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T:\Odb_MS\Odd_MSTS\!Sdileny\KROS\EXPORT\"/>
    </mc:Choice>
  </mc:AlternateContent>
  <bookViews>
    <workbookView xWindow="0" yWindow="0" windowWidth="0" windowHeight="0"/>
  </bookViews>
  <sheets>
    <sheet name="Rekapitulace stavby" sheetId="1" r:id="rId1"/>
    <sheet name="01 - stavební část" sheetId="2" r:id="rId2"/>
    <sheet name="02 - teplovodní přípojka" sheetId="3" r:id="rId3"/>
    <sheet name="03 - zdravotechnické inst..." sheetId="4" r:id="rId4"/>
    <sheet name="01 - stavební část_01" sheetId="5" r:id="rId5"/>
    <sheet name="02 - výtah" sheetId="6" r:id="rId6"/>
    <sheet name="03 - elektroinstalace" sheetId="7" r:id="rId7"/>
    <sheet name="04 - zdravotechnické inst..." sheetId="8" r:id="rId8"/>
    <sheet name="01 - stavební část_02" sheetId="9" r:id="rId9"/>
    <sheet name="02 - elektroinstalace" sheetId="10" r:id="rId10"/>
    <sheet name="03 - zdravotechnické inst..._01" sheetId="11" r:id="rId11"/>
    <sheet name="04 - teplovod" sheetId="12" r:id="rId12"/>
    <sheet name="05 - vzduchotechnika" sheetId="13" r:id="rId13"/>
    <sheet name="06 - ústřední vytápění" sheetId="14" r:id="rId14"/>
    <sheet name="01 - stavební část_03" sheetId="15" r:id="rId15"/>
    <sheet name="02 - elektroinstalace_01" sheetId="16" r:id="rId16"/>
    <sheet name="01 - multimediální učebna..." sheetId="17" r:id="rId17"/>
    <sheet name="02 - multimediální učebna..." sheetId="18" r:id="rId18"/>
    <sheet name="03 - učebna přírodních vě..." sheetId="19" r:id="rId19"/>
    <sheet name="04 - učebna přírodních vě..." sheetId="20" r:id="rId20"/>
    <sheet name="05 - akustická opatření -..." sheetId="21" r:id="rId21"/>
    <sheet name="06 - elektroinstalace" sheetId="22" r:id="rId22"/>
    <sheet name="01 - stavební část 2.NP" sheetId="23" r:id="rId23"/>
    <sheet name="02 - stavební část 3.NP" sheetId="24" r:id="rId24"/>
    <sheet name="03 - elektroinstalace_01" sheetId="25" r:id="rId25"/>
    <sheet name="04 - zdravotechnické inst..._01" sheetId="26" r:id="rId26"/>
    <sheet name="05 - větrání" sheetId="27" r:id="rId27"/>
    <sheet name="01 - stavební část_04" sheetId="28" r:id="rId28"/>
    <sheet name="01 - elektroinstalace" sheetId="29" r:id="rId29"/>
    <sheet name="VON - Vedlejší a ostatní ..." sheetId="30" r:id="rId30"/>
    <sheet name="Pokyny pro vyplnění" sheetId="31" r:id="rId31"/>
  </sheets>
  <definedNames>
    <definedName name="_xlnm.Print_Area" localSheetId="0">'Rekapitulace stavby'!$D$4:$AO$36,'Rekapitulace stavby'!$C$42:$AQ$92</definedName>
    <definedName name="_xlnm.Print_Titles" localSheetId="0">'Rekapitulace stavby'!$52:$52</definedName>
    <definedName name="_xlnm._FilterDatabase" localSheetId="1" hidden="1">'01 - stavební část'!$C$101:$L$336</definedName>
    <definedName name="_xlnm.Print_Area" localSheetId="1">'01 - stavební část'!$C$4:$K$43,'01 - stavební část'!$C$49:$K$81,'01 - stavební část'!$C$87:$L$336</definedName>
    <definedName name="_xlnm.Print_Titles" localSheetId="1">'01 - stavební část'!$101:$101</definedName>
    <definedName name="_xlnm._FilterDatabase" localSheetId="2" hidden="1">'02 - teplovodní přípojka'!$C$92:$L$151</definedName>
    <definedName name="_xlnm.Print_Area" localSheetId="2">'02 - teplovodní přípojka'!$C$4:$K$43,'02 - teplovodní přípojka'!$C$49:$K$72,'02 - teplovodní přípojka'!$C$78:$L$151</definedName>
    <definedName name="_xlnm.Print_Titles" localSheetId="2">'02 - teplovodní přípojka'!$92:$92</definedName>
    <definedName name="_xlnm._FilterDatabase" localSheetId="3" hidden="1">'03 - zdravotechnické inst...'!$C$90:$L$111</definedName>
    <definedName name="_xlnm.Print_Area" localSheetId="3">'03 - zdravotechnické inst...'!$C$4:$K$43,'03 - zdravotechnické inst...'!$C$49:$K$70,'03 - zdravotechnické inst...'!$C$76:$L$111</definedName>
    <definedName name="_xlnm.Print_Titles" localSheetId="3">'03 - zdravotechnické inst...'!$90:$90</definedName>
    <definedName name="_xlnm._FilterDatabase" localSheetId="4" hidden="1">'01 - stavební část_01'!$C$106:$L$561</definedName>
    <definedName name="_xlnm.Print_Area" localSheetId="4">'01 - stavební část_01'!$C$4:$K$43,'01 - stavební část_01'!$C$49:$K$86,'01 - stavební část_01'!$C$92:$L$561</definedName>
    <definedName name="_xlnm.Print_Titles" localSheetId="4">'01 - stavební část_01'!$106:$106</definedName>
    <definedName name="_xlnm._FilterDatabase" localSheetId="5" hidden="1">'02 - výtah'!$C$88:$L$94</definedName>
    <definedName name="_xlnm.Print_Area" localSheetId="5">'02 - výtah'!$C$4:$K$43,'02 - výtah'!$C$49:$K$68,'02 - výtah'!$C$74:$L$94</definedName>
    <definedName name="_xlnm.Print_Titles" localSheetId="5">'02 - výtah'!$88:$88</definedName>
    <definedName name="_xlnm._FilterDatabase" localSheetId="6" hidden="1">'03 - elektroinstalace'!$C$95:$L$225</definedName>
    <definedName name="_xlnm.Print_Area" localSheetId="6">'03 - elektroinstalace'!$C$4:$K$43,'03 - elektroinstalace'!$C$49:$K$75,'03 - elektroinstalace'!$C$81:$L$225</definedName>
    <definedName name="_xlnm.Print_Titles" localSheetId="6">'03 - elektroinstalace'!$95:$95</definedName>
    <definedName name="_xlnm._FilterDatabase" localSheetId="7" hidden="1">'04 - zdravotechnické inst...'!$C$90:$L$105</definedName>
    <definedName name="_xlnm.Print_Area" localSheetId="7">'04 - zdravotechnické inst...'!$C$4:$K$43,'04 - zdravotechnické inst...'!$C$49:$K$70,'04 - zdravotechnické inst...'!$C$76:$L$105</definedName>
    <definedName name="_xlnm.Print_Titles" localSheetId="7">'04 - zdravotechnické inst...'!$90:$90</definedName>
    <definedName name="_xlnm._FilterDatabase" localSheetId="8" hidden="1">'01 - stavební část_02'!$C$108:$L$727</definedName>
    <definedName name="_xlnm.Print_Area" localSheetId="8">'01 - stavební část_02'!$C$4:$K$43,'01 - stavební část_02'!$C$49:$K$88,'01 - stavební část_02'!$C$94:$L$727</definedName>
    <definedName name="_xlnm.Print_Titles" localSheetId="8">'01 - stavební část_02'!$108:$108</definedName>
    <definedName name="_xlnm._FilterDatabase" localSheetId="9" hidden="1">'02 - elektroinstalace'!$C$96:$L$373</definedName>
    <definedName name="_xlnm.Print_Area" localSheetId="9">'02 - elektroinstalace'!$C$4:$K$43,'02 - elektroinstalace'!$C$49:$K$76,'02 - elektroinstalace'!$C$82:$L$373</definedName>
    <definedName name="_xlnm.Print_Titles" localSheetId="9">'02 - elektroinstalace'!$96:$96</definedName>
    <definedName name="_xlnm._FilterDatabase" localSheetId="10" hidden="1">'03 - zdravotechnické inst..._01'!$C$91:$L$153</definedName>
    <definedName name="_xlnm.Print_Area" localSheetId="10">'03 - zdravotechnické inst..._01'!$C$4:$K$43,'03 - zdravotechnické inst..._01'!$C$49:$K$71,'03 - zdravotechnické inst..._01'!$C$77:$L$153</definedName>
    <definedName name="_xlnm.Print_Titles" localSheetId="10">'03 - zdravotechnické inst..._01'!$91:$91</definedName>
    <definedName name="_xlnm._FilterDatabase" localSheetId="11" hidden="1">'04 - teplovod'!$C$91:$L$107</definedName>
    <definedName name="_xlnm.Print_Area" localSheetId="11">'04 - teplovod'!$C$4:$K$43,'04 - teplovod'!$C$49:$K$71,'04 - teplovod'!$C$77:$L$107</definedName>
    <definedName name="_xlnm.Print_Titles" localSheetId="11">'04 - teplovod'!$91:$91</definedName>
    <definedName name="_xlnm._FilterDatabase" localSheetId="12" hidden="1">'05 - vzduchotechnika'!$C$89:$L$111</definedName>
    <definedName name="_xlnm.Print_Area" localSheetId="12">'05 - vzduchotechnika'!$C$4:$K$43,'05 - vzduchotechnika'!$C$49:$K$69,'05 - vzduchotechnika'!$C$75:$L$111</definedName>
    <definedName name="_xlnm.Print_Titles" localSheetId="12">'05 - vzduchotechnika'!$89:$89</definedName>
    <definedName name="_xlnm._FilterDatabase" localSheetId="13" hidden="1">'06 - ústřední vytápění'!$C$89:$L$145</definedName>
    <definedName name="_xlnm.Print_Area" localSheetId="13">'06 - ústřední vytápění'!$C$4:$K$43,'06 - ústřední vytápění'!$C$49:$K$69,'06 - ústřední vytápění'!$C$75:$L$145</definedName>
    <definedName name="_xlnm.Print_Titles" localSheetId="13">'06 - ústřední vytápění'!$89:$89</definedName>
    <definedName name="_xlnm._FilterDatabase" localSheetId="14" hidden="1">'01 - stavební část_03'!$C$105:$L$595</definedName>
    <definedName name="_xlnm.Print_Area" localSheetId="14">'01 - stavební část_03'!$C$4:$K$43,'01 - stavební část_03'!$C$49:$K$85,'01 - stavební část_03'!$C$91:$L$595</definedName>
    <definedName name="_xlnm.Print_Titles" localSheetId="14">'01 - stavební část_03'!$105:$105</definedName>
    <definedName name="_xlnm._FilterDatabase" localSheetId="15" hidden="1">'02 - elektroinstalace_01'!$C$96:$L$285</definedName>
    <definedName name="_xlnm.Print_Area" localSheetId="15">'02 - elektroinstalace_01'!$C$4:$K$43,'02 - elektroinstalace_01'!$C$49:$K$76,'02 - elektroinstalace_01'!$C$82:$L$285</definedName>
    <definedName name="_xlnm.Print_Titles" localSheetId="15">'02 - elektroinstalace_01'!$96:$96</definedName>
    <definedName name="_xlnm._FilterDatabase" localSheetId="16" hidden="1">'01 - multimediální učebna...'!$C$107:$L$420</definedName>
    <definedName name="_xlnm.Print_Area" localSheetId="16">'01 - multimediální učebna...'!$C$4:$K$43,'01 - multimediální učebna...'!$C$49:$K$87,'01 - multimediální učebna...'!$C$93:$L$420</definedName>
    <definedName name="_xlnm.Print_Titles" localSheetId="16">'01 - multimediální učebna...'!$107:$107</definedName>
    <definedName name="_xlnm._FilterDatabase" localSheetId="17" hidden="1">'02 - multimediální učebna...'!$C$95:$L$200</definedName>
    <definedName name="_xlnm.Print_Area" localSheetId="17">'02 - multimediální učebna...'!$C$4:$K$43,'02 - multimediální učebna...'!$C$49:$K$75,'02 - multimediální učebna...'!$C$81:$L$200</definedName>
    <definedName name="_xlnm.Print_Titles" localSheetId="17">'02 - multimediální učebna...'!$95:$95</definedName>
    <definedName name="_xlnm._FilterDatabase" localSheetId="18" hidden="1">'03 - učebna přírodních vě...'!$C$106:$L$437</definedName>
    <definedName name="_xlnm.Print_Area" localSheetId="18">'03 - učebna přírodních vě...'!$C$4:$K$43,'03 - učebna přírodních vě...'!$C$49:$K$86,'03 - učebna přírodních vě...'!$C$92:$L$437</definedName>
    <definedName name="_xlnm.Print_Titles" localSheetId="18">'03 - učebna přírodních vě...'!$106:$106</definedName>
    <definedName name="_xlnm._FilterDatabase" localSheetId="19" hidden="1">'04 - učebna přírodních vě...'!$C$95:$L$208</definedName>
    <definedName name="_xlnm.Print_Area" localSheetId="19">'04 - učebna přírodních vě...'!$C$4:$K$43,'04 - učebna přírodních vě...'!$C$49:$K$75,'04 - učebna přírodních vě...'!$C$81:$L$208</definedName>
    <definedName name="_xlnm.Print_Titles" localSheetId="19">'04 - učebna přírodních vě...'!$95:$95</definedName>
    <definedName name="_xlnm._FilterDatabase" localSheetId="20" hidden="1">'05 - akustická opatření -...'!$C$94:$L$148</definedName>
    <definedName name="_xlnm.Print_Area" localSheetId="20">'05 - akustická opatření -...'!$C$4:$K$43,'05 - akustická opatření -...'!$C$49:$K$74,'05 - akustická opatření -...'!$C$80:$L$148</definedName>
    <definedName name="_xlnm.Print_Titles" localSheetId="20">'05 - akustická opatření -...'!$94:$94</definedName>
    <definedName name="_xlnm._FilterDatabase" localSheetId="21" hidden="1">'06 - elektroinstalace'!$C$93:$L$177</definedName>
    <definedName name="_xlnm.Print_Area" localSheetId="21">'06 - elektroinstalace'!$C$4:$K$43,'06 - elektroinstalace'!$C$49:$K$73,'06 - elektroinstalace'!$C$79:$L$177</definedName>
    <definedName name="_xlnm.Print_Titles" localSheetId="21">'06 - elektroinstalace'!$93:$93</definedName>
    <definedName name="_xlnm._FilterDatabase" localSheetId="22" hidden="1">'01 - stavební část 2.NP'!$C$102:$L$494</definedName>
    <definedName name="_xlnm.Print_Area" localSheetId="22">'01 - stavební část 2.NP'!$C$4:$K$43,'01 - stavební část 2.NP'!$C$49:$K$82,'01 - stavební část 2.NP'!$C$88:$L$494</definedName>
    <definedName name="_xlnm.Print_Titles" localSheetId="22">'01 - stavební část 2.NP'!$102:$102</definedName>
    <definedName name="_xlnm._FilterDatabase" localSheetId="23" hidden="1">'02 - stavební část 3.NP'!$C$102:$L$508</definedName>
    <definedName name="_xlnm.Print_Area" localSheetId="23">'02 - stavební část 3.NP'!$C$4:$K$43,'02 - stavební část 3.NP'!$C$49:$K$82,'02 - stavební část 3.NP'!$C$88:$L$508</definedName>
    <definedName name="_xlnm.Print_Titles" localSheetId="23">'02 - stavební část 3.NP'!$102:$102</definedName>
    <definedName name="_xlnm._FilterDatabase" localSheetId="24" hidden="1">'03 - elektroinstalace_01'!$C$96:$L$251</definedName>
    <definedName name="_xlnm.Print_Area" localSheetId="24">'03 - elektroinstalace_01'!$C$4:$K$43,'03 - elektroinstalace_01'!$C$49:$K$76,'03 - elektroinstalace_01'!$C$82:$L$251</definedName>
    <definedName name="_xlnm.Print_Titles" localSheetId="24">'03 - elektroinstalace_01'!$96:$96</definedName>
    <definedName name="_xlnm._FilterDatabase" localSheetId="25" hidden="1">'04 - zdravotechnické inst..._01'!$C$92:$L$155</definedName>
    <definedName name="_xlnm.Print_Area" localSheetId="25">'04 - zdravotechnické inst..._01'!$C$4:$K$43,'04 - zdravotechnické inst..._01'!$C$49:$K$72,'04 - zdravotechnické inst..._01'!$C$78:$L$155</definedName>
    <definedName name="_xlnm.Print_Titles" localSheetId="25">'04 - zdravotechnické inst..._01'!$92:$92</definedName>
    <definedName name="_xlnm._FilterDatabase" localSheetId="26" hidden="1">'05 - větrání'!$C$89:$L$115</definedName>
    <definedName name="_xlnm.Print_Area" localSheetId="26">'05 - větrání'!$C$4:$K$43,'05 - větrání'!$C$49:$K$69,'05 - větrání'!$C$75:$L$115</definedName>
    <definedName name="_xlnm.Print_Titles" localSheetId="26">'05 - větrání'!$89:$89</definedName>
    <definedName name="_xlnm._FilterDatabase" localSheetId="27" hidden="1">'01 - stavební část_04'!$C$95:$L$259</definedName>
    <definedName name="_xlnm.Print_Area" localSheetId="27">'01 - stavební část_04'!$C$4:$K$43,'01 - stavební část_04'!$C$49:$K$75,'01 - stavební část_04'!$C$81:$L$259</definedName>
    <definedName name="_xlnm.Print_Titles" localSheetId="27">'01 - stavební část_04'!$95:$95</definedName>
    <definedName name="_xlnm._FilterDatabase" localSheetId="28" hidden="1">'01 - elektroinstalace'!$C$94:$L$155</definedName>
    <definedName name="_xlnm.Print_Area" localSheetId="28">'01 - elektroinstalace'!$C$4:$K$43,'01 - elektroinstalace'!$C$49:$K$74,'01 - elektroinstalace'!$C$80:$L$155</definedName>
    <definedName name="_xlnm.Print_Titles" localSheetId="28">'01 - elektroinstalace'!$94:$94</definedName>
    <definedName name="_xlnm._FilterDatabase" localSheetId="29" hidden="1">'VON - Vedlejší a ostatní ...'!$C$84:$L$95</definedName>
    <definedName name="_xlnm.Print_Area" localSheetId="29">'VON - Vedlejší a ostatní ...'!$C$4:$K$41,'VON - Vedlejší a ostatní ...'!$C$47:$K$66,'VON - Vedlejší a ostatní ...'!$C$72:$L$95</definedName>
    <definedName name="_xlnm.Print_Titles" localSheetId="29">'VON - Vedlejší a ostatní ...'!$84:$84</definedName>
    <definedName name="_xlnm.Print_Area" localSheetId="30">'Pokyny pro vyplnění'!$B$2:$K$71,'Pokyny pro vyplnění'!$B$74:$K$118,'Pokyny pro vyplnění'!$B$121:$K$161,'Pokyny pro vyplnění'!$B$164:$K$218</definedName>
  </definedNames>
  <calcPr/>
</workbook>
</file>

<file path=xl/calcChain.xml><?xml version="1.0" encoding="utf-8"?>
<calcChain xmlns="http://schemas.openxmlformats.org/spreadsheetml/2006/main">
  <c i="30" l="1" r="K39"/>
  <c r="K38"/>
  <c i="1" r="BA91"/>
  <c i="30" r="K37"/>
  <c i="1" r="AZ91"/>
  <c i="30" r="BI94"/>
  <c r="BH94"/>
  <c r="BG94"/>
  <c r="BF94"/>
  <c r="X94"/>
  <c r="X93"/>
  <c r="V94"/>
  <c r="V93"/>
  <c r="T94"/>
  <c r="T93"/>
  <c r="P94"/>
  <c r="BI91"/>
  <c r="BH91"/>
  <c r="BG91"/>
  <c r="BF91"/>
  <c r="X91"/>
  <c r="X90"/>
  <c r="V91"/>
  <c r="V90"/>
  <c r="T91"/>
  <c r="T90"/>
  <c r="P91"/>
  <c r="BI88"/>
  <c r="BH88"/>
  <c r="BG88"/>
  <c r="BF88"/>
  <c r="X88"/>
  <c r="X87"/>
  <c r="V88"/>
  <c r="V87"/>
  <c r="V86"/>
  <c r="V85"/>
  <c r="T88"/>
  <c r="T87"/>
  <c r="T86"/>
  <c r="T85"/>
  <c i="1" r="AW91"/>
  <c i="30" r="P88"/>
  <c r="J82"/>
  <c r="J81"/>
  <c r="F81"/>
  <c r="F79"/>
  <c r="E77"/>
  <c r="J57"/>
  <c r="J56"/>
  <c r="F56"/>
  <c r="F54"/>
  <c r="E52"/>
  <c r="J18"/>
  <c r="E18"/>
  <c r="F82"/>
  <c r="J17"/>
  <c r="J12"/>
  <c r="J54"/>
  <c r="E7"/>
  <c r="E75"/>
  <c i="29" r="K41"/>
  <c r="K40"/>
  <c i="1" r="BA90"/>
  <c i="29" r="K39"/>
  <c i="1" r="AZ90"/>
  <c i="29" r="BI154"/>
  <c r="BH154"/>
  <c r="BG154"/>
  <c r="BF154"/>
  <c r="X154"/>
  <c r="V154"/>
  <c r="T154"/>
  <c r="P154"/>
  <c r="BI152"/>
  <c r="BH152"/>
  <c r="BG152"/>
  <c r="BF152"/>
  <c r="X152"/>
  <c r="V152"/>
  <c r="T152"/>
  <c r="P152"/>
  <c r="BI149"/>
  <c r="BH149"/>
  <c r="BG149"/>
  <c r="BF149"/>
  <c r="X149"/>
  <c r="X148"/>
  <c r="V149"/>
  <c r="V148"/>
  <c r="T149"/>
  <c r="T148"/>
  <c r="P149"/>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8"/>
  <c r="BH138"/>
  <c r="BG138"/>
  <c r="BF138"/>
  <c r="X138"/>
  <c r="V138"/>
  <c r="T138"/>
  <c r="P138"/>
  <c r="BI136"/>
  <c r="BH136"/>
  <c r="BG136"/>
  <c r="BF136"/>
  <c r="X136"/>
  <c r="V136"/>
  <c r="T136"/>
  <c r="P136"/>
  <c r="BI134"/>
  <c r="BH134"/>
  <c r="BG134"/>
  <c r="BF134"/>
  <c r="X134"/>
  <c r="V134"/>
  <c r="T134"/>
  <c r="P134"/>
  <c r="BI132"/>
  <c r="BH132"/>
  <c r="BG132"/>
  <c r="BF132"/>
  <c r="X132"/>
  <c r="V132"/>
  <c r="T132"/>
  <c r="P132"/>
  <c r="BI129"/>
  <c r="BH129"/>
  <c r="BG129"/>
  <c r="BF129"/>
  <c r="X129"/>
  <c r="V129"/>
  <c r="T129"/>
  <c r="P129"/>
  <c r="BI127"/>
  <c r="BH127"/>
  <c r="BG127"/>
  <c r="BF127"/>
  <c r="X127"/>
  <c r="V127"/>
  <c r="T127"/>
  <c r="P127"/>
  <c r="BI124"/>
  <c r="BH124"/>
  <c r="BG124"/>
  <c r="BF124"/>
  <c r="X124"/>
  <c r="V124"/>
  <c r="T124"/>
  <c r="P124"/>
  <c r="BI122"/>
  <c r="BH122"/>
  <c r="BG122"/>
  <c r="BF122"/>
  <c r="X122"/>
  <c r="V122"/>
  <c r="T122"/>
  <c r="P122"/>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3"/>
  <c r="BH103"/>
  <c r="BG103"/>
  <c r="BF103"/>
  <c r="X103"/>
  <c r="V103"/>
  <c r="T103"/>
  <c r="P103"/>
  <c r="BI101"/>
  <c r="BH101"/>
  <c r="BG101"/>
  <c r="BF101"/>
  <c r="X101"/>
  <c r="V101"/>
  <c r="T101"/>
  <c r="P101"/>
  <c r="BI99"/>
  <c r="BH99"/>
  <c r="BG99"/>
  <c r="BF99"/>
  <c r="X99"/>
  <c r="V99"/>
  <c r="T99"/>
  <c r="P99"/>
  <c r="J92"/>
  <c r="J91"/>
  <c r="F91"/>
  <c r="F89"/>
  <c r="E87"/>
  <c r="J61"/>
  <c r="J60"/>
  <c r="F60"/>
  <c r="F58"/>
  <c r="E56"/>
  <c r="J20"/>
  <c r="E20"/>
  <c r="F92"/>
  <c r="J19"/>
  <c r="J14"/>
  <c r="J58"/>
  <c r="E7"/>
  <c r="E83"/>
  <c i="28" r="K41"/>
  <c r="K40"/>
  <c i="1" r="BA88"/>
  <c i="28" r="K39"/>
  <c i="1" r="AZ88"/>
  <c i="28" r="BI258"/>
  <c r="BH258"/>
  <c r="BG258"/>
  <c r="BF258"/>
  <c r="X258"/>
  <c r="V258"/>
  <c r="T258"/>
  <c r="P258"/>
  <c r="BI256"/>
  <c r="BH256"/>
  <c r="BG256"/>
  <c r="BF256"/>
  <c r="X256"/>
  <c r="V256"/>
  <c r="T256"/>
  <c r="P256"/>
  <c r="BI253"/>
  <c r="BH253"/>
  <c r="BG253"/>
  <c r="BF253"/>
  <c r="X253"/>
  <c r="V253"/>
  <c r="T253"/>
  <c r="P253"/>
  <c r="BI250"/>
  <c r="BH250"/>
  <c r="BG250"/>
  <c r="BF250"/>
  <c r="X250"/>
  <c r="V250"/>
  <c r="T250"/>
  <c r="P250"/>
  <c r="BI248"/>
  <c r="BH248"/>
  <c r="BG248"/>
  <c r="BF248"/>
  <c r="X248"/>
  <c r="V248"/>
  <c r="T248"/>
  <c r="P248"/>
  <c r="BI245"/>
  <c r="BH245"/>
  <c r="BG245"/>
  <c r="BF245"/>
  <c r="X245"/>
  <c r="V245"/>
  <c r="T245"/>
  <c r="P245"/>
  <c r="BI242"/>
  <c r="BH242"/>
  <c r="BG242"/>
  <c r="BF242"/>
  <c r="X242"/>
  <c r="V242"/>
  <c r="T242"/>
  <c r="P242"/>
  <c r="BI238"/>
  <c r="BH238"/>
  <c r="BG238"/>
  <c r="BF238"/>
  <c r="X238"/>
  <c r="V238"/>
  <c r="T238"/>
  <c r="P238"/>
  <c r="BI235"/>
  <c r="BH235"/>
  <c r="BG235"/>
  <c r="BF235"/>
  <c r="X235"/>
  <c r="V235"/>
  <c r="T235"/>
  <c r="P235"/>
  <c r="BI232"/>
  <c r="BH232"/>
  <c r="BG232"/>
  <c r="BF232"/>
  <c r="X232"/>
  <c r="V232"/>
  <c r="T232"/>
  <c r="P232"/>
  <c r="BI229"/>
  <c r="BH229"/>
  <c r="BG229"/>
  <c r="BF229"/>
  <c r="X229"/>
  <c r="V229"/>
  <c r="T229"/>
  <c r="P229"/>
  <c r="BI226"/>
  <c r="BH226"/>
  <c r="BG226"/>
  <c r="BF226"/>
  <c r="X226"/>
  <c r="V226"/>
  <c r="T226"/>
  <c r="P226"/>
  <c r="BI223"/>
  <c r="BH223"/>
  <c r="BG223"/>
  <c r="BF223"/>
  <c r="X223"/>
  <c r="V223"/>
  <c r="T223"/>
  <c r="P223"/>
  <c r="BI220"/>
  <c r="BH220"/>
  <c r="BG220"/>
  <c r="BF220"/>
  <c r="X220"/>
  <c r="V220"/>
  <c r="T220"/>
  <c r="P220"/>
  <c r="BI217"/>
  <c r="BH217"/>
  <c r="BG217"/>
  <c r="BF217"/>
  <c r="X217"/>
  <c r="V217"/>
  <c r="T217"/>
  <c r="P217"/>
  <c r="BI214"/>
  <c r="BH214"/>
  <c r="BG214"/>
  <c r="BF214"/>
  <c r="X214"/>
  <c r="V214"/>
  <c r="T214"/>
  <c r="P214"/>
  <c r="BI211"/>
  <c r="BH211"/>
  <c r="BG211"/>
  <c r="BF211"/>
  <c r="X211"/>
  <c r="V211"/>
  <c r="T211"/>
  <c r="P211"/>
  <c r="BI208"/>
  <c r="BH208"/>
  <c r="BG208"/>
  <c r="BF208"/>
  <c r="X208"/>
  <c r="V208"/>
  <c r="T208"/>
  <c r="P208"/>
  <c r="BI205"/>
  <c r="BH205"/>
  <c r="BG205"/>
  <c r="BF205"/>
  <c r="X205"/>
  <c r="V205"/>
  <c r="T205"/>
  <c r="P205"/>
  <c r="BI201"/>
  <c r="BH201"/>
  <c r="BG201"/>
  <c r="BF201"/>
  <c r="X201"/>
  <c r="V201"/>
  <c r="T201"/>
  <c r="P201"/>
  <c r="BI198"/>
  <c r="BH198"/>
  <c r="BG198"/>
  <c r="BF198"/>
  <c r="X198"/>
  <c r="V198"/>
  <c r="T198"/>
  <c r="P198"/>
  <c r="BI195"/>
  <c r="BH195"/>
  <c r="BG195"/>
  <c r="BF195"/>
  <c r="X195"/>
  <c r="V195"/>
  <c r="T195"/>
  <c r="P195"/>
  <c r="BI193"/>
  <c r="BH193"/>
  <c r="BG193"/>
  <c r="BF193"/>
  <c r="X193"/>
  <c r="V193"/>
  <c r="T193"/>
  <c r="P193"/>
  <c r="BI189"/>
  <c r="BH189"/>
  <c r="BG189"/>
  <c r="BF189"/>
  <c r="X189"/>
  <c r="V189"/>
  <c r="T189"/>
  <c r="P189"/>
  <c r="BI185"/>
  <c r="BH185"/>
  <c r="BG185"/>
  <c r="BF185"/>
  <c r="X185"/>
  <c r="V185"/>
  <c r="T185"/>
  <c r="P185"/>
  <c r="BI181"/>
  <c r="BH181"/>
  <c r="BG181"/>
  <c r="BF181"/>
  <c r="X181"/>
  <c r="V181"/>
  <c r="T181"/>
  <c r="P181"/>
  <c r="BI177"/>
  <c r="BH177"/>
  <c r="BG177"/>
  <c r="BF177"/>
  <c r="X177"/>
  <c r="X176"/>
  <c r="V177"/>
  <c r="V176"/>
  <c r="T177"/>
  <c r="T176"/>
  <c r="P177"/>
  <c r="BI174"/>
  <c r="BH174"/>
  <c r="BG174"/>
  <c r="BF174"/>
  <c r="X174"/>
  <c r="V174"/>
  <c r="T174"/>
  <c r="P174"/>
  <c r="BI171"/>
  <c r="BH171"/>
  <c r="BG171"/>
  <c r="BF171"/>
  <c r="X171"/>
  <c r="V171"/>
  <c r="T171"/>
  <c r="P171"/>
  <c r="BI169"/>
  <c r="BH169"/>
  <c r="BG169"/>
  <c r="BF169"/>
  <c r="X169"/>
  <c r="V169"/>
  <c r="T169"/>
  <c r="P169"/>
  <c r="BI167"/>
  <c r="BH167"/>
  <c r="BG167"/>
  <c r="BF167"/>
  <c r="X167"/>
  <c r="V167"/>
  <c r="T167"/>
  <c r="P167"/>
  <c r="BI164"/>
  <c r="BH164"/>
  <c r="BG164"/>
  <c r="BF164"/>
  <c r="X164"/>
  <c r="V164"/>
  <c r="T164"/>
  <c r="P164"/>
  <c r="BI162"/>
  <c r="BH162"/>
  <c r="BG162"/>
  <c r="BF162"/>
  <c r="X162"/>
  <c r="V162"/>
  <c r="T162"/>
  <c r="P162"/>
  <c r="BI157"/>
  <c r="BH157"/>
  <c r="BG157"/>
  <c r="BF157"/>
  <c r="X157"/>
  <c r="V157"/>
  <c r="T157"/>
  <c r="P157"/>
  <c r="BI153"/>
  <c r="BH153"/>
  <c r="BG153"/>
  <c r="BF153"/>
  <c r="X153"/>
  <c r="V153"/>
  <c r="T153"/>
  <c r="P153"/>
  <c r="BI145"/>
  <c r="BH145"/>
  <c r="BG145"/>
  <c r="BF145"/>
  <c r="X145"/>
  <c r="V145"/>
  <c r="T145"/>
  <c r="P145"/>
  <c r="BI142"/>
  <c r="BH142"/>
  <c r="BG142"/>
  <c r="BF142"/>
  <c r="X142"/>
  <c r="V142"/>
  <c r="T142"/>
  <c r="P142"/>
  <c r="BI138"/>
  <c r="BH138"/>
  <c r="BG138"/>
  <c r="BF138"/>
  <c r="X138"/>
  <c r="V138"/>
  <c r="T138"/>
  <c r="P138"/>
  <c r="BI134"/>
  <c r="BH134"/>
  <c r="BG134"/>
  <c r="BF134"/>
  <c r="X134"/>
  <c r="V134"/>
  <c r="T134"/>
  <c r="P134"/>
  <c r="BI125"/>
  <c r="BH125"/>
  <c r="BG125"/>
  <c r="BF125"/>
  <c r="X125"/>
  <c r="V125"/>
  <c r="T125"/>
  <c r="P125"/>
  <c r="BI121"/>
  <c r="BH121"/>
  <c r="BG121"/>
  <c r="BF121"/>
  <c r="X121"/>
  <c r="V121"/>
  <c r="T121"/>
  <c r="P121"/>
  <c r="BI113"/>
  <c r="BH113"/>
  <c r="BG113"/>
  <c r="BF113"/>
  <c r="X113"/>
  <c r="V113"/>
  <c r="T113"/>
  <c r="P113"/>
  <c r="BI109"/>
  <c r="BH109"/>
  <c r="BG109"/>
  <c r="BF109"/>
  <c r="X109"/>
  <c r="V109"/>
  <c r="T109"/>
  <c r="P109"/>
  <c r="BI107"/>
  <c r="BH107"/>
  <c r="BG107"/>
  <c r="BF107"/>
  <c r="X107"/>
  <c r="V107"/>
  <c r="T107"/>
  <c r="P107"/>
  <c r="BI99"/>
  <c r="BH99"/>
  <c r="BG99"/>
  <c r="BF99"/>
  <c r="X99"/>
  <c r="V99"/>
  <c r="T99"/>
  <c r="P99"/>
  <c r="J93"/>
  <c r="J92"/>
  <c r="F92"/>
  <c r="F90"/>
  <c r="E88"/>
  <c r="J61"/>
  <c r="J60"/>
  <c r="F60"/>
  <c r="F58"/>
  <c r="E56"/>
  <c r="J20"/>
  <c r="E20"/>
  <c r="F93"/>
  <c r="J19"/>
  <c r="J14"/>
  <c r="J58"/>
  <c r="E7"/>
  <c r="E52"/>
  <c i="27" r="K41"/>
  <c r="K40"/>
  <c i="1" r="BA86"/>
  <c i="27" r="K39"/>
  <c i="1" r="AZ86"/>
  <c i="27" r="BI114"/>
  <c r="BH114"/>
  <c r="BG114"/>
  <c r="BF114"/>
  <c r="X114"/>
  <c r="V114"/>
  <c r="T114"/>
  <c r="P114"/>
  <c r="BI112"/>
  <c r="BH112"/>
  <c r="BG112"/>
  <c r="BF112"/>
  <c r="X112"/>
  <c r="V112"/>
  <c r="T112"/>
  <c r="P112"/>
  <c r="BI110"/>
  <c r="BH110"/>
  <c r="BG110"/>
  <c r="BF110"/>
  <c r="X110"/>
  <c r="V110"/>
  <c r="T110"/>
  <c r="P110"/>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BI94"/>
  <c r="BH94"/>
  <c r="BG94"/>
  <c r="BF94"/>
  <c r="X94"/>
  <c r="V94"/>
  <c r="T94"/>
  <c r="P94"/>
  <c r="J87"/>
  <c r="J86"/>
  <c r="F86"/>
  <c r="F84"/>
  <c r="E82"/>
  <c r="J61"/>
  <c r="J60"/>
  <c r="F60"/>
  <c r="F58"/>
  <c r="E56"/>
  <c r="J20"/>
  <c r="E20"/>
  <c r="F61"/>
  <c r="J19"/>
  <c r="J14"/>
  <c r="J84"/>
  <c r="E7"/>
  <c r="E78"/>
  <c i="26" r="K41"/>
  <c r="K40"/>
  <c i="1" r="BA85"/>
  <c i="26" r="K39"/>
  <c i="1" r="AZ85"/>
  <c i="26"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8"/>
  <c r="BH138"/>
  <c r="BG138"/>
  <c r="BF138"/>
  <c r="X138"/>
  <c r="V138"/>
  <c r="T138"/>
  <c r="P138"/>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8"/>
  <c r="BH118"/>
  <c r="BG118"/>
  <c r="BF118"/>
  <c r="X118"/>
  <c r="V118"/>
  <c r="T118"/>
  <c r="P118"/>
  <c r="BI116"/>
  <c r="BH116"/>
  <c r="BG116"/>
  <c r="BF116"/>
  <c r="X116"/>
  <c r="V116"/>
  <c r="T116"/>
  <c r="P116"/>
  <c r="BI114"/>
  <c r="BH114"/>
  <c r="BG114"/>
  <c r="BF114"/>
  <c r="X114"/>
  <c r="V114"/>
  <c r="T114"/>
  <c r="P114"/>
  <c r="BI112"/>
  <c r="BH112"/>
  <c r="BG112"/>
  <c r="BF112"/>
  <c r="X112"/>
  <c r="V112"/>
  <c r="T112"/>
  <c r="P112"/>
  <c r="BI110"/>
  <c r="BH110"/>
  <c r="BG110"/>
  <c r="BF110"/>
  <c r="X110"/>
  <c r="V110"/>
  <c r="T110"/>
  <c r="P110"/>
  <c r="BI108"/>
  <c r="BH108"/>
  <c r="BG108"/>
  <c r="BF108"/>
  <c r="X108"/>
  <c r="V108"/>
  <c r="T108"/>
  <c r="P108"/>
  <c r="BI106"/>
  <c r="BH106"/>
  <c r="BG106"/>
  <c r="BF106"/>
  <c r="X106"/>
  <c r="V106"/>
  <c r="T106"/>
  <c r="P106"/>
  <c r="BI104"/>
  <c r="BH104"/>
  <c r="BG104"/>
  <c r="BF104"/>
  <c r="X104"/>
  <c r="V104"/>
  <c r="T104"/>
  <c r="P104"/>
  <c r="BI100"/>
  <c r="BH100"/>
  <c r="BG100"/>
  <c r="BF100"/>
  <c r="X100"/>
  <c r="V100"/>
  <c r="T100"/>
  <c r="P100"/>
  <c r="BI98"/>
  <c r="BH98"/>
  <c r="BG98"/>
  <c r="BF98"/>
  <c r="X98"/>
  <c r="V98"/>
  <c r="T98"/>
  <c r="P98"/>
  <c r="BI96"/>
  <c r="BH96"/>
  <c r="BG96"/>
  <c r="BF96"/>
  <c r="X96"/>
  <c r="V96"/>
  <c r="T96"/>
  <c r="P96"/>
  <c r="J90"/>
  <c r="J89"/>
  <c r="F89"/>
  <c r="F87"/>
  <c r="E85"/>
  <c r="J61"/>
  <c r="J60"/>
  <c r="F60"/>
  <c r="F58"/>
  <c r="E56"/>
  <c r="J20"/>
  <c r="E20"/>
  <c r="F90"/>
  <c r="J19"/>
  <c r="J14"/>
  <c r="J87"/>
  <c r="E7"/>
  <c r="E81"/>
  <c i="25" r="K41"/>
  <c r="K40"/>
  <c i="1" r="BA84"/>
  <c i="25" r="K39"/>
  <c i="1" r="AZ84"/>
  <c i="25" r="BI250"/>
  <c r="BH250"/>
  <c r="BG250"/>
  <c r="BF250"/>
  <c r="X250"/>
  <c r="V250"/>
  <c r="T250"/>
  <c r="P250"/>
  <c r="BI248"/>
  <c r="BH248"/>
  <c r="BG248"/>
  <c r="BF248"/>
  <c r="X248"/>
  <c r="V248"/>
  <c r="T248"/>
  <c r="P248"/>
  <c r="BI246"/>
  <c r="BH246"/>
  <c r="BG246"/>
  <c r="BF246"/>
  <c r="X246"/>
  <c r="V246"/>
  <c r="T246"/>
  <c r="P246"/>
  <c r="BI244"/>
  <c r="BH244"/>
  <c r="BG244"/>
  <c r="BF244"/>
  <c r="X244"/>
  <c r="V244"/>
  <c r="T244"/>
  <c r="P244"/>
  <c r="BI242"/>
  <c r="BH242"/>
  <c r="BG242"/>
  <c r="BF242"/>
  <c r="X242"/>
  <c r="V242"/>
  <c r="T242"/>
  <c r="P242"/>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2"/>
  <c r="BH232"/>
  <c r="BG232"/>
  <c r="BF232"/>
  <c r="X232"/>
  <c r="V232"/>
  <c r="T232"/>
  <c r="P232"/>
  <c r="BI230"/>
  <c r="BH230"/>
  <c r="BG230"/>
  <c r="BF230"/>
  <c r="X230"/>
  <c r="V230"/>
  <c r="T230"/>
  <c r="P230"/>
  <c r="BI228"/>
  <c r="BH228"/>
  <c r="BG228"/>
  <c r="BF228"/>
  <c r="X228"/>
  <c r="V228"/>
  <c r="T228"/>
  <c r="P228"/>
  <c r="BI226"/>
  <c r="BH226"/>
  <c r="BG226"/>
  <c r="BF226"/>
  <c r="X226"/>
  <c r="V226"/>
  <c r="T226"/>
  <c r="P226"/>
  <c r="BI224"/>
  <c r="BH224"/>
  <c r="BG224"/>
  <c r="BF224"/>
  <c r="X224"/>
  <c r="V224"/>
  <c r="T224"/>
  <c r="P224"/>
  <c r="BI222"/>
  <c r="BH222"/>
  <c r="BG222"/>
  <c r="BF222"/>
  <c r="X222"/>
  <c r="V222"/>
  <c r="T222"/>
  <c r="P222"/>
  <c r="BI220"/>
  <c r="BH220"/>
  <c r="BG220"/>
  <c r="BF220"/>
  <c r="X220"/>
  <c r="V220"/>
  <c r="T220"/>
  <c r="P220"/>
  <c r="BI217"/>
  <c r="BH217"/>
  <c r="BG217"/>
  <c r="BF217"/>
  <c r="X217"/>
  <c r="V217"/>
  <c r="T217"/>
  <c r="P217"/>
  <c r="BI215"/>
  <c r="BH215"/>
  <c r="BG215"/>
  <c r="BF215"/>
  <c r="X215"/>
  <c r="V215"/>
  <c r="T215"/>
  <c r="P215"/>
  <c r="BI212"/>
  <c r="BH212"/>
  <c r="BG212"/>
  <c r="BF212"/>
  <c r="X212"/>
  <c r="V212"/>
  <c r="T212"/>
  <c r="P212"/>
  <c r="BI210"/>
  <c r="BH210"/>
  <c r="BG210"/>
  <c r="BF210"/>
  <c r="X210"/>
  <c r="V210"/>
  <c r="T210"/>
  <c r="P210"/>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4"/>
  <c r="BH194"/>
  <c r="BG194"/>
  <c r="BF194"/>
  <c r="X194"/>
  <c r="V194"/>
  <c r="T194"/>
  <c r="P194"/>
  <c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8"/>
  <c r="BH138"/>
  <c r="BG138"/>
  <c r="BF138"/>
  <c r="X138"/>
  <c r="V138"/>
  <c r="T138"/>
  <c r="P138"/>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8"/>
  <c r="BH118"/>
  <c r="BG118"/>
  <c r="BF118"/>
  <c r="X118"/>
  <c r="V118"/>
  <c r="T118"/>
  <c r="P118"/>
  <c r="BI116"/>
  <c r="BH116"/>
  <c r="BG116"/>
  <c r="BF116"/>
  <c r="X116"/>
  <c r="V116"/>
  <c r="T116"/>
  <c r="P116"/>
  <c r="BI114"/>
  <c r="BH114"/>
  <c r="BG114"/>
  <c r="BF114"/>
  <c r="X114"/>
  <c r="V114"/>
  <c r="T114"/>
  <c r="P114"/>
  <c r="BI112"/>
  <c r="BH112"/>
  <c r="BG112"/>
  <c r="BF112"/>
  <c r="X112"/>
  <c r="V112"/>
  <c r="T112"/>
  <c r="P112"/>
  <c r="BI110"/>
  <c r="BH110"/>
  <c r="BG110"/>
  <c r="BF110"/>
  <c r="X110"/>
  <c r="V110"/>
  <c r="T110"/>
  <c r="P110"/>
  <c r="BI107"/>
  <c r="BH107"/>
  <c r="BG107"/>
  <c r="BF107"/>
  <c r="X107"/>
  <c r="V107"/>
  <c r="T107"/>
  <c r="P107"/>
  <c r="BI105"/>
  <c r="BH105"/>
  <c r="BG105"/>
  <c r="BF105"/>
  <c r="X105"/>
  <c r="V105"/>
  <c r="T105"/>
  <c r="P105"/>
  <c r="BI103"/>
  <c r="BH103"/>
  <c r="BG103"/>
  <c r="BF103"/>
  <c r="X103"/>
  <c r="V103"/>
  <c r="T103"/>
  <c r="P103"/>
  <c r="BI101"/>
  <c r="BH101"/>
  <c r="BG101"/>
  <c r="BF101"/>
  <c r="X101"/>
  <c r="V101"/>
  <c r="T101"/>
  <c r="P101"/>
  <c r="J94"/>
  <c r="J93"/>
  <c r="F93"/>
  <c r="F91"/>
  <c r="E89"/>
  <c r="J61"/>
  <c r="J60"/>
  <c r="F60"/>
  <c r="F58"/>
  <c r="E56"/>
  <c r="J20"/>
  <c r="E20"/>
  <c r="F94"/>
  <c r="J19"/>
  <c r="J14"/>
  <c r="J58"/>
  <c r="E7"/>
  <c r="E52"/>
  <c i="24" r="K41"/>
  <c r="K40"/>
  <c i="1" r="BA83"/>
  <c i="24" r="K39"/>
  <c i="1" r="AZ83"/>
  <c i="24" r="BI504"/>
  <c r="BH504"/>
  <c r="BG504"/>
  <c r="BF504"/>
  <c r="X504"/>
  <c r="V504"/>
  <c r="T504"/>
  <c r="P504"/>
  <c r="BI499"/>
  <c r="BH499"/>
  <c r="BG499"/>
  <c r="BF499"/>
  <c r="X499"/>
  <c r="V499"/>
  <c r="T499"/>
  <c r="P499"/>
  <c r="BI496"/>
  <c r="BH496"/>
  <c r="BG496"/>
  <c r="BF496"/>
  <c r="X496"/>
  <c r="V496"/>
  <c r="T496"/>
  <c r="P496"/>
  <c r="BI494"/>
  <c r="BH494"/>
  <c r="BG494"/>
  <c r="BF494"/>
  <c r="X494"/>
  <c r="V494"/>
  <c r="T494"/>
  <c r="P494"/>
  <c r="BI491"/>
  <c r="BH491"/>
  <c r="BG491"/>
  <c r="BF491"/>
  <c r="X491"/>
  <c r="V491"/>
  <c r="T491"/>
  <c r="P491"/>
  <c r="BI488"/>
  <c r="BH488"/>
  <c r="BG488"/>
  <c r="BF488"/>
  <c r="X488"/>
  <c r="V488"/>
  <c r="T488"/>
  <c r="P488"/>
  <c r="BI486"/>
  <c r="BH486"/>
  <c r="BG486"/>
  <c r="BF486"/>
  <c r="X486"/>
  <c r="V486"/>
  <c r="T486"/>
  <c r="P486"/>
  <c r="BI483"/>
  <c r="BH483"/>
  <c r="BG483"/>
  <c r="BF483"/>
  <c r="X483"/>
  <c r="V483"/>
  <c r="T483"/>
  <c r="P483"/>
  <c r="BI480"/>
  <c r="BH480"/>
  <c r="BG480"/>
  <c r="BF480"/>
  <c r="X480"/>
  <c r="V480"/>
  <c r="T480"/>
  <c r="P480"/>
  <c r="BI478"/>
  <c r="BH478"/>
  <c r="BG478"/>
  <c r="BF478"/>
  <c r="X478"/>
  <c r="V478"/>
  <c r="T478"/>
  <c r="P478"/>
  <c r="BI475"/>
  <c r="BH475"/>
  <c r="BG475"/>
  <c r="BF475"/>
  <c r="X475"/>
  <c r="V475"/>
  <c r="T475"/>
  <c r="P475"/>
  <c r="BI473"/>
  <c r="BH473"/>
  <c r="BG473"/>
  <c r="BF473"/>
  <c r="X473"/>
  <c r="V473"/>
  <c r="T473"/>
  <c r="P473"/>
  <c r="BI471"/>
  <c r="BH471"/>
  <c r="BG471"/>
  <c r="BF471"/>
  <c r="X471"/>
  <c r="V471"/>
  <c r="T471"/>
  <c r="P471"/>
  <c r="BI463"/>
  <c r="BH463"/>
  <c r="BG463"/>
  <c r="BF463"/>
  <c r="X463"/>
  <c r="V463"/>
  <c r="T463"/>
  <c r="P463"/>
  <c r="BI460"/>
  <c r="BH460"/>
  <c r="BG460"/>
  <c r="BF460"/>
  <c r="X460"/>
  <c r="V460"/>
  <c r="T460"/>
  <c r="P460"/>
  <c r="BI458"/>
  <c r="BH458"/>
  <c r="BG458"/>
  <c r="BF458"/>
  <c r="X458"/>
  <c r="V458"/>
  <c r="T458"/>
  <c r="P458"/>
  <c r="BI456"/>
  <c r="BH456"/>
  <c r="BG456"/>
  <c r="BF456"/>
  <c r="X456"/>
  <c r="V456"/>
  <c r="T456"/>
  <c r="P456"/>
  <c r="BI453"/>
  <c r="BH453"/>
  <c r="BG453"/>
  <c r="BF453"/>
  <c r="X453"/>
  <c r="V453"/>
  <c r="T453"/>
  <c r="P453"/>
  <c r="BI451"/>
  <c r="BH451"/>
  <c r="BG451"/>
  <c r="BF451"/>
  <c r="X451"/>
  <c r="V451"/>
  <c r="T451"/>
  <c r="P451"/>
  <c r="BI448"/>
  <c r="BH448"/>
  <c r="BG448"/>
  <c r="BF448"/>
  <c r="X448"/>
  <c r="V448"/>
  <c r="T448"/>
  <c r="P448"/>
  <c r="BI444"/>
  <c r="BH444"/>
  <c r="BG444"/>
  <c r="BF444"/>
  <c r="X444"/>
  <c r="V444"/>
  <c r="T444"/>
  <c r="P444"/>
  <c r="BI441"/>
  <c r="BH441"/>
  <c r="BG441"/>
  <c r="BF441"/>
  <c r="X441"/>
  <c r="V441"/>
  <c r="T441"/>
  <c r="P441"/>
  <c r="BI439"/>
  <c r="BH439"/>
  <c r="BG439"/>
  <c r="BF439"/>
  <c r="X439"/>
  <c r="V439"/>
  <c r="T439"/>
  <c r="P439"/>
  <c r="BI436"/>
  <c r="BH436"/>
  <c r="BG436"/>
  <c r="BF436"/>
  <c r="X436"/>
  <c r="V436"/>
  <c r="T436"/>
  <c r="P436"/>
  <c r="BI432"/>
  <c r="BH432"/>
  <c r="BG432"/>
  <c r="BF432"/>
  <c r="X432"/>
  <c r="X431"/>
  <c r="V432"/>
  <c r="V431"/>
  <c r="T432"/>
  <c r="T431"/>
  <c r="P432"/>
  <c r="BI429"/>
  <c r="BH429"/>
  <c r="BG429"/>
  <c r="BF429"/>
  <c r="X429"/>
  <c r="V429"/>
  <c r="T429"/>
  <c r="P429"/>
  <c r="BI427"/>
  <c r="BH427"/>
  <c r="BG427"/>
  <c r="BF427"/>
  <c r="X427"/>
  <c r="V427"/>
  <c r="T427"/>
  <c r="P427"/>
  <c r="BI425"/>
  <c r="BH425"/>
  <c r="BG425"/>
  <c r="BF425"/>
  <c r="X425"/>
  <c r="V425"/>
  <c r="T425"/>
  <c r="P425"/>
  <c r="BI423"/>
  <c r="BH423"/>
  <c r="BG423"/>
  <c r="BF423"/>
  <c r="X423"/>
  <c r="V423"/>
  <c r="T423"/>
  <c r="P423"/>
  <c r="BI419"/>
  <c r="BH419"/>
  <c r="BG419"/>
  <c r="BF419"/>
  <c r="X419"/>
  <c r="V419"/>
  <c r="T419"/>
  <c r="P419"/>
  <c r="BI415"/>
  <c r="BH415"/>
  <c r="BG415"/>
  <c r="BF415"/>
  <c r="X415"/>
  <c r="V415"/>
  <c r="T415"/>
  <c r="P415"/>
  <c r="BI411"/>
  <c r="BH411"/>
  <c r="BG411"/>
  <c r="BF411"/>
  <c r="X411"/>
  <c r="V411"/>
  <c r="T411"/>
  <c r="P411"/>
  <c r="BI407"/>
  <c r="BH407"/>
  <c r="BG407"/>
  <c r="BF407"/>
  <c r="X407"/>
  <c r="V407"/>
  <c r="T407"/>
  <c r="P407"/>
  <c r="BI405"/>
  <c r="BH405"/>
  <c r="BG405"/>
  <c r="BF405"/>
  <c r="X405"/>
  <c r="V405"/>
  <c r="T405"/>
  <c r="P405"/>
  <c r="BI402"/>
  <c r="BH402"/>
  <c r="BG402"/>
  <c r="BF402"/>
  <c r="X402"/>
  <c r="V402"/>
  <c r="T402"/>
  <c r="P402"/>
  <c r="BI399"/>
  <c r="BH399"/>
  <c r="BG399"/>
  <c r="BF399"/>
  <c r="X399"/>
  <c r="V399"/>
  <c r="T399"/>
  <c r="P399"/>
  <c r="BI396"/>
  <c r="BH396"/>
  <c r="BG396"/>
  <c r="BF396"/>
  <c r="X396"/>
  <c r="V396"/>
  <c r="T396"/>
  <c r="P396"/>
  <c r="BI393"/>
  <c r="BH393"/>
  <c r="BG393"/>
  <c r="BF393"/>
  <c r="X393"/>
  <c r="V393"/>
  <c r="T393"/>
  <c r="P393"/>
  <c r="BI390"/>
  <c r="BH390"/>
  <c r="BG390"/>
  <c r="BF390"/>
  <c r="X390"/>
  <c r="V390"/>
  <c r="T390"/>
  <c r="P390"/>
  <c r="BI386"/>
  <c r="BH386"/>
  <c r="BG386"/>
  <c r="BF386"/>
  <c r="X386"/>
  <c r="V386"/>
  <c r="T386"/>
  <c r="P386"/>
  <c r="BI382"/>
  <c r="BH382"/>
  <c r="BG382"/>
  <c r="BF382"/>
  <c r="X382"/>
  <c r="V382"/>
  <c r="T382"/>
  <c r="P382"/>
  <c r="BI378"/>
  <c r="BH378"/>
  <c r="BG378"/>
  <c r="BF378"/>
  <c r="X378"/>
  <c r="V378"/>
  <c r="T378"/>
  <c r="P378"/>
  <c r="BI375"/>
  <c r="BH375"/>
  <c r="BG375"/>
  <c r="BF375"/>
  <c r="X375"/>
  <c r="V375"/>
  <c r="T375"/>
  <c r="P375"/>
  <c r="BI372"/>
  <c r="BH372"/>
  <c r="BG372"/>
  <c r="BF372"/>
  <c r="X372"/>
  <c r="V372"/>
  <c r="T372"/>
  <c r="P372"/>
  <c r="BI369"/>
  <c r="BH369"/>
  <c r="BG369"/>
  <c r="BF369"/>
  <c r="X369"/>
  <c r="V369"/>
  <c r="T369"/>
  <c r="P369"/>
  <c r="BI366"/>
  <c r="BH366"/>
  <c r="BG366"/>
  <c r="BF366"/>
  <c r="X366"/>
  <c r="V366"/>
  <c r="T366"/>
  <c r="P366"/>
  <c r="BI364"/>
  <c r="BH364"/>
  <c r="BG364"/>
  <c r="BF364"/>
  <c r="X364"/>
  <c r="V364"/>
  <c r="T364"/>
  <c r="P364"/>
  <c r="BI360"/>
  <c r="BH360"/>
  <c r="BG360"/>
  <c r="BF360"/>
  <c r="X360"/>
  <c r="V360"/>
  <c r="T360"/>
  <c r="P360"/>
  <c r="BI356"/>
  <c r="BH356"/>
  <c r="BG356"/>
  <c r="BF356"/>
  <c r="X356"/>
  <c r="V356"/>
  <c r="T356"/>
  <c r="P356"/>
  <c r="BI352"/>
  <c r="BH352"/>
  <c r="BG352"/>
  <c r="BF352"/>
  <c r="X352"/>
  <c r="V352"/>
  <c r="T352"/>
  <c r="P352"/>
  <c r="BI349"/>
  <c r="BH349"/>
  <c r="BG349"/>
  <c r="BF349"/>
  <c r="X349"/>
  <c r="V349"/>
  <c r="T349"/>
  <c r="P349"/>
  <c r="BI347"/>
  <c r="BH347"/>
  <c r="BG347"/>
  <c r="BF347"/>
  <c r="X347"/>
  <c r="V347"/>
  <c r="T347"/>
  <c r="P347"/>
  <c r="BI344"/>
  <c r="BH344"/>
  <c r="BG344"/>
  <c r="BF344"/>
  <c r="X344"/>
  <c r="V344"/>
  <c r="T344"/>
  <c r="P344"/>
  <c r="BI341"/>
  <c r="BH341"/>
  <c r="BG341"/>
  <c r="BF341"/>
  <c r="X341"/>
  <c r="V341"/>
  <c r="T341"/>
  <c r="P341"/>
  <c r="BI339"/>
  <c r="BH339"/>
  <c r="BG339"/>
  <c r="BF339"/>
  <c r="X339"/>
  <c r="V339"/>
  <c r="T339"/>
  <c r="P339"/>
  <c r="BI336"/>
  <c r="BH336"/>
  <c r="BG336"/>
  <c r="BF336"/>
  <c r="X336"/>
  <c r="V336"/>
  <c r="T336"/>
  <c r="P336"/>
  <c r="BI333"/>
  <c r="BH333"/>
  <c r="BG333"/>
  <c r="BF333"/>
  <c r="X333"/>
  <c r="V333"/>
  <c r="T333"/>
  <c r="P333"/>
  <c r="BI330"/>
  <c r="BH330"/>
  <c r="BG330"/>
  <c r="BF330"/>
  <c r="X330"/>
  <c r="V330"/>
  <c r="T330"/>
  <c r="P330"/>
  <c r="BI327"/>
  <c r="BH327"/>
  <c r="BG327"/>
  <c r="BF327"/>
  <c r="X327"/>
  <c r="V327"/>
  <c r="T327"/>
  <c r="P327"/>
  <c r="BI325"/>
  <c r="BH325"/>
  <c r="BG325"/>
  <c r="BF325"/>
  <c r="X325"/>
  <c r="V325"/>
  <c r="T325"/>
  <c r="P325"/>
  <c r="BI322"/>
  <c r="BH322"/>
  <c r="BG322"/>
  <c r="BF322"/>
  <c r="X322"/>
  <c r="V322"/>
  <c r="T322"/>
  <c r="P322"/>
  <c r="BI319"/>
  <c r="BH319"/>
  <c r="BG319"/>
  <c r="BF319"/>
  <c r="X319"/>
  <c r="V319"/>
  <c r="T319"/>
  <c r="P319"/>
  <c r="BI316"/>
  <c r="BH316"/>
  <c r="BG316"/>
  <c r="BF316"/>
  <c r="X316"/>
  <c r="V316"/>
  <c r="T316"/>
  <c r="P316"/>
  <c r="BI313"/>
  <c r="BH313"/>
  <c r="BG313"/>
  <c r="BF313"/>
  <c r="X313"/>
  <c r="V313"/>
  <c r="T313"/>
  <c r="P313"/>
  <c r="BI310"/>
  <c r="BH310"/>
  <c r="BG310"/>
  <c r="BF310"/>
  <c r="X310"/>
  <c r="V310"/>
  <c r="T310"/>
  <c r="P310"/>
  <c r="BI307"/>
  <c r="BH307"/>
  <c r="BG307"/>
  <c r="BF307"/>
  <c r="X307"/>
  <c r="V307"/>
  <c r="T307"/>
  <c r="P307"/>
  <c r="BI304"/>
  <c r="BH304"/>
  <c r="BG304"/>
  <c r="BF304"/>
  <c r="X304"/>
  <c r="V304"/>
  <c r="T304"/>
  <c r="P304"/>
  <c r="BI300"/>
  <c r="BH300"/>
  <c r="BG300"/>
  <c r="BF300"/>
  <c r="X300"/>
  <c r="X299"/>
  <c r="V300"/>
  <c r="V299"/>
  <c r="T300"/>
  <c r="T299"/>
  <c r="P300"/>
  <c r="BI297"/>
  <c r="BH297"/>
  <c r="BG297"/>
  <c r="BF297"/>
  <c r="X297"/>
  <c r="V297"/>
  <c r="T297"/>
  <c r="P297"/>
  <c r="BI294"/>
  <c r="BH294"/>
  <c r="BG294"/>
  <c r="BF294"/>
  <c r="X294"/>
  <c r="V294"/>
  <c r="T294"/>
  <c r="P294"/>
  <c r="BI291"/>
  <c r="BH291"/>
  <c r="BG291"/>
  <c r="BF291"/>
  <c r="X291"/>
  <c r="V291"/>
  <c r="T291"/>
  <c r="P291"/>
  <c r="BI288"/>
  <c r="BH288"/>
  <c r="BG288"/>
  <c r="BF288"/>
  <c r="X288"/>
  <c r="V288"/>
  <c r="T288"/>
  <c r="P288"/>
  <c r="BI285"/>
  <c r="BH285"/>
  <c r="BG285"/>
  <c r="BF285"/>
  <c r="X285"/>
  <c r="V285"/>
  <c r="T285"/>
  <c r="P285"/>
  <c r="BI283"/>
  <c r="BH283"/>
  <c r="BG283"/>
  <c r="BF283"/>
  <c r="X283"/>
  <c r="V283"/>
  <c r="T283"/>
  <c r="P283"/>
  <c r="BI280"/>
  <c r="BH280"/>
  <c r="BG280"/>
  <c r="BF280"/>
  <c r="X280"/>
  <c r="V280"/>
  <c r="T280"/>
  <c r="P280"/>
  <c r="BI278"/>
  <c r="BH278"/>
  <c r="BG278"/>
  <c r="BF278"/>
  <c r="X278"/>
  <c r="V278"/>
  <c r="T278"/>
  <c r="P278"/>
  <c r="BI269"/>
  <c r="BH269"/>
  <c r="BG269"/>
  <c r="BF269"/>
  <c r="X269"/>
  <c r="V269"/>
  <c r="T269"/>
  <c r="P269"/>
  <c r="BI260"/>
  <c r="BH260"/>
  <c r="BG260"/>
  <c r="BF260"/>
  <c r="X260"/>
  <c r="V260"/>
  <c r="T260"/>
  <c r="P260"/>
  <c r="BI257"/>
  <c r="BH257"/>
  <c r="BG257"/>
  <c r="BF257"/>
  <c r="X257"/>
  <c r="V257"/>
  <c r="T257"/>
  <c r="P257"/>
  <c r="BI254"/>
  <c r="BH254"/>
  <c r="BG254"/>
  <c r="BF254"/>
  <c r="X254"/>
  <c r="V254"/>
  <c r="T254"/>
  <c r="P254"/>
  <c r="BI251"/>
  <c r="BH251"/>
  <c r="BG251"/>
  <c r="BF251"/>
  <c r="X251"/>
  <c r="V251"/>
  <c r="T251"/>
  <c r="P251"/>
  <c r="BI246"/>
  <c r="BH246"/>
  <c r="BG246"/>
  <c r="BF246"/>
  <c r="X246"/>
  <c r="V246"/>
  <c r="T246"/>
  <c r="P246"/>
  <c r="BI242"/>
  <c r="BH242"/>
  <c r="BG242"/>
  <c r="BF242"/>
  <c r="X242"/>
  <c r="V242"/>
  <c r="T242"/>
  <c r="P242"/>
  <c r="BI238"/>
  <c r="BH238"/>
  <c r="BG238"/>
  <c r="BF238"/>
  <c r="X238"/>
  <c r="V238"/>
  <c r="T238"/>
  <c r="P238"/>
  <c r="BI234"/>
  <c r="BH234"/>
  <c r="BG234"/>
  <c r="BF234"/>
  <c r="X234"/>
  <c r="V234"/>
  <c r="T234"/>
  <c r="P234"/>
  <c r="BI231"/>
  <c r="BH231"/>
  <c r="BG231"/>
  <c r="BF231"/>
  <c r="X231"/>
  <c r="V231"/>
  <c r="T231"/>
  <c r="P231"/>
  <c r="BI228"/>
  <c r="BH228"/>
  <c r="BG228"/>
  <c r="BF228"/>
  <c r="X228"/>
  <c r="V228"/>
  <c r="T228"/>
  <c r="P228"/>
  <c r="BI222"/>
  <c r="BH222"/>
  <c r="BG222"/>
  <c r="BF222"/>
  <c r="X222"/>
  <c r="V222"/>
  <c r="T222"/>
  <c r="P222"/>
  <c r="BI219"/>
  <c r="BH219"/>
  <c r="BG219"/>
  <c r="BF219"/>
  <c r="X219"/>
  <c r="V219"/>
  <c r="T219"/>
  <c r="P219"/>
  <c r="BI216"/>
  <c r="BH216"/>
  <c r="BG216"/>
  <c r="BF216"/>
  <c r="X216"/>
  <c r="V216"/>
  <c r="T216"/>
  <c r="P216"/>
  <c r="BI208"/>
  <c r="BH208"/>
  <c r="BG208"/>
  <c r="BF208"/>
  <c r="X208"/>
  <c r="V208"/>
  <c r="T208"/>
  <c r="P208"/>
  <c r="BI205"/>
  <c r="BH205"/>
  <c r="BG205"/>
  <c r="BF205"/>
  <c r="X205"/>
  <c r="V205"/>
  <c r="T205"/>
  <c r="P205"/>
  <c r="BI201"/>
  <c r="BH201"/>
  <c r="BG201"/>
  <c r="BF201"/>
  <c r="X201"/>
  <c r="V201"/>
  <c r="T201"/>
  <c r="P201"/>
  <c r="BI194"/>
  <c r="BH194"/>
  <c r="BG194"/>
  <c r="BF194"/>
  <c r="X194"/>
  <c r="V194"/>
  <c r="T194"/>
  <c r="P194"/>
  <c r="BI191"/>
  <c r="BH191"/>
  <c r="BG191"/>
  <c r="BF191"/>
  <c r="X191"/>
  <c r="V191"/>
  <c r="T191"/>
  <c r="P191"/>
  <c r="BI188"/>
  <c r="BH188"/>
  <c r="BG188"/>
  <c r="BF188"/>
  <c r="X188"/>
  <c r="V188"/>
  <c r="T188"/>
  <c r="P188"/>
  <c r="BI185"/>
  <c r="BH185"/>
  <c r="BG185"/>
  <c r="BF185"/>
  <c r="X185"/>
  <c r="V185"/>
  <c r="T185"/>
  <c r="P185"/>
  <c r="BI178"/>
  <c r="BH178"/>
  <c r="BG178"/>
  <c r="BF178"/>
  <c r="X178"/>
  <c r="V178"/>
  <c r="T178"/>
  <c r="P178"/>
  <c r="BI175"/>
  <c r="BH175"/>
  <c r="BG175"/>
  <c r="BF175"/>
  <c r="X175"/>
  <c r="V175"/>
  <c r="T175"/>
  <c r="P175"/>
  <c r="BI172"/>
  <c r="BH172"/>
  <c r="BG172"/>
  <c r="BF172"/>
  <c r="X172"/>
  <c r="V172"/>
  <c r="T172"/>
  <c r="P172"/>
  <c r="BI169"/>
  <c r="BH169"/>
  <c r="BG169"/>
  <c r="BF169"/>
  <c r="X169"/>
  <c r="V169"/>
  <c r="T169"/>
  <c r="P169"/>
  <c r="BI166"/>
  <c r="BH166"/>
  <c r="BG166"/>
  <c r="BF166"/>
  <c r="X166"/>
  <c r="V166"/>
  <c r="T166"/>
  <c r="P166"/>
  <c r="BI157"/>
  <c r="BH157"/>
  <c r="BG157"/>
  <c r="BF157"/>
  <c r="X157"/>
  <c r="V157"/>
  <c r="T157"/>
  <c r="P157"/>
  <c r="BI149"/>
  <c r="BH149"/>
  <c r="BG149"/>
  <c r="BF149"/>
  <c r="X149"/>
  <c r="V149"/>
  <c r="T149"/>
  <c r="P149"/>
  <c r="BI127"/>
  <c r="BH127"/>
  <c r="BG127"/>
  <c r="BF127"/>
  <c r="X127"/>
  <c r="V127"/>
  <c r="T127"/>
  <c r="P127"/>
  <c r="BI125"/>
  <c r="BH125"/>
  <c r="BG125"/>
  <c r="BF125"/>
  <c r="X125"/>
  <c r="V125"/>
  <c r="T125"/>
  <c r="P125"/>
  <c r="BI123"/>
  <c r="BH123"/>
  <c r="BG123"/>
  <c r="BF123"/>
  <c r="X123"/>
  <c r="V123"/>
  <c r="T123"/>
  <c r="P123"/>
  <c r="BI120"/>
  <c r="BH120"/>
  <c r="BG120"/>
  <c r="BF120"/>
  <c r="X120"/>
  <c r="V120"/>
  <c r="T120"/>
  <c r="P120"/>
  <c r="BI112"/>
  <c r="BH112"/>
  <c r="BG112"/>
  <c r="BF112"/>
  <c r="X112"/>
  <c r="V112"/>
  <c r="T112"/>
  <c r="P112"/>
  <c r="BI109"/>
  <c r="BH109"/>
  <c r="BG109"/>
  <c r="BF109"/>
  <c r="X109"/>
  <c r="V109"/>
  <c r="T109"/>
  <c r="P109"/>
  <c r="BI106"/>
  <c r="BH106"/>
  <c r="BG106"/>
  <c r="BF106"/>
  <c r="X106"/>
  <c r="V106"/>
  <c r="T106"/>
  <c r="P106"/>
  <c r="J100"/>
  <c r="J99"/>
  <c r="F99"/>
  <c r="F97"/>
  <c r="E95"/>
  <c r="J61"/>
  <c r="J60"/>
  <c r="F60"/>
  <c r="F58"/>
  <c r="E56"/>
  <c r="J20"/>
  <c r="E20"/>
  <c r="F61"/>
  <c r="J19"/>
  <c r="J14"/>
  <c r="J97"/>
  <c r="E7"/>
  <c r="E91"/>
  <c i="23" r="K41"/>
  <c r="K40"/>
  <c i="1" r="BA82"/>
  <c i="23" r="K39"/>
  <c i="1" r="AZ82"/>
  <c i="23" r="BI490"/>
  <c r="BH490"/>
  <c r="BG490"/>
  <c r="BF490"/>
  <c r="X490"/>
  <c r="V490"/>
  <c r="T490"/>
  <c r="P490"/>
  <c r="BI485"/>
  <c r="BH485"/>
  <c r="BG485"/>
  <c r="BF485"/>
  <c r="X485"/>
  <c r="V485"/>
  <c r="T485"/>
  <c r="P485"/>
  <c r="BI482"/>
  <c r="BH482"/>
  <c r="BG482"/>
  <c r="BF482"/>
  <c r="X482"/>
  <c r="V482"/>
  <c r="T482"/>
  <c r="P482"/>
  <c r="BI480"/>
  <c r="BH480"/>
  <c r="BG480"/>
  <c r="BF480"/>
  <c r="X480"/>
  <c r="V480"/>
  <c r="T480"/>
  <c r="P480"/>
  <c r="BI477"/>
  <c r="BH477"/>
  <c r="BG477"/>
  <c r="BF477"/>
  <c r="X477"/>
  <c r="V477"/>
  <c r="T477"/>
  <c r="P477"/>
  <c r="BI474"/>
  <c r="BH474"/>
  <c r="BG474"/>
  <c r="BF474"/>
  <c r="X474"/>
  <c r="V474"/>
  <c r="T474"/>
  <c r="P474"/>
  <c r="BI472"/>
  <c r="BH472"/>
  <c r="BG472"/>
  <c r="BF472"/>
  <c r="X472"/>
  <c r="V472"/>
  <c r="T472"/>
  <c r="P472"/>
  <c r="BI469"/>
  <c r="BH469"/>
  <c r="BG469"/>
  <c r="BF469"/>
  <c r="X469"/>
  <c r="V469"/>
  <c r="T469"/>
  <c r="P469"/>
  <c r="BI466"/>
  <c r="BH466"/>
  <c r="BG466"/>
  <c r="BF466"/>
  <c r="X466"/>
  <c r="V466"/>
  <c r="T466"/>
  <c r="P466"/>
  <c r="BI464"/>
  <c r="BH464"/>
  <c r="BG464"/>
  <c r="BF464"/>
  <c r="X464"/>
  <c r="V464"/>
  <c r="T464"/>
  <c r="P464"/>
  <c r="BI461"/>
  <c r="BH461"/>
  <c r="BG461"/>
  <c r="BF461"/>
  <c r="X461"/>
  <c r="V461"/>
  <c r="T461"/>
  <c r="P461"/>
  <c r="BI459"/>
  <c r="BH459"/>
  <c r="BG459"/>
  <c r="BF459"/>
  <c r="X459"/>
  <c r="V459"/>
  <c r="T459"/>
  <c r="P459"/>
  <c r="BI457"/>
  <c r="BH457"/>
  <c r="BG457"/>
  <c r="BF457"/>
  <c r="X457"/>
  <c r="V457"/>
  <c r="T457"/>
  <c r="P457"/>
  <c r="BI450"/>
  <c r="BH450"/>
  <c r="BG450"/>
  <c r="BF450"/>
  <c r="X450"/>
  <c r="V450"/>
  <c r="T450"/>
  <c r="P450"/>
  <c r="BI447"/>
  <c r="BH447"/>
  <c r="BG447"/>
  <c r="BF447"/>
  <c r="X447"/>
  <c r="V447"/>
  <c r="T447"/>
  <c r="P447"/>
  <c r="BI445"/>
  <c r="BH445"/>
  <c r="BG445"/>
  <c r="BF445"/>
  <c r="X445"/>
  <c r="V445"/>
  <c r="T445"/>
  <c r="P445"/>
  <c r="BI443"/>
  <c r="BH443"/>
  <c r="BG443"/>
  <c r="BF443"/>
  <c r="X443"/>
  <c r="V443"/>
  <c r="T443"/>
  <c r="P443"/>
  <c r="BI440"/>
  <c r="BH440"/>
  <c r="BG440"/>
  <c r="BF440"/>
  <c r="X440"/>
  <c r="V440"/>
  <c r="T440"/>
  <c r="P440"/>
  <c r="BI438"/>
  <c r="BH438"/>
  <c r="BG438"/>
  <c r="BF438"/>
  <c r="X438"/>
  <c r="V438"/>
  <c r="T438"/>
  <c r="P438"/>
  <c r="BI435"/>
  <c r="BH435"/>
  <c r="BG435"/>
  <c r="BF435"/>
  <c r="X435"/>
  <c r="V435"/>
  <c r="T435"/>
  <c r="P435"/>
  <c r="BI431"/>
  <c r="BH431"/>
  <c r="BG431"/>
  <c r="BF431"/>
  <c r="X431"/>
  <c r="V431"/>
  <c r="T431"/>
  <c r="P431"/>
  <c r="BI428"/>
  <c r="BH428"/>
  <c r="BG428"/>
  <c r="BF428"/>
  <c r="X428"/>
  <c r="V428"/>
  <c r="T428"/>
  <c r="P428"/>
  <c r="BI426"/>
  <c r="BH426"/>
  <c r="BG426"/>
  <c r="BF426"/>
  <c r="X426"/>
  <c r="V426"/>
  <c r="T426"/>
  <c r="P426"/>
  <c r="BI423"/>
  <c r="BH423"/>
  <c r="BG423"/>
  <c r="BF423"/>
  <c r="X423"/>
  <c r="V423"/>
  <c r="T423"/>
  <c r="P423"/>
  <c r="BI419"/>
  <c r="BH419"/>
  <c r="BG419"/>
  <c r="BF419"/>
  <c r="X419"/>
  <c r="X418"/>
  <c r="V419"/>
  <c r="V418"/>
  <c r="T419"/>
  <c r="T418"/>
  <c r="P419"/>
  <c r="BI416"/>
  <c r="BH416"/>
  <c r="BG416"/>
  <c r="BF416"/>
  <c r="X416"/>
  <c r="V416"/>
  <c r="T416"/>
  <c r="P416"/>
  <c r="BI414"/>
  <c r="BH414"/>
  <c r="BG414"/>
  <c r="BF414"/>
  <c r="X414"/>
  <c r="V414"/>
  <c r="T414"/>
  <c r="P414"/>
  <c r="BI412"/>
  <c r="BH412"/>
  <c r="BG412"/>
  <c r="BF412"/>
  <c r="X412"/>
  <c r="V412"/>
  <c r="T412"/>
  <c r="P412"/>
  <c r="BI410"/>
  <c r="BH410"/>
  <c r="BG410"/>
  <c r="BF410"/>
  <c r="X410"/>
  <c r="V410"/>
  <c r="T410"/>
  <c r="P410"/>
  <c r="BI406"/>
  <c r="BH406"/>
  <c r="BG406"/>
  <c r="BF406"/>
  <c r="X406"/>
  <c r="V406"/>
  <c r="T406"/>
  <c r="P406"/>
  <c r="BI402"/>
  <c r="BH402"/>
  <c r="BG402"/>
  <c r="BF402"/>
  <c r="X402"/>
  <c r="V402"/>
  <c r="T402"/>
  <c r="P402"/>
  <c r="BI398"/>
  <c r="BH398"/>
  <c r="BG398"/>
  <c r="BF398"/>
  <c r="X398"/>
  <c r="V398"/>
  <c r="T398"/>
  <c r="P398"/>
  <c r="BI394"/>
  <c r="BH394"/>
  <c r="BG394"/>
  <c r="BF394"/>
  <c r="X394"/>
  <c r="V394"/>
  <c r="T394"/>
  <c r="P394"/>
  <c r="BI392"/>
  <c r="BH392"/>
  <c r="BG392"/>
  <c r="BF392"/>
  <c r="X392"/>
  <c r="V392"/>
  <c r="T392"/>
  <c r="P392"/>
  <c r="BI389"/>
  <c r="BH389"/>
  <c r="BG389"/>
  <c r="BF389"/>
  <c r="X389"/>
  <c r="V389"/>
  <c r="T389"/>
  <c r="P389"/>
  <c r="BI386"/>
  <c r="BH386"/>
  <c r="BG386"/>
  <c r="BF386"/>
  <c r="X386"/>
  <c r="V386"/>
  <c r="T386"/>
  <c r="P386"/>
  <c r="BI383"/>
  <c r="BH383"/>
  <c r="BG383"/>
  <c r="BF383"/>
  <c r="X383"/>
  <c r="V383"/>
  <c r="T383"/>
  <c r="P383"/>
  <c r="BI380"/>
  <c r="BH380"/>
  <c r="BG380"/>
  <c r="BF380"/>
  <c r="X380"/>
  <c r="V380"/>
  <c r="T380"/>
  <c r="P380"/>
  <c r="BI377"/>
  <c r="BH377"/>
  <c r="BG377"/>
  <c r="BF377"/>
  <c r="X377"/>
  <c r="V377"/>
  <c r="T377"/>
  <c r="P377"/>
  <c r="BI373"/>
  <c r="BH373"/>
  <c r="BG373"/>
  <c r="BF373"/>
  <c r="X373"/>
  <c r="V373"/>
  <c r="T373"/>
  <c r="P373"/>
  <c r="BI369"/>
  <c r="BH369"/>
  <c r="BG369"/>
  <c r="BF369"/>
  <c r="X369"/>
  <c r="V369"/>
  <c r="T369"/>
  <c r="P369"/>
  <c r="BI365"/>
  <c r="BH365"/>
  <c r="BG365"/>
  <c r="BF365"/>
  <c r="X365"/>
  <c r="V365"/>
  <c r="T365"/>
  <c r="P365"/>
  <c r="BI362"/>
  <c r="BH362"/>
  <c r="BG362"/>
  <c r="BF362"/>
  <c r="X362"/>
  <c r="V362"/>
  <c r="T362"/>
  <c r="P362"/>
  <c r="BI359"/>
  <c r="BH359"/>
  <c r="BG359"/>
  <c r="BF359"/>
  <c r="X359"/>
  <c r="V359"/>
  <c r="T359"/>
  <c r="P359"/>
  <c r="BI356"/>
  <c r="BH356"/>
  <c r="BG356"/>
  <c r="BF356"/>
  <c r="X356"/>
  <c r="V356"/>
  <c r="T356"/>
  <c r="P356"/>
  <c r="BI353"/>
  <c r="BH353"/>
  <c r="BG353"/>
  <c r="BF353"/>
  <c r="X353"/>
  <c r="V353"/>
  <c r="T353"/>
  <c r="P353"/>
  <c r="BI351"/>
  <c r="BH351"/>
  <c r="BG351"/>
  <c r="BF351"/>
  <c r="X351"/>
  <c r="V351"/>
  <c r="T351"/>
  <c r="P351"/>
  <c r="BI347"/>
  <c r="BH347"/>
  <c r="BG347"/>
  <c r="BF347"/>
  <c r="X347"/>
  <c r="V347"/>
  <c r="T347"/>
  <c r="P347"/>
  <c r="BI343"/>
  <c r="BH343"/>
  <c r="BG343"/>
  <c r="BF343"/>
  <c r="X343"/>
  <c r="V343"/>
  <c r="T343"/>
  <c r="P343"/>
  <c r="BI339"/>
  <c r="BH339"/>
  <c r="BG339"/>
  <c r="BF339"/>
  <c r="X339"/>
  <c r="V339"/>
  <c r="T339"/>
  <c r="P339"/>
  <c r="BI336"/>
  <c r="BH336"/>
  <c r="BG336"/>
  <c r="BF336"/>
  <c r="X336"/>
  <c r="V336"/>
  <c r="T336"/>
  <c r="P336"/>
  <c r="BI334"/>
  <c r="BH334"/>
  <c r="BG334"/>
  <c r="BF334"/>
  <c r="X334"/>
  <c r="V334"/>
  <c r="T334"/>
  <c r="P334"/>
  <c r="BI331"/>
  <c r="BH331"/>
  <c r="BG331"/>
  <c r="BF331"/>
  <c r="X331"/>
  <c r="V331"/>
  <c r="T331"/>
  <c r="P331"/>
  <c r="BI328"/>
  <c r="BH328"/>
  <c r="BG328"/>
  <c r="BF328"/>
  <c r="X328"/>
  <c r="V328"/>
  <c r="T328"/>
  <c r="P328"/>
  <c r="BI326"/>
  <c r="BH326"/>
  <c r="BG326"/>
  <c r="BF326"/>
  <c r="X326"/>
  <c r="V326"/>
  <c r="T326"/>
  <c r="P326"/>
  <c r="BI323"/>
  <c r="BH323"/>
  <c r="BG323"/>
  <c r="BF323"/>
  <c r="X323"/>
  <c r="V323"/>
  <c r="T323"/>
  <c r="P323"/>
  <c r="BI320"/>
  <c r="BH320"/>
  <c r="BG320"/>
  <c r="BF320"/>
  <c r="X320"/>
  <c r="V320"/>
  <c r="T320"/>
  <c r="P320"/>
  <c r="BI317"/>
  <c r="BH317"/>
  <c r="BG317"/>
  <c r="BF317"/>
  <c r="X317"/>
  <c r="V317"/>
  <c r="T317"/>
  <c r="P317"/>
  <c r="BI314"/>
  <c r="BH314"/>
  <c r="BG314"/>
  <c r="BF314"/>
  <c r="X314"/>
  <c r="V314"/>
  <c r="T314"/>
  <c r="P314"/>
  <c r="BI312"/>
  <c r="BH312"/>
  <c r="BG312"/>
  <c r="BF312"/>
  <c r="X312"/>
  <c r="V312"/>
  <c r="T312"/>
  <c r="P312"/>
  <c r="BI309"/>
  <c r="BH309"/>
  <c r="BG309"/>
  <c r="BF309"/>
  <c r="X309"/>
  <c r="V309"/>
  <c r="T309"/>
  <c r="P309"/>
  <c r="BI306"/>
  <c r="BH306"/>
  <c r="BG306"/>
  <c r="BF306"/>
  <c r="X306"/>
  <c r="V306"/>
  <c r="T306"/>
  <c r="P306"/>
  <c r="BI303"/>
  <c r="BH303"/>
  <c r="BG303"/>
  <c r="BF303"/>
  <c r="X303"/>
  <c r="V303"/>
  <c r="T303"/>
  <c r="P303"/>
  <c r="BI300"/>
  <c r="BH300"/>
  <c r="BG300"/>
  <c r="BF300"/>
  <c r="X300"/>
  <c r="V300"/>
  <c r="T300"/>
  <c r="P300"/>
  <c r="BI297"/>
  <c r="BH297"/>
  <c r="BG297"/>
  <c r="BF297"/>
  <c r="X297"/>
  <c r="V297"/>
  <c r="T297"/>
  <c r="P297"/>
  <c r="BI294"/>
  <c r="BH294"/>
  <c r="BG294"/>
  <c r="BF294"/>
  <c r="X294"/>
  <c r="V294"/>
  <c r="T294"/>
  <c r="P294"/>
  <c r="BI291"/>
  <c r="BH291"/>
  <c r="BG291"/>
  <c r="BF291"/>
  <c r="X291"/>
  <c r="V291"/>
  <c r="T291"/>
  <c r="P291"/>
  <c r="BI287"/>
  <c r="BH287"/>
  <c r="BG287"/>
  <c r="BF287"/>
  <c r="X287"/>
  <c r="X286"/>
  <c r="V287"/>
  <c r="V286"/>
  <c r="T287"/>
  <c r="T286"/>
  <c r="P287"/>
  <c r="BI284"/>
  <c r="BH284"/>
  <c r="BG284"/>
  <c r="BF284"/>
  <c r="X284"/>
  <c r="V284"/>
  <c r="T284"/>
  <c r="P284"/>
  <c r="BI281"/>
  <c r="BH281"/>
  <c r="BG281"/>
  <c r="BF281"/>
  <c r="X281"/>
  <c r="V281"/>
  <c r="T281"/>
  <c r="P281"/>
  <c r="BI278"/>
  <c r="BH278"/>
  <c r="BG278"/>
  <c r="BF278"/>
  <c r="X278"/>
  <c r="V278"/>
  <c r="T278"/>
  <c r="P278"/>
  <c r="BI275"/>
  <c r="BH275"/>
  <c r="BG275"/>
  <c r="BF275"/>
  <c r="X275"/>
  <c r="V275"/>
  <c r="T275"/>
  <c r="P275"/>
  <c r="BI272"/>
  <c r="BH272"/>
  <c r="BG272"/>
  <c r="BF272"/>
  <c r="X272"/>
  <c r="V272"/>
  <c r="T272"/>
  <c r="P272"/>
  <c r="BI270"/>
  <c r="BH270"/>
  <c r="BG270"/>
  <c r="BF270"/>
  <c r="X270"/>
  <c r="V270"/>
  <c r="T270"/>
  <c r="P270"/>
  <c r="BI267"/>
  <c r="BH267"/>
  <c r="BG267"/>
  <c r="BF267"/>
  <c r="X267"/>
  <c r="V267"/>
  <c r="T267"/>
  <c r="P267"/>
  <c r="BI265"/>
  <c r="BH265"/>
  <c r="BG265"/>
  <c r="BF265"/>
  <c r="X265"/>
  <c r="V265"/>
  <c r="T265"/>
  <c r="P265"/>
  <c r="BI257"/>
  <c r="BH257"/>
  <c r="BG257"/>
  <c r="BF257"/>
  <c r="X257"/>
  <c r="V257"/>
  <c r="T257"/>
  <c r="P257"/>
  <c r="BI251"/>
  <c r="BH251"/>
  <c r="BG251"/>
  <c r="BF251"/>
  <c r="X251"/>
  <c r="V251"/>
  <c r="T251"/>
  <c r="P251"/>
  <c r="BI248"/>
  <c r="BH248"/>
  <c r="BG248"/>
  <c r="BF248"/>
  <c r="X248"/>
  <c r="V248"/>
  <c r="T248"/>
  <c r="P248"/>
  <c r="BI245"/>
  <c r="BH245"/>
  <c r="BG245"/>
  <c r="BF245"/>
  <c r="X245"/>
  <c r="V245"/>
  <c r="T245"/>
  <c r="P245"/>
  <c r="BI242"/>
  <c r="BH242"/>
  <c r="BG242"/>
  <c r="BF242"/>
  <c r="X242"/>
  <c r="V242"/>
  <c r="T242"/>
  <c r="P242"/>
  <c r="BI239"/>
  <c r="BH239"/>
  <c r="BG239"/>
  <c r="BF239"/>
  <c r="X239"/>
  <c r="V239"/>
  <c r="T239"/>
  <c r="P239"/>
  <c r="BI234"/>
  <c r="BH234"/>
  <c r="BG234"/>
  <c r="BF234"/>
  <c r="X234"/>
  <c r="V234"/>
  <c r="T234"/>
  <c r="P234"/>
  <c r="BI230"/>
  <c r="BH230"/>
  <c r="BG230"/>
  <c r="BF230"/>
  <c r="X230"/>
  <c r="V230"/>
  <c r="T230"/>
  <c r="P230"/>
  <c r="BI226"/>
  <c r="BH226"/>
  <c r="BG226"/>
  <c r="BF226"/>
  <c r="X226"/>
  <c r="V226"/>
  <c r="T226"/>
  <c r="P226"/>
  <c r="BI222"/>
  <c r="BH222"/>
  <c r="BG222"/>
  <c r="BF222"/>
  <c r="X222"/>
  <c r="V222"/>
  <c r="T222"/>
  <c r="P222"/>
  <c r="BI219"/>
  <c r="BH219"/>
  <c r="BG219"/>
  <c r="BF219"/>
  <c r="X219"/>
  <c r="V219"/>
  <c r="T219"/>
  <c r="P219"/>
  <c r="BI216"/>
  <c r="BH216"/>
  <c r="BG216"/>
  <c r="BF216"/>
  <c r="X216"/>
  <c r="V216"/>
  <c r="T216"/>
  <c r="P216"/>
  <c r="BI213"/>
  <c r="BH213"/>
  <c r="BG213"/>
  <c r="BF213"/>
  <c r="X213"/>
  <c r="V213"/>
  <c r="T213"/>
  <c r="P213"/>
  <c r="BI210"/>
  <c r="BH210"/>
  <c r="BG210"/>
  <c r="BF210"/>
  <c r="X210"/>
  <c r="V210"/>
  <c r="T210"/>
  <c r="P210"/>
  <c r="BI207"/>
  <c r="BH207"/>
  <c r="BG207"/>
  <c r="BF207"/>
  <c r="X207"/>
  <c r="V207"/>
  <c r="T207"/>
  <c r="P207"/>
  <c r="BI204"/>
  <c r="BH204"/>
  <c r="BG204"/>
  <c r="BF204"/>
  <c r="X204"/>
  <c r="V204"/>
  <c r="T204"/>
  <c r="P204"/>
  <c r="BI202"/>
  <c r="BH202"/>
  <c r="BG202"/>
  <c r="BF202"/>
  <c r="X202"/>
  <c r="V202"/>
  <c r="T202"/>
  <c r="P202"/>
  <c r="BI194"/>
  <c r="BH194"/>
  <c r="BG194"/>
  <c r="BF194"/>
  <c r="X194"/>
  <c r="V194"/>
  <c r="T194"/>
  <c r="P194"/>
  <c r="BI191"/>
  <c r="BH191"/>
  <c r="BG191"/>
  <c r="BF191"/>
  <c r="X191"/>
  <c r="V191"/>
  <c r="T191"/>
  <c r="P191"/>
  <c r="BI187"/>
  <c r="BH187"/>
  <c r="BG187"/>
  <c r="BF187"/>
  <c r="X187"/>
  <c r="V187"/>
  <c r="T187"/>
  <c r="P187"/>
  <c r="BI180"/>
  <c r="BH180"/>
  <c r="BG180"/>
  <c r="BF180"/>
  <c r="X180"/>
  <c r="V180"/>
  <c r="T180"/>
  <c r="P180"/>
  <c r="BI177"/>
  <c r="BH177"/>
  <c r="BG177"/>
  <c r="BF177"/>
  <c r="X177"/>
  <c r="V177"/>
  <c r="T177"/>
  <c r="P177"/>
  <c r="BI174"/>
  <c r="BH174"/>
  <c r="BG174"/>
  <c r="BF174"/>
  <c r="X174"/>
  <c r="V174"/>
  <c r="T174"/>
  <c r="P174"/>
  <c r="BI171"/>
  <c r="BH171"/>
  <c r="BG171"/>
  <c r="BF171"/>
  <c r="X171"/>
  <c r="V171"/>
  <c r="T171"/>
  <c r="P171"/>
  <c r="BI164"/>
  <c r="BH164"/>
  <c r="BG164"/>
  <c r="BF164"/>
  <c r="X164"/>
  <c r="V164"/>
  <c r="T164"/>
  <c r="P164"/>
  <c r="BI161"/>
  <c r="BH161"/>
  <c r="BG161"/>
  <c r="BF161"/>
  <c r="X161"/>
  <c r="V161"/>
  <c r="T161"/>
  <c r="P161"/>
  <c r="BI158"/>
  <c r="BH158"/>
  <c r="BG158"/>
  <c r="BF158"/>
  <c r="X158"/>
  <c r="V158"/>
  <c r="T158"/>
  <c r="P158"/>
  <c r="BI147"/>
  <c r="BH147"/>
  <c r="BG147"/>
  <c r="BF147"/>
  <c r="X147"/>
  <c r="V147"/>
  <c r="T147"/>
  <c r="P147"/>
  <c r="BI144"/>
  <c r="BH144"/>
  <c r="BG144"/>
  <c r="BF144"/>
  <c r="X144"/>
  <c r="V144"/>
  <c r="T144"/>
  <c r="P144"/>
  <c r="BI138"/>
  <c r="BH138"/>
  <c r="BG138"/>
  <c r="BF138"/>
  <c r="X138"/>
  <c r="V138"/>
  <c r="T138"/>
  <c r="P138"/>
  <c r="BI128"/>
  <c r="BH128"/>
  <c r="BG128"/>
  <c r="BF128"/>
  <c r="X128"/>
  <c r="V128"/>
  <c r="T128"/>
  <c r="P128"/>
  <c r="BI126"/>
  <c r="BH126"/>
  <c r="BG126"/>
  <c r="BF126"/>
  <c r="X126"/>
  <c r="V126"/>
  <c r="T126"/>
  <c r="P126"/>
  <c r="BI124"/>
  <c r="BH124"/>
  <c r="BG124"/>
  <c r="BF124"/>
  <c r="X124"/>
  <c r="V124"/>
  <c r="T124"/>
  <c r="P124"/>
  <c r="BI121"/>
  <c r="BH121"/>
  <c r="BG121"/>
  <c r="BF121"/>
  <c r="X121"/>
  <c r="V121"/>
  <c r="T121"/>
  <c r="P121"/>
  <c r="BI114"/>
  <c r="BH114"/>
  <c r="BG114"/>
  <c r="BF114"/>
  <c r="X114"/>
  <c r="V114"/>
  <c r="T114"/>
  <c r="P114"/>
  <c r="BI111"/>
  <c r="BH111"/>
  <c r="BG111"/>
  <c r="BF111"/>
  <c r="X111"/>
  <c r="V111"/>
  <c r="T111"/>
  <c r="P111"/>
  <c r="BI109"/>
  <c r="BH109"/>
  <c r="BG109"/>
  <c r="BF109"/>
  <c r="X109"/>
  <c r="V109"/>
  <c r="T109"/>
  <c r="P109"/>
  <c r="BI106"/>
  <c r="BH106"/>
  <c r="BG106"/>
  <c r="BF106"/>
  <c r="X106"/>
  <c r="V106"/>
  <c r="T106"/>
  <c r="P106"/>
  <c r="J100"/>
  <c r="J99"/>
  <c r="F99"/>
  <c r="F97"/>
  <c r="E95"/>
  <c r="J61"/>
  <c r="J60"/>
  <c r="F60"/>
  <c r="F58"/>
  <c r="E56"/>
  <c r="J20"/>
  <c r="E20"/>
  <c r="F100"/>
  <c r="J19"/>
  <c r="J14"/>
  <c r="J58"/>
  <c r="E7"/>
  <c r="E91"/>
  <c i="22" r="K41"/>
  <c r="K40"/>
  <c i="1" r="BA80"/>
  <c i="22" r="K39"/>
  <c i="1" r="AZ80"/>
  <c i="22" r="BI176"/>
  <c r="BH176"/>
  <c r="BG176"/>
  <c r="BF176"/>
  <c r="X176"/>
  <c r="V176"/>
  <c r="T176"/>
  <c r="P176"/>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2"/>
  <c r="BH162"/>
  <c r="BG162"/>
  <c r="BF162"/>
  <c r="X162"/>
  <c r="V162"/>
  <c r="T162"/>
  <c r="P162"/>
  <c r="BI160"/>
  <c r="BH160"/>
  <c r="BG160"/>
  <c r="BF160"/>
  <c r="X160"/>
  <c r="V160"/>
  <c r="T160"/>
  <c r="P160"/>
  <c r="BI158"/>
  <c r="BH158"/>
  <c r="BG158"/>
  <c r="BF158"/>
  <c r="X158"/>
  <c r="V158"/>
  <c r="T158"/>
  <c r="P158"/>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0"/>
  <c r="BH120"/>
  <c r="BG120"/>
  <c r="BF120"/>
  <c r="X120"/>
  <c r="V120"/>
  <c r="T120"/>
  <c r="P120"/>
  <c r="BI118"/>
  <c r="BH118"/>
  <c r="BG118"/>
  <c r="BF118"/>
  <c r="X118"/>
  <c r="V118"/>
  <c r="T118"/>
  <c r="P118"/>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J91"/>
  <c r="J90"/>
  <c r="F90"/>
  <c r="F88"/>
  <c r="E86"/>
  <c r="J61"/>
  <c r="J60"/>
  <c r="F60"/>
  <c r="F58"/>
  <c r="E56"/>
  <c r="J20"/>
  <c r="E20"/>
  <c r="F91"/>
  <c r="J19"/>
  <c r="J14"/>
  <c r="J58"/>
  <c r="E7"/>
  <c r="E82"/>
  <c i="21" r="K41"/>
  <c r="K40"/>
  <c i="1" r="BA79"/>
  <c i="21" r="K39"/>
  <c i="1" r="AZ79"/>
  <c i="21"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6"/>
  <c r="BH136"/>
  <c r="BG136"/>
  <c r="BF136"/>
  <c r="X136"/>
  <c r="V136"/>
  <c r="T136"/>
  <c r="P136"/>
  <c r="BI134"/>
  <c r="BH134"/>
  <c r="BG134"/>
  <c r="BF134"/>
  <c r="X134"/>
  <c r="V134"/>
  <c r="T134"/>
  <c r="P134"/>
  <c r="BI132"/>
  <c r="BH132"/>
  <c r="BG132"/>
  <c r="BF132"/>
  <c r="X132"/>
  <c r="V132"/>
  <c r="T132"/>
  <c r="P132"/>
  <c r="BI130"/>
  <c r="BH130"/>
  <c r="BG130"/>
  <c r="BF130"/>
  <c r="X130"/>
  <c r="V130"/>
  <c r="T130"/>
  <c r="P130"/>
  <c r="BI128"/>
  <c r="BH128"/>
  <c r="BG128"/>
  <c r="BF128"/>
  <c r="X128"/>
  <c r="V128"/>
  <c r="T128"/>
  <c r="P128"/>
  <c r="BI126"/>
  <c r="BH126"/>
  <c r="BG126"/>
  <c r="BF126"/>
  <c r="X126"/>
  <c r="V126"/>
  <c r="T126"/>
  <c r="P126"/>
  <c r="BI124"/>
  <c r="BH124"/>
  <c r="BG124"/>
  <c r="BF124"/>
  <c r="X124"/>
  <c r="V124"/>
  <c r="T124"/>
  <c r="P124"/>
  <c r="BI122"/>
  <c r="BH122"/>
  <c r="BG122"/>
  <c r="BF122"/>
  <c r="X122"/>
  <c r="V122"/>
  <c r="T122"/>
  <c r="P122"/>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1"/>
  <c r="BH101"/>
  <c r="BG101"/>
  <c r="BF101"/>
  <c r="X101"/>
  <c r="X100"/>
  <c r="V101"/>
  <c r="V100"/>
  <c r="T101"/>
  <c r="T100"/>
  <c r="P101"/>
  <c r="BI98"/>
  <c r="BH98"/>
  <c r="BG98"/>
  <c r="BF98"/>
  <c r="X98"/>
  <c r="X97"/>
  <c r="X96"/>
  <c r="V98"/>
  <c r="V97"/>
  <c r="V96"/>
  <c r="T98"/>
  <c r="T97"/>
  <c r="T96"/>
  <c r="P98"/>
  <c r="J92"/>
  <c r="J91"/>
  <c r="F91"/>
  <c r="F89"/>
  <c r="E87"/>
  <c r="J61"/>
  <c r="J60"/>
  <c r="F60"/>
  <c r="F58"/>
  <c r="E56"/>
  <c r="J20"/>
  <c r="E20"/>
  <c r="F61"/>
  <c r="J19"/>
  <c r="J14"/>
  <c r="J89"/>
  <c r="E7"/>
  <c r="E52"/>
  <c i="20" r="K41"/>
  <c r="K40"/>
  <c i="1" r="BA78"/>
  <c i="20" r="K39"/>
  <c i="1" r="AZ78"/>
  <c i="20" r="BI207"/>
  <c r="BH207"/>
  <c r="BG207"/>
  <c r="BF207"/>
  <c r="X207"/>
  <c r="V207"/>
  <c r="T207"/>
  <c r="P207"/>
  <c r="BI205"/>
  <c r="BH205"/>
  <c r="BG205"/>
  <c r="BF205"/>
  <c r="X205"/>
  <c r="V205"/>
  <c r="T205"/>
  <c r="P205"/>
  <c r="BI202"/>
  <c r="BH202"/>
  <c r="BG202"/>
  <c r="BF202"/>
  <c r="X202"/>
  <c r="V202"/>
  <c r="T202"/>
  <c r="P202"/>
  <c r="BI197"/>
  <c r="BH197"/>
  <c r="BG197"/>
  <c r="BF197"/>
  <c r="X197"/>
  <c r="V197"/>
  <c r="T197"/>
  <c r="P197"/>
  <c r="BI194"/>
  <c r="BH194"/>
  <c r="BG194"/>
  <c r="BF194"/>
  <c r="X194"/>
  <c r="V194"/>
  <c r="T194"/>
  <c r="P194"/>
  <c r="BI192"/>
  <c r="BH192"/>
  <c r="BG192"/>
  <c r="BF192"/>
  <c r="X192"/>
  <c r="V192"/>
  <c r="T192"/>
  <c r="P192"/>
  <c r="BI188"/>
  <c r="BH188"/>
  <c r="BG188"/>
  <c r="BF188"/>
  <c r="X188"/>
  <c r="V188"/>
  <c r="T188"/>
  <c r="P188"/>
  <c r="BI184"/>
  <c r="BH184"/>
  <c r="BG184"/>
  <c r="BF184"/>
  <c r="X184"/>
  <c r="V184"/>
  <c r="T184"/>
  <c r="P184"/>
  <c r="BI180"/>
  <c r="BH180"/>
  <c r="BG180"/>
  <c r="BF180"/>
  <c r="X180"/>
  <c r="V180"/>
  <c r="T180"/>
  <c r="P180"/>
  <c r="BI177"/>
  <c r="BH177"/>
  <c r="BG177"/>
  <c r="BF177"/>
  <c r="X177"/>
  <c r="V177"/>
  <c r="T177"/>
  <c r="P177"/>
  <c r="BI174"/>
  <c r="BH174"/>
  <c r="BG174"/>
  <c r="BF174"/>
  <c r="X174"/>
  <c r="V174"/>
  <c r="T174"/>
  <c r="P174"/>
  <c r="BI170"/>
  <c r="BH170"/>
  <c r="BG170"/>
  <c r="BF170"/>
  <c r="X170"/>
  <c r="V170"/>
  <c r="T170"/>
  <c r="P170"/>
  <c r="BI166"/>
  <c r="BH166"/>
  <c r="BG166"/>
  <c r="BF166"/>
  <c r="X166"/>
  <c r="V166"/>
  <c r="T166"/>
  <c r="P166"/>
  <c r="BI163"/>
  <c r="BH163"/>
  <c r="BG163"/>
  <c r="BF163"/>
  <c r="X163"/>
  <c r="V163"/>
  <c r="T163"/>
  <c r="P163"/>
  <c r="BI161"/>
  <c r="BH161"/>
  <c r="BG161"/>
  <c r="BF161"/>
  <c r="X161"/>
  <c r="V161"/>
  <c r="T161"/>
  <c r="P161"/>
  <c r="BI157"/>
  <c r="BH157"/>
  <c r="BG157"/>
  <c r="BF157"/>
  <c r="X157"/>
  <c r="V157"/>
  <c r="T157"/>
  <c r="P157"/>
  <c r="BI153"/>
  <c r="BH153"/>
  <c r="BG153"/>
  <c r="BF153"/>
  <c r="X153"/>
  <c r="V153"/>
  <c r="T153"/>
  <c r="P153"/>
  <c r="BI149"/>
  <c r="BH149"/>
  <c r="BG149"/>
  <c r="BF149"/>
  <c r="X149"/>
  <c r="V149"/>
  <c r="T149"/>
  <c r="P149"/>
  <c r="BI145"/>
  <c r="BH145"/>
  <c r="BG145"/>
  <c r="BF145"/>
  <c r="X145"/>
  <c r="X144"/>
  <c r="V145"/>
  <c r="V144"/>
  <c r="T145"/>
  <c r="T144"/>
  <c r="P145"/>
  <c r="BI142"/>
  <c r="BH142"/>
  <c r="BG142"/>
  <c r="BF142"/>
  <c r="X142"/>
  <c r="V142"/>
  <c r="T142"/>
  <c r="P142"/>
  <c r="BI140"/>
  <c r="BH140"/>
  <c r="BG140"/>
  <c r="BF140"/>
  <c r="X140"/>
  <c r="V140"/>
  <c r="T140"/>
  <c r="P140"/>
  <c r="BI137"/>
  <c r="BH137"/>
  <c r="BG137"/>
  <c r="BF137"/>
  <c r="X137"/>
  <c r="V137"/>
  <c r="T137"/>
  <c r="P137"/>
  <c r="BI135"/>
  <c r="BH135"/>
  <c r="BG135"/>
  <c r="BF135"/>
  <c r="X135"/>
  <c r="V135"/>
  <c r="T135"/>
  <c r="P135"/>
  <c r="BI130"/>
  <c r="BH130"/>
  <c r="BG130"/>
  <c r="BF130"/>
  <c r="X130"/>
  <c r="V130"/>
  <c r="T130"/>
  <c r="P130"/>
  <c r="BI126"/>
  <c r="BH126"/>
  <c r="BG126"/>
  <c r="BF126"/>
  <c r="X126"/>
  <c r="V126"/>
  <c r="T126"/>
  <c r="P126"/>
  <c r="BI120"/>
  <c r="BH120"/>
  <c r="BG120"/>
  <c r="BF120"/>
  <c r="X120"/>
  <c r="V120"/>
  <c r="T120"/>
  <c r="P120"/>
  <c r="BI116"/>
  <c r="BH116"/>
  <c r="BG116"/>
  <c r="BF116"/>
  <c r="X116"/>
  <c r="V116"/>
  <c r="T116"/>
  <c r="P116"/>
  <c r="BI111"/>
  <c r="BH111"/>
  <c r="BG111"/>
  <c r="BF111"/>
  <c r="X111"/>
  <c r="V111"/>
  <c r="T111"/>
  <c r="P111"/>
  <c r="BI108"/>
  <c r="BH108"/>
  <c r="BG108"/>
  <c r="BF108"/>
  <c r="X108"/>
  <c r="V108"/>
  <c r="T108"/>
  <c r="P108"/>
  <c r="BI104"/>
  <c r="BH104"/>
  <c r="BG104"/>
  <c r="BF104"/>
  <c r="X104"/>
  <c r="V104"/>
  <c r="T104"/>
  <c r="P104"/>
  <c r="BI99"/>
  <c r="BH99"/>
  <c r="BG99"/>
  <c r="BF99"/>
  <c r="X99"/>
  <c r="V99"/>
  <c r="T99"/>
  <c r="P99"/>
  <c r="J93"/>
  <c r="J92"/>
  <c r="F92"/>
  <c r="F90"/>
  <c r="E88"/>
  <c r="J61"/>
  <c r="J60"/>
  <c r="F60"/>
  <c r="F58"/>
  <c r="E56"/>
  <c r="J20"/>
  <c r="E20"/>
  <c r="F93"/>
  <c r="J19"/>
  <c r="J14"/>
  <c r="J90"/>
  <c r="E7"/>
  <c r="E52"/>
  <c i="19" r="K41"/>
  <c r="K40"/>
  <c i="1" r="BA77"/>
  <c i="19" r="K39"/>
  <c i="1" r="AZ77"/>
  <c i="19" r="BI435"/>
  <c r="BH435"/>
  <c r="BG435"/>
  <c r="BF435"/>
  <c r="X435"/>
  <c r="V435"/>
  <c r="T435"/>
  <c r="P435"/>
  <c r="BI433"/>
  <c r="BH433"/>
  <c r="BG433"/>
  <c r="BF433"/>
  <c r="X433"/>
  <c r="V433"/>
  <c r="T433"/>
  <c r="P433"/>
  <c r="BI430"/>
  <c r="BH430"/>
  <c r="BG430"/>
  <c r="BF430"/>
  <c r="X430"/>
  <c r="V430"/>
  <c r="T430"/>
  <c r="P430"/>
  <c r="BI426"/>
  <c r="BH426"/>
  <c r="BG426"/>
  <c r="BF426"/>
  <c r="X426"/>
  <c r="V426"/>
  <c r="T426"/>
  <c r="P426"/>
  <c r="BI424"/>
  <c r="BH424"/>
  <c r="BG424"/>
  <c r="BF424"/>
  <c r="X424"/>
  <c r="V424"/>
  <c r="T424"/>
  <c r="P424"/>
  <c r="BI422"/>
  <c r="BH422"/>
  <c r="BG422"/>
  <c r="BF422"/>
  <c r="X422"/>
  <c r="V422"/>
  <c r="T422"/>
  <c r="P422"/>
  <c r="BI420"/>
  <c r="BH420"/>
  <c r="BG420"/>
  <c r="BF420"/>
  <c r="X420"/>
  <c r="V420"/>
  <c r="T420"/>
  <c r="P420"/>
  <c r="BI418"/>
  <c r="BH418"/>
  <c r="BG418"/>
  <c r="BF418"/>
  <c r="X418"/>
  <c r="V418"/>
  <c r="T418"/>
  <c r="P418"/>
  <c r="BI416"/>
  <c r="BH416"/>
  <c r="BG416"/>
  <c r="BF416"/>
  <c r="X416"/>
  <c r="V416"/>
  <c r="T416"/>
  <c r="P416"/>
  <c r="BI414"/>
  <c r="BH414"/>
  <c r="BG414"/>
  <c r="BF414"/>
  <c r="X414"/>
  <c r="V414"/>
  <c r="T414"/>
  <c r="P414"/>
  <c r="BI410"/>
  <c r="BH410"/>
  <c r="BG410"/>
  <c r="BF410"/>
  <c r="X410"/>
  <c r="V410"/>
  <c r="T410"/>
  <c r="P410"/>
  <c r="BI408"/>
  <c r="BH408"/>
  <c r="BG408"/>
  <c r="BF408"/>
  <c r="X408"/>
  <c r="V408"/>
  <c r="T408"/>
  <c r="P408"/>
  <c r="BI406"/>
  <c r="BH406"/>
  <c r="BG406"/>
  <c r="BF406"/>
  <c r="X406"/>
  <c r="V406"/>
  <c r="T406"/>
  <c r="P406"/>
  <c r="BI404"/>
  <c r="BH404"/>
  <c r="BG404"/>
  <c r="BF404"/>
  <c r="X404"/>
  <c r="V404"/>
  <c r="T404"/>
  <c r="P404"/>
  <c r="BI402"/>
  <c r="BH402"/>
  <c r="BG402"/>
  <c r="BF402"/>
  <c r="X402"/>
  <c r="V402"/>
  <c r="T402"/>
  <c r="P402"/>
  <c r="BI400"/>
  <c r="BH400"/>
  <c r="BG400"/>
  <c r="BF400"/>
  <c r="X400"/>
  <c r="V400"/>
  <c r="T400"/>
  <c r="P400"/>
  <c r="BI398"/>
  <c r="BH398"/>
  <c r="BG398"/>
  <c r="BF398"/>
  <c r="X398"/>
  <c r="V398"/>
  <c r="T398"/>
  <c r="P398"/>
  <c r="BI396"/>
  <c r="BH396"/>
  <c r="BG396"/>
  <c r="BF396"/>
  <c r="X396"/>
  <c r="V396"/>
  <c r="T396"/>
  <c r="P396"/>
  <c r="BI394"/>
  <c r="BH394"/>
  <c r="BG394"/>
  <c r="BF394"/>
  <c r="X394"/>
  <c r="V394"/>
  <c r="T394"/>
  <c r="P394"/>
  <c r="BI392"/>
  <c r="BH392"/>
  <c r="BG392"/>
  <c r="BF392"/>
  <c r="X392"/>
  <c r="V392"/>
  <c r="T392"/>
  <c r="P392"/>
  <c r="BI390"/>
  <c r="BH390"/>
  <c r="BG390"/>
  <c r="BF390"/>
  <c r="X390"/>
  <c r="V390"/>
  <c r="T390"/>
  <c r="P390"/>
  <c r="BI388"/>
  <c r="BH388"/>
  <c r="BG388"/>
  <c r="BF388"/>
  <c r="X388"/>
  <c r="V388"/>
  <c r="T388"/>
  <c r="P388"/>
  <c r="BI386"/>
  <c r="BH386"/>
  <c r="BG386"/>
  <c r="BF386"/>
  <c r="X386"/>
  <c r="V386"/>
  <c r="T386"/>
  <c r="P386"/>
  <c r="BI383"/>
  <c r="BH383"/>
  <c r="BG383"/>
  <c r="BF383"/>
  <c r="X383"/>
  <c r="V383"/>
  <c r="T383"/>
  <c r="P383"/>
  <c r="BI381"/>
  <c r="BH381"/>
  <c r="BG381"/>
  <c r="BF381"/>
  <c r="X381"/>
  <c r="V381"/>
  <c r="T381"/>
  <c r="P381"/>
  <c r="BI379"/>
  <c r="BH379"/>
  <c r="BG379"/>
  <c r="BF379"/>
  <c r="X379"/>
  <c r="V379"/>
  <c r="T379"/>
  <c r="P379"/>
  <c r="BI377"/>
  <c r="BH377"/>
  <c r="BG377"/>
  <c r="BF377"/>
  <c r="X377"/>
  <c r="V377"/>
  <c r="T377"/>
  <c r="P377"/>
  <c r="BI375"/>
  <c r="BH375"/>
  <c r="BG375"/>
  <c r="BF375"/>
  <c r="X375"/>
  <c r="V375"/>
  <c r="T375"/>
  <c r="P375"/>
  <c r="BI373"/>
  <c r="BH373"/>
  <c r="BG373"/>
  <c r="BF373"/>
  <c r="X373"/>
  <c r="V373"/>
  <c r="T373"/>
  <c r="P373"/>
  <c r="BI371"/>
  <c r="BH371"/>
  <c r="BG371"/>
  <c r="BF371"/>
  <c r="X371"/>
  <c r="V371"/>
  <c r="T371"/>
  <c r="P371"/>
  <c r="BI369"/>
  <c r="BH369"/>
  <c r="BG369"/>
  <c r="BF369"/>
  <c r="X369"/>
  <c r="V369"/>
  <c r="T369"/>
  <c r="P369"/>
  <c r="BI367"/>
  <c r="BH367"/>
  <c r="BG367"/>
  <c r="BF367"/>
  <c r="X367"/>
  <c r="V367"/>
  <c r="T367"/>
  <c r="P367"/>
  <c r="BI365"/>
  <c r="BH365"/>
  <c r="BG365"/>
  <c r="BF365"/>
  <c r="X365"/>
  <c r="V365"/>
  <c r="T365"/>
  <c r="P365"/>
  <c r="BI363"/>
  <c r="BH363"/>
  <c r="BG363"/>
  <c r="BF363"/>
  <c r="X363"/>
  <c r="V363"/>
  <c r="T363"/>
  <c r="P363"/>
  <c r="BI361"/>
  <c r="BH361"/>
  <c r="BG361"/>
  <c r="BF361"/>
  <c r="X361"/>
  <c r="V361"/>
  <c r="T361"/>
  <c r="P361"/>
  <c r="BI359"/>
  <c r="BH359"/>
  <c r="BG359"/>
  <c r="BF359"/>
  <c r="X359"/>
  <c r="V359"/>
  <c r="T359"/>
  <c r="P359"/>
  <c r="BI357"/>
  <c r="BH357"/>
  <c r="BG357"/>
  <c r="BF357"/>
  <c r="X357"/>
  <c r="V357"/>
  <c r="T357"/>
  <c r="P357"/>
  <c r="BI355"/>
  <c r="BH355"/>
  <c r="BG355"/>
  <c r="BF355"/>
  <c r="X355"/>
  <c r="V355"/>
  <c r="T355"/>
  <c r="P355"/>
  <c r="BI353"/>
  <c r="BH353"/>
  <c r="BG353"/>
  <c r="BF353"/>
  <c r="X353"/>
  <c r="V353"/>
  <c r="T353"/>
  <c r="P353"/>
  <c r="BI351"/>
  <c r="BH351"/>
  <c r="BG351"/>
  <c r="BF351"/>
  <c r="X351"/>
  <c r="V351"/>
  <c r="T351"/>
  <c r="P351"/>
  <c r="BI349"/>
  <c r="BH349"/>
  <c r="BG349"/>
  <c r="BF349"/>
  <c r="X349"/>
  <c r="V349"/>
  <c r="T349"/>
  <c r="P349"/>
  <c r="BI347"/>
  <c r="BH347"/>
  <c r="BG347"/>
  <c r="BF347"/>
  <c r="X347"/>
  <c r="V347"/>
  <c r="T347"/>
  <c r="P347"/>
  <c r="BI345"/>
  <c r="BH345"/>
  <c r="BG345"/>
  <c r="BF345"/>
  <c r="X345"/>
  <c r="V345"/>
  <c r="T345"/>
  <c r="P345"/>
  <c r="BI343"/>
  <c r="BH343"/>
  <c r="BG343"/>
  <c r="BF343"/>
  <c r="X343"/>
  <c r="V343"/>
  <c r="T343"/>
  <c r="P343"/>
  <c r="BI341"/>
  <c r="BH341"/>
  <c r="BG341"/>
  <c r="BF341"/>
  <c r="X341"/>
  <c r="V341"/>
  <c r="T341"/>
  <c r="P341"/>
  <c r="BI338"/>
  <c r="BH338"/>
  <c r="BG338"/>
  <c r="BF338"/>
  <c r="X338"/>
  <c r="V338"/>
  <c r="T338"/>
  <c r="P338"/>
  <c r="BI336"/>
  <c r="BH336"/>
  <c r="BG336"/>
  <c r="BF336"/>
  <c r="X336"/>
  <c r="V336"/>
  <c r="T336"/>
  <c r="P336"/>
  <c r="BI334"/>
  <c r="BH334"/>
  <c r="BG334"/>
  <c r="BF334"/>
  <c r="X334"/>
  <c r="V334"/>
  <c r="T334"/>
  <c r="P334"/>
  <c r="BI332"/>
  <c r="BH332"/>
  <c r="BG332"/>
  <c r="BF332"/>
  <c r="X332"/>
  <c r="V332"/>
  <c r="T332"/>
  <c r="P332"/>
  <c r="BI330"/>
  <c r="BH330"/>
  <c r="BG330"/>
  <c r="BF330"/>
  <c r="X330"/>
  <c r="V330"/>
  <c r="T330"/>
  <c r="P330"/>
  <c r="BI327"/>
  <c r="BH327"/>
  <c r="BG327"/>
  <c r="BF327"/>
  <c r="X327"/>
  <c r="V327"/>
  <c r="T327"/>
  <c r="P327"/>
  <c r="BI324"/>
  <c r="BH324"/>
  <c r="BG324"/>
  <c r="BF324"/>
  <c r="X324"/>
  <c r="V324"/>
  <c r="T324"/>
  <c r="P324"/>
  <c r="BI322"/>
  <c r="BH322"/>
  <c r="BG322"/>
  <c r="BF322"/>
  <c r="X322"/>
  <c r="V322"/>
  <c r="T322"/>
  <c r="P322"/>
  <c r="BI320"/>
  <c r="BH320"/>
  <c r="BG320"/>
  <c r="BF320"/>
  <c r="X320"/>
  <c r="V320"/>
  <c r="T320"/>
  <c r="P320"/>
  <c r="BI318"/>
  <c r="BH318"/>
  <c r="BG318"/>
  <c r="BF318"/>
  <c r="X318"/>
  <c r="V318"/>
  <c r="T318"/>
  <c r="P318"/>
  <c r="BI316"/>
  <c r="BH316"/>
  <c r="BG316"/>
  <c r="BF316"/>
  <c r="X316"/>
  <c r="V316"/>
  <c r="T316"/>
  <c r="P316"/>
  <c r="BI314"/>
  <c r="BH314"/>
  <c r="BG314"/>
  <c r="BF314"/>
  <c r="X314"/>
  <c r="V314"/>
  <c r="T314"/>
  <c r="P314"/>
  <c r="BI312"/>
  <c r="BH312"/>
  <c r="BG312"/>
  <c r="BF312"/>
  <c r="X312"/>
  <c r="V312"/>
  <c r="T312"/>
  <c r="P312"/>
  <c r="BI310"/>
  <c r="BH310"/>
  <c r="BG310"/>
  <c r="BF310"/>
  <c r="X310"/>
  <c r="V310"/>
  <c r="T310"/>
  <c r="P310"/>
  <c r="BI308"/>
  <c r="BH308"/>
  <c r="BG308"/>
  <c r="BF308"/>
  <c r="X308"/>
  <c r="V308"/>
  <c r="T308"/>
  <c r="P308"/>
  <c r="BI306"/>
  <c r="BH306"/>
  <c r="BG306"/>
  <c r="BF306"/>
  <c r="X306"/>
  <c r="V306"/>
  <c r="T306"/>
  <c r="P306"/>
  <c r="BI303"/>
  <c r="BH303"/>
  <c r="BG303"/>
  <c r="BF303"/>
  <c r="X303"/>
  <c r="V303"/>
  <c r="T303"/>
  <c r="P303"/>
  <c r="BI300"/>
  <c r="BH300"/>
  <c r="BG300"/>
  <c r="BF300"/>
  <c r="X300"/>
  <c r="V300"/>
  <c r="T300"/>
  <c r="P300"/>
  <c r="BI297"/>
  <c r="BH297"/>
  <c r="BG297"/>
  <c r="BF297"/>
  <c r="X297"/>
  <c r="V297"/>
  <c r="T297"/>
  <c r="P297"/>
  <c r="BI295"/>
  <c r="BH295"/>
  <c r="BG295"/>
  <c r="BF295"/>
  <c r="X295"/>
  <c r="V295"/>
  <c r="T295"/>
  <c r="P295"/>
  <c r="BI293"/>
  <c r="BH293"/>
  <c r="BG293"/>
  <c r="BF293"/>
  <c r="X293"/>
  <c r="V293"/>
  <c r="T293"/>
  <c r="P293"/>
  <c r="BI290"/>
  <c r="BH290"/>
  <c r="BG290"/>
  <c r="BF290"/>
  <c r="X290"/>
  <c r="V290"/>
  <c r="T290"/>
  <c r="P290"/>
  <c r="BI287"/>
  <c r="BH287"/>
  <c r="BG287"/>
  <c r="BF287"/>
  <c r="X287"/>
  <c r="V287"/>
  <c r="T287"/>
  <c r="P287"/>
  <c r="BI285"/>
  <c r="BH285"/>
  <c r="BG285"/>
  <c r="BF285"/>
  <c r="X285"/>
  <c r="V285"/>
  <c r="T285"/>
  <c r="P285"/>
  <c r="BI283"/>
  <c r="BH283"/>
  <c r="BG283"/>
  <c r="BF283"/>
  <c r="X283"/>
  <c r="V283"/>
  <c r="T283"/>
  <c r="P283"/>
  <c r="BI281"/>
  <c r="BH281"/>
  <c r="BG281"/>
  <c r="BF281"/>
  <c r="X281"/>
  <c r="V281"/>
  <c r="T281"/>
  <c r="P281"/>
  <c r="BI279"/>
  <c r="BH279"/>
  <c r="BG279"/>
  <c r="BF279"/>
  <c r="X279"/>
  <c r="V279"/>
  <c r="T279"/>
  <c r="P279"/>
  <c r="BI277"/>
  <c r="BH277"/>
  <c r="BG277"/>
  <c r="BF277"/>
  <c r="X277"/>
  <c r="V277"/>
  <c r="T277"/>
  <c r="P277"/>
  <c r="BI275"/>
  <c r="BH275"/>
  <c r="BG275"/>
  <c r="BF275"/>
  <c r="X275"/>
  <c r="V275"/>
  <c r="T275"/>
  <c r="P275"/>
  <c r="BI273"/>
  <c r="BH273"/>
  <c r="BG273"/>
  <c r="BF273"/>
  <c r="X273"/>
  <c r="V273"/>
  <c r="T273"/>
  <c r="P273"/>
  <c r="BI271"/>
  <c r="BH271"/>
  <c r="BG271"/>
  <c r="BF271"/>
  <c r="X271"/>
  <c r="V271"/>
  <c r="T271"/>
  <c r="P271"/>
  <c r="BI269"/>
  <c r="BH269"/>
  <c r="BG269"/>
  <c r="BF269"/>
  <c r="X269"/>
  <c r="V269"/>
  <c r="T269"/>
  <c r="P269"/>
  <c r="BI267"/>
  <c r="BH267"/>
  <c r="BG267"/>
  <c r="BF267"/>
  <c r="X267"/>
  <c r="V267"/>
  <c r="T267"/>
  <c r="P267"/>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6"/>
  <c r="BH246"/>
  <c r="BG246"/>
  <c r="BF246"/>
  <c r="X246"/>
  <c r="V246"/>
  <c r="T246"/>
  <c r="P246"/>
  <c r="BI244"/>
  <c r="BH244"/>
  <c r="BG244"/>
  <c r="BF244"/>
  <c r="X244"/>
  <c r="V244"/>
  <c r="T244"/>
  <c r="P244"/>
  <c r="BI242"/>
  <c r="BH242"/>
  <c r="BG242"/>
  <c r="BF242"/>
  <c r="X242"/>
  <c r="V242"/>
  <c r="T242"/>
  <c r="P242"/>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2"/>
  <c r="BH232"/>
  <c r="BG232"/>
  <c r="BF232"/>
  <c r="X232"/>
  <c r="V232"/>
  <c r="T232"/>
  <c r="P232"/>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0"/>
  <c r="BH200"/>
  <c r="BG200"/>
  <c r="BF200"/>
  <c r="X200"/>
  <c r="X199"/>
  <c r="V200"/>
  <c r="V199"/>
  <c r="T200"/>
  <c r="T199"/>
  <c r="P200"/>
  <c r="BI196"/>
  <c r="BH196"/>
  <c r="BG196"/>
  <c r="BF196"/>
  <c r="X196"/>
  <c r="V196"/>
  <c r="T196"/>
  <c r="P196"/>
  <c r="BI194"/>
  <c r="BH194"/>
  <c r="BG194"/>
  <c r="BF194"/>
  <c r="X194"/>
  <c r="V194"/>
  <c r="T194"/>
  <c r="P194"/>
  <c r="BI191"/>
  <c r="BH191"/>
  <c r="BG191"/>
  <c r="BF191"/>
  <c r="X191"/>
  <c r="V191"/>
  <c r="T191"/>
  <c r="P191"/>
  <c r="BI189"/>
  <c r="BH189"/>
  <c r="BG189"/>
  <c r="BF189"/>
  <c r="X189"/>
  <c r="V189"/>
  <c r="T189"/>
  <c r="P189"/>
  <c r="BI186"/>
  <c r="BH186"/>
  <c r="BG186"/>
  <c r="BF186"/>
  <c r="X186"/>
  <c r="V186"/>
  <c r="T186"/>
  <c r="P186"/>
  <c r="BI183"/>
  <c r="BH183"/>
  <c r="BG183"/>
  <c r="BF183"/>
  <c r="X183"/>
  <c r="V183"/>
  <c r="T183"/>
  <c r="P183"/>
  <c r="BI181"/>
  <c r="BH181"/>
  <c r="BG181"/>
  <c r="BF181"/>
  <c r="X181"/>
  <c r="V181"/>
  <c r="T181"/>
  <c r="P181"/>
  <c r="BI179"/>
  <c r="BH179"/>
  <c r="BG179"/>
  <c r="BF179"/>
  <c r="X179"/>
  <c r="V179"/>
  <c r="T179"/>
  <c r="P179"/>
  <c r="BI174"/>
  <c r="BH174"/>
  <c r="BG174"/>
  <c r="BF174"/>
  <c r="X174"/>
  <c r="V174"/>
  <c r="T174"/>
  <c r="P174"/>
  <c r="BI171"/>
  <c r="BH171"/>
  <c r="BG171"/>
  <c r="BF171"/>
  <c r="X171"/>
  <c r="V171"/>
  <c r="T171"/>
  <c r="P171"/>
  <c r="BI169"/>
  <c r="BH169"/>
  <c r="BG169"/>
  <c r="BF169"/>
  <c r="X169"/>
  <c r="V169"/>
  <c r="T169"/>
  <c r="P169"/>
  <c r="BI166"/>
  <c r="BH166"/>
  <c r="BG166"/>
  <c r="BF166"/>
  <c r="X166"/>
  <c r="V166"/>
  <c r="T166"/>
  <c r="P166"/>
  <c r="BI164"/>
  <c r="BH164"/>
  <c r="BG164"/>
  <c r="BF164"/>
  <c r="X164"/>
  <c r="V164"/>
  <c r="T164"/>
  <c r="P164"/>
  <c r="BI162"/>
  <c r="BH162"/>
  <c r="BG162"/>
  <c r="BF162"/>
  <c r="X162"/>
  <c r="V162"/>
  <c r="T162"/>
  <c r="P162"/>
  <c r="BI160"/>
  <c r="BH160"/>
  <c r="BG160"/>
  <c r="BF160"/>
  <c r="X160"/>
  <c r="V160"/>
  <c r="T160"/>
  <c r="P160"/>
  <c r="BI158"/>
  <c r="BH158"/>
  <c r="BG158"/>
  <c r="BF158"/>
  <c r="X158"/>
  <c r="V158"/>
  <c r="T158"/>
  <c r="P158"/>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4"/>
  <c r="BH124"/>
  <c r="BG124"/>
  <c r="BF124"/>
  <c r="X124"/>
  <c r="V124"/>
  <c r="T124"/>
  <c r="P124"/>
  <c r="BI122"/>
  <c r="BH122"/>
  <c r="BG122"/>
  <c r="BF122"/>
  <c r="X122"/>
  <c r="V122"/>
  <c r="T122"/>
  <c r="P122"/>
  <c r="BI120"/>
  <c r="BH120"/>
  <c r="BG120"/>
  <c r="BF120"/>
  <c r="X120"/>
  <c r="V120"/>
  <c r="T120"/>
  <c r="P120"/>
  <c r="BI118"/>
  <c r="BH118"/>
  <c r="BG118"/>
  <c r="BF118"/>
  <c r="X118"/>
  <c r="V118"/>
  <c r="T118"/>
  <c r="P118"/>
  <c r="BI116"/>
  <c r="BH116"/>
  <c r="BG116"/>
  <c r="BF116"/>
  <c r="X116"/>
  <c r="V116"/>
  <c r="T116"/>
  <c r="P116"/>
  <c r="BI114"/>
  <c r="BH114"/>
  <c r="BG114"/>
  <c r="BF114"/>
  <c r="X114"/>
  <c r="V114"/>
  <c r="T114"/>
  <c r="P114"/>
  <c r="BI112"/>
  <c r="BH112"/>
  <c r="BG112"/>
  <c r="BF112"/>
  <c r="X112"/>
  <c r="V112"/>
  <c r="T112"/>
  <c r="P112"/>
  <c r="BI110"/>
  <c r="BH110"/>
  <c r="BG110"/>
  <c r="BF110"/>
  <c r="X110"/>
  <c r="V110"/>
  <c r="T110"/>
  <c r="P110"/>
  <c r="J104"/>
  <c r="J103"/>
  <c r="F103"/>
  <c r="F101"/>
  <c r="E99"/>
  <c r="J61"/>
  <c r="J60"/>
  <c r="F60"/>
  <c r="F58"/>
  <c r="E56"/>
  <c r="J20"/>
  <c r="E20"/>
  <c r="F61"/>
  <c r="J19"/>
  <c r="J14"/>
  <c r="J101"/>
  <c r="E7"/>
  <c r="E95"/>
  <c i="18" r="K41"/>
  <c r="K40"/>
  <c i="1" r="BA76"/>
  <c i="18" r="K39"/>
  <c i="1" r="AZ76"/>
  <c i="18" r="BI199"/>
  <c r="BH199"/>
  <c r="BG199"/>
  <c r="BF199"/>
  <c r="X199"/>
  <c r="V199"/>
  <c r="T199"/>
  <c r="P199"/>
  <c r="BI197"/>
  <c r="BH197"/>
  <c r="BG197"/>
  <c r="BF197"/>
  <c r="X197"/>
  <c r="V197"/>
  <c r="T197"/>
  <c r="P197"/>
  <c r="BI194"/>
  <c r="BH194"/>
  <c r="BG194"/>
  <c r="BF194"/>
  <c r="X194"/>
  <c r="V194"/>
  <c r="T194"/>
  <c r="P194"/>
  <c r="BI190"/>
  <c r="BH190"/>
  <c r="BG190"/>
  <c r="BF190"/>
  <c r="X190"/>
  <c r="V190"/>
  <c r="T190"/>
  <c r="P190"/>
  <c r="BI187"/>
  <c r="BH187"/>
  <c r="BG187"/>
  <c r="BF187"/>
  <c r="X187"/>
  <c r="V187"/>
  <c r="T187"/>
  <c r="P187"/>
  <c r="BI185"/>
  <c r="BH185"/>
  <c r="BG185"/>
  <c r="BF185"/>
  <c r="X185"/>
  <c r="V185"/>
  <c r="T185"/>
  <c r="P185"/>
  <c r="BI181"/>
  <c r="BH181"/>
  <c r="BG181"/>
  <c r="BF181"/>
  <c r="X181"/>
  <c r="V181"/>
  <c r="T181"/>
  <c r="P181"/>
  <c r="BI178"/>
  <c r="BH178"/>
  <c r="BG178"/>
  <c r="BF178"/>
  <c r="X178"/>
  <c r="V178"/>
  <c r="T178"/>
  <c r="P178"/>
  <c r="BI174"/>
  <c r="BH174"/>
  <c r="BG174"/>
  <c r="BF174"/>
  <c r="X174"/>
  <c r="V174"/>
  <c r="T174"/>
  <c r="P174"/>
  <c r="BI171"/>
  <c r="BH171"/>
  <c r="BG171"/>
  <c r="BF171"/>
  <c r="X171"/>
  <c r="V171"/>
  <c r="T171"/>
  <c r="P171"/>
  <c r="BI167"/>
  <c r="BH167"/>
  <c r="BG167"/>
  <c r="BF167"/>
  <c r="X167"/>
  <c r="V167"/>
  <c r="T167"/>
  <c r="P167"/>
  <c r="BI163"/>
  <c r="BH163"/>
  <c r="BG163"/>
  <c r="BF163"/>
  <c r="X163"/>
  <c r="V163"/>
  <c r="T163"/>
  <c r="P163"/>
  <c r="BI160"/>
  <c r="BH160"/>
  <c r="BG160"/>
  <c r="BF160"/>
  <c r="X160"/>
  <c r="V160"/>
  <c r="T160"/>
  <c r="P160"/>
  <c r="BI158"/>
  <c r="BH158"/>
  <c r="BG158"/>
  <c r="BF158"/>
  <c r="X158"/>
  <c r="V158"/>
  <c r="T158"/>
  <c r="P158"/>
  <c r="BI154"/>
  <c r="BH154"/>
  <c r="BG154"/>
  <c r="BF154"/>
  <c r="X154"/>
  <c r="V154"/>
  <c r="T154"/>
  <c r="P154"/>
  <c r="BI150"/>
  <c r="BH150"/>
  <c r="BG150"/>
  <c r="BF150"/>
  <c r="X150"/>
  <c r="V150"/>
  <c r="T150"/>
  <c r="P150"/>
  <c r="BI146"/>
  <c r="BH146"/>
  <c r="BG146"/>
  <c r="BF146"/>
  <c r="X146"/>
  <c r="V146"/>
  <c r="T146"/>
  <c r="P146"/>
  <c r="BI142"/>
  <c r="BH142"/>
  <c r="BG142"/>
  <c r="BF142"/>
  <c r="X142"/>
  <c r="X141"/>
  <c r="V142"/>
  <c r="V141"/>
  <c r="T142"/>
  <c r="T141"/>
  <c r="P142"/>
  <c r="BI139"/>
  <c r="BH139"/>
  <c r="BG139"/>
  <c r="BF139"/>
  <c r="X139"/>
  <c r="V139"/>
  <c r="T139"/>
  <c r="P139"/>
  <c r="BI137"/>
  <c r="BH137"/>
  <c r="BG137"/>
  <c r="BF137"/>
  <c r="X137"/>
  <c r="V137"/>
  <c r="T137"/>
  <c r="P137"/>
  <c r="BI134"/>
  <c r="BH134"/>
  <c r="BG134"/>
  <c r="BF134"/>
  <c r="X134"/>
  <c r="V134"/>
  <c r="T134"/>
  <c r="P134"/>
  <c r="BI132"/>
  <c r="BH132"/>
  <c r="BG132"/>
  <c r="BF132"/>
  <c r="X132"/>
  <c r="V132"/>
  <c r="T132"/>
  <c r="P132"/>
  <c r="BI127"/>
  <c r="BH127"/>
  <c r="BG127"/>
  <c r="BF127"/>
  <c r="X127"/>
  <c r="V127"/>
  <c r="T127"/>
  <c r="P127"/>
  <c r="BI123"/>
  <c r="BH123"/>
  <c r="BG123"/>
  <c r="BF123"/>
  <c r="X123"/>
  <c r="V123"/>
  <c r="T123"/>
  <c r="P123"/>
  <c r="BI118"/>
  <c r="BH118"/>
  <c r="BG118"/>
  <c r="BF118"/>
  <c r="X118"/>
  <c r="V118"/>
  <c r="T118"/>
  <c r="P118"/>
  <c r="BI114"/>
  <c r="BH114"/>
  <c r="BG114"/>
  <c r="BF114"/>
  <c r="X114"/>
  <c r="V114"/>
  <c r="T114"/>
  <c r="P114"/>
  <c r="BI110"/>
  <c r="BH110"/>
  <c r="BG110"/>
  <c r="BF110"/>
  <c r="X110"/>
  <c r="V110"/>
  <c r="T110"/>
  <c r="P110"/>
  <c r="BI107"/>
  <c r="BH107"/>
  <c r="BG107"/>
  <c r="BF107"/>
  <c r="X107"/>
  <c r="V107"/>
  <c r="T107"/>
  <c r="P107"/>
  <c r="BI103"/>
  <c r="BH103"/>
  <c r="BG103"/>
  <c r="BF103"/>
  <c r="X103"/>
  <c r="V103"/>
  <c r="T103"/>
  <c r="P103"/>
  <c r="BI99"/>
  <c r="BH99"/>
  <c r="BG99"/>
  <c r="BF99"/>
  <c r="X99"/>
  <c r="V99"/>
  <c r="T99"/>
  <c r="P99"/>
  <c r="J93"/>
  <c r="J92"/>
  <c r="F92"/>
  <c r="F90"/>
  <c r="E88"/>
  <c r="J61"/>
  <c r="J60"/>
  <c r="F60"/>
  <c r="F58"/>
  <c r="E56"/>
  <c r="J20"/>
  <c r="E20"/>
  <c r="F93"/>
  <c r="J19"/>
  <c r="J14"/>
  <c r="J90"/>
  <c r="E7"/>
  <c r="E52"/>
  <c i="17" r="K416"/>
  <c r="R415"/>
  <c r="Q415"/>
  <c r="X415"/>
  <c r="V415"/>
  <c r="T415"/>
  <c r="BK415"/>
  <c r="K415"/>
  <c r="K84"/>
  <c r="K41"/>
  <c r="K40"/>
  <c i="1" r="BA75"/>
  <c i="17" r="K39"/>
  <c i="1" r="AZ75"/>
  <c i="17" r="BI418"/>
  <c r="BH418"/>
  <c r="BG418"/>
  <c r="BF418"/>
  <c r="X418"/>
  <c r="X417"/>
  <c r="V418"/>
  <c r="V417"/>
  <c r="T418"/>
  <c r="T417"/>
  <c r="P418"/>
  <c r="K85"/>
  <c r="J85"/>
  <c r="I85"/>
  <c r="J84"/>
  <c r="I84"/>
  <c r="BI413"/>
  <c r="BH413"/>
  <c r="BG413"/>
  <c r="BF413"/>
  <c r="X413"/>
  <c r="V413"/>
  <c r="T413"/>
  <c r="P413"/>
  <c r="BI411"/>
  <c r="BH411"/>
  <c r="BG411"/>
  <c r="BF411"/>
  <c r="X411"/>
  <c r="V411"/>
  <c r="T411"/>
  <c r="P411"/>
  <c r="BI409"/>
  <c r="BH409"/>
  <c r="BG409"/>
  <c r="BF409"/>
  <c r="X409"/>
  <c r="V409"/>
  <c r="T409"/>
  <c r="P409"/>
  <c r="BI407"/>
  <c r="BH407"/>
  <c r="BG407"/>
  <c r="BF407"/>
  <c r="X407"/>
  <c r="V407"/>
  <c r="T407"/>
  <c r="P407"/>
  <c r="BI405"/>
  <c r="BH405"/>
  <c r="BG405"/>
  <c r="BF405"/>
  <c r="X405"/>
  <c r="V405"/>
  <c r="T405"/>
  <c r="P405"/>
  <c r="BI403"/>
  <c r="BH403"/>
  <c r="BG403"/>
  <c r="BF403"/>
  <c r="X403"/>
  <c r="V403"/>
  <c r="T403"/>
  <c r="P403"/>
  <c r="BI401"/>
  <c r="BH401"/>
  <c r="BG401"/>
  <c r="BF401"/>
  <c r="X401"/>
  <c r="V401"/>
  <c r="T401"/>
  <c r="P401"/>
  <c r="BI397"/>
  <c r="BH397"/>
  <c r="BG397"/>
  <c r="BF397"/>
  <c r="X397"/>
  <c r="V397"/>
  <c r="T397"/>
  <c r="P397"/>
  <c r="BI395"/>
  <c r="BH395"/>
  <c r="BG395"/>
  <c r="BF395"/>
  <c r="X395"/>
  <c r="V395"/>
  <c r="T395"/>
  <c r="P395"/>
  <c r="BI393"/>
  <c r="BH393"/>
  <c r="BG393"/>
  <c r="BF393"/>
  <c r="X393"/>
  <c r="V393"/>
  <c r="T393"/>
  <c r="P393"/>
  <c r="BI391"/>
  <c r="BH391"/>
  <c r="BG391"/>
  <c r="BF391"/>
  <c r="X391"/>
  <c r="V391"/>
  <c r="T391"/>
  <c r="P391"/>
  <c r="BI389"/>
  <c r="BH389"/>
  <c r="BG389"/>
  <c r="BF389"/>
  <c r="X389"/>
  <c r="V389"/>
  <c r="T389"/>
  <c r="P389"/>
  <c r="BI387"/>
  <c r="BH387"/>
  <c r="BG387"/>
  <c r="BF387"/>
  <c r="X387"/>
  <c r="V387"/>
  <c r="T387"/>
  <c r="P387"/>
  <c r="BI385"/>
  <c r="BH385"/>
  <c r="BG385"/>
  <c r="BF385"/>
  <c r="X385"/>
  <c r="V385"/>
  <c r="T385"/>
  <c r="P385"/>
  <c r="BI383"/>
  <c r="BH383"/>
  <c r="BG383"/>
  <c r="BF383"/>
  <c r="X383"/>
  <c r="V383"/>
  <c r="T383"/>
  <c r="P383"/>
  <c r="BI381"/>
  <c r="BH381"/>
  <c r="BG381"/>
  <c r="BF381"/>
  <c r="X381"/>
  <c r="V381"/>
  <c r="T381"/>
  <c r="P381"/>
  <c r="BI379"/>
  <c r="BH379"/>
  <c r="BG379"/>
  <c r="BF379"/>
  <c r="X379"/>
  <c r="V379"/>
  <c r="T379"/>
  <c r="P379"/>
  <c r="BI377"/>
  <c r="BH377"/>
  <c r="BG377"/>
  <c r="BF377"/>
  <c r="X377"/>
  <c r="V377"/>
  <c r="T377"/>
  <c r="P377"/>
  <c r="BI375"/>
  <c r="BH375"/>
  <c r="BG375"/>
  <c r="BF375"/>
  <c r="X375"/>
  <c r="V375"/>
  <c r="T375"/>
  <c r="P375"/>
  <c r="BI373"/>
  <c r="BH373"/>
  <c r="BG373"/>
  <c r="BF373"/>
  <c r="X373"/>
  <c r="V373"/>
  <c r="T373"/>
  <c r="P373"/>
  <c r="BI371"/>
  <c r="BH371"/>
  <c r="BG371"/>
  <c r="BF371"/>
  <c r="X371"/>
  <c r="V371"/>
  <c r="T371"/>
  <c r="P371"/>
  <c r="BI368"/>
  <c r="BH368"/>
  <c r="BG368"/>
  <c r="BF368"/>
  <c r="X368"/>
  <c r="V368"/>
  <c r="T368"/>
  <c r="P368"/>
  <c r="BI366"/>
  <c r="BH366"/>
  <c r="BG366"/>
  <c r="BF366"/>
  <c r="X366"/>
  <c r="V366"/>
  <c r="T366"/>
  <c r="P366"/>
  <c r="BI364"/>
  <c r="BH364"/>
  <c r="BG364"/>
  <c r="BF364"/>
  <c r="X364"/>
  <c r="V364"/>
  <c r="T364"/>
  <c r="P364"/>
  <c r="BI362"/>
  <c r="BH362"/>
  <c r="BG362"/>
  <c r="BF362"/>
  <c r="X362"/>
  <c r="V362"/>
  <c r="T362"/>
  <c r="P362"/>
  <c r="BI360"/>
  <c r="BH360"/>
  <c r="BG360"/>
  <c r="BF360"/>
  <c r="X360"/>
  <c r="V360"/>
  <c r="T360"/>
  <c r="P360"/>
  <c r="BI358"/>
  <c r="BH358"/>
  <c r="BG358"/>
  <c r="BF358"/>
  <c r="X358"/>
  <c r="V358"/>
  <c r="T358"/>
  <c r="P358"/>
  <c r="BI356"/>
  <c r="BH356"/>
  <c r="BG356"/>
  <c r="BF356"/>
  <c r="X356"/>
  <c r="V356"/>
  <c r="T356"/>
  <c r="P356"/>
  <c r="BI354"/>
  <c r="BH354"/>
  <c r="BG354"/>
  <c r="BF354"/>
  <c r="X354"/>
  <c r="V354"/>
  <c r="T354"/>
  <c r="P354"/>
  <c r="BI352"/>
  <c r="BH352"/>
  <c r="BG352"/>
  <c r="BF352"/>
  <c r="X352"/>
  <c r="V352"/>
  <c r="T352"/>
  <c r="P352"/>
  <c r="BI350"/>
  <c r="BH350"/>
  <c r="BG350"/>
  <c r="BF350"/>
  <c r="X350"/>
  <c r="V350"/>
  <c r="T350"/>
  <c r="P350"/>
  <c r="BI348"/>
  <c r="BH348"/>
  <c r="BG348"/>
  <c r="BF348"/>
  <c r="X348"/>
  <c r="V348"/>
  <c r="T348"/>
  <c r="P348"/>
  <c r="BI346"/>
  <c r="BH346"/>
  <c r="BG346"/>
  <c r="BF346"/>
  <c r="X346"/>
  <c r="V346"/>
  <c r="T346"/>
  <c r="P346"/>
  <c r="BI344"/>
  <c r="BH344"/>
  <c r="BG344"/>
  <c r="BF344"/>
  <c r="X344"/>
  <c r="V344"/>
  <c r="T344"/>
  <c r="P344"/>
  <c r="BI342"/>
  <c r="BH342"/>
  <c r="BG342"/>
  <c r="BF342"/>
  <c r="X342"/>
  <c r="V342"/>
  <c r="T342"/>
  <c r="P342"/>
  <c r="BI340"/>
  <c r="BH340"/>
  <c r="BG340"/>
  <c r="BF340"/>
  <c r="X340"/>
  <c r="V340"/>
  <c r="T340"/>
  <c r="P340"/>
  <c r="BI338"/>
  <c r="BH338"/>
  <c r="BG338"/>
  <c r="BF338"/>
  <c r="X338"/>
  <c r="V338"/>
  <c r="T338"/>
  <c r="P338"/>
  <c r="BI336"/>
  <c r="BH336"/>
  <c r="BG336"/>
  <c r="BF336"/>
  <c r="X336"/>
  <c r="V336"/>
  <c r="T336"/>
  <c r="P336"/>
  <c r="BI334"/>
  <c r="BH334"/>
  <c r="BG334"/>
  <c r="BF334"/>
  <c r="X334"/>
  <c r="V334"/>
  <c r="T334"/>
  <c r="P334"/>
  <c r="BI332"/>
  <c r="BH332"/>
  <c r="BG332"/>
  <c r="BF332"/>
  <c r="X332"/>
  <c r="V332"/>
  <c r="T332"/>
  <c r="P332"/>
  <c r="BI330"/>
  <c r="BH330"/>
  <c r="BG330"/>
  <c r="BF330"/>
  <c r="X330"/>
  <c r="V330"/>
  <c r="T330"/>
  <c r="P330"/>
  <c r="BI328"/>
  <c r="BH328"/>
  <c r="BG328"/>
  <c r="BF328"/>
  <c r="X328"/>
  <c r="V328"/>
  <c r="T328"/>
  <c r="P328"/>
  <c r="BI326"/>
  <c r="BH326"/>
  <c r="BG326"/>
  <c r="BF326"/>
  <c r="X326"/>
  <c r="V326"/>
  <c r="T326"/>
  <c r="P326"/>
  <c r="BI324"/>
  <c r="BH324"/>
  <c r="BG324"/>
  <c r="BF324"/>
  <c r="X324"/>
  <c r="V324"/>
  <c r="T324"/>
  <c r="P324"/>
  <c r="BI322"/>
  <c r="BH322"/>
  <c r="BG322"/>
  <c r="BF322"/>
  <c r="X322"/>
  <c r="V322"/>
  <c r="T322"/>
  <c r="P322"/>
  <c r="BI319"/>
  <c r="BH319"/>
  <c r="BG319"/>
  <c r="BF319"/>
  <c r="X319"/>
  <c r="V319"/>
  <c r="T319"/>
  <c r="P319"/>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8"/>
  <c r="BH308"/>
  <c r="BG308"/>
  <c r="BF308"/>
  <c r="X308"/>
  <c r="V308"/>
  <c r="T308"/>
  <c r="P308"/>
  <c r="BI305"/>
  <c r="BH305"/>
  <c r="BG305"/>
  <c r="BF305"/>
  <c r="X305"/>
  <c r="V305"/>
  <c r="T305"/>
  <c r="P305"/>
  <c r="BI302"/>
  <c r="BH302"/>
  <c r="BG302"/>
  <c r="BF302"/>
  <c r="X302"/>
  <c r="V302"/>
  <c r="T302"/>
  <c r="P302"/>
  <c r="BI300"/>
  <c r="BH300"/>
  <c r="BG300"/>
  <c r="BF300"/>
  <c r="X300"/>
  <c r="V300"/>
  <c r="T300"/>
  <c r="P300"/>
  <c r="BI298"/>
  <c r="BH298"/>
  <c r="BG298"/>
  <c r="BF298"/>
  <c r="X298"/>
  <c r="V298"/>
  <c r="T298"/>
  <c r="P298"/>
  <c r="BI296"/>
  <c r="BH296"/>
  <c r="BG296"/>
  <c r="BF296"/>
  <c r="X296"/>
  <c r="V296"/>
  <c r="T296"/>
  <c r="P296"/>
  <c r="BI294"/>
  <c r="BH294"/>
  <c r="BG294"/>
  <c r="BF294"/>
  <c r="X294"/>
  <c r="V294"/>
  <c r="T294"/>
  <c r="P294"/>
  <c r="BI292"/>
  <c r="BH292"/>
  <c r="BG292"/>
  <c r="BF292"/>
  <c r="X292"/>
  <c r="V292"/>
  <c r="T292"/>
  <c r="P292"/>
  <c r="BI290"/>
  <c r="BH290"/>
  <c r="BG290"/>
  <c r="BF290"/>
  <c r="X290"/>
  <c r="V290"/>
  <c r="T290"/>
  <c r="P290"/>
  <c r="BI288"/>
  <c r="BH288"/>
  <c r="BG288"/>
  <c r="BF288"/>
  <c r="X288"/>
  <c r="V288"/>
  <c r="T288"/>
  <c r="P288"/>
  <c r="BI286"/>
  <c r="BH286"/>
  <c r="BG286"/>
  <c r="BF286"/>
  <c r="X286"/>
  <c r="V286"/>
  <c r="T286"/>
  <c r="P286"/>
  <c r="BI284"/>
  <c r="BH284"/>
  <c r="BG284"/>
  <c r="BF284"/>
  <c r="X284"/>
  <c r="V284"/>
  <c r="T284"/>
  <c r="P284"/>
  <c r="BI282"/>
  <c r="BH282"/>
  <c r="BG282"/>
  <c r="BF282"/>
  <c r="X282"/>
  <c r="V282"/>
  <c r="T282"/>
  <c r="P282"/>
  <c r="BI278"/>
  <c r="BH278"/>
  <c r="BG278"/>
  <c r="BF278"/>
  <c r="X278"/>
  <c r="V278"/>
  <c r="T278"/>
  <c r="P278"/>
  <c r="BI276"/>
  <c r="BH276"/>
  <c r="BG276"/>
  <c r="BF276"/>
  <c r="X276"/>
  <c r="V276"/>
  <c r="T276"/>
  <c r="P276"/>
  <c r="BI274"/>
  <c r="BH274"/>
  <c r="BG274"/>
  <c r="BF274"/>
  <c r="X274"/>
  <c r="V274"/>
  <c r="T274"/>
  <c r="P274"/>
  <c r="BI272"/>
  <c r="BH272"/>
  <c r="BG272"/>
  <c r="BF272"/>
  <c r="X272"/>
  <c r="V272"/>
  <c r="T272"/>
  <c r="P272"/>
  <c r="BI270"/>
  <c r="BH270"/>
  <c r="BG270"/>
  <c r="BF270"/>
  <c r="X270"/>
  <c r="V270"/>
  <c r="T270"/>
  <c r="P270"/>
  <c r="BI268"/>
  <c r="BH268"/>
  <c r="BG268"/>
  <c r="BF268"/>
  <c r="X268"/>
  <c r="V268"/>
  <c r="T268"/>
  <c r="P268"/>
  <c r="BI266"/>
  <c r="BH266"/>
  <c r="BG266"/>
  <c r="BF266"/>
  <c r="X266"/>
  <c r="V266"/>
  <c r="T266"/>
  <c r="P266"/>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4"/>
  <c r="BH254"/>
  <c r="BG254"/>
  <c r="BF254"/>
  <c r="X254"/>
  <c r="V254"/>
  <c r="T254"/>
  <c r="P254"/>
  <c r="BI252"/>
  <c r="BH252"/>
  <c r="BG252"/>
  <c r="BF252"/>
  <c r="X252"/>
  <c r="V252"/>
  <c r="T252"/>
  <c r="P252"/>
  <c r="BI250"/>
  <c r="BH250"/>
  <c r="BG250"/>
  <c r="BF250"/>
  <c r="X250"/>
  <c r="V250"/>
  <c r="T250"/>
  <c r="P250"/>
  <c r="BI248"/>
  <c r="BH248"/>
  <c r="BG248"/>
  <c r="BF248"/>
  <c r="X248"/>
  <c r="V248"/>
  <c r="T248"/>
  <c r="P248"/>
  <c r="BI246"/>
  <c r="BH246"/>
  <c r="BG246"/>
  <c r="BF246"/>
  <c r="X246"/>
  <c r="V246"/>
  <c r="T246"/>
  <c r="P246"/>
  <c r="BI244"/>
  <c r="BH244"/>
  <c r="BG244"/>
  <c r="BF244"/>
  <c r="X244"/>
  <c r="V244"/>
  <c r="T244"/>
  <c r="P244"/>
  <c r="BI242"/>
  <c r="BH242"/>
  <c r="BG242"/>
  <c r="BF242"/>
  <c r="X242"/>
  <c r="V242"/>
  <c r="T242"/>
  <c r="P242"/>
  <c r="BI240"/>
  <c r="BH240"/>
  <c r="BG240"/>
  <c r="BF240"/>
  <c r="X240"/>
  <c r="V240"/>
  <c r="T240"/>
  <c r="P240"/>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8"/>
  <c r="BH208"/>
  <c r="BG208"/>
  <c r="BF208"/>
  <c r="X208"/>
  <c r="X207"/>
  <c r="V208"/>
  <c r="V207"/>
  <c r="T208"/>
  <c r="T207"/>
  <c r="P208"/>
  <c r="BI204"/>
  <c r="BH204"/>
  <c r="BG204"/>
  <c r="BF204"/>
  <c r="X204"/>
  <c r="X203"/>
  <c r="V204"/>
  <c r="V203"/>
  <c r="T204"/>
  <c r="T203"/>
  <c r="P204"/>
  <c r="BI201"/>
  <c r="BH201"/>
  <c r="BG201"/>
  <c r="BF201"/>
  <c r="X201"/>
  <c r="V201"/>
  <c r="T201"/>
  <c r="P201"/>
  <c r="BI199"/>
  <c r="BH199"/>
  <c r="BG199"/>
  <c r="BF199"/>
  <c r="X199"/>
  <c r="V199"/>
  <c r="T199"/>
  <c r="P199"/>
  <c r="BI197"/>
  <c r="BH197"/>
  <c r="BG197"/>
  <c r="BF197"/>
  <c r="X197"/>
  <c r="V197"/>
  <c r="T197"/>
  <c r="P197"/>
  <c r="BI195"/>
  <c r="BH195"/>
  <c r="BG195"/>
  <c r="BF195"/>
  <c r="X195"/>
  <c r="V195"/>
  <c r="T195"/>
  <c r="P195"/>
  <c r="BI193"/>
  <c r="BH193"/>
  <c r="BG193"/>
  <c r="BF193"/>
  <c r="X193"/>
  <c r="V193"/>
  <c r="T193"/>
  <c r="P193"/>
  <c r="BI189"/>
  <c r="BH189"/>
  <c r="BG189"/>
  <c r="BF189"/>
  <c r="X189"/>
  <c r="V189"/>
  <c r="T189"/>
  <c r="P189"/>
  <c r="BI187"/>
  <c r="BH187"/>
  <c r="BG187"/>
  <c r="BF187"/>
  <c r="X187"/>
  <c r="V187"/>
  <c r="T187"/>
  <c r="P187"/>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1"/>
  <c r="BH171"/>
  <c r="BG171"/>
  <c r="BF171"/>
  <c r="X171"/>
  <c r="V171"/>
  <c r="T171"/>
  <c r="P171"/>
  <c r="BI169"/>
  <c r="BH169"/>
  <c r="BG169"/>
  <c r="BF169"/>
  <c r="X169"/>
  <c r="V169"/>
  <c r="T169"/>
  <c r="P169"/>
  <c r="BI167"/>
  <c r="BH167"/>
  <c r="BG167"/>
  <c r="BF167"/>
  <c r="X167"/>
  <c r="V167"/>
  <c r="T167"/>
  <c r="P167"/>
  <c r="BI164"/>
  <c r="BH164"/>
  <c r="BG164"/>
  <c r="BF164"/>
  <c r="X164"/>
  <c r="V164"/>
  <c r="T164"/>
  <c r="P164"/>
  <c r="BI162"/>
  <c r="BH162"/>
  <c r="BG162"/>
  <c r="BF162"/>
  <c r="X162"/>
  <c r="V162"/>
  <c r="T162"/>
  <c r="P162"/>
  <c r="BI160"/>
  <c r="BH160"/>
  <c r="BG160"/>
  <c r="BF160"/>
  <c r="X160"/>
  <c r="V160"/>
  <c r="T160"/>
  <c r="P160"/>
  <c r="BI158"/>
  <c r="BH158"/>
  <c r="BG158"/>
  <c r="BF158"/>
  <c r="X158"/>
  <c r="V158"/>
  <c r="T158"/>
  <c r="P158"/>
  <c r="BI156"/>
  <c r="BH156"/>
  <c r="BG156"/>
  <c r="BF156"/>
  <c r="X156"/>
  <c r="V156"/>
  <c r="T156"/>
  <c r="P156"/>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0"/>
  <c r="BH140"/>
  <c r="BG140"/>
  <c r="BF140"/>
  <c r="X140"/>
  <c r="V140"/>
  <c r="T140"/>
  <c r="P140"/>
  <c r="BI136"/>
  <c r="BH136"/>
  <c r="BG136"/>
  <c r="BF136"/>
  <c r="X136"/>
  <c r="V136"/>
  <c r="T136"/>
  <c r="P136"/>
  <c r="BI133"/>
  <c r="BH133"/>
  <c r="BG133"/>
  <c r="BF133"/>
  <c r="X133"/>
  <c r="V133"/>
  <c r="T133"/>
  <c r="P133"/>
  <c r="BI131"/>
  <c r="BH131"/>
  <c r="BG131"/>
  <c r="BF131"/>
  <c r="X131"/>
  <c r="V131"/>
  <c r="T131"/>
  <c r="P131"/>
  <c r="BI128"/>
  <c r="BH128"/>
  <c r="BG128"/>
  <c r="BF128"/>
  <c r="X128"/>
  <c r="V128"/>
  <c r="T128"/>
  <c r="P128"/>
  <c r="BI126"/>
  <c r="BH126"/>
  <c r="BG126"/>
  <c r="BF126"/>
  <c r="X126"/>
  <c r="V126"/>
  <c r="T126"/>
  <c r="P126"/>
  <c r="BI124"/>
  <c r="BH124"/>
  <c r="BG124"/>
  <c r="BF124"/>
  <c r="X124"/>
  <c r="V124"/>
  <c r="T124"/>
  <c r="P124"/>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J105"/>
  <c r="J104"/>
  <c r="F104"/>
  <c r="F102"/>
  <c r="E100"/>
  <c r="J61"/>
  <c r="J60"/>
  <c r="F60"/>
  <c r="F58"/>
  <c r="E56"/>
  <c r="J20"/>
  <c r="E20"/>
  <c r="F105"/>
  <c r="J19"/>
  <c r="J14"/>
  <c r="J102"/>
  <c r="E7"/>
  <c r="E96"/>
  <c i="16" r="K41"/>
  <c r="K40"/>
  <c i="1" r="BA73"/>
  <c i="16" r="K39"/>
  <c i="1" r="AZ73"/>
  <c i="16" r="BI284"/>
  <c r="BH284"/>
  <c r="BG284"/>
  <c r="BF284"/>
  <c r="X284"/>
  <c r="V284"/>
  <c r="T284"/>
  <c r="P284"/>
  <c r="BI282"/>
  <c r="BH282"/>
  <c r="BG282"/>
  <c r="BF282"/>
  <c r="X282"/>
  <c r="V282"/>
  <c r="T282"/>
  <c r="P282"/>
  <c r="BI280"/>
  <c r="BH280"/>
  <c r="BG280"/>
  <c r="BF280"/>
  <c r="X280"/>
  <c r="V280"/>
  <c r="T280"/>
  <c r="P280"/>
  <c r="BI278"/>
  <c r="BH278"/>
  <c r="BG278"/>
  <c r="BF278"/>
  <c r="X278"/>
  <c r="V278"/>
  <c r="T278"/>
  <c r="P278"/>
  <c r="BI276"/>
  <c r="BH276"/>
  <c r="BG276"/>
  <c r="BF276"/>
  <c r="X276"/>
  <c r="V276"/>
  <c r="T276"/>
  <c r="P276"/>
  <c r="BI274"/>
  <c r="BH274"/>
  <c r="BG274"/>
  <c r="BF274"/>
  <c r="X274"/>
  <c r="V274"/>
  <c r="T274"/>
  <c r="P274"/>
  <c r="BI272"/>
  <c r="BH272"/>
  <c r="BG272"/>
  <c r="BF272"/>
  <c r="X272"/>
  <c r="V272"/>
  <c r="T272"/>
  <c r="P272"/>
  <c r="BI270"/>
  <c r="BH270"/>
  <c r="BG270"/>
  <c r="BF270"/>
  <c r="X270"/>
  <c r="V270"/>
  <c r="T270"/>
  <c r="P270"/>
  <c r="BI268"/>
  <c r="BH268"/>
  <c r="BG268"/>
  <c r="BF268"/>
  <c r="X268"/>
  <c r="V268"/>
  <c r="T268"/>
  <c r="P268"/>
  <c r="BI266"/>
  <c r="BH266"/>
  <c r="BG266"/>
  <c r="BF266"/>
  <c r="X266"/>
  <c r="V266"/>
  <c r="T266"/>
  <c r="P266"/>
  <c r="BI264"/>
  <c r="BH264"/>
  <c r="BG264"/>
  <c r="BF264"/>
  <c r="X264"/>
  <c r="V264"/>
  <c r="T264"/>
  <c r="P264"/>
  <c r="BI262"/>
  <c r="BH262"/>
  <c r="BG262"/>
  <c r="BF262"/>
  <c r="X262"/>
  <c r="V262"/>
  <c r="T262"/>
  <c r="P262"/>
  <c r="BI260"/>
  <c r="BH260"/>
  <c r="BG260"/>
  <c r="BF260"/>
  <c r="X260"/>
  <c r="V260"/>
  <c r="T260"/>
  <c r="P260"/>
  <c r="BI258"/>
  <c r="BH258"/>
  <c r="BG258"/>
  <c r="BF258"/>
  <c r="X258"/>
  <c r="V258"/>
  <c r="T258"/>
  <c r="P258"/>
  <c r="BI256"/>
  <c r="BH256"/>
  <c r="BG256"/>
  <c r="BF256"/>
  <c r="X256"/>
  <c r="V256"/>
  <c r="T256"/>
  <c r="P256"/>
  <c r="BI254"/>
  <c r="BH254"/>
  <c r="BG254"/>
  <c r="BF254"/>
  <c r="X254"/>
  <c r="V254"/>
  <c r="T254"/>
  <c r="P254"/>
  <c r="BI252"/>
  <c r="BH252"/>
  <c r="BG252"/>
  <c r="BF252"/>
  <c r="X252"/>
  <c r="V252"/>
  <c r="T252"/>
  <c r="P252"/>
  <c r="BI250"/>
  <c r="BH250"/>
  <c r="BG250"/>
  <c r="BF250"/>
  <c r="X250"/>
  <c r="V250"/>
  <c r="T250"/>
  <c r="P250"/>
  <c r="BI248"/>
  <c r="BH248"/>
  <c r="BG248"/>
  <c r="BF248"/>
  <c r="X248"/>
  <c r="V248"/>
  <c r="T248"/>
  <c r="P248"/>
  <c r="BI246"/>
  <c r="BH246"/>
  <c r="BG246"/>
  <c r="BF246"/>
  <c r="X246"/>
  <c r="V246"/>
  <c r="T246"/>
  <c r="P246"/>
  <c r="BI243"/>
  <c r="BH243"/>
  <c r="BG243"/>
  <c r="BF243"/>
  <c r="X243"/>
  <c r="X242"/>
  <c r="V243"/>
  <c r="V242"/>
  <c r="T243"/>
  <c r="T242"/>
  <c r="P243"/>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2"/>
  <c r="BH232"/>
  <c r="BG232"/>
  <c r="BF232"/>
  <c r="X232"/>
  <c r="V232"/>
  <c r="T232"/>
  <c r="P232"/>
  <c r="BI230"/>
  <c r="BH230"/>
  <c r="BG230"/>
  <c r="BF230"/>
  <c r="X230"/>
  <c r="V230"/>
  <c r="T230"/>
  <c r="P230"/>
  <c r="BI228"/>
  <c r="BH228"/>
  <c r="BG228"/>
  <c r="BF228"/>
  <c r="X228"/>
  <c r="V228"/>
  <c r="T228"/>
  <c r="P228"/>
  <c r="BI226"/>
  <c r="BH226"/>
  <c r="BG226"/>
  <c r="BF226"/>
  <c r="X226"/>
  <c r="V226"/>
  <c r="T226"/>
  <c r="P226"/>
  <c r="BI224"/>
  <c r="BH224"/>
  <c r="BG224"/>
  <c r="BF224"/>
  <c r="X224"/>
  <c r="V224"/>
  <c r="T224"/>
  <c r="P224"/>
  <c r="BI222"/>
  <c r="BH222"/>
  <c r="BG222"/>
  <c r="BF222"/>
  <c r="X222"/>
  <c r="V222"/>
  <c r="T222"/>
  <c r="P222"/>
  <c r="BI220"/>
  <c r="BH220"/>
  <c r="BG220"/>
  <c r="BF220"/>
  <c r="X220"/>
  <c r="V220"/>
  <c r="T220"/>
  <c r="P220"/>
  <c r="BI218"/>
  <c r="BH218"/>
  <c r="BG218"/>
  <c r="BF218"/>
  <c r="X218"/>
  <c r="V218"/>
  <c r="T218"/>
  <c r="P218"/>
  <c r="BI216"/>
  <c r="BH216"/>
  <c r="BG216"/>
  <c r="BF216"/>
  <c r="X216"/>
  <c r="V216"/>
  <c r="T216"/>
  <c r="P216"/>
  <c r="BI214"/>
  <c r="BH214"/>
  <c r="BG214"/>
  <c r="BF214"/>
  <c r="X214"/>
  <c r="V214"/>
  <c r="T214"/>
  <c r="P214"/>
  <c r="BI212"/>
  <c r="BH212"/>
  <c r="BG212"/>
  <c r="BF212"/>
  <c r="X212"/>
  <c r="V212"/>
  <c r="T212"/>
  <c r="P212"/>
  <c r="BI210"/>
  <c r="BH210"/>
  <c r="BG210"/>
  <c r="BF210"/>
  <c r="X210"/>
  <c r="V210"/>
  <c r="T210"/>
  <c r="P210"/>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4"/>
  <c r="BH194"/>
  <c r="BG194"/>
  <c r="BF194"/>
  <c r="X194"/>
  <c r="V194"/>
  <c r="T194"/>
  <c r="P194"/>
  <c r="BI192"/>
  <c r="BH192"/>
  <c r="BG192"/>
  <c r="BF192"/>
  <c r="X192"/>
  <c r="V192"/>
  <c r="T192"/>
  <c r="P192"/>
  <c r="BI190"/>
  <c r="BH190"/>
  <c r="BG190"/>
  <c r="BF190"/>
  <c r="X190"/>
  <c r="V190"/>
  <c r="T190"/>
  <c r="P190"/>
  <c r="BI187"/>
  <c r="BH187"/>
  <c r="BG187"/>
  <c r="BF187"/>
  <c r="X187"/>
  <c r="V187"/>
  <c r="T187"/>
  <c r="P187"/>
  <c r="BI185"/>
  <c r="BH185"/>
  <c r="BG185"/>
  <c r="BF185"/>
  <c r="X185"/>
  <c r="V185"/>
  <c r="T185"/>
  <c r="P185"/>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2"/>
  <c r="BH162"/>
  <c r="BG162"/>
  <c r="BF162"/>
  <c r="X162"/>
  <c r="V162"/>
  <c r="T162"/>
  <c r="P162"/>
  <c r="BI160"/>
  <c r="BH160"/>
  <c r="BG160"/>
  <c r="BF160"/>
  <c r="X160"/>
  <c r="V160"/>
  <c r="T160"/>
  <c r="P160"/>
  <c r="BI158"/>
  <c r="BH158"/>
  <c r="BG158"/>
  <c r="BF158"/>
  <c r="X158"/>
  <c r="V158"/>
  <c r="T158"/>
  <c r="P158"/>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2"/>
  <c r="BH122"/>
  <c r="BG122"/>
  <c r="BF122"/>
  <c r="X122"/>
  <c r="V122"/>
  <c r="T122"/>
  <c r="P122"/>
  <c r="BI120"/>
  <c r="BH120"/>
  <c r="BG120"/>
  <c r="BF120"/>
  <c r="X120"/>
  <c r="V120"/>
  <c r="T120"/>
  <c r="P120"/>
  <c r="BI118"/>
  <c r="BH118"/>
  <c r="BG118"/>
  <c r="BF118"/>
  <c r="X118"/>
  <c r="V118"/>
  <c r="T118"/>
  <c r="P118"/>
  <c r="BI116"/>
  <c r="BH116"/>
  <c r="BG116"/>
  <c r="BF116"/>
  <c r="X116"/>
  <c r="V116"/>
  <c r="T116"/>
  <c r="P116"/>
  <c r="BI114"/>
  <c r="BH114"/>
  <c r="BG114"/>
  <c r="BF114"/>
  <c r="X114"/>
  <c r="V114"/>
  <c r="T114"/>
  <c r="P114"/>
  <c r="BI112"/>
  <c r="BH112"/>
  <c r="BG112"/>
  <c r="BF112"/>
  <c r="X112"/>
  <c r="V112"/>
  <c r="T112"/>
  <c r="P112"/>
  <c r="BI109"/>
  <c r="BH109"/>
  <c r="BG109"/>
  <c r="BF109"/>
  <c r="X109"/>
  <c r="V109"/>
  <c r="T109"/>
  <c r="P109"/>
  <c r="BI107"/>
  <c r="BH107"/>
  <c r="BG107"/>
  <c r="BF107"/>
  <c r="X107"/>
  <c r="V107"/>
  <c r="T107"/>
  <c r="P107"/>
  <c r="BI105"/>
  <c r="BH105"/>
  <c r="BG105"/>
  <c r="BF105"/>
  <c r="X105"/>
  <c r="V105"/>
  <c r="T105"/>
  <c r="P105"/>
  <c r="BI103"/>
  <c r="BH103"/>
  <c r="BG103"/>
  <c r="BF103"/>
  <c r="X103"/>
  <c r="V103"/>
  <c r="T103"/>
  <c r="P103"/>
  <c r="BI101"/>
  <c r="BH101"/>
  <c r="BG101"/>
  <c r="BF101"/>
  <c r="X101"/>
  <c r="V101"/>
  <c r="T101"/>
  <c r="P101"/>
  <c r="J94"/>
  <c r="J93"/>
  <c r="F93"/>
  <c r="F91"/>
  <c r="E89"/>
  <c r="J61"/>
  <c r="J60"/>
  <c r="F60"/>
  <c r="F58"/>
  <c r="E56"/>
  <c r="J20"/>
  <c r="E20"/>
  <c r="F94"/>
  <c r="J19"/>
  <c r="J14"/>
  <c r="J58"/>
  <c r="E7"/>
  <c r="E85"/>
  <c i="15" r="K41"/>
  <c r="K40"/>
  <c i="1" r="BA72"/>
  <c i="15" r="K39"/>
  <c i="1" r="AZ72"/>
  <c i="15" r="BI593"/>
  <c r="BH593"/>
  <c r="BG593"/>
  <c r="BF593"/>
  <c r="X593"/>
  <c r="V593"/>
  <c r="T593"/>
  <c r="P593"/>
  <c r="BI591"/>
  <c r="BH591"/>
  <c r="BG591"/>
  <c r="BF591"/>
  <c r="X591"/>
  <c r="V591"/>
  <c r="T591"/>
  <c r="P591"/>
  <c r="BI586"/>
  <c r="BH586"/>
  <c r="BG586"/>
  <c r="BF586"/>
  <c r="X586"/>
  <c r="V586"/>
  <c r="T586"/>
  <c r="P586"/>
  <c r="BI581"/>
  <c r="BH581"/>
  <c r="BG581"/>
  <c r="BF581"/>
  <c r="X581"/>
  <c r="V581"/>
  <c r="T581"/>
  <c r="P581"/>
  <c r="BI578"/>
  <c r="BH578"/>
  <c r="BG578"/>
  <c r="BF578"/>
  <c r="X578"/>
  <c r="V578"/>
  <c r="T578"/>
  <c r="P578"/>
  <c r="BI576"/>
  <c r="BH576"/>
  <c r="BG576"/>
  <c r="BF576"/>
  <c r="X576"/>
  <c r="V576"/>
  <c r="T576"/>
  <c r="P576"/>
  <c r="BI573"/>
  <c r="BH573"/>
  <c r="BG573"/>
  <c r="BF573"/>
  <c r="X573"/>
  <c r="V573"/>
  <c r="T573"/>
  <c r="P573"/>
  <c r="BI571"/>
  <c r="BH571"/>
  <c r="BG571"/>
  <c r="BF571"/>
  <c r="X571"/>
  <c r="V571"/>
  <c r="T571"/>
  <c r="P571"/>
  <c r="BI568"/>
  <c r="BH568"/>
  <c r="BG568"/>
  <c r="BF568"/>
  <c r="X568"/>
  <c r="V568"/>
  <c r="T568"/>
  <c r="P568"/>
  <c r="BI564"/>
  <c r="BH564"/>
  <c r="BG564"/>
  <c r="BF564"/>
  <c r="X564"/>
  <c r="X563"/>
  <c r="V564"/>
  <c r="V563"/>
  <c r="T564"/>
  <c r="T563"/>
  <c r="P564"/>
  <c r="BI561"/>
  <c r="BH561"/>
  <c r="BG561"/>
  <c r="BF561"/>
  <c r="X561"/>
  <c r="V561"/>
  <c r="T561"/>
  <c r="P561"/>
  <c r="BI559"/>
  <c r="BH559"/>
  <c r="BG559"/>
  <c r="BF559"/>
  <c r="X559"/>
  <c r="V559"/>
  <c r="T559"/>
  <c r="P559"/>
  <c r="BI556"/>
  <c r="BH556"/>
  <c r="BG556"/>
  <c r="BF556"/>
  <c r="X556"/>
  <c r="V556"/>
  <c r="T556"/>
  <c r="P556"/>
  <c r="BI553"/>
  <c r="BH553"/>
  <c r="BG553"/>
  <c r="BF553"/>
  <c r="X553"/>
  <c r="V553"/>
  <c r="T553"/>
  <c r="P553"/>
  <c r="BI551"/>
  <c r="BH551"/>
  <c r="BG551"/>
  <c r="BF551"/>
  <c r="X551"/>
  <c r="V551"/>
  <c r="T551"/>
  <c r="P551"/>
  <c r="BI548"/>
  <c r="BH548"/>
  <c r="BG548"/>
  <c r="BF548"/>
  <c r="X548"/>
  <c r="V548"/>
  <c r="T548"/>
  <c r="P548"/>
  <c r="BI545"/>
  <c r="BH545"/>
  <c r="BG545"/>
  <c r="BF545"/>
  <c r="X545"/>
  <c r="V545"/>
  <c r="T545"/>
  <c r="P545"/>
  <c r="BI542"/>
  <c r="BH542"/>
  <c r="BG542"/>
  <c r="BF542"/>
  <c r="X542"/>
  <c r="V542"/>
  <c r="T542"/>
  <c r="P542"/>
  <c r="BI538"/>
  <c r="BH538"/>
  <c r="BG538"/>
  <c r="BF538"/>
  <c r="X538"/>
  <c r="V538"/>
  <c r="T538"/>
  <c r="P538"/>
  <c r="BI529"/>
  <c r="BH529"/>
  <c r="BG529"/>
  <c r="BF529"/>
  <c r="X529"/>
  <c r="V529"/>
  <c r="T529"/>
  <c r="P529"/>
  <c r="BI523"/>
  <c r="BH523"/>
  <c r="BG523"/>
  <c r="BF523"/>
  <c r="X523"/>
  <c r="V523"/>
  <c r="T523"/>
  <c r="P523"/>
  <c r="BI520"/>
  <c r="BH520"/>
  <c r="BG520"/>
  <c r="BF520"/>
  <c r="X520"/>
  <c r="V520"/>
  <c r="T520"/>
  <c r="P520"/>
  <c r="BI518"/>
  <c r="BH518"/>
  <c r="BG518"/>
  <c r="BF518"/>
  <c r="X518"/>
  <c r="V518"/>
  <c r="T518"/>
  <c r="P518"/>
  <c r="BI515"/>
  <c r="BH515"/>
  <c r="BG515"/>
  <c r="BF515"/>
  <c r="X515"/>
  <c r="V515"/>
  <c r="T515"/>
  <c r="P515"/>
  <c r="BI512"/>
  <c r="BH512"/>
  <c r="BG512"/>
  <c r="BF512"/>
  <c r="X512"/>
  <c r="V512"/>
  <c r="T512"/>
  <c r="P512"/>
  <c r="BI509"/>
  <c r="BH509"/>
  <c r="BG509"/>
  <c r="BF509"/>
  <c r="X509"/>
  <c r="V509"/>
  <c r="T509"/>
  <c r="P509"/>
  <c r="BI506"/>
  <c r="BH506"/>
  <c r="BG506"/>
  <c r="BF506"/>
  <c r="X506"/>
  <c r="V506"/>
  <c r="T506"/>
  <c r="P506"/>
  <c r="BI504"/>
  <c r="BH504"/>
  <c r="BG504"/>
  <c r="BF504"/>
  <c r="X504"/>
  <c r="V504"/>
  <c r="T504"/>
  <c r="P504"/>
  <c r="BI501"/>
  <c r="BH501"/>
  <c r="BG501"/>
  <c r="BF501"/>
  <c r="X501"/>
  <c r="V501"/>
  <c r="T501"/>
  <c r="P501"/>
  <c r="BI496"/>
  <c r="BH496"/>
  <c r="BG496"/>
  <c r="BF496"/>
  <c r="X496"/>
  <c r="X495"/>
  <c r="V496"/>
  <c r="V495"/>
  <c r="T496"/>
  <c r="T495"/>
  <c r="P496"/>
  <c r="BI493"/>
  <c r="BH493"/>
  <c r="BG493"/>
  <c r="BF493"/>
  <c r="X493"/>
  <c r="V493"/>
  <c r="T493"/>
  <c r="P493"/>
  <c r="BI491"/>
  <c r="BH491"/>
  <c r="BG491"/>
  <c r="BF491"/>
  <c r="X491"/>
  <c r="V491"/>
  <c r="T491"/>
  <c r="P491"/>
  <c r="BI489"/>
  <c r="BH489"/>
  <c r="BG489"/>
  <c r="BF489"/>
  <c r="X489"/>
  <c r="V489"/>
  <c r="T489"/>
  <c r="P489"/>
  <c r="BI486"/>
  <c r="BH486"/>
  <c r="BG486"/>
  <c r="BF486"/>
  <c r="X486"/>
  <c r="V486"/>
  <c r="T486"/>
  <c r="P486"/>
  <c r="BI483"/>
  <c r="BH483"/>
  <c r="BG483"/>
  <c r="BF483"/>
  <c r="X483"/>
  <c r="V483"/>
  <c r="T483"/>
  <c r="P483"/>
  <c r="BI480"/>
  <c r="BH480"/>
  <c r="BG480"/>
  <c r="BF480"/>
  <c r="X480"/>
  <c r="V480"/>
  <c r="T480"/>
  <c r="P480"/>
  <c r="BI477"/>
  <c r="BH477"/>
  <c r="BG477"/>
  <c r="BF477"/>
  <c r="X477"/>
  <c r="V477"/>
  <c r="T477"/>
  <c r="P477"/>
  <c r="BI474"/>
  <c r="BH474"/>
  <c r="BG474"/>
  <c r="BF474"/>
  <c r="X474"/>
  <c r="V474"/>
  <c r="T474"/>
  <c r="P474"/>
  <c r="BI471"/>
  <c r="BH471"/>
  <c r="BG471"/>
  <c r="BF471"/>
  <c r="X471"/>
  <c r="V471"/>
  <c r="T471"/>
  <c r="P471"/>
  <c r="BI468"/>
  <c r="BH468"/>
  <c r="BG468"/>
  <c r="BF468"/>
  <c r="X468"/>
  <c r="V468"/>
  <c r="T468"/>
  <c r="P468"/>
  <c r="BI465"/>
  <c r="BH465"/>
  <c r="BG465"/>
  <c r="BF465"/>
  <c r="X465"/>
  <c r="V465"/>
  <c r="T465"/>
  <c r="P465"/>
  <c r="BI461"/>
  <c r="BH461"/>
  <c r="BG461"/>
  <c r="BF461"/>
  <c r="X461"/>
  <c r="X460"/>
  <c r="V461"/>
  <c r="V460"/>
  <c r="T461"/>
  <c r="T460"/>
  <c r="P461"/>
  <c r="BI458"/>
  <c r="BH458"/>
  <c r="BG458"/>
  <c r="BF458"/>
  <c r="X458"/>
  <c r="V458"/>
  <c r="T458"/>
  <c r="P458"/>
  <c r="BI456"/>
  <c r="BH456"/>
  <c r="BG456"/>
  <c r="BF456"/>
  <c r="X456"/>
  <c r="V456"/>
  <c r="T456"/>
  <c r="P456"/>
  <c r="BI453"/>
  <c r="BH453"/>
  <c r="BG453"/>
  <c r="BF453"/>
  <c r="X453"/>
  <c r="V453"/>
  <c r="T453"/>
  <c r="P453"/>
  <c r="BI450"/>
  <c r="BH450"/>
  <c r="BG450"/>
  <c r="BF450"/>
  <c r="X450"/>
  <c r="V450"/>
  <c r="T450"/>
  <c r="P450"/>
  <c r="BI447"/>
  <c r="BH447"/>
  <c r="BG447"/>
  <c r="BF447"/>
  <c r="X447"/>
  <c r="V447"/>
  <c r="T447"/>
  <c r="P447"/>
  <c r="BI445"/>
  <c r="BH445"/>
  <c r="BG445"/>
  <c r="BF445"/>
  <c r="X445"/>
  <c r="V445"/>
  <c r="T445"/>
  <c r="P445"/>
  <c r="BI442"/>
  <c r="BH442"/>
  <c r="BG442"/>
  <c r="BF442"/>
  <c r="X442"/>
  <c r="V442"/>
  <c r="T442"/>
  <c r="P442"/>
  <c r="BI439"/>
  <c r="BH439"/>
  <c r="BG439"/>
  <c r="BF439"/>
  <c r="X439"/>
  <c r="V439"/>
  <c r="T439"/>
  <c r="P439"/>
  <c r="BI437"/>
  <c r="BH437"/>
  <c r="BG437"/>
  <c r="BF437"/>
  <c r="X437"/>
  <c r="V437"/>
  <c r="T437"/>
  <c r="P437"/>
  <c r="BI434"/>
  <c r="BH434"/>
  <c r="BG434"/>
  <c r="BF434"/>
  <c r="X434"/>
  <c r="V434"/>
  <c r="T434"/>
  <c r="P434"/>
  <c r="BI432"/>
  <c r="BH432"/>
  <c r="BG432"/>
  <c r="BF432"/>
  <c r="X432"/>
  <c r="V432"/>
  <c r="T432"/>
  <c r="P432"/>
  <c r="BI429"/>
  <c r="BH429"/>
  <c r="BG429"/>
  <c r="BF429"/>
  <c r="X429"/>
  <c r="V429"/>
  <c r="T429"/>
  <c r="P429"/>
  <c r="BI426"/>
  <c r="BH426"/>
  <c r="BG426"/>
  <c r="BF426"/>
  <c r="X426"/>
  <c r="V426"/>
  <c r="T426"/>
  <c r="P426"/>
  <c r="BI421"/>
  <c r="BH421"/>
  <c r="BG421"/>
  <c r="BF421"/>
  <c r="X421"/>
  <c r="V421"/>
  <c r="T421"/>
  <c r="P421"/>
  <c r="BI418"/>
  <c r="BH418"/>
  <c r="BG418"/>
  <c r="BF418"/>
  <c r="X418"/>
  <c r="V418"/>
  <c r="T418"/>
  <c r="P418"/>
  <c r="BI416"/>
  <c r="BH416"/>
  <c r="BG416"/>
  <c r="BF416"/>
  <c r="X416"/>
  <c r="V416"/>
  <c r="T416"/>
  <c r="P416"/>
  <c r="BI413"/>
  <c r="BH413"/>
  <c r="BG413"/>
  <c r="BF413"/>
  <c r="X413"/>
  <c r="V413"/>
  <c r="T413"/>
  <c r="P413"/>
  <c r="BI411"/>
  <c r="BH411"/>
  <c r="BG411"/>
  <c r="BF411"/>
  <c r="X411"/>
  <c r="V411"/>
  <c r="T411"/>
  <c r="P411"/>
  <c r="BI408"/>
  <c r="BH408"/>
  <c r="BG408"/>
  <c r="BF408"/>
  <c r="X408"/>
  <c r="V408"/>
  <c r="T408"/>
  <c r="P408"/>
  <c r="BI406"/>
  <c r="BH406"/>
  <c r="BG406"/>
  <c r="BF406"/>
  <c r="X406"/>
  <c r="V406"/>
  <c r="T406"/>
  <c r="P406"/>
  <c r="BI403"/>
  <c r="BH403"/>
  <c r="BG403"/>
  <c r="BF403"/>
  <c r="X403"/>
  <c r="V403"/>
  <c r="T403"/>
  <c r="P403"/>
  <c r="BI398"/>
  <c r="BH398"/>
  <c r="BG398"/>
  <c r="BF398"/>
  <c r="X398"/>
  <c r="V398"/>
  <c r="T398"/>
  <c r="P398"/>
  <c r="BI394"/>
  <c r="BH394"/>
  <c r="BG394"/>
  <c r="BF394"/>
  <c r="X394"/>
  <c r="X393"/>
  <c r="V394"/>
  <c r="V393"/>
  <c r="T394"/>
  <c r="T393"/>
  <c r="P394"/>
  <c r="BI391"/>
  <c r="BH391"/>
  <c r="BG391"/>
  <c r="BF391"/>
  <c r="X391"/>
  <c r="V391"/>
  <c r="T391"/>
  <c r="P391"/>
  <c r="BI389"/>
  <c r="BH389"/>
  <c r="BG389"/>
  <c r="BF389"/>
  <c r="X389"/>
  <c r="V389"/>
  <c r="T389"/>
  <c r="P389"/>
  <c r="BI386"/>
  <c r="BH386"/>
  <c r="BG386"/>
  <c r="BF386"/>
  <c r="X386"/>
  <c r="V386"/>
  <c r="T386"/>
  <c r="P386"/>
  <c r="BI383"/>
  <c r="BH383"/>
  <c r="BG383"/>
  <c r="BF383"/>
  <c r="X383"/>
  <c r="V383"/>
  <c r="T383"/>
  <c r="P383"/>
  <c r="BI380"/>
  <c r="BH380"/>
  <c r="BG380"/>
  <c r="BF380"/>
  <c r="X380"/>
  <c r="V380"/>
  <c r="T380"/>
  <c r="P380"/>
  <c r="BI377"/>
  <c r="BH377"/>
  <c r="BG377"/>
  <c r="BF377"/>
  <c r="X377"/>
  <c r="V377"/>
  <c r="T377"/>
  <c r="P377"/>
  <c r="BI375"/>
  <c r="BH375"/>
  <c r="BG375"/>
  <c r="BF375"/>
  <c r="X375"/>
  <c r="V375"/>
  <c r="T375"/>
  <c r="P375"/>
  <c r="BI372"/>
  <c r="BH372"/>
  <c r="BG372"/>
  <c r="BF372"/>
  <c r="X372"/>
  <c r="V372"/>
  <c r="T372"/>
  <c r="P372"/>
  <c r="BI370"/>
  <c r="BH370"/>
  <c r="BG370"/>
  <c r="BF370"/>
  <c r="X370"/>
  <c r="V370"/>
  <c r="T370"/>
  <c r="P370"/>
  <c r="BI366"/>
  <c r="BH366"/>
  <c r="BG366"/>
  <c r="BF366"/>
  <c r="X366"/>
  <c r="V366"/>
  <c r="T366"/>
  <c r="P366"/>
  <c r="BI344"/>
  <c r="BH344"/>
  <c r="BG344"/>
  <c r="BF344"/>
  <c r="X344"/>
  <c r="V344"/>
  <c r="T344"/>
  <c r="P344"/>
  <c r="BI341"/>
  <c r="BH341"/>
  <c r="BG341"/>
  <c r="BF341"/>
  <c r="X341"/>
  <c r="V341"/>
  <c r="T341"/>
  <c r="P341"/>
  <c r="BI338"/>
  <c r="BH338"/>
  <c r="BG338"/>
  <c r="BF338"/>
  <c r="X338"/>
  <c r="V338"/>
  <c r="T338"/>
  <c r="P338"/>
  <c r="BI335"/>
  <c r="BH335"/>
  <c r="BG335"/>
  <c r="BF335"/>
  <c r="X335"/>
  <c r="V335"/>
  <c r="T335"/>
  <c r="P335"/>
  <c r="BI332"/>
  <c r="BH332"/>
  <c r="BG332"/>
  <c r="BF332"/>
  <c r="X332"/>
  <c r="V332"/>
  <c r="T332"/>
  <c r="P332"/>
  <c r="BI329"/>
  <c r="BH329"/>
  <c r="BG329"/>
  <c r="BF329"/>
  <c r="X329"/>
  <c r="V329"/>
  <c r="T329"/>
  <c r="P329"/>
  <c r="BI326"/>
  <c r="BH326"/>
  <c r="BG326"/>
  <c r="BF326"/>
  <c r="X326"/>
  <c r="V326"/>
  <c r="T326"/>
  <c r="P326"/>
  <c r="BI321"/>
  <c r="BH321"/>
  <c r="BG321"/>
  <c r="BF321"/>
  <c r="X321"/>
  <c r="V321"/>
  <c r="T321"/>
  <c r="P321"/>
  <c r="BI319"/>
  <c r="BH319"/>
  <c r="BG319"/>
  <c r="BF319"/>
  <c r="X319"/>
  <c r="V319"/>
  <c r="T319"/>
  <c r="P319"/>
  <c r="BI314"/>
  <c r="BH314"/>
  <c r="BG314"/>
  <c r="BF314"/>
  <c r="X314"/>
  <c r="V314"/>
  <c r="T314"/>
  <c r="P314"/>
  <c r="BI311"/>
  <c r="BH311"/>
  <c r="BG311"/>
  <c r="BF311"/>
  <c r="X311"/>
  <c r="V311"/>
  <c r="T311"/>
  <c r="P311"/>
  <c r="BI305"/>
  <c r="BH305"/>
  <c r="BG305"/>
  <c r="BF305"/>
  <c r="X305"/>
  <c r="V305"/>
  <c r="T305"/>
  <c r="P305"/>
  <c r="BI301"/>
  <c r="BH301"/>
  <c r="BG301"/>
  <c r="BF301"/>
  <c r="X301"/>
  <c r="V301"/>
  <c r="T301"/>
  <c r="P301"/>
  <c r="BI298"/>
  <c r="BH298"/>
  <c r="BG298"/>
  <c r="BF298"/>
  <c r="X298"/>
  <c r="V298"/>
  <c r="T298"/>
  <c r="P298"/>
  <c r="BI295"/>
  <c r="BH295"/>
  <c r="BG295"/>
  <c r="BF295"/>
  <c r="X295"/>
  <c r="V295"/>
  <c r="T295"/>
  <c r="P295"/>
  <c r="BI292"/>
  <c r="BH292"/>
  <c r="BG292"/>
  <c r="BF292"/>
  <c r="X292"/>
  <c r="V292"/>
  <c r="T292"/>
  <c r="P292"/>
  <c r="BI289"/>
  <c r="BH289"/>
  <c r="BG289"/>
  <c r="BF289"/>
  <c r="X289"/>
  <c r="V289"/>
  <c r="T289"/>
  <c r="P289"/>
  <c r="BI286"/>
  <c r="BH286"/>
  <c r="BG286"/>
  <c r="BF286"/>
  <c r="X286"/>
  <c r="V286"/>
  <c r="T286"/>
  <c r="P286"/>
  <c r="BI283"/>
  <c r="BH283"/>
  <c r="BG283"/>
  <c r="BF283"/>
  <c r="X283"/>
  <c r="V283"/>
  <c r="T283"/>
  <c r="P283"/>
  <c r="BI280"/>
  <c r="BH280"/>
  <c r="BG280"/>
  <c r="BF280"/>
  <c r="X280"/>
  <c r="V280"/>
  <c r="T280"/>
  <c r="P280"/>
  <c r="BI278"/>
  <c r="BH278"/>
  <c r="BG278"/>
  <c r="BF278"/>
  <c r="X278"/>
  <c r="V278"/>
  <c r="T278"/>
  <c r="P278"/>
  <c r="BI276"/>
  <c r="BH276"/>
  <c r="BG276"/>
  <c r="BF276"/>
  <c r="X276"/>
  <c r="V276"/>
  <c r="T276"/>
  <c r="P276"/>
  <c r="BI273"/>
  <c r="BH273"/>
  <c r="BG273"/>
  <c r="BF273"/>
  <c r="X273"/>
  <c r="V273"/>
  <c r="T273"/>
  <c r="P273"/>
  <c r="BI269"/>
  <c r="BH269"/>
  <c r="BG269"/>
  <c r="BF269"/>
  <c r="X269"/>
  <c r="V269"/>
  <c r="T269"/>
  <c r="P269"/>
  <c r="BI266"/>
  <c r="BH266"/>
  <c r="BG266"/>
  <c r="BF266"/>
  <c r="X266"/>
  <c r="V266"/>
  <c r="T266"/>
  <c r="P266"/>
  <c r="BI263"/>
  <c r="BH263"/>
  <c r="BG263"/>
  <c r="BF263"/>
  <c r="X263"/>
  <c r="V263"/>
  <c r="T263"/>
  <c r="P263"/>
  <c r="BI261"/>
  <c r="BH261"/>
  <c r="BG261"/>
  <c r="BF261"/>
  <c r="X261"/>
  <c r="V261"/>
  <c r="T261"/>
  <c r="P261"/>
  <c r="BI258"/>
  <c r="BH258"/>
  <c r="BG258"/>
  <c r="BF258"/>
  <c r="X258"/>
  <c r="V258"/>
  <c r="T258"/>
  <c r="P258"/>
  <c r="BI253"/>
  <c r="BH253"/>
  <c r="BG253"/>
  <c r="BF253"/>
  <c r="X253"/>
  <c r="V253"/>
  <c r="T253"/>
  <c r="P253"/>
  <c r="BI250"/>
  <c r="BH250"/>
  <c r="BG250"/>
  <c r="BF250"/>
  <c r="X250"/>
  <c r="V250"/>
  <c r="T250"/>
  <c r="P250"/>
  <c r="BI248"/>
  <c r="BH248"/>
  <c r="BG248"/>
  <c r="BF248"/>
  <c r="X248"/>
  <c r="V248"/>
  <c r="T248"/>
  <c r="P248"/>
  <c r="BI237"/>
  <c r="BH237"/>
  <c r="BG237"/>
  <c r="BF237"/>
  <c r="X237"/>
  <c r="V237"/>
  <c r="T237"/>
  <c r="P237"/>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2"/>
  <c r="BH212"/>
  <c r="BG212"/>
  <c r="BF212"/>
  <c r="X212"/>
  <c r="V212"/>
  <c r="T212"/>
  <c r="P212"/>
  <c r="BI209"/>
  <c r="BH209"/>
  <c r="BG209"/>
  <c r="BF209"/>
  <c r="X209"/>
  <c r="V209"/>
  <c r="T209"/>
  <c r="P209"/>
  <c r="BI204"/>
  <c r="BH204"/>
  <c r="BG204"/>
  <c r="BF204"/>
  <c r="X204"/>
  <c r="V204"/>
  <c r="T204"/>
  <c r="P204"/>
  <c r="BI201"/>
  <c r="BH201"/>
  <c r="BG201"/>
  <c r="BF201"/>
  <c r="X201"/>
  <c r="V201"/>
  <c r="T201"/>
  <c r="P201"/>
  <c r="BI197"/>
  <c r="BH197"/>
  <c r="BG197"/>
  <c r="BF197"/>
  <c r="X197"/>
  <c r="V197"/>
  <c r="T197"/>
  <c r="P197"/>
  <c r="BI193"/>
  <c r="BH193"/>
  <c r="BG193"/>
  <c r="BF193"/>
  <c r="X193"/>
  <c r="V193"/>
  <c r="T193"/>
  <c r="P193"/>
  <c r="BI191"/>
  <c r="BH191"/>
  <c r="BG191"/>
  <c r="BF191"/>
  <c r="X191"/>
  <c r="V191"/>
  <c r="T191"/>
  <c r="P191"/>
  <c r="BI187"/>
  <c r="BH187"/>
  <c r="BG187"/>
  <c r="BF187"/>
  <c r="X187"/>
  <c r="V187"/>
  <c r="T187"/>
  <c r="P187"/>
  <c r="BI184"/>
  <c r="BH184"/>
  <c r="BG184"/>
  <c r="BF184"/>
  <c r="X184"/>
  <c r="V184"/>
  <c r="T184"/>
  <c r="P184"/>
  <c r="BI181"/>
  <c r="BH181"/>
  <c r="BG181"/>
  <c r="BF181"/>
  <c r="X181"/>
  <c r="V181"/>
  <c r="T181"/>
  <c r="P181"/>
  <c r="BI159"/>
  <c r="BH159"/>
  <c r="BG159"/>
  <c r="BF159"/>
  <c r="X159"/>
  <c r="V159"/>
  <c r="T159"/>
  <c r="P159"/>
  <c r="BI137"/>
  <c r="BH137"/>
  <c r="BG137"/>
  <c r="BF137"/>
  <c r="X137"/>
  <c r="V137"/>
  <c r="T137"/>
  <c r="P137"/>
  <c r="BI135"/>
  <c r="BH135"/>
  <c r="BG135"/>
  <c r="BF135"/>
  <c r="X135"/>
  <c r="V135"/>
  <c r="T135"/>
  <c r="P135"/>
  <c r="BI132"/>
  <c r="BH132"/>
  <c r="BG132"/>
  <c r="BF132"/>
  <c r="X132"/>
  <c r="V132"/>
  <c r="T132"/>
  <c r="P132"/>
  <c r="BI129"/>
  <c r="BH129"/>
  <c r="BG129"/>
  <c r="BF129"/>
  <c r="X129"/>
  <c r="V129"/>
  <c r="T129"/>
  <c r="P129"/>
  <c r="BI126"/>
  <c r="BH126"/>
  <c r="BG126"/>
  <c r="BF126"/>
  <c r="X126"/>
  <c r="V126"/>
  <c r="T126"/>
  <c r="P126"/>
  <c r="BI123"/>
  <c r="BH123"/>
  <c r="BG123"/>
  <c r="BF123"/>
  <c r="X123"/>
  <c r="V123"/>
  <c r="T123"/>
  <c r="P123"/>
  <c r="BI120"/>
  <c r="BH120"/>
  <c r="BG120"/>
  <c r="BF120"/>
  <c r="X120"/>
  <c r="V120"/>
  <c r="T120"/>
  <c r="P120"/>
  <c r="BI116"/>
  <c r="BH116"/>
  <c r="BG116"/>
  <c r="BF116"/>
  <c r="X116"/>
  <c r="X115"/>
  <c r="V116"/>
  <c r="V115"/>
  <c r="T116"/>
  <c r="T115"/>
  <c r="P116"/>
  <c r="BI112"/>
  <c r="BH112"/>
  <c r="BG112"/>
  <c r="BF112"/>
  <c r="X112"/>
  <c r="V112"/>
  <c r="T112"/>
  <c r="P112"/>
  <c r="BI109"/>
  <c r="BH109"/>
  <c r="BG109"/>
  <c r="BF109"/>
  <c r="X109"/>
  <c r="V109"/>
  <c r="T109"/>
  <c r="P109"/>
  <c r="J103"/>
  <c r="J102"/>
  <c r="F102"/>
  <c r="F100"/>
  <c r="E98"/>
  <c r="J61"/>
  <c r="J60"/>
  <c r="F60"/>
  <c r="F58"/>
  <c r="E56"/>
  <c r="J20"/>
  <c r="E20"/>
  <c r="F103"/>
  <c r="J19"/>
  <c r="J14"/>
  <c r="J100"/>
  <c r="E7"/>
  <c r="E94"/>
  <c i="14" r="K41"/>
  <c r="K40"/>
  <c i="1" r="BA70"/>
  <c i="14" r="K39"/>
  <c i="1" r="AZ70"/>
  <c i="14" r="BI144"/>
  <c r="BH144"/>
  <c r="BG144"/>
  <c r="BF144"/>
  <c r="X144"/>
  <c r="X143"/>
  <c r="V144"/>
  <c r="V143"/>
  <c r="T144"/>
  <c r="T143"/>
  <c r="P144"/>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3"/>
  <c r="BH103"/>
  <c r="BG103"/>
  <c r="BF103"/>
  <c r="X103"/>
  <c r="V103"/>
  <c r="T103"/>
  <c r="P103"/>
  <c r="BI101"/>
  <c r="BH101"/>
  <c r="BG101"/>
  <c r="BF101"/>
  <c r="X101"/>
  <c r="V101"/>
  <c r="T101"/>
  <c r="P101"/>
  <c r="BI99"/>
  <c r="BH99"/>
  <c r="BG99"/>
  <c r="BF99"/>
  <c r="X99"/>
  <c r="V99"/>
  <c r="T99"/>
  <c r="P99"/>
  <c r="BI97"/>
  <c r="BH97"/>
  <c r="BG97"/>
  <c r="BF97"/>
  <c r="X97"/>
  <c r="V97"/>
  <c r="T97"/>
  <c r="P97"/>
  <c r="BI95"/>
  <c r="BH95"/>
  <c r="BG95"/>
  <c r="BF95"/>
  <c r="X95"/>
  <c r="V95"/>
  <c r="T95"/>
  <c r="P95"/>
  <c r="BI93"/>
  <c r="BH93"/>
  <c r="BG93"/>
  <c r="BF93"/>
  <c r="X93"/>
  <c r="V93"/>
  <c r="T93"/>
  <c r="P93"/>
  <c r="J87"/>
  <c r="J86"/>
  <c r="F86"/>
  <c r="F84"/>
  <c r="E82"/>
  <c r="J61"/>
  <c r="J60"/>
  <c r="F60"/>
  <c r="F58"/>
  <c r="E56"/>
  <c r="J20"/>
  <c r="E20"/>
  <c r="F87"/>
  <c r="J19"/>
  <c r="J14"/>
  <c r="J84"/>
  <c r="E7"/>
  <c r="E78"/>
  <c i="13" r="K41"/>
  <c r="K40"/>
  <c i="1" r="BA69"/>
  <c i="13" r="K39"/>
  <c i="1" r="AZ69"/>
  <c i="13" r="BI110"/>
  <c r="BH110"/>
  <c r="BG110"/>
  <c r="BF110"/>
  <c r="X110"/>
  <c r="V110"/>
  <c r="T110"/>
  <c r="P110"/>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BI94"/>
  <c r="BH94"/>
  <c r="BG94"/>
  <c r="BF94"/>
  <c r="X94"/>
  <c r="V94"/>
  <c r="T94"/>
  <c r="P94"/>
  <c r="J87"/>
  <c r="J86"/>
  <c r="F86"/>
  <c r="F84"/>
  <c r="E82"/>
  <c r="J61"/>
  <c r="J60"/>
  <c r="F60"/>
  <c r="F58"/>
  <c r="E56"/>
  <c r="J20"/>
  <c r="E20"/>
  <c r="F61"/>
  <c r="J19"/>
  <c r="J14"/>
  <c r="J84"/>
  <c r="E7"/>
  <c r="E52"/>
  <c i="12" r="K41"/>
  <c r="K40"/>
  <c i="1" r="BA68"/>
  <c i="12" r="K39"/>
  <c i="1" r="AZ68"/>
  <c i="12" r="BI106"/>
  <c r="BH106"/>
  <c r="BG106"/>
  <c r="BF106"/>
  <c r="X106"/>
  <c r="X105"/>
  <c r="V106"/>
  <c r="V105"/>
  <c r="T106"/>
  <c r="T105"/>
  <c r="P106"/>
  <c r="BI103"/>
  <c r="BH103"/>
  <c r="BG103"/>
  <c r="BF103"/>
  <c r="X103"/>
  <c r="V103"/>
  <c r="T103"/>
  <c r="P103"/>
  <c r="BI101"/>
  <c r="BH101"/>
  <c r="BG101"/>
  <c r="BF101"/>
  <c r="X101"/>
  <c r="V101"/>
  <c r="T101"/>
  <c r="P101"/>
  <c r="BI98"/>
  <c r="BH98"/>
  <c r="BG98"/>
  <c r="BF98"/>
  <c r="X98"/>
  <c r="X97"/>
  <c r="V98"/>
  <c r="V97"/>
  <c r="T98"/>
  <c r="T97"/>
  <c r="P98"/>
  <c r="BI95"/>
  <c r="BH95"/>
  <c r="BG95"/>
  <c r="BF95"/>
  <c r="X95"/>
  <c r="X94"/>
  <c r="V95"/>
  <c r="V94"/>
  <c r="T95"/>
  <c r="T94"/>
  <c r="P95"/>
  <c r="J89"/>
  <c r="J88"/>
  <c r="F88"/>
  <c r="F86"/>
  <c r="E84"/>
  <c r="J61"/>
  <c r="J60"/>
  <c r="F60"/>
  <c r="F58"/>
  <c r="E56"/>
  <c r="J20"/>
  <c r="E20"/>
  <c r="F61"/>
  <c r="J19"/>
  <c r="J14"/>
  <c r="J58"/>
  <c r="E7"/>
  <c r="E80"/>
  <c i="11" r="K41"/>
  <c r="K40"/>
  <c i="1" r="BA67"/>
  <c i="11" r="K39"/>
  <c i="1" r="AZ67"/>
  <c i="11"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8"/>
  <c r="BH138"/>
  <c r="BG138"/>
  <c r="BF138"/>
  <c r="X138"/>
  <c r="V138"/>
  <c r="T138"/>
  <c r="P138"/>
  <c r="BI136"/>
  <c r="BH136"/>
  <c r="BG136"/>
  <c r="BF136"/>
  <c r="X136"/>
  <c r="V136"/>
  <c r="T136"/>
  <c r="P136"/>
  <c r="BI134"/>
  <c r="BH134"/>
  <c r="BG134"/>
  <c r="BF134"/>
  <c r="X134"/>
  <c r="V134"/>
  <c r="T134"/>
  <c r="P134"/>
  <c r="BI132"/>
  <c r="BH132"/>
  <c r="BG132"/>
  <c r="BF132"/>
  <c r="X132"/>
  <c r="V132"/>
  <c r="T132"/>
  <c r="P132"/>
  <c r="BI130"/>
  <c r="BH130"/>
  <c r="BG130"/>
  <c r="BF130"/>
  <c r="X130"/>
  <c r="V130"/>
  <c r="T130"/>
  <c r="P130"/>
  <c r="BI128"/>
  <c r="BH128"/>
  <c r="BG128"/>
  <c r="BF128"/>
  <c r="X128"/>
  <c r="V128"/>
  <c r="T128"/>
  <c r="P128"/>
  <c r="BI126"/>
  <c r="BH126"/>
  <c r="BG126"/>
  <c r="BF126"/>
  <c r="X126"/>
  <c r="V126"/>
  <c r="T126"/>
  <c r="P126"/>
  <c r="BI124"/>
  <c r="BH124"/>
  <c r="BG124"/>
  <c r="BF124"/>
  <c r="X124"/>
  <c r="V124"/>
  <c r="T124"/>
  <c r="P124"/>
  <c r="BI122"/>
  <c r="BH122"/>
  <c r="BG122"/>
  <c r="BF122"/>
  <c r="X122"/>
  <c r="V122"/>
  <c r="T122"/>
  <c r="P122"/>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3"/>
  <c r="BH103"/>
  <c r="BG103"/>
  <c r="BF103"/>
  <c r="X103"/>
  <c r="V103"/>
  <c r="T103"/>
  <c r="P103"/>
  <c r="BI99"/>
  <c r="BH99"/>
  <c r="BG99"/>
  <c r="BF99"/>
  <c r="X99"/>
  <c r="V99"/>
  <c r="T99"/>
  <c r="P99"/>
  <c r="BI97"/>
  <c r="BH97"/>
  <c r="BG97"/>
  <c r="BF97"/>
  <c r="X97"/>
  <c r="V97"/>
  <c r="T97"/>
  <c r="P97"/>
  <c r="BI95"/>
  <c r="BH95"/>
  <c r="BG95"/>
  <c r="BF95"/>
  <c r="X95"/>
  <c r="V95"/>
  <c r="T95"/>
  <c r="P95"/>
  <c r="J89"/>
  <c r="J88"/>
  <c r="F88"/>
  <c r="F86"/>
  <c r="E84"/>
  <c r="J61"/>
  <c r="J60"/>
  <c r="F60"/>
  <c r="F58"/>
  <c r="E56"/>
  <c r="J20"/>
  <c r="E20"/>
  <c r="F61"/>
  <c r="J19"/>
  <c r="J14"/>
  <c r="J86"/>
  <c r="E7"/>
  <c r="E80"/>
  <c i="10" r="K41"/>
  <c r="K40"/>
  <c i="1" r="BA66"/>
  <c i="10" r="K39"/>
  <c i="1" r="AZ66"/>
  <c i="10" r="BI372"/>
  <c r="BH372"/>
  <c r="BG372"/>
  <c r="BF372"/>
  <c r="X372"/>
  <c r="V372"/>
  <c r="T372"/>
  <c r="P372"/>
  <c r="BI370"/>
  <c r="BH370"/>
  <c r="BG370"/>
  <c r="BF370"/>
  <c r="X370"/>
  <c r="V370"/>
  <c r="T370"/>
  <c r="P370"/>
  <c r="BI368"/>
  <c r="BH368"/>
  <c r="BG368"/>
  <c r="BF368"/>
  <c r="X368"/>
  <c r="V368"/>
  <c r="T368"/>
  <c r="P368"/>
  <c r="BI366"/>
  <c r="BH366"/>
  <c r="BG366"/>
  <c r="BF366"/>
  <c r="X366"/>
  <c r="V366"/>
  <c r="T366"/>
  <c r="P366"/>
  <c r="BI364"/>
  <c r="BH364"/>
  <c r="BG364"/>
  <c r="BF364"/>
  <c r="X364"/>
  <c r="V364"/>
  <c r="T364"/>
  <c r="P364"/>
  <c r="BI362"/>
  <c r="BH362"/>
  <c r="BG362"/>
  <c r="BF362"/>
  <c r="X362"/>
  <c r="V362"/>
  <c r="T362"/>
  <c r="P362"/>
  <c r="BI360"/>
  <c r="BH360"/>
  <c r="BG360"/>
  <c r="BF360"/>
  <c r="X360"/>
  <c r="V360"/>
  <c r="T360"/>
  <c r="P360"/>
  <c r="BI358"/>
  <c r="BH358"/>
  <c r="BG358"/>
  <c r="BF358"/>
  <c r="X358"/>
  <c r="V358"/>
  <c r="T358"/>
  <c r="P358"/>
  <c r="BI356"/>
  <c r="BH356"/>
  <c r="BG356"/>
  <c r="BF356"/>
  <c r="X356"/>
  <c r="V356"/>
  <c r="T356"/>
  <c r="P356"/>
  <c r="BI354"/>
  <c r="BH354"/>
  <c r="BG354"/>
  <c r="BF354"/>
  <c r="X354"/>
  <c r="V354"/>
  <c r="T354"/>
  <c r="P354"/>
  <c r="BI352"/>
  <c r="BH352"/>
  <c r="BG352"/>
  <c r="BF352"/>
  <c r="X352"/>
  <c r="V352"/>
  <c r="T352"/>
  <c r="P352"/>
  <c r="BI350"/>
  <c r="BH350"/>
  <c r="BG350"/>
  <c r="BF350"/>
  <c r="X350"/>
  <c r="V350"/>
  <c r="T350"/>
  <c r="P350"/>
  <c r="BI348"/>
  <c r="BH348"/>
  <c r="BG348"/>
  <c r="BF348"/>
  <c r="X348"/>
  <c r="V348"/>
  <c r="T348"/>
  <c r="P348"/>
  <c r="BI346"/>
  <c r="BH346"/>
  <c r="BG346"/>
  <c r="BF346"/>
  <c r="X346"/>
  <c r="V346"/>
  <c r="T346"/>
  <c r="P346"/>
  <c r="BI344"/>
  <c r="BH344"/>
  <c r="BG344"/>
  <c r="BF344"/>
  <c r="X344"/>
  <c r="V344"/>
  <c r="T344"/>
  <c r="P344"/>
  <c r="BI342"/>
  <c r="BH342"/>
  <c r="BG342"/>
  <c r="BF342"/>
  <c r="X342"/>
  <c r="V342"/>
  <c r="T342"/>
  <c r="P342"/>
  <c r="BI340"/>
  <c r="BH340"/>
  <c r="BG340"/>
  <c r="BF340"/>
  <c r="X340"/>
  <c r="V340"/>
  <c r="T340"/>
  <c r="P340"/>
  <c r="BI338"/>
  <c r="BH338"/>
  <c r="BG338"/>
  <c r="BF338"/>
  <c r="X338"/>
  <c r="V338"/>
  <c r="T338"/>
  <c r="P338"/>
  <c r="BI336"/>
  <c r="BH336"/>
  <c r="BG336"/>
  <c r="BF336"/>
  <c r="X336"/>
  <c r="V336"/>
  <c r="T336"/>
  <c r="P336"/>
  <c r="BI334"/>
  <c r="BH334"/>
  <c r="BG334"/>
  <c r="BF334"/>
  <c r="X334"/>
  <c r="V334"/>
  <c r="T334"/>
  <c r="P334"/>
  <c r="BI331"/>
  <c r="BH331"/>
  <c r="BG331"/>
  <c r="BF331"/>
  <c r="X331"/>
  <c r="V331"/>
  <c r="T331"/>
  <c r="P331"/>
  <c r="BI329"/>
  <c r="BH329"/>
  <c r="BG329"/>
  <c r="BF329"/>
  <c r="X329"/>
  <c r="V329"/>
  <c r="T329"/>
  <c r="P329"/>
  <c r="BI326"/>
  <c r="BH326"/>
  <c r="BG326"/>
  <c r="BF326"/>
  <c r="X326"/>
  <c r="V326"/>
  <c r="T326"/>
  <c r="P326"/>
  <c r="BI324"/>
  <c r="BH324"/>
  <c r="BG324"/>
  <c r="BF324"/>
  <c r="X324"/>
  <c r="V324"/>
  <c r="T324"/>
  <c r="P324"/>
  <c r="BI322"/>
  <c r="BH322"/>
  <c r="BG322"/>
  <c r="BF322"/>
  <c r="X322"/>
  <c r="V322"/>
  <c r="T322"/>
  <c r="P322"/>
  <c r="BI320"/>
  <c r="BH320"/>
  <c r="BG320"/>
  <c r="BF320"/>
  <c r="X320"/>
  <c r="V320"/>
  <c r="T320"/>
  <c r="P320"/>
  <c r="BI318"/>
  <c r="BH318"/>
  <c r="BG318"/>
  <c r="BF318"/>
  <c r="X318"/>
  <c r="V318"/>
  <c r="T318"/>
  <c r="P318"/>
  <c r="BI316"/>
  <c r="BH316"/>
  <c r="BG316"/>
  <c r="BF316"/>
  <c r="X316"/>
  <c r="V316"/>
  <c r="T316"/>
  <c r="P316"/>
  <c r="BI314"/>
  <c r="BH314"/>
  <c r="BG314"/>
  <c r="BF314"/>
  <c r="X314"/>
  <c r="V314"/>
  <c r="T314"/>
  <c r="P314"/>
  <c r="BI312"/>
  <c r="BH312"/>
  <c r="BG312"/>
  <c r="BF312"/>
  <c r="X312"/>
  <c r="V312"/>
  <c r="T312"/>
  <c r="P312"/>
  <c r="BI310"/>
  <c r="BH310"/>
  <c r="BG310"/>
  <c r="BF310"/>
  <c r="X310"/>
  <c r="V310"/>
  <c r="T310"/>
  <c r="P310"/>
  <c r="BI308"/>
  <c r="BH308"/>
  <c r="BG308"/>
  <c r="BF308"/>
  <c r="X308"/>
  <c r="V308"/>
  <c r="T308"/>
  <c r="P308"/>
  <c r="BI306"/>
  <c r="BH306"/>
  <c r="BG306"/>
  <c r="BF306"/>
  <c r="X306"/>
  <c r="V306"/>
  <c r="T306"/>
  <c r="P306"/>
  <c r="BI304"/>
  <c r="BH304"/>
  <c r="BG304"/>
  <c r="BF304"/>
  <c r="X304"/>
  <c r="V304"/>
  <c r="T304"/>
  <c r="P304"/>
  <c r="BI302"/>
  <c r="BH302"/>
  <c r="BG302"/>
  <c r="BF302"/>
  <c r="X302"/>
  <c r="V302"/>
  <c r="T302"/>
  <c r="P302"/>
  <c r="BI300"/>
  <c r="BH300"/>
  <c r="BG300"/>
  <c r="BF300"/>
  <c r="X300"/>
  <c r="V300"/>
  <c r="T300"/>
  <c r="P300"/>
  <c r="BI298"/>
  <c r="BH298"/>
  <c r="BG298"/>
  <c r="BF298"/>
  <c r="X298"/>
  <c r="V298"/>
  <c r="T298"/>
  <c r="P298"/>
  <c r="BI296"/>
  <c r="BH296"/>
  <c r="BG296"/>
  <c r="BF296"/>
  <c r="X296"/>
  <c r="V296"/>
  <c r="T296"/>
  <c r="P296"/>
  <c r="BI294"/>
  <c r="BH294"/>
  <c r="BG294"/>
  <c r="BF294"/>
  <c r="X294"/>
  <c r="V294"/>
  <c r="T294"/>
  <c r="P294"/>
  <c r="BI292"/>
  <c r="BH292"/>
  <c r="BG292"/>
  <c r="BF292"/>
  <c r="X292"/>
  <c r="V292"/>
  <c r="T292"/>
  <c r="P292"/>
  <c r="BI290"/>
  <c r="BH290"/>
  <c r="BG290"/>
  <c r="BF290"/>
  <c r="X290"/>
  <c r="V290"/>
  <c r="T290"/>
  <c r="P290"/>
  <c r="BI288"/>
  <c r="BH288"/>
  <c r="BG288"/>
  <c r="BF288"/>
  <c r="X288"/>
  <c r="V288"/>
  <c r="T288"/>
  <c r="P288"/>
  <c r="BI286"/>
  <c r="BH286"/>
  <c r="BG286"/>
  <c r="BF286"/>
  <c r="X286"/>
  <c r="V286"/>
  <c r="T286"/>
  <c r="P286"/>
  <c r="BI284"/>
  <c r="BH284"/>
  <c r="BG284"/>
  <c r="BF284"/>
  <c r="X284"/>
  <c r="V284"/>
  <c r="T284"/>
  <c r="P284"/>
  <c r="BI282"/>
  <c r="BH282"/>
  <c r="BG282"/>
  <c r="BF282"/>
  <c r="X282"/>
  <c r="V282"/>
  <c r="T282"/>
  <c r="P282"/>
  <c r="BI280"/>
  <c r="BH280"/>
  <c r="BG280"/>
  <c r="BF280"/>
  <c r="X280"/>
  <c r="V280"/>
  <c r="T280"/>
  <c r="P280"/>
  <c r="BI278"/>
  <c r="BH278"/>
  <c r="BG278"/>
  <c r="BF278"/>
  <c r="X278"/>
  <c r="V278"/>
  <c r="T278"/>
  <c r="P278"/>
  <c r="BI276"/>
  <c r="BH276"/>
  <c r="BG276"/>
  <c r="BF276"/>
  <c r="X276"/>
  <c r="V276"/>
  <c r="T276"/>
  <c r="P276"/>
  <c r="BI274"/>
  <c r="BH274"/>
  <c r="BG274"/>
  <c r="BF274"/>
  <c r="X274"/>
  <c r="V274"/>
  <c r="T274"/>
  <c r="P274"/>
  <c r="BI272"/>
  <c r="BH272"/>
  <c r="BG272"/>
  <c r="BF272"/>
  <c r="X272"/>
  <c r="V272"/>
  <c r="T272"/>
  <c r="P272"/>
  <c r="BI270"/>
  <c r="BH270"/>
  <c r="BG270"/>
  <c r="BF270"/>
  <c r="X270"/>
  <c r="V270"/>
  <c r="T270"/>
  <c r="P270"/>
  <c r="BI268"/>
  <c r="BH268"/>
  <c r="BG268"/>
  <c r="BF268"/>
  <c r="X268"/>
  <c r="V268"/>
  <c r="T268"/>
  <c r="P268"/>
  <c r="BI266"/>
  <c r="BH266"/>
  <c r="BG266"/>
  <c r="BF266"/>
  <c r="X266"/>
  <c r="V266"/>
  <c r="T266"/>
  <c r="P266"/>
  <c r="BI264"/>
  <c r="BH264"/>
  <c r="BG264"/>
  <c r="BF264"/>
  <c r="X264"/>
  <c r="V264"/>
  <c r="T264"/>
  <c r="P264"/>
  <c r="BI262"/>
  <c r="BH262"/>
  <c r="BG262"/>
  <c r="BF262"/>
  <c r="X262"/>
  <c r="V262"/>
  <c r="T262"/>
  <c r="P262"/>
  <c r="BI260"/>
  <c r="BH260"/>
  <c r="BG260"/>
  <c r="BF260"/>
  <c r="X260"/>
  <c r="V260"/>
  <c r="T260"/>
  <c r="P260"/>
  <c r="BI258"/>
  <c r="BH258"/>
  <c r="BG258"/>
  <c r="BF258"/>
  <c r="X258"/>
  <c r="V258"/>
  <c r="T258"/>
  <c r="P258"/>
  <c r="BI256"/>
  <c r="BH256"/>
  <c r="BG256"/>
  <c r="BF256"/>
  <c r="X256"/>
  <c r="V256"/>
  <c r="T256"/>
  <c r="P256"/>
  <c r="BI254"/>
  <c r="BH254"/>
  <c r="BG254"/>
  <c r="BF254"/>
  <c r="X254"/>
  <c r="V254"/>
  <c r="T254"/>
  <c r="P254"/>
  <c r="BI252"/>
  <c r="BH252"/>
  <c r="BG252"/>
  <c r="BF252"/>
  <c r="X252"/>
  <c r="V252"/>
  <c r="T252"/>
  <c r="P252"/>
  <c r="BI250"/>
  <c r="BH250"/>
  <c r="BG250"/>
  <c r="BF250"/>
  <c r="X250"/>
  <c r="V250"/>
  <c r="T250"/>
  <c r="P250"/>
  <c r="BI248"/>
  <c r="BH248"/>
  <c r="BG248"/>
  <c r="BF248"/>
  <c r="X248"/>
  <c r="V248"/>
  <c r="T248"/>
  <c r="P248"/>
  <c r="BI246"/>
  <c r="BH246"/>
  <c r="BG246"/>
  <c r="BF246"/>
  <c r="X246"/>
  <c r="V246"/>
  <c r="T246"/>
  <c r="P246"/>
  <c r="BI244"/>
  <c r="BH244"/>
  <c r="BG244"/>
  <c r="BF244"/>
  <c r="X244"/>
  <c r="V244"/>
  <c r="T244"/>
  <c r="P244"/>
  <c r="BI242"/>
  <c r="BH242"/>
  <c r="BG242"/>
  <c r="BF242"/>
  <c r="X242"/>
  <c r="V242"/>
  <c r="T242"/>
  <c r="P242"/>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6"/>
  <c r="BH216"/>
  <c r="BG216"/>
  <c r="BF216"/>
  <c r="X216"/>
  <c r="V216"/>
  <c r="T216"/>
  <c r="P216"/>
  <c r="BI214"/>
  <c r="BH214"/>
  <c r="BG214"/>
  <c r="BF214"/>
  <c r="X214"/>
  <c r="V214"/>
  <c r="T214"/>
  <c r="P214"/>
  <c r="BI212"/>
  <c r="BH212"/>
  <c r="BG212"/>
  <c r="BF212"/>
  <c r="X212"/>
  <c r="V212"/>
  <c r="T212"/>
  <c r="P212"/>
  <c r="BI210"/>
  <c r="BH210"/>
  <c r="BG210"/>
  <c r="BF210"/>
  <c r="X210"/>
  <c r="V210"/>
  <c r="T210"/>
  <c r="P210"/>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4"/>
  <c r="BH194"/>
  <c r="BG194"/>
  <c r="BF194"/>
  <c r="X194"/>
  <c r="V194"/>
  <c r="T194"/>
  <c r="P194"/>
  <c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6"/>
  <c r="BH136"/>
  <c r="BG136"/>
  <c r="BF136"/>
  <c r="X136"/>
  <c r="V136"/>
  <c r="T136"/>
  <c r="P136"/>
  <c r="BI134"/>
  <c r="BH134"/>
  <c r="BG134"/>
  <c r="BF134"/>
  <c r="X134"/>
  <c r="V134"/>
  <c r="T134"/>
  <c r="P134"/>
  <c r="BI132"/>
  <c r="BH132"/>
  <c r="BG132"/>
  <c r="BF132"/>
  <c r="X132"/>
  <c r="V132"/>
  <c r="T132"/>
  <c r="P132"/>
  <c r="BI130"/>
  <c r="BH130"/>
  <c r="BG130"/>
  <c r="BF130"/>
  <c r="X130"/>
  <c r="V130"/>
  <c r="T130"/>
  <c r="P130"/>
  <c r="BI128"/>
  <c r="BH128"/>
  <c r="BG128"/>
  <c r="BF128"/>
  <c r="X128"/>
  <c r="V128"/>
  <c r="T128"/>
  <c r="P128"/>
  <c r="BI126"/>
  <c r="BH126"/>
  <c r="BG126"/>
  <c r="BF126"/>
  <c r="X126"/>
  <c r="V126"/>
  <c r="T126"/>
  <c r="P126"/>
  <c r="BI124"/>
  <c r="BH124"/>
  <c r="BG124"/>
  <c r="BF124"/>
  <c r="X124"/>
  <c r="V124"/>
  <c r="T124"/>
  <c r="P124"/>
  <c r="BI122"/>
  <c r="BH122"/>
  <c r="BG122"/>
  <c r="BF122"/>
  <c r="X122"/>
  <c r="V122"/>
  <c r="T122"/>
  <c r="P122"/>
  <c r="BI120"/>
  <c r="BH120"/>
  <c r="BG120"/>
  <c r="BF120"/>
  <c r="X120"/>
  <c r="V120"/>
  <c r="T120"/>
  <c r="P120"/>
  <c r="BI118"/>
  <c r="BH118"/>
  <c r="BG118"/>
  <c r="BF118"/>
  <c r="X118"/>
  <c r="V118"/>
  <c r="T118"/>
  <c r="P118"/>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3"/>
  <c r="BH103"/>
  <c r="BG103"/>
  <c r="BF103"/>
  <c r="X103"/>
  <c r="V103"/>
  <c r="T103"/>
  <c r="P103"/>
  <c r="BI101"/>
  <c r="BH101"/>
  <c r="BG101"/>
  <c r="BF101"/>
  <c r="X101"/>
  <c r="V101"/>
  <c r="T101"/>
  <c r="P101"/>
  <c r="J94"/>
  <c r="J93"/>
  <c r="F93"/>
  <c r="F91"/>
  <c r="E89"/>
  <c r="J61"/>
  <c r="J60"/>
  <c r="F60"/>
  <c r="F58"/>
  <c r="E56"/>
  <c r="J20"/>
  <c r="E20"/>
  <c r="F94"/>
  <c r="J19"/>
  <c r="J14"/>
  <c r="J58"/>
  <c r="E7"/>
  <c r="E85"/>
  <c i="9" r="K41"/>
  <c r="K40"/>
  <c i="1" r="BA65"/>
  <c i="9" r="K39"/>
  <c i="1" r="AZ65"/>
  <c i="9" r="BI725"/>
  <c r="BH725"/>
  <c r="BG725"/>
  <c r="BF725"/>
  <c r="X725"/>
  <c r="V725"/>
  <c r="T725"/>
  <c r="P725"/>
  <c r="BI723"/>
  <c r="BH723"/>
  <c r="BG723"/>
  <c r="BF723"/>
  <c r="X723"/>
  <c r="V723"/>
  <c r="T723"/>
  <c r="P723"/>
  <c r="BI718"/>
  <c r="BH718"/>
  <c r="BG718"/>
  <c r="BF718"/>
  <c r="X718"/>
  <c r="V718"/>
  <c r="T718"/>
  <c r="P718"/>
  <c r="BI715"/>
  <c r="BH715"/>
  <c r="BG715"/>
  <c r="BF715"/>
  <c r="X715"/>
  <c r="V715"/>
  <c r="T715"/>
  <c r="P715"/>
  <c r="BI712"/>
  <c r="BH712"/>
  <c r="BG712"/>
  <c r="BF712"/>
  <c r="X712"/>
  <c r="V712"/>
  <c r="T712"/>
  <c r="P712"/>
  <c r="BI710"/>
  <c r="BH710"/>
  <c r="BG710"/>
  <c r="BF710"/>
  <c r="X710"/>
  <c r="V710"/>
  <c r="T710"/>
  <c r="P710"/>
  <c r="BI707"/>
  <c r="BH707"/>
  <c r="BG707"/>
  <c r="BF707"/>
  <c r="X707"/>
  <c r="V707"/>
  <c r="T707"/>
  <c r="P707"/>
  <c r="BI705"/>
  <c r="BH705"/>
  <c r="BG705"/>
  <c r="BF705"/>
  <c r="X705"/>
  <c r="V705"/>
  <c r="T705"/>
  <c r="P705"/>
  <c r="BI703"/>
  <c r="BH703"/>
  <c r="BG703"/>
  <c r="BF703"/>
  <c r="X703"/>
  <c r="V703"/>
  <c r="T703"/>
  <c r="P703"/>
  <c r="BI700"/>
  <c r="BH700"/>
  <c r="BG700"/>
  <c r="BF700"/>
  <c r="X700"/>
  <c r="V700"/>
  <c r="T700"/>
  <c r="P700"/>
  <c r="BI698"/>
  <c r="BH698"/>
  <c r="BG698"/>
  <c r="BF698"/>
  <c r="X698"/>
  <c r="V698"/>
  <c r="T698"/>
  <c r="P698"/>
  <c r="BI695"/>
  <c r="BH695"/>
  <c r="BG695"/>
  <c r="BF695"/>
  <c r="X695"/>
  <c r="V695"/>
  <c r="T695"/>
  <c r="P695"/>
  <c r="BI692"/>
  <c r="BH692"/>
  <c r="BG692"/>
  <c r="BF692"/>
  <c r="X692"/>
  <c r="V692"/>
  <c r="T692"/>
  <c r="P692"/>
  <c r="BI689"/>
  <c r="BH689"/>
  <c r="BG689"/>
  <c r="BF689"/>
  <c r="X689"/>
  <c r="V689"/>
  <c r="T689"/>
  <c r="P689"/>
  <c r="BI686"/>
  <c r="BH686"/>
  <c r="BG686"/>
  <c r="BF686"/>
  <c r="X686"/>
  <c r="V686"/>
  <c r="T686"/>
  <c r="P686"/>
  <c r="BI683"/>
  <c r="BH683"/>
  <c r="BG683"/>
  <c r="BF683"/>
  <c r="X683"/>
  <c r="V683"/>
  <c r="T683"/>
  <c r="P683"/>
  <c r="BI680"/>
  <c r="BH680"/>
  <c r="BG680"/>
  <c r="BF680"/>
  <c r="X680"/>
  <c r="V680"/>
  <c r="T680"/>
  <c r="P680"/>
  <c r="BI677"/>
  <c r="BH677"/>
  <c r="BG677"/>
  <c r="BF677"/>
  <c r="X677"/>
  <c r="V677"/>
  <c r="T677"/>
  <c r="P677"/>
  <c r="BI673"/>
  <c r="BH673"/>
  <c r="BG673"/>
  <c r="BF673"/>
  <c r="X673"/>
  <c r="X672"/>
  <c r="V673"/>
  <c r="V672"/>
  <c r="T673"/>
  <c r="T672"/>
  <c r="P673"/>
  <c r="BI670"/>
  <c r="BH670"/>
  <c r="BG670"/>
  <c r="BF670"/>
  <c r="X670"/>
  <c r="V670"/>
  <c r="T670"/>
  <c r="P670"/>
  <c r="BI668"/>
  <c r="BH668"/>
  <c r="BG668"/>
  <c r="BF668"/>
  <c r="X668"/>
  <c r="V668"/>
  <c r="T668"/>
  <c r="P668"/>
  <c r="BI665"/>
  <c r="BH665"/>
  <c r="BG665"/>
  <c r="BF665"/>
  <c r="X665"/>
  <c r="V665"/>
  <c r="T665"/>
  <c r="P665"/>
  <c r="BI662"/>
  <c r="BH662"/>
  <c r="BG662"/>
  <c r="BF662"/>
  <c r="X662"/>
  <c r="V662"/>
  <c r="T662"/>
  <c r="P662"/>
  <c r="BI660"/>
  <c r="BH660"/>
  <c r="BG660"/>
  <c r="BF660"/>
  <c r="X660"/>
  <c r="V660"/>
  <c r="T660"/>
  <c r="P660"/>
  <c r="BI657"/>
  <c r="BH657"/>
  <c r="BG657"/>
  <c r="BF657"/>
  <c r="X657"/>
  <c r="V657"/>
  <c r="T657"/>
  <c r="P657"/>
  <c r="BI653"/>
  <c r="BH653"/>
  <c r="BG653"/>
  <c r="BF653"/>
  <c r="X653"/>
  <c r="V653"/>
  <c r="T653"/>
  <c r="P653"/>
  <c r="BI643"/>
  <c r="BH643"/>
  <c r="BG643"/>
  <c r="BF643"/>
  <c r="X643"/>
  <c r="V643"/>
  <c r="T643"/>
  <c r="P643"/>
  <c r="BI635"/>
  <c r="BH635"/>
  <c r="BG635"/>
  <c r="BF635"/>
  <c r="X635"/>
  <c r="V635"/>
  <c r="T635"/>
  <c r="P635"/>
  <c r="BI632"/>
  <c r="BH632"/>
  <c r="BG632"/>
  <c r="BF632"/>
  <c r="X632"/>
  <c r="V632"/>
  <c r="T632"/>
  <c r="P632"/>
  <c r="BI630"/>
  <c r="BH630"/>
  <c r="BG630"/>
  <c r="BF630"/>
  <c r="X630"/>
  <c r="V630"/>
  <c r="T630"/>
  <c r="P630"/>
  <c r="BI628"/>
  <c r="BH628"/>
  <c r="BG628"/>
  <c r="BF628"/>
  <c r="X628"/>
  <c r="V628"/>
  <c r="T628"/>
  <c r="P628"/>
  <c r="BI625"/>
  <c r="BH625"/>
  <c r="BG625"/>
  <c r="BF625"/>
  <c r="X625"/>
  <c r="V625"/>
  <c r="T625"/>
  <c r="P625"/>
  <c r="BI622"/>
  <c r="BH622"/>
  <c r="BG622"/>
  <c r="BF622"/>
  <c r="X622"/>
  <c r="V622"/>
  <c r="T622"/>
  <c r="P622"/>
  <c r="BI619"/>
  <c r="BH619"/>
  <c r="BG619"/>
  <c r="BF619"/>
  <c r="X619"/>
  <c r="V619"/>
  <c r="T619"/>
  <c r="P619"/>
  <c r="BI616"/>
  <c r="BH616"/>
  <c r="BG616"/>
  <c r="BF616"/>
  <c r="X616"/>
  <c r="V616"/>
  <c r="T616"/>
  <c r="P616"/>
  <c r="BI613"/>
  <c r="BH613"/>
  <c r="BG613"/>
  <c r="BF613"/>
  <c r="X613"/>
  <c r="V613"/>
  <c r="T613"/>
  <c r="P613"/>
  <c r="BI610"/>
  <c r="BH610"/>
  <c r="BG610"/>
  <c r="BF610"/>
  <c r="X610"/>
  <c r="V610"/>
  <c r="T610"/>
  <c r="P610"/>
  <c r="BI608"/>
  <c r="BH608"/>
  <c r="BG608"/>
  <c r="BF608"/>
  <c r="X608"/>
  <c r="V608"/>
  <c r="T608"/>
  <c r="P608"/>
  <c r="BI606"/>
  <c r="BH606"/>
  <c r="BG606"/>
  <c r="BF606"/>
  <c r="X606"/>
  <c r="V606"/>
  <c r="T606"/>
  <c r="P606"/>
  <c r="BI603"/>
  <c r="BH603"/>
  <c r="BG603"/>
  <c r="BF603"/>
  <c r="X603"/>
  <c r="V603"/>
  <c r="T603"/>
  <c r="P603"/>
  <c r="BI600"/>
  <c r="BH600"/>
  <c r="BG600"/>
  <c r="BF600"/>
  <c r="X600"/>
  <c r="V600"/>
  <c r="T600"/>
  <c r="P600"/>
  <c r="BI597"/>
  <c r="BH597"/>
  <c r="BG597"/>
  <c r="BF597"/>
  <c r="X597"/>
  <c r="V597"/>
  <c r="T597"/>
  <c r="P597"/>
  <c r="BI593"/>
  <c r="BH593"/>
  <c r="BG593"/>
  <c r="BF593"/>
  <c r="X593"/>
  <c r="V593"/>
  <c r="T593"/>
  <c r="P593"/>
  <c r="BI588"/>
  <c r="BH588"/>
  <c r="BG588"/>
  <c r="BF588"/>
  <c r="X588"/>
  <c r="V588"/>
  <c r="T588"/>
  <c r="P588"/>
  <c r="BI585"/>
  <c r="BH585"/>
  <c r="BG585"/>
  <c r="BF585"/>
  <c r="X585"/>
  <c r="V585"/>
  <c r="T585"/>
  <c r="P585"/>
  <c r="BI582"/>
  <c r="BH582"/>
  <c r="BG582"/>
  <c r="BF582"/>
  <c r="X582"/>
  <c r="V582"/>
  <c r="T582"/>
  <c r="P582"/>
  <c r="BI579"/>
  <c r="BH579"/>
  <c r="BG579"/>
  <c r="BF579"/>
  <c r="X579"/>
  <c r="V579"/>
  <c r="T579"/>
  <c r="P579"/>
  <c r="BI576"/>
  <c r="BH576"/>
  <c r="BG576"/>
  <c r="BF576"/>
  <c r="X576"/>
  <c r="V576"/>
  <c r="T576"/>
  <c r="P576"/>
  <c r="BI574"/>
  <c r="BH574"/>
  <c r="BG574"/>
  <c r="BF574"/>
  <c r="X574"/>
  <c r="V574"/>
  <c r="T574"/>
  <c r="P574"/>
  <c r="BI572"/>
  <c r="BH572"/>
  <c r="BG572"/>
  <c r="BF572"/>
  <c r="X572"/>
  <c r="V572"/>
  <c r="T572"/>
  <c r="P572"/>
  <c r="BI569"/>
  <c r="BH569"/>
  <c r="BG569"/>
  <c r="BF569"/>
  <c r="X569"/>
  <c r="V569"/>
  <c r="T569"/>
  <c r="P569"/>
  <c r="BI566"/>
  <c r="BH566"/>
  <c r="BG566"/>
  <c r="BF566"/>
  <c r="X566"/>
  <c r="V566"/>
  <c r="T566"/>
  <c r="P566"/>
  <c r="BI563"/>
  <c r="BH563"/>
  <c r="BG563"/>
  <c r="BF563"/>
  <c r="X563"/>
  <c r="V563"/>
  <c r="T563"/>
  <c r="P563"/>
  <c r="BI560"/>
  <c r="BH560"/>
  <c r="BG560"/>
  <c r="BF560"/>
  <c r="X560"/>
  <c r="V560"/>
  <c r="T560"/>
  <c r="P560"/>
  <c r="BI557"/>
  <c r="BH557"/>
  <c r="BG557"/>
  <c r="BF557"/>
  <c r="X557"/>
  <c r="V557"/>
  <c r="T557"/>
  <c r="P557"/>
  <c r="BI554"/>
  <c r="BH554"/>
  <c r="BG554"/>
  <c r="BF554"/>
  <c r="X554"/>
  <c r="V554"/>
  <c r="T554"/>
  <c r="P554"/>
  <c r="BI551"/>
  <c r="BH551"/>
  <c r="BG551"/>
  <c r="BF551"/>
  <c r="X551"/>
  <c r="V551"/>
  <c r="T551"/>
  <c r="P551"/>
  <c r="BI548"/>
  <c r="BH548"/>
  <c r="BG548"/>
  <c r="BF548"/>
  <c r="X548"/>
  <c r="V548"/>
  <c r="T548"/>
  <c r="P548"/>
  <c r="BI546"/>
  <c r="BH546"/>
  <c r="BG546"/>
  <c r="BF546"/>
  <c r="X546"/>
  <c r="V546"/>
  <c r="T546"/>
  <c r="P546"/>
  <c r="BI543"/>
  <c r="BH543"/>
  <c r="BG543"/>
  <c r="BF543"/>
  <c r="X543"/>
  <c r="V543"/>
  <c r="T543"/>
  <c r="P543"/>
  <c r="BI540"/>
  <c r="BH540"/>
  <c r="BG540"/>
  <c r="BF540"/>
  <c r="X540"/>
  <c r="V540"/>
  <c r="T540"/>
  <c r="P540"/>
  <c r="BI537"/>
  <c r="BH537"/>
  <c r="BG537"/>
  <c r="BF537"/>
  <c r="X537"/>
  <c r="V537"/>
  <c r="T537"/>
  <c r="P537"/>
  <c r="BI535"/>
  <c r="BH535"/>
  <c r="BG535"/>
  <c r="BF535"/>
  <c r="X535"/>
  <c r="V535"/>
  <c r="T535"/>
  <c r="P535"/>
  <c r="BI532"/>
  <c r="BH532"/>
  <c r="BG532"/>
  <c r="BF532"/>
  <c r="X532"/>
  <c r="V532"/>
  <c r="T532"/>
  <c r="P532"/>
  <c r="BI529"/>
  <c r="BH529"/>
  <c r="BG529"/>
  <c r="BF529"/>
  <c r="X529"/>
  <c r="V529"/>
  <c r="T529"/>
  <c r="P529"/>
  <c r="BI526"/>
  <c r="BH526"/>
  <c r="BG526"/>
  <c r="BF526"/>
  <c r="X526"/>
  <c r="V526"/>
  <c r="T526"/>
  <c r="P526"/>
  <c r="BI524"/>
  <c r="BH524"/>
  <c r="BG524"/>
  <c r="BF524"/>
  <c r="X524"/>
  <c r="V524"/>
  <c r="T524"/>
  <c r="P524"/>
  <c r="BI522"/>
  <c r="BH522"/>
  <c r="BG522"/>
  <c r="BF522"/>
  <c r="X522"/>
  <c r="V522"/>
  <c r="T522"/>
  <c r="P522"/>
  <c r="BI519"/>
  <c r="BH519"/>
  <c r="BG519"/>
  <c r="BF519"/>
  <c r="X519"/>
  <c r="V519"/>
  <c r="T519"/>
  <c r="P519"/>
  <c r="BI516"/>
  <c r="BH516"/>
  <c r="BG516"/>
  <c r="BF516"/>
  <c r="X516"/>
  <c r="V516"/>
  <c r="T516"/>
  <c r="P516"/>
  <c r="BI514"/>
  <c r="BH514"/>
  <c r="BG514"/>
  <c r="BF514"/>
  <c r="X514"/>
  <c r="V514"/>
  <c r="T514"/>
  <c r="P514"/>
  <c r="BI511"/>
  <c r="BH511"/>
  <c r="BG511"/>
  <c r="BF511"/>
  <c r="X511"/>
  <c r="V511"/>
  <c r="T511"/>
  <c r="P511"/>
  <c r="BI508"/>
  <c r="BH508"/>
  <c r="BG508"/>
  <c r="BF508"/>
  <c r="X508"/>
  <c r="V508"/>
  <c r="T508"/>
  <c r="P508"/>
  <c r="BI505"/>
  <c r="BH505"/>
  <c r="BG505"/>
  <c r="BF505"/>
  <c r="X505"/>
  <c r="V505"/>
  <c r="T505"/>
  <c r="P505"/>
  <c r="BI503"/>
  <c r="BH503"/>
  <c r="BG503"/>
  <c r="BF503"/>
  <c r="X503"/>
  <c r="V503"/>
  <c r="T503"/>
  <c r="P503"/>
  <c r="BI500"/>
  <c r="BH500"/>
  <c r="BG500"/>
  <c r="BF500"/>
  <c r="X500"/>
  <c r="V500"/>
  <c r="T500"/>
  <c r="P500"/>
  <c r="BI497"/>
  <c r="BH497"/>
  <c r="BG497"/>
  <c r="BF497"/>
  <c r="X497"/>
  <c r="V497"/>
  <c r="T497"/>
  <c r="P497"/>
  <c r="BI495"/>
  <c r="BH495"/>
  <c r="BG495"/>
  <c r="BF495"/>
  <c r="X495"/>
  <c r="V495"/>
  <c r="T495"/>
  <c r="P495"/>
  <c r="BI492"/>
  <c r="BH492"/>
  <c r="BG492"/>
  <c r="BF492"/>
  <c r="X492"/>
  <c r="V492"/>
  <c r="T492"/>
  <c r="P492"/>
  <c r="BI490"/>
  <c r="BH490"/>
  <c r="BG490"/>
  <c r="BF490"/>
  <c r="X490"/>
  <c r="V490"/>
  <c r="T490"/>
  <c r="P490"/>
  <c r="BI487"/>
  <c r="BH487"/>
  <c r="BG487"/>
  <c r="BF487"/>
  <c r="X487"/>
  <c r="V487"/>
  <c r="T487"/>
  <c r="P487"/>
  <c r="BI484"/>
  <c r="BH484"/>
  <c r="BG484"/>
  <c r="BF484"/>
  <c r="X484"/>
  <c r="V484"/>
  <c r="T484"/>
  <c r="P484"/>
  <c r="BI479"/>
  <c r="BH479"/>
  <c r="BG479"/>
  <c r="BF479"/>
  <c r="X479"/>
  <c r="V479"/>
  <c r="T479"/>
  <c r="P479"/>
  <c r="BI476"/>
  <c r="BH476"/>
  <c r="BG476"/>
  <c r="BF476"/>
  <c r="X476"/>
  <c r="V476"/>
  <c r="T476"/>
  <c r="P476"/>
  <c r="BI474"/>
  <c r="BH474"/>
  <c r="BG474"/>
  <c r="BF474"/>
  <c r="X474"/>
  <c r="V474"/>
  <c r="T474"/>
  <c r="P474"/>
  <c r="BI471"/>
  <c r="BH471"/>
  <c r="BG471"/>
  <c r="BF471"/>
  <c r="X471"/>
  <c r="V471"/>
  <c r="T471"/>
  <c r="P471"/>
  <c r="BI469"/>
  <c r="BH469"/>
  <c r="BG469"/>
  <c r="BF469"/>
  <c r="X469"/>
  <c r="V469"/>
  <c r="T469"/>
  <c r="P469"/>
  <c r="BI466"/>
  <c r="BH466"/>
  <c r="BG466"/>
  <c r="BF466"/>
  <c r="X466"/>
  <c r="V466"/>
  <c r="T466"/>
  <c r="P466"/>
  <c r="BI464"/>
  <c r="BH464"/>
  <c r="BG464"/>
  <c r="BF464"/>
  <c r="X464"/>
  <c r="V464"/>
  <c r="T464"/>
  <c r="P464"/>
  <c r="BI461"/>
  <c r="BH461"/>
  <c r="BG461"/>
  <c r="BF461"/>
  <c r="X461"/>
  <c r="V461"/>
  <c r="T461"/>
  <c r="P461"/>
  <c r="BI456"/>
  <c r="BH456"/>
  <c r="BG456"/>
  <c r="BF456"/>
  <c r="X456"/>
  <c r="V456"/>
  <c r="T456"/>
  <c r="P456"/>
  <c r="BI452"/>
  <c r="BH452"/>
  <c r="BG452"/>
  <c r="BF452"/>
  <c r="X452"/>
  <c r="X451"/>
  <c r="V452"/>
  <c r="V451"/>
  <c r="T452"/>
  <c r="T451"/>
  <c r="P452"/>
  <c r="BI449"/>
  <c r="BH449"/>
  <c r="BG449"/>
  <c r="BF449"/>
  <c r="X449"/>
  <c r="V449"/>
  <c r="T449"/>
  <c r="P449"/>
  <c r="BI447"/>
  <c r="BH447"/>
  <c r="BG447"/>
  <c r="BF447"/>
  <c r="X447"/>
  <c r="V447"/>
  <c r="T447"/>
  <c r="P447"/>
  <c r="BI444"/>
  <c r="BH444"/>
  <c r="BG444"/>
  <c r="BF444"/>
  <c r="X444"/>
  <c r="V444"/>
  <c r="T444"/>
  <c r="P444"/>
  <c r="BI442"/>
  <c r="BH442"/>
  <c r="BG442"/>
  <c r="BF442"/>
  <c r="X442"/>
  <c r="V442"/>
  <c r="T442"/>
  <c r="P442"/>
  <c r="BI439"/>
  <c r="BH439"/>
  <c r="BG439"/>
  <c r="BF439"/>
  <c r="X439"/>
  <c r="V439"/>
  <c r="T439"/>
  <c r="P439"/>
  <c r="BI436"/>
  <c r="BH436"/>
  <c r="BG436"/>
  <c r="BF436"/>
  <c r="X436"/>
  <c r="V436"/>
  <c r="T436"/>
  <c r="P436"/>
  <c r="BI434"/>
  <c r="BH434"/>
  <c r="BG434"/>
  <c r="BF434"/>
  <c r="X434"/>
  <c r="V434"/>
  <c r="T434"/>
  <c r="P434"/>
  <c r="BI431"/>
  <c r="BH431"/>
  <c r="BG431"/>
  <c r="BF431"/>
  <c r="X431"/>
  <c r="V431"/>
  <c r="T431"/>
  <c r="P431"/>
  <c r="BI429"/>
  <c r="BH429"/>
  <c r="BG429"/>
  <c r="BF429"/>
  <c r="X429"/>
  <c r="V429"/>
  <c r="T429"/>
  <c r="P429"/>
  <c r="BI420"/>
  <c r="BH420"/>
  <c r="BG420"/>
  <c r="BF420"/>
  <c r="X420"/>
  <c r="V420"/>
  <c r="T420"/>
  <c r="P420"/>
  <c r="BI387"/>
  <c r="BH387"/>
  <c r="BG387"/>
  <c r="BF387"/>
  <c r="X387"/>
  <c r="V387"/>
  <c r="T387"/>
  <c r="P387"/>
  <c r="BI384"/>
  <c r="BH384"/>
  <c r="BG384"/>
  <c r="BF384"/>
  <c r="X384"/>
  <c r="V384"/>
  <c r="T384"/>
  <c r="P384"/>
  <c r="BI381"/>
  <c r="BH381"/>
  <c r="BG381"/>
  <c r="BF381"/>
  <c r="X381"/>
  <c r="V381"/>
  <c r="T381"/>
  <c r="P381"/>
  <c r="BI378"/>
  <c r="BH378"/>
  <c r="BG378"/>
  <c r="BF378"/>
  <c r="X378"/>
  <c r="V378"/>
  <c r="T378"/>
  <c r="P378"/>
  <c r="BI375"/>
  <c r="BH375"/>
  <c r="BG375"/>
  <c r="BF375"/>
  <c r="X375"/>
  <c r="V375"/>
  <c r="T375"/>
  <c r="P375"/>
  <c r="BI372"/>
  <c r="BH372"/>
  <c r="BG372"/>
  <c r="BF372"/>
  <c r="X372"/>
  <c r="V372"/>
  <c r="T372"/>
  <c r="P372"/>
  <c r="BI369"/>
  <c r="BH369"/>
  <c r="BG369"/>
  <c r="BF369"/>
  <c r="X369"/>
  <c r="V369"/>
  <c r="T369"/>
  <c r="P369"/>
  <c r="BI366"/>
  <c r="BH366"/>
  <c r="BG366"/>
  <c r="BF366"/>
  <c r="X366"/>
  <c r="V366"/>
  <c r="T366"/>
  <c r="P366"/>
  <c r="BI363"/>
  <c r="BH363"/>
  <c r="BG363"/>
  <c r="BF363"/>
  <c r="X363"/>
  <c r="V363"/>
  <c r="T363"/>
  <c r="P363"/>
  <c r="BI360"/>
  <c r="BH360"/>
  <c r="BG360"/>
  <c r="BF360"/>
  <c r="X360"/>
  <c r="V360"/>
  <c r="T360"/>
  <c r="P360"/>
  <c r="BI357"/>
  <c r="BH357"/>
  <c r="BG357"/>
  <c r="BF357"/>
  <c r="X357"/>
  <c r="V357"/>
  <c r="T357"/>
  <c r="P357"/>
  <c r="BI354"/>
  <c r="BH354"/>
  <c r="BG354"/>
  <c r="BF354"/>
  <c r="X354"/>
  <c r="V354"/>
  <c r="T354"/>
  <c r="P354"/>
  <c r="BI349"/>
  <c r="BH349"/>
  <c r="BG349"/>
  <c r="BF349"/>
  <c r="X349"/>
  <c r="V349"/>
  <c r="T349"/>
  <c r="P349"/>
  <c r="BI344"/>
  <c r="BH344"/>
  <c r="BG344"/>
  <c r="BF344"/>
  <c r="X344"/>
  <c r="V344"/>
  <c r="T344"/>
  <c r="P344"/>
  <c r="BI339"/>
  <c r="BH339"/>
  <c r="BG339"/>
  <c r="BF339"/>
  <c r="X339"/>
  <c r="V339"/>
  <c r="T339"/>
  <c r="P339"/>
  <c r="BI335"/>
  <c r="BH335"/>
  <c r="BG335"/>
  <c r="BF335"/>
  <c r="X335"/>
  <c r="V335"/>
  <c r="T335"/>
  <c r="P335"/>
  <c r="BI331"/>
  <c r="BH331"/>
  <c r="BG331"/>
  <c r="BF331"/>
  <c r="X331"/>
  <c r="V331"/>
  <c r="T331"/>
  <c r="P331"/>
  <c r="BI328"/>
  <c r="BH328"/>
  <c r="BG328"/>
  <c r="BF328"/>
  <c r="X328"/>
  <c r="V328"/>
  <c r="T328"/>
  <c r="P328"/>
  <c r="BI323"/>
  <c r="BH323"/>
  <c r="BG323"/>
  <c r="BF323"/>
  <c r="X323"/>
  <c r="V323"/>
  <c r="T323"/>
  <c r="P323"/>
  <c r="BI319"/>
  <c r="BH319"/>
  <c r="BG319"/>
  <c r="BF319"/>
  <c r="X319"/>
  <c r="V319"/>
  <c r="T319"/>
  <c r="P319"/>
  <c r="BI316"/>
  <c r="BH316"/>
  <c r="BG316"/>
  <c r="BF316"/>
  <c r="X316"/>
  <c r="V316"/>
  <c r="T316"/>
  <c r="P316"/>
  <c r="BI313"/>
  <c r="BH313"/>
  <c r="BG313"/>
  <c r="BF313"/>
  <c r="X313"/>
  <c r="V313"/>
  <c r="T313"/>
  <c r="P313"/>
  <c r="BI310"/>
  <c r="BH310"/>
  <c r="BG310"/>
  <c r="BF310"/>
  <c r="X310"/>
  <c r="V310"/>
  <c r="T310"/>
  <c r="P310"/>
  <c r="BI306"/>
  <c r="BH306"/>
  <c r="BG306"/>
  <c r="BF306"/>
  <c r="X306"/>
  <c r="X305"/>
  <c r="V306"/>
  <c r="V305"/>
  <c r="T306"/>
  <c r="T305"/>
  <c r="P306"/>
  <c r="BI302"/>
  <c r="BH302"/>
  <c r="BG302"/>
  <c r="BF302"/>
  <c r="X302"/>
  <c r="V302"/>
  <c r="T302"/>
  <c r="P302"/>
  <c r="BI299"/>
  <c r="BH299"/>
  <c r="BG299"/>
  <c r="BF299"/>
  <c r="X299"/>
  <c r="V299"/>
  <c r="T299"/>
  <c r="P299"/>
  <c r="BI290"/>
  <c r="BH290"/>
  <c r="BG290"/>
  <c r="BF290"/>
  <c r="X290"/>
  <c r="V290"/>
  <c r="T290"/>
  <c r="P290"/>
  <c r="BI288"/>
  <c r="BH288"/>
  <c r="BG288"/>
  <c r="BF288"/>
  <c r="X288"/>
  <c r="V288"/>
  <c r="T288"/>
  <c r="P288"/>
  <c r="BI285"/>
  <c r="BH285"/>
  <c r="BG285"/>
  <c r="BF285"/>
  <c r="X285"/>
  <c r="V285"/>
  <c r="T285"/>
  <c r="P285"/>
  <c r="BI280"/>
  <c r="BH280"/>
  <c r="BG280"/>
  <c r="BF280"/>
  <c r="X280"/>
  <c r="V280"/>
  <c r="T280"/>
  <c r="P280"/>
  <c r="BI277"/>
  <c r="BH277"/>
  <c r="BG277"/>
  <c r="BF277"/>
  <c r="X277"/>
  <c r="V277"/>
  <c r="T277"/>
  <c r="P277"/>
  <c r="BI275"/>
  <c r="BH275"/>
  <c r="BG275"/>
  <c r="BF275"/>
  <c r="X275"/>
  <c r="V275"/>
  <c r="T275"/>
  <c r="P275"/>
  <c r="BI263"/>
  <c r="BH263"/>
  <c r="BG263"/>
  <c r="BF263"/>
  <c r="X263"/>
  <c r="V263"/>
  <c r="T263"/>
  <c r="P263"/>
  <c r="BI254"/>
  <c r="BH254"/>
  <c r="BG254"/>
  <c r="BF254"/>
  <c r="X254"/>
  <c r="V254"/>
  <c r="T254"/>
  <c r="P254"/>
  <c r="BI252"/>
  <c r="BH252"/>
  <c r="BG252"/>
  <c r="BF252"/>
  <c r="X252"/>
  <c r="V252"/>
  <c r="T252"/>
  <c r="P252"/>
  <c r="BI250"/>
  <c r="BH250"/>
  <c r="BG250"/>
  <c r="BF250"/>
  <c r="X250"/>
  <c r="V250"/>
  <c r="T250"/>
  <c r="P250"/>
  <c r="BI248"/>
  <c r="BH248"/>
  <c r="BG248"/>
  <c r="BF248"/>
  <c r="X248"/>
  <c r="V248"/>
  <c r="T248"/>
  <c r="P248"/>
  <c r="BI243"/>
  <c r="BH243"/>
  <c r="BG243"/>
  <c r="BF243"/>
  <c r="X243"/>
  <c r="V243"/>
  <c r="T243"/>
  <c r="P243"/>
  <c r="BI238"/>
  <c r="BH238"/>
  <c r="BG238"/>
  <c r="BF238"/>
  <c r="X238"/>
  <c r="V238"/>
  <c r="T238"/>
  <c r="P238"/>
  <c r="BI233"/>
  <c r="BH233"/>
  <c r="BG233"/>
  <c r="BF233"/>
  <c r="X233"/>
  <c r="V233"/>
  <c r="T233"/>
  <c r="P233"/>
  <c r="BI231"/>
  <c r="BH231"/>
  <c r="BG231"/>
  <c r="BF231"/>
  <c r="X231"/>
  <c r="V231"/>
  <c r="T231"/>
  <c r="P231"/>
  <c r="BI229"/>
  <c r="BH229"/>
  <c r="BG229"/>
  <c r="BF229"/>
  <c r="X229"/>
  <c r="V229"/>
  <c r="T229"/>
  <c r="P229"/>
  <c r="BI225"/>
  <c r="BH225"/>
  <c r="BG225"/>
  <c r="BF225"/>
  <c r="X225"/>
  <c r="V225"/>
  <c r="T225"/>
  <c r="P225"/>
  <c r="BI222"/>
  <c r="BH222"/>
  <c r="BG222"/>
  <c r="BF222"/>
  <c r="X222"/>
  <c r="V222"/>
  <c r="T222"/>
  <c r="P222"/>
  <c r="BI219"/>
  <c r="BH219"/>
  <c r="BG219"/>
  <c r="BF219"/>
  <c r="X219"/>
  <c r="V219"/>
  <c r="T219"/>
  <c r="P219"/>
  <c r="BI216"/>
  <c r="BH216"/>
  <c r="BG216"/>
  <c r="BF216"/>
  <c r="X216"/>
  <c r="V216"/>
  <c r="T216"/>
  <c r="P216"/>
  <c r="BI183"/>
  <c r="BH183"/>
  <c r="BG183"/>
  <c r="BF183"/>
  <c r="X183"/>
  <c r="V183"/>
  <c r="T183"/>
  <c r="P183"/>
  <c r="BI150"/>
  <c r="BH150"/>
  <c r="BG150"/>
  <c r="BF150"/>
  <c r="X150"/>
  <c r="V150"/>
  <c r="T150"/>
  <c r="P150"/>
  <c r="BI148"/>
  <c r="BH148"/>
  <c r="BG148"/>
  <c r="BF148"/>
  <c r="X148"/>
  <c r="V148"/>
  <c r="T148"/>
  <c r="P148"/>
  <c r="BI145"/>
  <c r="BH145"/>
  <c r="BG145"/>
  <c r="BF145"/>
  <c r="X145"/>
  <c r="V145"/>
  <c r="T145"/>
  <c r="P145"/>
  <c r="BI142"/>
  <c r="BH142"/>
  <c r="BG142"/>
  <c r="BF142"/>
  <c r="X142"/>
  <c r="V142"/>
  <c r="T142"/>
  <c r="P142"/>
  <c r="BI139"/>
  <c r="BH139"/>
  <c r="BG139"/>
  <c r="BF139"/>
  <c r="X139"/>
  <c r="V139"/>
  <c r="T139"/>
  <c r="P139"/>
  <c r="BI137"/>
  <c r="BH137"/>
  <c r="BG137"/>
  <c r="BF137"/>
  <c r="X137"/>
  <c r="V137"/>
  <c r="T137"/>
  <c r="P137"/>
  <c r="BI134"/>
  <c r="BH134"/>
  <c r="BG134"/>
  <c r="BF134"/>
  <c r="X134"/>
  <c r="V134"/>
  <c r="T134"/>
  <c r="P134"/>
  <c r="BI130"/>
  <c r="BH130"/>
  <c r="BG130"/>
  <c r="BF130"/>
  <c r="X130"/>
  <c r="X129"/>
  <c r="V130"/>
  <c r="V129"/>
  <c r="T130"/>
  <c r="T129"/>
  <c r="P130"/>
  <c r="BI126"/>
  <c r="BH126"/>
  <c r="BG126"/>
  <c r="BF126"/>
  <c r="X126"/>
  <c r="V126"/>
  <c r="T126"/>
  <c r="P126"/>
  <c r="BI123"/>
  <c r="BH123"/>
  <c r="BG123"/>
  <c r="BF123"/>
  <c r="X123"/>
  <c r="V123"/>
  <c r="T123"/>
  <c r="P123"/>
  <c r="BI118"/>
  <c r="BH118"/>
  <c r="BG118"/>
  <c r="BF118"/>
  <c r="X118"/>
  <c r="V118"/>
  <c r="T118"/>
  <c r="P118"/>
  <c r="BI115"/>
  <c r="BH115"/>
  <c r="BG115"/>
  <c r="BF115"/>
  <c r="X115"/>
  <c r="V115"/>
  <c r="T115"/>
  <c r="P115"/>
  <c r="BI112"/>
  <c r="BH112"/>
  <c r="BG112"/>
  <c r="BF112"/>
  <c r="X112"/>
  <c r="V112"/>
  <c r="T112"/>
  <c r="P112"/>
  <c r="J106"/>
  <c r="J105"/>
  <c r="F105"/>
  <c r="F103"/>
  <c r="E101"/>
  <c r="J61"/>
  <c r="J60"/>
  <c r="F60"/>
  <c r="F58"/>
  <c r="E56"/>
  <c r="J20"/>
  <c r="E20"/>
  <c r="F61"/>
  <c r="J19"/>
  <c r="J14"/>
  <c r="J103"/>
  <c r="E7"/>
  <c r="E52"/>
  <c i="8" r="K41"/>
  <c r="K40"/>
  <c i="1" r="BA63"/>
  <c i="8" r="K39"/>
  <c i="1" r="AZ63"/>
  <c i="8" r="BI104"/>
  <c r="BH104"/>
  <c r="BG104"/>
  <c r="BF104"/>
  <c r="X104"/>
  <c r="V104"/>
  <c r="T104"/>
  <c r="P104"/>
  <c r="BI102"/>
  <c r="BH102"/>
  <c r="BG102"/>
  <c r="BF102"/>
  <c r="X102"/>
  <c r="V102"/>
  <c r="T102"/>
  <c r="P102"/>
  <c r="BI100"/>
  <c r="BH100"/>
  <c r="BG100"/>
  <c r="BF100"/>
  <c r="X100"/>
  <c r="V100"/>
  <c r="T100"/>
  <c r="P100"/>
  <c r="BI96"/>
  <c r="BH96"/>
  <c r="BG96"/>
  <c r="BF96"/>
  <c r="X96"/>
  <c r="V96"/>
  <c r="T96"/>
  <c r="P96"/>
  <c r="BI94"/>
  <c r="BH94"/>
  <c r="BG94"/>
  <c r="BF94"/>
  <c r="X94"/>
  <c r="V94"/>
  <c r="T94"/>
  <c r="P94"/>
  <c r="J88"/>
  <c r="J87"/>
  <c r="F87"/>
  <c r="F85"/>
  <c r="E83"/>
  <c r="J61"/>
  <c r="J60"/>
  <c r="F60"/>
  <c r="F58"/>
  <c r="E56"/>
  <c r="J20"/>
  <c r="E20"/>
  <c r="F88"/>
  <c r="J19"/>
  <c r="J14"/>
  <c r="J85"/>
  <c r="E7"/>
  <c r="E79"/>
  <c i="7" r="K41"/>
  <c r="K40"/>
  <c i="1" r="BA62"/>
  <c i="7" r="K39"/>
  <c i="1" r="AZ62"/>
  <c i="7" r="BI224"/>
  <c r="BH224"/>
  <c r="BG224"/>
  <c r="BF224"/>
  <c r="X224"/>
  <c r="V224"/>
  <c r="T224"/>
  <c r="P224"/>
  <c r="BI222"/>
  <c r="BH222"/>
  <c r="BG222"/>
  <c r="BF222"/>
  <c r="X222"/>
  <c r="V222"/>
  <c r="T222"/>
  <c r="P222"/>
  <c r="BI220"/>
  <c r="BH220"/>
  <c r="BG220"/>
  <c r="BF220"/>
  <c r="X220"/>
  <c r="V220"/>
  <c r="T220"/>
  <c r="P220"/>
  <c r="BI218"/>
  <c r="BH218"/>
  <c r="BG218"/>
  <c r="BF218"/>
  <c r="X218"/>
  <c r="V218"/>
  <c r="T218"/>
  <c r="P218"/>
  <c r="BI216"/>
  <c r="BH216"/>
  <c r="BG216"/>
  <c r="BF216"/>
  <c r="X216"/>
  <c r="V216"/>
  <c r="T216"/>
  <c r="P216"/>
  <c r="BI214"/>
  <c r="BH214"/>
  <c r="BG214"/>
  <c r="BF214"/>
  <c r="X214"/>
  <c r="V214"/>
  <c r="T214"/>
  <c r="P214"/>
  <c r="BI212"/>
  <c r="BH212"/>
  <c r="BG212"/>
  <c r="BF212"/>
  <c r="X212"/>
  <c r="V212"/>
  <c r="T212"/>
  <c r="P212"/>
  <c r="BI210"/>
  <c r="BH210"/>
  <c r="BG210"/>
  <c r="BF210"/>
  <c r="X210"/>
  <c r="V210"/>
  <c r="T210"/>
  <c r="P210"/>
  <c r="BI208"/>
  <c r="BH208"/>
  <c r="BG208"/>
  <c r="BF208"/>
  <c r="X208"/>
  <c r="V208"/>
  <c r="T208"/>
  <c r="P208"/>
  <c r="BI206"/>
  <c r="BH206"/>
  <c r="BG206"/>
  <c r="BF206"/>
  <c r="X206"/>
  <c r="V206"/>
  <c r="T206"/>
  <c r="P206"/>
  <c r="BI204"/>
  <c r="BH204"/>
  <c r="BG204"/>
  <c r="BF204"/>
  <c r="X204"/>
  <c r="V204"/>
  <c r="T204"/>
  <c r="P204"/>
  <c r="BI202"/>
  <c r="BH202"/>
  <c r="BG202"/>
  <c r="BF202"/>
  <c r="X202"/>
  <c r="V202"/>
  <c r="T202"/>
  <c r="P202"/>
  <c r="BI200"/>
  <c r="BH200"/>
  <c r="BG200"/>
  <c r="BF200"/>
  <c r="X200"/>
  <c r="V200"/>
  <c r="T200"/>
  <c r="P200"/>
  <c r="BI198"/>
  <c r="BH198"/>
  <c r="BG198"/>
  <c r="BF198"/>
  <c r="X198"/>
  <c r="V198"/>
  <c r="T198"/>
  <c r="P198"/>
  <c r="BI195"/>
  <c r="BH195"/>
  <c r="BG195"/>
  <c r="BF195"/>
  <c r="X195"/>
  <c r="V195"/>
  <c r="T195"/>
  <c r="P195"/>
  <c r="BI193"/>
  <c r="BH193"/>
  <c r="BG193"/>
  <c r="BF193"/>
  <c r="X193"/>
  <c r="V193"/>
  <c r="T193"/>
  <c r="P193"/>
  <c r="BI191"/>
  <c r="BH191"/>
  <c r="BG191"/>
  <c r="BF191"/>
  <c r="X191"/>
  <c r="V191"/>
  <c r="T191"/>
  <c r="P191"/>
  <c r="BI189"/>
  <c r="BH189"/>
  <c r="BG189"/>
  <c r="BF189"/>
  <c r="X189"/>
  <c r="V189"/>
  <c r="T189"/>
  <c r="P189"/>
  <c r="BI187"/>
  <c r="BH187"/>
  <c r="BG187"/>
  <c r="BF187"/>
  <c r="X187"/>
  <c r="V187"/>
  <c r="T187"/>
  <c r="P187"/>
  <c r="BI185"/>
  <c r="BH185"/>
  <c r="BG185"/>
  <c r="BF185"/>
  <c r="X185"/>
  <c r="V185"/>
  <c r="T185"/>
  <c r="P185"/>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8"/>
  <c r="BH138"/>
  <c r="BG138"/>
  <c r="BF138"/>
  <c r="X138"/>
  <c r="V138"/>
  <c r="T138"/>
  <c r="P138"/>
  <c r="BI135"/>
  <c r="BH135"/>
  <c r="BG135"/>
  <c r="BF135"/>
  <c r="X135"/>
  <c r="V135"/>
  <c r="T135"/>
  <c r="P135"/>
  <c r="BI133"/>
  <c r="BH133"/>
  <c r="BG133"/>
  <c r="BF133"/>
  <c r="X133"/>
  <c r="V133"/>
  <c r="T133"/>
  <c r="P133"/>
  <c r="BI131"/>
  <c r="BH131"/>
  <c r="BG131"/>
  <c r="BF131"/>
  <c r="X131"/>
  <c r="V131"/>
  <c r="T131"/>
  <c r="P131"/>
  <c r="BI128"/>
  <c r="BH128"/>
  <c r="BG128"/>
  <c r="BF128"/>
  <c r="X128"/>
  <c r="V128"/>
  <c r="T128"/>
  <c r="P128"/>
  <c r="BI126"/>
  <c r="BH126"/>
  <c r="BG126"/>
  <c r="BF126"/>
  <c r="X126"/>
  <c r="V126"/>
  <c r="T126"/>
  <c r="P126"/>
  <c r="BI124"/>
  <c r="BH124"/>
  <c r="BG124"/>
  <c r="BF124"/>
  <c r="X124"/>
  <c r="V124"/>
  <c r="T124"/>
  <c r="P124"/>
  <c r="BI122"/>
  <c r="BH122"/>
  <c r="BG122"/>
  <c r="BF122"/>
  <c r="X122"/>
  <c r="V122"/>
  <c r="T122"/>
  <c r="P122"/>
  <c r="BI120"/>
  <c r="BH120"/>
  <c r="BG120"/>
  <c r="BF120"/>
  <c r="X120"/>
  <c r="V120"/>
  <c r="T120"/>
  <c r="P120"/>
  <c r="BI118"/>
  <c r="BH118"/>
  <c r="BG118"/>
  <c r="BF118"/>
  <c r="X118"/>
  <c r="V118"/>
  <c r="T118"/>
  <c r="P118"/>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4"/>
  <c r="BH104"/>
  <c r="BG104"/>
  <c r="BF104"/>
  <c r="X104"/>
  <c r="V104"/>
  <c r="T104"/>
  <c r="P104"/>
  <c r="BI102"/>
  <c r="BH102"/>
  <c r="BG102"/>
  <c r="BF102"/>
  <c r="X102"/>
  <c r="V102"/>
  <c r="T102"/>
  <c r="P102"/>
  <c r="BI100"/>
  <c r="BH100"/>
  <c r="BG100"/>
  <c r="BF100"/>
  <c r="X100"/>
  <c r="V100"/>
  <c r="T100"/>
  <c r="P100"/>
  <c r="J93"/>
  <c r="J92"/>
  <c r="F92"/>
  <c r="F90"/>
  <c r="E88"/>
  <c r="J61"/>
  <c r="J60"/>
  <c r="F60"/>
  <c r="F58"/>
  <c r="E56"/>
  <c r="J20"/>
  <c r="E20"/>
  <c r="F93"/>
  <c r="J19"/>
  <c r="J14"/>
  <c r="J58"/>
  <c r="E7"/>
  <c r="E84"/>
  <c i="6" r="K41"/>
  <c r="K40"/>
  <c i="1" r="BA61"/>
  <c i="6" r="K39"/>
  <c i="1" r="AZ61"/>
  <c i="6" r="BI92"/>
  <c r="BH92"/>
  <c r="BG92"/>
  <c r="BF92"/>
  <c r="X92"/>
  <c r="X91"/>
  <c r="X90"/>
  <c r="X89"/>
  <c r="V92"/>
  <c r="V91"/>
  <c r="V90"/>
  <c r="V89"/>
  <c r="T92"/>
  <c r="T91"/>
  <c r="T90"/>
  <c r="T89"/>
  <c i="1" r="AW61"/>
  <c i="6" r="P92"/>
  <c r="J86"/>
  <c r="J85"/>
  <c r="F85"/>
  <c r="F83"/>
  <c r="E81"/>
  <c r="J61"/>
  <c r="J60"/>
  <c r="F60"/>
  <c r="F58"/>
  <c r="E56"/>
  <c r="J20"/>
  <c r="E20"/>
  <c r="F61"/>
  <c r="J19"/>
  <c r="J14"/>
  <c r="J83"/>
  <c r="E7"/>
  <c r="E77"/>
  <c i="5" r="K41"/>
  <c r="K40"/>
  <c i="1" r="BA60"/>
  <c i="5" r="K39"/>
  <c i="1" r="AZ60"/>
  <c i="5" r="BI559"/>
  <c r="BH559"/>
  <c r="BG559"/>
  <c r="BF559"/>
  <c r="X559"/>
  <c r="V559"/>
  <c r="T559"/>
  <c r="P559"/>
  <c r="BI556"/>
  <c r="BH556"/>
  <c r="BG556"/>
  <c r="BF556"/>
  <c r="X556"/>
  <c r="V556"/>
  <c r="T556"/>
  <c r="P556"/>
  <c r="BI553"/>
  <c r="BH553"/>
  <c r="BG553"/>
  <c r="BF553"/>
  <c r="X553"/>
  <c r="V553"/>
  <c r="T553"/>
  <c r="P553"/>
  <c r="BI551"/>
  <c r="BH551"/>
  <c r="BG551"/>
  <c r="BF551"/>
  <c r="X551"/>
  <c r="V551"/>
  <c r="T551"/>
  <c r="P551"/>
  <c r="BI548"/>
  <c r="BH548"/>
  <c r="BG548"/>
  <c r="BF548"/>
  <c r="X548"/>
  <c r="V548"/>
  <c r="T548"/>
  <c r="P548"/>
  <c r="BI545"/>
  <c r="BH545"/>
  <c r="BG545"/>
  <c r="BF545"/>
  <c r="X545"/>
  <c r="V545"/>
  <c r="T545"/>
  <c r="P545"/>
  <c r="BI543"/>
  <c r="BH543"/>
  <c r="BG543"/>
  <c r="BF543"/>
  <c r="X543"/>
  <c r="V543"/>
  <c r="T543"/>
  <c r="P543"/>
  <c r="BI540"/>
  <c r="BH540"/>
  <c r="BG540"/>
  <c r="BF540"/>
  <c r="X540"/>
  <c r="V540"/>
  <c r="T540"/>
  <c r="P540"/>
  <c r="BI538"/>
  <c r="BH538"/>
  <c r="BG538"/>
  <c r="BF538"/>
  <c r="X538"/>
  <c r="V538"/>
  <c r="T538"/>
  <c r="P538"/>
  <c r="BI536"/>
  <c r="BH536"/>
  <c r="BG536"/>
  <c r="BF536"/>
  <c r="X536"/>
  <c r="V536"/>
  <c r="T536"/>
  <c r="P536"/>
  <c r="BI533"/>
  <c r="BH533"/>
  <c r="BG533"/>
  <c r="BF533"/>
  <c r="X533"/>
  <c r="V533"/>
  <c r="T533"/>
  <c r="P533"/>
  <c r="BI531"/>
  <c r="BH531"/>
  <c r="BG531"/>
  <c r="BF531"/>
  <c r="X531"/>
  <c r="V531"/>
  <c r="T531"/>
  <c r="P531"/>
  <c r="BI528"/>
  <c r="BH528"/>
  <c r="BG528"/>
  <c r="BF528"/>
  <c r="X528"/>
  <c r="V528"/>
  <c r="T528"/>
  <c r="P528"/>
  <c r="BI525"/>
  <c r="BH525"/>
  <c r="BG525"/>
  <c r="BF525"/>
  <c r="X525"/>
  <c r="V525"/>
  <c r="T525"/>
  <c r="P525"/>
  <c r="BI523"/>
  <c r="BH523"/>
  <c r="BG523"/>
  <c r="BF523"/>
  <c r="X523"/>
  <c r="V523"/>
  <c r="T523"/>
  <c r="P523"/>
  <c r="BI520"/>
  <c r="BH520"/>
  <c r="BG520"/>
  <c r="BF520"/>
  <c r="X520"/>
  <c r="V520"/>
  <c r="T520"/>
  <c r="P520"/>
  <c r="BI518"/>
  <c r="BH518"/>
  <c r="BG518"/>
  <c r="BF518"/>
  <c r="X518"/>
  <c r="V518"/>
  <c r="T518"/>
  <c r="P518"/>
  <c r="BI514"/>
  <c r="BH514"/>
  <c r="BG514"/>
  <c r="BF514"/>
  <c r="X514"/>
  <c r="V514"/>
  <c r="T514"/>
  <c r="P514"/>
  <c r="BI511"/>
  <c r="BH511"/>
  <c r="BG511"/>
  <c r="BF511"/>
  <c r="X511"/>
  <c r="V511"/>
  <c r="T511"/>
  <c r="P511"/>
  <c r="BI508"/>
  <c r="BH508"/>
  <c r="BG508"/>
  <c r="BF508"/>
  <c r="X508"/>
  <c r="V508"/>
  <c r="T508"/>
  <c r="P508"/>
  <c r="BI505"/>
  <c r="BH505"/>
  <c r="BG505"/>
  <c r="BF505"/>
  <c r="X505"/>
  <c r="V505"/>
  <c r="T505"/>
  <c r="P505"/>
  <c r="BI502"/>
  <c r="BH502"/>
  <c r="BG502"/>
  <c r="BF502"/>
  <c r="X502"/>
  <c r="V502"/>
  <c r="T502"/>
  <c r="P502"/>
  <c r="BI498"/>
  <c r="BH498"/>
  <c r="BG498"/>
  <c r="BF498"/>
  <c r="X498"/>
  <c r="V498"/>
  <c r="T498"/>
  <c r="P498"/>
  <c r="BI495"/>
  <c r="BH495"/>
  <c r="BG495"/>
  <c r="BF495"/>
  <c r="X495"/>
  <c r="V495"/>
  <c r="T495"/>
  <c r="P495"/>
  <c r="BI492"/>
  <c r="BH492"/>
  <c r="BG492"/>
  <c r="BF492"/>
  <c r="X492"/>
  <c r="V492"/>
  <c r="T492"/>
  <c r="P492"/>
  <c r="BI489"/>
  <c r="BH489"/>
  <c r="BG489"/>
  <c r="BF489"/>
  <c r="X489"/>
  <c r="V489"/>
  <c r="T489"/>
  <c r="P489"/>
  <c r="BI486"/>
  <c r="BH486"/>
  <c r="BG486"/>
  <c r="BF486"/>
  <c r="X486"/>
  <c r="V486"/>
  <c r="T486"/>
  <c r="P486"/>
  <c r="BI484"/>
  <c r="BH484"/>
  <c r="BG484"/>
  <c r="BF484"/>
  <c r="X484"/>
  <c r="V484"/>
  <c r="T484"/>
  <c r="P484"/>
  <c r="BI481"/>
  <c r="BH481"/>
  <c r="BG481"/>
  <c r="BF481"/>
  <c r="X481"/>
  <c r="V481"/>
  <c r="T481"/>
  <c r="P481"/>
  <c r="BI478"/>
  <c r="BH478"/>
  <c r="BG478"/>
  <c r="BF478"/>
  <c r="X478"/>
  <c r="V478"/>
  <c r="T478"/>
  <c r="P478"/>
  <c r="BI475"/>
  <c r="BH475"/>
  <c r="BG475"/>
  <c r="BF475"/>
  <c r="X475"/>
  <c r="V475"/>
  <c r="T475"/>
  <c r="P475"/>
  <c r="BI472"/>
  <c r="BH472"/>
  <c r="BG472"/>
  <c r="BF472"/>
  <c r="X472"/>
  <c r="V472"/>
  <c r="T472"/>
  <c r="P472"/>
  <c r="BI469"/>
  <c r="BH469"/>
  <c r="BG469"/>
  <c r="BF469"/>
  <c r="X469"/>
  <c r="V469"/>
  <c r="T469"/>
  <c r="P469"/>
  <c r="BI466"/>
  <c r="BH466"/>
  <c r="BG466"/>
  <c r="BF466"/>
  <c r="X466"/>
  <c r="V466"/>
  <c r="T466"/>
  <c r="P466"/>
  <c r="BI463"/>
  <c r="BH463"/>
  <c r="BG463"/>
  <c r="BF463"/>
  <c r="X463"/>
  <c r="V463"/>
  <c r="T463"/>
  <c r="P463"/>
  <c r="BI460"/>
  <c r="BH460"/>
  <c r="BG460"/>
  <c r="BF460"/>
  <c r="X460"/>
  <c r="V460"/>
  <c r="T460"/>
  <c r="P460"/>
  <c r="BI457"/>
  <c r="BH457"/>
  <c r="BG457"/>
  <c r="BF457"/>
  <c r="X457"/>
  <c r="V457"/>
  <c r="T457"/>
  <c r="P457"/>
  <c r="BI454"/>
  <c r="BH454"/>
  <c r="BG454"/>
  <c r="BF454"/>
  <c r="X454"/>
  <c r="V454"/>
  <c r="T454"/>
  <c r="P454"/>
  <c r="BI452"/>
  <c r="BH452"/>
  <c r="BG452"/>
  <c r="BF452"/>
  <c r="X452"/>
  <c r="V452"/>
  <c r="T452"/>
  <c r="P452"/>
  <c r="BI450"/>
  <c r="BH450"/>
  <c r="BG450"/>
  <c r="BF450"/>
  <c r="X450"/>
  <c r="V450"/>
  <c r="T450"/>
  <c r="P450"/>
  <c r="BI443"/>
  <c r="BH443"/>
  <c r="BG443"/>
  <c r="BF443"/>
  <c r="X443"/>
  <c r="V443"/>
  <c r="T443"/>
  <c r="P443"/>
  <c r="BI440"/>
  <c r="BH440"/>
  <c r="BG440"/>
  <c r="BF440"/>
  <c r="X440"/>
  <c r="V440"/>
  <c r="T440"/>
  <c r="P440"/>
  <c r="BI438"/>
  <c r="BH438"/>
  <c r="BG438"/>
  <c r="BF438"/>
  <c r="X438"/>
  <c r="V438"/>
  <c r="T438"/>
  <c r="P438"/>
  <c r="BI436"/>
  <c r="BH436"/>
  <c r="BG436"/>
  <c r="BF436"/>
  <c r="X436"/>
  <c r="V436"/>
  <c r="T436"/>
  <c r="P436"/>
  <c r="BI433"/>
  <c r="BH433"/>
  <c r="BG433"/>
  <c r="BF433"/>
  <c r="X433"/>
  <c r="V433"/>
  <c r="T433"/>
  <c r="P433"/>
  <c r="BI430"/>
  <c r="BH430"/>
  <c r="BG430"/>
  <c r="BF430"/>
  <c r="X430"/>
  <c r="V430"/>
  <c r="T430"/>
  <c r="P430"/>
  <c r="BI428"/>
  <c r="BH428"/>
  <c r="BG428"/>
  <c r="BF428"/>
  <c r="X428"/>
  <c r="V428"/>
  <c r="T428"/>
  <c r="P428"/>
  <c r="BI425"/>
  <c r="BH425"/>
  <c r="BG425"/>
  <c r="BF425"/>
  <c r="X425"/>
  <c r="V425"/>
  <c r="T425"/>
  <c r="P425"/>
  <c r="BI423"/>
  <c r="BH423"/>
  <c r="BG423"/>
  <c r="BF423"/>
  <c r="X423"/>
  <c r="V423"/>
  <c r="T423"/>
  <c r="P423"/>
  <c r="BI420"/>
  <c r="BH420"/>
  <c r="BG420"/>
  <c r="BF420"/>
  <c r="X420"/>
  <c r="V420"/>
  <c r="T420"/>
  <c r="P420"/>
  <c r="BI418"/>
  <c r="BH418"/>
  <c r="BG418"/>
  <c r="BF418"/>
  <c r="X418"/>
  <c r="V418"/>
  <c r="T418"/>
  <c r="P418"/>
  <c r="BI415"/>
  <c r="BH415"/>
  <c r="BG415"/>
  <c r="BF415"/>
  <c r="X415"/>
  <c r="V415"/>
  <c r="T415"/>
  <c r="P415"/>
  <c r="BI412"/>
  <c r="BH412"/>
  <c r="BG412"/>
  <c r="BF412"/>
  <c r="X412"/>
  <c r="V412"/>
  <c r="T412"/>
  <c r="P412"/>
  <c r="BI409"/>
  <c r="BH409"/>
  <c r="BG409"/>
  <c r="BF409"/>
  <c r="X409"/>
  <c r="V409"/>
  <c r="T409"/>
  <c r="P409"/>
  <c r="BI407"/>
  <c r="BH407"/>
  <c r="BG407"/>
  <c r="BF407"/>
  <c r="X407"/>
  <c r="V407"/>
  <c r="T407"/>
  <c r="P407"/>
  <c r="BI404"/>
  <c r="BH404"/>
  <c r="BG404"/>
  <c r="BF404"/>
  <c r="X404"/>
  <c r="V404"/>
  <c r="T404"/>
  <c r="P404"/>
  <c r="BI401"/>
  <c r="BH401"/>
  <c r="BG401"/>
  <c r="BF401"/>
  <c r="X401"/>
  <c r="V401"/>
  <c r="T401"/>
  <c r="P401"/>
  <c r="BI398"/>
  <c r="BH398"/>
  <c r="BG398"/>
  <c r="BF398"/>
  <c r="X398"/>
  <c r="V398"/>
  <c r="T398"/>
  <c r="P398"/>
  <c r="BI395"/>
  <c r="BH395"/>
  <c r="BG395"/>
  <c r="BF395"/>
  <c r="X395"/>
  <c r="V395"/>
  <c r="T395"/>
  <c r="P395"/>
  <c r="BI392"/>
  <c r="BH392"/>
  <c r="BG392"/>
  <c r="BF392"/>
  <c r="X392"/>
  <c r="V392"/>
  <c r="T392"/>
  <c r="P392"/>
  <c r="BI389"/>
  <c r="BH389"/>
  <c r="BG389"/>
  <c r="BF389"/>
  <c r="X389"/>
  <c r="V389"/>
  <c r="T389"/>
  <c r="P389"/>
  <c r="BI386"/>
  <c r="BH386"/>
  <c r="BG386"/>
  <c r="BF386"/>
  <c r="X386"/>
  <c r="V386"/>
  <c r="T386"/>
  <c r="P386"/>
  <c r="BI383"/>
  <c r="BH383"/>
  <c r="BG383"/>
  <c r="BF383"/>
  <c r="X383"/>
  <c r="V383"/>
  <c r="T383"/>
  <c r="P383"/>
  <c r="BI380"/>
  <c r="BH380"/>
  <c r="BG380"/>
  <c r="BF380"/>
  <c r="X380"/>
  <c r="V380"/>
  <c r="T380"/>
  <c r="P380"/>
  <c r="BI377"/>
  <c r="BH377"/>
  <c r="BG377"/>
  <c r="BF377"/>
  <c r="X377"/>
  <c r="V377"/>
  <c r="T377"/>
  <c r="P377"/>
  <c r="BI374"/>
  <c r="BH374"/>
  <c r="BG374"/>
  <c r="BF374"/>
  <c r="X374"/>
  <c r="V374"/>
  <c r="T374"/>
  <c r="P374"/>
  <c r="BI371"/>
  <c r="BH371"/>
  <c r="BG371"/>
  <c r="BF371"/>
  <c r="X371"/>
  <c r="V371"/>
  <c r="T371"/>
  <c r="P371"/>
  <c r="BI367"/>
  <c r="BH367"/>
  <c r="BG367"/>
  <c r="BF367"/>
  <c r="X367"/>
  <c r="X366"/>
  <c r="V367"/>
  <c r="V366"/>
  <c r="T367"/>
  <c r="T366"/>
  <c r="P367"/>
  <c r="BI364"/>
  <c r="BH364"/>
  <c r="BG364"/>
  <c r="BF364"/>
  <c r="X364"/>
  <c r="V364"/>
  <c r="T364"/>
  <c r="P364"/>
  <c r="BI361"/>
  <c r="BH361"/>
  <c r="BG361"/>
  <c r="BF361"/>
  <c r="X361"/>
  <c r="V361"/>
  <c r="T361"/>
  <c r="P361"/>
  <c r="BI359"/>
  <c r="BH359"/>
  <c r="BG359"/>
  <c r="BF359"/>
  <c r="X359"/>
  <c r="V359"/>
  <c r="T359"/>
  <c r="P359"/>
  <c r="BI357"/>
  <c r="BH357"/>
  <c r="BG357"/>
  <c r="BF357"/>
  <c r="X357"/>
  <c r="V357"/>
  <c r="T357"/>
  <c r="P357"/>
  <c r="BI354"/>
  <c r="BH354"/>
  <c r="BG354"/>
  <c r="BF354"/>
  <c r="X354"/>
  <c r="V354"/>
  <c r="T354"/>
  <c r="P354"/>
  <c r="BI351"/>
  <c r="BH351"/>
  <c r="BG351"/>
  <c r="BF351"/>
  <c r="X351"/>
  <c r="V351"/>
  <c r="T351"/>
  <c r="P351"/>
  <c r="BI348"/>
  <c r="BH348"/>
  <c r="BG348"/>
  <c r="BF348"/>
  <c r="X348"/>
  <c r="V348"/>
  <c r="T348"/>
  <c r="P348"/>
  <c r="BI346"/>
  <c r="BH346"/>
  <c r="BG346"/>
  <c r="BF346"/>
  <c r="X346"/>
  <c r="V346"/>
  <c r="T346"/>
  <c r="P346"/>
  <c r="BI343"/>
  <c r="BH343"/>
  <c r="BG343"/>
  <c r="BF343"/>
  <c r="X343"/>
  <c r="V343"/>
  <c r="T343"/>
  <c r="P343"/>
  <c r="BI340"/>
  <c r="BH340"/>
  <c r="BG340"/>
  <c r="BF340"/>
  <c r="X340"/>
  <c r="V340"/>
  <c r="T340"/>
  <c r="P340"/>
  <c r="BI337"/>
  <c r="BH337"/>
  <c r="BG337"/>
  <c r="BF337"/>
  <c r="X337"/>
  <c r="V337"/>
  <c r="T337"/>
  <c r="P337"/>
  <c r="BI334"/>
  <c r="BH334"/>
  <c r="BG334"/>
  <c r="BF334"/>
  <c r="X334"/>
  <c r="V334"/>
  <c r="T334"/>
  <c r="P334"/>
  <c r="BI331"/>
  <c r="BH331"/>
  <c r="BG331"/>
  <c r="BF331"/>
  <c r="X331"/>
  <c r="V331"/>
  <c r="T331"/>
  <c r="P331"/>
  <c r="BI328"/>
  <c r="BH328"/>
  <c r="BG328"/>
  <c r="BF328"/>
  <c r="X328"/>
  <c r="V328"/>
  <c r="T328"/>
  <c r="P328"/>
  <c r="BI325"/>
  <c r="BH325"/>
  <c r="BG325"/>
  <c r="BF325"/>
  <c r="X325"/>
  <c r="V325"/>
  <c r="T325"/>
  <c r="P325"/>
  <c r="BI322"/>
  <c r="BH322"/>
  <c r="BG322"/>
  <c r="BF322"/>
  <c r="X322"/>
  <c r="V322"/>
  <c r="T322"/>
  <c r="P322"/>
  <c r="BI317"/>
  <c r="BH317"/>
  <c r="BG317"/>
  <c r="BF317"/>
  <c r="X317"/>
  <c r="V317"/>
  <c r="T317"/>
  <c r="P317"/>
  <c r="BI314"/>
  <c r="BH314"/>
  <c r="BG314"/>
  <c r="BF314"/>
  <c r="X314"/>
  <c r="V314"/>
  <c r="T314"/>
  <c r="P314"/>
  <c r="BI311"/>
  <c r="BH311"/>
  <c r="BG311"/>
  <c r="BF311"/>
  <c r="X311"/>
  <c r="V311"/>
  <c r="T311"/>
  <c r="P311"/>
  <c r="BI308"/>
  <c r="BH308"/>
  <c r="BG308"/>
  <c r="BF308"/>
  <c r="X308"/>
  <c r="V308"/>
  <c r="T308"/>
  <c r="P308"/>
  <c r="BI305"/>
  <c r="BH305"/>
  <c r="BG305"/>
  <c r="BF305"/>
  <c r="X305"/>
  <c r="V305"/>
  <c r="T305"/>
  <c r="P305"/>
  <c r="BI302"/>
  <c r="BH302"/>
  <c r="BG302"/>
  <c r="BF302"/>
  <c r="X302"/>
  <c r="V302"/>
  <c r="T302"/>
  <c r="P302"/>
  <c r="BI299"/>
  <c r="BH299"/>
  <c r="BG299"/>
  <c r="BF299"/>
  <c r="X299"/>
  <c r="V299"/>
  <c r="T299"/>
  <c r="P299"/>
  <c r="BI297"/>
  <c r="BH297"/>
  <c r="BG297"/>
  <c r="BF297"/>
  <c r="X297"/>
  <c r="V297"/>
  <c r="T297"/>
  <c r="P297"/>
  <c r="BI294"/>
  <c r="BH294"/>
  <c r="BG294"/>
  <c r="BF294"/>
  <c r="X294"/>
  <c r="V294"/>
  <c r="T294"/>
  <c r="P294"/>
  <c r="BI291"/>
  <c r="BH291"/>
  <c r="BG291"/>
  <c r="BF291"/>
  <c r="X291"/>
  <c r="V291"/>
  <c r="T291"/>
  <c r="P291"/>
  <c r="BI289"/>
  <c r="BH289"/>
  <c r="BG289"/>
  <c r="BF289"/>
  <c r="X289"/>
  <c r="V289"/>
  <c r="T289"/>
  <c r="P289"/>
  <c r="BI287"/>
  <c r="BH287"/>
  <c r="BG287"/>
  <c r="BF287"/>
  <c r="X287"/>
  <c r="V287"/>
  <c r="T287"/>
  <c r="P287"/>
  <c r="BI285"/>
  <c r="BH285"/>
  <c r="BG285"/>
  <c r="BF285"/>
  <c r="X285"/>
  <c r="V285"/>
  <c r="T285"/>
  <c r="P285"/>
  <c r="BI283"/>
  <c r="BH283"/>
  <c r="BG283"/>
  <c r="BF283"/>
  <c r="X283"/>
  <c r="V283"/>
  <c r="T283"/>
  <c r="P283"/>
  <c r="BI280"/>
  <c r="BH280"/>
  <c r="BG280"/>
  <c r="BF280"/>
  <c r="X280"/>
  <c r="V280"/>
  <c r="T280"/>
  <c r="P280"/>
  <c r="BI277"/>
  <c r="BH277"/>
  <c r="BG277"/>
  <c r="BF277"/>
  <c r="X277"/>
  <c r="V277"/>
  <c r="T277"/>
  <c r="P277"/>
  <c r="BI274"/>
  <c r="BH274"/>
  <c r="BG274"/>
  <c r="BF274"/>
  <c r="X274"/>
  <c r="V274"/>
  <c r="T274"/>
  <c r="P274"/>
  <c r="BI271"/>
  <c r="BH271"/>
  <c r="BG271"/>
  <c r="BF271"/>
  <c r="X271"/>
  <c r="V271"/>
  <c r="T271"/>
  <c r="P271"/>
  <c r="BI269"/>
  <c r="BH269"/>
  <c r="BG269"/>
  <c r="BF269"/>
  <c r="X269"/>
  <c r="V269"/>
  <c r="T269"/>
  <c r="P269"/>
  <c r="BI266"/>
  <c r="BH266"/>
  <c r="BG266"/>
  <c r="BF266"/>
  <c r="X266"/>
  <c r="V266"/>
  <c r="T266"/>
  <c r="P266"/>
  <c r="BI263"/>
  <c r="BH263"/>
  <c r="BG263"/>
  <c r="BF263"/>
  <c r="X263"/>
  <c r="V263"/>
  <c r="T263"/>
  <c r="P263"/>
  <c r="BI261"/>
  <c r="BH261"/>
  <c r="BG261"/>
  <c r="BF261"/>
  <c r="X261"/>
  <c r="V261"/>
  <c r="T261"/>
  <c r="P261"/>
  <c r="BI258"/>
  <c r="BH258"/>
  <c r="BG258"/>
  <c r="BF258"/>
  <c r="X258"/>
  <c r="V258"/>
  <c r="T258"/>
  <c r="P258"/>
  <c r="BI255"/>
  <c r="BH255"/>
  <c r="BG255"/>
  <c r="BF255"/>
  <c r="X255"/>
  <c r="V255"/>
  <c r="T255"/>
  <c r="P255"/>
  <c r="BI253"/>
  <c r="BH253"/>
  <c r="BG253"/>
  <c r="BF253"/>
  <c r="X253"/>
  <c r="V253"/>
  <c r="T253"/>
  <c r="P253"/>
  <c r="BI248"/>
  <c r="BH248"/>
  <c r="BG248"/>
  <c r="BF248"/>
  <c r="X248"/>
  <c r="V248"/>
  <c r="T248"/>
  <c r="P248"/>
  <c r="BI243"/>
  <c r="BH243"/>
  <c r="BG243"/>
  <c r="BF243"/>
  <c r="X243"/>
  <c r="V243"/>
  <c r="T243"/>
  <c r="P243"/>
  <c r="BI240"/>
  <c r="BH240"/>
  <c r="BG240"/>
  <c r="BF240"/>
  <c r="X240"/>
  <c r="V240"/>
  <c r="T240"/>
  <c r="P240"/>
  <c r="BI235"/>
  <c r="BH235"/>
  <c r="BG235"/>
  <c r="BF235"/>
  <c r="X235"/>
  <c r="V235"/>
  <c r="T235"/>
  <c r="P235"/>
  <c r="BI230"/>
  <c r="BH230"/>
  <c r="BG230"/>
  <c r="BF230"/>
  <c r="X230"/>
  <c r="V230"/>
  <c r="T230"/>
  <c r="P230"/>
  <c r="BI227"/>
  <c r="BH227"/>
  <c r="BG227"/>
  <c r="BF227"/>
  <c r="X227"/>
  <c r="V227"/>
  <c r="T227"/>
  <c r="P227"/>
  <c r="BI222"/>
  <c r="BH222"/>
  <c r="BG222"/>
  <c r="BF222"/>
  <c r="X222"/>
  <c r="V222"/>
  <c r="T222"/>
  <c r="P222"/>
  <c r="BI219"/>
  <c r="BH219"/>
  <c r="BG219"/>
  <c r="BF219"/>
  <c r="X219"/>
  <c r="V219"/>
  <c r="T219"/>
  <c r="P219"/>
  <c r="BI217"/>
  <c r="BH217"/>
  <c r="BG217"/>
  <c r="BF217"/>
  <c r="X217"/>
  <c r="V217"/>
  <c r="T217"/>
  <c r="P217"/>
  <c r="BI215"/>
  <c r="BH215"/>
  <c r="BG215"/>
  <c r="BF215"/>
  <c r="X215"/>
  <c r="V215"/>
  <c r="T215"/>
  <c r="P215"/>
  <c r="BI212"/>
  <c r="BH212"/>
  <c r="BG212"/>
  <c r="BF212"/>
  <c r="X212"/>
  <c r="V212"/>
  <c r="T212"/>
  <c r="P212"/>
  <c r="BI208"/>
  <c r="BH208"/>
  <c r="BG208"/>
  <c r="BF208"/>
  <c r="X208"/>
  <c r="V208"/>
  <c r="T208"/>
  <c r="P208"/>
  <c r="BI206"/>
  <c r="BH206"/>
  <c r="BG206"/>
  <c r="BF206"/>
  <c r="X206"/>
  <c r="V206"/>
  <c r="T206"/>
  <c r="P206"/>
  <c r="BI204"/>
  <c r="BH204"/>
  <c r="BG204"/>
  <c r="BF204"/>
  <c r="X204"/>
  <c r="V204"/>
  <c r="T204"/>
  <c r="P204"/>
  <c r="BI202"/>
  <c r="BH202"/>
  <c r="BG202"/>
  <c r="BF202"/>
  <c r="X202"/>
  <c r="V202"/>
  <c r="T202"/>
  <c r="P202"/>
  <c r="BI199"/>
  <c r="BH199"/>
  <c r="BG199"/>
  <c r="BF199"/>
  <c r="X199"/>
  <c r="V199"/>
  <c r="T199"/>
  <c r="P199"/>
  <c r="BI196"/>
  <c r="BH196"/>
  <c r="BG196"/>
  <c r="BF196"/>
  <c r="X196"/>
  <c r="V196"/>
  <c r="T196"/>
  <c r="P196"/>
  <c r="BI192"/>
  <c r="BH192"/>
  <c r="BG192"/>
  <c r="BF192"/>
  <c r="X192"/>
  <c r="V192"/>
  <c r="T192"/>
  <c r="P192"/>
  <c r="BI189"/>
  <c r="BH189"/>
  <c r="BG189"/>
  <c r="BF189"/>
  <c r="X189"/>
  <c r="V189"/>
  <c r="T189"/>
  <c r="P189"/>
  <c r="BI186"/>
  <c r="BH186"/>
  <c r="BG186"/>
  <c r="BF186"/>
  <c r="X186"/>
  <c r="V186"/>
  <c r="T186"/>
  <c r="P186"/>
  <c r="BI183"/>
  <c r="BH183"/>
  <c r="BG183"/>
  <c r="BF183"/>
  <c r="X183"/>
  <c r="V183"/>
  <c r="T183"/>
  <c r="P183"/>
  <c r="BI180"/>
  <c r="BH180"/>
  <c r="BG180"/>
  <c r="BF180"/>
  <c r="X180"/>
  <c r="V180"/>
  <c r="T180"/>
  <c r="P180"/>
  <c r="BI177"/>
  <c r="BH177"/>
  <c r="BG177"/>
  <c r="BF177"/>
  <c r="X177"/>
  <c r="V177"/>
  <c r="T177"/>
  <c r="P177"/>
  <c r="BI175"/>
  <c r="BH175"/>
  <c r="BG175"/>
  <c r="BF175"/>
  <c r="X175"/>
  <c r="V175"/>
  <c r="T175"/>
  <c r="P175"/>
  <c r="BI172"/>
  <c r="BH172"/>
  <c r="BG172"/>
  <c r="BF172"/>
  <c r="X172"/>
  <c r="V172"/>
  <c r="T172"/>
  <c r="P172"/>
  <c r="BI169"/>
  <c r="BH169"/>
  <c r="BG169"/>
  <c r="BF169"/>
  <c r="X169"/>
  <c r="V169"/>
  <c r="T169"/>
  <c r="P169"/>
  <c r="BI166"/>
  <c r="BH166"/>
  <c r="BG166"/>
  <c r="BF166"/>
  <c r="X166"/>
  <c r="V166"/>
  <c r="T166"/>
  <c r="P166"/>
  <c r="BI163"/>
  <c r="BH163"/>
  <c r="BG163"/>
  <c r="BF163"/>
  <c r="X163"/>
  <c r="V163"/>
  <c r="T163"/>
  <c r="P163"/>
  <c r="BI160"/>
  <c r="BH160"/>
  <c r="BG160"/>
  <c r="BF160"/>
  <c r="X160"/>
  <c r="V160"/>
  <c r="T160"/>
  <c r="P160"/>
  <c r="BI156"/>
  <c r="BH156"/>
  <c r="BG156"/>
  <c r="BF156"/>
  <c r="X156"/>
  <c r="X155"/>
  <c r="V156"/>
  <c r="V155"/>
  <c r="T156"/>
  <c r="T155"/>
  <c r="P156"/>
  <c r="BI152"/>
  <c r="BH152"/>
  <c r="BG152"/>
  <c r="BF152"/>
  <c r="X152"/>
  <c r="V152"/>
  <c r="T152"/>
  <c r="P152"/>
  <c r="BI149"/>
  <c r="BH149"/>
  <c r="BG149"/>
  <c r="BF149"/>
  <c r="X149"/>
  <c r="V149"/>
  <c r="T149"/>
  <c r="P149"/>
  <c r="BI146"/>
  <c r="BH146"/>
  <c r="BG146"/>
  <c r="BF146"/>
  <c r="X146"/>
  <c r="V146"/>
  <c r="T146"/>
  <c r="P146"/>
  <c r="BI143"/>
  <c r="BH143"/>
  <c r="BG143"/>
  <c r="BF143"/>
  <c r="X143"/>
  <c r="V143"/>
  <c r="T143"/>
  <c r="P143"/>
  <c r="BI140"/>
  <c r="BH140"/>
  <c r="BG140"/>
  <c r="BF140"/>
  <c r="X140"/>
  <c r="V140"/>
  <c r="T140"/>
  <c r="P140"/>
  <c r="BI137"/>
  <c r="BH137"/>
  <c r="BG137"/>
  <c r="BF137"/>
  <c r="X137"/>
  <c r="V137"/>
  <c r="T137"/>
  <c r="P137"/>
  <c r="BI134"/>
  <c r="BH134"/>
  <c r="BG134"/>
  <c r="BF134"/>
  <c r="X134"/>
  <c r="V134"/>
  <c r="T134"/>
  <c r="P134"/>
  <c r="BI128"/>
  <c r="BH128"/>
  <c r="BG128"/>
  <c r="BF128"/>
  <c r="X128"/>
  <c r="V128"/>
  <c r="T128"/>
  <c r="P128"/>
  <c r="BI123"/>
  <c r="BH123"/>
  <c r="BG123"/>
  <c r="BF123"/>
  <c r="X123"/>
  <c r="V123"/>
  <c r="T123"/>
  <c r="P123"/>
  <c r="BI121"/>
  <c r="BH121"/>
  <c r="BG121"/>
  <c r="BF121"/>
  <c r="X121"/>
  <c r="V121"/>
  <c r="T121"/>
  <c r="P121"/>
  <c r="BI118"/>
  <c r="BH118"/>
  <c r="BG118"/>
  <c r="BF118"/>
  <c r="X118"/>
  <c r="V118"/>
  <c r="T118"/>
  <c r="P118"/>
  <c r="BI116"/>
  <c r="BH116"/>
  <c r="BG116"/>
  <c r="BF116"/>
  <c r="X116"/>
  <c r="V116"/>
  <c r="T116"/>
  <c r="P116"/>
  <c r="BI113"/>
  <c r="BH113"/>
  <c r="BG113"/>
  <c r="BF113"/>
  <c r="X113"/>
  <c r="V113"/>
  <c r="T113"/>
  <c r="P113"/>
  <c r="BI110"/>
  <c r="BH110"/>
  <c r="BG110"/>
  <c r="BF110"/>
  <c r="X110"/>
  <c r="V110"/>
  <c r="T110"/>
  <c r="P110"/>
  <c r="J104"/>
  <c r="J103"/>
  <c r="F103"/>
  <c r="F101"/>
  <c r="E99"/>
  <c r="J61"/>
  <c r="J60"/>
  <c r="F60"/>
  <c r="F58"/>
  <c r="E56"/>
  <c r="J20"/>
  <c r="E20"/>
  <c r="F104"/>
  <c r="J19"/>
  <c r="J14"/>
  <c r="J101"/>
  <c r="E7"/>
  <c r="E52"/>
  <c i="4" r="K41"/>
  <c r="K40"/>
  <c i="1" r="BA58"/>
  <c i="4" r="K39"/>
  <c i="1" r="AZ58"/>
  <c i="4" r="BI110"/>
  <c r="BH110"/>
  <c r="BG110"/>
  <c r="BF110"/>
  <c r="X110"/>
  <c r="V110"/>
  <c r="T110"/>
  <c r="P110"/>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6"/>
  <c r="BH96"/>
  <c r="BG96"/>
  <c r="BF96"/>
  <c r="X96"/>
  <c r="V96"/>
  <c r="T96"/>
  <c r="P96"/>
  <c r="BI94"/>
  <c r="BH94"/>
  <c r="BG94"/>
  <c r="BF94"/>
  <c r="X94"/>
  <c r="V94"/>
  <c r="T94"/>
  <c r="P94"/>
  <c r="J88"/>
  <c r="J87"/>
  <c r="F87"/>
  <c r="F85"/>
  <c r="E83"/>
  <c r="J61"/>
  <c r="J60"/>
  <c r="F60"/>
  <c r="F58"/>
  <c r="E56"/>
  <c r="J20"/>
  <c r="E20"/>
  <c r="F88"/>
  <c r="J19"/>
  <c r="J14"/>
  <c r="J85"/>
  <c r="E7"/>
  <c r="E52"/>
  <c i="3" r="K41"/>
  <c r="K40"/>
  <c i="1" r="BA57"/>
  <c i="3" r="K39"/>
  <c i="1" r="AZ57"/>
  <c i="3" r="BI150"/>
  <c r="BH150"/>
  <c r="BG150"/>
  <c r="BF150"/>
  <c r="X150"/>
  <c r="V150"/>
  <c r="T150"/>
  <c r="P150"/>
  <c r="BI148"/>
  <c r="BH148"/>
  <c r="BG148"/>
  <c r="BF148"/>
  <c r="X148"/>
  <c r="V148"/>
  <c r="T148"/>
  <c r="P148"/>
  <c r="BI146"/>
  <c r="BH146"/>
  <c r="BG146"/>
  <c r="BF146"/>
  <c r="X146"/>
  <c r="V146"/>
  <c r="T146"/>
  <c r="P146"/>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6"/>
  <c r="BH116"/>
  <c r="BG116"/>
  <c r="BF116"/>
  <c r="X116"/>
  <c r="X115"/>
  <c r="V116"/>
  <c r="V115"/>
  <c r="T116"/>
  <c r="T115"/>
  <c r="P116"/>
  <c r="BI113"/>
  <c r="BH113"/>
  <c r="BG113"/>
  <c r="BF113"/>
  <c r="X113"/>
  <c r="X112"/>
  <c r="V113"/>
  <c r="V112"/>
  <c r="T113"/>
  <c r="T112"/>
  <c r="P113"/>
  <c r="BI110"/>
  <c r="BH110"/>
  <c r="BG110"/>
  <c r="BF110"/>
  <c r="X110"/>
  <c r="V110"/>
  <c r="T110"/>
  <c r="P110"/>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J90"/>
  <c r="J89"/>
  <c r="F89"/>
  <c r="F87"/>
  <c r="E85"/>
  <c r="J61"/>
  <c r="J60"/>
  <c r="F60"/>
  <c r="F58"/>
  <c r="E56"/>
  <c r="J20"/>
  <c r="E20"/>
  <c r="F61"/>
  <c r="J19"/>
  <c r="J14"/>
  <c r="J87"/>
  <c r="E7"/>
  <c r="E81"/>
  <c i="2" r="K41"/>
  <c r="K40"/>
  <c i="1" r="BA56"/>
  <c i="2" r="K39"/>
  <c i="1" r="AZ56"/>
  <c i="2" r="BI334"/>
  <c r="BH334"/>
  <c r="BG334"/>
  <c r="BF334"/>
  <c r="X334"/>
  <c r="V334"/>
  <c r="T334"/>
  <c r="P334"/>
  <c r="BI331"/>
  <c r="BH331"/>
  <c r="BG331"/>
  <c r="BF331"/>
  <c r="X331"/>
  <c r="V331"/>
  <c r="T331"/>
  <c r="P331"/>
  <c r="BI328"/>
  <c r="BH328"/>
  <c r="BG328"/>
  <c r="BF328"/>
  <c r="X328"/>
  <c r="V328"/>
  <c r="T328"/>
  <c r="P328"/>
  <c r="BI326"/>
  <c r="BH326"/>
  <c r="BG326"/>
  <c r="BF326"/>
  <c r="X326"/>
  <c r="V326"/>
  <c r="T326"/>
  <c r="P326"/>
  <c r="BI323"/>
  <c r="BH323"/>
  <c r="BG323"/>
  <c r="BF323"/>
  <c r="X323"/>
  <c r="V323"/>
  <c r="T323"/>
  <c r="P323"/>
  <c r="BI320"/>
  <c r="BH320"/>
  <c r="BG320"/>
  <c r="BF320"/>
  <c r="X320"/>
  <c r="V320"/>
  <c r="T320"/>
  <c r="P320"/>
  <c r="BI315"/>
  <c r="BH315"/>
  <c r="BG315"/>
  <c r="BF315"/>
  <c r="X315"/>
  <c r="V315"/>
  <c r="T315"/>
  <c r="P315"/>
  <c r="BI312"/>
  <c r="BH312"/>
  <c r="BG312"/>
  <c r="BF312"/>
  <c r="X312"/>
  <c r="V312"/>
  <c r="T312"/>
  <c r="P312"/>
  <c r="BI309"/>
  <c r="BH309"/>
  <c r="BG309"/>
  <c r="BF309"/>
  <c r="X309"/>
  <c r="V309"/>
  <c r="T309"/>
  <c r="P309"/>
  <c r="BI306"/>
  <c r="BH306"/>
  <c r="BG306"/>
  <c r="BF306"/>
  <c r="X306"/>
  <c r="V306"/>
  <c r="T306"/>
  <c r="P306"/>
  <c r="BI303"/>
  <c r="BH303"/>
  <c r="BG303"/>
  <c r="BF303"/>
  <c r="X303"/>
  <c r="V303"/>
  <c r="T303"/>
  <c r="P303"/>
  <c r="BI300"/>
  <c r="BH300"/>
  <c r="BG300"/>
  <c r="BF300"/>
  <c r="X300"/>
  <c r="V300"/>
  <c r="T300"/>
  <c r="P300"/>
  <c r="BI296"/>
  <c r="BH296"/>
  <c r="BG296"/>
  <c r="BF296"/>
  <c r="X296"/>
  <c r="V296"/>
  <c r="T296"/>
  <c r="P296"/>
  <c r="BI293"/>
  <c r="BH293"/>
  <c r="BG293"/>
  <c r="BF293"/>
  <c r="X293"/>
  <c r="V293"/>
  <c r="T293"/>
  <c r="P293"/>
  <c r="BI289"/>
  <c r="BH289"/>
  <c r="BG289"/>
  <c r="BF289"/>
  <c r="X289"/>
  <c r="V289"/>
  <c r="T289"/>
  <c r="P289"/>
  <c r="BI286"/>
  <c r="BH286"/>
  <c r="BG286"/>
  <c r="BF286"/>
  <c r="X286"/>
  <c r="V286"/>
  <c r="T286"/>
  <c r="P286"/>
  <c r="BI283"/>
  <c r="BH283"/>
  <c r="BG283"/>
  <c r="BF283"/>
  <c r="X283"/>
  <c r="V283"/>
  <c r="T283"/>
  <c r="P283"/>
  <c r="BI280"/>
  <c r="BH280"/>
  <c r="BG280"/>
  <c r="BF280"/>
  <c r="X280"/>
  <c r="V280"/>
  <c r="T280"/>
  <c r="P280"/>
  <c r="BI277"/>
  <c r="BH277"/>
  <c r="BG277"/>
  <c r="BF277"/>
  <c r="X277"/>
  <c r="V277"/>
  <c r="T277"/>
  <c r="P277"/>
  <c r="BI274"/>
  <c r="BH274"/>
  <c r="BG274"/>
  <c r="BF274"/>
  <c r="X274"/>
  <c r="V274"/>
  <c r="T274"/>
  <c r="P274"/>
  <c r="BI271"/>
  <c r="BH271"/>
  <c r="BG271"/>
  <c r="BF271"/>
  <c r="X271"/>
  <c r="V271"/>
  <c r="T271"/>
  <c r="P271"/>
  <c r="BI267"/>
  <c r="BH267"/>
  <c r="BG267"/>
  <c r="BF267"/>
  <c r="X267"/>
  <c r="X266"/>
  <c r="V267"/>
  <c r="V266"/>
  <c r="T267"/>
  <c r="T266"/>
  <c r="P267"/>
  <c r="BI264"/>
  <c r="BH264"/>
  <c r="BG264"/>
  <c r="BF264"/>
  <c r="X264"/>
  <c r="V264"/>
  <c r="T264"/>
  <c r="P264"/>
  <c r="BI261"/>
  <c r="BH261"/>
  <c r="BG261"/>
  <c r="BF261"/>
  <c r="X261"/>
  <c r="V261"/>
  <c r="T261"/>
  <c r="P261"/>
  <c r="BI258"/>
  <c r="BH258"/>
  <c r="BG258"/>
  <c r="BF258"/>
  <c r="X258"/>
  <c r="V258"/>
  <c r="T258"/>
  <c r="P258"/>
  <c r="BI255"/>
  <c r="BH255"/>
  <c r="BG255"/>
  <c r="BF255"/>
  <c r="X255"/>
  <c r="V255"/>
  <c r="T255"/>
  <c r="P255"/>
  <c r="BI252"/>
  <c r="BH252"/>
  <c r="BG252"/>
  <c r="BF252"/>
  <c r="X252"/>
  <c r="V252"/>
  <c r="T252"/>
  <c r="P252"/>
  <c r="BI249"/>
  <c r="BH249"/>
  <c r="BG249"/>
  <c r="BF249"/>
  <c r="X249"/>
  <c r="V249"/>
  <c r="T249"/>
  <c r="P249"/>
  <c r="BI246"/>
  <c r="BH246"/>
  <c r="BG246"/>
  <c r="BF246"/>
  <c r="X246"/>
  <c r="V246"/>
  <c r="T246"/>
  <c r="P246"/>
  <c r="BI243"/>
  <c r="BH243"/>
  <c r="BG243"/>
  <c r="BF243"/>
  <c r="X243"/>
  <c r="V243"/>
  <c r="T243"/>
  <c r="P243"/>
  <c r="BI240"/>
  <c r="BH240"/>
  <c r="BG240"/>
  <c r="BF240"/>
  <c r="X240"/>
  <c r="V240"/>
  <c r="T240"/>
  <c r="P240"/>
  <c r="BI237"/>
  <c r="BH237"/>
  <c r="BG237"/>
  <c r="BF237"/>
  <c r="X237"/>
  <c r="V237"/>
  <c r="T237"/>
  <c r="P237"/>
  <c r="BI234"/>
  <c r="BH234"/>
  <c r="BG234"/>
  <c r="BF234"/>
  <c r="X234"/>
  <c r="V234"/>
  <c r="T234"/>
  <c r="P234"/>
  <c r="BI231"/>
  <c r="BH231"/>
  <c r="BG231"/>
  <c r="BF231"/>
  <c r="X231"/>
  <c r="V231"/>
  <c r="T231"/>
  <c r="P231"/>
  <c r="BI228"/>
  <c r="BH228"/>
  <c r="BG228"/>
  <c r="BF228"/>
  <c r="X228"/>
  <c r="V228"/>
  <c r="T228"/>
  <c r="P228"/>
  <c r="BI224"/>
  <c r="BH224"/>
  <c r="BG224"/>
  <c r="BF224"/>
  <c r="X224"/>
  <c r="X223"/>
  <c r="V224"/>
  <c r="V223"/>
  <c r="T224"/>
  <c r="T223"/>
  <c r="P224"/>
  <c r="BI221"/>
  <c r="BH221"/>
  <c r="BG221"/>
  <c r="BF221"/>
  <c r="X221"/>
  <c r="V221"/>
  <c r="T221"/>
  <c r="P221"/>
  <c r="BI218"/>
  <c r="BH218"/>
  <c r="BG218"/>
  <c r="BF218"/>
  <c r="X218"/>
  <c r="V218"/>
  <c r="T218"/>
  <c r="P218"/>
  <c r="BI216"/>
  <c r="BH216"/>
  <c r="BG216"/>
  <c r="BF216"/>
  <c r="X216"/>
  <c r="V216"/>
  <c r="T216"/>
  <c r="P216"/>
  <c r="BI214"/>
  <c r="BH214"/>
  <c r="BG214"/>
  <c r="BF214"/>
  <c r="X214"/>
  <c r="V214"/>
  <c r="T214"/>
  <c r="P214"/>
  <c r="BI211"/>
  <c r="BH211"/>
  <c r="BG211"/>
  <c r="BF211"/>
  <c r="X211"/>
  <c r="V211"/>
  <c r="T211"/>
  <c r="P211"/>
  <c r="BI209"/>
  <c r="BH209"/>
  <c r="BG209"/>
  <c r="BF209"/>
  <c r="X209"/>
  <c r="V209"/>
  <c r="T209"/>
  <c r="P209"/>
  <c r="BI201"/>
  <c r="BH201"/>
  <c r="BG201"/>
  <c r="BF201"/>
  <c r="X201"/>
  <c r="V201"/>
  <c r="T201"/>
  <c r="P201"/>
  <c r="BI198"/>
  <c r="BH198"/>
  <c r="BG198"/>
  <c r="BF198"/>
  <c r="X198"/>
  <c r="V198"/>
  <c r="T198"/>
  <c r="P198"/>
  <c r="BI195"/>
  <c r="BH195"/>
  <c r="BG195"/>
  <c r="BF195"/>
  <c r="X195"/>
  <c r="V195"/>
  <c r="T195"/>
  <c r="P195"/>
  <c r="BI191"/>
  <c r="BH191"/>
  <c r="BG191"/>
  <c r="BF191"/>
  <c r="X191"/>
  <c r="V191"/>
  <c r="T191"/>
  <c r="P191"/>
  <c r="BI188"/>
  <c r="BH188"/>
  <c r="BG188"/>
  <c r="BF188"/>
  <c r="X188"/>
  <c r="V188"/>
  <c r="T188"/>
  <c r="P188"/>
  <c r="BI185"/>
  <c r="BH185"/>
  <c r="BG185"/>
  <c r="BF185"/>
  <c r="X185"/>
  <c r="V185"/>
  <c r="T185"/>
  <c r="P185"/>
  <c r="BI182"/>
  <c r="BH182"/>
  <c r="BG182"/>
  <c r="BF182"/>
  <c r="X182"/>
  <c r="V182"/>
  <c r="T182"/>
  <c r="P182"/>
  <c r="BI177"/>
  <c r="BH177"/>
  <c r="BG177"/>
  <c r="BF177"/>
  <c r="X177"/>
  <c r="V177"/>
  <c r="T177"/>
  <c r="P177"/>
  <c r="BI174"/>
  <c r="BH174"/>
  <c r="BG174"/>
  <c r="BF174"/>
  <c r="X174"/>
  <c r="V174"/>
  <c r="T174"/>
  <c r="P174"/>
  <c r="BI172"/>
  <c r="BH172"/>
  <c r="BG172"/>
  <c r="BF172"/>
  <c r="X172"/>
  <c r="V172"/>
  <c r="T172"/>
  <c r="P172"/>
  <c r="BI169"/>
  <c r="BH169"/>
  <c r="BG169"/>
  <c r="BF169"/>
  <c r="X169"/>
  <c r="V169"/>
  <c r="T169"/>
  <c r="P169"/>
  <c r="BI163"/>
  <c r="BH163"/>
  <c r="BG163"/>
  <c r="BF163"/>
  <c r="X163"/>
  <c r="V163"/>
  <c r="T163"/>
  <c r="P163"/>
  <c r="BI160"/>
  <c r="BH160"/>
  <c r="BG160"/>
  <c r="BF160"/>
  <c r="X160"/>
  <c r="V160"/>
  <c r="T160"/>
  <c r="P160"/>
  <c r="BI158"/>
  <c r="BH158"/>
  <c r="BG158"/>
  <c r="BF158"/>
  <c r="X158"/>
  <c r="V158"/>
  <c r="T158"/>
  <c r="P158"/>
  <c r="BI155"/>
  <c r="BH155"/>
  <c r="BG155"/>
  <c r="BF155"/>
  <c r="X155"/>
  <c r="V155"/>
  <c r="T155"/>
  <c r="P155"/>
  <c r="BI151"/>
  <c r="BH151"/>
  <c r="BG151"/>
  <c r="BF151"/>
  <c r="X151"/>
  <c r="V151"/>
  <c r="T151"/>
  <c r="P151"/>
  <c r="BI148"/>
  <c r="BH148"/>
  <c r="BG148"/>
  <c r="BF148"/>
  <c r="X148"/>
  <c r="V148"/>
  <c r="T148"/>
  <c r="P148"/>
  <c r="BI144"/>
  <c r="BH144"/>
  <c r="BG144"/>
  <c r="BF144"/>
  <c r="X144"/>
  <c r="V144"/>
  <c r="T144"/>
  <c r="P144"/>
  <c r="BI141"/>
  <c r="BH141"/>
  <c r="BG141"/>
  <c r="BF141"/>
  <c r="X141"/>
  <c r="V141"/>
  <c r="T141"/>
  <c r="P141"/>
  <c r="BI138"/>
  <c r="BH138"/>
  <c r="BG138"/>
  <c r="BF138"/>
  <c r="X138"/>
  <c r="V138"/>
  <c r="T138"/>
  <c r="P138"/>
  <c r="BI135"/>
  <c r="BH135"/>
  <c r="BG135"/>
  <c r="BF135"/>
  <c r="X135"/>
  <c r="V135"/>
  <c r="T135"/>
  <c r="P135"/>
  <c r="BI132"/>
  <c r="BH132"/>
  <c r="BG132"/>
  <c r="BF132"/>
  <c r="X132"/>
  <c r="V132"/>
  <c r="T132"/>
  <c r="P132"/>
  <c r="BI129"/>
  <c r="BH129"/>
  <c r="BG129"/>
  <c r="BF129"/>
  <c r="X129"/>
  <c r="V129"/>
  <c r="T129"/>
  <c r="P129"/>
  <c r="BI126"/>
  <c r="BH126"/>
  <c r="BG126"/>
  <c r="BF126"/>
  <c r="X126"/>
  <c r="V126"/>
  <c r="T126"/>
  <c r="P126"/>
  <c r="BI123"/>
  <c r="BH123"/>
  <c r="BG123"/>
  <c r="BF123"/>
  <c r="X123"/>
  <c r="V123"/>
  <c r="T123"/>
  <c r="P123"/>
  <c r="BI120"/>
  <c r="BH120"/>
  <c r="BG120"/>
  <c r="BF120"/>
  <c r="X120"/>
  <c r="V120"/>
  <c r="T120"/>
  <c r="P120"/>
  <c r="BI117"/>
  <c r="BH117"/>
  <c r="BG117"/>
  <c r="BF117"/>
  <c r="X117"/>
  <c r="V117"/>
  <c r="T117"/>
  <c r="P117"/>
  <c r="BI114"/>
  <c r="BH114"/>
  <c r="BG114"/>
  <c r="BF114"/>
  <c r="X114"/>
  <c r="V114"/>
  <c r="T114"/>
  <c r="P114"/>
  <c r="BI111"/>
  <c r="BH111"/>
  <c r="BG111"/>
  <c r="BF111"/>
  <c r="X111"/>
  <c r="V111"/>
  <c r="T111"/>
  <c r="P111"/>
  <c r="BI108"/>
  <c r="BH108"/>
  <c r="BG108"/>
  <c r="BF108"/>
  <c r="X108"/>
  <c r="V108"/>
  <c r="T108"/>
  <c r="P108"/>
  <c r="BI105"/>
  <c r="BH105"/>
  <c r="BG105"/>
  <c r="BF105"/>
  <c r="X105"/>
  <c r="V105"/>
  <c r="T105"/>
  <c r="P105"/>
  <c r="J99"/>
  <c r="J98"/>
  <c r="F98"/>
  <c r="F96"/>
  <c r="E94"/>
  <c r="J61"/>
  <c r="J60"/>
  <c r="F60"/>
  <c r="F58"/>
  <c r="E56"/>
  <c r="J20"/>
  <c r="E20"/>
  <c r="F99"/>
  <c r="J19"/>
  <c r="J14"/>
  <c r="J58"/>
  <c r="E7"/>
  <c r="E90"/>
  <c i="1" r="L50"/>
  <c r="AM50"/>
  <c r="AM49"/>
  <c r="L49"/>
  <c r="AM47"/>
  <c r="L47"/>
  <c r="L45"/>
  <c r="L44"/>
  <c i="2" r="Q188"/>
  <c r="Q177"/>
  <c r="Q169"/>
  <c r="Q138"/>
  <c r="Q108"/>
  <c i="1" r="AU74"/>
  <c i="2" r="R258"/>
  <c r="Q249"/>
  <c r="Q234"/>
  <c r="Q228"/>
  <c r="R214"/>
  <c r="R201"/>
  <c r="Q191"/>
  <c r="Q160"/>
  <c r="R148"/>
  <c r="Q141"/>
  <c r="R132"/>
  <c r="Q129"/>
  <c r="R123"/>
  <c r="Q114"/>
  <c r="R108"/>
  <c i="1" r="AU64"/>
  <c i="2" r="K328"/>
  <c r="BE328"/>
  <c r="K300"/>
  <c r="BE300"/>
  <c r="BK255"/>
  <c r="BK201"/>
  <c r="BK169"/>
  <c r="K141"/>
  <c r="BE141"/>
  <c r="K111"/>
  <c r="BE111"/>
  <c r="K326"/>
  <c r="BE326"/>
  <c r="K306"/>
  <c r="BE306"/>
  <c r="K271"/>
  <c r="BE271"/>
  <c r="K240"/>
  <c r="BE240"/>
  <c r="K224"/>
  <c r="BE224"/>
  <c r="BK216"/>
  <c r="K177"/>
  <c r="BE177"/>
  <c r="K151"/>
  <c r="BE151"/>
  <c r="BK129"/>
  <c i="3" r="Q150"/>
  <c r="Q146"/>
  <c r="Q137"/>
  <c r="R127"/>
  <c r="Q110"/>
  <c r="R104"/>
  <c r="R143"/>
  <c r="Q139"/>
  <c r="Q129"/>
  <c r="R119"/>
  <c r="R108"/>
  <c r="R100"/>
  <c r="Q96"/>
  <c r="BK143"/>
  <c r="K133"/>
  <c r="BE133"/>
  <c r="BK121"/>
  <c r="BK102"/>
  <c r="BK113"/>
  <c r="K98"/>
  <c r="BE98"/>
  <c i="4" r="R96"/>
  <c r="R108"/>
  <c r="Q104"/>
  <c r="K110"/>
  <c r="BE110"/>
  <c r="BK100"/>
  <c i="5" r="R559"/>
  <c r="Q553"/>
  <c r="Q545"/>
  <c r="R538"/>
  <c r="Q533"/>
  <c r="Q523"/>
  <c r="Q514"/>
  <c r="Q502"/>
  <c r="Q486"/>
  <c r="Q469"/>
  <c r="R463"/>
  <c r="R430"/>
  <c r="Q425"/>
  <c r="R407"/>
  <c r="Q395"/>
  <c r="Q383"/>
  <c r="R364"/>
  <c r="Q361"/>
  <c r="R348"/>
  <c r="R343"/>
  <c r="R331"/>
  <c r="R314"/>
  <c r="R302"/>
  <c r="Q297"/>
  <c r="Q285"/>
  <c r="R277"/>
  <c r="Q263"/>
  <c r="R248"/>
  <c r="Q230"/>
  <c r="R222"/>
  <c r="R212"/>
  <c r="R186"/>
  <c r="Q175"/>
  <c r="Q166"/>
  <c r="R140"/>
  <c r="R128"/>
  <c r="R123"/>
  <c r="Q118"/>
  <c r="R543"/>
  <c r="R533"/>
  <c r="Q528"/>
  <c r="Q520"/>
  <c r="Q508"/>
  <c r="Q492"/>
  <c r="R481"/>
  <c r="R460"/>
  <c r="Q457"/>
  <c r="Q452"/>
  <c r="Q433"/>
  <c r="R418"/>
  <c r="R401"/>
  <c r="R383"/>
  <c r="Q371"/>
  <c r="R351"/>
  <c r="Q337"/>
  <c r="R322"/>
  <c r="Q311"/>
  <c r="Q294"/>
  <c r="R287"/>
  <c r="Q274"/>
  <c r="R266"/>
  <c r="R261"/>
  <c r="R243"/>
  <c r="R219"/>
  <c r="R208"/>
  <c r="Q199"/>
  <c r="Q192"/>
  <c r="R183"/>
  <c r="R172"/>
  <c r="Q160"/>
  <c r="R149"/>
  <c r="R143"/>
  <c r="Q116"/>
  <c r="Q110"/>
  <c r="K538"/>
  <c r="BE538"/>
  <c r="K520"/>
  <c r="BE520"/>
  <c r="K489"/>
  <c r="BE489"/>
  <c r="K469"/>
  <c r="BE469"/>
  <c r="BK450"/>
  <c r="K425"/>
  <c r="BE425"/>
  <c r="K401"/>
  <c r="BE401"/>
  <c r="BK340"/>
  <c r="K299"/>
  <c r="BE299"/>
  <c r="BK263"/>
  <c r="BK180"/>
  <c r="K140"/>
  <c r="BE140"/>
  <c r="BK128"/>
  <c r="BK559"/>
  <c r="BK540"/>
  <c r="BK495"/>
  <c r="BK457"/>
  <c r="BK430"/>
  <c r="K392"/>
  <c r="BE392"/>
  <c r="BK367"/>
  <c r="BK351"/>
  <c r="BK325"/>
  <c r="K285"/>
  <c r="BE285"/>
  <c r="BK261"/>
  <c r="K248"/>
  <c r="BE248"/>
  <c r="BK204"/>
  <c r="K175"/>
  <c r="BE175"/>
  <c r="BK121"/>
  <c i="6" r="F39"/>
  <c i="1" r="BD61"/>
  <c i="7" r="Q214"/>
  <c r="R202"/>
  <c r="R193"/>
  <c r="R187"/>
  <c r="Q183"/>
  <c r="Q179"/>
  <c r="R167"/>
  <c r="Q163"/>
  <c r="R159"/>
  <c r="R150"/>
  <c r="Q148"/>
  <c r="R144"/>
  <c r="R133"/>
  <c r="R126"/>
  <c r="R120"/>
  <c r="Q109"/>
  <c r="R102"/>
  <c r="R218"/>
  <c r="R208"/>
  <c r="R198"/>
  <c r="Q193"/>
  <c r="R177"/>
  <c r="R171"/>
  <c r="Q167"/>
  <c r="R148"/>
  <c r="R138"/>
  <c r="R124"/>
  <c r="R113"/>
  <c r="R109"/>
  <c r="Q100"/>
  <c r="K220"/>
  <c r="BE220"/>
  <c r="K212"/>
  <c r="BE212"/>
  <c r="BK204"/>
  <c r="BK187"/>
  <c r="K179"/>
  <c r="BE179"/>
  <c r="K169"/>
  <c r="BE169"/>
  <c r="BK157"/>
  <c r="K148"/>
  <c r="BE148"/>
  <c r="K140"/>
  <c r="BE140"/>
  <c r="BK126"/>
  <c r="BK122"/>
  <c r="K113"/>
  <c r="BE113"/>
  <c r="K104"/>
  <c r="BE104"/>
  <c i="8" r="R94"/>
  <c r="R100"/>
  <c r="Q94"/>
  <c i="9" r="R718"/>
  <c r="R712"/>
  <c r="R703"/>
  <c r="R698"/>
  <c r="R683"/>
  <c r="R673"/>
  <c r="Q657"/>
  <c r="Q643"/>
  <c r="Q632"/>
  <c r="R625"/>
  <c r="Q622"/>
  <c r="Q610"/>
  <c r="R600"/>
  <c r="R574"/>
  <c r="Q563"/>
  <c r="Q554"/>
  <c r="R543"/>
  <c r="R529"/>
  <c r="R514"/>
  <c r="R500"/>
  <c r="R487"/>
  <c r="Q476"/>
  <c r="R466"/>
  <c r="R456"/>
  <c r="Q442"/>
  <c r="Q434"/>
  <c r="R387"/>
  <c r="R372"/>
  <c r="R349"/>
  <c r="Q323"/>
  <c r="R310"/>
  <c r="R288"/>
  <c r="Q275"/>
  <c r="Q250"/>
  <c r="R233"/>
  <c r="Q225"/>
  <c r="R148"/>
  <c r="Q134"/>
  <c r="R123"/>
  <c r="Q725"/>
  <c r="Q715"/>
  <c r="R705"/>
  <c r="R686"/>
  <c r="Q673"/>
  <c r="Q665"/>
  <c r="R635"/>
  <c r="Q619"/>
  <c r="Q608"/>
  <c r="R588"/>
  <c r="R579"/>
  <c r="Q574"/>
  <c r="R566"/>
  <c r="Q557"/>
  <c r="R540"/>
  <c r="Q529"/>
  <c r="Q516"/>
  <c r="R508"/>
  <c r="Q500"/>
  <c r="R495"/>
  <c r="Q487"/>
  <c r="Q471"/>
  <c r="Q461"/>
  <c r="Q444"/>
  <c r="R434"/>
  <c r="Q378"/>
  <c r="Q369"/>
  <c r="Q360"/>
  <c r="Q339"/>
  <c r="Q331"/>
  <c r="R323"/>
  <c r="Q310"/>
  <c r="Q299"/>
  <c r="R254"/>
  <c r="Q243"/>
  <c r="Q222"/>
  <c r="R216"/>
  <c r="R145"/>
  <c r="R139"/>
  <c r="R115"/>
  <c r="BK700"/>
  <c r="BK660"/>
  <c r="K593"/>
  <c r="BE593"/>
  <c r="K574"/>
  <c r="BE574"/>
  <c r="K548"/>
  <c r="BE548"/>
  <c r="K529"/>
  <c r="BE529"/>
  <c r="BK503"/>
  <c r="K474"/>
  <c r="BE474"/>
  <c r="BK442"/>
  <c r="BK434"/>
  <c r="BK369"/>
  <c r="BK285"/>
  <c r="BK183"/>
  <c r="K115"/>
  <c r="BE115"/>
  <c r="K712"/>
  <c r="BE712"/>
  <c r="BK692"/>
  <c r="BK677"/>
  <c r="K662"/>
  <c r="BE662"/>
  <c r="BK632"/>
  <c r="BK619"/>
  <c r="K600"/>
  <c r="BE600"/>
  <c r="BK588"/>
  <c r="K554"/>
  <c r="BE554"/>
  <c r="BK526"/>
  <c r="K508"/>
  <c r="BE508"/>
  <c r="BK490"/>
  <c r="K469"/>
  <c r="BE469"/>
  <c r="K444"/>
  <c r="BE444"/>
  <c r="BK429"/>
  <c r="K366"/>
  <c r="BE366"/>
  <c r="BK339"/>
  <c r="BK316"/>
  <c r="BK288"/>
  <c r="BK252"/>
  <c r="BK225"/>
  <c r="K137"/>
  <c r="BE137"/>
  <c r="BK123"/>
  <c i="10" r="Q364"/>
  <c r="R356"/>
  <c r="Q350"/>
  <c r="Q336"/>
  <c r="R329"/>
  <c r="Q324"/>
  <c r="Q310"/>
  <c r="R300"/>
  <c r="R292"/>
  <c r="Q288"/>
  <c r="R278"/>
  <c r="Q268"/>
  <c r="R250"/>
  <c r="Q244"/>
  <c r="R237"/>
  <c r="R229"/>
  <c r="R223"/>
  <c r="Q208"/>
  <c r="R198"/>
  <c r="Q190"/>
  <c r="R184"/>
  <c r="Q171"/>
  <c r="R159"/>
  <c r="Q149"/>
  <c r="Q143"/>
  <c r="R128"/>
  <c r="Q122"/>
  <c r="R111"/>
  <c r="Q103"/>
  <c r="R370"/>
  <c r="R368"/>
  <c r="Q366"/>
  <c r="Q358"/>
  <c r="R352"/>
  <c r="Q346"/>
  <c r="R340"/>
  <c r="R326"/>
  <c r="R318"/>
  <c r="Q314"/>
  <c r="K306"/>
  <c r="Q294"/>
  <c r="R280"/>
  <c r="Q272"/>
  <c r="R268"/>
  <c r="R262"/>
  <c r="Q258"/>
  <c r="R252"/>
  <c r="Q239"/>
  <c r="Q231"/>
  <c r="Q225"/>
  <c r="R214"/>
  <c r="R210"/>
  <c r="R204"/>
  <c r="Q202"/>
  <c r="Q182"/>
  <c r="Q178"/>
  <c r="Q169"/>
  <c r="R157"/>
  <c r="R153"/>
  <c r="R143"/>
  <c r="R139"/>
  <c r="R130"/>
  <c r="R118"/>
  <c r="R109"/>
  <c r="Q101"/>
  <c r="K350"/>
  <c r="BE350"/>
  <c r="BK344"/>
  <c r="BK324"/>
  <c r="BK306"/>
  <c r="K284"/>
  <c r="BE284"/>
  <c r="BK266"/>
  <c r="BK256"/>
  <c r="K231"/>
  <c r="BE231"/>
  <c r="BK227"/>
  <c r="BK212"/>
  <c r="BK196"/>
  <c r="K171"/>
  <c r="BE171"/>
  <c r="BK155"/>
  <c r="BK147"/>
  <c r="K143"/>
  <c r="BE143"/>
  <c r="K134"/>
  <c r="BE134"/>
  <c r="BK370"/>
  <c r="BK358"/>
  <c r="BK336"/>
  <c r="BK320"/>
  <c r="BK298"/>
  <c r="BK282"/>
  <c r="K264"/>
  <c r="BE264"/>
  <c r="BK252"/>
  <c r="K235"/>
  <c r="BE235"/>
  <c r="BK221"/>
  <c r="BK206"/>
  <c r="BK194"/>
  <c r="K178"/>
  <c r="BE178"/>
  <c r="K145"/>
  <c r="BE145"/>
  <c r="BK126"/>
  <c r="K113"/>
  <c r="BE113"/>
  <c r="BK103"/>
  <c i="11" r="Q148"/>
  <c r="Q144"/>
  <c r="R136"/>
  <c r="R134"/>
  <c r="Q124"/>
  <c r="Q113"/>
  <c r="Q103"/>
  <c r="R150"/>
  <c r="Q132"/>
  <c r="R122"/>
  <c r="R117"/>
  <c r="R107"/>
  <c r="Q99"/>
  <c r="K150"/>
  <c r="BE150"/>
  <c r="BK138"/>
  <c r="K113"/>
  <c r="BE113"/>
  <c r="BK95"/>
  <c r="K124"/>
  <c r="BE124"/>
  <c r="K111"/>
  <c r="BE111"/>
  <c i="12" r="Q103"/>
  <c r="Q95"/>
  <c r="Q101"/>
  <c r="BK95"/>
  <c i="13" r="R104"/>
  <c r="Q94"/>
  <c r="Q106"/>
  <c r="Q100"/>
  <c r="BK110"/>
  <c r="K102"/>
  <c r="BE102"/>
  <c i="14" r="Q139"/>
  <c r="R133"/>
  <c r="Q129"/>
  <c r="Q121"/>
  <c r="Q115"/>
  <c r="R103"/>
  <c r="Q99"/>
  <c r="Q144"/>
  <c r="R135"/>
  <c r="Q125"/>
  <c r="Q113"/>
  <c r="Q107"/>
  <c r="K144"/>
  <c r="BE144"/>
  <c r="K127"/>
  <c r="BE127"/>
  <c r="K103"/>
  <c r="BE103"/>
  <c r="K139"/>
  <c r="BE139"/>
  <c r="K125"/>
  <c r="BE125"/>
  <c r="K117"/>
  <c r="BE117"/>
  <c r="K101"/>
  <c r="BE101"/>
  <c i="15" r="R581"/>
  <c r="R576"/>
  <c r="Q559"/>
  <c r="Q529"/>
  <c r="Q515"/>
  <c r="Q493"/>
  <c r="R480"/>
  <c r="R461"/>
  <c r="Q450"/>
  <c r="R432"/>
  <c r="Q408"/>
  <c r="R398"/>
  <c r="Q383"/>
  <c r="Q375"/>
  <c r="Q341"/>
  <c r="Q329"/>
  <c r="R311"/>
  <c r="Q286"/>
  <c r="Q278"/>
  <c r="R261"/>
  <c r="R221"/>
  <c r="R193"/>
  <c r="R137"/>
  <c r="Q126"/>
  <c r="R116"/>
  <c r="R109"/>
  <c r="Q571"/>
  <c r="Q561"/>
  <c r="Q553"/>
  <c r="R545"/>
  <c r="R523"/>
  <c r="R506"/>
  <c r="R496"/>
  <c r="R474"/>
  <c r="Q468"/>
  <c r="Q461"/>
  <c r="Q453"/>
  <c r="R442"/>
  <c r="Q432"/>
  <c r="Q418"/>
  <c r="Q413"/>
  <c r="R394"/>
  <c r="R372"/>
  <c r="Q338"/>
  <c r="R319"/>
  <c r="R301"/>
  <c r="Q295"/>
  <c r="Q280"/>
  <c r="R273"/>
  <c r="Q258"/>
  <c r="R227"/>
  <c r="R223"/>
  <c r="R204"/>
  <c r="Q187"/>
  <c r="Q181"/>
  <c r="R132"/>
  <c r="BK576"/>
  <c r="K545"/>
  <c r="BE545"/>
  <c r="K520"/>
  <c r="BE520"/>
  <c r="K512"/>
  <c r="BE512"/>
  <c r="BK496"/>
  <c r="K474"/>
  <c r="BE474"/>
  <c r="K458"/>
  <c r="BE458"/>
  <c r="K442"/>
  <c r="BE442"/>
  <c r="BK429"/>
  <c r="BK370"/>
  <c r="BK329"/>
  <c r="BK305"/>
  <c r="BK280"/>
  <c r="BK250"/>
  <c r="K217"/>
  <c r="BE217"/>
  <c r="K184"/>
  <c r="BE184"/>
  <c r="BK126"/>
  <c r="K586"/>
  <c r="BE586"/>
  <c r="BK506"/>
  <c r="BK501"/>
  <c r="K489"/>
  <c r="BE489"/>
  <c r="BK477"/>
  <c r="K456"/>
  <c r="BE456"/>
  <c r="K445"/>
  <c r="BE445"/>
  <c r="K426"/>
  <c r="BE426"/>
  <c r="BK418"/>
  <c r="BK406"/>
  <c r="BK386"/>
  <c r="K366"/>
  <c r="BE366"/>
  <c r="K326"/>
  <c r="BE326"/>
  <c r="BK278"/>
  <c r="BK253"/>
  <c r="K212"/>
  <c r="BE212"/>
  <c r="BK197"/>
  <c r="K129"/>
  <c r="BE129"/>
  <c i="16" r="R280"/>
  <c r="R276"/>
  <c r="Q268"/>
  <c r="Q264"/>
  <c r="Q262"/>
  <c r="R254"/>
  <c r="Q250"/>
  <c r="Q238"/>
  <c r="R226"/>
  <c r="R224"/>
  <c r="R216"/>
  <c r="Q204"/>
  <c r="R200"/>
  <c r="R185"/>
  <c r="R179"/>
  <c r="Q174"/>
  <c r="R160"/>
  <c r="R148"/>
  <c r="Q141"/>
  <c r="R135"/>
  <c r="Q131"/>
  <c r="R118"/>
  <c r="Q107"/>
  <c r="Q105"/>
  <c r="Q101"/>
  <c r="Q284"/>
  <c r="Q270"/>
  <c r="R256"/>
  <c r="R243"/>
  <c r="Q234"/>
  <c r="R228"/>
  <c r="Q220"/>
  <c r="R214"/>
  <c r="R206"/>
  <c r="R198"/>
  <c r="Q192"/>
  <c r="R181"/>
  <c r="R168"/>
  <c r="R166"/>
  <c r="Q158"/>
  <c r="R150"/>
  <c r="Q145"/>
  <c r="R137"/>
  <c r="Q129"/>
  <c r="Q125"/>
  <c r="Q122"/>
  <c r="Q109"/>
  <c r="BK278"/>
  <c r="BK272"/>
  <c r="K258"/>
  <c r="BE258"/>
  <c r="BK254"/>
  <c r="BK240"/>
  <c r="BK236"/>
  <c r="BK220"/>
  <c r="K208"/>
  <c r="BE208"/>
  <c r="BK194"/>
  <c r="BK177"/>
  <c r="K160"/>
  <c r="BE160"/>
  <c r="BK145"/>
  <c r="K127"/>
  <c r="BE127"/>
  <c r="K116"/>
  <c r="BE116"/>
  <c r="K101"/>
  <c r="BE101"/>
  <c r="BK266"/>
  <c r="K246"/>
  <c r="BE246"/>
  <c r="BK224"/>
  <c r="K202"/>
  <c r="BE202"/>
  <c r="BK179"/>
  <c r="BK166"/>
  <c r="BK150"/>
  <c r="BK131"/>
  <c r="K118"/>
  <c r="BE118"/>
  <c r="K107"/>
  <c r="BE107"/>
  <c i="17" r="R411"/>
  <c r="Q405"/>
  <c r="Q397"/>
  <c r="R393"/>
  <c r="Q381"/>
  <c r="R375"/>
  <c r="Q366"/>
  <c r="Q354"/>
  <c r="Q348"/>
  <c r="Q334"/>
  <c r="R330"/>
  <c r="Q322"/>
  <c r="R317"/>
  <c r="Q305"/>
  <c r="Q298"/>
  <c r="R286"/>
  <c r="K276"/>
  <c r="Q259"/>
  <c r="Q252"/>
  <c r="Q240"/>
  <c r="Q231"/>
  <c r="Q223"/>
  <c r="R217"/>
  <c r="Q208"/>
  <c r="Q201"/>
  <c r="R174"/>
  <c r="Q167"/>
  <c r="Q158"/>
  <c r="Q151"/>
  <c r="Q145"/>
  <c r="R131"/>
  <c r="R126"/>
  <c r="Q124"/>
  <c r="R117"/>
  <c r="R111"/>
  <c r="R401"/>
  <c r="R387"/>
  <c r="R381"/>
  <c r="R373"/>
  <c r="R364"/>
  <c r="Q358"/>
  <c r="R350"/>
  <c r="R342"/>
  <c r="R338"/>
  <c r="R334"/>
  <c r="Q317"/>
  <c r="Q311"/>
  <c r="R300"/>
  <c r="R294"/>
  <c r="Q290"/>
  <c r="Q284"/>
  <c r="Q278"/>
  <c r="R274"/>
  <c r="Q270"/>
  <c r="R266"/>
  <c r="Q263"/>
  <c r="Q257"/>
  <c r="R248"/>
  <c r="R246"/>
  <c r="Q235"/>
  <c r="R223"/>
  <c r="Q215"/>
  <c r="Q199"/>
  <c r="Q193"/>
  <c r="R182"/>
  <c r="Q174"/>
  <c r="R162"/>
  <c r="R149"/>
  <c r="Q133"/>
  <c r="BK411"/>
  <c r="BK393"/>
  <c r="K373"/>
  <c r="BE373"/>
  <c r="K352"/>
  <c r="BE352"/>
  <c r="BK313"/>
  <c r="K268"/>
  <c r="BE268"/>
  <c r="K229"/>
  <c r="BE229"/>
  <c r="K211"/>
  <c r="BE211"/>
  <c r="BK197"/>
  <c r="BK180"/>
  <c r="BK153"/>
  <c r="BK133"/>
  <c r="BK119"/>
  <c r="BK409"/>
  <c r="BK385"/>
  <c r="K371"/>
  <c r="BE371"/>
  <c r="BK346"/>
  <c r="BK332"/>
  <c r="K311"/>
  <c r="BE311"/>
  <c r="BK290"/>
  <c r="K263"/>
  <c r="BE263"/>
  <c r="K252"/>
  <c r="BE252"/>
  <c r="K237"/>
  <c r="BE237"/>
  <c r="BK219"/>
  <c r="BK195"/>
  <c r="K174"/>
  <c r="BE174"/>
  <c r="BK156"/>
  <c r="K121"/>
  <c r="BE121"/>
  <c r="BK111"/>
  <c i="18" r="Q185"/>
  <c r="R174"/>
  <c r="R154"/>
  <c r="R139"/>
  <c r="Q123"/>
  <c r="R199"/>
  <c r="R185"/>
  <c r="R171"/>
  <c r="Q158"/>
  <c r="R137"/>
  <c r="R123"/>
  <c r="Q110"/>
  <c r="Q99"/>
  <c r="K174"/>
  <c r="BE174"/>
  <c r="K139"/>
  <c r="BE139"/>
  <c r="BK107"/>
  <c r="BK181"/>
  <c r="K142"/>
  <c r="BE142"/>
  <c r="K103"/>
  <c r="BE103"/>
  <c i="19" r="Q422"/>
  <c r="Q414"/>
  <c r="R404"/>
  <c r="Q398"/>
  <c r="R394"/>
  <c r="Q388"/>
  <c r="R383"/>
  <c r="R375"/>
  <c r="R367"/>
  <c r="R361"/>
  <c r="R351"/>
  <c r="Q345"/>
  <c r="Q334"/>
  <c r="Q330"/>
  <c r="Q322"/>
  <c r="Q316"/>
  <c r="R312"/>
  <c r="R300"/>
  <c r="R295"/>
  <c r="R285"/>
  <c r="R279"/>
  <c r="R273"/>
  <c r="R259"/>
  <c r="Q257"/>
  <c r="Q255"/>
  <c r="Q246"/>
  <c r="Q236"/>
  <c r="Q232"/>
  <c r="R223"/>
  <c r="Q213"/>
  <c r="R191"/>
  <c r="Q183"/>
  <c r="Q162"/>
  <c r="Q158"/>
  <c r="Q141"/>
  <c r="R129"/>
  <c r="Q118"/>
  <c r="Q114"/>
  <c r="R433"/>
  <c r="R426"/>
  <c r="Q418"/>
  <c r="Q394"/>
  <c r="R379"/>
  <c r="Q373"/>
  <c r="R357"/>
  <c r="Q353"/>
  <c r="R338"/>
  <c r="Q336"/>
  <c r="R327"/>
  <c r="Q312"/>
  <c r="Q308"/>
  <c r="Q293"/>
  <c r="R283"/>
  <c r="Q271"/>
  <c r="Q263"/>
  <c r="R249"/>
  <c r="R240"/>
  <c r="Q229"/>
  <c r="R211"/>
  <c r="Q205"/>
  <c r="R196"/>
  <c r="Q191"/>
  <c r="Q179"/>
  <c r="Q169"/>
  <c r="Q164"/>
  <c r="R145"/>
  <c r="R135"/>
  <c r="Q129"/>
  <c r="R122"/>
  <c r="R116"/>
  <c r="K435"/>
  <c r="BE435"/>
  <c r="BK404"/>
  <c r="BK400"/>
  <c r="BK377"/>
  <c r="K357"/>
  <c r="BE357"/>
  <c r="K324"/>
  <c r="BE324"/>
  <c r="BK310"/>
  <c r="BK293"/>
  <c r="BK275"/>
  <c r="BK261"/>
  <c r="BK246"/>
  <c r="BK225"/>
  <c r="BK203"/>
  <c r="BK181"/>
  <c r="K151"/>
  <c r="BE151"/>
  <c r="BK131"/>
  <c r="K110"/>
  <c r="BE110"/>
  <c r="K424"/>
  <c r="BE424"/>
  <c r="BK388"/>
  <c r="BK381"/>
  <c r="K367"/>
  <c r="BE367"/>
  <c r="K355"/>
  <c r="BE355"/>
  <c r="BK341"/>
  <c r="K332"/>
  <c r="BE332"/>
  <c r="BK312"/>
  <c r="BK279"/>
  <c r="BK249"/>
  <c r="BK236"/>
  <c r="BK217"/>
  <c r="K200"/>
  <c r="BE200"/>
  <c r="K174"/>
  <c r="BE174"/>
  <c r="K155"/>
  <c r="BE155"/>
  <c r="BK139"/>
  <c r="BK116"/>
  <c i="20" r="Q202"/>
  <c r="R184"/>
  <c r="Q174"/>
  <c r="R157"/>
  <c r="Q140"/>
  <c r="Q126"/>
  <c r="Q116"/>
  <c r="R99"/>
  <c r="Q197"/>
  <c r="R177"/>
  <c r="Q166"/>
  <c r="Q153"/>
  <c r="R135"/>
  <c r="Q111"/>
  <c r="BK202"/>
  <c r="K177"/>
  <c r="BE177"/>
  <c r="K153"/>
  <c r="BE153"/>
  <c r="BK116"/>
  <c r="K205"/>
  <c r="BE205"/>
  <c r="BK170"/>
  <c r="BK142"/>
  <c r="BK111"/>
  <c i="21" r="R145"/>
  <c r="R139"/>
  <c r="Q130"/>
  <c r="Q122"/>
  <c r="Q119"/>
  <c r="Q117"/>
  <c r="Q113"/>
  <c r="Q107"/>
  <c r="R147"/>
  <c r="R134"/>
  <c r="Q126"/>
  <c r="R113"/>
  <c r="R101"/>
  <c r="BK117"/>
  <c r="BK98"/>
  <c r="K139"/>
  <c r="BE139"/>
  <c r="K130"/>
  <c r="BE130"/>
  <c r="K115"/>
  <c r="BE115"/>
  <c i="22" r="Q174"/>
  <c r="R168"/>
  <c r="R158"/>
  <c r="R152"/>
  <c r="R141"/>
  <c r="R131"/>
  <c r="Q170"/>
  <c r="Q160"/>
  <c r="R143"/>
  <c r="Q141"/>
  <c r="Q131"/>
  <c r="R113"/>
  <c r="Q104"/>
  <c r="K168"/>
  <c r="BE168"/>
  <c r="K135"/>
  <c r="BE135"/>
  <c r="K115"/>
  <c r="BE115"/>
  <c r="BK100"/>
  <c r="BK170"/>
  <c r="K158"/>
  <c r="BE158"/>
  <c r="BK145"/>
  <c r="BK127"/>
  <c r="K109"/>
  <c r="BE109"/>
  <c r="BK98"/>
  <c i="23" r="R445"/>
  <c r="R435"/>
  <c r="R423"/>
  <c r="R412"/>
  <c r="R392"/>
  <c r="R383"/>
  <c r="R362"/>
  <c r="R351"/>
  <c r="R343"/>
  <c r="R326"/>
  <c r="R309"/>
  <c r="R284"/>
  <c r="Q272"/>
  <c r="R242"/>
  <c r="R239"/>
  <c r="R222"/>
  <c r="R204"/>
  <c r="R174"/>
  <c i="24" r="R234"/>
  <c r="R194"/>
  <c r="R191"/>
  <c r="R169"/>
  <c r="Q166"/>
  <c r="R125"/>
  <c r="Q106"/>
  <c r="Q496"/>
  <c r="Q491"/>
  <c r="Q483"/>
  <c r="Q473"/>
  <c r="Q463"/>
  <c r="R448"/>
  <c r="R441"/>
  <c r="R429"/>
  <c r="Q415"/>
  <c r="Q405"/>
  <c r="R390"/>
  <c r="R375"/>
  <c r="R366"/>
  <c r="Q360"/>
  <c r="Q341"/>
  <c r="Q336"/>
  <c r="Q325"/>
  <c r="R310"/>
  <c r="Q294"/>
  <c r="R283"/>
  <c r="Q280"/>
  <c r="R254"/>
  <c r="Q246"/>
  <c r="R238"/>
  <c r="R222"/>
  <c r="Q219"/>
  <c r="R201"/>
  <c r="R185"/>
  <c r="Q157"/>
  <c r="R120"/>
  <c r="R109"/>
  <c r="R106"/>
  <c r="K491"/>
  <c r="BE491"/>
  <c r="BK471"/>
  <c r="K451"/>
  <c r="BE451"/>
  <c r="BK419"/>
  <c r="BK378"/>
  <c r="K339"/>
  <c r="BE339"/>
  <c r="BK330"/>
  <c r="K313"/>
  <c r="BE313"/>
  <c r="K285"/>
  <c r="BE285"/>
  <c r="BK238"/>
  <c r="BK201"/>
  <c r="BK172"/>
  <c r="K123"/>
  <c r="BE123"/>
  <c r="BK112"/>
  <c r="BK473"/>
  <c r="K432"/>
  <c r="BE432"/>
  <c r="BK415"/>
  <c r="K396"/>
  <c r="BE396"/>
  <c r="BK382"/>
  <c r="K372"/>
  <c r="BE372"/>
  <c r="BK347"/>
  <c r="BK319"/>
  <c r="BK278"/>
  <c r="BK216"/>
  <c r="BK175"/>
  <c r="BK125"/>
  <c r="K106"/>
  <c r="BE106"/>
  <c i="25" r="R240"/>
  <c r="R232"/>
  <c r="Q226"/>
  <c r="Q194"/>
  <c r="Q186"/>
  <c r="R172"/>
  <c r="R163"/>
  <c r="R159"/>
  <c r="R154"/>
  <c r="R150"/>
  <c r="Q142"/>
  <c r="Q135"/>
  <c r="Q125"/>
  <c r="Q121"/>
  <c r="R112"/>
  <c r="Q250"/>
  <c r="R242"/>
  <c r="Q238"/>
  <c r="Q230"/>
  <c r="Q222"/>
  <c r="Q215"/>
  <c r="R208"/>
  <c r="R202"/>
  <c r="Q198"/>
  <c r="Q192"/>
  <c r="R184"/>
  <c r="R178"/>
  <c r="Q172"/>
  <c r="R165"/>
  <c r="R156"/>
  <c r="Q150"/>
  <c r="Q144"/>
  <c r="R133"/>
  <c r="Q127"/>
  <c r="Q116"/>
  <c r="R107"/>
  <c r="R101"/>
  <c r="BK244"/>
  <c r="BK230"/>
  <c r="K217"/>
  <c r="BE217"/>
  <c r="BK202"/>
  <c r="K144"/>
  <c r="BE144"/>
  <c r="K138"/>
  <c r="BE138"/>
  <c r="BK123"/>
  <c r="K103"/>
  <c r="BE103"/>
  <c r="BK226"/>
  <c r="BK200"/>
  <c r="BK186"/>
  <c r="BK172"/>
  <c r="K159"/>
  <c r="BE159"/>
  <c r="K148"/>
  <c r="BE148"/>
  <c r="K131"/>
  <c r="BE131"/>
  <c i="26" r="R150"/>
  <c r="R133"/>
  <c r="R127"/>
  <c r="R118"/>
  <c r="Q112"/>
  <c r="Q104"/>
  <c r="Q152"/>
  <c r="Q148"/>
  <c r="Q142"/>
  <c r="Q135"/>
  <c r="Q127"/>
  <c r="Q118"/>
  <c r="Q110"/>
  <c r="Q100"/>
  <c r="Q96"/>
  <c r="K118"/>
  <c r="BE118"/>
  <c r="BK100"/>
  <c r="BK146"/>
  <c r="K131"/>
  <c r="BE131"/>
  <c r="K123"/>
  <c r="BE123"/>
  <c r="BK106"/>
  <c i="27" r="Q104"/>
  <c r="Q114"/>
  <c r="R108"/>
  <c r="R102"/>
  <c r="Q94"/>
  <c r="BK108"/>
  <c r="BK96"/>
  <c i="28" r="Q256"/>
  <c r="R248"/>
  <c r="R242"/>
  <c r="Q238"/>
  <c r="R226"/>
  <c r="Q217"/>
  <c r="R208"/>
  <c r="Q198"/>
  <c r="Q193"/>
  <c r="R177"/>
  <c r="Q164"/>
  <c r="R145"/>
  <c r="R125"/>
  <c r="R107"/>
  <c r="R99"/>
  <c r="R250"/>
  <c r="Q248"/>
  <c r="R205"/>
  <c r="Q189"/>
  <c r="R185"/>
  <c r="Q177"/>
  <c r="R169"/>
  <c r="R167"/>
  <c r="R164"/>
  <c r="Q157"/>
  <c r="R153"/>
  <c r="Q138"/>
  <c r="R121"/>
  <c r="BK245"/>
  <c r="BK214"/>
  <c r="BK193"/>
  <c r="K164"/>
  <c r="BE164"/>
  <c r="K256"/>
  <c r="BE256"/>
  <c r="BK226"/>
  <c r="BK198"/>
  <c r="K171"/>
  <c r="BE171"/>
  <c r="BK162"/>
  <c r="BK113"/>
  <c i="29" r="R142"/>
  <c r="Q136"/>
  <c r="R107"/>
  <c r="Q99"/>
  <c r="R149"/>
  <c r="Q144"/>
  <c r="Q138"/>
  <c r="R129"/>
  <c r="R124"/>
  <c r="R119"/>
  <c r="Q115"/>
  <c r="R109"/>
  <c r="R103"/>
  <c r="BK132"/>
  <c r="BK107"/>
  <c r="BK149"/>
  <c r="BK134"/>
  <c r="BK117"/>
  <c r="BK111"/>
  <c i="30" r="Q94"/>
  <c r="R94"/>
  <c r="K94"/>
  <c r="BE94"/>
  <c i="2" r="R334"/>
  <c r="Q331"/>
  <c r="Q323"/>
  <c r="K309"/>
  <c r="R303"/>
  <c r="Q296"/>
  <c r="Q293"/>
  <c r="Q286"/>
  <c r="R280"/>
  <c r="Q277"/>
  <c r="Q274"/>
  <c r="R267"/>
  <c r="R255"/>
  <c r="Q252"/>
  <c r="Q243"/>
  <c r="Q240"/>
  <c r="R221"/>
  <c r="R216"/>
  <c r="R195"/>
  <c r="R188"/>
  <c r="Q185"/>
  <c r="R177"/>
  <c r="Q174"/>
  <c r="R163"/>
  <c r="R151"/>
  <c r="Q135"/>
  <c r="R114"/>
  <c i="1" r="AU87"/>
  <c i="2" r="R328"/>
  <c r="R326"/>
  <c r="R320"/>
  <c r="R312"/>
  <c r="Q309"/>
  <c r="R300"/>
  <c r="R283"/>
  <c r="R264"/>
  <c r="Q258"/>
  <c r="R246"/>
  <c r="R234"/>
  <c r="R228"/>
  <c r="Q221"/>
  <c r="R211"/>
  <c r="Q201"/>
  <c r="R191"/>
  <c r="R182"/>
  <c r="R155"/>
  <c r="R141"/>
  <c r="R126"/>
  <c r="Q117"/>
  <c i="1" r="AU89"/>
  <c i="2" r="BK334"/>
  <c r="BK315"/>
  <c r="BK293"/>
  <c r="BK277"/>
  <c r="BK267"/>
  <c r="BK249"/>
  <c r="BK234"/>
  <c r="K211"/>
  <c r="BE211"/>
  <c r="K188"/>
  <c r="BE188"/>
  <c r="BK148"/>
  <c r="BK117"/>
  <c r="BK320"/>
  <c r="BK309"/>
  <c r="BK289"/>
  <c r="K264"/>
  <c r="BE264"/>
  <c r="BK258"/>
  <c r="K237"/>
  <c r="BE237"/>
  <c r="K221"/>
  <c r="BE221"/>
  <c r="BK198"/>
  <c r="BK172"/>
  <c r="BK144"/>
  <c r="BK126"/>
  <c i="3" r="R150"/>
  <c r="R146"/>
  <c r="Q133"/>
  <c r="R125"/>
  <c r="R121"/>
  <c r="Q106"/>
  <c r="R96"/>
  <c r="R139"/>
  <c r="R129"/>
  <c r="Q121"/>
  <c r="R113"/>
  <c r="R106"/>
  <c r="Q98"/>
  <c r="BK146"/>
  <c r="K139"/>
  <c r="BE139"/>
  <c r="BK127"/>
  <c r="BK116"/>
  <c r="BK104"/>
  <c r="K100"/>
  <c r="BE100"/>
  <c i="4" r="R110"/>
  <c r="R100"/>
  <c r="Q108"/>
  <c r="R102"/>
  <c r="BK106"/>
  <c r="BK104"/>
  <c i="5" r="R553"/>
  <c r="Q548"/>
  <c r="K540"/>
  <c r="R531"/>
  <c r="R514"/>
  <c r="R502"/>
  <c r="Q481"/>
  <c r="R469"/>
  <c r="Q443"/>
  <c r="R438"/>
  <c r="Q428"/>
  <c r="Q423"/>
  <c r="R404"/>
  <c r="R392"/>
  <c r="Q389"/>
  <c r="R380"/>
  <c r="Q364"/>
  <c r="R357"/>
  <c r="Q343"/>
  <c r="Q331"/>
  <c r="Q317"/>
  <c r="R305"/>
  <c r="R297"/>
  <c r="R285"/>
  <c r="Q277"/>
  <c r="R258"/>
  <c r="Q248"/>
  <c r="R230"/>
  <c r="Q222"/>
  <c r="Q215"/>
  <c r="Q204"/>
  <c r="R180"/>
  <c r="R166"/>
  <c r="Q140"/>
  <c r="R545"/>
  <c r="Q531"/>
  <c r="R518"/>
  <c r="R508"/>
  <c r="R492"/>
  <c r="Q484"/>
  <c r="Q475"/>
  <c r="Q463"/>
  <c r="R454"/>
  <c r="R450"/>
  <c r="R436"/>
  <c r="R423"/>
  <c r="R415"/>
  <c r="Q409"/>
  <c r="R395"/>
  <c r="R374"/>
  <c r="R367"/>
  <c r="Q354"/>
  <c r="Q351"/>
  <c r="R334"/>
  <c r="Q322"/>
  <c r="R308"/>
  <c r="R294"/>
  <c r="R289"/>
  <c r="R274"/>
  <c r="Q266"/>
  <c r="R255"/>
  <c r="Q243"/>
  <c r="Q219"/>
  <c r="Q212"/>
  <c r="R199"/>
  <c r="R192"/>
  <c r="R189"/>
  <c r="Q183"/>
  <c r="R175"/>
  <c r="R160"/>
  <c r="R152"/>
  <c r="R146"/>
  <c r="Q134"/>
  <c r="R116"/>
  <c r="K543"/>
  <c r="BE543"/>
  <c r="BK528"/>
  <c r="K498"/>
  <c r="BE498"/>
  <c r="K475"/>
  <c r="BE475"/>
  <c r="BK440"/>
  <c r="K412"/>
  <c r="BE412"/>
  <c r="BK398"/>
  <c r="K380"/>
  <c r="BE380"/>
  <c r="BK337"/>
  <c r="BK317"/>
  <c r="K297"/>
  <c r="BE297"/>
  <c r="BK277"/>
  <c r="BK227"/>
  <c r="K199"/>
  <c r="BE199"/>
  <c r="BK177"/>
  <c r="BK156"/>
  <c r="BK134"/>
  <c r="K116"/>
  <c r="BE116"/>
  <c r="BK553"/>
  <c r="BK536"/>
  <c r="K505"/>
  <c r="BE505"/>
  <c r="BK502"/>
  <c r="K478"/>
  <c r="BE478"/>
  <c r="K452"/>
  <c r="BE452"/>
  <c r="K420"/>
  <c r="BE420"/>
  <c r="K395"/>
  <c r="BE395"/>
  <c r="K374"/>
  <c r="BE374"/>
  <c r="K364"/>
  <c r="BE364"/>
  <c r="BK361"/>
  <c r="BK354"/>
  <c r="BK331"/>
  <c r="K314"/>
  <c r="BE314"/>
  <c r="BK289"/>
  <c r="BK271"/>
  <c r="K258"/>
  <c r="BE258"/>
  <c r="K243"/>
  <c r="BE243"/>
  <c r="BK219"/>
  <c r="K202"/>
  <c r="BE202"/>
  <c r="K186"/>
  <c r="BE186"/>
  <c r="BK160"/>
  <c i="6" r="R92"/>
  <c r="BK92"/>
  <c r="K38"/>
  <c i="1" r="AY61"/>
  <c i="7" r="Q204"/>
  <c r="Q198"/>
  <c r="Q189"/>
  <c r="R183"/>
  <c r="Q177"/>
  <c r="R161"/>
  <c r="R152"/>
  <c r="Q144"/>
  <c r="R128"/>
  <c r="Q115"/>
  <c r="Q104"/>
  <c r="R220"/>
  <c r="R214"/>
  <c r="R206"/>
  <c r="R200"/>
  <c r="R189"/>
  <c r="R175"/>
  <c r="Q171"/>
  <c r="Q159"/>
  <c r="Q152"/>
  <c r="R140"/>
  <c r="R135"/>
  <c r="Q126"/>
  <c r="Q120"/>
  <c r="Q113"/>
  <c r="Q102"/>
  <c r="BK218"/>
  <c r="K210"/>
  <c r="BE210"/>
  <c r="K202"/>
  <c r="BE202"/>
  <c r="BK193"/>
  <c r="K185"/>
  <c r="BE185"/>
  <c r="BK177"/>
  <c r="BK171"/>
  <c r="K163"/>
  <c r="BE163"/>
  <c r="BK155"/>
  <c r="BK146"/>
  <c r="K138"/>
  <c r="BE138"/>
  <c r="BK128"/>
  <c r="BK120"/>
  <c r="K111"/>
  <c r="BE111"/>
  <c r="BK102"/>
  <c i="8" r="Q104"/>
  <c r="Q102"/>
  <c r="Q96"/>
  <c r="K100"/>
  <c r="BE100"/>
  <c i="9" r="R715"/>
  <c r="Q703"/>
  <c r="Q695"/>
  <c r="Q689"/>
  <c r="Q677"/>
  <c r="Q662"/>
  <c r="R653"/>
  <c r="Q628"/>
  <c r="R619"/>
  <c r="R608"/>
  <c r="Q593"/>
  <c r="R576"/>
  <c r="Q566"/>
  <c r="R563"/>
  <c r="Q551"/>
  <c r="R537"/>
  <c r="Q532"/>
  <c r="R524"/>
  <c r="K519"/>
  <c r="R503"/>
  <c r="Q490"/>
  <c r="R476"/>
  <c r="R469"/>
  <c r="R452"/>
  <c r="R444"/>
  <c r="R431"/>
  <c r="R384"/>
  <c r="R375"/>
  <c r="Q366"/>
  <c r="Q349"/>
  <c r="R339"/>
  <c r="R313"/>
  <c r="R306"/>
  <c r="R299"/>
  <c r="Q288"/>
  <c r="Q277"/>
  <c r="Q252"/>
  <c r="Q238"/>
  <c r="Q233"/>
  <c r="R222"/>
  <c r="Q139"/>
  <c r="R130"/>
  <c r="Q123"/>
  <c r="R723"/>
  <c r="Q712"/>
  <c r="Q698"/>
  <c r="Q692"/>
  <c r="R677"/>
  <c r="R665"/>
  <c r="Q653"/>
  <c r="R628"/>
  <c r="R610"/>
  <c r="R603"/>
  <c r="Q588"/>
  <c r="K576"/>
  <c r="K566"/>
  <c r="Q543"/>
  <c r="R532"/>
  <c r="R516"/>
  <c r="Q508"/>
  <c r="R492"/>
  <c r="Q484"/>
  <c r="Q469"/>
  <c r="Q456"/>
  <c r="Q447"/>
  <c r="Q436"/>
  <c r="Q420"/>
  <c r="R381"/>
  <c r="R366"/>
  <c r="R357"/>
  <c r="R335"/>
  <c r="R328"/>
  <c r="Q302"/>
  <c r="R275"/>
  <c r="R250"/>
  <c r="R231"/>
  <c r="R219"/>
  <c r="Q216"/>
  <c r="Q145"/>
  <c r="Q142"/>
  <c r="Q115"/>
  <c r="BK725"/>
  <c r="K703"/>
  <c r="BE703"/>
  <c r="BK665"/>
  <c r="K608"/>
  <c r="BE608"/>
  <c r="BK579"/>
  <c r="BK563"/>
  <c r="K543"/>
  <c r="BE543"/>
  <c r="BK524"/>
  <c r="BK500"/>
  <c r="BK479"/>
  <c r="BK452"/>
  <c r="BK439"/>
  <c r="BK420"/>
  <c r="BK363"/>
  <c r="BK302"/>
  <c r="BK250"/>
  <c r="K219"/>
  <c r="BE219"/>
  <c r="K145"/>
  <c r="BE145"/>
  <c r="K715"/>
  <c r="BE715"/>
  <c r="BK695"/>
  <c r="K683"/>
  <c r="BE683"/>
  <c r="K668"/>
  <c r="BE668"/>
  <c r="BK635"/>
  <c r="BK622"/>
  <c r="BK610"/>
  <c r="K597"/>
  <c r="BE597"/>
  <c r="BK546"/>
  <c r="BK519"/>
  <c r="K505"/>
  <c r="BE505"/>
  <c r="BK484"/>
  <c r="K456"/>
  <c r="BE456"/>
  <c r="BK436"/>
  <c r="BK360"/>
  <c r="BK335"/>
  <c r="K328"/>
  <c r="BE328"/>
  <c r="BK310"/>
  <c r="BK280"/>
  <c r="BK243"/>
  <c r="K222"/>
  <c r="BE222"/>
  <c r="BK126"/>
  <c i="10" r="R364"/>
  <c r="Q348"/>
  <c r="Q334"/>
  <c r="R324"/>
  <c r="R312"/>
  <c r="R302"/>
  <c r="Q296"/>
  <c r="Q290"/>
  <c r="Q280"/>
  <c r="Q274"/>
  <c r="Q254"/>
  <c r="R244"/>
  <c r="Q237"/>
  <c r="Q229"/>
  <c r="R219"/>
  <c r="R202"/>
  <c r="Q188"/>
  <c r="Q184"/>
  <c r="Q165"/>
  <c r="Q159"/>
  <c r="R149"/>
  <c r="R136"/>
  <c r="Q128"/>
  <c r="R120"/>
  <c r="Q111"/>
  <c r="R101"/>
  <c r="Q370"/>
  <c r="R360"/>
  <c r="Q356"/>
  <c r="R350"/>
  <c r="R344"/>
  <c r="Q340"/>
  <c r="R322"/>
  <c r="R314"/>
  <c r="R306"/>
  <c r="R304"/>
  <c r="R288"/>
  <c r="R276"/>
  <c r="R270"/>
  <c r="Q260"/>
  <c r="R254"/>
  <c r="R246"/>
  <c r="R235"/>
  <c r="R227"/>
  <c r="R221"/>
  <c r="Q212"/>
  <c r="Q200"/>
  <c r="Q194"/>
  <c r="Q192"/>
  <c r="R188"/>
  <c r="R180"/>
  <c r="Q174"/>
  <c r="Q167"/>
  <c r="Q155"/>
  <c r="R145"/>
  <c r="Q139"/>
  <c r="Q134"/>
  <c r="Q126"/>
  <c r="Q118"/>
  <c r="R113"/>
  <c r="Q107"/>
  <c r="K362"/>
  <c r="BE362"/>
  <c r="BK348"/>
  <c r="BK331"/>
  <c r="BK312"/>
  <c r="BK296"/>
  <c r="BK288"/>
  <c r="K270"/>
  <c r="BE270"/>
  <c r="BK246"/>
  <c r="K223"/>
  <c r="BE223"/>
  <c r="BK208"/>
  <c r="K184"/>
  <c r="BE184"/>
  <c r="BK167"/>
  <c r="K136"/>
  <c r="BE136"/>
  <c r="BK128"/>
  <c r="BK105"/>
  <c r="K364"/>
  <c r="BE364"/>
  <c r="BK342"/>
  <c r="BK322"/>
  <c r="BK304"/>
  <c r="BK280"/>
  <c r="BK268"/>
  <c r="K250"/>
  <c r="BE250"/>
  <c r="K229"/>
  <c r="BE229"/>
  <c r="K190"/>
  <c r="BE190"/>
  <c r="BK174"/>
  <c r="BK161"/>
  <c r="BK153"/>
  <c r="BK141"/>
  <c r="BK122"/>
  <c r="BK111"/>
  <c i="11" r="Q152"/>
  <c r="R146"/>
  <c r="R144"/>
  <c r="Q138"/>
  <c r="Q134"/>
  <c r="R124"/>
  <c r="R111"/>
  <c r="R99"/>
  <c r="R95"/>
  <c r="R138"/>
  <c r="Q130"/>
  <c r="Q117"/>
  <c r="Q105"/>
  <c r="BK152"/>
  <c r="BK134"/>
  <c r="BK122"/>
  <c r="BK109"/>
  <c r="BK97"/>
  <c r="K142"/>
  <c r="BE142"/>
  <c r="K128"/>
  <c r="BE128"/>
  <c r="BK107"/>
  <c i="12" r="R98"/>
  <c r="R106"/>
  <c r="R101"/>
  <c r="BK101"/>
  <c i="13" r="R106"/>
  <c r="Q110"/>
  <c r="Q104"/>
  <c r="Q98"/>
  <c r="BK108"/>
  <c r="BK106"/>
  <c r="K98"/>
  <c r="BE98"/>
  <c i="14" r="R137"/>
  <c r="R127"/>
  <c r="R115"/>
  <c r="Q105"/>
  <c r="R99"/>
  <c r="R93"/>
  <c r="R141"/>
  <c r="Q135"/>
  <c r="R125"/>
  <c r="Q119"/>
  <c r="R111"/>
  <c r="R105"/>
  <c r="Q93"/>
  <c r="K129"/>
  <c r="BE129"/>
  <c r="BK107"/>
  <c r="K137"/>
  <c r="BE137"/>
  <c r="K123"/>
  <c r="BE123"/>
  <c r="BK115"/>
  <c r="BK99"/>
  <c i="15" r="Q581"/>
  <c r="Q568"/>
  <c r="R553"/>
  <c r="Q538"/>
  <c r="Q523"/>
  <c r="Q518"/>
  <c r="R512"/>
  <c r="Q506"/>
  <c r="R493"/>
  <c r="R489"/>
  <c r="Q480"/>
  <c r="Q458"/>
  <c r="R447"/>
  <c r="Q429"/>
  <c r="R411"/>
  <c r="K403"/>
  <c r="R386"/>
  <c r="R380"/>
  <c r="R366"/>
  <c r="R335"/>
  <c r="Q326"/>
  <c r="Q314"/>
  <c r="R292"/>
  <c r="R280"/>
  <c r="R269"/>
  <c r="Q261"/>
  <c r="Q221"/>
  <c r="R197"/>
  <c r="K159"/>
  <c r="R123"/>
  <c r="R112"/>
  <c r="Q593"/>
  <c r="Q586"/>
  <c r="R571"/>
  <c r="R556"/>
  <c r="R548"/>
  <c r="Q545"/>
  <c r="R504"/>
  <c r="Q501"/>
  <c r="Q483"/>
  <c r="Q474"/>
  <c r="R458"/>
  <c r="Q447"/>
  <c r="Q442"/>
  <c r="R434"/>
  <c r="R426"/>
  <c r="Q416"/>
  <c r="Q398"/>
  <c r="R391"/>
  <c r="Q372"/>
  <c r="R338"/>
  <c r="Q332"/>
  <c r="R305"/>
  <c r="Q298"/>
  <c r="Q289"/>
  <c r="R278"/>
  <c r="R266"/>
  <c r="R253"/>
  <c r="Q248"/>
  <c r="Q227"/>
  <c r="R219"/>
  <c r="R209"/>
  <c r="Q209"/>
  <c r="Q197"/>
  <c r="R187"/>
  <c r="R181"/>
  <c r="Q135"/>
  <c r="Q129"/>
  <c r="BK548"/>
  <c r="BK529"/>
  <c r="BK515"/>
  <c r="BK491"/>
  <c r="K468"/>
  <c r="BE468"/>
  <c r="BK434"/>
  <c r="BK383"/>
  <c r="K321"/>
  <c r="BE321"/>
  <c r="BK298"/>
  <c r="K276"/>
  <c r="BE276"/>
  <c r="K227"/>
  <c r="BE227"/>
  <c r="K209"/>
  <c r="BE209"/>
  <c r="BK137"/>
  <c r="BK132"/>
  <c r="BK591"/>
  <c r="BK561"/>
  <c r="K538"/>
  <c r="BE538"/>
  <c r="BK493"/>
  <c r="BK471"/>
  <c r="BK450"/>
  <c r="BK432"/>
  <c r="BK416"/>
  <c r="BK398"/>
  <c r="BK380"/>
  <c r="K341"/>
  <c r="BE341"/>
  <c r="K311"/>
  <c r="BE311"/>
  <c r="K286"/>
  <c r="BE286"/>
  <c r="BK273"/>
  <c r="BK261"/>
  <c r="K237"/>
  <c r="BE237"/>
  <c r="K204"/>
  <c r="BE204"/>
  <c r="BK159"/>
  <c r="BK109"/>
  <c i="16" r="R278"/>
  <c r="R272"/>
  <c r="R266"/>
  <c r="R260"/>
  <c r="Q254"/>
  <c r="R248"/>
  <c r="Q243"/>
  <c r="R236"/>
  <c r="R234"/>
  <c r="Q228"/>
  <c r="Q226"/>
  <c r="Q224"/>
  <c r="R220"/>
  <c r="R210"/>
  <c r="Q202"/>
  <c r="R192"/>
  <c r="Q185"/>
  <c r="Q179"/>
  <c r="R170"/>
  <c r="Q160"/>
  <c r="R141"/>
  <c r="Q133"/>
  <c r="R114"/>
  <c r="Q103"/>
  <c r="Q276"/>
  <c r="Q266"/>
  <c r="R258"/>
  <c r="Q246"/>
  <c r="R238"/>
  <c r="Q230"/>
  <c r="R218"/>
  <c r="Q212"/>
  <c r="R204"/>
  <c r="Q198"/>
  <c r="Q190"/>
  <c r="Q177"/>
  <c r="K170"/>
  <c r="Q166"/>
  <c r="Q152"/>
  <c r="R143"/>
  <c r="R129"/>
  <c r="R122"/>
  <c r="Q116"/>
  <c r="R107"/>
  <c r="BK284"/>
  <c r="BK270"/>
  <c r="K256"/>
  <c r="BE256"/>
  <c r="K109"/>
  <c r="BE109"/>
  <c r="BK264"/>
  <c r="BK234"/>
  <c r="K216"/>
  <c r="BE216"/>
  <c r="BK196"/>
  <c r="BK170"/>
  <c r="K152"/>
  <c r="BE152"/>
  <c r="BK137"/>
  <c r="K103"/>
  <c r="BE103"/>
  <c i="17" r="Q413"/>
  <c r="R405"/>
  <c r="Q401"/>
  <c r="Q387"/>
  <c r="R379"/>
  <c r="Q373"/>
  <c r="R360"/>
  <c r="R354"/>
  <c r="R344"/>
  <c r="Q332"/>
  <c r="R324"/>
  <c r="Q319"/>
  <c r="R311"/>
  <c r="R298"/>
  <c r="R288"/>
  <c r="R284"/>
  <c r="Q261"/>
  <c r="R252"/>
  <c r="R240"/>
  <c r="Q233"/>
  <c r="Q229"/>
  <c r="R225"/>
  <c r="Q219"/>
  <c r="R208"/>
  <c r="R201"/>
  <c r="R193"/>
  <c r="R178"/>
  <c r="Q176"/>
  <c r="Q164"/>
  <c r="R156"/>
  <c r="R147"/>
  <c r="R140"/>
  <c r="Q126"/>
  <c r="Q121"/>
  <c r="Q113"/>
  <c r="Q418"/>
  <c r="Q407"/>
  <c r="R397"/>
  <c r="Q389"/>
  <c r="R383"/>
  <c r="Q371"/>
  <c r="Q364"/>
  <c r="Q352"/>
  <c r="R346"/>
  <c r="Q346"/>
  <c r="Q338"/>
  <c r="Q328"/>
  <c r="R315"/>
  <c r="R305"/>
  <c r="R296"/>
  <c r="Q294"/>
  <c r="R290"/>
  <c r="Q282"/>
  <c r="R270"/>
  <c r="R263"/>
  <c r="Q246"/>
  <c r="Q244"/>
  <c r="Q242"/>
  <c r="R229"/>
  <c r="Q221"/>
  <c r="R197"/>
  <c r="R189"/>
  <c r="R180"/>
  <c r="Q171"/>
  <c r="R167"/>
  <c r="Q162"/>
  <c r="R151"/>
  <c r="R143"/>
  <c r="R128"/>
  <c r="Q117"/>
  <c r="K403"/>
  <c r="BE403"/>
  <c r="BK391"/>
  <c r="BK381"/>
  <c r="BK368"/>
  <c r="K348"/>
  <c r="BE348"/>
  <c r="K334"/>
  <c r="BE334"/>
  <c r="BK326"/>
  <c r="K308"/>
  <c r="BE308"/>
  <c r="K288"/>
  <c r="BE288"/>
  <c r="K272"/>
  <c r="BE272"/>
  <c r="K259"/>
  <c r="BE259"/>
  <c r="BK235"/>
  <c r="BK225"/>
  <c r="BK213"/>
  <c r="K193"/>
  <c r="BE193"/>
  <c r="BK176"/>
  <c r="K160"/>
  <c r="BE160"/>
  <c r="BK140"/>
  <c r="K124"/>
  <c r="BE124"/>
  <c r="BK407"/>
  <c r="BK375"/>
  <c r="BK358"/>
  <c r="BK342"/>
  <c r="K328"/>
  <c r="BE328"/>
  <c r="BK315"/>
  <c r="K298"/>
  <c r="BE298"/>
  <c r="BK284"/>
  <c r="BK270"/>
  <c r="K254"/>
  <c r="BE254"/>
  <c r="BK242"/>
  <c r="BK223"/>
  <c r="BK201"/>
  <c r="BK178"/>
  <c r="BK158"/>
  <c r="K136"/>
  <c r="BE136"/>
  <c i="18" r="Q199"/>
  <c r="R187"/>
  <c r="Q171"/>
  <c r="Q146"/>
  <c r="Q187"/>
  <c r="Q174"/>
  <c r="R160"/>
  <c r="R150"/>
  <c r="R132"/>
  <c r="R118"/>
  <c r="R110"/>
  <c r="K199"/>
  <c r="BE199"/>
  <c r="BK171"/>
  <c r="BK137"/>
  <c r="BK110"/>
  <c r="K194"/>
  <c r="BE194"/>
  <c r="BK163"/>
  <c r="BK150"/>
  <c r="BK114"/>
  <c i="19" r="Q424"/>
  <c r="R418"/>
  <c r="Q408"/>
  <c r="R402"/>
  <c r="R398"/>
  <c r="R386"/>
  <c r="R365"/>
  <c r="R359"/>
  <c r="Q351"/>
  <c r="Q343"/>
  <c r="R332"/>
  <c r="R330"/>
  <c r="R320"/>
  <c r="R314"/>
  <c r="Q303"/>
  <c r="Q297"/>
  <c r="R287"/>
  <c r="Q281"/>
  <c r="Q273"/>
  <c r="Q267"/>
  <c r="R255"/>
  <c r="Q251"/>
  <c r="R236"/>
  <c r="R232"/>
  <c r="R227"/>
  <c r="Q223"/>
  <c r="R215"/>
  <c r="R213"/>
  <c r="Q207"/>
  <c r="R189"/>
  <c r="Q181"/>
  <c r="R160"/>
  <c r="Q153"/>
  <c r="Q147"/>
  <c r="R137"/>
  <c r="R118"/>
  <c r="R114"/>
  <c r="Q435"/>
  <c r="Q430"/>
  <c r="R416"/>
  <c r="R396"/>
  <c r="Q390"/>
  <c r="Q379"/>
  <c r="R371"/>
  <c r="Q357"/>
  <c r="R353"/>
  <c r="Q347"/>
  <c r="Q338"/>
  <c r="Q320"/>
  <c r="Q306"/>
  <c r="R290"/>
  <c r="Q283"/>
  <c r="R261"/>
  <c r="Q249"/>
  <c r="R242"/>
  <c r="R221"/>
  <c r="Q217"/>
  <c r="R205"/>
  <c r="R200"/>
  <c r="Q194"/>
  <c r="R186"/>
  <c r="R174"/>
  <c r="R166"/>
  <c r="R153"/>
  <c r="Q149"/>
  <c r="Q143"/>
  <c r="Q133"/>
  <c r="Q127"/>
  <c r="Q122"/>
  <c r="Q116"/>
  <c r="BK426"/>
  <c r="BK406"/>
  <c r="K394"/>
  <c r="BE394"/>
  <c r="BK375"/>
  <c r="BK353"/>
  <c r="BK327"/>
  <c r="BK314"/>
  <c r="K300"/>
  <c r="BE300"/>
  <c r="K283"/>
  <c r="BE283"/>
  <c r="BK273"/>
  <c r="K267"/>
  <c r="BE267"/>
  <c r="BK255"/>
  <c r="K244"/>
  <c r="BE244"/>
  <c r="K232"/>
  <c r="BE232"/>
  <c r="BK215"/>
  <c r="K196"/>
  <c r="BE196"/>
  <c r="K186"/>
  <c r="BE186"/>
  <c r="K164"/>
  <c r="BE164"/>
  <c r="BK149"/>
  <c r="BK133"/>
  <c r="K120"/>
  <c r="BE120"/>
  <c r="K422"/>
  <c r="BE422"/>
  <c r="BK410"/>
  <c r="BK392"/>
  <c r="BK379"/>
  <c r="K363"/>
  <c r="BE363"/>
  <c r="K349"/>
  <c r="BE349"/>
  <c r="BK338"/>
  <c r="BK318"/>
  <c r="K297"/>
  <c r="BE297"/>
  <c r="BK277"/>
  <c r="K240"/>
  <c r="BE240"/>
  <c r="K227"/>
  <c r="BE227"/>
  <c r="BK213"/>
  <c r="BK194"/>
  <c r="K171"/>
  <c r="BE171"/>
  <c r="BK153"/>
  <c r="K141"/>
  <c r="BE141"/>
  <c r="K124"/>
  <c r="BE124"/>
  <c r="BK114"/>
  <c i="20" r="R202"/>
  <c r="R197"/>
  <c r="Q188"/>
  <c r="R180"/>
  <c r="Q161"/>
  <c r="R149"/>
  <c r="R142"/>
  <c r="R126"/>
  <c r="R116"/>
  <c r="R104"/>
  <c r="R205"/>
  <c r="R188"/>
  <c r="R166"/>
  <c r="R163"/>
  <c r="Q137"/>
  <c r="Q135"/>
  <c r="R108"/>
  <c r="K194"/>
  <c r="BE194"/>
  <c r="BK174"/>
  <c r="K145"/>
  <c r="BE145"/>
  <c r="K99"/>
  <c r="BE99"/>
  <c r="BK197"/>
  <c r="K163"/>
  <c r="BE163"/>
  <c r="K140"/>
  <c r="BE140"/>
  <c r="BK104"/>
  <c i="21" r="R141"/>
  <c r="Q132"/>
  <c r="Q98"/>
  <c r="Q145"/>
  <c r="R136"/>
  <c r="R132"/>
  <c r="R126"/>
  <c r="R119"/>
  <c r="R111"/>
  <c r="R107"/>
  <c r="BK128"/>
  <c r="BK113"/>
  <c r="K101"/>
  <c r="BE101"/>
  <c r="BK141"/>
  <c r="BK126"/>
  <c r="K107"/>
  <c r="BE107"/>
  <c i="22" r="R172"/>
  <c r="Q168"/>
  <c r="R164"/>
  <c r="Q158"/>
  <c r="Q154"/>
  <c r="R150"/>
  <c r="R137"/>
  <c r="R123"/>
  <c r="R118"/>
  <c r="Q115"/>
  <c r="R106"/>
  <c r="Q102"/>
  <c r="R166"/>
  <c r="R156"/>
  <c r="Q145"/>
  <c r="R139"/>
  <c r="R133"/>
  <c r="Q129"/>
  <c r="R125"/>
  <c r="Q120"/>
  <c r="Q113"/>
  <c r="R109"/>
  <c r="R102"/>
  <c r="R100"/>
  <c r="BK156"/>
  <c r="BK137"/>
  <c r="BK125"/>
  <c r="K111"/>
  <c r="BE111"/>
  <c r="BK174"/>
  <c r="BK164"/>
  <c r="BK154"/>
  <c r="BK131"/>
  <c r="BK113"/>
  <c i="23" r="R472"/>
  <c r="R457"/>
  <c r="Q443"/>
  <c r="Q431"/>
  <c r="R419"/>
  <c r="R410"/>
  <c r="Q392"/>
  <c r="R377"/>
  <c r="Q365"/>
  <c r="R353"/>
  <c r="R336"/>
  <c r="R320"/>
  <c r="K314"/>
  <c r="R294"/>
  <c r="R281"/>
  <c r="R272"/>
  <c r="R267"/>
  <c r="Q251"/>
  <c r="Q245"/>
  <c r="Q234"/>
  <c r="Q226"/>
  <c r="R219"/>
  <c r="R207"/>
  <c r="Q202"/>
  <c r="R180"/>
  <c r="Q144"/>
  <c r="R124"/>
  <c r="R114"/>
  <c r="Q111"/>
  <c r="Q106"/>
  <c r="Q490"/>
  <c r="R482"/>
  <c r="Q480"/>
  <c r="R474"/>
  <c r="Q472"/>
  <c r="Q466"/>
  <c r="Q461"/>
  <c r="Q457"/>
  <c r="Q447"/>
  <c r="Q445"/>
  <c r="Q438"/>
  <c r="R431"/>
  <c r="R428"/>
  <c r="Q423"/>
  <c r="R416"/>
  <c r="Q410"/>
  <c r="Q406"/>
  <c r="R398"/>
  <c r="Q394"/>
  <c r="Q386"/>
  <c r="R380"/>
  <c r="Q373"/>
  <c r="R365"/>
  <c r="Q356"/>
  <c r="Q351"/>
  <c r="R347"/>
  <c r="R339"/>
  <c r="Q336"/>
  <c r="Q331"/>
  <c r="Q328"/>
  <c r="R323"/>
  <c r="Q320"/>
  <c r="R314"/>
  <c r="R312"/>
  <c r="R306"/>
  <c r="R300"/>
  <c r="R297"/>
  <c r="Q294"/>
  <c r="R287"/>
  <c r="Q284"/>
  <c r="Q278"/>
  <c r="Q270"/>
  <c r="R265"/>
  <c r="R251"/>
  <c r="Q239"/>
  <c r="R230"/>
  <c r="R216"/>
  <c r="R213"/>
  <c r="Q207"/>
  <c r="R194"/>
  <c r="Q191"/>
  <c r="Q187"/>
  <c r="Q180"/>
  <c r="Q177"/>
  <c r="R171"/>
  <c r="Q164"/>
  <c r="Q161"/>
  <c r="Q158"/>
  <c r="R144"/>
  <c r="R128"/>
  <c r="Q126"/>
  <c r="Q121"/>
  <c r="R109"/>
  <c r="BK480"/>
  <c r="K447"/>
  <c r="BE447"/>
  <c r="BK440"/>
  <c r="K431"/>
  <c r="BE431"/>
  <c r="K416"/>
  <c r="BE416"/>
  <c r="BK398"/>
  <c r="K377"/>
  <c r="BE377"/>
  <c r="K356"/>
  <c r="BE356"/>
  <c r="K351"/>
  <c r="BE351"/>
  <c r="BK331"/>
  <c r="BK320"/>
  <c r="K300"/>
  <c r="BE300"/>
  <c r="BK291"/>
  <c r="BK275"/>
  <c r="BK257"/>
  <c r="K248"/>
  <c r="BE248"/>
  <c r="BK210"/>
  <c r="BK202"/>
  <c r="K180"/>
  <c r="BE180"/>
  <c r="BK164"/>
  <c r="BK144"/>
  <c r="BK126"/>
  <c r="BK490"/>
  <c r="BK482"/>
  <c r="BK474"/>
  <c r="K469"/>
  <c r="BE469"/>
  <c r="BK461"/>
  <c r="K457"/>
  <c r="BE457"/>
  <c r="BK445"/>
  <c r="BK428"/>
  <c r="K419"/>
  <c r="BE419"/>
  <c r="K412"/>
  <c r="BE412"/>
  <c r="BK402"/>
  <c r="BK392"/>
  <c r="K383"/>
  <c r="BE383"/>
  <c r="K373"/>
  <c r="BE373"/>
  <c r="K365"/>
  <c r="BE365"/>
  <c r="K347"/>
  <c r="BE347"/>
  <c r="K336"/>
  <c r="BE336"/>
  <c r="BK328"/>
  <c r="BK317"/>
  <c r="BK309"/>
  <c r="BK303"/>
  <c r="BK287"/>
  <c r="K278"/>
  <c r="BE278"/>
  <c r="BK265"/>
  <c r="BK239"/>
  <c r="BK230"/>
  <c r="K222"/>
  <c r="BE222"/>
  <c r="K216"/>
  <c r="BE216"/>
  <c r="K204"/>
  <c r="BE204"/>
  <c r="BK187"/>
  <c r="BK174"/>
  <c r="K158"/>
  <c r="BE158"/>
  <c r="BK124"/>
  <c r="K114"/>
  <c r="BE114"/>
  <c r="BK106"/>
  <c i="24" r="R499"/>
  <c r="R494"/>
  <c r="R486"/>
  <c r="R475"/>
  <c r="R463"/>
  <c r="R460"/>
  <c r="Q458"/>
  <c r="R453"/>
  <c r="R451"/>
  <c r="R439"/>
  <c r="R432"/>
  <c r="R427"/>
  <c r="R423"/>
  <c r="Q419"/>
  <c r="R411"/>
  <c r="R405"/>
  <c r="Q402"/>
  <c r="Q396"/>
  <c r="R386"/>
  <c r="R382"/>
  <c r="K375"/>
  <c r="Q369"/>
  <c r="Q356"/>
  <c r="Q349"/>
  <c r="R344"/>
  <c r="R339"/>
  <c r="R333"/>
  <c r="Q327"/>
  <c r="R319"/>
  <c r="R316"/>
  <c r="R307"/>
  <c r="R300"/>
  <c r="R294"/>
  <c r="Q288"/>
  <c r="R280"/>
  <c r="Q257"/>
  <c r="Q242"/>
  <c r="R231"/>
  <c r="Q208"/>
  <c r="Q194"/>
  <c r="R175"/>
  <c r="R172"/>
  <c r="Q125"/>
  <c r="R496"/>
  <c r="R488"/>
  <c r="Q480"/>
  <c r="R473"/>
  <c r="Q451"/>
  <c r="Q444"/>
  <c r="Q439"/>
  <c r="Q427"/>
  <c r="R407"/>
  <c r="Q393"/>
  <c r="Q378"/>
  <c r="Q372"/>
  <c r="Q364"/>
  <c r="Q352"/>
  <c r="Q344"/>
  <c r="R330"/>
  <c r="Q322"/>
  <c r="Q310"/>
  <c r="Q291"/>
  <c r="Q283"/>
  <c r="R260"/>
  <c r="R257"/>
  <c r="Q251"/>
  <c r="Q234"/>
  <c r="R219"/>
  <c r="Q205"/>
  <c r="Q188"/>
  <c r="R166"/>
  <c r="R127"/>
  <c r="Q112"/>
  <c r="K499"/>
  <c r="BE499"/>
  <c r="BK486"/>
  <c r="BK475"/>
  <c r="BK456"/>
  <c r="BK423"/>
  <c r="K390"/>
  <c r="BE390"/>
  <c r="BK356"/>
  <c r="K333"/>
  <c r="BE333"/>
  <c r="BK316"/>
  <c r="BK310"/>
  <c r="BK297"/>
  <c r="BK283"/>
  <c r="K254"/>
  <c r="BE254"/>
  <c r="BK231"/>
  <c r="BK194"/>
  <c r="K157"/>
  <c r="BE157"/>
  <c r="BK120"/>
  <c r="BK488"/>
  <c r="K463"/>
  <c r="BE463"/>
  <c r="BK441"/>
  <c r="K411"/>
  <c r="BE411"/>
  <c r="BK393"/>
  <c r="BK369"/>
  <c r="BK360"/>
  <c r="BK341"/>
  <c r="BK294"/>
  <c r="K257"/>
  <c r="BE257"/>
  <c r="K205"/>
  <c r="BE205"/>
  <c r="BK149"/>
  <c r="K127"/>
  <c r="BE127"/>
  <c i="25" r="Q248"/>
  <c r="R236"/>
  <c r="Q232"/>
  <c r="R222"/>
  <c r="K206"/>
  <c r="R196"/>
  <c r="R182"/>
  <c r="R176"/>
  <c r="Q140"/>
  <c r="Q131"/>
  <c r="R123"/>
  <c r="R118"/>
  <c r="R110"/>
  <c r="R248"/>
  <c r="Q242"/>
  <c r="Q236"/>
  <c r="R226"/>
  <c r="R217"/>
  <c r="Q212"/>
  <c r="Q208"/>
  <c r="Q202"/>
  <c r="Q196"/>
  <c r="Q190"/>
  <c r="Q184"/>
  <c r="Q176"/>
  <c r="R169"/>
  <c r="Q165"/>
  <c r="Q154"/>
  <c r="R148"/>
  <c r="R142"/>
  <c r="R127"/>
  <c r="R114"/>
  <c r="Q110"/>
  <c r="R105"/>
  <c r="Q101"/>
  <c r="BK240"/>
  <c r="BK222"/>
  <c r="BK208"/>
  <c r="BK178"/>
  <c r="BK140"/>
  <c r="BK125"/>
  <c r="BK116"/>
  <c r="K107"/>
  <c r="BE107"/>
  <c r="K246"/>
  <c r="BE246"/>
  <c r="K232"/>
  <c r="BE232"/>
  <c r="BK220"/>
  <c r="K198"/>
  <c r="BE198"/>
  <c r="K188"/>
  <c r="BE188"/>
  <c r="BK180"/>
  <c r="BK174"/>
  <c r="BK161"/>
  <c r="K150"/>
  <c r="BE150"/>
  <c r="K135"/>
  <c r="BE135"/>
  <c i="26" r="R154"/>
  <c r="R138"/>
  <c r="R129"/>
  <c r="Q121"/>
  <c r="Q114"/>
  <c r="Q106"/>
  <c r="R152"/>
  <c r="Q146"/>
  <c r="R142"/>
  <c r="R135"/>
  <c r="Q125"/>
  <c r="Q116"/>
  <c r="R106"/>
  <c r="R98"/>
  <c r="BK154"/>
  <c r="BK121"/>
  <c r="K152"/>
  <c r="BE152"/>
  <c r="K138"/>
  <c r="BE138"/>
  <c r="BK129"/>
  <c r="BK116"/>
  <c r="K108"/>
  <c r="BE108"/>
  <c r="BK98"/>
  <c i="27" r="Q110"/>
  <c r="R100"/>
  <c r="R112"/>
  <c r="Q108"/>
  <c r="R104"/>
  <c r="Q96"/>
  <c r="BK114"/>
  <c r="BK106"/>
  <c r="BK100"/>
  <c r="BK94"/>
  <c i="28" r="R256"/>
  <c r="Q245"/>
  <c r="Q235"/>
  <c r="Q229"/>
  <c r="Q223"/>
  <c r="Q214"/>
  <c r="Q205"/>
  <c r="Q195"/>
  <c r="Q181"/>
  <c r="Q171"/>
  <c r="Q162"/>
  <c r="Q142"/>
  <c r="Q125"/>
  <c r="Q109"/>
  <c r="R217"/>
  <c r="R201"/>
  <c r="R134"/>
  <c r="BK258"/>
  <c r="BK250"/>
  <c r="K229"/>
  <c r="BE229"/>
  <c r="K195"/>
  <c r="BE195"/>
  <c r="K167"/>
  <c r="BE167"/>
  <c r="BK125"/>
  <c r="BK235"/>
  <c r="BK201"/>
  <c r="BK181"/>
  <c r="BK145"/>
  <c i="29" r="R152"/>
  <c r="R144"/>
  <c r="Q117"/>
  <c r="R105"/>
  <c r="R154"/>
  <c r="Q149"/>
  <c r="R140"/>
  <c r="R134"/>
  <c r="Q132"/>
  <c r="Q127"/>
  <c r="Q122"/>
  <c r="R115"/>
  <c r="Q105"/>
  <c r="BK154"/>
  <c r="BK142"/>
  <c r="BK103"/>
  <c r="BK146"/>
  <c r="BK129"/>
  <c r="K119"/>
  <c r="BE119"/>
  <c r="K99"/>
  <c r="BE99"/>
  <c i="30" r="R91"/>
  <c r="K91"/>
  <c r="BE91"/>
  <c i="2" r="Q211"/>
  <c r="Q182"/>
  <c r="Q172"/>
  <c r="R160"/>
  <c r="Q158"/>
  <c r="Q151"/>
  <c r="R129"/>
  <c r="R117"/>
  <c r="Q105"/>
  <c r="R309"/>
  <c r="Q303"/>
  <c r="Q300"/>
  <c r="R286"/>
  <c r="R277"/>
  <c r="Q267"/>
  <c r="Q264"/>
  <c r="R252"/>
  <c r="Q246"/>
  <c r="R237"/>
  <c r="Q231"/>
  <c r="Q224"/>
  <c r="R218"/>
  <c r="R209"/>
  <c r="Q198"/>
  <c r="R172"/>
  <c r="Q155"/>
  <c r="R144"/>
  <c r="Q144"/>
  <c r="Q132"/>
  <c r="Q126"/>
  <c r="R120"/>
  <c r="Q111"/>
  <c i="1" r="AU81"/>
  <c r="AU59"/>
  <c r="AU55"/>
  <c i="2" r="K323"/>
  <c r="BE323"/>
  <c r="K280"/>
  <c r="BE280"/>
  <c r="BK274"/>
  <c r="BK243"/>
  <c r="K214"/>
  <c r="BE214"/>
  <c r="K195"/>
  <c r="BE195"/>
  <c r="K174"/>
  <c r="BE174"/>
  <c r="BK160"/>
  <c r="BK155"/>
  <c r="K123"/>
  <c r="BE123"/>
  <c r="K108"/>
  <c r="BE108"/>
  <c r="BK312"/>
  <c r="K296"/>
  <c r="BE296"/>
  <c r="K286"/>
  <c r="BE286"/>
  <c r="BK252"/>
  <c r="BK231"/>
  <c r="BK218"/>
  <c r="BK191"/>
  <c r="BK163"/>
  <c r="BK132"/>
  <c r="BK120"/>
  <c r="K105"/>
  <c r="BE105"/>
  <c i="3" r="Q148"/>
  <c r="R133"/>
  <c r="R131"/>
  <c r="R123"/>
  <c r="Q119"/>
  <c r="Q108"/>
  <c r="R102"/>
  <c r="Q141"/>
  <c r="R135"/>
  <c r="Q125"/>
  <c r="Q116"/>
  <c r="Q102"/>
  <c r="R98"/>
  <c r="BK148"/>
  <c r="K137"/>
  <c r="BE137"/>
  <c r="K131"/>
  <c r="BE131"/>
  <c r="BK125"/>
  <c r="BK110"/>
  <c r="K106"/>
  <c r="BE106"/>
  <c r="K119"/>
  <c r="BE119"/>
  <c i="4" r="R104"/>
  <c r="Q94"/>
  <c r="R106"/>
  <c r="Q100"/>
  <c r="BK102"/>
  <c r="BK108"/>
  <c r="K94"/>
  <c r="BE94"/>
  <c i="5" r="Q559"/>
  <c r="Q556"/>
  <c r="Q551"/>
  <c r="R540"/>
  <c r="Q538"/>
  <c r="R525"/>
  <c r="Q505"/>
  <c r="R495"/>
  <c r="Q489"/>
  <c r="R478"/>
  <c r="R440"/>
  <c r="R428"/>
  <c r="Q418"/>
  <c r="Q404"/>
  <c r="R389"/>
  <c r="R386"/>
  <c r="Q377"/>
  <c r="Q359"/>
  <c r="R346"/>
  <c r="R340"/>
  <c r="R328"/>
  <c r="Q314"/>
  <c r="Q299"/>
  <c r="Q287"/>
  <c r="Q280"/>
  <c r="Q271"/>
  <c r="Q258"/>
  <c r="Q240"/>
  <c r="Q235"/>
  <c r="R217"/>
  <c r="Q206"/>
  <c r="R202"/>
  <c r="R177"/>
  <c r="Q169"/>
  <c r="R163"/>
  <c r="R137"/>
  <c r="Q123"/>
  <c r="R110"/>
  <c r="R548"/>
  <c r="Q540"/>
  <c r="R528"/>
  <c r="R520"/>
  <c r="Q518"/>
  <c r="R498"/>
  <c r="R486"/>
  <c r="R484"/>
  <c r="R472"/>
  <c r="Q466"/>
  <c r="R457"/>
  <c r="Q454"/>
  <c r="Q450"/>
  <c r="Q438"/>
  <c r="Q436"/>
  <c r="R420"/>
  <c r="Q415"/>
  <c r="Q412"/>
  <c r="Q398"/>
  <c r="R377"/>
  <c r="Q374"/>
  <c r="R361"/>
  <c r="R354"/>
  <c r="Q340"/>
  <c r="Q328"/>
  <c r="R317"/>
  <c r="Q308"/>
  <c r="Q302"/>
  <c r="Q291"/>
  <c r="R280"/>
  <c r="R269"/>
  <c r="Q255"/>
  <c r="R240"/>
  <c r="R215"/>
  <c r="R204"/>
  <c r="Q196"/>
  <c r="Q189"/>
  <c r="Q180"/>
  <c r="Q163"/>
  <c r="Q156"/>
  <c r="Q152"/>
  <c r="Q146"/>
  <c r="R134"/>
  <c r="R121"/>
  <c r="Q113"/>
  <c r="BK556"/>
  <c r="K548"/>
  <c r="BE548"/>
  <c r="BK531"/>
  <c r="BK518"/>
  <c r="K508"/>
  <c r="BE508"/>
  <c r="K481"/>
  <c r="BE481"/>
  <c r="K460"/>
  <c r="BE460"/>
  <c r="K436"/>
  <c r="BE436"/>
  <c r="K423"/>
  <c r="BE423"/>
  <c r="BK409"/>
  <c r="BK389"/>
  <c r="K328"/>
  <c r="BE328"/>
  <c r="K311"/>
  <c r="BE311"/>
  <c r="K287"/>
  <c r="BE287"/>
  <c r="BK212"/>
  <c r="K206"/>
  <c r="BE206"/>
  <c r="K163"/>
  <c r="BE163"/>
  <c r="BK152"/>
  <c r="BK137"/>
  <c r="K118"/>
  <c r="BE118"/>
  <c r="BK113"/>
  <c r="BK551"/>
  <c r="K525"/>
  <c r="BE525"/>
  <c r="BK514"/>
  <c r="BK486"/>
  <c r="BK472"/>
  <c r="BK454"/>
  <c r="BK443"/>
  <c r="K418"/>
  <c r="BE418"/>
  <c r="BK404"/>
  <c r="BK377"/>
  <c r="BK359"/>
  <c r="BK343"/>
  <c r="K308"/>
  <c r="BE308"/>
  <c r="BK294"/>
  <c r="K274"/>
  <c r="BE274"/>
  <c r="BK269"/>
  <c r="BK255"/>
  <c r="BK235"/>
  <c r="K222"/>
  <c r="BE222"/>
  <c r="BK196"/>
  <c r="K183"/>
  <c r="BE183"/>
  <c r="BK169"/>
  <c r="K149"/>
  <c r="BE149"/>
  <c i="6" r="Q92"/>
  <c r="F40"/>
  <c i="1" r="BE61"/>
  <c i="7" r="R224"/>
  <c r="Q220"/>
  <c r="Q212"/>
  <c r="R204"/>
  <c r="Q202"/>
  <c r="Q191"/>
  <c r="Q185"/>
  <c r="Q181"/>
  <c r="Q175"/>
  <c r="R165"/>
  <c r="Q161"/>
  <c r="R155"/>
  <c r="Q150"/>
  <c r="Q146"/>
  <c r="Q140"/>
  <c r="Q133"/>
  <c r="Q128"/>
  <c r="R118"/>
  <c r="Q111"/>
  <c r="Q107"/>
  <c r="R100"/>
  <c r="R222"/>
  <c r="R216"/>
  <c r="R210"/>
  <c r="Q206"/>
  <c r="Q195"/>
  <c r="Q187"/>
  <c r="R173"/>
  <c r="R169"/>
  <c r="R163"/>
  <c r="Q142"/>
  <c r="Q135"/>
  <c r="Q131"/>
  <c r="Q122"/>
  <c r="Q118"/>
  <c r="R111"/>
  <c r="BK222"/>
  <c r="K216"/>
  <c r="BE216"/>
  <c r="K208"/>
  <c r="BE208"/>
  <c r="BK200"/>
  <c r="BK195"/>
  <c r="K191"/>
  <c r="BE191"/>
  <c r="K183"/>
  <c r="BE183"/>
  <c r="K175"/>
  <c r="BE175"/>
  <c r="K165"/>
  <c r="BE165"/>
  <c r="BK161"/>
  <c r="BK152"/>
  <c r="K144"/>
  <c r="BE144"/>
  <c r="BK135"/>
  <c r="BK131"/>
  <c r="BK118"/>
  <c r="BK109"/>
  <c r="BK100"/>
  <c i="8" r="R102"/>
  <c r="R96"/>
  <c r="BK102"/>
  <c r="BK94"/>
  <c i="9" r="Q707"/>
  <c r="R700"/>
  <c r="R689"/>
  <c r="Q680"/>
  <c r="Q668"/>
  <c r="R660"/>
  <c r="R643"/>
  <c r="R632"/>
  <c r="R622"/>
  <c r="Q616"/>
  <c r="Q603"/>
  <c r="Q597"/>
  <c r="R582"/>
  <c r="Q560"/>
  <c r="Q548"/>
  <c r="Q535"/>
  <c r="Q524"/>
  <c r="Q519"/>
  <c r="R505"/>
  <c r="Q495"/>
  <c r="R479"/>
  <c r="K471"/>
  <c r="R461"/>
  <c r="R447"/>
  <c r="R439"/>
  <c r="R429"/>
  <c r="Q381"/>
  <c r="R363"/>
  <c r="R344"/>
  <c r="Q316"/>
  <c r="Q306"/>
  <c r="R290"/>
  <c r="Q285"/>
  <c r="Q263"/>
  <c r="R238"/>
  <c r="Q231"/>
  <c r="R183"/>
  <c r="Q148"/>
  <c r="R126"/>
  <c r="Q118"/>
  <c r="Q723"/>
  <c r="R710"/>
  <c r="R695"/>
  <c r="R680"/>
  <c r="Q670"/>
  <c r="Q660"/>
  <c r="Q630"/>
  <c r="R613"/>
  <c r="Q606"/>
  <c r="R597"/>
  <c r="R585"/>
  <c r="Q576"/>
  <c r="Q572"/>
  <c r="R551"/>
  <c r="Q546"/>
  <c r="R535"/>
  <c r="R519"/>
  <c r="Q514"/>
  <c r="Q505"/>
  <c r="R490"/>
  <c r="Q479"/>
  <c r="R471"/>
  <c r="Q466"/>
  <c r="Q449"/>
  <c r="Q439"/>
  <c r="Q429"/>
  <c r="Q387"/>
  <c r="Q372"/>
  <c r="Q363"/>
  <c r="Q357"/>
  <c r="R331"/>
  <c r="Q328"/>
  <c r="R319"/>
  <c r="R280"/>
  <c r="R277"/>
  <c r="R252"/>
  <c r="Q248"/>
  <c r="R229"/>
  <c r="Q219"/>
  <c r="Q183"/>
  <c r="R142"/>
  <c r="Q130"/>
  <c r="R112"/>
  <c r="K680"/>
  <c r="BE680"/>
  <c r="BK630"/>
  <c r="K582"/>
  <c r="BE582"/>
  <c r="BK566"/>
  <c r="K560"/>
  <c r="BE560"/>
  <c r="K537"/>
  <c r="BE537"/>
  <c r="BK522"/>
  <c r="K495"/>
  <c r="BE495"/>
  <c r="BK487"/>
  <c r="K466"/>
  <c r="BE466"/>
  <c r="K384"/>
  <c r="BE384"/>
  <c r="BK354"/>
  <c r="K254"/>
  <c r="BE254"/>
  <c r="K248"/>
  <c r="BE248"/>
  <c r="BK139"/>
  <c r="BK718"/>
  <c r="BK707"/>
  <c r="BK686"/>
  <c r="BK670"/>
  <c r="BK643"/>
  <c r="K625"/>
  <c r="BE625"/>
  <c r="K613"/>
  <c r="BE613"/>
  <c r="K606"/>
  <c r="BE606"/>
  <c r="BK576"/>
  <c r="BK540"/>
  <c r="K516"/>
  <c r="BE516"/>
  <c r="K497"/>
  <c r="BE497"/>
  <c r="K461"/>
  <c r="BE461"/>
  <c r="BK449"/>
  <c r="BK387"/>
  <c r="BK357"/>
  <c r="K331"/>
  <c r="BE331"/>
  <c r="BK323"/>
  <c r="BK313"/>
  <c r="BK299"/>
  <c r="K277"/>
  <c r="BE277"/>
  <c r="K233"/>
  <c r="BE233"/>
  <c r="BK229"/>
  <c r="K216"/>
  <c r="BE216"/>
  <c r="BK148"/>
  <c r="K130"/>
  <c r="BE130"/>
  <c r="K118"/>
  <c r="BE118"/>
  <c i="10" r="R366"/>
  <c r="R362"/>
  <c r="Q352"/>
  <c r="R342"/>
  <c r="R336"/>
  <c r="R331"/>
  <c r="Q326"/>
  <c r="Q316"/>
  <c r="Q312"/>
  <c r="Q304"/>
  <c r="R298"/>
  <c r="R296"/>
  <c r="R290"/>
  <c r="R284"/>
  <c r="R282"/>
  <c r="R274"/>
  <c r="R264"/>
  <c r="R258"/>
  <c r="Q248"/>
  <c r="Q242"/>
  <c r="Q233"/>
  <c r="Q221"/>
  <c r="R216"/>
  <c r="Q204"/>
  <c r="R196"/>
  <c r="R186"/>
  <c r="R182"/>
  <c r="R163"/>
  <c r="R161"/>
  <c r="Q157"/>
  <c r="R151"/>
  <c r="Q147"/>
  <c r="R132"/>
  <c r="Q124"/>
  <c r="Q120"/>
  <c r="Q109"/>
  <c r="R372"/>
  <c r="Q360"/>
  <c r="R354"/>
  <c r="R348"/>
  <c r="Q344"/>
  <c r="Q338"/>
  <c r="Q322"/>
  <c r="R316"/>
  <c r="Q308"/>
  <c r="Q302"/>
  <c r="R286"/>
  <c r="Q276"/>
  <c r="Q270"/>
  <c r="Q264"/>
  <c r="R260"/>
  <c r="Q256"/>
  <c r="R248"/>
  <c r="Q235"/>
  <c r="Q227"/>
  <c r="Q219"/>
  <c r="R212"/>
  <c r="Q206"/>
  <c r="R200"/>
  <c r="Q180"/>
  <c r="R174"/>
  <c r="R171"/>
  <c r="R167"/>
  <c r="Q151"/>
  <c r="Q141"/>
  <c r="Q136"/>
  <c r="R126"/>
  <c r="R115"/>
  <c r="Q105"/>
  <c r="K360"/>
  <c r="BE360"/>
  <c r="K338"/>
  <c r="BE338"/>
  <c r="K316"/>
  <c r="BE316"/>
  <c r="BK300"/>
  <c r="K292"/>
  <c r="BE292"/>
  <c r="K274"/>
  <c r="BE274"/>
  <c r="BK260"/>
  <c r="K242"/>
  <c r="BE242"/>
  <c r="K219"/>
  <c r="BE219"/>
  <c r="K200"/>
  <c r="BE200"/>
  <c r="K188"/>
  <c r="BE188"/>
  <c r="BK180"/>
  <c r="BK163"/>
  <c r="BK149"/>
  <c r="BK139"/>
  <c r="K124"/>
  <c r="BE124"/>
  <c r="BK372"/>
  <c r="BK366"/>
  <c r="K352"/>
  <c r="BE352"/>
  <c r="BK346"/>
  <c r="BK326"/>
  <c r="K310"/>
  <c r="BE310"/>
  <c r="BK308"/>
  <c r="K290"/>
  <c r="BE290"/>
  <c r="BK276"/>
  <c r="K272"/>
  <c r="BE272"/>
  <c r="BK258"/>
  <c r="BK248"/>
  <c r="BK239"/>
  <c r="BK233"/>
  <c r="BK225"/>
  <c r="BK210"/>
  <c r="BK198"/>
  <c r="BK186"/>
  <c r="BK169"/>
  <c r="K132"/>
  <c r="BE132"/>
  <c r="K120"/>
  <c r="BE120"/>
  <c r="K109"/>
  <c r="BE109"/>
  <c i="11" r="Q150"/>
  <c r="Q146"/>
  <c r="R140"/>
  <c r="R132"/>
  <c r="R126"/>
  <c r="R115"/>
  <c r="Q111"/>
  <c r="R97"/>
  <c r="R152"/>
  <c r="Q140"/>
  <c r="Q128"/>
  <c r="Q119"/>
  <c r="Q115"/>
  <c r="R105"/>
  <c r="Q95"/>
  <c r="BK146"/>
  <c r="K126"/>
  <c r="BE126"/>
  <c r="BK103"/>
  <c r="BK136"/>
  <c r="K117"/>
  <c r="BE117"/>
  <c r="BK99"/>
  <c i="12" r="Q98"/>
  <c r="R103"/>
  <c r="BK103"/>
  <c i="13" r="R110"/>
  <c r="R98"/>
  <c r="R108"/>
  <c r="R102"/>
  <c r="R96"/>
  <c r="K104"/>
  <c r="BE104"/>
  <c r="BK94"/>
  <c i="14" r="Q137"/>
  <c r="R131"/>
  <c r="Q123"/>
  <c r="R117"/>
  <c r="R109"/>
  <c r="Q101"/>
  <c r="Q95"/>
  <c r="Q141"/>
  <c r="Q133"/>
  <c r="Q127"/>
  <c r="R121"/>
  <c r="Q117"/>
  <c r="Q109"/>
  <c r="R101"/>
  <c r="R95"/>
  <c r="BK135"/>
  <c r="BK111"/>
  <c r="BK133"/>
  <c r="BK121"/>
  <c r="BK105"/>
  <c r="BK97"/>
  <c i="15" r="R578"/>
  <c r="R564"/>
  <c r="R551"/>
  <c r="R538"/>
  <c r="R518"/>
  <c r="Q512"/>
  <c r="Q504"/>
  <c r="Q491"/>
  <c r="R486"/>
  <c r="R471"/>
  <c r="Q456"/>
  <c r="Q439"/>
  <c r="Q426"/>
  <c r="R416"/>
  <c r="R403"/>
  <c r="Q389"/>
  <c r="Q386"/>
  <c r="R377"/>
  <c r="Q366"/>
  <c r="R344"/>
  <c r="Q335"/>
  <c r="Q321"/>
  <c r="R314"/>
  <c r="R295"/>
  <c r="Q283"/>
  <c r="Q273"/>
  <c r="Q269"/>
  <c r="R263"/>
  <c r="R250"/>
  <c r="R217"/>
  <c r="Q204"/>
  <c r="Q159"/>
  <c r="R135"/>
  <c r="Q123"/>
  <c r="R120"/>
  <c r="Q116"/>
  <c r="Q112"/>
  <c r="R593"/>
  <c r="R591"/>
  <c r="R586"/>
  <c r="Q576"/>
  <c r="Q573"/>
  <c r="Q564"/>
  <c r="Q556"/>
  <c r="K551"/>
  <c r="R542"/>
  <c r="R520"/>
  <c r="R501"/>
  <c r="Q486"/>
  <c r="R477"/>
  <c r="Q471"/>
  <c r="R456"/>
  <c r="R445"/>
  <c r="R439"/>
  <c r="Q437"/>
  <c r="Q421"/>
  <c r="R413"/>
  <c r="R408"/>
  <c r="Q403"/>
  <c r="Q391"/>
  <c r="Q377"/>
  <c r="R370"/>
  <c r="R341"/>
  <c r="R326"/>
  <c r="Q305"/>
  <c r="R298"/>
  <c r="R289"/>
  <c r="K278"/>
  <c r="Q263"/>
  <c r="Q253"/>
  <c r="R237"/>
  <c r="R225"/>
  <c r="Q219"/>
  <c r="Q212"/>
  <c r="Q201"/>
  <c r="R191"/>
  <c r="Q184"/>
  <c r="Q137"/>
  <c r="R129"/>
  <c r="BK593"/>
  <c r="K559"/>
  <c r="BE559"/>
  <c r="BK542"/>
  <c r="BK518"/>
  <c r="BK483"/>
  <c r="K465"/>
  <c r="BE465"/>
  <c r="BK447"/>
  <c r="K437"/>
  <c r="BE437"/>
  <c r="K413"/>
  <c r="BE413"/>
  <c r="K389"/>
  <c r="BE389"/>
  <c r="BK332"/>
  <c r="K319"/>
  <c r="BE319"/>
  <c r="BK295"/>
  <c r="BK263"/>
  <c r="BK223"/>
  <c r="K201"/>
  <c r="BE201"/>
  <c r="K135"/>
  <c r="BE135"/>
  <c r="BK112"/>
  <c r="BK573"/>
  <c r="K564"/>
  <c r="BE564"/>
  <c r="K556"/>
  <c r="BE556"/>
  <c r="BK551"/>
  <c r="K439"/>
  <c r="BE439"/>
  <c r="BK411"/>
  <c r="BK377"/>
  <c r="K375"/>
  <c r="BE375"/>
  <c r="BK338"/>
  <c r="K289"/>
  <c r="BE289"/>
  <c r="BK266"/>
  <c r="K225"/>
  <c r="BE225"/>
  <c r="BK181"/>
  <c r="BK116"/>
  <c i="16" r="R282"/>
  <c r="Q280"/>
  <c r="Q272"/>
  <c r="R264"/>
  <c r="Q258"/>
  <c r="R252"/>
  <c r="Q248"/>
  <c r="Q236"/>
  <c r="R232"/>
  <c r="R222"/>
  <c r="R212"/>
  <c r="Q210"/>
  <c r="Q194"/>
  <c r="R190"/>
  <c r="Q183"/>
  <c r="R177"/>
  <c r="Q164"/>
  <c r="R158"/>
  <c r="Q143"/>
  <c r="Q137"/>
  <c r="R131"/>
  <c r="Q120"/>
  <c r="Q114"/>
  <c r="R105"/>
  <c r="R101"/>
  <c r="Q278"/>
  <c r="Q274"/>
  <c r="Q260"/>
  <c r="R246"/>
  <c r="Q240"/>
  <c r="R230"/>
  <c r="Q218"/>
  <c r="R208"/>
  <c r="R202"/>
  <c r="R196"/>
  <c r="Q187"/>
  <c r="R172"/>
  <c r="Q170"/>
  <c r="R164"/>
  <c r="R154"/>
  <c r="R152"/>
  <c r="Q148"/>
  <c r="Q139"/>
  <c r="R133"/>
  <c r="Q127"/>
  <c r="R116"/>
  <c r="R112"/>
  <c r="R103"/>
  <c r="BK268"/>
  <c r="BK248"/>
  <c r="K226"/>
  <c r="BE226"/>
  <c r="K212"/>
  <c r="BE212"/>
  <c r="BK200"/>
  <c r="BK185"/>
  <c r="BK168"/>
  <c r="BK154"/>
  <c r="BK139"/>
  <c r="K125"/>
  <c r="BE125"/>
  <c r="BK112"/>
  <c r="K280"/>
  <c r="BE280"/>
  <c r="K260"/>
  <c r="BE260"/>
  <c r="BK232"/>
  <c r="K214"/>
  <c r="BE214"/>
  <c r="BK187"/>
  <c r="K174"/>
  <c r="BE174"/>
  <c r="BK156"/>
  <c r="K141"/>
  <c r="BE141"/>
  <c r="BK129"/>
  <c r="BK105"/>
  <c i="17" r="R418"/>
  <c r="R407"/>
  <c r="Q395"/>
  <c r="R391"/>
  <c r="R377"/>
  <c r="R371"/>
  <c r="Q360"/>
  <c r="Q356"/>
  <c r="Q344"/>
  <c r="R332"/>
  <c r="Q324"/>
  <c r="R319"/>
  <c r="Q313"/>
  <c r="R302"/>
  <c r="R292"/>
  <c r="R278"/>
  <c r="R261"/>
  <c r="Q254"/>
  <c r="R250"/>
  <c r="R233"/>
  <c r="Q227"/>
  <c r="R219"/>
  <c r="Q211"/>
  <c r="Q204"/>
  <c r="Q197"/>
  <c r="Q189"/>
  <c r="Q184"/>
  <c r="Q178"/>
  <c r="R160"/>
  <c r="Q156"/>
  <c r="Q147"/>
  <c r="Q140"/>
  <c r="Q131"/>
  <c r="K126"/>
  <c r="R119"/>
  <c r="Q115"/>
  <c r="R403"/>
  <c r="R389"/>
  <c r="Q385"/>
  <c r="Q375"/>
  <c r="R368"/>
  <c r="R362"/>
  <c r="R356"/>
  <c r="R348"/>
  <c r="Q342"/>
  <c r="R336"/>
  <c r="R328"/>
  <c r="Q315"/>
  <c r="Q308"/>
  <c r="Q300"/>
  <c r="Q292"/>
  <c r="Q288"/>
  <c r="R282"/>
  <c r="R272"/>
  <c r="Q272"/>
  <c r="Q268"/>
  <c r="R257"/>
  <c r="K250"/>
  <c r="Q248"/>
  <c r="Q237"/>
  <c r="Q225"/>
  <c r="Q217"/>
  <c r="Q213"/>
  <c r="R195"/>
  <c r="R187"/>
  <c r="Q182"/>
  <c r="Q169"/>
  <c r="Q153"/>
  <c r="Q143"/>
  <c r="R113"/>
  <c r="K397"/>
  <c r="BE397"/>
  <c r="BK383"/>
  <c r="K364"/>
  <c r="BE364"/>
  <c r="BK344"/>
  <c r="K330"/>
  <c r="BE330"/>
  <c r="K294"/>
  <c r="BE294"/>
  <c r="K286"/>
  <c r="BE286"/>
  <c r="BK248"/>
  <c r="BK240"/>
  <c r="BK221"/>
  <c r="K204"/>
  <c r="BE204"/>
  <c r="K184"/>
  <c r="BE184"/>
  <c r="K171"/>
  <c r="BE171"/>
  <c r="BK164"/>
  <c r="BK149"/>
  <c r="K145"/>
  <c r="BE145"/>
  <c r="K131"/>
  <c r="BE131"/>
  <c r="BK126"/>
  <c r="BK113"/>
  <c r="K405"/>
  <c r="BE405"/>
  <c r="BK401"/>
  <c r="BK377"/>
  <c r="BK360"/>
  <c r="BK354"/>
  <c r="BK340"/>
  <c r="K324"/>
  <c r="BE324"/>
  <c r="BK319"/>
  <c r="K302"/>
  <c r="BE302"/>
  <c r="BK296"/>
  <c r="K278"/>
  <c r="BE278"/>
  <c r="BK274"/>
  <c r="BK257"/>
  <c r="K246"/>
  <c r="BE246"/>
  <c r="K227"/>
  <c r="BE227"/>
  <c r="BK208"/>
  <c r="BK187"/>
  <c r="BK162"/>
  <c r="BK143"/>
  <c r="BK115"/>
  <c i="18" r="R194"/>
  <c r="R181"/>
  <c r="R163"/>
  <c r="R146"/>
  <c r="R142"/>
  <c r="R134"/>
  <c r="R103"/>
  <c r="Q197"/>
  <c r="R190"/>
  <c r="Q178"/>
  <c r="Q167"/>
  <c r="Q160"/>
  <c r="Q154"/>
  <c r="Q132"/>
  <c r="Q118"/>
  <c r="Q114"/>
  <c r="Q107"/>
  <c r="K190"/>
  <c r="BE190"/>
  <c r="BK167"/>
  <c r="K127"/>
  <c r="BE127"/>
  <c r="BK118"/>
  <c r="BK197"/>
  <c r="BK187"/>
  <c r="BK160"/>
  <c r="BK154"/>
  <c r="K123"/>
  <c r="BE123"/>
  <c i="19" r="Q426"/>
  <c r="Q420"/>
  <c r="R408"/>
  <c r="R406"/>
  <c r="Q402"/>
  <c r="Q400"/>
  <c r="R388"/>
  <c r="Q386"/>
  <c r="R377"/>
  <c r="R369"/>
  <c r="R363"/>
  <c r="Q359"/>
  <c r="Q349"/>
  <c r="Q341"/>
  <c r="Q332"/>
  <c r="R324"/>
  <c r="Q318"/>
  <c r="Q314"/>
  <c r="R306"/>
  <c r="R293"/>
  <c r="R281"/>
  <c r="R277"/>
  <c r="R271"/>
  <c r="R267"/>
  <c r="Q259"/>
  <c r="R251"/>
  <c r="Q240"/>
  <c r="Q234"/>
  <c r="Q227"/>
  <c r="Q221"/>
  <c r="Q215"/>
  <c r="R207"/>
  <c r="R171"/>
  <c r="Q160"/>
  <c r="Q151"/>
  <c r="Q139"/>
  <c r="Q137"/>
  <c r="R124"/>
  <c r="Q110"/>
  <c r="R430"/>
  <c r="R422"/>
  <c r="R414"/>
  <c r="Q404"/>
  <c r="R390"/>
  <c r="Q383"/>
  <c r="Q377"/>
  <c r="Q371"/>
  <c r="Q365"/>
  <c r="Q355"/>
  <c r="R347"/>
  <c r="R343"/>
  <c r="R322"/>
  <c r="R318"/>
  <c r="R308"/>
  <c r="R303"/>
  <c r="R297"/>
  <c r="Q290"/>
  <c r="Q277"/>
  <c r="R275"/>
  <c r="R263"/>
  <c r="Q261"/>
  <c r="R246"/>
  <c r="Q244"/>
  <c r="Q238"/>
  <c r="R217"/>
  <c r="Q209"/>
  <c r="Q203"/>
  <c r="R194"/>
  <c r="Q186"/>
  <c r="R179"/>
  <c r="Q174"/>
  <c r="Q166"/>
  <c r="R155"/>
  <c r="R149"/>
  <c r="R143"/>
  <c r="R141"/>
  <c r="R133"/>
  <c r="R131"/>
  <c r="K127"/>
  <c r="R120"/>
  <c r="Q112"/>
  <c r="BK420"/>
  <c r="K408"/>
  <c r="BE408"/>
  <c r="K390"/>
  <c r="BE390"/>
  <c r="K369"/>
  <c r="BE369"/>
  <c r="K351"/>
  <c r="BE351"/>
  <c r="BK334"/>
  <c r="K316"/>
  <c r="BE316"/>
  <c r="BK306"/>
  <c r="BK285"/>
  <c r="BK269"/>
  <c r="BK257"/>
  <c r="BK238"/>
  <c r="K211"/>
  <c r="BE211"/>
  <c r="K189"/>
  <c r="BE189"/>
  <c r="BK162"/>
  <c r="K137"/>
  <c r="BE137"/>
  <c r="BK127"/>
  <c r="K430"/>
  <c r="BE430"/>
  <c r="K416"/>
  <c r="BE416"/>
  <c r="BK396"/>
  <c r="BK373"/>
  <c r="K365"/>
  <c r="BE365"/>
  <c r="K345"/>
  <c r="BE345"/>
  <c r="K336"/>
  <c r="BE336"/>
  <c r="BK320"/>
  <c r="BK295"/>
  <c r="K263"/>
  <c r="BE263"/>
  <c r="BK242"/>
  <c r="K223"/>
  <c r="BE223"/>
  <c r="K209"/>
  <c r="BE209"/>
  <c r="K183"/>
  <c r="BE183"/>
  <c r="BK169"/>
  <c r="K143"/>
  <c r="BE143"/>
  <c r="K122"/>
  <c r="BE122"/>
  <c i="20" r="Q207"/>
  <c r="Q194"/>
  <c r="Q180"/>
  <c r="R153"/>
  <c r="Q145"/>
  <c r="R137"/>
  <c r="Q120"/>
  <c r="Q108"/>
  <c r="R207"/>
  <c r="R192"/>
  <c r="Q170"/>
  <c r="Q163"/>
  <c r="Q142"/>
  <c r="R130"/>
  <c r="Q104"/>
  <c r="BK192"/>
  <c r="K166"/>
  <c r="BE166"/>
  <c r="BK137"/>
  <c r="BK108"/>
  <c r="BK188"/>
  <c r="K157"/>
  <c r="BE157"/>
  <c r="K135"/>
  <c r="BE135"/>
  <c i="21" r="Q147"/>
  <c r="R143"/>
  <c r="Q134"/>
  <c r="R122"/>
  <c r="R117"/>
  <c r="R115"/>
  <c r="Q111"/>
  <c r="R98"/>
  <c r="Q141"/>
  <c r="R130"/>
  <c r="Q124"/>
  <c r="R109"/>
  <c r="K132"/>
  <c r="BE132"/>
  <c r="BK111"/>
  <c r="BK145"/>
  <c r="BK124"/>
  <c i="22" r="Q176"/>
  <c r="Q172"/>
  <c r="Q164"/>
  <c r="Q162"/>
  <c r="R154"/>
  <c r="R145"/>
  <c r="K139"/>
  <c r="R98"/>
  <c r="Q166"/>
  <c r="Q150"/>
  <c r="Q147"/>
  <c r="Q137"/>
  <c r="Q135"/>
  <c r="Q127"/>
  <c r="Q125"/>
  <c r="Q111"/>
  <c r="Q100"/>
  <c r="BK150"/>
  <c r="BK129"/>
  <c r="BK106"/>
  <c r="BK172"/>
  <c r="K162"/>
  <c r="BE162"/>
  <c r="K152"/>
  <c r="BE152"/>
  <c r="BK139"/>
  <c r="BK118"/>
  <c i="23" r="K474"/>
  <c r="Q469"/>
  <c r="Q464"/>
  <c r="Q459"/>
  <c r="R450"/>
  <c r="Q440"/>
  <c r="Q428"/>
  <c r="Q416"/>
  <c r="R402"/>
  <c r="Q389"/>
  <c r="Q377"/>
  <c r="Q369"/>
  <c r="R356"/>
  <c r="R334"/>
  <c r="Q317"/>
  <c r="R303"/>
  <c r="Q281"/>
  <c r="Q257"/>
  <c r="Q248"/>
  <c r="R226"/>
  <c r="Q213"/>
  <c r="R191"/>
  <c r="R147"/>
  <c i="24" r="R269"/>
  <c r="Q231"/>
  <c r="R208"/>
  <c r="Q178"/>
  <c r="Q169"/>
  <c r="Q127"/>
  <c r="R123"/>
  <c r="Q504"/>
  <c r="Q494"/>
  <c r="Q486"/>
  <c r="R478"/>
  <c r="R471"/>
  <c r="Q460"/>
  <c r="R444"/>
  <c r="Q436"/>
  <c r="Q425"/>
  <c r="Q407"/>
  <c r="Q399"/>
  <c r="Q382"/>
  <c r="R372"/>
  <c r="R364"/>
  <c r="R352"/>
  <c r="Q347"/>
  <c r="Q330"/>
  <c r="Q316"/>
  <c r="Q304"/>
  <c r="R288"/>
  <c r="Q269"/>
  <c r="Q260"/>
  <c r="R251"/>
  <c r="R228"/>
  <c r="R205"/>
  <c r="R188"/>
  <c r="Q172"/>
  <c r="R149"/>
  <c r="R112"/>
  <c r="BK496"/>
  <c r="BK480"/>
  <c r="BK458"/>
  <c r="BK436"/>
  <c r="BK399"/>
  <c r="K349"/>
  <c r="BE349"/>
  <c r="BK322"/>
  <c r="BK304"/>
  <c r="K260"/>
  <c r="BE260"/>
  <c r="K246"/>
  <c r="BE246"/>
  <c r="K228"/>
  <c r="BE228"/>
  <c r="BK185"/>
  <c r="K166"/>
  <c r="BE166"/>
  <c r="K483"/>
  <c r="BE483"/>
  <c r="BK453"/>
  <c r="BK444"/>
  <c r="BK427"/>
  <c r="BK407"/>
  <c r="BK386"/>
  <c r="K364"/>
  <c r="BE364"/>
  <c r="BK336"/>
  <c r="K300"/>
  <c r="BE300"/>
  <c r="BK288"/>
  <c r="BK251"/>
  <c r="BK191"/>
  <c r="K169"/>
  <c r="BE169"/>
  <c i="25" r="Q246"/>
  <c r="K236"/>
  <c r="R228"/>
  <c r="R220"/>
  <c r="R210"/>
  <c r="R204"/>
  <c r="R200"/>
  <c r="R192"/>
  <c r="Q178"/>
  <c r="Q167"/>
  <c r="R161"/>
  <c r="Q159"/>
  <c r="Q156"/>
  <c r="R146"/>
  <c r="R138"/>
  <c r="R129"/>
  <c r="Q123"/>
  <c r="R116"/>
  <c r="Q105"/>
  <c r="R246"/>
  <c r="Q240"/>
  <c r="Q234"/>
  <c r="R224"/>
  <c r="Q217"/>
  <c r="R212"/>
  <c r="R206"/>
  <c r="Q200"/>
  <c r="R194"/>
  <c r="R188"/>
  <c r="R180"/>
  <c r="R174"/>
  <c r="Q169"/>
  <c r="Q163"/>
  <c r="R152"/>
  <c r="Q146"/>
  <c r="R140"/>
  <c r="R131"/>
  <c r="Q118"/>
  <c r="Q112"/>
  <c r="R103"/>
  <c r="BK250"/>
  <c r="K238"/>
  <c r="BE238"/>
  <c r="K224"/>
  <c r="BE224"/>
  <c r="BK212"/>
  <c r="K192"/>
  <c r="BE192"/>
  <c r="K169"/>
  <c r="BE169"/>
  <c r="BK129"/>
  <c r="BK118"/>
  <c r="BK110"/>
  <c r="BK236"/>
  <c r="BK206"/>
  <c r="BK194"/>
  <c r="BK182"/>
  <c r="BK165"/>
  <c r="K154"/>
  <c r="BE154"/>
  <c r="BK142"/>
  <c r="BK112"/>
  <c i="26" r="R140"/>
  <c r="R131"/>
  <c r="Q123"/>
  <c r="R114"/>
  <c r="Q108"/>
  <c r="Q154"/>
  <c r="R148"/>
  <c r="Q144"/>
  <c r="Q138"/>
  <c r="Q131"/>
  <c r="R125"/>
  <c r="R112"/>
  <c r="R104"/>
  <c r="Q98"/>
  <c r="BK150"/>
  <c r="BK140"/>
  <c r="K148"/>
  <c r="BE148"/>
  <c r="K135"/>
  <c r="BE135"/>
  <c r="BK127"/>
  <c r="BK110"/>
  <c i="27" r="R114"/>
  <c r="Q100"/>
  <c r="Q112"/>
  <c r="R106"/>
  <c r="Q98"/>
  <c r="K112"/>
  <c r="BE112"/>
  <c r="BK102"/>
  <c i="28" r="Q258"/>
  <c r="Q253"/>
  <c r="Q232"/>
  <c r="R223"/>
  <c r="R220"/>
  <c r="R211"/>
  <c r="Q201"/>
  <c r="R195"/>
  <c r="R181"/>
  <c r="R171"/>
  <c r="R157"/>
  <c r="Q145"/>
  <c r="R138"/>
  <c r="Q113"/>
  <c r="Q107"/>
  <c r="Q99"/>
  <c r="K253"/>
  <c r="Q250"/>
  <c r="R245"/>
  <c r="R238"/>
  <c r="R229"/>
  <c r="R214"/>
  <c r="R193"/>
  <c r="K181"/>
  <c r="Q174"/>
  <c r="K169"/>
  <c r="Q167"/>
  <c r="R162"/>
  <c r="K145"/>
  <c r="R142"/>
  <c r="K134"/>
  <c r="R109"/>
  <c r="BK232"/>
  <c r="K220"/>
  <c r="BE220"/>
  <c r="K208"/>
  <c r="BE208"/>
  <c r="BK174"/>
  <c r="BK142"/>
  <c r="BK109"/>
  <c r="K242"/>
  <c r="BE242"/>
  <c r="BK205"/>
  <c r="BK185"/>
  <c r="BK157"/>
  <c r="BK138"/>
  <c r="BK99"/>
  <c i="29" r="R136"/>
  <c r="Q113"/>
  <c r="Q101"/>
  <c r="Q154"/>
  <c r="R146"/>
  <c r="Q140"/>
  <c r="R132"/>
  <c r="R127"/>
  <c r="R122"/>
  <c r="R117"/>
  <c r="R111"/>
  <c r="Q107"/>
  <c r="R101"/>
  <c r="K144"/>
  <c r="BE144"/>
  <c r="BK124"/>
  <c r="K101"/>
  <c r="BE101"/>
  <c r="K138"/>
  <c r="BE138"/>
  <c r="BK122"/>
  <c r="BK115"/>
  <c r="BK105"/>
  <c i="30" r="Q91"/>
  <c r="R88"/>
  <c r="K88"/>
  <c r="BE88"/>
  <c i="2" r="Q334"/>
  <c r="Q326"/>
  <c r="R315"/>
  <c r="Q306"/>
  <c r="R296"/>
  <c r="R293"/>
  <c r="Q289"/>
  <c r="Q283"/>
  <c r="Q280"/>
  <c r="R274"/>
  <c r="R271"/>
  <c r="Q261"/>
  <c r="Q255"/>
  <c r="R243"/>
  <c r="Q237"/>
  <c r="Q218"/>
  <c r="Q214"/>
  <c r="R198"/>
  <c r="Q195"/>
  <c r="R185"/>
  <c r="R174"/>
  <c r="R169"/>
  <c r="R158"/>
  <c r="R138"/>
  <c r="Q120"/>
  <c r="R105"/>
  <c r="R331"/>
  <c r="Q328"/>
  <c r="R323"/>
  <c r="Q320"/>
  <c r="Q315"/>
  <c r="Q312"/>
  <c r="R306"/>
  <c r="R289"/>
  <c r="Q271"/>
  <c r="R261"/>
  <c r="R249"/>
  <c r="R240"/>
  <c r="R231"/>
  <c r="R224"/>
  <c r="Q216"/>
  <c r="Q209"/>
  <c r="Q163"/>
  <c r="Q148"/>
  <c r="R135"/>
  <c r="Q123"/>
  <c r="R111"/>
  <c i="1" r="AU71"/>
  <c i="2" r="BK182"/>
  <c r="K135"/>
  <c r="BE135"/>
  <c r="K331"/>
  <c r="BE331"/>
  <c r="BK303"/>
  <c r="BK283"/>
  <c r="BK261"/>
  <c r="K246"/>
  <c r="BE246"/>
  <c r="BK228"/>
  <c r="K209"/>
  <c r="BE209"/>
  <c r="K185"/>
  <c r="BE185"/>
  <c r="K158"/>
  <c r="BE158"/>
  <c r="BK138"/>
  <c r="BK114"/>
  <c i="3" r="R148"/>
  <c r="Q143"/>
  <c r="Q135"/>
  <c r="Q131"/>
  <c r="Q123"/>
  <c r="Q113"/>
  <c r="Q104"/>
  <c r="R141"/>
  <c r="R137"/>
  <c r="Q127"/>
  <c r="R116"/>
  <c r="R110"/>
  <c r="Q100"/>
  <c r="BK150"/>
  <c r="BK141"/>
  <c r="BK135"/>
  <c r="BK123"/>
  <c r="BK108"/>
  <c r="BK129"/>
  <c r="K96"/>
  <c r="BE96"/>
  <c i="4" r="Q102"/>
  <c r="Q96"/>
  <c r="Q110"/>
  <c r="Q106"/>
  <c r="R94"/>
  <c r="K96"/>
  <c r="BE96"/>
  <c i="5" r="R556"/>
  <c r="R551"/>
  <c r="Q543"/>
  <c r="Q536"/>
  <c r="R523"/>
  <c r="R511"/>
  <c r="Q498"/>
  <c r="Q495"/>
  <c r="Q478"/>
  <c r="R466"/>
  <c r="Q440"/>
  <c r="Q430"/>
  <c r="R425"/>
  <c r="R409"/>
  <c r="Q407"/>
  <c r="R398"/>
  <c r="Q392"/>
  <c r="Q386"/>
  <c r="Q367"/>
  <c r="R359"/>
  <c r="Q348"/>
  <c r="Q346"/>
  <c r="Q334"/>
  <c r="Q325"/>
  <c r="R299"/>
  <c r="Q289"/>
  <c r="Q283"/>
  <c r="Q269"/>
  <c r="R263"/>
  <c r="Q253"/>
  <c r="R235"/>
  <c r="R227"/>
  <c r="Q217"/>
  <c r="Q208"/>
  <c r="Q202"/>
  <c r="Q177"/>
  <c r="R169"/>
  <c r="Q143"/>
  <c r="Q128"/>
  <c r="R118"/>
  <c r="R536"/>
  <c r="Q525"/>
  <c r="Q511"/>
  <c r="R505"/>
  <c r="R489"/>
  <c r="R475"/>
  <c r="Q472"/>
  <c r="Q460"/>
  <c r="R452"/>
  <c r="R443"/>
  <c r="R433"/>
  <c r="Q420"/>
  <c r="R412"/>
  <c r="Q401"/>
  <c r="Q380"/>
  <c r="R371"/>
  <c r="Q357"/>
  <c r="R337"/>
  <c r="R325"/>
  <c r="R311"/>
  <c r="Q305"/>
  <c r="R291"/>
  <c r="R283"/>
  <c r="R271"/>
  <c r="Q261"/>
  <c r="R253"/>
  <c r="Q227"/>
  <c r="R206"/>
  <c r="R196"/>
  <c r="Q186"/>
  <c r="Q172"/>
  <c r="R156"/>
  <c r="Q149"/>
  <c r="Q137"/>
  <c r="Q121"/>
  <c r="R113"/>
  <c r="BK533"/>
  <c r="BK511"/>
  <c r="K484"/>
  <c r="BE484"/>
  <c r="BK466"/>
  <c r="K433"/>
  <c r="BE433"/>
  <c r="BK407"/>
  <c r="K383"/>
  <c r="BE383"/>
  <c r="BK334"/>
  <c r="BK305"/>
  <c r="K291"/>
  <c r="BE291"/>
  <c r="K283"/>
  <c r="BE283"/>
  <c r="BK240"/>
  <c r="K208"/>
  <c r="BE208"/>
  <c r="BK189"/>
  <c r="BK166"/>
  <c r="BK146"/>
  <c r="K123"/>
  <c r="BE123"/>
  <c r="K110"/>
  <c r="BE110"/>
  <c r="K545"/>
  <c r="BE545"/>
  <c r="BK523"/>
  <c r="K492"/>
  <c r="BE492"/>
  <c r="BK463"/>
  <c r="BK438"/>
  <c r="BK428"/>
  <c r="K415"/>
  <c r="BE415"/>
  <c r="BK386"/>
  <c r="BK371"/>
  <c r="BK357"/>
  <c r="K348"/>
  <c r="BE348"/>
  <c r="BK346"/>
  <c r="K322"/>
  <c r="BE322"/>
  <c r="K302"/>
  <c r="BE302"/>
  <c r="BK280"/>
  <c r="K266"/>
  <c r="BE266"/>
  <c r="BK253"/>
  <c r="BK230"/>
  <c r="K217"/>
  <c r="BE217"/>
  <c r="K215"/>
  <c r="BE215"/>
  <c r="BK192"/>
  <c r="BK172"/>
  <c r="BK143"/>
  <c i="6" r="F41"/>
  <c i="1" r="BF61"/>
  <c i="7" r="Q222"/>
  <c r="Q216"/>
  <c r="R212"/>
  <c r="Q208"/>
  <c r="Q200"/>
  <c r="R191"/>
  <c r="R185"/>
  <c r="R179"/>
  <c r="Q165"/>
  <c r="R157"/>
  <c r="R146"/>
  <c r="Q138"/>
  <c r="Q124"/>
  <c r="R107"/>
  <c r="Q224"/>
  <c r="Q218"/>
  <c r="Q210"/>
  <c r="R195"/>
  <c r="R181"/>
  <c r="Q173"/>
  <c r="Q169"/>
  <c r="Q157"/>
  <c r="Q155"/>
  <c r="R142"/>
  <c r="R131"/>
  <c r="R122"/>
  <c r="R115"/>
  <c r="R104"/>
  <c r="BK224"/>
  <c r="K214"/>
  <c r="BE214"/>
  <c r="K206"/>
  <c r="BE206"/>
  <c r="K198"/>
  <c r="BE198"/>
  <c r="BK189"/>
  <c r="K181"/>
  <c r="BE181"/>
  <c r="BK173"/>
  <c r="K167"/>
  <c r="BE167"/>
  <c r="BK159"/>
  <c r="K150"/>
  <c r="BE150"/>
  <c r="K142"/>
  <c r="BE142"/>
  <c r="K133"/>
  <c r="BE133"/>
  <c r="BK124"/>
  <c r="K115"/>
  <c r="BE115"/>
  <c r="BK107"/>
  <c i="8" r="R104"/>
  <c r="Q100"/>
  <c r="K104"/>
  <c r="BE104"/>
  <c r="K96"/>
  <c r="BE96"/>
  <c i="9" r="Q710"/>
  <c r="Q705"/>
  <c r="Q700"/>
  <c r="Q683"/>
  <c r="R668"/>
  <c r="R657"/>
  <c r="Q635"/>
  <c r="Q625"/>
  <c r="Q613"/>
  <c r="Q600"/>
  <c r="Q585"/>
  <c r="Q569"/>
  <c r="R560"/>
  <c r="R554"/>
  <c r="R546"/>
  <c r="Q537"/>
  <c r="R526"/>
  <c r="Q522"/>
  <c r="R511"/>
  <c r="R497"/>
  <c r="R484"/>
  <c r="Q474"/>
  <c r="R464"/>
  <c r="R449"/>
  <c r="R436"/>
  <c r="R420"/>
  <c r="R378"/>
  <c r="R369"/>
  <c r="R354"/>
  <c r="Q344"/>
  <c r="Q319"/>
  <c r="Q313"/>
  <c r="R302"/>
  <c r="Q290"/>
  <c r="R285"/>
  <c r="R263"/>
  <c r="R248"/>
  <c r="Q229"/>
  <c r="Q150"/>
  <c r="R137"/>
  <c r="Q137"/>
  <c r="Q126"/>
  <c r="R725"/>
  <c r="Q718"/>
  <c r="R707"/>
  <c r="R692"/>
  <c r="Q686"/>
  <c r="R670"/>
  <c r="R662"/>
  <c r="R630"/>
  <c r="R616"/>
  <c r="R606"/>
  <c r="R593"/>
  <c r="Q582"/>
  <c r="Q579"/>
  <c r="R572"/>
  <c r="R569"/>
  <c r="R557"/>
  <c r="R548"/>
  <c r="Q540"/>
  <c r="Q526"/>
  <c r="R522"/>
  <c r="Q511"/>
  <c r="Q503"/>
  <c r="Q497"/>
  <c r="Q492"/>
  <c r="R474"/>
  <c r="Q464"/>
  <c r="Q452"/>
  <c r="R442"/>
  <c r="Q431"/>
  <c r="Q384"/>
  <c r="Q375"/>
  <c r="R360"/>
  <c r="Q354"/>
  <c r="Q335"/>
  <c r="R316"/>
  <c r="Q280"/>
  <c r="Q254"/>
  <c r="R243"/>
  <c r="R225"/>
  <c r="BK219"/>
  <c r="R150"/>
  <c r="R134"/>
  <c r="R118"/>
  <c r="Q112"/>
  <c r="K705"/>
  <c r="BE705"/>
  <c r="BK698"/>
  <c r="K657"/>
  <c r="BE657"/>
  <c r="BK585"/>
  <c r="BK572"/>
  <c r="K551"/>
  <c r="BE551"/>
  <c r="K532"/>
  <c r="BE532"/>
  <c r="K514"/>
  <c r="BE514"/>
  <c r="K492"/>
  <c r="BE492"/>
  <c r="BK471"/>
  <c r="BK431"/>
  <c r="K381"/>
  <c r="BE381"/>
  <c r="BK375"/>
  <c r="BK344"/>
  <c r="BK263"/>
  <c r="BK238"/>
  <c r="K150"/>
  <c r="BE150"/>
  <c r="BK134"/>
  <c r="BK723"/>
  <c r="K710"/>
  <c r="BE710"/>
  <c r="K689"/>
  <c r="BE689"/>
  <c r="K673"/>
  <c r="BE673"/>
  <c r="BK653"/>
  <c r="BK628"/>
  <c r="BK616"/>
  <c r="BK603"/>
  <c r="BK569"/>
  <c r="BK557"/>
  <c r="BK535"/>
  <c r="K511"/>
  <c r="BE511"/>
  <c r="BK476"/>
  <c r="BK464"/>
  <c r="K447"/>
  <c r="BE447"/>
  <c r="BK378"/>
  <c r="K372"/>
  <c r="BE372"/>
  <c r="K349"/>
  <c r="BE349"/>
  <c r="K319"/>
  <c r="BE319"/>
  <c r="K306"/>
  <c r="BE306"/>
  <c r="K290"/>
  <c r="BE290"/>
  <c r="BK275"/>
  <c r="BK231"/>
  <c r="K142"/>
  <c r="BE142"/>
  <c r="K112"/>
  <c r="BE112"/>
  <c i="10" r="Q362"/>
  <c r="R338"/>
  <c r="Q331"/>
  <c r="Q329"/>
  <c r="R320"/>
  <c r="R310"/>
  <c r="Q306"/>
  <c r="Q300"/>
  <c r="Q298"/>
  <c r="Q292"/>
  <c r="Q286"/>
  <c r="Q284"/>
  <c r="Q278"/>
  <c r="R266"/>
  <c r="K260"/>
  <c r="Q250"/>
  <c r="R242"/>
  <c r="R239"/>
  <c r="R231"/>
  <c r="Q223"/>
  <c r="Q210"/>
  <c r="R206"/>
  <c r="Q198"/>
  <c r="R194"/>
  <c r="Q186"/>
  <c r="Q176"/>
  <c r="Q163"/>
  <c r="Q161"/>
  <c r="R155"/>
  <c r="R147"/>
  <c r="Q145"/>
  <c r="Q132"/>
  <c r="R122"/>
  <c r="Q113"/>
  <c r="R105"/>
  <c r="Q372"/>
  <c r="Q368"/>
  <c r="R358"/>
  <c r="Q354"/>
  <c r="R346"/>
  <c r="Q342"/>
  <c r="R334"/>
  <c r="Q320"/>
  <c r="Q318"/>
  <c r="R308"/>
  <c r="R294"/>
  <c r="Q282"/>
  <c r="R272"/>
  <c r="Q266"/>
  <c r="Q262"/>
  <c r="R256"/>
  <c r="Q252"/>
  <c r="Q246"/>
  <c r="R233"/>
  <c r="R225"/>
  <c r="Q216"/>
  <c r="Q214"/>
  <c r="R208"/>
  <c r="Q196"/>
  <c r="R192"/>
  <c r="R190"/>
  <c r="R178"/>
  <c r="R176"/>
  <c r="R169"/>
  <c r="R165"/>
  <c r="Q153"/>
  <c r="R141"/>
  <c r="R134"/>
  <c r="Q130"/>
  <c r="R124"/>
  <c r="Q115"/>
  <c r="R107"/>
  <c r="R103"/>
  <c r="K356"/>
  <c r="BE356"/>
  <c r="BK340"/>
  <c r="BK318"/>
  <c r="BK302"/>
  <c r="BK294"/>
  <c r="BK278"/>
  <c r="K262"/>
  <c r="BE262"/>
  <c r="K237"/>
  <c r="BE237"/>
  <c r="K214"/>
  <c r="BE214"/>
  <c r="BK204"/>
  <c r="BK192"/>
  <c r="K176"/>
  <c r="BE176"/>
  <c r="K159"/>
  <c r="BE159"/>
  <c r="K118"/>
  <c r="BE118"/>
  <c r="BK368"/>
  <c r="BK354"/>
  <c r="K334"/>
  <c r="BE334"/>
  <c r="K329"/>
  <c r="BE329"/>
  <c r="BK314"/>
  <c r="K286"/>
  <c r="BE286"/>
  <c r="K254"/>
  <c r="BE254"/>
  <c r="K244"/>
  <c r="BE244"/>
  <c r="BK216"/>
  <c r="K202"/>
  <c r="BE202"/>
  <c r="BK182"/>
  <c r="BK165"/>
  <c r="K157"/>
  <c r="BE157"/>
  <c r="BK151"/>
  <c r="BK130"/>
  <c r="K115"/>
  <c r="BE115"/>
  <c r="BK107"/>
  <c r="K101"/>
  <c r="BE101"/>
  <c i="11" r="R148"/>
  <c r="Q142"/>
  <c r="Q136"/>
  <c r="R128"/>
  <c r="R119"/>
  <c r="R113"/>
  <c r="R109"/>
  <c r="R142"/>
  <c r="R130"/>
  <c r="Q126"/>
  <c r="Q122"/>
  <c r="Q109"/>
  <c r="Q107"/>
  <c r="R103"/>
  <c r="Q97"/>
  <c r="BK148"/>
  <c r="BK144"/>
  <c r="K130"/>
  <c r="BE130"/>
  <c r="BK119"/>
  <c r="BK105"/>
  <c r="BK140"/>
  <c r="BK132"/>
  <c r="K115"/>
  <c r="BE115"/>
  <c i="12" r="Q106"/>
  <c r="R95"/>
  <c r="BK106"/>
  <c r="BK98"/>
  <c i="13" r="R100"/>
  <c r="Q96"/>
  <c r="Q108"/>
  <c r="Q102"/>
  <c r="R94"/>
  <c r="K96"/>
  <c r="BE96"/>
  <c r="BK100"/>
  <c i="14" r="R144"/>
  <c r="R129"/>
  <c r="R119"/>
  <c r="Q111"/>
  <c r="Q103"/>
  <c r="R97"/>
  <c r="R139"/>
  <c r="Q131"/>
  <c r="R123"/>
  <c r="R113"/>
  <c r="R107"/>
  <c r="Q97"/>
  <c r="K141"/>
  <c r="BE141"/>
  <c r="BK113"/>
  <c r="K95"/>
  <c r="BE95"/>
  <c r="BK131"/>
  <c r="BK119"/>
  <c r="BK109"/>
  <c r="K93"/>
  <c r="BE93"/>
  <c i="15" r="Q578"/>
  <c r="R559"/>
  <c r="K542"/>
  <c r="R529"/>
  <c r="Q520"/>
  <c r="R515"/>
  <c r="Q509"/>
  <c r="Q496"/>
  <c r="R491"/>
  <c r="R483"/>
  <c r="R465"/>
  <c r="R450"/>
  <c r="Q434"/>
  <c r="R421"/>
  <c r="Q406"/>
  <c r="R389"/>
  <c r="R383"/>
  <c r="R375"/>
  <c r="Q344"/>
  <c r="R329"/>
  <c r="Q319"/>
  <c r="Q311"/>
  <c r="R283"/>
  <c r="Q276"/>
  <c r="Q266"/>
  <c r="R248"/>
  <c r="Q217"/>
  <c r="Q193"/>
  <c r="R126"/>
  <c r="Q120"/>
  <c r="Q109"/>
  <c r="Q591"/>
  <c r="R573"/>
  <c r="R568"/>
  <c r="R561"/>
  <c r="Q551"/>
  <c r="Q548"/>
  <c r="Q542"/>
  <c r="R509"/>
  <c r="Q489"/>
  <c r="Q477"/>
  <c r="R468"/>
  <c r="Q465"/>
  <c r="R453"/>
  <c r="Q445"/>
  <c r="R437"/>
  <c r="R429"/>
  <c r="R418"/>
  <c r="Q411"/>
  <c r="R406"/>
  <c r="Q394"/>
  <c r="Q380"/>
  <c r="Q370"/>
  <c r="R332"/>
  <c r="R321"/>
  <c r="Q301"/>
  <c r="Q292"/>
  <c r="R286"/>
  <c r="R276"/>
  <c r="R258"/>
  <c r="Q250"/>
  <c r="Q237"/>
  <c r="Q225"/>
  <c r="Q223"/>
  <c r="R212"/>
  <c r="R201"/>
  <c r="Q191"/>
  <c r="R184"/>
  <c r="R159"/>
  <c r="Q132"/>
  <c r="K581"/>
  <c r="BE581"/>
  <c r="BK571"/>
  <c r="K523"/>
  <c r="BE523"/>
  <c r="BK509"/>
  <c r="K480"/>
  <c r="BE480"/>
  <c r="BK453"/>
  <c r="BK403"/>
  <c r="BK394"/>
  <c r="BK344"/>
  <c r="BK314"/>
  <c r="BK292"/>
  <c r="BK258"/>
  <c r="BK219"/>
  <c r="BK193"/>
  <c r="BK191"/>
  <c r="BK120"/>
  <c r="BK578"/>
  <c r="K568"/>
  <c r="BE568"/>
  <c r="K553"/>
  <c r="BE553"/>
  <c r="K504"/>
  <c r="BE504"/>
  <c r="BK486"/>
  <c r="BK461"/>
  <c r="BK421"/>
  <c r="BK408"/>
  <c r="BK391"/>
  <c r="K372"/>
  <c r="BE372"/>
  <c r="K335"/>
  <c r="BE335"/>
  <c r="K301"/>
  <c r="BE301"/>
  <c r="BK283"/>
  <c r="K269"/>
  <c r="BE269"/>
  <c r="K248"/>
  <c r="BE248"/>
  <c r="K221"/>
  <c r="BE221"/>
  <c r="BK187"/>
  <c r="BK123"/>
  <c i="16" r="Q282"/>
  <c r="R274"/>
  <c r="R268"/>
  <c r="R262"/>
  <c r="Q256"/>
  <c r="R250"/>
  <c r="Q214"/>
  <c r="Q206"/>
  <c r="Q196"/>
  <c r="R187"/>
  <c r="Q181"/>
  <c r="R174"/>
  <c r="Q162"/>
  <c r="R156"/>
  <c r="R139"/>
  <c r="R120"/>
  <c r="R109"/>
  <c r="R284"/>
  <c r="R270"/>
  <c r="Q252"/>
  <c r="R240"/>
  <c r="Q232"/>
  <c r="Q222"/>
  <c r="Q216"/>
  <c r="Q208"/>
  <c r="Q200"/>
  <c r="R194"/>
  <c r="R183"/>
  <c r="Q172"/>
  <c r="Q168"/>
  <c r="R162"/>
  <c r="Q156"/>
  <c r="Q154"/>
  <c r="Q150"/>
  <c r="R145"/>
  <c r="Q135"/>
  <c r="R127"/>
  <c r="R125"/>
  <c r="Q118"/>
  <c r="Q112"/>
  <c r="BK274"/>
  <c r="K262"/>
  <c r="BE262"/>
  <c r="K252"/>
  <c r="BE252"/>
  <c r="K243"/>
  <c r="BE243"/>
  <c r="BK238"/>
  <c r="BK230"/>
  <c r="K222"/>
  <c r="BE222"/>
  <c r="BK218"/>
  <c r="K210"/>
  <c r="BE210"/>
  <c r="K204"/>
  <c r="BE204"/>
  <c r="K198"/>
  <c r="BE198"/>
  <c r="K190"/>
  <c r="BE190"/>
  <c r="BK181"/>
  <c r="BK172"/>
  <c r="K164"/>
  <c r="BE164"/>
  <c r="BK158"/>
  <c r="K143"/>
  <c r="BE143"/>
  <c r="BK135"/>
  <c r="K133"/>
  <c r="BE133"/>
  <c r="BK122"/>
  <c r="BK114"/>
  <c r="BK282"/>
  <c r="BK276"/>
  <c r="K250"/>
  <c r="BE250"/>
  <c r="K228"/>
  <c r="BE228"/>
  <c r="K206"/>
  <c r="BE206"/>
  <c r="BK192"/>
  <c r="K183"/>
  <c r="BE183"/>
  <c r="K162"/>
  <c r="BE162"/>
  <c r="K148"/>
  <c r="BE148"/>
  <c r="BK120"/>
  <c i="17" r="R413"/>
  <c r="R409"/>
  <c r="R395"/>
  <c r="Q393"/>
  <c r="Q383"/>
  <c r="Q377"/>
  <c r="Q368"/>
  <c r="R358"/>
  <c r="R352"/>
  <c r="Q340"/>
  <c r="R326"/>
  <c r="R322"/>
  <c r="R313"/>
  <c r="Q302"/>
  <c r="Q296"/>
  <c r="R276"/>
  <c r="Q266"/>
  <c r="R254"/>
  <c r="Q250"/>
  <c r="R237"/>
  <c r="R231"/>
  <c r="R227"/>
  <c r="R221"/>
  <c r="R215"/>
  <c r="R204"/>
  <c r="R199"/>
  <c r="R184"/>
  <c r="R176"/>
  <c r="R171"/>
  <c r="Q160"/>
  <c r="R153"/>
  <c r="R145"/>
  <c r="Q136"/>
  <c r="Q128"/>
  <c r="R124"/>
  <c r="Q119"/>
  <c r="R115"/>
  <c r="Q111"/>
  <c r="Q411"/>
  <c r="Q409"/>
  <c r="Q403"/>
  <c r="Q391"/>
  <c r="R385"/>
  <c r="Q379"/>
  <c r="R366"/>
  <c r="Q362"/>
  <c r="K358"/>
  <c r="Q350"/>
  <c r="R340"/>
  <c r="Q336"/>
  <c r="Q330"/>
  <c r="Q326"/>
  <c r="R308"/>
  <c r="Q286"/>
  <c r="Q276"/>
  <c r="Q274"/>
  <c r="R268"/>
  <c r="R259"/>
  <c r="R244"/>
  <c r="R242"/>
  <c r="R235"/>
  <c r="R213"/>
  <c r="R211"/>
  <c r="Q195"/>
  <c r="Q187"/>
  <c r="Q180"/>
  <c r="R169"/>
  <c r="R164"/>
  <c r="R158"/>
  <c r="Q149"/>
  <c r="R136"/>
  <c r="R133"/>
  <c r="R121"/>
  <c r="BK418"/>
  <c r="K395"/>
  <c r="BE395"/>
  <c r="BK387"/>
  <c r="K379"/>
  <c r="BE379"/>
  <c r="K366"/>
  <c r="BE366"/>
  <c r="BK356"/>
  <c r="BK338"/>
  <c r="K317"/>
  <c r="BE317"/>
  <c r="K300"/>
  <c r="BE300"/>
  <c r="BK282"/>
  <c r="K266"/>
  <c r="BE266"/>
  <c r="BK244"/>
  <c r="BK233"/>
  <c r="BK217"/>
  <c r="BK199"/>
  <c r="BK182"/>
  <c r="BK169"/>
  <c r="K151"/>
  <c r="BE151"/>
  <c r="K128"/>
  <c r="BE128"/>
  <c r="BK413"/>
  <c r="BK389"/>
  <c r="BK362"/>
  <c r="K350"/>
  <c r="BE350"/>
  <c r="K336"/>
  <c r="BE336"/>
  <c r="BK322"/>
  <c r="BK305"/>
  <c r="BK292"/>
  <c r="BK276"/>
  <c r="K261"/>
  <c r="BE261"/>
  <c r="BK250"/>
  <c r="K231"/>
  <c r="BE231"/>
  <c r="BK215"/>
  <c r="K189"/>
  <c r="BE189"/>
  <c r="K167"/>
  <c r="BE167"/>
  <c r="BK147"/>
  <c r="K117"/>
  <c r="BE117"/>
  <c i="18" r="Q190"/>
  <c r="R178"/>
  <c r="Q163"/>
  <c r="Q150"/>
  <c r="Q142"/>
  <c r="Q139"/>
  <c r="Q134"/>
  <c r="Q127"/>
  <c r="R107"/>
  <c r="R99"/>
  <c r="R197"/>
  <c r="Q194"/>
  <c r="Q181"/>
  <c r="R167"/>
  <c r="R158"/>
  <c r="Q137"/>
  <c r="R127"/>
  <c r="R114"/>
  <c r="Q103"/>
  <c r="K178"/>
  <c r="BE178"/>
  <c r="BK146"/>
  <c r="K134"/>
  <c r="BE134"/>
  <c r="BK99"/>
  <c r="K185"/>
  <c r="BE185"/>
  <c r="BK158"/>
  <c r="K132"/>
  <c r="BE132"/>
  <c i="19" r="R435"/>
  <c r="R420"/>
  <c r="Q410"/>
  <c r="Q406"/>
  <c r="R400"/>
  <c r="Q396"/>
  <c r="R392"/>
  <c r="R381"/>
  <c r="R373"/>
  <c r="Q369"/>
  <c r="Q363"/>
  <c r="R355"/>
  <c r="R345"/>
  <c r="R336"/>
  <c r="Q327"/>
  <c r="Q324"/>
  <c r="R316"/>
  <c r="R310"/>
  <c r="Q295"/>
  <c r="Q285"/>
  <c r="Q279"/>
  <c r="Q275"/>
  <c r="R269"/>
  <c r="R257"/>
  <c r="R253"/>
  <c r="Q242"/>
  <c r="R234"/>
  <c r="R229"/>
  <c r="R225"/>
  <c r="Q225"/>
  <c r="R219"/>
  <c r="R209"/>
  <c r="Q200"/>
  <c r="R181"/>
  <c r="Q171"/>
  <c r="R162"/>
  <c r="R158"/>
  <c r="Q155"/>
  <c r="R147"/>
  <c r="R139"/>
  <c r="R127"/>
  <c r="R112"/>
  <c r="Q433"/>
  <c r="R424"/>
  <c r="Q416"/>
  <c r="R410"/>
  <c r="Q392"/>
  <c r="Q381"/>
  <c r="Q375"/>
  <c r="Q367"/>
  <c r="Q361"/>
  <c r="R349"/>
  <c r="R341"/>
  <c r="R334"/>
  <c r="Q310"/>
  <c r="Q300"/>
  <c r="Q287"/>
  <c r="Q269"/>
  <c r="Q253"/>
  <c r="R244"/>
  <c r="R238"/>
  <c r="Q219"/>
  <c r="Q211"/>
  <c r="R203"/>
  <c r="Q196"/>
  <c r="Q189"/>
  <c r="R183"/>
  <c r="R169"/>
  <c r="R164"/>
  <c r="R151"/>
  <c r="Q145"/>
  <c r="Q135"/>
  <c r="Q131"/>
  <c r="Q124"/>
  <c r="Q120"/>
  <c r="R110"/>
  <c r="K414"/>
  <c r="BE414"/>
  <c r="BK402"/>
  <c r="BK386"/>
  <c r="BK361"/>
  <c r="K347"/>
  <c r="BE347"/>
  <c r="BK322"/>
  <c r="K308"/>
  <c r="BE308"/>
  <c r="BK287"/>
  <c r="BK281"/>
  <c r="BK271"/>
  <c r="BK259"/>
  <c r="K251"/>
  <c r="BE251"/>
  <c r="BK234"/>
  <c r="BK221"/>
  <c r="K207"/>
  <c r="BE207"/>
  <c r="BK191"/>
  <c r="BK166"/>
  <c r="BK158"/>
  <c r="BK145"/>
  <c r="K129"/>
  <c r="BE129"/>
  <c r="K433"/>
  <c r="BE433"/>
  <c r="K418"/>
  <c r="BE418"/>
  <c r="BK398"/>
  <c r="K383"/>
  <c r="BE383"/>
  <c r="BK371"/>
  <c r="BK359"/>
  <c r="K343"/>
  <c r="BE343"/>
  <c r="BK330"/>
  <c r="BK303"/>
  <c r="K290"/>
  <c r="BE290"/>
  <c r="BK253"/>
  <c r="BK229"/>
  <c r="K219"/>
  <c r="BE219"/>
  <c r="K205"/>
  <c r="BE205"/>
  <c r="BK179"/>
  <c r="K160"/>
  <c r="BE160"/>
  <c r="K147"/>
  <c r="BE147"/>
  <c r="K135"/>
  <c r="BE135"/>
  <c r="K118"/>
  <c r="BE118"/>
  <c r="BK112"/>
  <c i="20" r="Q205"/>
  <c r="Q192"/>
  <c r="Q184"/>
  <c r="Q177"/>
  <c r="R170"/>
  <c r="Q157"/>
  <c r="Q149"/>
  <c r="R140"/>
  <c r="R120"/>
  <c r="R111"/>
  <c r="Q99"/>
  <c r="R194"/>
  <c r="R174"/>
  <c r="R161"/>
  <c r="R145"/>
  <c r="Q130"/>
  <c r="K207"/>
  <c r="BE207"/>
  <c r="BK184"/>
  <c r="BK161"/>
  <c r="BK130"/>
  <c r="BK126"/>
  <c r="K180"/>
  <c r="BE180"/>
  <c r="K149"/>
  <c r="BE149"/>
  <c r="BK120"/>
  <c i="21" r="K147"/>
  <c r="Q139"/>
  <c r="R128"/>
  <c r="Q101"/>
  <c r="Q143"/>
  <c r="Q136"/>
  <c r="Q128"/>
  <c r="R124"/>
  <c r="Q115"/>
  <c r="Q109"/>
  <c r="BK136"/>
  <c r="K122"/>
  <c r="BE122"/>
  <c r="BK109"/>
  <c r="BK147"/>
  <c r="BK143"/>
  <c r="K134"/>
  <c r="BE134"/>
  <c r="K119"/>
  <c r="BE119"/>
  <c i="22" r="R174"/>
  <c r="R170"/>
  <c r="R160"/>
  <c r="Q156"/>
  <c r="Q152"/>
  <c r="Q139"/>
  <c r="R129"/>
  <c r="Q123"/>
  <c r="R115"/>
  <c r="Q109"/>
  <c r="Q106"/>
  <c r="R176"/>
  <c r="R162"/>
  <c r="R147"/>
  <c r="Q143"/>
  <c r="R135"/>
  <c r="Q133"/>
  <c r="R127"/>
  <c r="R120"/>
  <c r="Q118"/>
  <c r="R111"/>
  <c r="R104"/>
  <c r="Q98"/>
  <c r="K176"/>
  <c r="BE176"/>
  <c r="BK143"/>
  <c r="BK133"/>
  <c r="BK120"/>
  <c r="K104"/>
  <c r="BE104"/>
  <c r="BK166"/>
  <c r="BK160"/>
  <c r="K147"/>
  <c r="BE147"/>
  <c r="BK141"/>
  <c r="BK123"/>
  <c r="BK102"/>
  <c i="23" r="R477"/>
  <c r="R466"/>
  <c r="R461"/>
  <c r="R447"/>
  <c r="R438"/>
  <c r="R426"/>
  <c r="R414"/>
  <c r="R394"/>
  <c r="R386"/>
  <c r="R373"/>
  <c r="R359"/>
  <c r="Q347"/>
  <c r="R331"/>
  <c r="Q314"/>
  <c r="Q306"/>
  <c r="R291"/>
  <c r="Q275"/>
  <c r="R270"/>
  <c r="Q265"/>
  <c r="R245"/>
  <c r="Q242"/>
  <c r="Q230"/>
  <c r="Q222"/>
  <c r="R210"/>
  <c r="Q204"/>
  <c r="Q147"/>
  <c r="Q138"/>
  <c r="R126"/>
  <c r="Q124"/>
  <c r="Q114"/>
  <c r="Q109"/>
  <c r="R490"/>
  <c r="R485"/>
  <c r="Q485"/>
  <c r="Q482"/>
  <c r="R480"/>
  <c r="Q477"/>
  <c r="Q474"/>
  <c r="R469"/>
  <c r="R464"/>
  <c r="R459"/>
  <c r="Q450"/>
  <c r="R443"/>
  <c r="R440"/>
  <c r="Q435"/>
  <c r="Q426"/>
  <c r="Q419"/>
  <c r="Q414"/>
  <c r="Q412"/>
  <c r="R406"/>
  <c r="Q402"/>
  <c r="Q398"/>
  <c r="R389"/>
  <c r="Q383"/>
  <c r="Q380"/>
  <c r="R369"/>
  <c r="Q362"/>
  <c r="Q359"/>
  <c r="Q353"/>
  <c r="Q343"/>
  <c r="Q339"/>
  <c r="Q334"/>
  <c r="R328"/>
  <c r="Q326"/>
  <c r="Q323"/>
  <c r="R317"/>
  <c r="Q312"/>
  <c r="Q309"/>
  <c r="Q303"/>
  <c r="Q300"/>
  <c r="Q297"/>
  <c r="Q291"/>
  <c r="Q287"/>
  <c r="R278"/>
  <c r="R275"/>
  <c r="Q267"/>
  <c r="R257"/>
  <c r="R248"/>
  <c r="R234"/>
  <c r="Q219"/>
  <c r="Q216"/>
  <c r="Q210"/>
  <c r="R202"/>
  <c r="Q194"/>
  <c r="R187"/>
  <c r="R177"/>
  <c r="Q174"/>
  <c r="Q171"/>
  <c r="R164"/>
  <c r="R161"/>
  <c r="R158"/>
  <c r="R138"/>
  <c r="Q128"/>
  <c r="R121"/>
  <c r="R111"/>
  <c r="R106"/>
  <c r="BK466"/>
  <c r="K443"/>
  <c r="BE443"/>
  <c r="K438"/>
  <c r="BE438"/>
  <c r="K426"/>
  <c r="BE426"/>
  <c r="BK406"/>
  <c r="K389"/>
  <c r="BE389"/>
  <c r="BK362"/>
  <c r="K353"/>
  <c r="BE353"/>
  <c r="BK339"/>
  <c r="BK323"/>
  <c r="BK312"/>
  <c r="BK294"/>
  <c r="BK281"/>
  <c r="BK270"/>
  <c r="K251"/>
  <c r="BE251"/>
  <c r="BK242"/>
  <c r="BK207"/>
  <c r="K191"/>
  <c r="BE191"/>
  <c r="BK171"/>
  <c r="BK147"/>
  <c r="K138"/>
  <c r="BE138"/>
  <c r="BK109"/>
  <c r="BK485"/>
  <c r="K477"/>
  <c r="BE477"/>
  <c r="BK472"/>
  <c r="K464"/>
  <c r="BE464"/>
  <c r="BK459"/>
  <c r="K450"/>
  <c r="BE450"/>
  <c r="BK435"/>
  <c r="BK423"/>
  <c r="BK414"/>
  <c r="BK410"/>
  <c r="BK394"/>
  <c r="K386"/>
  <c r="BE386"/>
  <c r="BK380"/>
  <c r="K369"/>
  <c r="BE369"/>
  <c r="K359"/>
  <c r="BE359"/>
  <c r="BK343"/>
  <c r="BK334"/>
  <c r="BK326"/>
  <c r="BK314"/>
  <c r="K306"/>
  <c r="BE306"/>
  <c r="BK297"/>
  <c r="BK284"/>
  <c r="K272"/>
  <c r="BE272"/>
  <c r="K267"/>
  <c r="BE267"/>
  <c r="K245"/>
  <c r="BE245"/>
  <c r="BK234"/>
  <c r="K226"/>
  <c r="BE226"/>
  <c r="BK219"/>
  <c r="BK213"/>
  <c r="K194"/>
  <c r="BE194"/>
  <c r="BK177"/>
  <c r="K161"/>
  <c r="BE161"/>
  <c r="BK128"/>
  <c r="BK121"/>
  <c r="K111"/>
  <c r="BE111"/>
  <c i="24" r="R504"/>
  <c r="Q499"/>
  <c r="Q488"/>
  <c r="R480"/>
  <c r="Q475"/>
  <c r="R458"/>
  <c r="R456"/>
  <c r="Q456"/>
  <c r="Q453"/>
  <c r="Q441"/>
  <c r="R436"/>
  <c r="Q429"/>
  <c r="R425"/>
  <c r="R419"/>
  <c r="R415"/>
  <c r="Q411"/>
  <c r="R402"/>
  <c r="R396"/>
  <c r="R393"/>
  <c r="Q386"/>
  <c r="R378"/>
  <c r="R369"/>
  <c r="R360"/>
  <c r="R349"/>
  <c r="R341"/>
  <c r="Q339"/>
  <c r="Q333"/>
  <c r="R327"/>
  <c r="R322"/>
  <c r="Q319"/>
  <c r="K319"/>
  <c r="R313"/>
  <c r="Q307"/>
  <c r="R304"/>
  <c r="R297"/>
  <c r="Q297"/>
  <c r="R291"/>
  <c r="R285"/>
  <c r="Q278"/>
  <c r="R246"/>
  <c r="Q238"/>
  <c r="Q222"/>
  <c r="Q216"/>
  <c r="Q201"/>
  <c r="R178"/>
  <c r="Q175"/>
  <c r="Q149"/>
  <c r="Q123"/>
  <c r="R491"/>
  <c r="R483"/>
  <c r="Q478"/>
  <c r="Q471"/>
  <c r="Q448"/>
  <c r="Q432"/>
  <c r="Q423"/>
  <c r="R399"/>
  <c r="Q390"/>
  <c r="Q375"/>
  <c r="Q366"/>
  <c r="R356"/>
  <c r="R347"/>
  <c r="R336"/>
  <c r="R325"/>
  <c r="Q313"/>
  <c r="Q300"/>
  <c r="Q285"/>
  <c r="R278"/>
  <c r="Q254"/>
  <c r="R242"/>
  <c r="Q228"/>
  <c r="R216"/>
  <c r="Q191"/>
  <c r="Q185"/>
  <c r="R157"/>
  <c r="Q120"/>
  <c r="Q109"/>
  <c r="K494"/>
  <c r="BE494"/>
  <c r="BK460"/>
  <c r="BK439"/>
  <c r="BK405"/>
  <c r="K366"/>
  <c r="BE366"/>
  <c r="BK344"/>
  <c r="BK325"/>
  <c r="BK307"/>
  <c r="BK291"/>
  <c r="K269"/>
  <c r="BE269"/>
  <c r="K242"/>
  <c r="BE242"/>
  <c r="BK222"/>
  <c r="K208"/>
  <c r="BE208"/>
  <c r="K178"/>
  <c r="BE178"/>
  <c r="K504"/>
  <c r="BE504"/>
  <c r="BK478"/>
  <c r="K448"/>
  <c r="BE448"/>
  <c r="BK429"/>
  <c r="BK425"/>
  <c r="K402"/>
  <c r="BE402"/>
  <c r="BK375"/>
  <c r="BK352"/>
  <c r="BK327"/>
  <c r="BK280"/>
  <c r="BK234"/>
  <c r="BK219"/>
  <c r="K188"/>
  <c r="BE188"/>
  <c r="BK109"/>
  <c i="25" r="R244"/>
  <c r="R234"/>
  <c r="Q228"/>
  <c r="Q220"/>
  <c r="Q204"/>
  <c r="Q188"/>
  <c r="Q182"/>
  <c r="Q148"/>
  <c r="R135"/>
  <c r="Q129"/>
  <c r="R121"/>
  <c r="Q114"/>
  <c r="R250"/>
  <c r="Q244"/>
  <c r="R238"/>
  <c r="R230"/>
  <c r="Q224"/>
  <c r="R215"/>
  <c r="Q210"/>
  <c r="Q206"/>
  <c r="R198"/>
  <c r="R190"/>
  <c r="R186"/>
  <c r="Q180"/>
  <c r="Q174"/>
  <c r="R167"/>
  <c r="Q161"/>
  <c r="Q152"/>
  <c r="R144"/>
  <c r="Q138"/>
  <c r="Q133"/>
  <c r="R125"/>
  <c r="Q107"/>
  <c r="Q103"/>
  <c r="BK248"/>
  <c r="K234"/>
  <c r="BE234"/>
  <c r="BK228"/>
  <c r="BK215"/>
  <c r="BK190"/>
  <c r="BK152"/>
  <c r="BK133"/>
  <c r="BK121"/>
  <c r="BK114"/>
  <c r="K105"/>
  <c r="BE105"/>
  <c r="BK101"/>
  <c r="K242"/>
  <c r="BE242"/>
  <c r="BK210"/>
  <c r="BK204"/>
  <c r="K196"/>
  <c r="BE196"/>
  <c r="K184"/>
  <c r="BE184"/>
  <c r="BK176"/>
  <c r="K167"/>
  <c r="BE167"/>
  <c r="BK163"/>
  <c r="BK156"/>
  <c r="BK146"/>
  <c r="BK127"/>
  <c i="26" r="R146"/>
  <c r="Q133"/>
  <c r="R123"/>
  <c r="R116"/>
  <c r="R108"/>
  <c r="R100"/>
  <c r="Q150"/>
  <c r="R144"/>
  <c r="Q140"/>
  <c r="Q129"/>
  <c r="R121"/>
  <c r="R110"/>
  <c r="K104"/>
  <c r="R96"/>
  <c r="K144"/>
  <c r="BE144"/>
  <c r="K112"/>
  <c r="BE112"/>
  <c r="K142"/>
  <c r="BE142"/>
  <c r="BK133"/>
  <c r="BK125"/>
  <c r="BK114"/>
  <c r="BK104"/>
  <c r="BK96"/>
  <c i="27" r="Q102"/>
  <c r="R96"/>
  <c r="R110"/>
  <c r="Q106"/>
  <c r="R98"/>
  <c r="R94"/>
  <c r="K110"/>
  <c r="BE110"/>
  <c r="K104"/>
  <c r="BE104"/>
  <c r="BK98"/>
  <c i="28" r="R258"/>
  <c r="R253"/>
  <c r="Q242"/>
  <c r="R232"/>
  <c r="Q226"/>
  <c r="Q220"/>
  <c r="Q208"/>
  <c r="R198"/>
  <c r="Q185"/>
  <c r="R174"/>
  <c r="Q169"/>
  <c r="Q153"/>
  <c r="Q134"/>
  <c r="Q121"/>
  <c r="R235"/>
  <c r="Q211"/>
  <c r="R189"/>
  <c r="R113"/>
  <c r="BK253"/>
  <c r="BK238"/>
  <c r="K223"/>
  <c r="BE223"/>
  <c r="BK217"/>
  <c r="BK177"/>
  <c r="BK153"/>
  <c r="BK134"/>
  <c r="K248"/>
  <c r="BE248"/>
  <c r="BK211"/>
  <c r="BK189"/>
  <c r="BK169"/>
  <c r="BK121"/>
  <c r="BK107"/>
  <c i="29" r="Q142"/>
  <c r="Q109"/>
  <c r="R99"/>
  <c r="Q152"/>
  <c r="Q146"/>
  <c r="R138"/>
  <c r="Q134"/>
  <c r="Q129"/>
  <c r="Q124"/>
  <c r="Q119"/>
  <c r="R113"/>
  <c r="Q111"/>
  <c r="Q103"/>
  <c r="BK127"/>
  <c r="K152"/>
  <c r="BE152"/>
  <c r="K140"/>
  <c r="BE140"/>
  <c r="BK136"/>
  <c r="BK113"/>
  <c r="K109"/>
  <c r="BE109"/>
  <c i="30" r="Q88"/>
  <c l="1" r="X86"/>
  <c r="X85"/>
  <c i="2" r="T104"/>
  <c r="V104"/>
  <c r="Q104"/>
  <c r="I67"/>
  <c r="T147"/>
  <c r="V154"/>
  <c r="Q154"/>
  <c r="I69"/>
  <c r="V184"/>
  <c r="Q184"/>
  <c r="I70"/>
  <c r="T194"/>
  <c r="X194"/>
  <c r="R194"/>
  <c r="J71"/>
  <c r="T208"/>
  <c r="X208"/>
  <c r="R208"/>
  <c r="J72"/>
  <c r="T227"/>
  <c r="V227"/>
  <c r="R227"/>
  <c r="Q270"/>
  <c r="I77"/>
  <c r="V292"/>
  <c r="Q292"/>
  <c r="I78"/>
  <c r="V299"/>
  <c r="R299"/>
  <c r="J79"/>
  <c r="T330"/>
  <c r="X330"/>
  <c r="Q330"/>
  <c r="I80"/>
  <c i="3" r="T95"/>
  <c r="X95"/>
  <c r="R95"/>
  <c r="T118"/>
  <c r="X118"/>
  <c r="R118"/>
  <c r="J70"/>
  <c r="T145"/>
  <c r="X145"/>
  <c r="R145"/>
  <c r="J71"/>
  <c i="4" r="V93"/>
  <c r="V92"/>
  <c r="R93"/>
  <c r="J67"/>
  <c r="T99"/>
  <c r="T98"/>
  <c r="V99"/>
  <c r="V98"/>
  <c r="R99"/>
  <c r="J69"/>
  <c i="5" r="T109"/>
  <c r="X109"/>
  <c r="Q109"/>
  <c r="T159"/>
  <c r="X159"/>
  <c r="R159"/>
  <c r="J69"/>
  <c r="T195"/>
  <c r="X195"/>
  <c r="R195"/>
  <c r="J70"/>
  <c r="T211"/>
  <c r="X211"/>
  <c r="R211"/>
  <c r="J71"/>
  <c r="T276"/>
  <c r="X276"/>
  <c r="R276"/>
  <c r="J72"/>
  <c r="T345"/>
  <c r="X345"/>
  <c r="R345"/>
  <c r="J73"/>
  <c r="T370"/>
  <c r="V370"/>
  <c r="R370"/>
  <c r="T411"/>
  <c r="X411"/>
  <c r="R411"/>
  <c r="J77"/>
  <c r="T432"/>
  <c r="X432"/>
  <c r="R432"/>
  <c r="J78"/>
  <c r="T442"/>
  <c r="X442"/>
  <c r="V456"/>
  <c r="Q456"/>
  <c r="I80"/>
  <c r="V488"/>
  <c r="Q488"/>
  <c r="I81"/>
  <c r="V501"/>
  <c r="R501"/>
  <c r="J82"/>
  <c r="T535"/>
  <c r="X535"/>
  <c r="R535"/>
  <c r="J83"/>
  <c r="T547"/>
  <c r="X547"/>
  <c r="Q547"/>
  <c r="I84"/>
  <c r="T555"/>
  <c r="V555"/>
  <c r="Q555"/>
  <c r="I85"/>
  <c i="7" r="V99"/>
  <c r="Q99"/>
  <c r="V106"/>
  <c r="R106"/>
  <c r="J69"/>
  <c r="BK117"/>
  <c r="K117"/>
  <c r="K70"/>
  <c r="V117"/>
  <c r="R117"/>
  <c r="J70"/>
  <c r="T130"/>
  <c r="V130"/>
  <c r="Q130"/>
  <c r="I71"/>
  <c r="T137"/>
  <c r="V137"/>
  <c r="Q137"/>
  <c r="I72"/>
  <c r="T154"/>
  <c r="X154"/>
  <c r="Q154"/>
  <c r="I73"/>
  <c r="V197"/>
  <c r="Q197"/>
  <c r="I74"/>
  <c i="8" r="V93"/>
  <c r="V92"/>
  <c r="R93"/>
  <c r="R92"/>
  <c r="V99"/>
  <c r="V98"/>
  <c r="R99"/>
  <c r="R98"/>
  <c r="J68"/>
  <c i="9" r="V111"/>
  <c r="Q111"/>
  <c r="R111"/>
  <c r="V133"/>
  <c r="X133"/>
  <c r="Q133"/>
  <c r="I69"/>
  <c r="X309"/>
  <c r="R309"/>
  <c r="J71"/>
  <c r="T428"/>
  <c r="X428"/>
  <c r="Q428"/>
  <c r="I72"/>
  <c r="V455"/>
  <c r="Q455"/>
  <c r="X478"/>
  <c r="Q478"/>
  <c r="I76"/>
  <c r="V507"/>
  <c r="X507"/>
  <c r="R507"/>
  <c r="J77"/>
  <c r="X518"/>
  <c r="Q518"/>
  <c r="I78"/>
  <c r="V539"/>
  <c r="Q539"/>
  <c r="I79"/>
  <c r="R539"/>
  <c r="J79"/>
  <c r="T550"/>
  <c r="X550"/>
  <c r="R550"/>
  <c r="J80"/>
  <c r="T578"/>
  <c r="V612"/>
  <c r="Q612"/>
  <c r="I82"/>
  <c r="T676"/>
  <c r="X676"/>
  <c r="R676"/>
  <c r="J84"/>
  <c r="T685"/>
  <c r="X685"/>
  <c r="X714"/>
  <c r="Q714"/>
  <c r="I87"/>
  <c i="10" r="V100"/>
  <c r="R100"/>
  <c r="T117"/>
  <c r="V138"/>
  <c r="Q138"/>
  <c r="I70"/>
  <c r="V173"/>
  <c r="Q173"/>
  <c r="I71"/>
  <c r="V218"/>
  <c r="Q218"/>
  <c r="I72"/>
  <c r="R218"/>
  <c r="J72"/>
  <c r="T241"/>
  <c r="X241"/>
  <c r="T333"/>
  <c r="X333"/>
  <c r="Q333"/>
  <c r="I75"/>
  <c i="11" r="T94"/>
  <c r="T93"/>
  <c r="X94"/>
  <c r="X93"/>
  <c r="R94"/>
  <c r="J67"/>
  <c r="V102"/>
  <c r="Q102"/>
  <c r="X121"/>
  <c r="R121"/>
  <c r="J70"/>
  <c i="12" r="T100"/>
  <c r="T93"/>
  <c r="T92"/>
  <c i="1" r="AW68"/>
  <c i="12" r="V100"/>
  <c r="V93"/>
  <c r="V92"/>
  <c r="R100"/>
  <c r="J69"/>
  <c i="13" r="V93"/>
  <c r="V92"/>
  <c r="V91"/>
  <c r="V90"/>
  <c r="Q93"/>
  <c r="I68"/>
  <c i="14" r="V92"/>
  <c r="V91"/>
  <c r="V90"/>
  <c r="Q92"/>
  <c r="Q91"/>
  <c i="15" r="V119"/>
  <c r="R119"/>
  <c r="J69"/>
  <c r="T272"/>
  <c r="X272"/>
  <c r="Q272"/>
  <c r="I70"/>
  <c r="X282"/>
  <c r="R282"/>
  <c r="J71"/>
  <c r="T369"/>
  <c r="V369"/>
  <c r="Q369"/>
  <c r="I72"/>
  <c r="X397"/>
  <c r="Q397"/>
  <c r="X420"/>
  <c r="R420"/>
  <c r="J76"/>
  <c r="T449"/>
  <c r="X449"/>
  <c r="R449"/>
  <c r="J77"/>
  <c r="V464"/>
  <c r="R464"/>
  <c r="J79"/>
  <c r="V500"/>
  <c r="R500"/>
  <c r="J81"/>
  <c r="T567"/>
  <c r="X567"/>
  <c r="Q567"/>
  <c r="I83"/>
  <c r="T580"/>
  <c r="X580"/>
  <c r="R580"/>
  <c r="J84"/>
  <c i="16" r="T100"/>
  <c r="X100"/>
  <c r="R100"/>
  <c r="T111"/>
  <c r="X111"/>
  <c r="R111"/>
  <c r="J69"/>
  <c r="T124"/>
  <c r="Q124"/>
  <c r="I70"/>
  <c r="X147"/>
  <c r="R147"/>
  <c r="J71"/>
  <c r="T176"/>
  <c r="X176"/>
  <c r="T189"/>
  <c r="X189"/>
  <c r="R189"/>
  <c r="J73"/>
  <c r="T245"/>
  <c r="X245"/>
  <c r="R245"/>
  <c r="J75"/>
  <c i="17" r="V110"/>
  <c r="Q110"/>
  <c r="X139"/>
  <c r="Q139"/>
  <c r="I68"/>
  <c r="X166"/>
  <c r="Q166"/>
  <c r="I69"/>
  <c r="V186"/>
  <c r="Q186"/>
  <c r="I70"/>
  <c r="V192"/>
  <c r="Q192"/>
  <c r="V210"/>
  <c r="Q210"/>
  <c r="I75"/>
  <c r="V239"/>
  <c r="Q239"/>
  <c r="I76"/>
  <c r="V256"/>
  <c r="R256"/>
  <c r="J77"/>
  <c r="T281"/>
  <c r="Q281"/>
  <c r="V307"/>
  <c r="Q307"/>
  <c r="I80"/>
  <c r="T370"/>
  <c r="X370"/>
  <c r="R370"/>
  <c r="J81"/>
  <c r="T400"/>
  <c r="T399"/>
  <c r="X400"/>
  <c r="X399"/>
  <c r="R400"/>
  <c r="J83"/>
  <c i="18" r="T98"/>
  <c r="V98"/>
  <c r="X98"/>
  <c r="R98"/>
  <c r="T122"/>
  <c r="V122"/>
  <c r="Q122"/>
  <c r="I68"/>
  <c r="V131"/>
  <c r="Q131"/>
  <c r="I69"/>
  <c r="BK145"/>
  <c r="K145"/>
  <c r="K72"/>
  <c r="V145"/>
  <c r="Q145"/>
  <c r="R145"/>
  <c r="T162"/>
  <c r="V162"/>
  <c r="Q162"/>
  <c r="I73"/>
  <c r="V189"/>
  <c r="R189"/>
  <c r="J74"/>
  <c i="19" r="T109"/>
  <c r="X109"/>
  <c r="R109"/>
  <c r="J67"/>
  <c r="V126"/>
  <c r="Q126"/>
  <c r="I68"/>
  <c r="V157"/>
  <c r="Q157"/>
  <c r="I69"/>
  <c r="V168"/>
  <c r="Q168"/>
  <c r="I70"/>
  <c r="V178"/>
  <c r="Q178"/>
  <c r="V185"/>
  <c r="Q185"/>
  <c r="I73"/>
  <c r="T202"/>
  <c r="X202"/>
  <c r="R202"/>
  <c r="J75"/>
  <c r="T231"/>
  <c r="X231"/>
  <c r="R231"/>
  <c r="J76"/>
  <c r="V248"/>
  <c r="Q248"/>
  <c r="I77"/>
  <c r="V266"/>
  <c r="Q266"/>
  <c r="R266"/>
  <c r="T289"/>
  <c r="V289"/>
  <c r="R289"/>
  <c r="J80"/>
  <c r="T385"/>
  <c r="X385"/>
  <c r="R385"/>
  <c r="J81"/>
  <c r="T413"/>
  <c r="T412"/>
  <c r="X413"/>
  <c r="X412"/>
  <c r="R413"/>
  <c r="J83"/>
  <c r="V429"/>
  <c r="V428"/>
  <c r="X429"/>
  <c r="X428"/>
  <c r="R429"/>
  <c r="R428"/>
  <c r="J84"/>
  <c i="20" r="T98"/>
  <c r="V98"/>
  <c r="Q98"/>
  <c r="I67"/>
  <c r="BK125"/>
  <c r="K125"/>
  <c r="K68"/>
  <c r="V125"/>
  <c r="Q125"/>
  <c r="I68"/>
  <c r="V134"/>
  <c r="Q134"/>
  <c r="I69"/>
  <c r="V148"/>
  <c r="Q148"/>
  <c r="T165"/>
  <c r="V165"/>
  <c r="Q165"/>
  <c r="I73"/>
  <c r="V196"/>
  <c r="Q196"/>
  <c r="I74"/>
  <c i="21" r="V106"/>
  <c r="Q106"/>
  <c r="V121"/>
  <c r="Q121"/>
  <c r="I72"/>
  <c r="T138"/>
  <c r="X138"/>
  <c r="R138"/>
  <c r="J73"/>
  <c i="22" r="X97"/>
  <c r="R97"/>
  <c r="T108"/>
  <c r="X108"/>
  <c r="R108"/>
  <c r="J69"/>
  <c r="BK117"/>
  <c r="K117"/>
  <c r="K70"/>
  <c r="V117"/>
  <c r="X117"/>
  <c r="Q117"/>
  <c r="I70"/>
  <c r="R117"/>
  <c r="J70"/>
  <c r="T122"/>
  <c r="X122"/>
  <c r="R122"/>
  <c r="J71"/>
  <c r="T149"/>
  <c r="V149"/>
  <c r="R149"/>
  <c r="J72"/>
  <c i="23" r="T105"/>
  <c r="X105"/>
  <c r="R105"/>
  <c r="J67"/>
  <c r="T120"/>
  <c r="X120"/>
  <c r="R120"/>
  <c r="J68"/>
  <c r="T201"/>
  <c r="X201"/>
  <c r="R201"/>
  <c r="J69"/>
  <c r="T264"/>
  <c r="X264"/>
  <c r="Q264"/>
  <c r="I70"/>
  <c r="V290"/>
  <c r="Q290"/>
  <c r="V316"/>
  <c r="X316"/>
  <c r="R316"/>
  <c r="J74"/>
  <c r="T338"/>
  <c r="V338"/>
  <c r="Q338"/>
  <c r="I75"/>
  <c r="R338"/>
  <c r="J75"/>
  <c r="T355"/>
  <c r="X355"/>
  <c r="R355"/>
  <c r="J76"/>
  <c r="T422"/>
  <c r="X422"/>
  <c r="R422"/>
  <c r="J78"/>
  <c r="T449"/>
  <c r="X449"/>
  <c r="Q449"/>
  <c r="I79"/>
  <c r="V476"/>
  <c r="X476"/>
  <c r="R476"/>
  <c r="J80"/>
  <c r="T484"/>
  <c r="X484"/>
  <c r="R484"/>
  <c r="J81"/>
  <c i="24" r="T105"/>
  <c r="V105"/>
  <c r="Q105"/>
  <c r="R105"/>
  <c r="T119"/>
  <c r="X119"/>
  <c r="Q119"/>
  <c r="I68"/>
  <c r="T215"/>
  <c r="X215"/>
  <c r="Q215"/>
  <c r="I69"/>
  <c r="X277"/>
  <c r="R277"/>
  <c r="J70"/>
  <c r="T303"/>
  <c r="X303"/>
  <c r="R303"/>
  <c r="J73"/>
  <c r="T329"/>
  <c r="X329"/>
  <c r="R329"/>
  <c r="J74"/>
  <c r="T351"/>
  <c r="X351"/>
  <c r="R351"/>
  <c r="J75"/>
  <c r="T368"/>
  <c r="X368"/>
  <c r="R368"/>
  <c r="J76"/>
  <c r="T435"/>
  <c r="X435"/>
  <c r="R435"/>
  <c r="J78"/>
  <c r="T462"/>
  <c r="X462"/>
  <c r="R462"/>
  <c r="J79"/>
  <c r="T490"/>
  <c r="X490"/>
  <c r="R490"/>
  <c r="J80"/>
  <c r="T498"/>
  <c r="X498"/>
  <c r="Q498"/>
  <c r="I81"/>
  <c i="25" r="T100"/>
  <c r="V100"/>
  <c r="Q100"/>
  <c r="BK109"/>
  <c r="K109"/>
  <c r="K69"/>
  <c r="V109"/>
  <c r="Q109"/>
  <c r="I69"/>
  <c r="X120"/>
  <c r="Q120"/>
  <c r="I70"/>
  <c r="T137"/>
  <c r="X137"/>
  <c r="Q137"/>
  <c r="I71"/>
  <c r="X158"/>
  <c r="R158"/>
  <c r="J72"/>
  <c r="V171"/>
  <c r="Q171"/>
  <c r="I73"/>
  <c r="V214"/>
  <c r="Q214"/>
  <c r="I74"/>
  <c r="T219"/>
  <c r="X219"/>
  <c r="R219"/>
  <c r="J75"/>
  <c i="26" r="T95"/>
  <c r="T94"/>
  <c r="X95"/>
  <c r="X94"/>
  <c r="Q95"/>
  <c r="Q94"/>
  <c r="V103"/>
  <c r="Q103"/>
  <c r="V120"/>
  <c r="Q120"/>
  <c r="I70"/>
  <c r="X137"/>
  <c r="Q137"/>
  <c r="I71"/>
  <c i="27" r="T93"/>
  <c r="T92"/>
  <c r="T91"/>
  <c r="T90"/>
  <c i="1" r="AW86"/>
  <c i="27" r="X93"/>
  <c r="X92"/>
  <c r="X91"/>
  <c r="X90"/>
  <c r="Q93"/>
  <c r="Q92"/>
  <c r="Q91"/>
  <c r="Q90"/>
  <c r="I65"/>
  <c r="K32"/>
  <c i="1" r="AS86"/>
  <c i="28" r="T98"/>
  <c r="X98"/>
  <c r="Q98"/>
  <c r="BK133"/>
  <c r="K133"/>
  <c r="K68"/>
  <c r="V133"/>
  <c r="Q133"/>
  <c r="I68"/>
  <c r="V161"/>
  <c r="R161"/>
  <c r="J69"/>
  <c r="V180"/>
  <c r="Q180"/>
  <c r="R180"/>
  <c r="J72"/>
  <c r="T197"/>
  <c r="X197"/>
  <c r="Q197"/>
  <c r="I73"/>
  <c r="T252"/>
  <c r="V252"/>
  <c r="X252"/>
  <c r="Q252"/>
  <c r="I74"/>
  <c i="29" r="T98"/>
  <c r="X98"/>
  <c r="Q98"/>
  <c r="BK121"/>
  <c r="K121"/>
  <c r="K69"/>
  <c r="V121"/>
  <c r="X121"/>
  <c r="Q121"/>
  <c r="I69"/>
  <c r="BK126"/>
  <c r="K126"/>
  <c r="K70"/>
  <c r="V126"/>
  <c r="Q126"/>
  <c r="I70"/>
  <c r="X131"/>
  <c r="R131"/>
  <c r="J71"/>
  <c r="T151"/>
  <c r="X151"/>
  <c r="R151"/>
  <c r="J73"/>
  <c i="2" r="X104"/>
  <c r="R104"/>
  <c r="V147"/>
  <c r="X147"/>
  <c r="Q147"/>
  <c r="I68"/>
  <c r="R147"/>
  <c r="J68"/>
  <c r="T154"/>
  <c r="X154"/>
  <c r="R154"/>
  <c r="J69"/>
  <c r="T184"/>
  <c r="X184"/>
  <c r="R184"/>
  <c r="J70"/>
  <c r="V194"/>
  <c r="Q194"/>
  <c r="I71"/>
  <c r="V208"/>
  <c r="Q208"/>
  <c r="I72"/>
  <c r="X227"/>
  <c r="Q227"/>
  <c r="I75"/>
  <c r="T270"/>
  <c r="V270"/>
  <c r="X270"/>
  <c r="R270"/>
  <c r="J77"/>
  <c r="T292"/>
  <c r="X292"/>
  <c r="R292"/>
  <c r="J78"/>
  <c r="T299"/>
  <c r="X299"/>
  <c r="Q299"/>
  <c r="I79"/>
  <c r="V330"/>
  <c r="R330"/>
  <c r="J80"/>
  <c i="3" r="V95"/>
  <c r="Q95"/>
  <c r="V118"/>
  <c r="Q118"/>
  <c r="I70"/>
  <c r="BK145"/>
  <c r="K145"/>
  <c r="K71"/>
  <c r="V145"/>
  <c r="Q145"/>
  <c r="I71"/>
  <c i="4" r="T93"/>
  <c r="T92"/>
  <c r="T91"/>
  <c i="1" r="AW58"/>
  <c i="4" r="X93"/>
  <c r="X92"/>
  <c r="Q93"/>
  <c r="Q92"/>
  <c r="X99"/>
  <c r="X98"/>
  <c r="Q99"/>
  <c r="Q98"/>
  <c r="I68"/>
  <c i="5" r="V109"/>
  <c r="R109"/>
  <c r="J67"/>
  <c r="V159"/>
  <c r="Q159"/>
  <c r="I69"/>
  <c r="V195"/>
  <c r="Q195"/>
  <c r="I70"/>
  <c r="V211"/>
  <c r="Q211"/>
  <c r="I71"/>
  <c r="V276"/>
  <c r="Q276"/>
  <c r="I72"/>
  <c r="V345"/>
  <c r="Q345"/>
  <c r="I73"/>
  <c r="X370"/>
  <c r="Q370"/>
  <c r="I76"/>
  <c r="V411"/>
  <c r="Q411"/>
  <c r="I77"/>
  <c r="V432"/>
  <c r="Q432"/>
  <c r="I78"/>
  <c r="V442"/>
  <c r="Q442"/>
  <c r="I79"/>
  <c r="R442"/>
  <c r="J79"/>
  <c r="T456"/>
  <c r="X456"/>
  <c r="R456"/>
  <c r="J80"/>
  <c r="T488"/>
  <c r="X488"/>
  <c r="R488"/>
  <c r="J81"/>
  <c r="T501"/>
  <c r="X501"/>
  <c r="Q501"/>
  <c r="I82"/>
  <c r="V535"/>
  <c r="Q535"/>
  <c r="I83"/>
  <c r="V547"/>
  <c r="R547"/>
  <c r="J84"/>
  <c r="BK555"/>
  <c r="K555"/>
  <c r="K85"/>
  <c r="X555"/>
  <c r="R555"/>
  <c r="J85"/>
  <c i="7" r="T99"/>
  <c r="X99"/>
  <c r="R99"/>
  <c r="T106"/>
  <c r="X106"/>
  <c r="Q106"/>
  <c r="I69"/>
  <c r="T117"/>
  <c r="X117"/>
  <c r="Q117"/>
  <c r="I70"/>
  <c r="X130"/>
  <c r="R130"/>
  <c r="J71"/>
  <c r="X137"/>
  <c r="R137"/>
  <c r="J72"/>
  <c r="V154"/>
  <c r="R154"/>
  <c r="J73"/>
  <c r="T197"/>
  <c r="X197"/>
  <c r="R197"/>
  <c r="J74"/>
  <c i="8" r="T93"/>
  <c r="T92"/>
  <c r="X93"/>
  <c r="X92"/>
  <c r="Q93"/>
  <c r="Q92"/>
  <c r="T99"/>
  <c r="T98"/>
  <c r="X99"/>
  <c r="X98"/>
  <c r="Q99"/>
  <c r="I69"/>
  <c i="9" r="T111"/>
  <c r="X111"/>
  <c r="X110"/>
  <c r="T133"/>
  <c r="R133"/>
  <c r="J69"/>
  <c r="T309"/>
  <c r="V309"/>
  <c r="Q309"/>
  <c r="I71"/>
  <c r="V428"/>
  <c r="R428"/>
  <c r="J72"/>
  <c r="T455"/>
  <c r="X455"/>
  <c r="R455"/>
  <c r="T478"/>
  <c r="V478"/>
  <c r="R478"/>
  <c r="J76"/>
  <c r="T507"/>
  <c r="Q507"/>
  <c r="I77"/>
  <c r="T518"/>
  <c r="V518"/>
  <c r="R518"/>
  <c r="J78"/>
  <c r="T539"/>
  <c r="X539"/>
  <c r="V550"/>
  <c r="Q550"/>
  <c r="I80"/>
  <c r="V578"/>
  <c r="X578"/>
  <c r="Q578"/>
  <c r="I81"/>
  <c r="R578"/>
  <c r="J81"/>
  <c r="T612"/>
  <c r="X612"/>
  <c r="R612"/>
  <c r="J82"/>
  <c r="V676"/>
  <c r="Q676"/>
  <c r="I84"/>
  <c r="V685"/>
  <c r="Q685"/>
  <c r="I85"/>
  <c r="R685"/>
  <c r="J85"/>
  <c r="T702"/>
  <c r="V702"/>
  <c r="X702"/>
  <c r="Q702"/>
  <c r="I86"/>
  <c r="R702"/>
  <c r="J86"/>
  <c r="T714"/>
  <c r="V714"/>
  <c r="R714"/>
  <c r="J87"/>
  <c i="10" r="T100"/>
  <c r="X100"/>
  <c r="Q100"/>
  <c r="V117"/>
  <c r="X117"/>
  <c r="Q117"/>
  <c r="I69"/>
  <c r="R117"/>
  <c r="J69"/>
  <c r="T138"/>
  <c r="X138"/>
  <c r="R138"/>
  <c r="J70"/>
  <c r="T173"/>
  <c r="X173"/>
  <c r="R173"/>
  <c r="J71"/>
  <c r="T218"/>
  <c r="X218"/>
  <c r="V241"/>
  <c r="Q241"/>
  <c r="I73"/>
  <c r="R241"/>
  <c r="J73"/>
  <c r="T328"/>
  <c r="V328"/>
  <c r="X328"/>
  <c r="Q328"/>
  <c r="I74"/>
  <c r="R328"/>
  <c r="J74"/>
  <c r="V333"/>
  <c r="R333"/>
  <c r="J75"/>
  <c i="11" r="BK94"/>
  <c r="K94"/>
  <c r="K67"/>
  <c r="V94"/>
  <c r="V93"/>
  <c r="Q94"/>
  <c r="I67"/>
  <c r="T102"/>
  <c r="X102"/>
  <c r="X101"/>
  <c r="R102"/>
  <c r="R101"/>
  <c r="J68"/>
  <c r="T121"/>
  <c r="V121"/>
  <c r="Q121"/>
  <c r="I70"/>
  <c i="12" r="BK100"/>
  <c r="K100"/>
  <c r="K69"/>
  <c r="X100"/>
  <c r="X93"/>
  <c r="X92"/>
  <c r="Q100"/>
  <c r="I69"/>
  <c i="13" r="T93"/>
  <c r="T92"/>
  <c r="T91"/>
  <c r="T90"/>
  <c i="1" r="AW69"/>
  <c i="13" r="X93"/>
  <c r="X92"/>
  <c r="X91"/>
  <c r="X90"/>
  <c r="R93"/>
  <c r="R92"/>
  <c r="R91"/>
  <c r="J66"/>
  <c i="14" r="T92"/>
  <c r="T91"/>
  <c r="T90"/>
  <c i="1" r="AW70"/>
  <c i="14" r="X92"/>
  <c r="X91"/>
  <c r="X90"/>
  <c r="R92"/>
  <c r="R91"/>
  <c i="15" r="BK108"/>
  <c r="K108"/>
  <c r="K67"/>
  <c r="T108"/>
  <c r="V108"/>
  <c r="X108"/>
  <c r="Q108"/>
  <c r="R108"/>
  <c r="J67"/>
  <c r="T119"/>
  <c r="X119"/>
  <c r="Q119"/>
  <c r="I69"/>
  <c r="V272"/>
  <c r="R272"/>
  <c r="J70"/>
  <c r="T282"/>
  <c r="V282"/>
  <c r="Q282"/>
  <c r="I71"/>
  <c r="X369"/>
  <c r="R369"/>
  <c r="J72"/>
  <c r="T397"/>
  <c r="V397"/>
  <c r="R397"/>
  <c r="T420"/>
  <c r="V420"/>
  <c r="Q420"/>
  <c r="I76"/>
  <c r="V449"/>
  <c r="Q449"/>
  <c r="I77"/>
  <c r="T464"/>
  <c r="X464"/>
  <c r="Q464"/>
  <c r="I79"/>
  <c r="T500"/>
  <c r="X500"/>
  <c r="Q500"/>
  <c r="I81"/>
  <c r="V567"/>
  <c r="R567"/>
  <c r="J83"/>
  <c r="V580"/>
  <c r="Q580"/>
  <c r="I84"/>
  <c i="16" r="V100"/>
  <c r="Q100"/>
  <c r="I68"/>
  <c r="V111"/>
  <c r="Q111"/>
  <c r="I69"/>
  <c r="V124"/>
  <c r="X124"/>
  <c r="R124"/>
  <c r="J70"/>
  <c r="T147"/>
  <c r="V147"/>
  <c r="Q147"/>
  <c r="I71"/>
  <c r="V176"/>
  <c r="Q176"/>
  <c r="I72"/>
  <c r="R176"/>
  <c r="J72"/>
  <c r="V189"/>
  <c r="Q189"/>
  <c r="I73"/>
  <c r="V245"/>
  <c r="Q245"/>
  <c r="I75"/>
  <c i="17" r="T110"/>
  <c r="X110"/>
  <c r="R110"/>
  <c r="T139"/>
  <c r="V139"/>
  <c r="R139"/>
  <c r="J68"/>
  <c r="T166"/>
  <c r="V166"/>
  <c r="R166"/>
  <c r="J69"/>
  <c r="T186"/>
  <c r="X186"/>
  <c r="R186"/>
  <c r="J70"/>
  <c r="T192"/>
  <c r="X192"/>
  <c r="R192"/>
  <c r="T210"/>
  <c r="X210"/>
  <c r="R210"/>
  <c r="J75"/>
  <c r="T239"/>
  <c r="X239"/>
  <c r="R239"/>
  <c r="J76"/>
  <c r="T256"/>
  <c r="X256"/>
  <c r="Q256"/>
  <c r="I77"/>
  <c r="V281"/>
  <c r="X281"/>
  <c r="R281"/>
  <c r="T307"/>
  <c r="X307"/>
  <c r="R307"/>
  <c r="J80"/>
  <c r="V370"/>
  <c r="Q370"/>
  <c r="I81"/>
  <c r="V400"/>
  <c r="V399"/>
  <c r="Q400"/>
  <c r="I83"/>
  <c i="18" r="Q98"/>
  <c r="I67"/>
  <c r="X122"/>
  <c r="R122"/>
  <c r="J68"/>
  <c r="T131"/>
  <c r="X131"/>
  <c r="R131"/>
  <c r="J69"/>
  <c r="T145"/>
  <c r="X145"/>
  <c r="X162"/>
  <c r="R162"/>
  <c r="J73"/>
  <c r="T189"/>
  <c r="X189"/>
  <c r="Q189"/>
  <c r="I74"/>
  <c i="19" r="V109"/>
  <c r="V108"/>
  <c r="Q109"/>
  <c r="Q108"/>
  <c r="T126"/>
  <c r="X126"/>
  <c r="R126"/>
  <c r="J68"/>
  <c r="T157"/>
  <c r="X157"/>
  <c r="R157"/>
  <c r="J69"/>
  <c r="T168"/>
  <c r="X168"/>
  <c r="R168"/>
  <c r="J70"/>
  <c r="T178"/>
  <c r="X178"/>
  <c r="R178"/>
  <c r="T185"/>
  <c r="X185"/>
  <c r="R185"/>
  <c r="J73"/>
  <c r="V202"/>
  <c r="Q202"/>
  <c r="I75"/>
  <c r="V231"/>
  <c r="Q231"/>
  <c r="I76"/>
  <c r="T248"/>
  <c r="X248"/>
  <c r="R248"/>
  <c r="J77"/>
  <c r="T266"/>
  <c r="T265"/>
  <c r="X266"/>
  <c r="X289"/>
  <c r="Q289"/>
  <c r="I80"/>
  <c r="V385"/>
  <c r="Q385"/>
  <c r="I81"/>
  <c r="V413"/>
  <c r="V412"/>
  <c r="Q413"/>
  <c r="Q412"/>
  <c r="I82"/>
  <c r="T429"/>
  <c r="T428"/>
  <c r="Q429"/>
  <c r="Q428"/>
  <c r="I84"/>
  <c i="20" r="X98"/>
  <c r="R98"/>
  <c r="T125"/>
  <c r="X125"/>
  <c r="R125"/>
  <c r="J68"/>
  <c r="T134"/>
  <c r="X134"/>
  <c r="R134"/>
  <c r="J69"/>
  <c r="T148"/>
  <c r="X148"/>
  <c r="R148"/>
  <c r="J72"/>
  <c r="X165"/>
  <c r="R165"/>
  <c r="J73"/>
  <c r="T196"/>
  <c r="X196"/>
  <c r="R196"/>
  <c r="J74"/>
  <c i="21" r="T106"/>
  <c r="X106"/>
  <c r="R106"/>
  <c r="T121"/>
  <c r="X121"/>
  <c r="R121"/>
  <c r="J72"/>
  <c r="V138"/>
  <c r="Q138"/>
  <c r="I73"/>
  <c i="22" r="T97"/>
  <c r="V97"/>
  <c r="Q97"/>
  <c r="I68"/>
  <c r="V108"/>
  <c r="Q108"/>
  <c r="T117"/>
  <c r="V122"/>
  <c r="Q122"/>
  <c r="I71"/>
  <c r="X149"/>
  <c r="Q149"/>
  <c r="I72"/>
  <c i="23" r="V105"/>
  <c r="Q105"/>
  <c r="I67"/>
  <c r="V120"/>
  <c r="Q120"/>
  <c r="I68"/>
  <c r="V201"/>
  <c r="Q201"/>
  <c r="I69"/>
  <c r="V264"/>
  <c r="R264"/>
  <c r="J70"/>
  <c r="T290"/>
  <c r="X290"/>
  <c r="R290"/>
  <c r="T316"/>
  <c r="Q316"/>
  <c r="I74"/>
  <c r="X338"/>
  <c r="V355"/>
  <c r="Q355"/>
  <c r="I76"/>
  <c r="V422"/>
  <c r="Q422"/>
  <c r="I78"/>
  <c r="V449"/>
  <c r="R449"/>
  <c r="J79"/>
  <c r="T476"/>
  <c r="Q476"/>
  <c r="I80"/>
  <c r="BK484"/>
  <c r="K484"/>
  <c r="K81"/>
  <c r="V484"/>
  <c r="Q484"/>
  <c r="I81"/>
  <c i="24" r="X105"/>
  <c r="X104"/>
  <c r="V119"/>
  <c r="R119"/>
  <c r="J68"/>
  <c r="V215"/>
  <c r="R215"/>
  <c r="J69"/>
  <c r="T277"/>
  <c r="V277"/>
  <c r="Q277"/>
  <c r="I70"/>
  <c r="V303"/>
  <c r="Q303"/>
  <c r="V329"/>
  <c r="Q329"/>
  <c r="I74"/>
  <c r="V351"/>
  <c r="Q351"/>
  <c r="I75"/>
  <c r="V368"/>
  <c r="Q368"/>
  <c r="I76"/>
  <c r="V435"/>
  <c r="Q435"/>
  <c r="I78"/>
  <c r="V462"/>
  <c r="Q462"/>
  <c r="I79"/>
  <c r="V490"/>
  <c r="Q490"/>
  <c r="I80"/>
  <c r="V498"/>
  <c r="R498"/>
  <c r="J81"/>
  <c i="25" r="X100"/>
  <c r="R100"/>
  <c r="J68"/>
  <c r="T109"/>
  <c r="X109"/>
  <c r="R109"/>
  <c r="J69"/>
  <c r="T120"/>
  <c r="V120"/>
  <c r="R120"/>
  <c r="J70"/>
  <c r="V137"/>
  <c r="R137"/>
  <c r="J71"/>
  <c r="T158"/>
  <c r="V158"/>
  <c r="Q158"/>
  <c r="I72"/>
  <c r="T171"/>
  <c r="X171"/>
  <c r="R171"/>
  <c r="J73"/>
  <c r="T214"/>
  <c r="X214"/>
  <c r="R214"/>
  <c r="J74"/>
  <c r="V219"/>
  <c r="Q219"/>
  <c r="I75"/>
  <c i="26" r="BK95"/>
  <c r="K95"/>
  <c r="K67"/>
  <c r="V95"/>
  <c r="V94"/>
  <c r="R95"/>
  <c r="J67"/>
  <c r="T103"/>
  <c r="X103"/>
  <c r="R103"/>
  <c r="T120"/>
  <c r="X120"/>
  <c r="R120"/>
  <c r="J70"/>
  <c r="T137"/>
  <c r="V137"/>
  <c r="R137"/>
  <c r="J71"/>
  <c i="27" r="V93"/>
  <c r="V92"/>
  <c r="V91"/>
  <c r="V90"/>
  <c r="R93"/>
  <c r="J68"/>
  <c i="28" r="BK98"/>
  <c r="K98"/>
  <c r="K67"/>
  <c r="V98"/>
  <c r="V97"/>
  <c r="R98"/>
  <c r="J67"/>
  <c r="T133"/>
  <c r="X133"/>
  <c r="R133"/>
  <c r="J68"/>
  <c r="T161"/>
  <c r="X161"/>
  <c r="Q161"/>
  <c r="I69"/>
  <c r="T180"/>
  <c r="T179"/>
  <c r="X180"/>
  <c r="X179"/>
  <c r="V197"/>
  <c r="R197"/>
  <c r="J73"/>
  <c r="R252"/>
  <c r="J74"/>
  <c i="29" r="V98"/>
  <c r="R98"/>
  <c r="T121"/>
  <c r="R121"/>
  <c r="J69"/>
  <c r="T126"/>
  <c r="X126"/>
  <c r="R126"/>
  <c r="J70"/>
  <c r="T131"/>
  <c r="V131"/>
  <c r="Q131"/>
  <c r="I71"/>
  <c r="V151"/>
  <c r="Q151"/>
  <c r="I73"/>
  <c i="2" r="R223"/>
  <c r="J73"/>
  <c i="3" r="R112"/>
  <c r="J68"/>
  <c r="Q115"/>
  <c r="I69"/>
  <c r="R115"/>
  <c r="J69"/>
  <c i="5" r="BK155"/>
  <c r="K155"/>
  <c r="K68"/>
  <c r="Q155"/>
  <c r="I68"/>
  <c r="R155"/>
  <c r="J68"/>
  <c r="R366"/>
  <c r="J74"/>
  <c i="6" r="BK91"/>
  <c r="K91"/>
  <c r="K67"/>
  <c r="Q91"/>
  <c r="Q90"/>
  <c r="Q89"/>
  <c r="I65"/>
  <c r="K32"/>
  <c i="1" r="AS61"/>
  <c i="9" r="Q129"/>
  <c r="I68"/>
  <c r="R129"/>
  <c r="J68"/>
  <c r="R451"/>
  <c r="J73"/>
  <c r="R672"/>
  <c r="J83"/>
  <c i="12" r="BK94"/>
  <c r="K94"/>
  <c r="K67"/>
  <c r="BK97"/>
  <c r="K97"/>
  <c r="K68"/>
  <c r="Q97"/>
  <c r="I68"/>
  <c r="R97"/>
  <c r="J68"/>
  <c r="R105"/>
  <c r="J70"/>
  <c i="14" r="R143"/>
  <c r="J68"/>
  <c i="15" r="BK393"/>
  <c r="K393"/>
  <c r="K73"/>
  <c r="Q393"/>
  <c r="I73"/>
  <c r="R563"/>
  <c r="J82"/>
  <c i="17" r="Q203"/>
  <c r="I73"/>
  <c r="BK207"/>
  <c r="K207"/>
  <c r="K74"/>
  <c r="Q207"/>
  <c r="I74"/>
  <c r="Q417"/>
  <c r="I86"/>
  <c i="18" r="Q141"/>
  <c r="I70"/>
  <c i="19" r="Q199"/>
  <c r="I74"/>
  <c r="R199"/>
  <c r="J74"/>
  <c i="20" r="R144"/>
  <c r="J70"/>
  <c i="21" r="BK97"/>
  <c r="K97"/>
  <c r="K67"/>
  <c r="R97"/>
  <c r="R100"/>
  <c r="J68"/>
  <c i="23" r="BK286"/>
  <c r="K286"/>
  <c r="K71"/>
  <c r="Q286"/>
  <c r="I71"/>
  <c r="Q418"/>
  <c r="I77"/>
  <c i="24" r="Q299"/>
  <c r="I71"/>
  <c r="R431"/>
  <c r="J77"/>
  <c i="28" r="Q176"/>
  <c r="I70"/>
  <c i="29" r="R148"/>
  <c r="J72"/>
  <c i="30" r="Q87"/>
  <c r="Q90"/>
  <c r="I64"/>
  <c r="Q93"/>
  <c r="I65"/>
  <c i="2" r="Q223"/>
  <c r="I73"/>
  <c r="BK266"/>
  <c r="K266"/>
  <c r="K76"/>
  <c r="Q266"/>
  <c r="I76"/>
  <c r="R266"/>
  <c r="J76"/>
  <c i="3" r="BK112"/>
  <c r="K112"/>
  <c r="K68"/>
  <c r="Q112"/>
  <c r="I68"/>
  <c r="BK115"/>
  <c r="K115"/>
  <c r="K69"/>
  <c i="5" r="BK366"/>
  <c r="K366"/>
  <c r="K74"/>
  <c r="Q366"/>
  <c r="I74"/>
  <c i="6" r="R91"/>
  <c r="R90"/>
  <c r="R89"/>
  <c r="J65"/>
  <c r="K33"/>
  <c i="1" r="AT61"/>
  <c i="9" r="Q305"/>
  <c r="I70"/>
  <c r="R305"/>
  <c r="J70"/>
  <c r="BK451"/>
  <c r="K451"/>
  <c r="K73"/>
  <c r="Q451"/>
  <c r="I73"/>
  <c r="Q672"/>
  <c r="I83"/>
  <c i="12" r="Q94"/>
  <c r="R94"/>
  <c r="R93"/>
  <c r="R92"/>
  <c r="J65"/>
  <c r="K33"/>
  <c i="1" r="AT68"/>
  <c i="12" r="BK105"/>
  <c r="K105"/>
  <c r="K70"/>
  <c r="Q105"/>
  <c r="I70"/>
  <c i="14" r="Q143"/>
  <c r="I68"/>
  <c i="15" r="BK115"/>
  <c r="K115"/>
  <c r="K68"/>
  <c r="Q115"/>
  <c r="I68"/>
  <c r="R115"/>
  <c r="J68"/>
  <c r="R393"/>
  <c r="J73"/>
  <c r="BK460"/>
  <c r="K460"/>
  <c r="K78"/>
  <c r="Q460"/>
  <c r="I78"/>
  <c r="R460"/>
  <c r="J78"/>
  <c r="BK495"/>
  <c r="K495"/>
  <c r="K80"/>
  <c r="Q495"/>
  <c r="I80"/>
  <c r="R495"/>
  <c r="J80"/>
  <c r="Q563"/>
  <c r="I82"/>
  <c i="16" r="Q242"/>
  <c r="I74"/>
  <c r="R242"/>
  <c r="J74"/>
  <c i="17" r="R203"/>
  <c r="J73"/>
  <c r="R207"/>
  <c r="J74"/>
  <c r="BK417"/>
  <c r="K417"/>
  <c r="K86"/>
  <c r="R417"/>
  <c r="J86"/>
  <c i="18" r="R141"/>
  <c r="J70"/>
  <c i="20" r="Q144"/>
  <c r="I70"/>
  <c i="21" r="Q97"/>
  <c r="Q100"/>
  <c r="I68"/>
  <c i="23" r="R286"/>
  <c r="J71"/>
  <c r="R418"/>
  <c r="J77"/>
  <c i="24" r="R299"/>
  <c r="J71"/>
  <c r="Q431"/>
  <c r="I77"/>
  <c i="28" r="BK176"/>
  <c r="K176"/>
  <c r="K70"/>
  <c r="R176"/>
  <c r="J70"/>
  <c i="29" r="BK148"/>
  <c r="K148"/>
  <c r="K72"/>
  <c r="Q148"/>
  <c r="I72"/>
  <c i="30" r="R87"/>
  <c r="R90"/>
  <c r="J64"/>
  <c r="R93"/>
  <c r="J65"/>
  <c r="E50"/>
  <c r="F57"/>
  <c r="J79"/>
  <c i="29" r="E52"/>
  <c r="J89"/>
  <c r="F61"/>
  <c i="28" r="E84"/>
  <c r="J90"/>
  <c r="BE145"/>
  <c r="BE181"/>
  <c r="BE253"/>
  <c r="F61"/>
  <c r="BE134"/>
  <c r="BE169"/>
  <c i="27" r="E52"/>
  <c r="J58"/>
  <c r="F87"/>
  <c i="26" r="E52"/>
  <c r="J58"/>
  <c r="F61"/>
  <c r="BE104"/>
  <c i="25" r="F61"/>
  <c r="E85"/>
  <c r="J91"/>
  <c r="BE206"/>
  <c r="BE236"/>
  <c i="24" r="E52"/>
  <c r="F100"/>
  <c r="BE319"/>
  <c r="BE375"/>
  <c r="J58"/>
  <c i="23" r="E52"/>
  <c r="J97"/>
  <c r="BE314"/>
  <c r="F61"/>
  <c r="BE474"/>
  <c i="22" r="E52"/>
  <c r="J88"/>
  <c r="BE139"/>
  <c r="F61"/>
  <c i="21" r="J58"/>
  <c r="E83"/>
  <c r="F92"/>
  <c r="BE147"/>
  <c i="20" r="J58"/>
  <c r="F61"/>
  <c r="E84"/>
  <c i="19" r="J58"/>
  <c r="F104"/>
  <c r="BE127"/>
  <c r="E52"/>
  <c i="18" r="J58"/>
  <c r="F61"/>
  <c r="E84"/>
  <c i="17" r="E52"/>
  <c r="J58"/>
  <c r="BE126"/>
  <c r="BE250"/>
  <c r="BE276"/>
  <c r="BE358"/>
  <c r="F61"/>
  <c i="16" r="E52"/>
  <c r="J91"/>
  <c r="BE170"/>
  <c r="F61"/>
  <c i="15" r="BE403"/>
  <c r="BE551"/>
  <c r="E52"/>
  <c r="J58"/>
  <c r="F61"/>
  <c r="BE159"/>
  <c r="BE278"/>
  <c r="BE542"/>
  <c i="14" r="E52"/>
  <c r="J58"/>
  <c r="F61"/>
  <c i="13" r="J58"/>
  <c r="E78"/>
  <c r="F87"/>
  <c i="12" r="J86"/>
  <c r="F89"/>
  <c r="E52"/>
  <c i="11" r="E52"/>
  <c r="F89"/>
  <c r="J58"/>
  <c i="10" r="F61"/>
  <c r="J91"/>
  <c r="E52"/>
  <c r="BE260"/>
  <c r="BE306"/>
  <c i="9" r="J58"/>
  <c r="E97"/>
  <c r="F106"/>
  <c r="BE576"/>
  <c r="BE471"/>
  <c r="BE519"/>
  <c r="BE566"/>
  <c i="8" r="E52"/>
  <c r="J58"/>
  <c r="F61"/>
  <c i="7" r="E52"/>
  <c r="J90"/>
  <c r="F61"/>
  <c i="6" r="J58"/>
  <c r="F86"/>
  <c r="E52"/>
  <c i="5" r="J58"/>
  <c r="F61"/>
  <c r="E95"/>
  <c r="BE540"/>
  <c i="4" r="E79"/>
  <c r="J58"/>
  <c r="F61"/>
  <c i="3" r="E52"/>
  <c r="F90"/>
  <c r="J58"/>
  <c i="2" r="F61"/>
  <c r="J96"/>
  <c r="BE309"/>
  <c r="E52"/>
  <c r="F39"/>
  <c i="1" r="BD56"/>
  <c i="2" r="BK105"/>
  <c r="BK111"/>
  <c r="K117"/>
  <c r="BE117"/>
  <c r="K126"/>
  <c r="BE126"/>
  <c r="K132"/>
  <c r="BE132"/>
  <c r="K138"/>
  <c r="BE138"/>
  <c r="BK151"/>
  <c r="BK147"/>
  <c r="K147"/>
  <c r="K68"/>
  <c r="BK158"/>
  <c r="K169"/>
  <c r="BE169"/>
  <c r="K182"/>
  <c r="BE182"/>
  <c r="K201"/>
  <c r="BE201"/>
  <c r="K216"/>
  <c r="BE216"/>
  <c r="K228"/>
  <c r="BE228"/>
  <c r="BK240"/>
  <c r="K258"/>
  <c r="BE258"/>
  <c r="BK264"/>
  <c r="K289"/>
  <c r="BE289"/>
  <c r="BK326"/>
  <c r="K120"/>
  <c r="BE120"/>
  <c i="3" r="F40"/>
  <c i="1" r="BE57"/>
  <c i="3" r="BK133"/>
  <c r="K141"/>
  <c r="BE141"/>
  <c r="F39"/>
  <c i="1" r="BD57"/>
  <c i="4" r="K100"/>
  <c r="BE100"/>
  <c r="K108"/>
  <c r="BE108"/>
  <c r="F38"/>
  <c i="1" r="BC58"/>
  <c i="4" r="BK110"/>
  <c r="BK99"/>
  <c r="K99"/>
  <c r="K69"/>
  <c i="5" r="F39"/>
  <c i="1" r="BD60"/>
  <c i="5" r="F40"/>
  <c i="1" r="BE60"/>
  <c i="5" r="K407"/>
  <c r="BE407"/>
  <c r="K528"/>
  <c r="BE528"/>
  <c i="6" r="F38"/>
  <c i="1" r="BC61"/>
  <c i="7" r="K100"/>
  <c r="BE100"/>
  <c r="BK104"/>
  <c r="BK99"/>
  <c r="K99"/>
  <c r="K68"/>
  <c r="BK115"/>
  <c r="K124"/>
  <c r="BE124"/>
  <c r="K128"/>
  <c r="BE128"/>
  <c r="BK133"/>
  <c r="BK130"/>
  <c r="K130"/>
  <c r="K71"/>
  <c r="BK140"/>
  <c r="BK144"/>
  <c r="BK150"/>
  <c r="K157"/>
  <c r="BE157"/>
  <c r="BK165"/>
  <c r="BK175"/>
  <c r="BK185"/>
  <c r="K193"/>
  <c r="BE193"/>
  <c r="K204"/>
  <c r="BE204"/>
  <c r="BK210"/>
  <c r="BK212"/>
  <c r="K135"/>
  <c r="BE135"/>
  <c r="K200"/>
  <c r="BE200"/>
  <c r="K38"/>
  <c i="1" r="AY62"/>
  <c i="7" r="K122"/>
  <c r="BE122"/>
  <c r="BK148"/>
  <c r="BK163"/>
  <c r="BK183"/>
  <c r="BK191"/>
  <c r="BK206"/>
  <c r="K224"/>
  <c r="BE224"/>
  <c i="8" r="BK96"/>
  <c r="BK93"/>
  <c r="K93"/>
  <c r="K67"/>
  <c r="F39"/>
  <c i="1" r="BD63"/>
  <c i="9" r="F38"/>
  <c i="1" r="BC65"/>
  <c i="9" r="BK469"/>
  <c r="BK495"/>
  <c r="BK537"/>
  <c r="K557"/>
  <c r="BE557"/>
  <c r="BK582"/>
  <c r="BK608"/>
  <c r="K632"/>
  <c r="BE632"/>
  <c r="BK657"/>
  <c r="K692"/>
  <c r="BE692"/>
  <c r="K718"/>
  <c r="BE718"/>
  <c r="K323"/>
  <c r="BE323"/>
  <c r="F40"/>
  <c i="1" r="BE65"/>
  <c i="10" r="K107"/>
  <c r="BE107"/>
  <c r="BK115"/>
  <c r="K128"/>
  <c r="BE128"/>
  <c r="BK136"/>
  <c r="BK143"/>
  <c r="K147"/>
  <c r="BE147"/>
  <c r="K153"/>
  <c r="BE153"/>
  <c r="K194"/>
  <c r="BE194"/>
  <c r="K208"/>
  <c r="BE208"/>
  <c r="BK219"/>
  <c r="K227"/>
  <c r="BE227"/>
  <c r="BK231"/>
  <c r="BK242"/>
  <c r="BK250"/>
  <c r="K268"/>
  <c r="BE268"/>
  <c r="K276"/>
  <c r="BE276"/>
  <c r="BK284"/>
  <c r="BK290"/>
  <c r="K298"/>
  <c r="BE298"/>
  <c r="K308"/>
  <c r="BE308"/>
  <c r="BK316"/>
  <c r="K324"/>
  <c r="BE324"/>
  <c r="BK334"/>
  <c r="K342"/>
  <c r="BE342"/>
  <c r="BK350"/>
  <c r="K358"/>
  <c r="BE358"/>
  <c r="K366"/>
  <c r="BE366"/>
  <c r="K174"/>
  <c r="BE174"/>
  <c r="K266"/>
  <c r="BE266"/>
  <c r="F41"/>
  <c i="1" r="BF66"/>
  <c i="10" r="K348"/>
  <c r="BE348"/>
  <c r="K368"/>
  <c r="BE368"/>
  <c r="K186"/>
  <c r="BE186"/>
  <c i="11" r="F38"/>
  <c i="1" r="BC67"/>
  <c i="11" r="K107"/>
  <c r="BE107"/>
  <c r="BK115"/>
  <c r="K138"/>
  <c r="BE138"/>
  <c r="BK142"/>
  <c r="K136"/>
  <c r="BE136"/>
  <c r="K105"/>
  <c r="BE105"/>
  <c r="BK117"/>
  <c r="BK124"/>
  <c r="K134"/>
  <c r="BE134"/>
  <c r="K144"/>
  <c r="BE144"/>
  <c i="12" r="F39"/>
  <c i="1" r="BD68"/>
  <c i="12" r="K98"/>
  <c r="BE98"/>
  <c r="K103"/>
  <c r="BE103"/>
  <c i="13" r="K38"/>
  <c i="1" r="AY69"/>
  <c i="13" r="BK96"/>
  <c r="BK102"/>
  <c i="14" r="F39"/>
  <c i="1" r="BD70"/>
  <c i="14" r="F41"/>
  <c i="1" r="BF70"/>
  <c i="15" r="F39"/>
  <c i="1" r="BD72"/>
  <c i="15" r="BK129"/>
  <c r="BK135"/>
  <c r="K181"/>
  <c r="BE181"/>
  <c r="K187"/>
  <c r="BE187"/>
  <c r="K193"/>
  <c r="BE193"/>
  <c r="BK204"/>
  <c r="BK209"/>
  <c r="BK217"/>
  <c r="K223"/>
  <c r="BE223"/>
  <c r="BK248"/>
  <c r="K253"/>
  <c r="BE253"/>
  <c r="K273"/>
  <c r="BE273"/>
  <c r="BK286"/>
  <c r="BK301"/>
  <c r="BK311"/>
  <c r="BK326"/>
  <c r="K338"/>
  <c r="BE338"/>
  <c r="K344"/>
  <c r="BE344"/>
  <c r="BK375"/>
  <c r="K391"/>
  <c r="BE391"/>
  <c r="K408"/>
  <c r="BE408"/>
  <c r="K416"/>
  <c r="BE416"/>
  <c r="K429"/>
  <c r="BE429"/>
  <c r="BK437"/>
  <c r="BK465"/>
  <c r="K477"/>
  <c r="BE477"/>
  <c r="K486"/>
  <c r="BE486"/>
  <c r="K493"/>
  <c r="BE493"/>
  <c r="K506"/>
  <c r="BE506"/>
  <c r="K518"/>
  <c r="BE518"/>
  <c r="BK538"/>
  <c r="BK559"/>
  <c r="K571"/>
  <c r="BE571"/>
  <c r="BK586"/>
  <c r="K109"/>
  <c r="BE109"/>
  <c r="K123"/>
  <c r="BE123"/>
  <c r="K573"/>
  <c r="BE573"/>
  <c i="16" r="BK103"/>
  <c r="K112"/>
  <c r="BE112"/>
  <c r="K120"/>
  <c r="BE120"/>
  <c r="K129"/>
  <c r="BE129"/>
  <c r="BK143"/>
  <c r="BK152"/>
  <c r="K168"/>
  <c r="BE168"/>
  <c r="K179"/>
  <c r="BE179"/>
  <c r="K187"/>
  <c r="BE187"/>
  <c r="BK198"/>
  <c r="BK204"/>
  <c r="BK216"/>
  <c r="BK222"/>
  <c r="K230"/>
  <c r="BE230"/>
  <c r="K240"/>
  <c r="BE240"/>
  <c r="BK250"/>
  <c r="K274"/>
  <c r="BE274"/>
  <c r="F38"/>
  <c i="1" r="BC73"/>
  <c i="16" r="BK118"/>
  <c r="BK127"/>
  <c r="K135"/>
  <c r="BE135"/>
  <c r="K145"/>
  <c r="BE145"/>
  <c r="K154"/>
  <c r="BE154"/>
  <c r="BK160"/>
  <c r="BK174"/>
  <c r="K177"/>
  <c r="BE177"/>
  <c r="K185"/>
  <c r="BE185"/>
  <c r="K192"/>
  <c r="BE192"/>
  <c r="BK202"/>
  <c r="BK210"/>
  <c r="K218"/>
  <c r="BE218"/>
  <c r="BK228"/>
  <c r="K238"/>
  <c r="BE238"/>
  <c r="K248"/>
  <c r="BE248"/>
  <c r="BK258"/>
  <c r="BK262"/>
  <c r="K270"/>
  <c r="BE270"/>
  <c r="K278"/>
  <c r="BE278"/>
  <c r="K282"/>
  <c r="BE282"/>
  <c r="K156"/>
  <c r="BE156"/>
  <c r="K268"/>
  <c r="BE268"/>
  <c i="17" r="F41"/>
  <c i="1" r="BF75"/>
  <c i="17" r="BK371"/>
  <c r="K391"/>
  <c r="BE391"/>
  <c r="K411"/>
  <c r="BE411"/>
  <c r="K221"/>
  <c r="BE221"/>
  <c r="F39"/>
  <c i="1" r="BD75"/>
  <c i="18" r="K38"/>
  <c i="1" r="AY76"/>
  <c i="18" r="BK103"/>
  <c r="K114"/>
  <c r="BE114"/>
  <c r="K158"/>
  <c r="BE158"/>
  <c r="BK174"/>
  <c r="BK194"/>
  <c i="19" r="F38"/>
  <c i="1" r="BC77"/>
  <c i="19" r="BK343"/>
  <c r="K359"/>
  <c r="BE359"/>
  <c r="BK367"/>
  <c r="K388"/>
  <c r="BE388"/>
  <c r="BK416"/>
  <c r="K236"/>
  <c r="BE236"/>
  <c r="F39"/>
  <c i="1" r="BD77"/>
  <c i="19" r="K386"/>
  <c r="BE386"/>
  <c r="BK422"/>
  <c r="K179"/>
  <c r="BE179"/>
  <c r="K281"/>
  <c r="BE281"/>
  <c i="20" r="F39"/>
  <c i="1" r="BD78"/>
  <c i="20" r="F40"/>
  <c i="1" r="BE78"/>
  <c i="21" r="K111"/>
  <c r="BE111"/>
  <c r="BK122"/>
  <c r="BK132"/>
  <c r="K141"/>
  <c r="BE141"/>
  <c r="F38"/>
  <c i="1" r="BC79"/>
  <c i="21" r="K128"/>
  <c r="BE128"/>
  <c r="K143"/>
  <c r="BE143"/>
  <c r="K98"/>
  <c r="BE98"/>
  <c i="22" r="F40"/>
  <c i="1" r="BE80"/>
  <c i="22" r="K145"/>
  <c r="BE145"/>
  <c r="BK158"/>
  <c r="K170"/>
  <c r="BE170"/>
  <c r="F39"/>
  <c i="1" r="BD80"/>
  <c i="22" r="K172"/>
  <c r="BE172"/>
  <c i="23" r="BK111"/>
  <c r="K124"/>
  <c r="BE124"/>
  <c r="K128"/>
  <c r="BE128"/>
  <c r="K144"/>
  <c r="BE144"/>
  <c r="BK158"/>
  <c r="K171"/>
  <c r="BE171"/>
  <c r="K174"/>
  <c r="BE174"/>
  <c r="BK180"/>
  <c r="BK191"/>
  <c r="K202"/>
  <c r="BE202"/>
  <c r="K213"/>
  <c r="BE213"/>
  <c r="K219"/>
  <c r="BE219"/>
  <c r="BK226"/>
  <c r="K230"/>
  <c r="BE230"/>
  <c r="K239"/>
  <c r="BE239"/>
  <c r="BK245"/>
  <c r="K257"/>
  <c r="BE257"/>
  <c r="BK267"/>
  <c r="BK272"/>
  <c r="K275"/>
  <c r="BE275"/>
  <c r="K281"/>
  <c r="BE281"/>
  <c r="K287"/>
  <c r="BE287"/>
  <c r="K294"/>
  <c r="BE294"/>
  <c r="K303"/>
  <c r="BE303"/>
  <c r="K309"/>
  <c r="BE309"/>
  <c r="K312"/>
  <c r="BE312"/>
  <c r="K323"/>
  <c r="BE323"/>
  <c r="K334"/>
  <c r="BE334"/>
  <c r="BK347"/>
  <c r="BK353"/>
  <c r="BK365"/>
  <c r="BK386"/>
  <c r="K398"/>
  <c r="BE398"/>
  <c r="BK412"/>
  <c r="K423"/>
  <c r="BE423"/>
  <c r="K435"/>
  <c r="BE435"/>
  <c r="K445"/>
  <c r="BE445"/>
  <c r="K459"/>
  <c r="BE459"/>
  <c r="K466"/>
  <c r="BE466"/>
  <c r="K480"/>
  <c r="BE480"/>
  <c r="K490"/>
  <c r="BE490"/>
  <c r="K392"/>
  <c r="BE392"/>
  <c r="F40"/>
  <c i="1" r="BE82"/>
  <c i="23" r="K331"/>
  <c r="BE331"/>
  <c r="BK369"/>
  <c r="BK383"/>
  <c r="K410"/>
  <c r="BE410"/>
  <c r="BK443"/>
  <c r="K461"/>
  <c r="BE461"/>
  <c r="K207"/>
  <c r="BE207"/>
  <c i="24" r="K109"/>
  <c r="BE109"/>
  <c r="K120"/>
  <c r="BE120"/>
  <c r="BK127"/>
  <c r="BK157"/>
  <c r="BK169"/>
  <c r="K175"/>
  <c r="BE175"/>
  <c r="K185"/>
  <c r="BE185"/>
  <c r="K191"/>
  <c r="BE191"/>
  <c r="BK205"/>
  <c r="BK208"/>
  <c r="K219"/>
  <c r="BE219"/>
  <c r="BK228"/>
  <c r="K234"/>
  <c r="BE234"/>
  <c r="BK242"/>
  <c r="K251"/>
  <c r="BE251"/>
  <c r="BK260"/>
  <c r="BK269"/>
  <c r="K283"/>
  <c r="BE283"/>
  <c r="K288"/>
  <c r="BE288"/>
  <c r="K294"/>
  <c r="BE294"/>
  <c r="BK300"/>
  <c r="BK299"/>
  <c r="K299"/>
  <c r="K71"/>
  <c r="K307"/>
  <c r="BE307"/>
  <c r="BK313"/>
  <c r="BK303"/>
  <c r="K303"/>
  <c r="K73"/>
  <c r="K316"/>
  <c r="BE316"/>
  <c r="K322"/>
  <c r="BE322"/>
  <c r="K327"/>
  <c r="BE327"/>
  <c r="BK333"/>
  <c r="BK339"/>
  <c r="K344"/>
  <c r="BE344"/>
  <c r="BK349"/>
  <c r="K356"/>
  <c r="BE356"/>
  <c r="BK364"/>
  <c r="BK372"/>
  <c r="K378"/>
  <c r="BE378"/>
  <c r="K386"/>
  <c r="BE386"/>
  <c r="BK396"/>
  <c r="BK402"/>
  <c r="K407"/>
  <c r="BE407"/>
  <c r="K415"/>
  <c r="BE415"/>
  <c r="K425"/>
  <c r="BE425"/>
  <c r="K439"/>
  <c r="BE439"/>
  <c r="BK451"/>
  <c r="BK463"/>
  <c r="K478"/>
  <c r="BE478"/>
  <c r="BK491"/>
  <c r="K393"/>
  <c r="BE393"/>
  <c r="F39"/>
  <c i="1" r="BD83"/>
  <c i="24" r="K436"/>
  <c r="BE436"/>
  <c r="K471"/>
  <c r="BE471"/>
  <c r="K488"/>
  <c r="BE488"/>
  <c r="K369"/>
  <c r="BE369"/>
  <c i="25" r="F40"/>
  <c i="1" r="BE84"/>
  <c i="25" r="BK184"/>
  <c r="K194"/>
  <c r="BE194"/>
  <c r="K220"/>
  <c r="BE220"/>
  <c r="BK246"/>
  <c r="F39"/>
  <c i="1" r="BD84"/>
  <c i="25" r="BK224"/>
  <c r="K244"/>
  <c r="BE244"/>
  <c i="26" r="K100"/>
  <c r="BE100"/>
  <c r="K110"/>
  <c r="BE110"/>
  <c r="K121"/>
  <c r="BE121"/>
  <c r="K133"/>
  <c r="BE133"/>
  <c r="BK142"/>
  <c r="BK152"/>
  <c r="K114"/>
  <c r="BE114"/>
  <c r="F40"/>
  <c i="1" r="BE85"/>
  <c i="26" r="BK144"/>
  <c i="27" r="F38"/>
  <c i="1" r="BC86"/>
  <c i="27" r="K98"/>
  <c r="BE98"/>
  <c r="K106"/>
  <c r="BE106"/>
  <c r="K114"/>
  <c r="BE114"/>
  <c i="28" r="K99"/>
  <c r="BE99"/>
  <c r="K125"/>
  <c r="BE125"/>
  <c r="K153"/>
  <c r="BE153"/>
  <c r="BK164"/>
  <c r="K201"/>
  <c r="BE201"/>
  <c r="K217"/>
  <c r="BE217"/>
  <c r="BK242"/>
  <c r="BK248"/>
  <c r="K162"/>
  <c r="BE162"/>
  <c r="K185"/>
  <c r="BE185"/>
  <c r="BK195"/>
  <c r="BK180"/>
  <c r="K180"/>
  <c r="K72"/>
  <c r="BK220"/>
  <c r="K235"/>
  <c r="BE235"/>
  <c r="BK256"/>
  <c r="BK252"/>
  <c r="K252"/>
  <c r="K74"/>
  <c r="K113"/>
  <c r="BE113"/>
  <c r="K211"/>
  <c r="BE211"/>
  <c r="K258"/>
  <c r="BE258"/>
  <c i="29" r="K38"/>
  <c i="1" r="AY90"/>
  <c i="29" r="BK99"/>
  <c r="BK101"/>
  <c r="K105"/>
  <c r="BE105"/>
  <c r="BK109"/>
  <c r="K113"/>
  <c r="BE113"/>
  <c r="K117"/>
  <c r="BE117"/>
  <c r="K124"/>
  <c r="BE124"/>
  <c r="K142"/>
  <c r="BE142"/>
  <c i="30" r="F35"/>
  <c i="1" r="BB91"/>
  <c i="30" r="F38"/>
  <c i="1" r="BE91"/>
  <c i="2" r="K114"/>
  <c r="BE114"/>
  <c r="K129"/>
  <c r="BE129"/>
  <c r="BK141"/>
  <c r="K155"/>
  <c r="BE155"/>
  <c r="K172"/>
  <c r="BE172"/>
  <c r="BK185"/>
  <c r="K198"/>
  <c r="BE198"/>
  <c r="BK214"/>
  <c r="BK224"/>
  <c r="BK223"/>
  <c r="K223"/>
  <c r="K73"/>
  <c r="BK237"/>
  <c r="K243"/>
  <c r="BE243"/>
  <c r="K261"/>
  <c r="BE261"/>
  <c r="K274"/>
  <c r="BE274"/>
  <c r="BK286"/>
  <c r="K303"/>
  <c r="BE303"/>
  <c r="BK323"/>
  <c r="K334"/>
  <c r="BE334"/>
  <c r="K249"/>
  <c r="BE249"/>
  <c r="K293"/>
  <c r="BE293"/>
  <c r="F38"/>
  <c i="1" r="BC56"/>
  <c i="2" r="F41"/>
  <c i="1" r="BF56"/>
  <c i="3" r="K102"/>
  <c r="BE102"/>
  <c r="BK119"/>
  <c r="BK131"/>
  <c r="K150"/>
  <c r="BE150"/>
  <c i="4" r="BK94"/>
  <c r="K104"/>
  <c r="BE104"/>
  <c r="F40"/>
  <c i="1" r="BE58"/>
  <c i="5" r="K38"/>
  <c i="1" r="AY60"/>
  <c i="5" r="K192"/>
  <c r="BE192"/>
  <c r="BK215"/>
  <c r="K255"/>
  <c r="BE255"/>
  <c r="K277"/>
  <c r="BE277"/>
  <c r="K337"/>
  <c r="BE337"/>
  <c r="K361"/>
  <c r="BE361"/>
  <c r="K386"/>
  <c r="BE386"/>
  <c r="BK425"/>
  <c r="K443"/>
  <c r="BE443"/>
  <c r="BK460"/>
  <c r="K466"/>
  <c r="BE466"/>
  <c r="BK484"/>
  <c r="BK498"/>
  <c r="K514"/>
  <c r="BE514"/>
  <c r="BK525"/>
  <c r="BK543"/>
  <c r="K189"/>
  <c r="BE189"/>
  <c r="K556"/>
  <c r="BE556"/>
  <c r="K128"/>
  <c r="BE128"/>
  <c r="K137"/>
  <c r="BE137"/>
  <c r="K143"/>
  <c r="BE143"/>
  <c r="BK149"/>
  <c r="K160"/>
  <c r="BE160"/>
  <c r="K166"/>
  <c r="BE166"/>
  <c r="K172"/>
  <c r="BE172"/>
  <c r="K177"/>
  <c r="BE177"/>
  <c r="K180"/>
  <c r="BE180"/>
  <c r="BK186"/>
  <c r="K196"/>
  <c r="BE196"/>
  <c r="BK202"/>
  <c r="BK206"/>
  <c r="K212"/>
  <c r="BE212"/>
  <c r="K219"/>
  <c r="BE219"/>
  <c r="K240"/>
  <c r="BE240"/>
  <c r="K253"/>
  <c r="BE253"/>
  <c r="K263"/>
  <c r="BE263"/>
  <c r="K271"/>
  <c r="BE271"/>
  <c r="K294"/>
  <c r="BE294"/>
  <c r="BK302"/>
  <c r="BK314"/>
  <c r="BK322"/>
  <c r="K334"/>
  <c r="BE334"/>
  <c r="K346"/>
  <c r="BE346"/>
  <c r="K359"/>
  <c r="BE359"/>
  <c r="BK374"/>
  <c r="K389"/>
  <c r="BE389"/>
  <c r="BK401"/>
  <c r="BK415"/>
  <c i="6" r="K92"/>
  <c r="BE92"/>
  <c r="F37"/>
  <c i="1" r="BB61"/>
  <c i="7" r="F38"/>
  <c i="1" r="BC62"/>
  <c i="7" r="K102"/>
  <c r="BE102"/>
  <c r="BK111"/>
  <c r="K120"/>
  <c r="BE120"/>
  <c r="K126"/>
  <c r="BE126"/>
  <c r="K131"/>
  <c r="BE131"/>
  <c r="BK138"/>
  <c r="BK142"/>
  <c r="K146"/>
  <c r="BE146"/>
  <c r="K152"/>
  <c r="BE152"/>
  <c r="K161"/>
  <c r="BE161"/>
  <c r="BK169"/>
  <c r="BK181"/>
  <c r="K189"/>
  <c r="BE189"/>
  <c r="BK198"/>
  <c r="BK208"/>
  <c r="K218"/>
  <c r="BE218"/>
  <c r="K222"/>
  <c r="BE222"/>
  <c r="K107"/>
  <c r="BE107"/>
  <c r="K177"/>
  <c r="BE177"/>
  <c r="F39"/>
  <c i="1" r="BD62"/>
  <c i="9" r="BK112"/>
  <c r="BK118"/>
  <c r="K134"/>
  <c r="BE134"/>
  <c r="K139"/>
  <c r="BE139"/>
  <c r="K148"/>
  <c r="BE148"/>
  <c r="BK216"/>
  <c r="K225"/>
  <c r="BE225"/>
  <c r="BK233"/>
  <c r="K243"/>
  <c r="BE243"/>
  <c r="K275"/>
  <c r="BE275"/>
  <c r="K285"/>
  <c r="BE285"/>
  <c r="K299"/>
  <c r="BE299"/>
  <c r="K313"/>
  <c r="BE313"/>
  <c r="BK331"/>
  <c r="K354"/>
  <c r="BE354"/>
  <c r="K369"/>
  <c r="BE369"/>
  <c r="K378"/>
  <c r="BE378"/>
  <c r="K420"/>
  <c r="BE420"/>
  <c r="BK447"/>
  <c r="K464"/>
  <c r="BE464"/>
  <c r="K490"/>
  <c r="BE490"/>
  <c r="K524"/>
  <c r="BE524"/>
  <c r="BK551"/>
  <c r="K588"/>
  <c r="BE588"/>
  <c r="K616"/>
  <c r="BE616"/>
  <c r="BK662"/>
  <c r="BK680"/>
  <c r="K698"/>
  <c r="BE698"/>
  <c r="K725"/>
  <c r="BE725"/>
  <c r="K546"/>
  <c r="BE546"/>
  <c r="K628"/>
  <c r="BE628"/>
  <c r="BK381"/>
  <c r="K434"/>
  <c r="BE434"/>
  <c r="BK444"/>
  <c r="BK461"/>
  <c r="BK474"/>
  <c r="K487"/>
  <c r="BE487"/>
  <c r="BK492"/>
  <c r="K503"/>
  <c r="BE503"/>
  <c r="BK514"/>
  <c r="BK529"/>
  <c r="BK548"/>
  <c r="BK560"/>
  <c r="K569"/>
  <c r="BE569"/>
  <c r="BK593"/>
  <c r="BK606"/>
  <c r="K619"/>
  <c r="BE619"/>
  <c r="K635"/>
  <c r="BE635"/>
  <c r="K660"/>
  <c r="BE660"/>
  <c r="K670"/>
  <c r="BE670"/>
  <c r="BK683"/>
  <c r="K695"/>
  <c r="BE695"/>
  <c r="BK705"/>
  <c r="BK715"/>
  <c r="BK714"/>
  <c r="K714"/>
  <c r="K87"/>
  <c r="K526"/>
  <c r="BE526"/>
  <c i="10" r="F38"/>
  <c i="1" r="BC66"/>
  <c i="10" r="K139"/>
  <c r="BE139"/>
  <c r="K161"/>
  <c r="BE161"/>
  <c r="K169"/>
  <c r="BE169"/>
  <c r="K180"/>
  <c r="BE180"/>
  <c r="BK190"/>
  <c r="BK200"/>
  <c r="BK214"/>
  <c r="BK235"/>
  <c r="K258"/>
  <c r="BE258"/>
  <c r="K280"/>
  <c r="BE280"/>
  <c r="K302"/>
  <c r="BE302"/>
  <c r="K320"/>
  <c r="BE320"/>
  <c r="BK338"/>
  <c r="K354"/>
  <c r="BE354"/>
  <c r="K370"/>
  <c r="BE370"/>
  <c r="K38"/>
  <c i="1" r="AY66"/>
  <c i="10" r="BK101"/>
  <c r="K103"/>
  <c r="BE103"/>
  <c r="K105"/>
  <c r="BE105"/>
  <c r="BK109"/>
  <c r="K111"/>
  <c r="BE111"/>
  <c r="BK118"/>
  <c r="BK120"/>
  <c r="K126"/>
  <c r="BE126"/>
  <c r="BK134"/>
  <c r="BK145"/>
  <c r="K155"/>
  <c r="BE155"/>
  <c r="K167"/>
  <c r="BE167"/>
  <c r="BK178"/>
  <c r="BK188"/>
  <c r="K192"/>
  <c r="BE192"/>
  <c r="BK202"/>
  <c r="K210"/>
  <c r="BE210"/>
  <c r="K221"/>
  <c r="BE221"/>
  <c r="BK229"/>
  <c r="BK237"/>
  <c r="BK244"/>
  <c r="K252"/>
  <c r="BE252"/>
  <c r="BK262"/>
  <c r="BK270"/>
  <c r="K282"/>
  <c r="BE282"/>
  <c r="K296"/>
  <c r="BE296"/>
  <c r="K300"/>
  <c r="BE300"/>
  <c r="BK310"/>
  <c r="K314"/>
  <c r="BE314"/>
  <c r="K322"/>
  <c r="BE322"/>
  <c r="K336"/>
  <c r="BE336"/>
  <c r="K344"/>
  <c r="BE344"/>
  <c r="BK356"/>
  <c r="K372"/>
  <c r="BE372"/>
  <c i="11" r="K38"/>
  <c i="1" r="AY67"/>
  <c i="11" r="K103"/>
  <c r="BE103"/>
  <c r="K122"/>
  <c r="BE122"/>
  <c r="K146"/>
  <c r="BE146"/>
  <c r="K109"/>
  <c r="BE109"/>
  <c r="BK113"/>
  <c r="K119"/>
  <c r="BE119"/>
  <c r="BK128"/>
  <c r="K132"/>
  <c r="BE132"/>
  <c r="K140"/>
  <c r="BE140"/>
  <c r="K148"/>
  <c r="BE148"/>
  <c i="12" r="F38"/>
  <c i="1" r="BC68"/>
  <c i="12" r="F41"/>
  <c i="1" r="BF68"/>
  <c i="12" r="K101"/>
  <c r="BE101"/>
  <c r="K95"/>
  <c r="BE95"/>
  <c r="K106"/>
  <c r="BE106"/>
  <c i="13" r="F39"/>
  <c i="1" r="BD69"/>
  <c i="13" r="F41"/>
  <c i="1" r="BF69"/>
  <c i="14" r="BK93"/>
  <c r="BK101"/>
  <c r="K109"/>
  <c r="BE109"/>
  <c r="BK137"/>
  <c r="BK95"/>
  <c r="K99"/>
  <c r="BE99"/>
  <c r="BK103"/>
  <c r="K107"/>
  <c r="BE107"/>
  <c r="K113"/>
  <c r="BE113"/>
  <c r="BK123"/>
  <c r="K131"/>
  <c r="BE131"/>
  <c r="BK139"/>
  <c i="15" r="F38"/>
  <c i="1" r="BC72"/>
  <c i="15" r="F40"/>
  <c i="1" r="BE72"/>
  <c i="15" r="K219"/>
  <c r="BE219"/>
  <c r="BK225"/>
  <c r="K250"/>
  <c r="BE250"/>
  <c r="K258"/>
  <c r="BE258"/>
  <c r="BK269"/>
  <c r="K283"/>
  <c r="BE283"/>
  <c r="K298"/>
  <c r="BE298"/>
  <c r="K314"/>
  <c r="BE314"/>
  <c r="K329"/>
  <c r="BE329"/>
  <c r="BK341"/>
  <c r="BK372"/>
  <c r="K383"/>
  <c r="BE383"/>
  <c r="K394"/>
  <c r="BE394"/>
  <c r="BK413"/>
  <c r="BK397"/>
  <c r="K397"/>
  <c r="K75"/>
  <c r="BK426"/>
  <c r="BK439"/>
  <c r="K450"/>
  <c r="BE450"/>
  <c r="K461"/>
  <c r="BE461"/>
  <c r="BK474"/>
  <c r="K491"/>
  <c r="BE491"/>
  <c r="BK504"/>
  <c r="K515"/>
  <c r="BE515"/>
  <c r="K529"/>
  <c r="BE529"/>
  <c r="K548"/>
  <c r="BE548"/>
  <c r="K561"/>
  <c r="BE561"/>
  <c r="K576"/>
  <c r="BE576"/>
  <c r="K591"/>
  <c r="BE591"/>
  <c r="K120"/>
  <c r="BE120"/>
  <c r="K411"/>
  <c r="BE411"/>
  <c i="16" r="BK107"/>
  <c r="BK116"/>
  <c r="BK125"/>
  <c r="BK133"/>
  <c r="K137"/>
  <c r="BE137"/>
  <c r="BK162"/>
  <c r="K172"/>
  <c r="BE172"/>
  <c r="K200"/>
  <c r="BE200"/>
  <c r="K220"/>
  <c r="BE220"/>
  <c r="BK226"/>
  <c r="BK246"/>
  <c r="BK256"/>
  <c r="BK101"/>
  <c r="K105"/>
  <c r="BE105"/>
  <c r="BK109"/>
  <c r="K114"/>
  <c r="BE114"/>
  <c r="K122"/>
  <c r="BE122"/>
  <c r="K131"/>
  <c r="BE131"/>
  <c r="BK141"/>
  <c r="K150"/>
  <c r="BE150"/>
  <c r="BK164"/>
  <c r="K181"/>
  <c r="BE181"/>
  <c r="BK190"/>
  <c r="K196"/>
  <c r="BE196"/>
  <c r="BK206"/>
  <c r="BK212"/>
  <c r="BK214"/>
  <c r="K224"/>
  <c r="BE224"/>
  <c r="K232"/>
  <c r="BE232"/>
  <c r="BK243"/>
  <c r="BK242"/>
  <c r="K242"/>
  <c r="K74"/>
  <c r="BK252"/>
  <c r="BK260"/>
  <c r="K266"/>
  <c r="BE266"/>
  <c r="K272"/>
  <c r="BE272"/>
  <c r="BK280"/>
  <c r="K284"/>
  <c r="BE284"/>
  <c r="K234"/>
  <c r="BE234"/>
  <c r="K264"/>
  <c r="BE264"/>
  <c r="K276"/>
  <c r="BE276"/>
  <c i="17" r="K38"/>
  <c i="1" r="AY75"/>
  <c i="17" r="K158"/>
  <c r="BE158"/>
  <c r="K169"/>
  <c r="BE169"/>
  <c r="BK174"/>
  <c r="BK184"/>
  <c r="K197"/>
  <c r="BE197"/>
  <c r="K208"/>
  <c r="BE208"/>
  <c r="K225"/>
  <c r="BE225"/>
  <c r="BK237"/>
  <c r="BK246"/>
  <c r="BK261"/>
  <c r="BK272"/>
  <c r="BK286"/>
  <c r="K296"/>
  <c r="BE296"/>
  <c r="K305"/>
  <c r="BE305"/>
  <c r="K315"/>
  <c r="BE315"/>
  <c r="BK330"/>
  <c r="K338"/>
  <c r="BE338"/>
  <c r="BK348"/>
  <c r="BK366"/>
  <c r="K383"/>
  <c r="BE383"/>
  <c r="BK405"/>
  <c r="K187"/>
  <c r="BE187"/>
  <c r="K389"/>
  <c r="BE389"/>
  <c r="K111"/>
  <c r="BE111"/>
  <c r="K113"/>
  <c r="BE113"/>
  <c r="K115"/>
  <c r="BE115"/>
  <c r="BK117"/>
  <c r="K119"/>
  <c r="BE119"/>
  <c r="BK121"/>
  <c r="BK128"/>
  <c r="BK131"/>
  <c r="K143"/>
  <c r="BE143"/>
  <c r="BK145"/>
  <c r="K156"/>
  <c r="BE156"/>
  <c r="BK167"/>
  <c r="K178"/>
  <c r="BE178"/>
  <c r="BK189"/>
  <c r="BK186"/>
  <c r="K186"/>
  <c r="K70"/>
  <c r="K199"/>
  <c r="BE199"/>
  <c r="K215"/>
  <c r="BE215"/>
  <c r="BK229"/>
  <c r="K240"/>
  <c r="BE240"/>
  <c r="BK252"/>
  <c r="BK259"/>
  <c r="BK266"/>
  <c r="K274"/>
  <c r="BE274"/>
  <c r="BK288"/>
  <c r="BK294"/>
  <c r="BK302"/>
  <c r="K313"/>
  <c r="BE313"/>
  <c r="K326"/>
  <c r="BE326"/>
  <c r="K332"/>
  <c r="BE332"/>
  <c r="K346"/>
  <c r="BE346"/>
  <c r="K354"/>
  <c r="BE354"/>
  <c r="K356"/>
  <c r="BE356"/>
  <c r="BK364"/>
  <c r="K377"/>
  <c r="BE377"/>
  <c r="K385"/>
  <c r="BE385"/>
  <c r="K393"/>
  <c r="BE393"/>
  <c r="BK403"/>
  <c r="K164"/>
  <c r="BE164"/>
  <c r="K223"/>
  <c r="BE223"/>
  <c r="K340"/>
  <c r="BE340"/>
  <c i="18" r="F39"/>
  <c i="1" r="BD76"/>
  <c i="18" r="F41"/>
  <c i="1" r="BF76"/>
  <c i="18" r="BK190"/>
  <c r="BK199"/>
  <c r="K99"/>
  <c r="BE99"/>
  <c r="K167"/>
  <c r="BE167"/>
  <c i="19" r="K38"/>
  <c i="1" r="AY77"/>
  <c i="19" r="K139"/>
  <c r="BE139"/>
  <c r="BK151"/>
  <c r="K162"/>
  <c r="BE162"/>
  <c r="BK174"/>
  <c r="BK183"/>
  <c r="BK178"/>
  <c r="K178"/>
  <c r="K72"/>
  <c r="K194"/>
  <c r="BE194"/>
  <c r="BK205"/>
  <c r="K213"/>
  <c r="BE213"/>
  <c r="K225"/>
  <c r="BE225"/>
  <c r="K238"/>
  <c r="BE238"/>
  <c r="K246"/>
  <c r="BE246"/>
  <c r="K261"/>
  <c r="BE261"/>
  <c r="K273"/>
  <c r="BE273"/>
  <c r="BK283"/>
  <c r="K293"/>
  <c r="BE293"/>
  <c r="K303"/>
  <c r="BE303"/>
  <c r="K312"/>
  <c r="BE312"/>
  <c r="K320"/>
  <c r="BE320"/>
  <c r="K330"/>
  <c r="BE330"/>
  <c r="K338"/>
  <c r="BE338"/>
  <c r="BK355"/>
  <c r="K371"/>
  <c r="BE371"/>
  <c r="BK383"/>
  <c r="BK408"/>
  <c r="K420"/>
  <c r="BE420"/>
  <c r="K153"/>
  <c r="BE153"/>
  <c r="K257"/>
  <c r="BE257"/>
  <c r="F40"/>
  <c i="1" r="BE77"/>
  <c i="20" r="K108"/>
  <c r="BE108"/>
  <c r="K142"/>
  <c r="BE142"/>
  <c r="BK163"/>
  <c r="K197"/>
  <c r="BE197"/>
  <c r="BK207"/>
  <c r="F41"/>
  <c i="1" r="BF78"/>
  <c i="21" r="BK107"/>
  <c r="BK115"/>
  <c r="K126"/>
  <c r="BE126"/>
  <c r="K136"/>
  <c r="BE136"/>
  <c r="K38"/>
  <c i="1" r="AY79"/>
  <c i="21" r="F41"/>
  <c i="1" r="BF79"/>
  <c i="22" r="BK104"/>
  <c r="BK97"/>
  <c r="K97"/>
  <c r="K68"/>
  <c r="BK111"/>
  <c r="K120"/>
  <c r="BE120"/>
  <c r="K133"/>
  <c r="BE133"/>
  <c r="K154"/>
  <c r="BE154"/>
  <c r="F41"/>
  <c i="1" r="BF80"/>
  <c i="23" r="K317"/>
  <c r="BE317"/>
  <c r="K328"/>
  <c r="BE328"/>
  <c r="K339"/>
  <c r="BE339"/>
  <c r="BK359"/>
  <c r="BK373"/>
  <c r="K380"/>
  <c r="BE380"/>
  <c r="K394"/>
  <c r="BE394"/>
  <c r="K402"/>
  <c r="BE402"/>
  <c r="BK416"/>
  <c r="K428"/>
  <c r="BE428"/>
  <c r="BK438"/>
  <c r="BK450"/>
  <c r="BK464"/>
  <c r="K472"/>
  <c r="BE472"/>
  <c r="K485"/>
  <c r="BE485"/>
  <c r="K106"/>
  <c r="BE106"/>
  <c r="F39"/>
  <c i="1" r="BD82"/>
  <c i="23" r="BK114"/>
  <c r="K126"/>
  <c r="BE126"/>
  <c r="K147"/>
  <c r="BE147"/>
  <c r="K187"/>
  <c r="BE187"/>
  <c r="K210"/>
  <c r="BE210"/>
  <c r="K242"/>
  <c r="BE242"/>
  <c r="K270"/>
  <c r="BE270"/>
  <c r="K284"/>
  <c r="BE284"/>
  <c r="K326"/>
  <c r="BE326"/>
  <c r="BK351"/>
  <c r="BK377"/>
  <c r="K414"/>
  <c r="BE414"/>
  <c r="BK447"/>
  <c r="K482"/>
  <c r="BE482"/>
  <c i="24" r="F38"/>
  <c i="1" r="BC83"/>
  <c i="24" r="K423"/>
  <c r="BE423"/>
  <c r="K429"/>
  <c r="BE429"/>
  <c r="K444"/>
  <c r="BE444"/>
  <c r="K458"/>
  <c r="BE458"/>
  <c r="K473"/>
  <c r="BE473"/>
  <c r="BK483"/>
  <c r="BK462"/>
  <c r="K462"/>
  <c r="K79"/>
  <c r="BK499"/>
  <c r="K194"/>
  <c r="BE194"/>
  <c r="K496"/>
  <c r="BE496"/>
  <c r="F41"/>
  <c i="1" r="BF83"/>
  <c i="24" r="BK123"/>
  <c r="BK178"/>
  <c r="K231"/>
  <c r="BE231"/>
  <c r="K291"/>
  <c r="BE291"/>
  <c r="K330"/>
  <c r="BE330"/>
  <c r="K360"/>
  <c r="BE360"/>
  <c r="K382"/>
  <c r="BE382"/>
  <c r="K405"/>
  <c r="BE405"/>
  <c r="BK432"/>
  <c r="BK431"/>
  <c r="K431"/>
  <c r="K77"/>
  <c r="K475"/>
  <c r="BE475"/>
  <c r="BK494"/>
  <c r="K453"/>
  <c r="BE453"/>
  <c i="25" r="BK107"/>
  <c r="K114"/>
  <c r="BE114"/>
  <c r="K118"/>
  <c r="BE118"/>
  <c r="K121"/>
  <c r="BE121"/>
  <c r="K129"/>
  <c r="BE129"/>
  <c r="BK138"/>
  <c r="BK144"/>
  <c r="BK148"/>
  <c r="BK154"/>
  <c r="K161"/>
  <c r="BE161"/>
  <c r="K176"/>
  <c r="BE176"/>
  <c r="BK198"/>
  <c r="K226"/>
  <c r="BE226"/>
  <c r="K250"/>
  <c r="BE250"/>
  <c r="F41"/>
  <c i="1" r="BF84"/>
  <c i="26" r="K106"/>
  <c r="BE106"/>
  <c r="BK138"/>
  <c r="K150"/>
  <c r="BE150"/>
  <c r="K38"/>
  <c i="1" r="AY85"/>
  <c i="26" r="BK118"/>
  <c r="BK131"/>
  <c r="K140"/>
  <c r="BE140"/>
  <c r="BK148"/>
  <c r="K127"/>
  <c r="BE127"/>
  <c i="27" r="K38"/>
  <c i="1" r="AY86"/>
  <c i="27" r="F39"/>
  <c i="1" r="BD86"/>
  <c i="27" r="K94"/>
  <c r="BE94"/>
  <c r="K96"/>
  <c r="BE96"/>
  <c r="BK110"/>
  <c i="28" r="F39"/>
  <c i="1" r="BD88"/>
  <c r="BD87"/>
  <c r="AZ87"/>
  <c i="28" r="K138"/>
  <c r="BE138"/>
  <c r="K142"/>
  <c r="BE142"/>
  <c r="K157"/>
  <c r="BE157"/>
  <c r="BK167"/>
  <c r="K177"/>
  <c r="BE177"/>
  <c r="K189"/>
  <c r="BE189"/>
  <c r="K214"/>
  <c r="BE214"/>
  <c r="K250"/>
  <c r="BE250"/>
  <c r="K174"/>
  <c r="BE174"/>
  <c i="29" r="F40"/>
  <c i="1" r="BE90"/>
  <c r="BE89"/>
  <c r="BA89"/>
  <c i="29" r="K103"/>
  <c r="BE103"/>
  <c r="K107"/>
  <c r="BE107"/>
  <c r="K111"/>
  <c r="BE111"/>
  <c r="K115"/>
  <c r="BE115"/>
  <c r="BK119"/>
  <c r="K127"/>
  <c r="BE127"/>
  <c r="BK144"/>
  <c i="30" r="K36"/>
  <c i="1" r="AY91"/>
  <c i="30" r="K35"/>
  <c i="1" r="AX91"/>
  <c i="2" r="BK108"/>
  <c r="BK123"/>
  <c r="BK135"/>
  <c r="K148"/>
  <c r="BE148"/>
  <c r="K163"/>
  <c r="BE163"/>
  <c r="BK177"/>
  <c r="K191"/>
  <c r="BE191"/>
  <c r="BK209"/>
  <c r="K218"/>
  <c r="BE218"/>
  <c r="K231"/>
  <c r="BE231"/>
  <c r="K252"/>
  <c r="BE252"/>
  <c r="K267"/>
  <c r="BE267"/>
  <c r="BK280"/>
  <c r="K283"/>
  <c r="BE283"/>
  <c r="BK296"/>
  <c r="BK292"/>
  <c r="K292"/>
  <c r="K78"/>
  <c r="K315"/>
  <c r="BE315"/>
  <c r="BK328"/>
  <c i="1" r="AU54"/>
  <c i="2" r="K38"/>
  <c i="1" r="AY56"/>
  <c i="2" r="K144"/>
  <c r="BE144"/>
  <c r="K160"/>
  <c r="BE160"/>
  <c r="BK174"/>
  <c r="BK188"/>
  <c r="BK195"/>
  <c r="BK194"/>
  <c r="K194"/>
  <c r="K71"/>
  <c r="BK211"/>
  <c r="BK221"/>
  <c r="K234"/>
  <c r="BE234"/>
  <c r="BK246"/>
  <c r="K277"/>
  <c r="BE277"/>
  <c r="BK306"/>
  <c i="3" r="F41"/>
  <c i="1" r="BF57"/>
  <c i="3" r="K135"/>
  <c r="BE135"/>
  <c r="K146"/>
  <c r="BE146"/>
  <c r="K127"/>
  <c r="BE127"/>
  <c r="K143"/>
  <c r="BE143"/>
  <c r="K148"/>
  <c r="BE148"/>
  <c i="4" r="K38"/>
  <c i="1" r="AY58"/>
  <c i="4" r="F41"/>
  <c i="1" r="BF58"/>
  <c i="5" r="BK110"/>
  <c r="BK116"/>
  <c r="K121"/>
  <c r="BE121"/>
  <c r="K134"/>
  <c r="BE134"/>
  <c r="K146"/>
  <c r="BE146"/>
  <c r="K156"/>
  <c r="BE156"/>
  <c r="K169"/>
  <c r="BE169"/>
  <c r="BK183"/>
  <c r="BK199"/>
  <c r="BK208"/>
  <c r="BK222"/>
  <c r="K235"/>
  <c r="BE235"/>
  <c r="BK248"/>
  <c r="K261"/>
  <c r="BE261"/>
  <c r="BK274"/>
  <c r="BK285"/>
  <c r="BK297"/>
  <c r="BK311"/>
  <c r="K317"/>
  <c r="BE317"/>
  <c r="K331"/>
  <c r="BE331"/>
  <c r="K343"/>
  <c r="BE343"/>
  <c r="BK348"/>
  <c r="K357"/>
  <c r="BE357"/>
  <c r="K367"/>
  <c r="BE367"/>
  <c r="BK383"/>
  <c r="K398"/>
  <c r="BE398"/>
  <c r="BK418"/>
  <c r="BK423"/>
  <c r="K428"/>
  <c r="BE428"/>
  <c r="K430"/>
  <c r="BE430"/>
  <c r="BK433"/>
  <c r="K440"/>
  <c r="BE440"/>
  <c r="K450"/>
  <c r="BE450"/>
  <c r="K454"/>
  <c r="BE454"/>
  <c r="K457"/>
  <c r="BE457"/>
  <c r="K463"/>
  <c r="BE463"/>
  <c r="BK469"/>
  <c r="K472"/>
  <c r="BE472"/>
  <c r="BK478"/>
  <c r="BK481"/>
  <c r="K486"/>
  <c r="BE486"/>
  <c r="BK489"/>
  <c r="K495"/>
  <c r="BE495"/>
  <c r="K502"/>
  <c r="BE502"/>
  <c r="BK505"/>
  <c r="K511"/>
  <c r="BE511"/>
  <c r="K518"/>
  <c r="BE518"/>
  <c r="K523"/>
  <c r="BE523"/>
  <c r="K531"/>
  <c r="BE531"/>
  <c r="BK538"/>
  <c r="BK545"/>
  <c r="K551"/>
  <c r="BE551"/>
  <c r="K280"/>
  <c r="BE280"/>
  <c r="K409"/>
  <c r="BE409"/>
  <c r="K553"/>
  <c r="BE553"/>
  <c r="K559"/>
  <c r="BE559"/>
  <c r="F38"/>
  <c i="1" r="BC60"/>
  <c i="5" r="BK217"/>
  <c r="K230"/>
  <c r="BE230"/>
  <c r="BK258"/>
  <c r="BK266"/>
  <c r="BK283"/>
  <c r="BK287"/>
  <c r="BK299"/>
  <c r="BK308"/>
  <c r="BK328"/>
  <c r="K340"/>
  <c r="BE340"/>
  <c r="K354"/>
  <c r="BE354"/>
  <c r="BK364"/>
  <c r="BK345"/>
  <c r="K345"/>
  <c r="K73"/>
  <c r="K371"/>
  <c r="BE371"/>
  <c r="BK380"/>
  <c r="BK395"/>
  <c r="BK412"/>
  <c r="K536"/>
  <c r="BE536"/>
  <c i="7" r="F40"/>
  <c i="1" r="BE62"/>
  <c i="7" r="F41"/>
  <c i="1" r="BF62"/>
  <c i="7" r="K173"/>
  <c r="BE173"/>
  <c r="BK202"/>
  <c r="BK220"/>
  <c i="8" r="F38"/>
  <c i="1" r="BC63"/>
  <c i="8" r="F40"/>
  <c i="1" r="BE63"/>
  <c i="9" r="F41"/>
  <c i="1" r="BF65"/>
  <c i="9" r="K484"/>
  <c r="BE484"/>
  <c r="BK505"/>
  <c r="BK516"/>
  <c r="BK543"/>
  <c r="BK574"/>
  <c r="BK597"/>
  <c r="K622"/>
  <c r="BE622"/>
  <c r="BK673"/>
  <c r="BK672"/>
  <c r="K672"/>
  <c r="K83"/>
  <c r="BK703"/>
  <c r="K707"/>
  <c r="BE707"/>
  <c r="K126"/>
  <c r="BE126"/>
  <c r="K572"/>
  <c r="BE572"/>
  <c r="BK115"/>
  <c r="BK248"/>
  <c r="K263"/>
  <c r="BE263"/>
  <c r="K280"/>
  <c r="BE280"/>
  <c r="BK290"/>
  <c r="BK306"/>
  <c r="BK305"/>
  <c r="K305"/>
  <c r="K70"/>
  <c r="K316"/>
  <c r="BE316"/>
  <c r="BK328"/>
  <c r="K335"/>
  <c r="BE335"/>
  <c r="K344"/>
  <c r="BE344"/>
  <c r="K357"/>
  <c r="BE357"/>
  <c r="K363"/>
  <c r="BE363"/>
  <c r="BK372"/>
  <c r="K387"/>
  <c r="BE387"/>
  <c r="K429"/>
  <c r="BE429"/>
  <c r="K439"/>
  <c r="BE439"/>
  <c r="K449"/>
  <c r="BE449"/>
  <c r="BK456"/>
  <c r="BK466"/>
  <c r="K479"/>
  <c r="BE479"/>
  <c r="BK497"/>
  <c r="BK508"/>
  <c r="K522"/>
  <c r="BE522"/>
  <c r="K535"/>
  <c r="BE535"/>
  <c r="K540"/>
  <c r="BE540"/>
  <c r="BK554"/>
  <c r="K585"/>
  <c r="BE585"/>
  <c r="BK600"/>
  <c r="BK613"/>
  <c r="BK625"/>
  <c r="K653"/>
  <c r="BE653"/>
  <c r="K665"/>
  <c r="BE665"/>
  <c r="K677"/>
  <c r="BE677"/>
  <c r="BK689"/>
  <c r="BK685"/>
  <c r="K685"/>
  <c r="K85"/>
  <c r="K700"/>
  <c r="BE700"/>
  <c r="BK710"/>
  <c r="K723"/>
  <c r="BE723"/>
  <c r="K610"/>
  <c r="BE610"/>
  <c i="10" r="F39"/>
  <c i="1" r="BD66"/>
  <c i="10" r="BK113"/>
  <c r="BK124"/>
  <c r="BK132"/>
  <c r="K141"/>
  <c r="BE141"/>
  <c r="K151"/>
  <c r="BE151"/>
  <c r="BK159"/>
  <c r="K163"/>
  <c r="BE163"/>
  <c r="BK171"/>
  <c r="K182"/>
  <c r="BE182"/>
  <c r="K198"/>
  <c r="BE198"/>
  <c r="K206"/>
  <c r="BE206"/>
  <c r="K212"/>
  <c r="BE212"/>
  <c r="K216"/>
  <c r="BE216"/>
  <c r="K225"/>
  <c r="BE225"/>
  <c r="K233"/>
  <c r="BE233"/>
  <c r="K248"/>
  <c r="BE248"/>
  <c r="K256"/>
  <c r="BE256"/>
  <c r="BK264"/>
  <c r="BK274"/>
  <c r="K278"/>
  <c r="BE278"/>
  <c r="BK286"/>
  <c r="BK292"/>
  <c r="K304"/>
  <c r="BE304"/>
  <c r="K318"/>
  <c r="BE318"/>
  <c r="K326"/>
  <c r="BE326"/>
  <c r="K331"/>
  <c r="BE331"/>
  <c r="K340"/>
  <c r="BE340"/>
  <c r="BK360"/>
  <c r="K130"/>
  <c r="BE130"/>
  <c r="K288"/>
  <c r="BE288"/>
  <c i="11" r="F39"/>
  <c i="1" r="BD67"/>
  <c i="11" r="BK126"/>
  <c r="K152"/>
  <c r="BE152"/>
  <c r="F40"/>
  <c i="1" r="BE67"/>
  <c i="12" r="K38"/>
  <c i="1" r="AY68"/>
  <c i="13" r="K100"/>
  <c r="BE100"/>
  <c r="BK104"/>
  <c r="F38"/>
  <c i="1" r="BC69"/>
  <c i="13" r="K108"/>
  <c r="BE108"/>
  <c i="14" r="K97"/>
  <c r="BE97"/>
  <c r="K105"/>
  <c r="BE105"/>
  <c r="BK117"/>
  <c r="BK125"/>
  <c r="K133"/>
  <c r="BE133"/>
  <c r="BK144"/>
  <c r="BK143"/>
  <c r="K143"/>
  <c r="K68"/>
  <c r="F38"/>
  <c i="1" r="BC70"/>
  <c i="14" r="K111"/>
  <c r="BE111"/>
  <c r="K121"/>
  <c r="BE121"/>
  <c r="BK127"/>
  <c r="K135"/>
  <c r="BE135"/>
  <c r="K115"/>
  <c r="BE115"/>
  <c i="15" r="K38"/>
  <c i="1" r="AY72"/>
  <c i="15" r="K132"/>
  <c r="BE132"/>
  <c r="K137"/>
  <c r="BE137"/>
  <c r="BK184"/>
  <c r="K191"/>
  <c r="BE191"/>
  <c r="K197"/>
  <c r="BE197"/>
  <c r="BK201"/>
  <c r="BK212"/>
  <c r="BK221"/>
  <c r="BK227"/>
  <c r="K261"/>
  <c r="BE261"/>
  <c r="K266"/>
  <c r="BE266"/>
  <c r="K280"/>
  <c r="BE280"/>
  <c r="K292"/>
  <c r="BE292"/>
  <c r="BK319"/>
  <c r="K332"/>
  <c r="BE332"/>
  <c r="K370"/>
  <c r="BE370"/>
  <c r="K380"/>
  <c r="BE380"/>
  <c r="K386"/>
  <c r="BE386"/>
  <c r="K398"/>
  <c r="BE398"/>
  <c r="K418"/>
  <c r="BE418"/>
  <c r="K432"/>
  <c r="BE432"/>
  <c r="BK442"/>
  <c r="K447"/>
  <c r="BE447"/>
  <c r="K453"/>
  <c r="BE453"/>
  <c r="BK458"/>
  <c r="K471"/>
  <c r="BE471"/>
  <c r="K483"/>
  <c r="BE483"/>
  <c r="BK489"/>
  <c r="K501"/>
  <c r="BE501"/>
  <c r="BK512"/>
  <c r="BK523"/>
  <c r="BK553"/>
  <c r="BK564"/>
  <c r="BK563"/>
  <c r="K563"/>
  <c r="K82"/>
  <c r="K578"/>
  <c r="BE578"/>
  <c r="K593"/>
  <c r="BE593"/>
  <c r="K116"/>
  <c r="BE116"/>
  <c r="K295"/>
  <c r="BE295"/>
  <c i="16" r="F39"/>
  <c i="1" r="BD73"/>
  <c i="16" r="F40"/>
  <c i="1" r="BE73"/>
  <c i="16" r="K139"/>
  <c r="BE139"/>
  <c r="K158"/>
  <c r="BE158"/>
  <c i="17" r="F38"/>
  <c i="1" r="BC75"/>
  <c i="17" r="K362"/>
  <c r="BE362"/>
  <c r="BK379"/>
  <c r="BK397"/>
  <c r="K153"/>
  <c r="BE153"/>
  <c r="K322"/>
  <c r="BE322"/>
  <c r="BK124"/>
  <c r="K133"/>
  <c r="BE133"/>
  <c r="BK136"/>
  <c r="K149"/>
  <c r="BE149"/>
  <c r="K162"/>
  <c r="BE162"/>
  <c r="BK171"/>
  <c r="K180"/>
  <c r="BE180"/>
  <c r="K182"/>
  <c r="BE182"/>
  <c r="K195"/>
  <c r="BE195"/>
  <c r="BK204"/>
  <c r="BK203"/>
  <c r="K203"/>
  <c r="K73"/>
  <c r="BK211"/>
  <c r="K219"/>
  <c r="BE219"/>
  <c r="BK227"/>
  <c r="K235"/>
  <c r="BE235"/>
  <c r="K244"/>
  <c r="BE244"/>
  <c r="K248"/>
  <c r="BE248"/>
  <c r="BK254"/>
  <c r="BK263"/>
  <c r="K270"/>
  <c r="BE270"/>
  <c r="BK278"/>
  <c r="K284"/>
  <c r="BE284"/>
  <c r="K292"/>
  <c r="BE292"/>
  <c r="BK298"/>
  <c r="BK308"/>
  <c r="BK317"/>
  <c r="BK328"/>
  <c r="BK336"/>
  <c r="K342"/>
  <c r="BE342"/>
  <c r="BK350"/>
  <c r="K360"/>
  <c r="BE360"/>
  <c r="K368"/>
  <c r="BE368"/>
  <c r="BK373"/>
  <c r="K381"/>
  <c r="BE381"/>
  <c r="K387"/>
  <c r="BE387"/>
  <c r="K401"/>
  <c r="BE401"/>
  <c r="K407"/>
  <c r="BE407"/>
  <c r="K413"/>
  <c r="BE413"/>
  <c r="K217"/>
  <c r="BE217"/>
  <c r="K319"/>
  <c r="BE319"/>
  <c r="K409"/>
  <c r="BE409"/>
  <c i="18" r="K110"/>
  <c r="BE110"/>
  <c r="K118"/>
  <c r="BE118"/>
  <c r="BK123"/>
  <c r="BK127"/>
  <c r="BK132"/>
  <c r="BK134"/>
  <c r="BK139"/>
  <c r="BK142"/>
  <c r="BK141"/>
  <c r="K141"/>
  <c r="K70"/>
  <c r="K150"/>
  <c r="BE150"/>
  <c r="K154"/>
  <c r="BE154"/>
  <c r="BK178"/>
  <c r="K187"/>
  <c r="BE187"/>
  <c r="F38"/>
  <c i="1" r="BC76"/>
  <c i="18" r="K107"/>
  <c r="BE107"/>
  <c r="K146"/>
  <c r="BE146"/>
  <c r="K163"/>
  <c r="BE163"/>
  <c r="BK185"/>
  <c r="K137"/>
  <c r="BE137"/>
  <c i="19" r="F41"/>
  <c i="1" r="BF77"/>
  <c i="19" r="BK351"/>
  <c r="K379"/>
  <c r="BE379"/>
  <c r="K396"/>
  <c r="BE396"/>
  <c r="K426"/>
  <c r="BE426"/>
  <c r="K269"/>
  <c r="BE269"/>
  <c r="K398"/>
  <c r="BE398"/>
  <c r="BK110"/>
  <c r="K112"/>
  <c r="BE112"/>
  <c r="K114"/>
  <c r="BE114"/>
  <c r="BK118"/>
  <c r="BK122"/>
  <c r="BK124"/>
  <c r="K131"/>
  <c r="BE131"/>
  <c r="K133"/>
  <c r="BE133"/>
  <c r="BK141"/>
  <c r="BK147"/>
  <c r="BK155"/>
  <c r="BK164"/>
  <c r="BK171"/>
  <c r="BK186"/>
  <c r="BK196"/>
  <c r="BK207"/>
  <c r="K215"/>
  <c r="BE215"/>
  <c r="BK223"/>
  <c r="BK232"/>
  <c r="BK244"/>
  <c r="K253"/>
  <c r="BE253"/>
  <c r="K271"/>
  <c r="BE271"/>
  <c r="K275"/>
  <c r="BE275"/>
  <c r="K285"/>
  <c r="BE285"/>
  <c r="BK300"/>
  <c r="K310"/>
  <c r="BE310"/>
  <c r="K314"/>
  <c r="BE314"/>
  <c r="BK324"/>
  <c r="BK336"/>
  <c r="BK345"/>
  <c r="K353"/>
  <c r="BE353"/>
  <c r="BK365"/>
  <c r="BK369"/>
  <c r="K377"/>
  <c r="BE377"/>
  <c r="BK394"/>
  <c r="K406"/>
  <c r="BE406"/>
  <c r="BK430"/>
  <c r="K255"/>
  <c r="BE255"/>
  <c r="K400"/>
  <c r="BE400"/>
  <c i="20" r="BK99"/>
  <c r="K116"/>
  <c r="BE116"/>
  <c r="BK140"/>
  <c r="BK149"/>
  <c r="K174"/>
  <c r="BE174"/>
  <c r="K192"/>
  <c r="BE192"/>
  <c r="K120"/>
  <c r="BE120"/>
  <c r="K38"/>
  <c i="1" r="AY78"/>
  <c i="20" r="K161"/>
  <c r="BE161"/>
  <c r="BK177"/>
  <c r="BK194"/>
  <c r="K184"/>
  <c r="BE184"/>
  <c i="21" r="F39"/>
  <c i="1" r="BD79"/>
  <c i="21" r="BK101"/>
  <c r="BK100"/>
  <c r="K100"/>
  <c r="K68"/>
  <c r="K109"/>
  <c r="BE109"/>
  <c r="K113"/>
  <c r="BE113"/>
  <c r="K117"/>
  <c r="BE117"/>
  <c r="BK119"/>
  <c r="K124"/>
  <c r="BE124"/>
  <c r="BK130"/>
  <c r="BK139"/>
  <c r="BK138"/>
  <c r="K138"/>
  <c r="K73"/>
  <c i="22" r="F38"/>
  <c i="1" r="BC80"/>
  <c i="22" r="K137"/>
  <c r="BE137"/>
  <c r="K150"/>
  <c r="BE150"/>
  <c r="BK162"/>
  <c r="BK176"/>
  <c r="K102"/>
  <c r="BE102"/>
  <c r="BK109"/>
  <c r="K113"/>
  <c r="BE113"/>
  <c r="K118"/>
  <c r="BE118"/>
  <c r="K123"/>
  <c r="BE123"/>
  <c r="K127"/>
  <c r="BE127"/>
  <c r="BK135"/>
  <c r="BK147"/>
  <c r="BK152"/>
  <c r="K160"/>
  <c r="BE160"/>
  <c r="K129"/>
  <c r="BE129"/>
  <c i="23" r="F38"/>
  <c i="1" r="BC82"/>
  <c i="23" r="BK161"/>
  <c r="K177"/>
  <c r="BE177"/>
  <c r="BK204"/>
  <c r="BK216"/>
  <c r="K234"/>
  <c r="BE234"/>
  <c r="BK248"/>
  <c r="K265"/>
  <c r="BE265"/>
  <c r="BK278"/>
  <c r="K291"/>
  <c r="BE291"/>
  <c r="K297"/>
  <c r="BE297"/>
  <c r="BK306"/>
  <c r="K320"/>
  <c r="BE320"/>
  <c r="K343"/>
  <c r="BE343"/>
  <c r="BK356"/>
  <c r="BK389"/>
  <c r="BK419"/>
  <c r="BK418"/>
  <c r="K418"/>
  <c r="K77"/>
  <c r="BK431"/>
  <c r="BK457"/>
  <c r="BK477"/>
  <c r="BK476"/>
  <c r="K476"/>
  <c r="K80"/>
  <c i="24" r="K38"/>
  <c i="1" r="AY83"/>
  <c i="24" r="K112"/>
  <c r="BE112"/>
  <c r="BK166"/>
  <c r="K172"/>
  <c r="BE172"/>
  <c r="BK188"/>
  <c r="K216"/>
  <c r="BE216"/>
  <c r="K222"/>
  <c r="BE222"/>
  <c r="K238"/>
  <c r="BE238"/>
  <c r="BK246"/>
  <c r="BK257"/>
  <c r="K278"/>
  <c r="BE278"/>
  <c r="BK285"/>
  <c r="BK277"/>
  <c r="K277"/>
  <c r="K70"/>
  <c r="K297"/>
  <c r="BE297"/>
  <c r="K304"/>
  <c r="BE304"/>
  <c r="K325"/>
  <c r="BE325"/>
  <c r="K336"/>
  <c r="BE336"/>
  <c r="K341"/>
  <c r="BE341"/>
  <c r="K352"/>
  <c r="BE352"/>
  <c r="BK366"/>
  <c r="K399"/>
  <c r="BE399"/>
  <c r="BK411"/>
  <c r="K427"/>
  <c r="BE427"/>
  <c r="K441"/>
  <c r="BE441"/>
  <c r="K456"/>
  <c r="BE456"/>
  <c r="K480"/>
  <c r="BE480"/>
  <c r="BK504"/>
  <c i="25" r="F38"/>
  <c i="1" r="BC84"/>
  <c i="25" r="K174"/>
  <c r="BE174"/>
  <c r="BK188"/>
  <c r="K204"/>
  <c r="BE204"/>
  <c r="K212"/>
  <c r="BE212"/>
  <c r="BK232"/>
  <c r="K172"/>
  <c r="BE172"/>
  <c r="K101"/>
  <c r="BE101"/>
  <c r="BK103"/>
  <c r="BK105"/>
  <c r="K110"/>
  <c r="BE110"/>
  <c r="K112"/>
  <c r="BE112"/>
  <c r="K123"/>
  <c r="BE123"/>
  <c r="BK131"/>
  <c r="K140"/>
  <c r="BE140"/>
  <c r="BK150"/>
  <c r="K163"/>
  <c r="BE163"/>
  <c r="K178"/>
  <c r="BE178"/>
  <c r="K190"/>
  <c r="BE190"/>
  <c r="K200"/>
  <c r="BE200"/>
  <c r="K210"/>
  <c r="BE210"/>
  <c r="BK217"/>
  <c r="BK214"/>
  <c r="K214"/>
  <c r="K74"/>
  <c r="BK238"/>
  <c i="26" r="F38"/>
  <c i="1" r="BC85"/>
  <c i="26" r="K98"/>
  <c r="BE98"/>
  <c r="BK108"/>
  <c r="BK112"/>
  <c r="BK123"/>
  <c r="BK135"/>
  <c r="K154"/>
  <c r="BE154"/>
  <c i="27" r="K100"/>
  <c r="BE100"/>
  <c r="BK104"/>
  <c r="K108"/>
  <c r="BE108"/>
  <c r="BK112"/>
  <c r="F41"/>
  <c i="1" r="BF86"/>
  <c i="28" r="K38"/>
  <c i="1" r="AY88"/>
  <c i="28" r="F40"/>
  <c i="1" r="BE88"/>
  <c r="BE87"/>
  <c r="BA87"/>
  <c i="29" r="K129"/>
  <c r="BE129"/>
  <c r="K134"/>
  <c r="BE134"/>
  <c r="BK140"/>
  <c r="F41"/>
  <c i="1" r="BF90"/>
  <c r="BF89"/>
  <c i="29" r="K132"/>
  <c r="BE132"/>
  <c r="K149"/>
  <c r="BE149"/>
  <c i="30" r="BK91"/>
  <c r="BK90"/>
  <c r="K90"/>
  <c r="K64"/>
  <c r="F37"/>
  <c i="1" r="BD91"/>
  <c i="30" r="BK94"/>
  <c r="BK93"/>
  <c r="K93"/>
  <c r="K65"/>
  <c i="2" r="F40"/>
  <c i="1" r="BE56"/>
  <c i="2" r="BK271"/>
  <c r="BK300"/>
  <c r="K312"/>
  <c r="BE312"/>
  <c r="K320"/>
  <c r="BE320"/>
  <c r="BK331"/>
  <c r="BK330"/>
  <c r="K330"/>
  <c r="K80"/>
  <c r="K255"/>
  <c r="BE255"/>
  <c i="3" r="K38"/>
  <c i="1" r="AY57"/>
  <c i="3" r="BK96"/>
  <c r="BK100"/>
  <c r="K104"/>
  <c r="BE104"/>
  <c r="BK106"/>
  <c r="K110"/>
  <c r="BE110"/>
  <c r="K116"/>
  <c r="BE116"/>
  <c r="K121"/>
  <c r="BE121"/>
  <c r="K129"/>
  <c r="BE129"/>
  <c r="BK137"/>
  <c r="K123"/>
  <c r="BE123"/>
  <c r="F38"/>
  <c i="1" r="BC57"/>
  <c i="3" r="BK98"/>
  <c r="K108"/>
  <c r="BE108"/>
  <c r="K113"/>
  <c r="BE113"/>
  <c r="K125"/>
  <c r="BE125"/>
  <c r="BK139"/>
  <c i="4" r="F39"/>
  <c i="1" r="BD58"/>
  <c i="4" r="BK96"/>
  <c r="K102"/>
  <c r="BE102"/>
  <c r="K106"/>
  <c r="BE106"/>
  <c i="5" r="K113"/>
  <c r="BE113"/>
  <c r="BK118"/>
  <c r="BK123"/>
  <c r="BK140"/>
  <c r="K152"/>
  <c r="BE152"/>
  <c r="BK163"/>
  <c r="BK175"/>
  <c r="K204"/>
  <c r="BE204"/>
  <c r="K227"/>
  <c r="BE227"/>
  <c r="BK243"/>
  <c r="K269"/>
  <c r="BE269"/>
  <c r="BK291"/>
  <c r="K305"/>
  <c r="BE305"/>
  <c r="K325"/>
  <c r="BE325"/>
  <c r="K351"/>
  <c r="BE351"/>
  <c r="K377"/>
  <c r="BE377"/>
  <c r="BK392"/>
  <c r="K404"/>
  <c r="BE404"/>
  <c r="BK420"/>
  <c r="BK436"/>
  <c r="BK452"/>
  <c r="BK442"/>
  <c r="K442"/>
  <c r="K79"/>
  <c r="BK475"/>
  <c r="BK492"/>
  <c r="BK508"/>
  <c r="BK520"/>
  <c r="K533"/>
  <c r="BE533"/>
  <c r="BK548"/>
  <c r="BK547"/>
  <c r="K547"/>
  <c r="K84"/>
  <c r="K289"/>
  <c r="BE289"/>
  <c r="K438"/>
  <c r="BE438"/>
  <c r="F41"/>
  <c i="1" r="BF60"/>
  <c i="7" r="K109"/>
  <c r="BE109"/>
  <c r="BK113"/>
  <c r="K118"/>
  <c r="BE118"/>
  <c r="K155"/>
  <c r="BE155"/>
  <c r="K159"/>
  <c r="BE159"/>
  <c r="BK167"/>
  <c r="BK179"/>
  <c r="K187"/>
  <c r="BE187"/>
  <c r="K195"/>
  <c r="BE195"/>
  <c r="BK214"/>
  <c r="BK216"/>
  <c r="K171"/>
  <c r="BE171"/>
  <c i="8" r="K38"/>
  <c i="1" r="AY63"/>
  <c i="8" r="BK104"/>
  <c r="F41"/>
  <c i="1" r="BF63"/>
  <c i="8" r="K94"/>
  <c r="BE94"/>
  <c r="BK100"/>
  <c r="K102"/>
  <c r="BE102"/>
  <c r="K37"/>
  <c i="1" r="AX63"/>
  <c i="9" r="K38"/>
  <c i="1" r="AY65"/>
  <c i="9" r="K123"/>
  <c r="BE123"/>
  <c r="BK130"/>
  <c r="BK129"/>
  <c r="K129"/>
  <c r="K68"/>
  <c r="BK137"/>
  <c r="BK142"/>
  <c r="BK145"/>
  <c r="BK150"/>
  <c r="K183"/>
  <c r="BE183"/>
  <c r="BK222"/>
  <c r="K229"/>
  <c r="BE229"/>
  <c r="K231"/>
  <c r="BE231"/>
  <c r="K238"/>
  <c r="BE238"/>
  <c r="K250"/>
  <c r="BE250"/>
  <c r="BK254"/>
  <c r="BK277"/>
  <c r="K288"/>
  <c r="BE288"/>
  <c r="K302"/>
  <c r="BE302"/>
  <c r="K310"/>
  <c r="BE310"/>
  <c r="BK319"/>
  <c r="K339"/>
  <c r="BE339"/>
  <c r="BK349"/>
  <c r="K360"/>
  <c r="BE360"/>
  <c r="BK366"/>
  <c r="K375"/>
  <c r="BE375"/>
  <c r="BK384"/>
  <c r="K431"/>
  <c r="BE431"/>
  <c r="K436"/>
  <c r="BE436"/>
  <c r="K442"/>
  <c r="BE442"/>
  <c r="K452"/>
  <c r="BE452"/>
  <c r="K476"/>
  <c r="BE476"/>
  <c r="K500"/>
  <c r="BE500"/>
  <c r="BK511"/>
  <c r="BK532"/>
  <c r="K563"/>
  <c r="BE563"/>
  <c r="K579"/>
  <c r="BE579"/>
  <c r="K603"/>
  <c r="BE603"/>
  <c r="K630"/>
  <c r="BE630"/>
  <c r="K643"/>
  <c r="BE643"/>
  <c r="BK668"/>
  <c r="K686"/>
  <c r="BE686"/>
  <c r="BK712"/>
  <c r="K252"/>
  <c r="BE252"/>
  <c r="F39"/>
  <c i="1" r="BD65"/>
  <c i="10" r="K122"/>
  <c r="BE122"/>
  <c r="BK157"/>
  <c r="K165"/>
  <c r="BE165"/>
  <c r="BK176"/>
  <c r="BK184"/>
  <c r="K196"/>
  <c r="BE196"/>
  <c r="K204"/>
  <c r="BE204"/>
  <c r="BK223"/>
  <c r="K246"/>
  <c r="BE246"/>
  <c r="BK254"/>
  <c r="BK272"/>
  <c r="K294"/>
  <c r="BE294"/>
  <c r="K312"/>
  <c r="BE312"/>
  <c r="BK329"/>
  <c r="BK328"/>
  <c r="K328"/>
  <c r="K74"/>
  <c r="K346"/>
  <c r="BE346"/>
  <c r="BK362"/>
  <c r="K239"/>
  <c r="BE239"/>
  <c r="F40"/>
  <c i="1" r="BE66"/>
  <c i="10" r="BK352"/>
  <c r="BK364"/>
  <c r="K149"/>
  <c r="BE149"/>
  <c i="11" r="K95"/>
  <c r="BE95"/>
  <c r="K97"/>
  <c r="BE97"/>
  <c r="K99"/>
  <c r="BE99"/>
  <c r="BK111"/>
  <c r="BK130"/>
  <c r="BK150"/>
  <c r="F41"/>
  <c i="1" r="BF67"/>
  <c i="12" r="F40"/>
  <c i="1" r="BE68"/>
  <c i="13" r="F40"/>
  <c i="1" r="BE69"/>
  <c i="13" r="K110"/>
  <c r="BE110"/>
  <c r="K94"/>
  <c r="BE94"/>
  <c r="BK98"/>
  <c r="K106"/>
  <c r="BE106"/>
  <c i="14" r="K38"/>
  <c i="1" r="AY70"/>
  <c i="14" r="K119"/>
  <c r="BE119"/>
  <c r="BK129"/>
  <c r="BK141"/>
  <c r="F40"/>
  <c i="1" r="BE70"/>
  <c i="15" r="F41"/>
  <c i="1" r="BF72"/>
  <c i="15" r="BK237"/>
  <c r="K263"/>
  <c r="BE263"/>
  <c r="BK276"/>
  <c r="BK272"/>
  <c r="K272"/>
  <c r="K70"/>
  <c r="BK289"/>
  <c r="K305"/>
  <c r="BE305"/>
  <c r="BK321"/>
  <c r="BK335"/>
  <c r="BK366"/>
  <c r="K377"/>
  <c r="BE377"/>
  <c r="BK389"/>
  <c r="BK369"/>
  <c r="K369"/>
  <c r="K72"/>
  <c r="K406"/>
  <c r="BE406"/>
  <c r="K421"/>
  <c r="BE421"/>
  <c r="K434"/>
  <c r="BE434"/>
  <c r="BK445"/>
  <c r="BK456"/>
  <c r="BK468"/>
  <c r="BK480"/>
  <c r="K496"/>
  <c r="BE496"/>
  <c r="K509"/>
  <c r="BE509"/>
  <c r="BK520"/>
  <c r="BK545"/>
  <c r="BK556"/>
  <c r="BK568"/>
  <c r="BK581"/>
  <c r="K112"/>
  <c r="BE112"/>
  <c r="K126"/>
  <c r="BE126"/>
  <c i="16" r="K38"/>
  <c i="1" r="AY73"/>
  <c i="16" r="BK148"/>
  <c r="K166"/>
  <c r="BE166"/>
  <c r="BK183"/>
  <c r="BK176"/>
  <c r="K176"/>
  <c r="K72"/>
  <c r="K194"/>
  <c r="BE194"/>
  <c r="BK208"/>
  <c r="K236"/>
  <c r="BE236"/>
  <c r="K254"/>
  <c r="BE254"/>
  <c r="F41"/>
  <c i="1" r="BF73"/>
  <c i="17" r="K140"/>
  <c r="BE140"/>
  <c r="K147"/>
  <c r="BE147"/>
  <c r="BK151"/>
  <c r="BK160"/>
  <c r="K176"/>
  <c r="BE176"/>
  <c r="BK193"/>
  <c r="BK192"/>
  <c r="K192"/>
  <c r="K72"/>
  <c r="K201"/>
  <c r="BE201"/>
  <c r="K213"/>
  <c r="BE213"/>
  <c r="BK231"/>
  <c r="K242"/>
  <c r="BE242"/>
  <c r="K257"/>
  <c r="BE257"/>
  <c r="BK268"/>
  <c r="K282"/>
  <c r="BE282"/>
  <c r="K290"/>
  <c r="BE290"/>
  <c r="BK300"/>
  <c r="BK311"/>
  <c r="BK324"/>
  <c r="BK334"/>
  <c r="K344"/>
  <c r="BE344"/>
  <c r="BK352"/>
  <c r="K375"/>
  <c r="BE375"/>
  <c r="BK395"/>
  <c r="K418"/>
  <c r="BE418"/>
  <c r="K233"/>
  <c r="BE233"/>
  <c r="F40"/>
  <c i="1" r="BE75"/>
  <c i="18" r="K160"/>
  <c r="BE160"/>
  <c r="K171"/>
  <c r="BE171"/>
  <c r="K181"/>
  <c r="BE181"/>
  <c r="K197"/>
  <c r="BE197"/>
  <c r="F40"/>
  <c i="1" r="BE76"/>
  <c i="19" r="K116"/>
  <c r="BE116"/>
  <c r="BK135"/>
  <c r="BK143"/>
  <c r="K158"/>
  <c r="BE158"/>
  <c r="K166"/>
  <c r="BE166"/>
  <c r="BK189"/>
  <c r="BK200"/>
  <c r="BK199"/>
  <c r="K199"/>
  <c r="K74"/>
  <c r="BK209"/>
  <c r="BK219"/>
  <c r="K229"/>
  <c r="BE229"/>
  <c r="K242"/>
  <c r="BE242"/>
  <c r="BK251"/>
  <c r="BK267"/>
  <c r="K277"/>
  <c r="BE277"/>
  <c r="K287"/>
  <c r="BE287"/>
  <c r="BK297"/>
  <c r="BK308"/>
  <c r="BK316"/>
  <c r="K322"/>
  <c r="BE322"/>
  <c r="K334"/>
  <c r="BE334"/>
  <c r="BK347"/>
  <c r="BK363"/>
  <c r="K375"/>
  <c r="BE375"/>
  <c r="K392"/>
  <c r="BE392"/>
  <c r="K410"/>
  <c r="BE410"/>
  <c r="BK433"/>
  <c r="K221"/>
  <c r="BE221"/>
  <c r="K402"/>
  <c r="BE402"/>
  <c r="BK120"/>
  <c r="BK129"/>
  <c r="BK137"/>
  <c r="K145"/>
  <c r="BE145"/>
  <c r="K149"/>
  <c r="BE149"/>
  <c r="BK160"/>
  <c r="K169"/>
  <c r="BE169"/>
  <c r="K181"/>
  <c r="BE181"/>
  <c r="K191"/>
  <c r="BE191"/>
  <c r="K203"/>
  <c r="BE203"/>
  <c r="BK211"/>
  <c r="K217"/>
  <c r="BE217"/>
  <c r="BK227"/>
  <c r="BK240"/>
  <c r="K249"/>
  <c r="BE249"/>
  <c r="BK263"/>
  <c r="K279"/>
  <c r="BE279"/>
  <c r="BK290"/>
  <c r="K295"/>
  <c r="BE295"/>
  <c r="K306"/>
  <c r="BE306"/>
  <c r="K318"/>
  <c r="BE318"/>
  <c r="BK332"/>
  <c r="K341"/>
  <c r="BE341"/>
  <c r="BK349"/>
  <c r="BK357"/>
  <c r="K361"/>
  <c r="BE361"/>
  <c r="K373"/>
  <c r="BE373"/>
  <c r="K381"/>
  <c r="BE381"/>
  <c r="BK390"/>
  <c r="K404"/>
  <c r="BE404"/>
  <c r="BK414"/>
  <c r="BK418"/>
  <c r="BK424"/>
  <c r="BK435"/>
  <c r="K234"/>
  <c r="BE234"/>
  <c r="K259"/>
  <c r="BE259"/>
  <c r="K327"/>
  <c r="BE327"/>
  <c i="20" r="F38"/>
  <c i="1" r="BC78"/>
  <c i="20" r="BK135"/>
  <c r="BK157"/>
  <c r="BK180"/>
  <c r="K170"/>
  <c r="BE170"/>
  <c r="K202"/>
  <c r="BE202"/>
  <c r="K104"/>
  <c r="BE104"/>
  <c r="K111"/>
  <c r="BE111"/>
  <c r="K126"/>
  <c r="BE126"/>
  <c r="K130"/>
  <c r="BE130"/>
  <c r="K137"/>
  <c r="BE137"/>
  <c r="BK145"/>
  <c r="BK144"/>
  <c r="K144"/>
  <c r="K70"/>
  <c r="BK153"/>
  <c r="BK166"/>
  <c r="K188"/>
  <c r="BE188"/>
  <c r="BK205"/>
  <c i="21" r="F40"/>
  <c i="1" r="BE79"/>
  <c i="21" r="BK134"/>
  <c r="K145"/>
  <c r="BE145"/>
  <c i="22" r="K38"/>
  <c i="1" r="AY80"/>
  <c i="22" r="K98"/>
  <c r="BE98"/>
  <c r="K100"/>
  <c r="BE100"/>
  <c r="K106"/>
  <c r="BE106"/>
  <c r="BK115"/>
  <c r="K125"/>
  <c r="BE125"/>
  <c r="K141"/>
  <c r="BE141"/>
  <c r="K166"/>
  <c r="BE166"/>
  <c r="K143"/>
  <c r="BE143"/>
  <c r="K156"/>
  <c r="BE156"/>
  <c r="K164"/>
  <c r="BE164"/>
  <c r="BK168"/>
  <c r="K174"/>
  <c r="BE174"/>
  <c r="K131"/>
  <c r="BE131"/>
  <c i="23" r="K38"/>
  <c i="1" r="AY82"/>
  <c i="23" r="F41"/>
  <c i="1" r="BF82"/>
  <c i="23" r="K109"/>
  <c r="BE109"/>
  <c r="K121"/>
  <c r="BE121"/>
  <c r="BK138"/>
  <c r="K164"/>
  <c r="BE164"/>
  <c r="BK194"/>
  <c r="BK222"/>
  <c r="BK251"/>
  <c r="BK300"/>
  <c r="BK336"/>
  <c r="BK316"/>
  <c r="K316"/>
  <c r="K74"/>
  <c r="K362"/>
  <c r="BE362"/>
  <c r="K406"/>
  <c r="BE406"/>
  <c r="BK426"/>
  <c r="K440"/>
  <c r="BE440"/>
  <c r="BK469"/>
  <c i="24" r="F40"/>
  <c i="1" r="BE83"/>
  <c i="24" r="BK106"/>
  <c r="BK105"/>
  <c r="K105"/>
  <c r="K67"/>
  <c r="K149"/>
  <c r="BE149"/>
  <c r="K201"/>
  <c r="BE201"/>
  <c r="BK254"/>
  <c r="K280"/>
  <c r="BE280"/>
  <c r="K310"/>
  <c r="BE310"/>
  <c r="K347"/>
  <c r="BE347"/>
  <c r="BK390"/>
  <c r="K419"/>
  <c r="BE419"/>
  <c r="BK448"/>
  <c r="K460"/>
  <c r="BE460"/>
  <c r="K486"/>
  <c r="BE486"/>
  <c r="K125"/>
  <c r="BE125"/>
  <c i="25" r="K38"/>
  <c i="1" r="AY84"/>
  <c i="25" r="K125"/>
  <c r="BE125"/>
  <c r="K133"/>
  <c r="BE133"/>
  <c r="K142"/>
  <c r="BE142"/>
  <c r="K152"/>
  <c r="BE152"/>
  <c r="BK159"/>
  <c r="K165"/>
  <c r="BE165"/>
  <c r="BK167"/>
  <c r="K180"/>
  <c r="BE180"/>
  <c r="K186"/>
  <c r="BE186"/>
  <c r="BK192"/>
  <c r="K208"/>
  <c r="BE208"/>
  <c r="BK242"/>
  <c r="K228"/>
  <c r="BE228"/>
  <c r="K116"/>
  <c r="BE116"/>
  <c r="K127"/>
  <c r="BE127"/>
  <c r="BK135"/>
  <c r="K146"/>
  <c r="BE146"/>
  <c r="K156"/>
  <c r="BE156"/>
  <c r="BK169"/>
  <c r="K182"/>
  <c r="BE182"/>
  <c r="BK196"/>
  <c r="K202"/>
  <c r="BE202"/>
  <c r="K215"/>
  <c r="BE215"/>
  <c r="K222"/>
  <c r="BE222"/>
  <c r="K230"/>
  <c r="BE230"/>
  <c r="BK234"/>
  <c r="K240"/>
  <c r="BE240"/>
  <c r="K248"/>
  <c r="BE248"/>
  <c i="26" r="F39"/>
  <c i="1" r="BD85"/>
  <c i="26" r="K96"/>
  <c r="BE96"/>
  <c r="K116"/>
  <c r="BE116"/>
  <c r="K125"/>
  <c r="BE125"/>
  <c r="K146"/>
  <c r="BE146"/>
  <c r="K129"/>
  <c r="BE129"/>
  <c r="F41"/>
  <c i="1" r="BF85"/>
  <c i="27" r="F40"/>
  <c i="1" r="BE86"/>
  <c i="27" r="K102"/>
  <c r="BE102"/>
  <c i="28" r="K121"/>
  <c r="BE121"/>
  <c r="BK171"/>
  <c r="K193"/>
  <c r="BE193"/>
  <c r="BK208"/>
  <c r="BK229"/>
  <c r="K245"/>
  <c r="BE245"/>
  <c r="K109"/>
  <c r="BE109"/>
  <c r="K198"/>
  <c r="BE198"/>
  <c r="K226"/>
  <c r="BE226"/>
  <c r="K238"/>
  <c r="BE238"/>
  <c r="F38"/>
  <c i="1" r="BC88"/>
  <c r="BC87"/>
  <c r="AY87"/>
  <c i="28" r="F41"/>
  <c i="1" r="BF88"/>
  <c r="BF87"/>
  <c i="28" r="K205"/>
  <c r="BE205"/>
  <c r="BK223"/>
  <c r="K107"/>
  <c r="BE107"/>
  <c r="K232"/>
  <c r="BE232"/>
  <c i="29" r="K122"/>
  <c r="BE122"/>
  <c r="BK138"/>
  <c r="K146"/>
  <c r="BE146"/>
  <c r="BK152"/>
  <c r="BK151"/>
  <c r="K151"/>
  <c r="K73"/>
  <c r="F38"/>
  <c i="1" r="BC90"/>
  <c r="BC89"/>
  <c r="AY89"/>
  <c i="29" r="F39"/>
  <c i="1" r="BD90"/>
  <c r="BD89"/>
  <c r="AZ89"/>
  <c i="29" r="K136"/>
  <c r="BE136"/>
  <c r="K154"/>
  <c r="BE154"/>
  <c i="30" r="F39"/>
  <c i="1" r="BF91"/>
  <c i="30" r="F36"/>
  <c i="1" r="BC91"/>
  <c i="30" r="BK88"/>
  <c r="BK87"/>
  <c r="K87"/>
  <c r="K63"/>
  <c i="17" l="1" r="R109"/>
  <c i="30" r="R86"/>
  <c r="J62"/>
  <c i="21" r="Q96"/>
  <c r="I66"/>
  <c i="29" r="R97"/>
  <c r="R96"/>
  <c r="J66"/>
  <c i="26" r="R102"/>
  <c r="J68"/>
  <c r="T102"/>
  <c i="25" r="X99"/>
  <c r="X98"/>
  <c r="X97"/>
  <c i="24" r="Q302"/>
  <c r="I72"/>
  <c r="V302"/>
  <c i="23" r="R289"/>
  <c r="J72"/>
  <c r="X289"/>
  <c r="T289"/>
  <c r="V104"/>
  <c i="22" r="Q96"/>
  <c r="Q95"/>
  <c r="Q94"/>
  <c r="I65"/>
  <c r="K32"/>
  <c i="1" r="AS80"/>
  <c i="22" r="V96"/>
  <c r="V95"/>
  <c r="V94"/>
  <c r="T96"/>
  <c r="T95"/>
  <c r="T94"/>
  <c i="1" r="AW80"/>
  <c i="21" r="R105"/>
  <c r="J70"/>
  <c r="X105"/>
  <c r="X104"/>
  <c r="X95"/>
  <c r="T105"/>
  <c r="T104"/>
  <c r="T95"/>
  <c i="1" r="AW79"/>
  <c i="20" r="X147"/>
  <c r="T147"/>
  <c r="R97"/>
  <c r="X97"/>
  <c r="X96"/>
  <c i="19" r="X265"/>
  <c i="17" r="R191"/>
  <c r="J71"/>
  <c r="X191"/>
  <c r="T191"/>
  <c r="X109"/>
  <c i="15" r="R396"/>
  <c r="J74"/>
  <c r="T396"/>
  <c r="X107"/>
  <c i="14" r="R90"/>
  <c r="J65"/>
  <c r="K33"/>
  <c i="1" r="AT70"/>
  <c i="10" r="T99"/>
  <c r="T98"/>
  <c r="T97"/>
  <c i="1" r="AW66"/>
  <c i="9" r="X454"/>
  <c r="T454"/>
  <c r="X109"/>
  <c i="8" r="X91"/>
  <c r="T91"/>
  <c i="1" r="AW63"/>
  <c i="7" r="X98"/>
  <c r="X97"/>
  <c r="X96"/>
  <c i="5" r="V108"/>
  <c i="3" r="V94"/>
  <c r="V93"/>
  <c i="2" r="X226"/>
  <c r="X103"/>
  <c r="X102"/>
  <c i="29" r="T97"/>
  <c r="T96"/>
  <c r="T95"/>
  <c i="1" r="AW90"/>
  <c i="28" r="V179"/>
  <c r="V96"/>
  <c r="Q97"/>
  <c r="T97"/>
  <c r="T96"/>
  <c i="1" r="AW88"/>
  <c i="26" r="V102"/>
  <c r="V93"/>
  <c r="T93"/>
  <c i="1" r="AW85"/>
  <c i="25" r="V99"/>
  <c r="V98"/>
  <c r="V97"/>
  <c i="24" r="X302"/>
  <c r="X103"/>
  <c r="Q104"/>
  <c r="Q103"/>
  <c r="I65"/>
  <c r="K32"/>
  <c i="1" r="AS83"/>
  <c i="24" r="T104"/>
  <c i="23" r="Q289"/>
  <c r="I72"/>
  <c i="22" r="X96"/>
  <c r="X95"/>
  <c r="X94"/>
  <c i="21" r="Q105"/>
  <c r="Q104"/>
  <c r="I69"/>
  <c i="20" r="Q147"/>
  <c r="I71"/>
  <c i="19" r="Q265"/>
  <c r="I78"/>
  <c r="Q177"/>
  <c r="I71"/>
  <c r="T108"/>
  <c i="18" r="V144"/>
  <c r="R97"/>
  <c r="J66"/>
  <c r="V97"/>
  <c r="V96"/>
  <c i="17" r="V191"/>
  <c r="Q109"/>
  <c i="16" r="R99"/>
  <c r="J67"/>
  <c r="X99"/>
  <c r="X98"/>
  <c r="X97"/>
  <c i="15" r="X396"/>
  <c i="14" r="Q90"/>
  <c r="I65"/>
  <c r="K32"/>
  <c i="1" r="AS70"/>
  <c i="11" r="Q101"/>
  <c r="I68"/>
  <c i="10" r="R99"/>
  <c r="J67"/>
  <c i="9" r="V454"/>
  <c r="V110"/>
  <c r="V109"/>
  <c i="7" r="V98"/>
  <c r="V97"/>
  <c r="V96"/>
  <c i="5" r="V369"/>
  <c r="X108"/>
  <c i="3" r="R94"/>
  <c r="R93"/>
  <c r="J65"/>
  <c r="K33"/>
  <c i="1" r="AT57"/>
  <c i="3" r="T94"/>
  <c r="T93"/>
  <c i="1" r="AW57"/>
  <c i="2" r="R226"/>
  <c r="J74"/>
  <c r="T226"/>
  <c r="V103"/>
  <c i="12" r="Q93"/>
  <c r="Q92"/>
  <c r="I65"/>
  <c r="K32"/>
  <c i="1" r="AS68"/>
  <c i="30" r="Q86"/>
  <c r="Q85"/>
  <c r="I61"/>
  <c r="K30"/>
  <c i="1" r="AS91"/>
  <c i="21" r="R96"/>
  <c i="29" r="V97"/>
  <c r="V96"/>
  <c r="V95"/>
  <c i="26" r="X102"/>
  <c r="X93"/>
  <c i="19" r="R177"/>
  <c r="J71"/>
  <c r="X177"/>
  <c r="T177"/>
  <c r="Q107"/>
  <c r="I65"/>
  <c r="K32"/>
  <c i="1" r="AS77"/>
  <c i="18" r="X144"/>
  <c r="T144"/>
  <c i="17" r="R280"/>
  <c r="J78"/>
  <c r="X280"/>
  <c r="V280"/>
  <c r="T109"/>
  <c i="16" r="V99"/>
  <c r="V98"/>
  <c r="V97"/>
  <c i="15" r="V396"/>
  <c r="Q107"/>
  <c r="V107"/>
  <c r="V106"/>
  <c r="T107"/>
  <c r="T106"/>
  <c i="1" r="AW72"/>
  <c i="11" r="T101"/>
  <c i="10" r="Q99"/>
  <c r="Q98"/>
  <c r="Q97"/>
  <c r="I65"/>
  <c r="K32"/>
  <c i="1" r="AS66"/>
  <c i="10" r="X99"/>
  <c r="X98"/>
  <c r="X97"/>
  <c i="9" r="R454"/>
  <c r="J74"/>
  <c r="T110"/>
  <c r="T109"/>
  <c i="1" r="AW65"/>
  <c i="7" r="R98"/>
  <c r="J67"/>
  <c r="T98"/>
  <c r="T97"/>
  <c r="T96"/>
  <c i="1" r="AW62"/>
  <c i="5" r="X369"/>
  <c i="4" r="Q91"/>
  <c r="I65"/>
  <c r="K32"/>
  <c i="1" r="AS58"/>
  <c i="4" r="X91"/>
  <c i="3" r="Q94"/>
  <c r="I66"/>
  <c i="2" r="R103"/>
  <c r="R102"/>
  <c r="J65"/>
  <c r="K33"/>
  <c i="1" r="AT56"/>
  <c i="29" r="Q97"/>
  <c r="Q96"/>
  <c r="Q95"/>
  <c r="I65"/>
  <c r="K32"/>
  <c i="1" r="AS90"/>
  <c i="29" r="X97"/>
  <c r="X96"/>
  <c r="X95"/>
  <c i="28" r="Q179"/>
  <c r="I71"/>
  <c r="X97"/>
  <c r="X96"/>
  <c i="26" r="Q102"/>
  <c r="I68"/>
  <c r="Q93"/>
  <c r="I65"/>
  <c r="K32"/>
  <c i="1" r="AS85"/>
  <c i="25" r="Q99"/>
  <c r="Q98"/>
  <c r="Q97"/>
  <c r="I65"/>
  <c r="K32"/>
  <c i="1" r="AS84"/>
  <c i="25" r="T99"/>
  <c r="T98"/>
  <c r="T97"/>
  <c i="1" r="AW84"/>
  <c i="24" r="T302"/>
  <c r="R104"/>
  <c r="V104"/>
  <c r="V103"/>
  <c i="23" r="V289"/>
  <c r="X104"/>
  <c r="X103"/>
  <c r="T104"/>
  <c r="T103"/>
  <c i="1" r="AW82"/>
  <c i="22" r="R96"/>
  <c r="R95"/>
  <c r="R94"/>
  <c r="J65"/>
  <c r="K33"/>
  <c i="1" r="AT80"/>
  <c i="21" r="V105"/>
  <c r="V104"/>
  <c r="V95"/>
  <c i="20" r="V147"/>
  <c r="V97"/>
  <c r="V96"/>
  <c r="T97"/>
  <c r="T96"/>
  <c i="1" r="AW78"/>
  <c i="19" r="R265"/>
  <c r="J78"/>
  <c r="V265"/>
  <c r="V177"/>
  <c r="V107"/>
  <c r="X108"/>
  <c r="X107"/>
  <c i="18" r="R144"/>
  <c r="J71"/>
  <c r="Q144"/>
  <c r="I71"/>
  <c r="X97"/>
  <c r="X96"/>
  <c r="T97"/>
  <c r="T96"/>
  <c i="1" r="AW76"/>
  <c i="17" r="Q280"/>
  <c r="I78"/>
  <c r="T280"/>
  <c r="Q191"/>
  <c r="I71"/>
  <c r="V109"/>
  <c r="V108"/>
  <c i="16" r="T99"/>
  <c r="T98"/>
  <c r="T97"/>
  <c i="1" r="AW73"/>
  <c i="15" r="Q396"/>
  <c r="I74"/>
  <c i="11" r="V101"/>
  <c r="V92"/>
  <c r="X92"/>
  <c r="T92"/>
  <c i="1" r="AW67"/>
  <c i="10" r="V99"/>
  <c r="V98"/>
  <c r="V97"/>
  <c i="9" r="Q454"/>
  <c r="I74"/>
  <c r="R110"/>
  <c r="R109"/>
  <c r="J65"/>
  <c r="K33"/>
  <c i="1" r="AT65"/>
  <c i="9" r="Q110"/>
  <c r="I66"/>
  <c i="8" r="R91"/>
  <c r="J65"/>
  <c r="K33"/>
  <c i="1" r="AT63"/>
  <c i="8" r="V91"/>
  <c i="7" r="Q98"/>
  <c r="Q97"/>
  <c r="Q96"/>
  <c r="I65"/>
  <c r="K32"/>
  <c i="1" r="AS62"/>
  <c i="5" r="R369"/>
  <c r="J75"/>
  <c r="T369"/>
  <c r="Q108"/>
  <c r="T108"/>
  <c r="T107"/>
  <c i="1" r="AW60"/>
  <c i="4" r="V91"/>
  <c i="3" r="X94"/>
  <c r="X93"/>
  <c i="2" r="V226"/>
  <c r="T103"/>
  <c r="T102"/>
  <c i="1" r="AW56"/>
  <c i="15" r="BK567"/>
  <c r="K567"/>
  <c r="K83"/>
  <c i="18" r="BK98"/>
  <c r="K98"/>
  <c r="K67"/>
  <c i="20" r="BK98"/>
  <c r="K98"/>
  <c r="K67"/>
  <c i="2" r="J67"/>
  <c r="J75"/>
  <c r="Q103"/>
  <c r="Q226"/>
  <c r="I74"/>
  <c i="3" r="J67"/>
  <c i="4" r="I66"/>
  <c r="I67"/>
  <c r="I69"/>
  <c r="R92"/>
  <c r="J66"/>
  <c r="R98"/>
  <c r="J68"/>
  <c i="5" r="I67"/>
  <c r="J76"/>
  <c r="R108"/>
  <c r="R107"/>
  <c r="J65"/>
  <c r="K33"/>
  <c i="1" r="AT60"/>
  <c i="5" r="Q369"/>
  <c r="I75"/>
  <c i="6" r="J66"/>
  <c r="J67"/>
  <c i="7" r="I68"/>
  <c i="8" r="I66"/>
  <c r="I67"/>
  <c r="BK92"/>
  <c r="K92"/>
  <c r="K66"/>
  <c r="Q98"/>
  <c r="I68"/>
  <c i="9" r="J67"/>
  <c r="I75"/>
  <c i="10" r="I68"/>
  <c r="J68"/>
  <c i="11" r="I69"/>
  <c r="Q93"/>
  <c r="Q92"/>
  <c r="I65"/>
  <c r="K32"/>
  <c i="1" r="AS67"/>
  <c i="11" r="R93"/>
  <c r="R92"/>
  <c r="J65"/>
  <c r="K33"/>
  <c i="1" r="AT67"/>
  <c i="12" r="I67"/>
  <c r="J67"/>
  <c r="BK93"/>
  <c r="K93"/>
  <c r="K66"/>
  <c i="13" r="J67"/>
  <c r="J68"/>
  <c r="R90"/>
  <c r="J65"/>
  <c r="K33"/>
  <c i="1" r="AT69"/>
  <c i="13" r="Q92"/>
  <c r="Q91"/>
  <c r="Q90"/>
  <c r="I65"/>
  <c r="K32"/>
  <c i="1" r="AS69"/>
  <c i="14" r="I66"/>
  <c r="I67"/>
  <c i="15" r="I67"/>
  <c r="I75"/>
  <c r="R107"/>
  <c r="J66"/>
  <c i="16" r="J68"/>
  <c r="Q99"/>
  <c r="Q98"/>
  <c r="Q97"/>
  <c r="I65"/>
  <c r="K32"/>
  <c i="1" r="AS73"/>
  <c i="17" r="J66"/>
  <c r="J67"/>
  <c r="I72"/>
  <c r="I79"/>
  <c r="Q399"/>
  <c r="I82"/>
  <c r="R399"/>
  <c r="J82"/>
  <c i="18" r="J67"/>
  <c r="J72"/>
  <c r="Q97"/>
  <c r="Q96"/>
  <c r="I65"/>
  <c r="K32"/>
  <c i="1" r="AS76"/>
  <c i="19" r="I67"/>
  <c r="I72"/>
  <c r="I79"/>
  <c r="I83"/>
  <c r="I85"/>
  <c r="R108"/>
  <c r="R412"/>
  <c r="J82"/>
  <c i="20" r="J67"/>
  <c r="I72"/>
  <c r="Q97"/>
  <c r="Q96"/>
  <c r="I65"/>
  <c r="K32"/>
  <c i="1" r="AS78"/>
  <c i="20" r="R147"/>
  <c r="J71"/>
  <c i="21" r="J67"/>
  <c r="I71"/>
  <c r="BK96"/>
  <c r="K96"/>
  <c r="K66"/>
  <c i="22" r="I69"/>
  <c i="23" r="I73"/>
  <c r="J73"/>
  <c r="Q104"/>
  <c r="I66"/>
  <c r="R104"/>
  <c r="R103"/>
  <c r="J65"/>
  <c r="K33"/>
  <c i="1" r="AT82"/>
  <c i="24" r="I67"/>
  <c r="I73"/>
  <c r="R302"/>
  <c r="J72"/>
  <c i="25" r="I68"/>
  <c r="R99"/>
  <c r="J67"/>
  <c i="26" r="I66"/>
  <c r="I67"/>
  <c r="BK94"/>
  <c r="K94"/>
  <c r="K66"/>
  <c r="R94"/>
  <c r="R93"/>
  <c r="J65"/>
  <c r="K33"/>
  <c i="1" r="AT85"/>
  <c i="27" r="I66"/>
  <c r="I67"/>
  <c r="I68"/>
  <c r="R92"/>
  <c r="J67"/>
  <c i="28" r="I67"/>
  <c r="I72"/>
  <c r="R97"/>
  <c r="R179"/>
  <c r="J71"/>
  <c i="29" r="J68"/>
  <c i="30" r="J63"/>
  <c i="3" r="I67"/>
  <c i="4" r="BK98"/>
  <c r="K98"/>
  <c r="K68"/>
  <c i="6" r="I66"/>
  <c r="I67"/>
  <c r="BK90"/>
  <c r="K90"/>
  <c r="K66"/>
  <c i="7" r="J68"/>
  <c i="8" r="J66"/>
  <c r="J67"/>
  <c r="J69"/>
  <c i="9" r="I67"/>
  <c r="J75"/>
  <c i="11" r="J69"/>
  <c r="BK93"/>
  <c r="K93"/>
  <c r="K66"/>
  <c i="12" r="J66"/>
  <c i="14" r="J66"/>
  <c r="J67"/>
  <c i="15" r="J75"/>
  <c i="17" r="I67"/>
  <c r="J72"/>
  <c r="J79"/>
  <c i="18" r="I72"/>
  <c i="19" r="I66"/>
  <c r="J72"/>
  <c r="J79"/>
  <c r="J85"/>
  <c i="21" r="I67"/>
  <c r="J71"/>
  <c i="22" r="J68"/>
  <c i="24" r="J67"/>
  <c i="26" r="I69"/>
  <c r="J69"/>
  <c i="29" r="I68"/>
  <c i="30" r="I63"/>
  <c r="BK86"/>
  <c r="BK85"/>
  <c r="K85"/>
  <c r="K61"/>
  <c i="2" r="BK154"/>
  <c r="K154"/>
  <c r="K69"/>
  <c r="BK184"/>
  <c r="K184"/>
  <c r="K70"/>
  <c r="BK270"/>
  <c r="K270"/>
  <c r="K77"/>
  <c r="BK299"/>
  <c r="K299"/>
  <c r="K79"/>
  <c i="4" r="BK93"/>
  <c r="K93"/>
  <c r="K67"/>
  <c i="5" r="BK456"/>
  <c r="K456"/>
  <c r="K80"/>
  <c r="BK488"/>
  <c r="K488"/>
  <c r="K81"/>
  <c r="BK501"/>
  <c r="K501"/>
  <c r="K82"/>
  <c i="7" r="BK106"/>
  <c r="K106"/>
  <c r="K69"/>
  <c r="BK197"/>
  <c r="K197"/>
  <c r="K74"/>
  <c i="8" r="BK99"/>
  <c r="K99"/>
  <c r="K69"/>
  <c i="9" r="BK111"/>
  <c r="K111"/>
  <c r="K67"/>
  <c r="BK309"/>
  <c r="K309"/>
  <c r="K71"/>
  <c r="BK455"/>
  <c r="K455"/>
  <c r="K75"/>
  <c r="BK478"/>
  <c r="K478"/>
  <c r="K76"/>
  <c r="BK507"/>
  <c r="K507"/>
  <c r="K77"/>
  <c r="BK518"/>
  <c r="K518"/>
  <c r="K78"/>
  <c r="BK539"/>
  <c r="K539"/>
  <c r="K79"/>
  <c r="BK612"/>
  <c r="K612"/>
  <c r="K82"/>
  <c i="10" r="BK100"/>
  <c r="K100"/>
  <c r="K68"/>
  <c r="BK138"/>
  <c r="K138"/>
  <c r="K70"/>
  <c r="BK173"/>
  <c r="K173"/>
  <c r="K71"/>
  <c r="BK218"/>
  <c r="K218"/>
  <c r="K72"/>
  <c i="11" r="BK102"/>
  <c r="K102"/>
  <c r="K69"/>
  <c r="BK121"/>
  <c r="K121"/>
  <c r="K70"/>
  <c i="13" r="BK93"/>
  <c r="K93"/>
  <c r="K68"/>
  <c i="14" r="BK92"/>
  <c r="K92"/>
  <c r="K67"/>
  <c i="15" r="BK119"/>
  <c r="K119"/>
  <c r="K69"/>
  <c r="BK282"/>
  <c r="K282"/>
  <c r="K71"/>
  <c r="BK420"/>
  <c r="K420"/>
  <c r="K76"/>
  <c r="BK464"/>
  <c r="K464"/>
  <c r="K79"/>
  <c r="BK500"/>
  <c r="K500"/>
  <c r="K81"/>
  <c i="16" r="BK147"/>
  <c r="K147"/>
  <c r="K71"/>
  <c r="BK189"/>
  <c r="K189"/>
  <c r="K73"/>
  <c r="BK245"/>
  <c r="K245"/>
  <c r="K75"/>
  <c i="17" r="BK110"/>
  <c r="BK139"/>
  <c r="K139"/>
  <c r="K68"/>
  <c r="BK166"/>
  <c r="K166"/>
  <c r="K69"/>
  <c r="BK210"/>
  <c r="K210"/>
  <c r="K75"/>
  <c r="BK239"/>
  <c r="K239"/>
  <c r="K76"/>
  <c r="BK256"/>
  <c r="K256"/>
  <c r="K77"/>
  <c r="BK307"/>
  <c r="K307"/>
  <c r="K80"/>
  <c i="18" r="BK131"/>
  <c r="K131"/>
  <c r="K69"/>
  <c r="BK189"/>
  <c r="K189"/>
  <c r="K74"/>
  <c i="19" r="BK157"/>
  <c r="K157"/>
  <c r="K69"/>
  <c r="BK168"/>
  <c r="K168"/>
  <c r="K70"/>
  <c r="BK185"/>
  <c r="K185"/>
  <c r="K73"/>
  <c i="20" r="BK134"/>
  <c r="K134"/>
  <c r="K69"/>
  <c r="BK196"/>
  <c r="K196"/>
  <c r="K74"/>
  <c i="21" r="BK106"/>
  <c r="K106"/>
  <c r="K71"/>
  <c r="BK121"/>
  <c r="K121"/>
  <c r="K72"/>
  <c i="23" r="BK290"/>
  <c r="K290"/>
  <c r="K73"/>
  <c i="24" r="BK215"/>
  <c r="K215"/>
  <c r="K69"/>
  <c i="25" r="BK120"/>
  <c r="K120"/>
  <c r="K70"/>
  <c r="BK158"/>
  <c r="K158"/>
  <c r="K72"/>
  <c r="BK171"/>
  <c r="K171"/>
  <c r="K73"/>
  <c i="26" r="BK103"/>
  <c r="K103"/>
  <c r="K69"/>
  <c r="BK120"/>
  <c r="K120"/>
  <c r="K70"/>
  <c r="BK137"/>
  <c r="K137"/>
  <c r="K71"/>
  <c i="28" r="BK161"/>
  <c r="K161"/>
  <c r="K69"/>
  <c i="29" r="BK98"/>
  <c r="K98"/>
  <c r="K68"/>
  <c r="BK131"/>
  <c r="K131"/>
  <c r="K71"/>
  <c i="2" r="BK104"/>
  <c r="K104"/>
  <c r="K67"/>
  <c r="BK208"/>
  <c r="K208"/>
  <c r="K72"/>
  <c r="BK227"/>
  <c r="K227"/>
  <c r="K75"/>
  <c i="3" r="BK95"/>
  <c r="K95"/>
  <c r="K67"/>
  <c r="BK118"/>
  <c r="K118"/>
  <c r="K70"/>
  <c i="5" r="BK109"/>
  <c r="K109"/>
  <c r="K67"/>
  <c r="BK159"/>
  <c r="K159"/>
  <c r="K69"/>
  <c r="BK195"/>
  <c r="K195"/>
  <c r="K70"/>
  <c r="BK211"/>
  <c r="K211"/>
  <c r="K71"/>
  <c r="BK276"/>
  <c r="K276"/>
  <c r="K72"/>
  <c r="BK370"/>
  <c r="K370"/>
  <c r="K76"/>
  <c r="BK411"/>
  <c r="K411"/>
  <c r="K77"/>
  <c r="BK432"/>
  <c r="K432"/>
  <c r="K78"/>
  <c r="BK535"/>
  <c r="K535"/>
  <c r="K83"/>
  <c i="7" r="BK137"/>
  <c r="K137"/>
  <c r="K72"/>
  <c r="BK154"/>
  <c r="K154"/>
  <c r="K73"/>
  <c i="9" r="BK133"/>
  <c r="K133"/>
  <c r="K69"/>
  <c r="BK428"/>
  <c r="K428"/>
  <c r="K72"/>
  <c r="BK550"/>
  <c r="K550"/>
  <c r="K80"/>
  <c r="BK578"/>
  <c r="K578"/>
  <c r="K81"/>
  <c r="BK676"/>
  <c r="K676"/>
  <c r="K84"/>
  <c r="BK702"/>
  <c r="K702"/>
  <c r="K86"/>
  <c i="10" r="BK117"/>
  <c r="K117"/>
  <c r="K69"/>
  <c r="BK241"/>
  <c r="K241"/>
  <c r="K73"/>
  <c r="BK333"/>
  <c r="K333"/>
  <c r="K75"/>
  <c i="15" r="BK449"/>
  <c r="K449"/>
  <c r="K77"/>
  <c i="16" r="BK100"/>
  <c r="K100"/>
  <c r="K68"/>
  <c r="BK111"/>
  <c r="K111"/>
  <c r="K69"/>
  <c r="BK124"/>
  <c r="K124"/>
  <c r="K70"/>
  <c i="17" r="BK281"/>
  <c r="K281"/>
  <c r="K79"/>
  <c r="BK370"/>
  <c r="K370"/>
  <c r="K81"/>
  <c r="BK400"/>
  <c r="K400"/>
  <c r="K83"/>
  <c i="18" r="BK122"/>
  <c r="K122"/>
  <c r="K68"/>
  <c r="BK162"/>
  <c r="K162"/>
  <c r="K73"/>
  <c i="19" r="BK109"/>
  <c r="K109"/>
  <c r="K67"/>
  <c r="BK126"/>
  <c r="K126"/>
  <c r="K68"/>
  <c r="BK202"/>
  <c r="K202"/>
  <c r="K75"/>
  <c r="BK231"/>
  <c r="K231"/>
  <c r="K76"/>
  <c r="BK248"/>
  <c r="K248"/>
  <c r="K77"/>
  <c r="BK289"/>
  <c r="K289"/>
  <c r="K80"/>
  <c r="BK385"/>
  <c r="K385"/>
  <c r="K81"/>
  <c r="BK413"/>
  <c r="K413"/>
  <c r="K83"/>
  <c r="BK429"/>
  <c r="K429"/>
  <c r="K85"/>
  <c i="20" r="BK148"/>
  <c r="K148"/>
  <c r="K72"/>
  <c r="BK165"/>
  <c r="K165"/>
  <c r="K73"/>
  <c i="22" r="BK108"/>
  <c r="K108"/>
  <c r="K69"/>
  <c r="BK122"/>
  <c r="K122"/>
  <c r="K71"/>
  <c r="BK149"/>
  <c r="K149"/>
  <c r="K72"/>
  <c i="23" r="BK105"/>
  <c r="K105"/>
  <c r="K67"/>
  <c r="BK120"/>
  <c r="K120"/>
  <c r="K68"/>
  <c r="BK201"/>
  <c r="K201"/>
  <c r="K69"/>
  <c r="BK264"/>
  <c r="K264"/>
  <c r="K70"/>
  <c r="BK338"/>
  <c r="K338"/>
  <c r="K75"/>
  <c r="BK355"/>
  <c r="K355"/>
  <c r="K76"/>
  <c r="BK422"/>
  <c r="K422"/>
  <c r="K78"/>
  <c r="BK449"/>
  <c r="K449"/>
  <c r="K79"/>
  <c i="24" r="BK119"/>
  <c r="K119"/>
  <c r="K68"/>
  <c r="BK329"/>
  <c r="K329"/>
  <c r="K74"/>
  <c r="BK351"/>
  <c r="K351"/>
  <c r="K75"/>
  <c r="BK368"/>
  <c r="K368"/>
  <c r="K76"/>
  <c r="BK435"/>
  <c r="K435"/>
  <c r="K78"/>
  <c r="BK490"/>
  <c r="K490"/>
  <c r="K80"/>
  <c r="BK498"/>
  <c r="K498"/>
  <c r="K81"/>
  <c i="25" r="BK100"/>
  <c r="K100"/>
  <c r="K68"/>
  <c r="BK137"/>
  <c r="K137"/>
  <c r="K71"/>
  <c r="BK219"/>
  <c r="K219"/>
  <c r="K75"/>
  <c i="27" r="BK93"/>
  <c r="BK92"/>
  <c r="K92"/>
  <c r="K67"/>
  <c i="28" r="BK197"/>
  <c r="K197"/>
  <c r="K73"/>
  <c i="15" r="BK580"/>
  <c r="K580"/>
  <c r="K84"/>
  <c i="19" r="BK266"/>
  <c r="K266"/>
  <c r="K79"/>
  <c i="2" r="F37"/>
  <c i="1" r="BB56"/>
  <c i="6" r="K37"/>
  <c i="1" r="AX61"/>
  <c r="AV61"/>
  <c i="7" r="K37"/>
  <c i="1" r="AX62"/>
  <c r="AV62"/>
  <c r="BE59"/>
  <c r="BA59"/>
  <c r="AV63"/>
  <c i="9" r="K37"/>
  <c i="1" r="AX65"/>
  <c r="AV65"/>
  <c i="13" r="K37"/>
  <c i="1" r="AX69"/>
  <c r="AV69"/>
  <c r="BE64"/>
  <c r="BA64"/>
  <c r="BC64"/>
  <c r="AY64"/>
  <c i="15" r="F37"/>
  <c i="1" r="BB72"/>
  <c i="23" r="F37"/>
  <c i="1" r="BB82"/>
  <c i="25" r="F37"/>
  <c i="1" r="BB84"/>
  <c i="26" r="K37"/>
  <c i="1" r="AX85"/>
  <c r="AV85"/>
  <c i="29" r="K37"/>
  <c i="1" r="AX90"/>
  <c r="AV90"/>
  <c r="AW89"/>
  <c r="AW87"/>
  <c r="AS89"/>
  <c i="2" r="K37"/>
  <c i="1" r="AX56"/>
  <c r="AV56"/>
  <c i="4" r="F37"/>
  <c i="1" r="BB58"/>
  <c r="BC55"/>
  <c r="AY55"/>
  <c i="7" r="F37"/>
  <c i="1" r="BB62"/>
  <c r="BF59"/>
  <c i="8" r="F37"/>
  <c i="1" r="BB63"/>
  <c i="9" r="F37"/>
  <c i="1" r="BB65"/>
  <c i="13" r="F37"/>
  <c i="1" r="BB69"/>
  <c i="15" r="K37"/>
  <c i="1" r="AX72"/>
  <c r="AV72"/>
  <c r="BD71"/>
  <c r="AZ71"/>
  <c i="17" r="F37"/>
  <c i="1" r="BB75"/>
  <c i="19" r="K37"/>
  <c i="1" r="AX77"/>
  <c r="AV77"/>
  <c i="20" r="F37"/>
  <c i="1" r="BB78"/>
  <c i="21" r="F37"/>
  <c i="1" r="BB79"/>
  <c r="BE74"/>
  <c r="BA74"/>
  <c i="22" r="F37"/>
  <c i="1" r="BB80"/>
  <c r="BC74"/>
  <c r="AY74"/>
  <c i="23" r="K37"/>
  <c i="1" r="AX82"/>
  <c r="AV82"/>
  <c i="25" r="K37"/>
  <c i="1" r="AX84"/>
  <c r="AV84"/>
  <c i="27" r="F37"/>
  <c i="1" r="BB86"/>
  <c i="27" r="K37"/>
  <c i="1" r="AX86"/>
  <c r="AV86"/>
  <c i="28" r="K37"/>
  <c i="1" r="AX88"/>
  <c r="AV88"/>
  <c r="AV91"/>
  <c i="3" r="K37"/>
  <c i="1" r="AX57"/>
  <c r="AV57"/>
  <c r="BF55"/>
  <c r="BD55"/>
  <c r="AZ55"/>
  <c i="4" r="K37"/>
  <c i="1" r="AX58"/>
  <c r="AV58"/>
  <c i="5" r="F37"/>
  <c i="1" r="BB60"/>
  <c i="10" r="F37"/>
  <c i="1" r="BB66"/>
  <c i="11" r="K37"/>
  <c i="1" r="AX67"/>
  <c r="AV67"/>
  <c i="12" r="K37"/>
  <c i="1" r="AX68"/>
  <c r="AV68"/>
  <c r="BF64"/>
  <c r="BD64"/>
  <c r="AZ64"/>
  <c i="14" r="F37"/>
  <c i="1" r="BB70"/>
  <c i="16" r="K37"/>
  <c i="1" r="AX73"/>
  <c r="AV73"/>
  <c i="18" r="K37"/>
  <c i="1" r="AX76"/>
  <c r="AV76"/>
  <c i="19" r="F37"/>
  <c i="1" r="BB77"/>
  <c i="24" r="K37"/>
  <c i="1" r="AX83"/>
  <c r="AV83"/>
  <c i="28" r="F37"/>
  <c i="1" r="BB88"/>
  <c r="BB87"/>
  <c r="AX87"/>
  <c r="AV87"/>
  <c i="3" r="F37"/>
  <c i="1" r="BB57"/>
  <c r="BE55"/>
  <c r="BA55"/>
  <c i="5" r="K37"/>
  <c i="1" r="AX60"/>
  <c r="AV60"/>
  <c r="BD59"/>
  <c r="AZ59"/>
  <c r="BC59"/>
  <c r="AY59"/>
  <c i="10" r="K37"/>
  <c i="1" r="AX66"/>
  <c r="AV66"/>
  <c i="11" r="F37"/>
  <c i="1" r="BB67"/>
  <c i="12" r="F37"/>
  <c i="1" r="BB68"/>
  <c i="14" r="K37"/>
  <c i="1" r="AX70"/>
  <c r="AV70"/>
  <c r="BE71"/>
  <c r="BA71"/>
  <c r="BC71"/>
  <c r="AY71"/>
  <c r="BF71"/>
  <c i="16" r="F37"/>
  <c i="1" r="BB73"/>
  <c i="17" r="K37"/>
  <c i="1" r="AX75"/>
  <c r="AV75"/>
  <c i="18" r="F37"/>
  <c i="1" r="BB76"/>
  <c i="20" r="K37"/>
  <c i="1" r="AX78"/>
  <c r="AV78"/>
  <c i="21" r="K37"/>
  <c i="1" r="AX79"/>
  <c r="AV79"/>
  <c i="22" r="K37"/>
  <c i="1" r="AX80"/>
  <c r="AV80"/>
  <c r="BD74"/>
  <c r="AZ74"/>
  <c r="BF74"/>
  <c i="24" r="F37"/>
  <c i="1" r="BB83"/>
  <c i="26" r="F37"/>
  <c i="1" r="BB85"/>
  <c r="BE81"/>
  <c r="BA81"/>
  <c r="BD81"/>
  <c r="AZ81"/>
  <c r="BF81"/>
  <c r="BC81"/>
  <c r="AY81"/>
  <c i="29" r="F37"/>
  <c i="1" r="BB90"/>
  <c r="BB89"/>
  <c r="AX89"/>
  <c r="AV89"/>
  <c i="2" l="1" r="Q102"/>
  <c r="I65"/>
  <c r="K32"/>
  <c i="1" r="AS56"/>
  <c i="17" r="BK109"/>
  <c r="K109"/>
  <c r="K66"/>
  <c i="28" r="R96"/>
  <c r="J65"/>
  <c r="K33"/>
  <c i="1" r="AT88"/>
  <c i="19" r="R107"/>
  <c r="J65"/>
  <c r="K33"/>
  <c i="1" r="AT77"/>
  <c i="24" r="R103"/>
  <c r="J65"/>
  <c r="K33"/>
  <c i="1" r="AT83"/>
  <c i="15" r="Q106"/>
  <c r="I65"/>
  <c r="K32"/>
  <c i="1" r="AS72"/>
  <c i="2" r="V102"/>
  <c i="17" r="Q108"/>
  <c r="I65"/>
  <c r="K32"/>
  <c i="1" r="AS75"/>
  <c i="19" r="T107"/>
  <c i="1" r="AW77"/>
  <c i="5" r="V107"/>
  <c i="17" r="X108"/>
  <c i="20" r="R96"/>
  <c r="J65"/>
  <c r="K33"/>
  <c i="1" r="AT78"/>
  <c i="23" r="V103"/>
  <c i="5" r="Q107"/>
  <c r="I65"/>
  <c r="K32"/>
  <c i="1" r="AS60"/>
  <c i="17" r="T108"/>
  <c i="1" r="AW75"/>
  <c i="5" r="X107"/>
  <c i="24" r="T103"/>
  <c i="1" r="AW83"/>
  <c i="28" r="Q96"/>
  <c r="I65"/>
  <c r="K32"/>
  <c i="1" r="AS88"/>
  <c i="15" r="X106"/>
  <c i="24" r="BK302"/>
  <c r="K302"/>
  <c r="K72"/>
  <c r="BK104"/>
  <c r="K104"/>
  <c r="K66"/>
  <c i="18" r="BK144"/>
  <c r="K144"/>
  <c r="K71"/>
  <c i="19" r="BK265"/>
  <c r="K265"/>
  <c r="K78"/>
  <c r="BK177"/>
  <c r="K177"/>
  <c r="K71"/>
  <c i="8" r="Q91"/>
  <c r="I65"/>
  <c r="K32"/>
  <c i="1" r="AS63"/>
  <c i="17" r="R108"/>
  <c r="J65"/>
  <c r="K33"/>
  <c i="1" r="AT75"/>
  <c i="17" r="BK191"/>
  <c r="K191"/>
  <c r="K71"/>
  <c i="15" r="BK396"/>
  <c r="K396"/>
  <c r="K74"/>
  <c r="BK107"/>
  <c r="K107"/>
  <c r="K66"/>
  <c i="7" r="BK98"/>
  <c r="K98"/>
  <c r="K67"/>
  <c i="28" r="BK179"/>
  <c r="K179"/>
  <c r="K71"/>
  <c r="BK97"/>
  <c r="K97"/>
  <c r="K66"/>
  <c i="22" r="BK96"/>
  <c r="K96"/>
  <c r="K67"/>
  <c i="2" r="J66"/>
  <c r="BK226"/>
  <c r="K226"/>
  <c r="K74"/>
  <c i="3" r="J66"/>
  <c r="Q93"/>
  <c r="I65"/>
  <c r="K32"/>
  <c i="1" r="AS57"/>
  <c i="4" r="R91"/>
  <c r="J65"/>
  <c r="K33"/>
  <c i="1" r="AT58"/>
  <c i="5" r="I66"/>
  <c r="BK108"/>
  <c r="K108"/>
  <c r="K66"/>
  <c r="BK369"/>
  <c r="K369"/>
  <c r="K75"/>
  <c i="6" r="BK89"/>
  <c r="K89"/>
  <c r="K65"/>
  <c i="7" r="I66"/>
  <c r="I67"/>
  <c r="R97"/>
  <c r="J66"/>
  <c i="9" r="J66"/>
  <c r="Q109"/>
  <c r="I65"/>
  <c r="K32"/>
  <c i="1" r="AS65"/>
  <c i="10" r="I66"/>
  <c r="I67"/>
  <c r="R98"/>
  <c r="R97"/>
  <c r="J65"/>
  <c r="K33"/>
  <c i="1" r="AT66"/>
  <c i="11" r="J66"/>
  <c i="12" r="I66"/>
  <c r="BK92"/>
  <c r="K92"/>
  <c i="13" r="I66"/>
  <c r="I67"/>
  <c r="BK92"/>
  <c r="K92"/>
  <c r="K67"/>
  <c i="15" r="I66"/>
  <c r="R106"/>
  <c r="J65"/>
  <c r="K33"/>
  <c i="1" r="AT72"/>
  <c i="16" r="I66"/>
  <c r="I67"/>
  <c r="R98"/>
  <c r="J66"/>
  <c r="BK99"/>
  <c r="K99"/>
  <c r="K67"/>
  <c i="17" r="I66"/>
  <c i="18" r="I66"/>
  <c r="R96"/>
  <c r="J65"/>
  <c r="K33"/>
  <c i="1" r="AT76"/>
  <c i="18" r="BK97"/>
  <c r="K97"/>
  <c r="K66"/>
  <c i="19" r="J66"/>
  <c i="20" r="J66"/>
  <c r="BK97"/>
  <c r="K97"/>
  <c r="K66"/>
  <c r="BK147"/>
  <c r="K147"/>
  <c r="K71"/>
  <c i="21" r="J66"/>
  <c r="Q95"/>
  <c r="I65"/>
  <c r="K32"/>
  <c i="1" r="AS79"/>
  <c i="21" r="R104"/>
  <c r="J69"/>
  <c i="23" r="J66"/>
  <c r="Q103"/>
  <c r="I65"/>
  <c r="K32"/>
  <c i="1" r="AS82"/>
  <c i="23" r="BK104"/>
  <c r="K104"/>
  <c r="K66"/>
  <c r="BK289"/>
  <c r="K289"/>
  <c r="K72"/>
  <c i="24" r="J66"/>
  <c i="27" r="BK91"/>
  <c r="K91"/>
  <c r="K66"/>
  <c i="17" r="K110"/>
  <c r="K67"/>
  <c i="25" r="I66"/>
  <c r="I67"/>
  <c r="R98"/>
  <c r="J66"/>
  <c r="BK99"/>
  <c r="K99"/>
  <c r="K67"/>
  <c i="26" r="BK102"/>
  <c r="K102"/>
  <c r="K68"/>
  <c i="27" r="R91"/>
  <c r="R90"/>
  <c r="J65"/>
  <c r="K33"/>
  <c i="1" r="AT86"/>
  <c i="28" r="I66"/>
  <c i="29" r="I66"/>
  <c r="I67"/>
  <c r="J67"/>
  <c r="R95"/>
  <c r="J65"/>
  <c r="K33"/>
  <c i="1" r="AT90"/>
  <c i="29" r="BK97"/>
  <c r="K97"/>
  <c r="K67"/>
  <c i="30" r="R85"/>
  <c r="J61"/>
  <c r="K31"/>
  <c i="1" r="AT91"/>
  <c i="30" r="K86"/>
  <c r="K62"/>
  <c i="2" r="I66"/>
  <c r="BK103"/>
  <c r="K103"/>
  <c r="K66"/>
  <c i="3" r="BK94"/>
  <c r="K94"/>
  <c r="K66"/>
  <c i="4" r="BK92"/>
  <c r="K92"/>
  <c r="K66"/>
  <c i="5" r="J66"/>
  <c i="8" r="BK98"/>
  <c r="K98"/>
  <c r="K68"/>
  <c i="9" r="BK110"/>
  <c r="K110"/>
  <c r="K66"/>
  <c r="BK454"/>
  <c r="K454"/>
  <c r="K74"/>
  <c i="10" r="BK99"/>
  <c r="K99"/>
  <c r="K67"/>
  <c i="11" r="I66"/>
  <c r="BK101"/>
  <c r="K101"/>
  <c r="K68"/>
  <c i="14" r="BK91"/>
  <c r="K91"/>
  <c r="K66"/>
  <c i="17" r="BK280"/>
  <c r="K280"/>
  <c r="K78"/>
  <c r="BK399"/>
  <c r="K399"/>
  <c r="K82"/>
  <c i="27" r="K93"/>
  <c r="K68"/>
  <c i="22" r="I66"/>
  <c i="19" r="BK108"/>
  <c r="K108"/>
  <c r="K66"/>
  <c r="BK412"/>
  <c r="K412"/>
  <c r="K82"/>
  <c r="BK428"/>
  <c r="K428"/>
  <c r="K84"/>
  <c i="20" r="I66"/>
  <c i="21" r="I70"/>
  <c r="BK105"/>
  <c r="K105"/>
  <c r="K70"/>
  <c i="22" r="J66"/>
  <c r="J67"/>
  <c i="24" r="I66"/>
  <c i="22" r="I67"/>
  <c i="26" r="J66"/>
  <c i="28" r="J66"/>
  <c i="30" r="I62"/>
  <c i="1" r="AS71"/>
  <c r="AW71"/>
  <c r="AW64"/>
  <c r="AS64"/>
  <c r="AT89"/>
  <c r="BB59"/>
  <c r="AX59"/>
  <c r="AV59"/>
  <c r="BB74"/>
  <c r="AX74"/>
  <c r="AV74"/>
  <c r="BD54"/>
  <c r="W31"/>
  <c r="BE54"/>
  <c r="W32"/>
  <c r="AS87"/>
  <c r="AS55"/>
  <c i="12" r="K34"/>
  <c i="1" r="AG68"/>
  <c r="BB55"/>
  <c r="AX55"/>
  <c r="AV55"/>
  <c r="AT87"/>
  <c r="AW81"/>
  <c r="AW55"/>
  <c i="30" r="K32"/>
  <c i="1" r="AG91"/>
  <c r="AT55"/>
  <c r="AS81"/>
  <c r="BB71"/>
  <c r="AX71"/>
  <c r="AV71"/>
  <c r="BB81"/>
  <c r="AX81"/>
  <c r="AV81"/>
  <c r="BF54"/>
  <c r="W33"/>
  <c r="BC54"/>
  <c r="AY54"/>
  <c r="AK30"/>
  <c r="AW59"/>
  <c r="AT64"/>
  <c r="BB64"/>
  <c r="AX64"/>
  <c r="AV64"/>
  <c i="21" l="1" r="R95"/>
  <c r="J65"/>
  <c r="K33"/>
  <c i="1" r="AT79"/>
  <c i="26" r="BK93"/>
  <c r="K93"/>
  <c r="K65"/>
  <c i="12" r="K43"/>
  <c i="8" r="BK91"/>
  <c r="K91"/>
  <c r="K65"/>
  <c i="11" r="BK92"/>
  <c r="K92"/>
  <c r="K65"/>
  <c i="3" r="BK93"/>
  <c r="K93"/>
  <c i="7" r="R96"/>
  <c r="J65"/>
  <c r="K33"/>
  <c i="1" r="AT62"/>
  <c i="10" r="BK98"/>
  <c r="K98"/>
  <c r="K66"/>
  <c i="14" r="BK90"/>
  <c r="K90"/>
  <c r="K65"/>
  <c i="15" r="BK106"/>
  <c r="K106"/>
  <c r="K65"/>
  <c i="16" r="R97"/>
  <c r="J65"/>
  <c r="K33"/>
  <c i="1" r="AT73"/>
  <c i="17" r="BK108"/>
  <c r="K108"/>
  <c r="K65"/>
  <c i="20" r="BK96"/>
  <c r="K96"/>
  <c i="24" r="BK103"/>
  <c r="K103"/>
  <c i="30" r="K41"/>
  <c i="12" r="K65"/>
  <c i="25" r="R97"/>
  <c r="J65"/>
  <c r="K33"/>
  <c i="1" r="AT84"/>
  <c i="28" r="BK96"/>
  <c r="K96"/>
  <c r="K65"/>
  <c i="2" r="BK102"/>
  <c r="K102"/>
  <c i="4" r="BK91"/>
  <c r="K91"/>
  <c r="K65"/>
  <c i="5" r="BK107"/>
  <c r="K107"/>
  <c r="K65"/>
  <c i="7" r="BK97"/>
  <c r="K97"/>
  <c r="K66"/>
  <c i="9" r="BK109"/>
  <c r="K109"/>
  <c i="10" r="J66"/>
  <c i="13" r="BK91"/>
  <c r="K91"/>
  <c r="K66"/>
  <c i="16" r="BK98"/>
  <c r="K98"/>
  <c r="K66"/>
  <c i="18" r="BK96"/>
  <c r="K96"/>
  <c r="K65"/>
  <c i="19" r="BK107"/>
  <c r="K107"/>
  <c r="K65"/>
  <c i="21" r="BK104"/>
  <c r="K104"/>
  <c r="K69"/>
  <c i="22" r="BK95"/>
  <c r="BK94"/>
  <c r="K94"/>
  <c r="K65"/>
  <c i="23" r="BK103"/>
  <c r="K103"/>
  <c r="K65"/>
  <c i="27" r="BK90"/>
  <c r="K90"/>
  <c r="K65"/>
  <c i="25" r="BK98"/>
  <c r="K98"/>
  <c r="K66"/>
  <c i="27" r="J66"/>
  <c i="29" r="BK96"/>
  <c r="K96"/>
  <c r="K66"/>
  <c i="1" r="AN68"/>
  <c r="AN91"/>
  <c r="AS74"/>
  <c i="3" r="K34"/>
  <c i="1" r="AG57"/>
  <c i="20" r="K34"/>
  <c i="1" r="AG78"/>
  <c i="6" r="K34"/>
  <c i="1" r="AG61"/>
  <c i="2" r="K34"/>
  <c i="1" r="AG56"/>
  <c r="AW74"/>
  <c r="AT59"/>
  <c i="24" r="K34"/>
  <c i="1" r="AG83"/>
  <c r="AS59"/>
  <c r="BA54"/>
  <c r="AT74"/>
  <c r="AT81"/>
  <c r="W30"/>
  <c r="AZ54"/>
  <c r="AT71"/>
  <c i="9" r="K34"/>
  <c i="1" r="AG65"/>
  <c r="BB54"/>
  <c r="AX54"/>
  <c r="AK29"/>
  <c i="21" l="1" r="BK95"/>
  <c r="K95"/>
  <c r="K65"/>
  <c i="7" r="BK96"/>
  <c r="K96"/>
  <c r="K65"/>
  <c i="20" r="K65"/>
  <c i="2" r="K65"/>
  <c i="20" r="K43"/>
  <c i="3" r="K43"/>
  <c i="22" r="K95"/>
  <c r="K66"/>
  <c i="3" r="K65"/>
  <c i="25" r="BK97"/>
  <c r="K97"/>
  <c r="K65"/>
  <c i="2" r="K43"/>
  <c i="10" r="BK97"/>
  <c r="K97"/>
  <c r="K65"/>
  <c i="13" r="BK90"/>
  <c r="K90"/>
  <c r="K65"/>
  <c i="24" r="K43"/>
  <c i="16" r="BK97"/>
  <c r="K97"/>
  <c r="K65"/>
  <c i="6" r="K43"/>
  <c i="9" r="K43"/>
  <c i="24" r="K65"/>
  <c i="9" r="K65"/>
  <c i="29" r="BK95"/>
  <c r="K95"/>
  <c r="K65"/>
  <c i="1" r="AN57"/>
  <c r="AN61"/>
  <c r="AN65"/>
  <c r="AN83"/>
  <c r="AN56"/>
  <c r="AN78"/>
  <c r="AW54"/>
  <c r="AS54"/>
  <c i="19" r="K34"/>
  <c i="1" r="AG77"/>
  <c i="26" r="K34"/>
  <c i="1" r="AG85"/>
  <c i="27" r="K34"/>
  <c i="1" r="AG86"/>
  <c i="14" r="K34"/>
  <c i="1" r="AG70"/>
  <c i="11" r="K34"/>
  <c i="1" r="AG67"/>
  <c r="W29"/>
  <c i="17" r="K34"/>
  <c i="1" r="AG75"/>
  <c r="AN75"/>
  <c i="8" r="K34"/>
  <c i="1" r="AG63"/>
  <c i="15" r="K34"/>
  <c i="1" r="AG72"/>
  <c i="4" r="K34"/>
  <c i="1" r="AG58"/>
  <c r="AG55"/>
  <c r="AT54"/>
  <c i="18" r="K34"/>
  <c i="1" r="AG76"/>
  <c i="22" r="K34"/>
  <c i="1" r="AG80"/>
  <c i="23" r="K34"/>
  <c i="1" r="AG82"/>
  <c i="5" r="K34"/>
  <c i="1" r="AG60"/>
  <c r="AV54"/>
  <c i="28" r="K34"/>
  <c i="1" r="AG88"/>
  <c r="AG87"/>
  <c r="AN87"/>
  <c i="4" l="1" r="K43"/>
  <c i="1" r="AN86"/>
  <c i="8" r="K43"/>
  <c i="11" r="K43"/>
  <c i="5" r="K43"/>
  <c i="27" r="K43"/>
  <c i="26" r="K43"/>
  <c i="15" r="K43"/>
  <c i="17" r="K43"/>
  <c i="19" r="K43"/>
  <c i="22" r="K43"/>
  <c i="28" r="K43"/>
  <c i="14" r="K43"/>
  <c i="23" r="K43"/>
  <c i="18" r="K43"/>
  <c i="1" r="AN58"/>
  <c r="AN63"/>
  <c r="AN67"/>
  <c r="AN76"/>
  <c r="AN85"/>
  <c r="AN60"/>
  <c r="AN70"/>
  <c r="AN72"/>
  <c r="AN77"/>
  <c r="AN80"/>
  <c r="AN82"/>
  <c r="AN88"/>
  <c r="AN55"/>
  <c i="10" r="K34"/>
  <c i="1" r="AG66"/>
  <c i="13" r="K34"/>
  <c i="1" r="AG69"/>
  <c i="21" r="K34"/>
  <c i="1" r="AG79"/>
  <c r="AG74"/>
  <c i="25" r="K34"/>
  <c i="1" r="AG84"/>
  <c i="29" r="K34"/>
  <c i="1" r="AG90"/>
  <c r="AG89"/>
  <c r="AN89"/>
  <c i="16" r="K34"/>
  <c i="1" r="AG73"/>
  <c r="AG71"/>
  <c i="7" r="K34"/>
  <c i="1" r="AG62"/>
  <c r="AG59"/>
  <c r="AN59"/>
  <c i="16" l="1" r="K43"/>
  <c i="21" r="K43"/>
  <c i="29" r="K43"/>
  <c i="25" r="K43"/>
  <c i="13" r="K43"/>
  <c i="7" r="K43"/>
  <c i="10" r="K43"/>
  <c i="1" r="AN62"/>
  <c r="AN69"/>
  <c r="AN73"/>
  <c r="AN90"/>
  <c r="AN66"/>
  <c r="AN79"/>
  <c r="AN84"/>
  <c r="AN71"/>
  <c r="AN74"/>
  <c r="AG81"/>
  <c r="AN81"/>
  <c r="AG64"/>
  <c l="1" r="AN64"/>
  <c r="AG54"/>
  <c r="AK26"/>
  <c l="1" r="AK35"/>
  <c r="AN54"/>
</calcChain>
</file>

<file path=xl/sharedStrings.xml><?xml version="1.0" encoding="utf-8"?>
<sst xmlns="http://schemas.openxmlformats.org/spreadsheetml/2006/main">
  <si>
    <t>Export Komplet</t>
  </si>
  <si>
    <t>VZ</t>
  </si>
  <si>
    <t>2.0</t>
  </si>
  <si>
    <t>ZAMOK</t>
  </si>
  <si>
    <t>False</t>
  </si>
  <si>
    <t>True</t>
  </si>
  <si>
    <t>{fad72067-3af2-4d73-b4e7-39fc6f026843}</t>
  </si>
  <si>
    <t>0,01</t>
  </si>
  <si>
    <t>21</t>
  </si>
  <si>
    <t>15</t>
  </si>
  <si>
    <t>REKAPITULACE STAVBY</t>
  </si>
  <si>
    <t xml:space="preserve">v ---  níže se nacházejí doplnkové a pomocné údaje k sestavám  --- v</t>
  </si>
  <si>
    <t>Návod na vyplnění</t>
  </si>
  <si>
    <t>0,001</t>
  </si>
  <si>
    <t>Kód:</t>
  </si>
  <si>
    <t>20-0210(1)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</si>
  <si>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</si>
  <si>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</si>
  <si>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pro bezbariérovost objektu ZŠ Liberec, U školy, Liberec</t>
  </si>
  <si>
    <t>KSO:</t>
  </si>
  <si>
    <t>801 32 16</t>
  </si>
  <si>
    <t>CC-CZ:</t>
  </si>
  <si>
    <t/>
  </si>
  <si>
    <t>Místo:</t>
  </si>
  <si>
    <t>Liberec</t>
  </si>
  <si>
    <t>Datum:</t>
  </si>
  <si>
    <t>11.2.2022</t>
  </si>
  <si>
    <t>Zadavatel:</t>
  </si>
  <si>
    <t>IČ:</t>
  </si>
  <si>
    <t>00262978</t>
  </si>
  <si>
    <t>Statutární město Liberec</t>
  </si>
  <si>
    <t>DIČ:</t>
  </si>
  <si>
    <t>Uchazeč:</t>
  </si>
  <si>
    <t>Vyplň údaj</t>
  </si>
  <si>
    <t>Projektant:</t>
  </si>
  <si>
    <t>29411807</t>
  </si>
  <si>
    <t>TRIGLYPH architektonická kancelář s.r.o.</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</si>
  <si>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</si>
  <si>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</si>
  <si>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</si>
  <si>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</si>
  <si>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</si>
  <si>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</si>
  <si>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</si>
  <si>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</si>
  <si>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</si>
  <si>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</si>
  <si>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</si>
  <si>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</si>
  <si>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</si>
  <si>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</si>
  <si>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</si>
  <si>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</si>
  <si>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</si>
  <si>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</si>
  <si>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</si>
  <si>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</si>
  <si>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</si>
  <si>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</si>
  <si>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</si>
  <si>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</si>
  <si>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</si>
  <si>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</si>
  <si>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</si>
  <si>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</si>
  <si>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</si>
  <si>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</si>
  <si>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</si>
  <si>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</si>
  <si>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</si>
  <si>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</si>
  <si>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</si>
  <si>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</si>
  <si>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</si>
  <si>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</si>
  <si>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</si>
  <si>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</si>
  <si>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</si>
  <si>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</si>
  <si>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</si>
  <si>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</si>
  <si>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02</t>
  </si>
  <si>
    <t>Vstup</t>
  </si>
  <si>
    <t>STA</t>
  </si>
  <si>
    <t>1</t>
  </si>
  <si>
    <t>{33902974-2bf1-4084-abb4-7b5d632f8da7}</t>
  </si>
  <si>
    <t>2</t>
  </si>
  <si>
    <t>/</t>
  </si>
  <si>
    <t>01</t>
  </si>
  <si>
    <t>stavební část</t>
  </si>
  <si>
    <t>Soupis</t>
  </si>
  <si>
    <t>{3278908e-843e-4c1c-839f-36d5f42c27f4}</t>
  </si>
  <si>
    <t>02</t>
  </si>
  <si>
    <t>teplovodní přípojka</t>
  </si>
  <si>
    <t>{24259bba-7243-40e7-a6bd-8c427b5843e7}</t>
  </si>
  <si>
    <t>03</t>
  </si>
  <si>
    <t>zdravotechnické instalace</t>
  </si>
  <si>
    <t>{2715eadb-010d-4d4f-a3c2-effdf2366b28}</t>
  </si>
  <si>
    <t>SO 03</t>
  </si>
  <si>
    <t>Výtah</t>
  </si>
  <si>
    <t>{d8390550-8512-40a7-832f-f3fed779193e}</t>
  </si>
  <si>
    <t>{195ffa96-b5ed-4c2a-93f9-e4b5128c3bae}</t>
  </si>
  <si>
    <t>výtah</t>
  </si>
  <si>
    <t>{68b1ba40-6903-4c08-8c1a-c8c48d5e11d8}</t>
  </si>
  <si>
    <t>elektroinstalace</t>
  </si>
  <si>
    <t>{fae4e7a4-f3f7-47eb-8259-a5351c9ebc9f}</t>
  </si>
  <si>
    <t>04</t>
  </si>
  <si>
    <t>{317c3e28-a2cb-490d-a89c-d3d30f3299da}</t>
  </si>
  <si>
    <t>SO 04</t>
  </si>
  <si>
    <t>Sanace vlhkosti - interiér - levá polovina</t>
  </si>
  <si>
    <t>{9d49c747-88d1-48c0-981e-2cb1a38112d7}</t>
  </si>
  <si>
    <t>{8f3a8c67-0afc-4b64-b0cb-be2092b4bae8}</t>
  </si>
  <si>
    <t>{199e3ed5-54b8-406a-bb6a-c20ad231834b}</t>
  </si>
  <si>
    <t>{05b9f4a5-2eee-4c7e-a5d8-b1efd29ee109}</t>
  </si>
  <si>
    <t>teplovod</t>
  </si>
  <si>
    <t>{c40e6f73-1d00-4e5b-83f0-b2bde29fbfaa}</t>
  </si>
  <si>
    <t>05</t>
  </si>
  <si>
    <t>vzduchotechnika</t>
  </si>
  <si>
    <t>{b6aa7acb-1f8b-4729-8fd3-3d4e67cdd6c2}</t>
  </si>
  <si>
    <t>06</t>
  </si>
  <si>
    <t>ústřední vytápění</t>
  </si>
  <si>
    <t>{b0bf0716-1294-47cd-8a37-6f86680f26d4}</t>
  </si>
  <si>
    <t>SO 05</t>
  </si>
  <si>
    <t>Sanace vlhkosti - interiér - pravá polovina</t>
  </si>
  <si>
    <t>{44d80559-2371-4dd0-862d-580dc970c311}</t>
  </si>
  <si>
    <t>{cf8218cf-86f4-4f51-a529-5bd551173554}</t>
  </si>
  <si>
    <t>{1848dbf7-2caa-4759-9633-ff34e59ba6a2}</t>
  </si>
  <si>
    <t>SO 06</t>
  </si>
  <si>
    <t>Rekonstrukce učeben</t>
  </si>
  <si>
    <t>{5db3403c-dbcb-4e15-a5d0-e059b1e547bf}</t>
  </si>
  <si>
    <t>multimediální učebna v 1.NP</t>
  </si>
  <si>
    <t>{9d588362-8ae7-48e6-b721-d7d510d57d22}</t>
  </si>
  <si>
    <t>multimediální učebna v 1.NP - výměna oken</t>
  </si>
  <si>
    <t>{bf034521-f23c-4821-b33b-e1fe63439657}</t>
  </si>
  <si>
    <t>učebna přírodních věd ve 3.NP</t>
  </si>
  <si>
    <t>{54bd8eb7-f1f2-41f9-a912-facf1e471291}</t>
  </si>
  <si>
    <t>učebna přírodních věd ve 3.NP - výměna oken</t>
  </si>
  <si>
    <t>{c04fe326-2cf2-45eb-8345-c6737919c8c3}</t>
  </si>
  <si>
    <t>akustická opatření - podhledy</t>
  </si>
  <si>
    <t>{e6ab151d-720f-4e6f-93e9-59c8b0709335}</t>
  </si>
  <si>
    <t>{d37a8916-be27-4b1a-832a-133d0956bf56}</t>
  </si>
  <si>
    <t>SO 07</t>
  </si>
  <si>
    <t>WC</t>
  </si>
  <si>
    <t>{5e6f4acb-ed29-483a-bccf-784a6b8d7406}</t>
  </si>
  <si>
    <t>stavební část 2.NP</t>
  </si>
  <si>
    <t>{f9a0e79d-8226-4a28-ab92-c893a1fbb381}</t>
  </si>
  <si>
    <t>stavební část 3.NP</t>
  </si>
  <si>
    <t>{e6ce3da5-a2b4-4294-80bf-babf9ca9c268}</t>
  </si>
  <si>
    <t>{1362efd6-cce7-488a-8f81-dfc330bd80e1}</t>
  </si>
  <si>
    <t>{1142acbe-ce88-4715-95a6-42f7c0f49e62}</t>
  </si>
  <si>
    <t>větrání</t>
  </si>
  <si>
    <t>{5d86c394-e6e4-43fa-8cc2-91857ce3045a}</t>
  </si>
  <si>
    <t>SO 08</t>
  </si>
  <si>
    <t>Výměna oken 1.PP</t>
  </si>
  <si>
    <t>{8863dcff-77fb-4f67-988e-66770a3bd258}</t>
  </si>
  <si>
    <t>{8cbdfadf-bd82-486f-b3be-e9d0363942a2}</t>
  </si>
  <si>
    <t>SO 09</t>
  </si>
  <si>
    <t>Měření a regulace</t>
  </si>
  <si>
    <t>{0680f9b6-494c-4a2b-b59d-0333af71d4b4}</t>
  </si>
  <si>
    <t>{c71a5c54-5e9e-4479-8e44-5174ba1d85d3}</t>
  </si>
  <si>
    <t>VON</t>
  </si>
  <si>
    <t>Vedlejší a ostatní náklady</t>
  </si>
  <si>
    <t>{67f81004-c5f4-4cc4-8192-69c730a4d0ce}</t>
  </si>
  <si>
    <t>KRYCÍ LIST SOUPISU PRACÍ</t>
  </si>
  <si>
    <t>Objekt:</t>
  </si>
  <si>
    <t>SO 02 - Vstup</t>
  </si>
  <si>
    <t>Soupis:</t>
  </si>
  <si>
    <t>01 - stavební část</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</si>
  <si>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</si>
  <si>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Materiál</t>
  </si>
  <si>
    <t>Montáž</t>
  </si>
  <si>
    <t>REKAPITULACE ČLENĚNÍ SOUPISU PRACÍ</t>
  </si>
  <si>
    <t>Kód dílu - Popis</t>
  </si>
  <si>
    <t>Materiál [CZK]</t>
  </si>
  <si>
    <t>Montáž [CZK]</t>
  </si>
  <si>
    <t>Cena celkem [CZK]</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</si>
  <si>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</si>
  <si>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</si>
  <si>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</si>
  <si>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</si>
  <si>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</si>
  <si>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</si>
  <si>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</si>
  <si>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</si>
  <si>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</si>
  <si>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</si>
  <si>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</si>
  <si>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762 - Konstrukce tesařské</t>
  </si>
  <si>
    <t xml:space="preserve">    764 - Konstrukce klempířské</t>
  </si>
  <si>
    <t xml:space="preserve">    766 - Konstrukce truhlářské</t>
  </si>
  <si>
    <t xml:space="preserve">    767 - Konstrukce zámečnické</t>
  </si>
  <si>
    <t>HZS - Hodinové zúčtovací sazby</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</si>
  <si>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</si>
  <si>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</si>
  <si>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</si>
  <si>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</si>
  <si>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</si>
  <si>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</si>
  <si>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</si>
  <si>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</si>
  <si>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</si>
  <si>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</si>
  <si>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</si>
  <si>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</si>
  <si>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</si>
  <si>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</si>
  <si>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</si>
  <si>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</si>
  <si>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</si>
  <si>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</si>
  <si>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</si>
  <si>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</si>
  <si>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</si>
  <si>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</si>
  <si>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122251102</t>
  </si>
  <si>
    <t>Odkopávky a prokopávky nezapažené v hornině třídy těžitelnosti I skupiny 3 objem do 50 m3 strojně</t>
  </si>
  <si>
    <t>m3</t>
  </si>
  <si>
    <t>CS ÚRS 2020 01</t>
  </si>
  <si>
    <t>4</t>
  </si>
  <si>
    <t>-1039264095</t>
  </si>
  <si>
    <t>PP</t>
  </si>
  <si>
    <t>Odkopávky a prokopávky nezapažené strojně v hornině třídy těžitelnosti I skupiny 3 přes 20 do 50 m3</t>
  </si>
  <si>
    <t>VV</t>
  </si>
  <si>
    <t>30"výkres číslo 03</t>
  </si>
  <si>
    <t>132251101</t>
  </si>
  <si>
    <t>Hloubení rýh nezapažených š do 800 mm v hornině třídy těžitelnosti I skupiny 3 objem do 20 m3 strojně</t>
  </si>
  <si>
    <t>-478311206</t>
  </si>
  <si>
    <t>Hloubení nezapažených rýh šířky do 800 mm strojně s urovnáním dna do předepsaného profilu a spádu v hornině třídy těžitelnosti I skupiny 3 do 20 m3</t>
  </si>
  <si>
    <t>16*0,6*0,8+4*0,5*1"výkres číslo 03</t>
  </si>
  <si>
    <t>3</t>
  </si>
  <si>
    <t>132254202</t>
  </si>
  <si>
    <t>Hloubení zapažených rýh š do 2000 mm v hornině třídy těžitelnosti I skupiny 3 objem do 50 m3</t>
  </si>
  <si>
    <t>-465809756</t>
  </si>
  <si>
    <t>Hloubení zapažených rýh šířky přes 800 do 2 000 mm strojně s urovnáním dna do předepsaného profilu a spádu v hornině třídy těžitelnosti I skupiny 3 přes 20 do 50 m3</t>
  </si>
  <si>
    <t>(11,2+0,6+12,5)*1,2*1"výkres číslo 02</t>
  </si>
  <si>
    <t>162751117</t>
  </si>
  <si>
    <t>Vodorovné přemístění přes 9 000 do 10000 m výkopku/sypaniny z horniny třídy těžitelnosti I skupiny 1 až 3</t>
  </si>
  <si>
    <t>-1275324735</t>
  </si>
  <si>
    <t>Vodorovné přemístění výkopku nebo sypaniny po suchu na obvyklém dopravním prostředku, bez naložení výkopku, avšak se složením bez rozhrnutí z horniny třídy těžitelnosti I skupiny 1 až 3 na vzdálenost přes 9 000 do 10 000 m</t>
  </si>
  <si>
    <t>30+9,680"položky dílu 1</t>
  </si>
  <si>
    <t>5</t>
  </si>
  <si>
    <t>162751119</t>
  </si>
  <si>
    <t>Příplatek k vodorovnému přemístění výkopku/sypaniny z horniny třídy těžitelnosti I skupiny 1 až 3 ZKD 1000 m přes 10000 m</t>
  </si>
  <si>
    <t>-1097945558</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</si>
  <si>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</si>
  <si>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39,680*10</t>
  </si>
  <si>
    <t>6</t>
  </si>
  <si>
    <t>171201221</t>
  </si>
  <si>
    <t>Poplatek za uložení na skládce (skládkovné) zeminy a kamení kód odpadu 17 05 04</t>
  </si>
  <si>
    <t>t</t>
  </si>
  <si>
    <t>1705541702</t>
  </si>
  <si>
    <t>Poplatek za uložení stavebního odpadu na skládce (skládkovné) zeminy a kamení zatříděného do Katalogu odpadů pod kódem 17 05 04</t>
  </si>
  <si>
    <t>39,680*2</t>
  </si>
  <si>
    <t>7</t>
  </si>
  <si>
    <t>171251201</t>
  </si>
  <si>
    <t>Uložení sypaniny na skládky nebo meziskládky</t>
  </si>
  <si>
    <t>-1793762825</t>
  </si>
  <si>
    <t>Uložení sypaniny na skládky nebo meziskládky bez hutnění s upravením uložené sypaniny do předepsaného tvaru</t>
  </si>
  <si>
    <t>8</t>
  </si>
  <si>
    <t>174111101</t>
  </si>
  <si>
    <t>Zásyp jam, šachet rýh nebo kolem objektů sypaninou se zhutněním ručně</t>
  </si>
  <si>
    <t>-497596953</t>
  </si>
  <si>
    <t>Zásyp sypaninou z jakékoliv horniny ručně s uložením výkopku ve vrstvách se zhutněním jam, šachet, rýh nebo kolem objektů v těchto vykopávkách</t>
  </si>
  <si>
    <t>9</t>
  </si>
  <si>
    <t>180501501</t>
  </si>
  <si>
    <t>Přesazení stávajících dřevin</t>
  </si>
  <si>
    <t>kč</t>
  </si>
  <si>
    <t>512541417</t>
  </si>
  <si>
    <t>1"výkres číslo 03</t>
  </si>
  <si>
    <t>10</t>
  </si>
  <si>
    <t>181111111</t>
  </si>
  <si>
    <t>Plošná úprava terénu do 500 m2 zemina skupiny 1 až 4 nerovnosti přes 50 do 100 mm v rovinně a svahu do 1:5</t>
  </si>
  <si>
    <t>m2</t>
  </si>
  <si>
    <t>-517738435</t>
  </si>
  <si>
    <t>Plošná úprava terénu v zemině skupiny 1 až 4 s urovnáním povrchu bez doplnění ornice souvislé plochy do 500 m2 při nerovnostech terénu přes 50 do 100 mm v rovině nebo na svahu do 1:5</t>
  </si>
  <si>
    <t>7,64*1,65"výkres číslo 03</t>
  </si>
  <si>
    <t>11</t>
  </si>
  <si>
    <t>181201501</t>
  </si>
  <si>
    <t>Zřízení záhonu v místě rampy s osázením trvalkami</t>
  </si>
  <si>
    <t>802033528</t>
  </si>
  <si>
    <t>12</t>
  </si>
  <si>
    <t>181951112</t>
  </si>
  <si>
    <t>Úprava pláně v hornině třídy těžitelnosti I skupiny 1 až 3 se zhutněním strojně</t>
  </si>
  <si>
    <t>373549182</t>
  </si>
  <si>
    <t>Úprava pláně vyrovnáním výškových rozdílů strojně v hornině třídy těžitelnosti I, skupiny 1 až 3 se zhutněním</t>
  </si>
  <si>
    <t>21,13*5,25+10,1*0,6"výkres číslo 03</t>
  </si>
  <si>
    <t>13</t>
  </si>
  <si>
    <t>182151111</t>
  </si>
  <si>
    <t>Svahování v zářezech v hornině třídy těžitelnosti I skupiny 1 až 3 strojně</t>
  </si>
  <si>
    <t>-621275578</t>
  </si>
  <si>
    <t>Svahování trvalých svahů do projektovaných profilů strojně s potřebným přemístěním výkopku při svahování v zářezech v hornině třídy těžitelnosti I, skupiny 1 až 3</t>
  </si>
  <si>
    <t>120"výkres číslo 03</t>
  </si>
  <si>
    <t>14</t>
  </si>
  <si>
    <t>195101501</t>
  </si>
  <si>
    <t>Příplatek k zemním pracem za výkop v blízkosti podzemních vedení a jejich zabezpečení</t>
  </si>
  <si>
    <t>1839818913</t>
  </si>
  <si>
    <t>Svislé a kompletní konstrukce</t>
  </si>
  <si>
    <t>319201321</t>
  </si>
  <si>
    <t>Vyrovnání nerovného povrchu zdiva tl do 30 mm maltou</t>
  </si>
  <si>
    <t>1312748022</t>
  </si>
  <si>
    <t>Vyrovnání nerovného povrchu vnitřního i vnějšího zdiva bez odsekání vadných cihel, maltou (s dodáním hmot) tl. do 30 mm</t>
  </si>
  <si>
    <t>(11,2+0,6+12,5)*1*0,5"výkres číslo 02</t>
  </si>
  <si>
    <t>16</t>
  </si>
  <si>
    <t>319202321</t>
  </si>
  <si>
    <t>Vyrovnání nerovného povrchu zdiva tl přes 30 do 80 mm přizděním</t>
  </si>
  <si>
    <t>991576623</t>
  </si>
  <si>
    <t>Vyrovnání nerovného povrchu vnitřního i vnějšího zdiva přizděním, tl. přes 30 do 80 mm</t>
  </si>
  <si>
    <t>Vodorovné konstrukce</t>
  </si>
  <si>
    <t>17</t>
  </si>
  <si>
    <t>430321515</t>
  </si>
  <si>
    <t>Schodišťová konstrukce a rampa ze ŽB tř. C 20/25</t>
  </si>
  <si>
    <t>-1030963354</t>
  </si>
  <si>
    <t>Schodišťové konstrukce a rampy z betonu železového (bez výztuže) stupně, schodnice, ramena, podesty s nosníky tř. C 20/25</t>
  </si>
  <si>
    <t>68,082"výkres číslo 03 - statika</t>
  </si>
  <si>
    <t>18</t>
  </si>
  <si>
    <t>430328880</t>
  </si>
  <si>
    <t>Příplatek za beton odolný vůči povětrnostním podmínkám a posypovým materiálům</t>
  </si>
  <si>
    <t>-202918670</t>
  </si>
  <si>
    <t>19</t>
  </si>
  <si>
    <t>430328881</t>
  </si>
  <si>
    <t>Zdrsnění betonového povrchu ramp a schodišť</t>
  </si>
  <si>
    <t>-1642655743</t>
  </si>
  <si>
    <t>21,13*1,5+1,95*1,5+1,5*1,5+8,99*1,5+11,35*4,05"výkres číslo 03</t>
  </si>
  <si>
    <t>20</t>
  </si>
  <si>
    <t>430362021</t>
  </si>
  <si>
    <t>Výztuž schodišťové konstrukce a rampy svařovanými sítěmi Kari</t>
  </si>
  <si>
    <t>385905632</t>
  </si>
  <si>
    <t>Výztuž schodišťových konstrukcí a ramp stupňů, schodnic, ramen, podest s nosníky ze svařovaných sítí z drátů typu KARI</t>
  </si>
  <si>
    <t>(21,13*1,8+1,95*1,8+1,5*1,8+8,99*1,8+11,35*4,05)*2*4*1,25*0,001</t>
  </si>
  <si>
    <t>(21,13*2-1,5+5,25+1,95+10,64+9,44-1,5)*1*4*1,25*0,001</t>
  </si>
  <si>
    <t>(3,09*2,5+16*1,5)*4*1,25*0,001</t>
  </si>
  <si>
    <t>Součet</t>
  </si>
  <si>
    <t>433351131</t>
  </si>
  <si>
    <t>Zřízení bednění schodnic přímočarých schodišť v do 4 m</t>
  </si>
  <si>
    <t>-405613130</t>
  </si>
  <si>
    <t>Bednění schodnic včetně podpěrné konstrukce výšky do 4 m půdorysně přímočarých zřízení</t>
  </si>
  <si>
    <t>(21,13+5,25+8,99+1,5+8,99+1,95+1,5+7,64+8,99)*(0,3+0,57)"výkres číslo 03</t>
  </si>
  <si>
    <t>22</t>
  </si>
  <si>
    <t>433351132</t>
  </si>
  <si>
    <t>Odstranění bednění schodnic přímočarých schodišť v do 4 m</t>
  </si>
  <si>
    <t>754776385</t>
  </si>
  <si>
    <t>Bednění schodnic včetně podpěrné konstrukce výšky do 4 m půdorysně přímočarých odstranění</t>
  </si>
  <si>
    <t>23</t>
  </si>
  <si>
    <t>434311115</t>
  </si>
  <si>
    <t>Schodišťové stupně dusané na terén z betonu tř. C 20/25 bez potěru</t>
  </si>
  <si>
    <t>m</t>
  </si>
  <si>
    <t>-819131565</t>
  </si>
  <si>
    <t>Stupně dusané z betonu prostého nebo prokládaného kamenem na terén nebo na desku bez potěru, se zahlazením povrchu tř. C 20/25</t>
  </si>
  <si>
    <t>4,06*6+3,5*2+2,86*2+2,26*2+8+7,1+4,15+3,5+1,65+1,2+0,6"výkres číslo 03</t>
  </si>
  <si>
    <t>24</t>
  </si>
  <si>
    <t>434351141</t>
  </si>
  <si>
    <t>Zřízení bednění stupňů přímočarých schodišť</t>
  </si>
  <si>
    <t>212312396</t>
  </si>
  <si>
    <t>Bednění stupňů betonovaných na podstupňové desce nebo na terénu půdorysně přímočarých zřízení</t>
  </si>
  <si>
    <t>(8+7,1+4,15+3,5+1,65+1,2+0,6)*(0,6+0,15)"výkres číslo 03</t>
  </si>
  <si>
    <t>(4,06*6+3,5*2+2,86*2+2,26*2)*0,5"výkres číslo 03</t>
  </si>
  <si>
    <t>25</t>
  </si>
  <si>
    <t>434351142</t>
  </si>
  <si>
    <t>Odstranění bednění stupňů přímočarých schodišť</t>
  </si>
  <si>
    <t>-1779255971</t>
  </si>
  <si>
    <t>Bednění stupňů betonovaných na podstupňové desce nebo na terénu půdorysně přímočarých odstranění</t>
  </si>
  <si>
    <t>Úpravy povrchů, podlahy a osazování výplní</t>
  </si>
  <si>
    <t>26</t>
  </si>
  <si>
    <t>629995101</t>
  </si>
  <si>
    <t>Očištění vnějších ploch tlakovou vodou</t>
  </si>
  <si>
    <t>-769414122</t>
  </si>
  <si>
    <t>Očištění vnějších ploch tlakovou vodou omytím</t>
  </si>
  <si>
    <t>(11,2+0,6+12,5)*1"výkres číslo 02</t>
  </si>
  <si>
    <t>27</t>
  </si>
  <si>
    <t>637211911</t>
  </si>
  <si>
    <t>Příplatek k okapovém chodníku za zalévání spár asfaltem podél budovy</t>
  </si>
  <si>
    <t>1349769483</t>
  </si>
  <si>
    <t>Okapový chodník z dlaždic Příplatek k cenám za zalévání asfaltem při provádění okapového chodníčku z dlaždic nebo u betonové nové mazaniny podél budovy</t>
  </si>
  <si>
    <t>11,2+0,6+12,5"výkres číslo 02</t>
  </si>
  <si>
    <t>28</t>
  </si>
  <si>
    <t>637311131</t>
  </si>
  <si>
    <t>Okapový chodník z betonových záhonových obrubníků lože beton</t>
  </si>
  <si>
    <t>-1378421362</t>
  </si>
  <si>
    <t>Okapový chodník z obrubníků betonových zahradních, se zalitím spár cementovou maltou do lože z betonu prostého</t>
  </si>
  <si>
    <t>Ostatní konstrukce a práce, bourání</t>
  </si>
  <si>
    <t>29</t>
  </si>
  <si>
    <t>952901412</t>
  </si>
  <si>
    <t>Vyčištění ostatních objektů, prostoru a ploch po stavebních pracech</t>
  </si>
  <si>
    <t>-1050153728</t>
  </si>
  <si>
    <t>150"výkres číslo 03</t>
  </si>
  <si>
    <t>30</t>
  </si>
  <si>
    <t>963042819</t>
  </si>
  <si>
    <t>Bourání schodišťových stupňů betonových zhotovených na místě</t>
  </si>
  <si>
    <t>-935666831</t>
  </si>
  <si>
    <t>9*2,1"výkres číslo 02</t>
  </si>
  <si>
    <t>31</t>
  </si>
  <si>
    <t>981511114</t>
  </si>
  <si>
    <t>Demolice konstrukcí objektů z betonu železového postupným rozebíráním</t>
  </si>
  <si>
    <t>-1001233045</t>
  </si>
  <si>
    <t>Demolice konstrukcí objektů postupným rozebíráním konstrukcí ze železobetonu</t>
  </si>
  <si>
    <t>(2,7+2,07+7,73)*3,5*0,2</t>
  </si>
  <si>
    <t>7,73*2,7*0,6</t>
  </si>
  <si>
    <t>(2,7+2,07+7,73)*0,6*0,6</t>
  </si>
  <si>
    <t>3*2*1,5*0,3</t>
  </si>
  <si>
    <t>Součet"výkres číslo 02</t>
  </si>
  <si>
    <t>997</t>
  </si>
  <si>
    <t>Přesun sutě</t>
  </si>
  <si>
    <t>32</t>
  </si>
  <si>
    <t>997013111</t>
  </si>
  <si>
    <t>Vnitrostaveništní doprava suti a vybouraných hmot pro budovy v do 6 m s použitím mechanizace</t>
  </si>
  <si>
    <t>-562881024</t>
  </si>
  <si>
    <t>Vnitrostaveništní doprava suti a vybouraných hmot vodorovně do 50 m svisle s použitím mechanizace pro budovy a haly výšky do 6 m</t>
  </si>
  <si>
    <t>33</t>
  </si>
  <si>
    <t>997013509</t>
  </si>
  <si>
    <t>Příplatek k odvozu suti a vybouraných hmot na skládku ZKD 1 km přes 1 km</t>
  </si>
  <si>
    <t>363366511</t>
  </si>
  <si>
    <t>Odvoz suti a vybouraných hmot na skládku nebo meziskládku se složením, na vzdálenost Příplatek k ceně za každý další i započatý 1 km přes 1 km</t>
  </si>
  <si>
    <t>72,056*14 "Přepočtené koeficientem množství</t>
  </si>
  <si>
    <t>34</t>
  </si>
  <si>
    <t>997013511</t>
  </si>
  <si>
    <t>Odvoz suti a vybouraných hmot z meziskládky na skládku do 1 km s naložením a se složením</t>
  </si>
  <si>
    <t>1169670964</t>
  </si>
  <si>
    <t>Odvoz suti a vybouraných hmot z meziskládky na skládku s naložením a se složením, na vzdálenost do 1 km</t>
  </si>
  <si>
    <t>35</t>
  </si>
  <si>
    <t>997013602</t>
  </si>
  <si>
    <t>Poplatek za uložení na skládce (skládkovné) stavebního odpadu železobetonového kód odpadu 17 01 01</t>
  </si>
  <si>
    <t>2021124781</t>
  </si>
  <si>
    <t>Poplatek za uložení stavebního odpadu na skládce (skládkovné) z armovaného betonu zatříděného do Katalogu odpadů pod kódem 17 01 01</t>
  </si>
  <si>
    <t>36</t>
  </si>
  <si>
    <t>997013631</t>
  </si>
  <si>
    <t>Poplatek za uložení na skládce (skládkovné) stavebního odpadu směsného kód odpadu 17 09 04</t>
  </si>
  <si>
    <t>1441629806</t>
  </si>
  <si>
    <t>Poplatek za uložení stavebního odpadu na skládce (skládkovné) směsného stavebního a demoličního zatříděného do Katalogu odpadů pod kódem 17 09 04</t>
  </si>
  <si>
    <t>72,056-69,943-0,351</t>
  </si>
  <si>
    <t>37</t>
  </si>
  <si>
    <t>997013811</t>
  </si>
  <si>
    <t>Poplatek za uložení na skládce (skládkovné) stavebního odpadu dřevěného kód odpadu 17 02 01</t>
  </si>
  <si>
    <t>1582385482</t>
  </si>
  <si>
    <t>Poplatek za uložení stavebního odpadu na skládce (skládkovné) dřevěného zatříděného do Katalogu odpadů pod kódem 17 02 01</t>
  </si>
  <si>
    <t>998</t>
  </si>
  <si>
    <t>Přesun hmot</t>
  </si>
  <si>
    <t>38</t>
  </si>
  <si>
    <t>998011001</t>
  </si>
  <si>
    <t>Přesun hmot pro budovy zděné v do 6 m</t>
  </si>
  <si>
    <t>-2099776390</t>
  </si>
  <si>
    <t>Přesun hmot pro budovy občanské výstavby, bydlení, výrobu a služby s nosnou svislou konstrukcí zděnou z cihel, tvárnic nebo kamene vodorovná dopravní vzdálenost do 100 m pro budovy výšky do 6 m</t>
  </si>
  <si>
    <t>PSV</t>
  </si>
  <si>
    <t>Práce a dodávky PSV</t>
  </si>
  <si>
    <t>711</t>
  </si>
  <si>
    <t>Izolace proti vodě, vlhkosti a plynům</t>
  </si>
  <si>
    <t>39</t>
  </si>
  <si>
    <t>711112001</t>
  </si>
  <si>
    <t>Provedení izolace proti zemní vlhkosti svislé za studena nátěrem penetračním</t>
  </si>
  <si>
    <t>-555213659</t>
  </si>
  <si>
    <t>Provedení izolace proti zemní vlhkosti natěradly a tmely za studena na ploše svislé S nátěrem penetračním</t>
  </si>
  <si>
    <t>(11,2+0,6+12,5)*0,5"výkres číslo 02</t>
  </si>
  <si>
    <t>40</t>
  </si>
  <si>
    <t>M</t>
  </si>
  <si>
    <t>11163150</t>
  </si>
  <si>
    <t>lak penetrační asfaltový</t>
  </si>
  <si>
    <t>-1944506741</t>
  </si>
  <si>
    <t>12,15*0,00035 "Přepočtené koeficientem množství</t>
  </si>
  <si>
    <t>41</t>
  </si>
  <si>
    <t>711142559</t>
  </si>
  <si>
    <t>Provedení izolace proti zemní vlhkosti pásy přitavením svislé NAIP</t>
  </si>
  <si>
    <t>-609206915</t>
  </si>
  <si>
    <t>Provedení izolace proti zemní vlhkosti pásy přitavením NAIP na ploše svislé S</t>
  </si>
  <si>
    <t>42</t>
  </si>
  <si>
    <t>62853004</t>
  </si>
  <si>
    <t>pás asfaltový natavitelný modifikovaný SBS tl 4,0mm s vložkou ze skleněné tkaniny a spalitelnou PE fólií nebo jemnozrnným minerálním posypem na horním povrchu</t>
  </si>
  <si>
    <t>-1777989207</t>
  </si>
  <si>
    <t>12,15*1,2 "Přepočtené koeficientem množství</t>
  </si>
  <si>
    <t>43</t>
  </si>
  <si>
    <t>-1099431172</t>
  </si>
  <si>
    <t>44</t>
  </si>
  <si>
    <t>1082536709</t>
  </si>
  <si>
    <t>24,3*1,2 "Přepočtené koeficientem množství</t>
  </si>
  <si>
    <t>45</t>
  </si>
  <si>
    <t>711491271</t>
  </si>
  <si>
    <t>Provedení doplňků izolace proti vodě na ploše svislé z textilií vrstva podkladní</t>
  </si>
  <si>
    <t>-21195962</t>
  </si>
  <si>
    <t>Provedení doplňků izolace proti vodě textilií na ploše svislé S vrstva podkladní</t>
  </si>
  <si>
    <t>46</t>
  </si>
  <si>
    <t>69311086</t>
  </si>
  <si>
    <t>geotextilie netkaná separační, ochranná, filtrační, drenážní PP 1000g/m2</t>
  </si>
  <si>
    <t>-1966186035</t>
  </si>
  <si>
    <t>12,15*1,05 "Přepočtené koeficientem množství</t>
  </si>
  <si>
    <t>47</t>
  </si>
  <si>
    <t>711491272</t>
  </si>
  <si>
    <t>Provedení doplňků izolace proti vodě na ploše svislé z textilií vrstva ochranná</t>
  </si>
  <si>
    <t>-868386647</t>
  </si>
  <si>
    <t>Provedení doplňků izolace proti vodě textilií na ploše svislé S vrstva ochranná</t>
  </si>
  <si>
    <t>48</t>
  </si>
  <si>
    <t>-1036992933</t>
  </si>
  <si>
    <t>24,3*1,05 "Přepočtené koeficientem množství</t>
  </si>
  <si>
    <t>49</t>
  </si>
  <si>
    <t>711501501</t>
  </si>
  <si>
    <t>Hydroizolace vodorovná na dně výkopové rýhy šíře 120cm ve skladbě: separační geotextilie 1000g/m2, inž.asf.SBS modifikovaný pás, separační geotextilie 1000g/m2 s vytvořením a vyplněním štěrkové kapsy 20x20xm fr.8/16mm obalenou filtrační geotextilií</t>
  </si>
  <si>
    <t>518107468</t>
  </si>
  <si>
    <t>50</t>
  </si>
  <si>
    <t>711601501</t>
  </si>
  <si>
    <t>Příplatek za zhotovení hydroizolace a prahu dveří dle detailu, betonový prážek, lišty, doplňky</t>
  </si>
  <si>
    <t>kus</t>
  </si>
  <si>
    <t>-1283071655</t>
  </si>
  <si>
    <t>1,000"výkres číslo 03</t>
  </si>
  <si>
    <t>51</t>
  </si>
  <si>
    <t>998711101</t>
  </si>
  <si>
    <t>Přesun hmot tonážní pro izolace proti vodě, vlhkosti a plynům v objektech v do 6 m</t>
  </si>
  <si>
    <t>508862910</t>
  </si>
  <si>
    <t>Přesun hmot pro izolace proti vodě, vlhkosti a plynům stanovený z hmotnosti přesunovaného materiálu vodorovná dopravní vzdálenost do 50 m v objektech výšky do 6 m</t>
  </si>
  <si>
    <t>762</t>
  </si>
  <si>
    <t>Konstrukce tesařské</t>
  </si>
  <si>
    <t>52</t>
  </si>
  <si>
    <t>762341811</t>
  </si>
  <si>
    <t>Demontáž bednění střech z prken</t>
  </si>
  <si>
    <t>368309985</t>
  </si>
  <si>
    <t>Demontáž bednění a laťování bednění střech rovných, obloukových, sklonu do 60° se všemi nadstřešními konstrukcemi z prken hrubých, hoblovaných tl. do 32 mm</t>
  </si>
  <si>
    <t>7,8*3"výkres číslo 02</t>
  </si>
  <si>
    <t>764</t>
  </si>
  <si>
    <t>Konstrukce klempířské</t>
  </si>
  <si>
    <t>53</t>
  </si>
  <si>
    <t>764001801</t>
  </si>
  <si>
    <t>Demontáž podkladního plechu do suti</t>
  </si>
  <si>
    <t>-76294810</t>
  </si>
  <si>
    <t>Demontáž klempířských konstrukcí podkladního plechu do suti</t>
  </si>
  <si>
    <t>7,8"výkres číslo 02</t>
  </si>
  <si>
    <t>54</t>
  </si>
  <si>
    <t>764001811</t>
  </si>
  <si>
    <t>Demontáž dilatační lišty do suti</t>
  </si>
  <si>
    <t>2063309160</t>
  </si>
  <si>
    <t>Demontáž klempířských konstrukcí dilatační lišty do suti</t>
  </si>
  <si>
    <t>55</t>
  </si>
  <si>
    <t>764001821</t>
  </si>
  <si>
    <t>Demontáž krytiny ze svitků nebo tabulí do suti</t>
  </si>
  <si>
    <t>1447557942</t>
  </si>
  <si>
    <t>Demontáž klempířských konstrukcí krytiny ze svitků nebo tabulí do suti</t>
  </si>
  <si>
    <t>56</t>
  </si>
  <si>
    <t>764002801</t>
  </si>
  <si>
    <t>Demontáž závětrné lišty do suti</t>
  </si>
  <si>
    <t>-2130001440</t>
  </si>
  <si>
    <t>Demontáž klempířských konstrukcí závětrné lišty do suti</t>
  </si>
  <si>
    <t>2,8*2"výkres číslo 02</t>
  </si>
  <si>
    <t>57</t>
  </si>
  <si>
    <t>764002871</t>
  </si>
  <si>
    <t>Demontáž lemování zdí do suti</t>
  </si>
  <si>
    <t>1171331752</t>
  </si>
  <si>
    <t>Demontáž klempířských konstrukcí lemování zdí do suti</t>
  </si>
  <si>
    <t>58</t>
  </si>
  <si>
    <t>764004801</t>
  </si>
  <si>
    <t>Demontáž podokapního žlabu do suti</t>
  </si>
  <si>
    <t>214008086</t>
  </si>
  <si>
    <t>Demontáž klempířských konstrukcí žlabu podokapního do suti</t>
  </si>
  <si>
    <t>7,8"výkres číslo 03</t>
  </si>
  <si>
    <t>59</t>
  </si>
  <si>
    <t>764004861</t>
  </si>
  <si>
    <t>Demontáž svodu do suti</t>
  </si>
  <si>
    <t>723712872</t>
  </si>
  <si>
    <t>Demontáž klempířských konstrukcí svodu do suti</t>
  </si>
  <si>
    <t>2"výkres číslo 02</t>
  </si>
  <si>
    <t>766</t>
  </si>
  <si>
    <t>Konstrukce truhlářské</t>
  </si>
  <si>
    <t>60</t>
  </si>
  <si>
    <t>766411811</t>
  </si>
  <si>
    <t>Demontáž truhlářského obložení stěn z panelů plochy do 1,5 m2</t>
  </si>
  <si>
    <t>-294556243</t>
  </si>
  <si>
    <t>Demontáž obložení stěn panely, plochy do 1,5 m2</t>
  </si>
  <si>
    <t>(2,5+7,4)*2*2"výkres číslo 02</t>
  </si>
  <si>
    <t>61</t>
  </si>
  <si>
    <t>766421811</t>
  </si>
  <si>
    <t>Demontáž truhlářského obložení podhledů z panelů plochy do 1,5 m2</t>
  </si>
  <si>
    <t>1198208265</t>
  </si>
  <si>
    <t>Demontáž obložení podhledů panely, plochy do 1,5 m2</t>
  </si>
  <si>
    <t>767</t>
  </si>
  <si>
    <t>Konstrukce zámečnické</t>
  </si>
  <si>
    <t>62</t>
  </si>
  <si>
    <t>767101501</t>
  </si>
  <si>
    <t>Demontáž, rozřezání a likvidace ocelové konstrukce přístřešku vstupu</t>
  </si>
  <si>
    <t>-1318234677</t>
  </si>
  <si>
    <t>1"výkres číslo 02</t>
  </si>
  <si>
    <t>63</t>
  </si>
  <si>
    <t>767163121</t>
  </si>
  <si>
    <t>Montáž přímého kovového zábradlí z dílců do betonu v rovině</t>
  </si>
  <si>
    <t>-766689596</t>
  </si>
  <si>
    <t>Montáž kompletního kovového zábradlí přímého z dílců v rovině (na rovné ploše) kotveného do betonu</t>
  </si>
  <si>
    <t>37,5+31,1"výkres číslo 03 - Z05</t>
  </si>
  <si>
    <t>64</t>
  </si>
  <si>
    <t>553420310</t>
  </si>
  <si>
    <t>zábradlí trubkové broušený nerez, platle pro kotvení do betonu ozn.Z05</t>
  </si>
  <si>
    <t>286352804</t>
  </si>
  <si>
    <t>P</t>
  </si>
  <si>
    <t>Poznámka k položce:_x000d_
"ZÁBRADLÍ RAMPY z broušeného nerezu. Celková výška včetně soklu 900mm.
Výška ocelového zábradlí 600mm. Pomocné madlo ve výšce 750mm nad povrchem rampy. Do betonového soklu kotveno přes zapuštěné ocelové plechy ve tvaru U, případně pomocí ocelových chrániček v betonové KCI. Na obou koncích přesah 150mm. Před zadáním do výroby je nutné ověřit rozměr na místě dle hotové konstrukce!"</t>
  </si>
  <si>
    <t>65</t>
  </si>
  <si>
    <t>767165111</t>
  </si>
  <si>
    <t>Montáž zábradlí rovného madla z trubek nebo tenkostěnných profilů šroubovaného</t>
  </si>
  <si>
    <t>1972613694</t>
  </si>
  <si>
    <t>Montáž zábradlí rovného madel z trubek nebo tenkostěnných profilů šroubováním</t>
  </si>
  <si>
    <t>8,1"výkres číslo 03 - Z07</t>
  </si>
  <si>
    <t>66</t>
  </si>
  <si>
    <t>553420380</t>
  </si>
  <si>
    <t>zábradlí trubkové broušený nerez, kotvené madlo do zdi s ocelovými trny ozn.Z07</t>
  </si>
  <si>
    <t>359889401</t>
  </si>
  <si>
    <t>Poznámka k položce:_x000d_
"ZÁBRADLÍ SCHODIŠTĚ VNĚJŠÍ z broušeného nerezu. Výška madla 900mm. Do zdi kotveno pomocí zabetonovaných ocelových trnů. Na obou koncích přesah 150mm přes poslední stupeň. 
Před zadáním do výroby je nutné ověřit rozměr na místě!"</t>
  </si>
  <si>
    <t>67</t>
  </si>
  <si>
    <t>767201501</t>
  </si>
  <si>
    <t>Dodávka a montáž stříšky nad vstupem - bezpečnostní sklo, nerezové kotvení, celkový rozměr 300 x 176cm ozn.Z04</t>
  </si>
  <si>
    <t>-1287549706</t>
  </si>
  <si>
    <t>Poznámka k položce:_x000d_
PROSKLENÁ STŘÍŠKA z bezpečnostního skla na nerezových závěsech a táhlech ve sklonu min. 2%. Minimální únosnost konstrukce je 225kg/m2</t>
  </si>
  <si>
    <t>PROSKLENÁ STŘÍŠKA z bezpečnostního skla na nerezových závěsech a táhlech ve sklonu min. 2%. Minimální únosnost konstrukce je 225kg/m2</t>
  </si>
  <si>
    <t>68</t>
  </si>
  <si>
    <t>767531111</t>
  </si>
  <si>
    <t>Montáž vstupních kovových nebo plastových rohoží čistících zón</t>
  </si>
  <si>
    <t>-1668495948</t>
  </si>
  <si>
    <t>Montáž vstupních čistících zón z rohoží kovových nebo plastových</t>
  </si>
  <si>
    <t>1,5*1</t>
  </si>
  <si>
    <t>69</t>
  </si>
  <si>
    <t>767531121</t>
  </si>
  <si>
    <t>Osazení zapuštěného rámu z L profilů k čistícím rohožím</t>
  </si>
  <si>
    <t>-2055773663</t>
  </si>
  <si>
    <t>Montáž vstupních čistících zón z rohoží osazení rámu mosazného nebo hliníkového zapuštěného z L profilů</t>
  </si>
  <si>
    <t>(1,5+1)*2</t>
  </si>
  <si>
    <t>70</t>
  </si>
  <si>
    <t>SPCM76753</t>
  </si>
  <si>
    <t>Z08 - VNĚJŠÍ ČISTÍCÍ ZÓNA Kovový lisovaný pororošt s protiskluzovou úpravou v ocelovém rámu tvořeného svařenými L-profily s kotevními trny do betonu. Povrch žárový pozink.</t>
  </si>
  <si>
    <t>-1888880186</t>
  </si>
  <si>
    <t>71</t>
  </si>
  <si>
    <t>998767101</t>
  </si>
  <si>
    <t>Přesun hmot tonážní pro zámečnické konstrukce v objektech v do 6 m</t>
  </si>
  <si>
    <t>-788860748</t>
  </si>
  <si>
    <t>Přesun hmot pro zámečnické konstrukce stanovený z hmotnosti přesunovaného materiálu vodorovná dopravní vzdálenost do 50 m v objektech výšky do 6 m</t>
  </si>
  <si>
    <t>HZS</t>
  </si>
  <si>
    <t>Hodinové zúčtovací sazby</t>
  </si>
  <si>
    <t>72</t>
  </si>
  <si>
    <t>HZS1292</t>
  </si>
  <si>
    <t>Hodinová zúčtovací sazba stavební dělník</t>
  </si>
  <si>
    <t>hod</t>
  </si>
  <si>
    <t>512</t>
  </si>
  <si>
    <t>-753165475</t>
  </si>
  <si>
    <t>Hodinové zúčtovací sazby profesí HSV zemní a pomocné práce stavební dělník</t>
  </si>
  <si>
    <t>8*2"ostatní drobné práce jinde neuvedené, bourání apod.</t>
  </si>
  <si>
    <t>73</t>
  </si>
  <si>
    <t>HZS1301</t>
  </si>
  <si>
    <t>Hodinová zúčtovací sazba zedník</t>
  </si>
  <si>
    <t>1778590021</t>
  </si>
  <si>
    <t>Hodinové zúčtovací sazby profesí HSV provádění konstrukcí zedník</t>
  </si>
  <si>
    <t>5"ostatní drobné práce jinde neuvedené</t>
  </si>
  <si>
    <t>02 - teplovodní přípojka</t>
  </si>
  <si>
    <t xml:space="preserve">    2 - Zakládání</t>
  </si>
  <si>
    <t xml:space="preserve">    5 - Komunikace pozemní</t>
  </si>
  <si>
    <t xml:space="preserve">    8 - Trubní vedení</t>
  </si>
  <si>
    <t>M077</t>
  </si>
  <si>
    <t>Odstranění podkladních vrstev komunikací z nestmeleného kameniva, včetně naložení a odvozu do 1km</t>
  </si>
  <si>
    <t>804175056</t>
  </si>
  <si>
    <t>M078</t>
  </si>
  <si>
    <t>Hloubení rýh do šířky 2000 mm, včetně pažení, třída 1-4, včetně naložení a odvozu do 1km</t>
  </si>
  <si>
    <t>322549913</t>
  </si>
  <si>
    <t>M079</t>
  </si>
  <si>
    <t>Naložení výkopku nebo rubaniny na mezideponii pro odvoz, včetně odvozu do 1km</t>
  </si>
  <si>
    <t>1153385552</t>
  </si>
  <si>
    <t>M080</t>
  </si>
  <si>
    <t>Zásyp zeminou, hutněný</t>
  </si>
  <si>
    <t>124246791</t>
  </si>
  <si>
    <t>M081</t>
  </si>
  <si>
    <t>Obsyp a podsyp vedení inž.sítí pískem (štěrkopískem)</t>
  </si>
  <si>
    <t>-1811685686</t>
  </si>
  <si>
    <t>M082</t>
  </si>
  <si>
    <t>Ohumusování, včetně zajištění a dovozu vhodného materiálu</t>
  </si>
  <si>
    <t>1662900702</t>
  </si>
  <si>
    <t>M083</t>
  </si>
  <si>
    <t>Založení trávníku, včetně dodávky semena, hnojení</t>
  </si>
  <si>
    <t>1878083832</t>
  </si>
  <si>
    <t>M084</t>
  </si>
  <si>
    <t>Poplatek za skládku - rubanina nebo zemina</t>
  </si>
  <si>
    <t>-1554636506</t>
  </si>
  <si>
    <t>Zakládání</t>
  </si>
  <si>
    <t>M085</t>
  </si>
  <si>
    <t>Podkladní vrstvy z prostého betonu do C12/15 (B15)</t>
  </si>
  <si>
    <t>695024490</t>
  </si>
  <si>
    <t>Komunikace pozemní</t>
  </si>
  <si>
    <t>M086</t>
  </si>
  <si>
    <t>Oprava chodníků dlážděných po překopech, kompletní skladba, vč.podkladních vrstev</t>
  </si>
  <si>
    <t>1169774966</t>
  </si>
  <si>
    <t>Trubní vedení</t>
  </si>
  <si>
    <t>M087</t>
  </si>
  <si>
    <t>Obetonování potrubí nebo chrániček betonem</t>
  </si>
  <si>
    <t>1320500020</t>
  </si>
  <si>
    <t>M088</t>
  </si>
  <si>
    <t>Potrubí předizolované DN50/140 WTS 2 P 1.iz. třída, včetně oblouků, tvarovek a pomocného montážního materiálu - 6m</t>
  </si>
  <si>
    <t>1236665127</t>
  </si>
  <si>
    <t>M089</t>
  </si>
  <si>
    <t>Potrubí předizolované DN80/180 WTS 2 P 1.iz. třída, včetně oblouků, tvarovek a pomocného montážního materiálu - 6m</t>
  </si>
  <si>
    <t>2104749106</t>
  </si>
  <si>
    <t>M090</t>
  </si>
  <si>
    <t>Předizolované koleno 80/180 - 90°</t>
  </si>
  <si>
    <t>ks</t>
  </si>
  <si>
    <t>-1099139448</t>
  </si>
  <si>
    <t>M091</t>
  </si>
  <si>
    <t>Předizolované koleno 80/180 - 85°</t>
  </si>
  <si>
    <t>-1554104210</t>
  </si>
  <si>
    <t>M092</t>
  </si>
  <si>
    <t>Předizolované koleno 50/140 - 90°</t>
  </si>
  <si>
    <t>626645212</t>
  </si>
  <si>
    <t>M093</t>
  </si>
  <si>
    <t>Elevační odbočka DN 80/180 x DN 50/140</t>
  </si>
  <si>
    <t>1828207693</t>
  </si>
  <si>
    <t>M094</t>
  </si>
  <si>
    <t>Kombinovaná armatura WTS 2 COMBI v DN50/140xDN25</t>
  </si>
  <si>
    <t>-710995469</t>
  </si>
  <si>
    <t>M095</t>
  </si>
  <si>
    <t>Gumová průchodka WTS CR 140</t>
  </si>
  <si>
    <t>-851254040</t>
  </si>
  <si>
    <t>M096</t>
  </si>
  <si>
    <t>SPOJKA DVOJITĚ TĚSNĚNÁ SMRŠTITELNÁ WTS DSJ DN 80/180</t>
  </si>
  <si>
    <t>-336522434</t>
  </si>
  <si>
    <t>M097</t>
  </si>
  <si>
    <t>SPOJKA DVOJITĚ TĚSNĚNÁ SMRŠTITELNÁ WTS DSJ DN 50/140</t>
  </si>
  <si>
    <t>-780338055</t>
  </si>
  <si>
    <t>M098</t>
  </si>
  <si>
    <t>KONCOVÉ TĚSNĚNÍ IZOLACE WTS 2 ES DN 50/140</t>
  </si>
  <si>
    <t>742469026</t>
  </si>
  <si>
    <t>M099</t>
  </si>
  <si>
    <t>POLYETYLENOVÁ PROFILOVANÁ DESKA WTS FPP 1000x240x40</t>
  </si>
  <si>
    <t>bm</t>
  </si>
  <si>
    <t>-385791565</t>
  </si>
  <si>
    <t>M100</t>
  </si>
  <si>
    <t>Výstražná folie</t>
  </si>
  <si>
    <t>265983325</t>
  </si>
  <si>
    <t>M101</t>
  </si>
  <si>
    <t>Signalizační vodič včetně vývodů</t>
  </si>
  <si>
    <t>-1668353827</t>
  </si>
  <si>
    <t>M102</t>
  </si>
  <si>
    <t>Kopaná sonda do 2m3</t>
  </si>
  <si>
    <t>727999817</t>
  </si>
  <si>
    <t>03 - zdravotechnické instalace</t>
  </si>
  <si>
    <t xml:space="preserve">    721 - Zdravotechnika - vnitřní kanalizace</t>
  </si>
  <si>
    <t>M104</t>
  </si>
  <si>
    <t>Stavební přípomoce (demontáž stávajících rozvodů dešťové kanalizace v prostoru nové rampy, odvoz, likvidace)</t>
  </si>
  <si>
    <t>1809234242</t>
  </si>
  <si>
    <t>M076</t>
  </si>
  <si>
    <t>celek</t>
  </si>
  <si>
    <t>-916489803</t>
  </si>
  <si>
    <t>721</t>
  </si>
  <si>
    <t>Zdravotechnika - vnitřní kanalizace</t>
  </si>
  <si>
    <t>M031</t>
  </si>
  <si>
    <t>Svodné kanalizační plastové potrubí DN 125 uložené v zemi ( položka obsahuje montáž , uložení , tvarovky, spojovací matreiál )</t>
  </si>
  <si>
    <t>-719471970</t>
  </si>
  <si>
    <t>M032</t>
  </si>
  <si>
    <t>Svodné kanalizační plastové potrubí DN 200 uložené v zemi ( položka obsahuje montáž , uložení , tvarovky, spojovací matreiál )</t>
  </si>
  <si>
    <t>684688453</t>
  </si>
  <si>
    <t>M105</t>
  </si>
  <si>
    <t>Odvodňovací žlab šířka 150mm, poklop z litiny spodní napojení"</t>
  </si>
  <si>
    <t>-334711428</t>
  </si>
  <si>
    <t>M044</t>
  </si>
  <si>
    <t>Vtok DN100 s ležatým odtokem, mříž z litiny"</t>
  </si>
  <si>
    <t>-681936360</t>
  </si>
  <si>
    <t>M045</t>
  </si>
  <si>
    <t>Zkouška těsnosti kanalizace</t>
  </si>
  <si>
    <t>-1653900355</t>
  </si>
  <si>
    <t>M046</t>
  </si>
  <si>
    <t>Lapač střešních spalvenin 125</t>
  </si>
  <si>
    <t>594777352</t>
  </si>
  <si>
    <t>SO 03 - Výtah</t>
  </si>
  <si>
    <t xml:space="preserve">    712 - Povlakové krytiny</t>
  </si>
  <si>
    <t xml:space="preserve">    713 - Izolace tepelné</t>
  </si>
  <si>
    <t xml:space="preserve">    763 - Konstrukce suché výstavby</t>
  </si>
  <si>
    <t xml:space="preserve">    771 - Podlahy z dlaždic</t>
  </si>
  <si>
    <t xml:space="preserve">    783 - Dokončovací práce - nátěry</t>
  </si>
  <si>
    <t xml:space="preserve">    784 - Dokončovací práce - malby a tapety</t>
  </si>
  <si>
    <t>133312012</t>
  </si>
  <si>
    <t>Hloubení šachet ručně zapažených i nezapažených v horninách třídy těžitelnosti II skupiny 4, půdorysná plocha výkopu přes 4 do 20 m2</t>
  </si>
  <si>
    <t>129657122</t>
  </si>
  <si>
    <t>3,4*4*2,5"výkres číslo 03</t>
  </si>
  <si>
    <t>151101201</t>
  </si>
  <si>
    <t>Zřízení příložného pažení stěn výkopu hl do 4 m</t>
  </si>
  <si>
    <t>300671284</t>
  </si>
  <si>
    <t>Zřízení pažení stěn výkopu bez rozepření nebo vzepření příložné, hloubky do 4 m</t>
  </si>
  <si>
    <t>(3,4+4)*2*2,5"výkres číslo 03</t>
  </si>
  <si>
    <t>151101211</t>
  </si>
  <si>
    <t>Odstranění příložného pažení stěn hl do 4 m</t>
  </si>
  <si>
    <t>1932922443</t>
  </si>
  <si>
    <t>Odstranění pažení stěn výkopu bez rozepření nebo vzepření s uložením pažin na vzdálenost do 3 m od okraje výkopu příložné, hloubky do 4 m</t>
  </si>
  <si>
    <t>151101301</t>
  </si>
  <si>
    <t>Zřízení rozepření stěn při pažení příložném hl do 4 m</t>
  </si>
  <si>
    <t>238229172</t>
  </si>
  <si>
    <t>Zřízení rozepření zapažených stěn výkopů s potřebným přepažováním při pažení příložném, hloubky do 4 m</t>
  </si>
  <si>
    <t>151101311</t>
  </si>
  <si>
    <t>Odstranění rozepření stěn při pažení příložném hl do 4 m</t>
  </si>
  <si>
    <t>-997529976</t>
  </si>
  <si>
    <t>Odstranění rozepření stěn výkopů s uložením materiálu na vzdálenost do 3 m od okraje výkopu pažení příložného, hloubky do 4 m</t>
  </si>
  <si>
    <t>162211321</t>
  </si>
  <si>
    <t>Vodorovné přemístění výkopku z horniny třídy těžitelnosti II skupiny 4 a 5 stavebním kolečkem do 10 m</t>
  </si>
  <si>
    <t>304955053</t>
  </si>
  <si>
    <t>Vodorovné přemístění výkopku nebo sypaniny stavebním kolečkem s vyprázdněním kolečka na hromady nebo do dopravního prostředku na vzdálenost do 10 m z horniny třídy těžitelnosti II, skupiny 4 a 5</t>
  </si>
  <si>
    <t>3,4*4*2,5"výkres číslo 03 na mezideponii a k odvozu</t>
  </si>
  <si>
    <t>(3,4*4-2,75*2,23)*2,5"výkres číslo 03 z mezideponie ke zpětnému zásypu</t>
  </si>
  <si>
    <t>162211329</t>
  </si>
  <si>
    <t>Příplatek k vodorovnému přemístění výkopku z horniny třídy těžitelnosti II skupiny 4 a 5 stavebním kolečkem za každých dalších 10 m</t>
  </si>
  <si>
    <t>-1464075292</t>
  </si>
  <si>
    <t>Vodorovné přemístění výkopku nebo sypaniny stavebním kolečkem s vyprázdněním kolečka na hromady nebo do dopravního prostředku na vzdálenost do 10 m Příplatek za každých dalších 10 m k ceně -1321</t>
  </si>
  <si>
    <t>(3,4*4-2,75*2,23)*2,5"výkres číslo 03</t>
  </si>
  <si>
    <t>52,669*2 "Přepočtené koeficientem množství</t>
  </si>
  <si>
    <t>-1463873708</t>
  </si>
  <si>
    <t>34-18,669"položky dílu 1</t>
  </si>
  <si>
    <t>-1545793347</t>
  </si>
  <si>
    <t>15,331*10</t>
  </si>
  <si>
    <t>167111102</t>
  </si>
  <si>
    <t>Nakládání výkopku z hornin třídy těžitelnosti II skupiny 4 a 5 ručně</t>
  </si>
  <si>
    <t>-1472826816</t>
  </si>
  <si>
    <t>Nakládání, skládání a překládání neulehlého výkopku nebo sypaniny ručně nakládání, z hornin třídy těžitelnosti II, skupiny 4 a 5</t>
  </si>
  <si>
    <t>167151102</t>
  </si>
  <si>
    <t>Nakládání výkopku z hornin třídy těžitelnosti II skupiny 4 a 5 do 100 m3</t>
  </si>
  <si>
    <t>-1246442618</t>
  </si>
  <si>
    <t>Nakládání, skládání a překládání neulehlého výkopku nebo sypaniny strojně nakládání, množství do 100 m3, z horniny třídy těžitelnosti II, skupiny 4 a 5</t>
  </si>
  <si>
    <t>-1299578480</t>
  </si>
  <si>
    <t>15,331*2 "Přepočtené koeficientem množství</t>
  </si>
  <si>
    <t>-1757189746</t>
  </si>
  <si>
    <t>174111102</t>
  </si>
  <si>
    <t>Zásyp v uzavřených prostorech sypaninou se zhutněním ručně</t>
  </si>
  <si>
    <t>-363403740</t>
  </si>
  <si>
    <t>Zásyp sypaninou z jakékoliv horniny ručně s uložením výkopku ve vrstvách se zhutněním v uzavřených prostorách s urovnáním povrchu zásypu</t>
  </si>
  <si>
    <t>273321411</t>
  </si>
  <si>
    <t>Základové desky ze ŽB bez zvýšených nároků na prostředí tř. C 20/25</t>
  </si>
  <si>
    <t>-1351724948</t>
  </si>
  <si>
    <t>Základy z betonu železového (bez výztuže) desky z betonu bez zvláštních nároků na prostředí tř. C 20/25</t>
  </si>
  <si>
    <t>3,23*3,25*0,5"výkres číslo statika</t>
  </si>
  <si>
    <t>310239211</t>
  </si>
  <si>
    <t>Zazdívka otvorů pl přes 1 do 4 m2 ve zdivu nadzákladovém cihlami pálenými na MVC</t>
  </si>
  <si>
    <t>-66876332</t>
  </si>
  <si>
    <t>Zazdívka otvorů ve zdivu nadzákladovém cihlami pálenými plochy přes 1 m2 do 4 m2 na maltu vápenocementovou</t>
  </si>
  <si>
    <t>0,75*1,75*1"výkres číslo 03</t>
  </si>
  <si>
    <t>311113121</t>
  </si>
  <si>
    <t>Nosná zeď tl 150 mm z hladkých tvárnic ztraceného bednění včetně výplně z betonu tř. C 12/15</t>
  </si>
  <si>
    <t>1736965075</t>
  </si>
  <si>
    <t>Nadzákladové zdi z tvárnic ztraceného bednění hladkých, včetně výplně z betonu třídy C 12/15, tloušťky zdiva 150 mm</t>
  </si>
  <si>
    <t>2,75*2*0,25"výkres číslo atiky vš</t>
  </si>
  <si>
    <t>311113124</t>
  </si>
  <si>
    <t>Nosná zeď tl přes 250 do 300 mm z hladkých tvárnic ztraceného bednění včetně výplně z betonu tř. C 12/15</t>
  </si>
  <si>
    <t>1984135463</t>
  </si>
  <si>
    <t>Nadzákladové zdi z tvárnic ztraceného bednění hladkých, včetně výplně z betonu třídy C 12/15, tloušťky zdiva přes 250 do 300 mm</t>
  </si>
  <si>
    <t>46,133/0,3"výkres číslo statika</t>
  </si>
  <si>
    <t>311361821</t>
  </si>
  <si>
    <t>Výztuž nosných zdí betonářskou ocelí 10 505</t>
  </si>
  <si>
    <t>-1870861826</t>
  </si>
  <si>
    <t>Výztuž nadzákladových zdí nosných svislých nebo odkloněných od svislice, rovných nebo oblých z betonářské oceli 10 505 (R) nebo BSt 500</t>
  </si>
  <si>
    <t xml:space="preserve">7,441"výkres číslo  statika</t>
  </si>
  <si>
    <t>317121251</t>
  </si>
  <si>
    <t>Montáž ŽB překladů prefabrikovaných do rýh světlosti otvoru přes 1050 do 1800 mm</t>
  </si>
  <si>
    <t>-1980563917</t>
  </si>
  <si>
    <t>Montáž překladů ze železobetonových prefabrikátů dodatečně do připravených rýh, světlosti otvoru přes 1050 do 1800 mm</t>
  </si>
  <si>
    <t>3"výkres číslo 11</t>
  </si>
  <si>
    <t>59640011</t>
  </si>
  <si>
    <t>překlad keramický plochý š 145mm dl 1,50m</t>
  </si>
  <si>
    <t>-2088292606</t>
  </si>
  <si>
    <t>317234410</t>
  </si>
  <si>
    <t>Vyzdívka mezi nosníky z cihel pálených na MC</t>
  </si>
  <si>
    <t>1387447012</t>
  </si>
  <si>
    <t>Vyzdívka mezi nosníky cihlami pálenými na maltu cementovou</t>
  </si>
  <si>
    <t>2,5*0,9*0,15"výkres číslo 03</t>
  </si>
  <si>
    <t>317944321</t>
  </si>
  <si>
    <t>Válcované nosníky do č.12 dodatečně osazované do připravených otvorů</t>
  </si>
  <si>
    <t>-1871825575</t>
  </si>
  <si>
    <t>Válcované nosníky dodatečně osazované do připravených otvorů bez zazdění hlav do č. 12</t>
  </si>
  <si>
    <t>4*2,5*6*0,001"výkres číslo 03</t>
  </si>
  <si>
    <t>340231035</t>
  </si>
  <si>
    <t>Zazdívka otvorů v příčkách nebo stěnách pl přes 1 do 4 m2 cihlami děrovanými tl 140 mm</t>
  </si>
  <si>
    <t>-1926465017</t>
  </si>
  <si>
    <t>Zazdívka otvorů v příčkách nebo stěnách děrovanými cihlami plochy přes 1 do 4 m2 , tloušťka příčky 140 mm</t>
  </si>
  <si>
    <t>1,2*1,5*3"výkres číslo 11</t>
  </si>
  <si>
    <t>346244381</t>
  </si>
  <si>
    <t>Plentování jednostranné v do 200 mm válcovaných nosníků cihlami</t>
  </si>
  <si>
    <t>-329775004</t>
  </si>
  <si>
    <t>Plentování ocelových válcovaných nosníků jednostranné cihlami na maltu, výška stojiny do 200 mm</t>
  </si>
  <si>
    <t>2,5*2*0,08"výkres číslo 03</t>
  </si>
  <si>
    <t>346271114</t>
  </si>
  <si>
    <t>Přizdívky z cihel betonových tl 140 mm</t>
  </si>
  <si>
    <t>832193775</t>
  </si>
  <si>
    <t>Přizdívky z cihel betonových na cementovou maltu M20 z cihel betonových, tloušťka přizdívky 140 mm</t>
  </si>
  <si>
    <t>(2,23+2,75*2)*2,75"výkres číslo statika</t>
  </si>
  <si>
    <t>346271129</t>
  </si>
  <si>
    <t>Příplatek k přizdívkám za ochranu izolace zaléváním maltou</t>
  </si>
  <si>
    <t>626299265</t>
  </si>
  <si>
    <t>Přizdívky z cihel betonových na cementovou maltu M20 Příplatek k cenám za ochranu svislé izolace před poškozením zaléváním mezi izolací a izolovanou stěnou včetně zaoblení v ohybu izolace vodrovné na svislou vrstvou tl. 25 mm cementovou maltou</t>
  </si>
  <si>
    <t>2,23*1,75+(2,23+2,75*2)*2,75"výkres číslo statika</t>
  </si>
  <si>
    <t>411321515</t>
  </si>
  <si>
    <t>Stropy deskové ze ŽB tř. C 20/25</t>
  </si>
  <si>
    <t>-1002839032</t>
  </si>
  <si>
    <t>Stropy z betonu železového (bez výztuže) stropů deskových, plochých střech, desek balkonových, desek hřibových stropů včetně hlavic hřibových sloupů tř. C 20/25</t>
  </si>
  <si>
    <t>1,015"výkres číslo statika</t>
  </si>
  <si>
    <t>411351011</t>
  </si>
  <si>
    <t>Zřízení bednění stropů deskových tl přes 5 do 25 cm bez podpěrné kce</t>
  </si>
  <si>
    <t>52407500</t>
  </si>
  <si>
    <t>Bednění stropních konstrukcí - bez podpěrné konstrukce desek tloušťky stropní desky přes 5 do 25 cm zřízení</t>
  </si>
  <si>
    <t>1,63*2+(2,23+2,75)*2*0,25"výkres číslo statika</t>
  </si>
  <si>
    <t>411351012</t>
  </si>
  <si>
    <t>Odstranění bednění stropů deskových tl přes 5 do 25 cm bez podpěrné kce</t>
  </si>
  <si>
    <t>1348926547</t>
  </si>
  <si>
    <t>Bednění stropních konstrukcí - bez podpěrné konstrukce desek tloušťky stropní desky přes 5 do 25 cm odstranění</t>
  </si>
  <si>
    <t>411354313</t>
  </si>
  <si>
    <t>Zřízení podpěrné konstrukce stropů výšky do 4 m tl přes 15 do 25 cm</t>
  </si>
  <si>
    <t>-197121178</t>
  </si>
  <si>
    <t>Podpěrná konstrukce stropů - desek, kleneb a skořepin výška podepření do 4 m tloušťka stropu přes 15 do 25 cm zřízení</t>
  </si>
  <si>
    <t>411354314</t>
  </si>
  <si>
    <t>Odstranění podpěrné konstrukce stropů výšky do 4 m tl přes 15 do 25 cm</t>
  </si>
  <si>
    <t>-4978468</t>
  </si>
  <si>
    <t>Podpěrná konstrukce stropů - desek, kleneb a skořepin výška podepření do 4 m tloušťka stropu přes 15 do 25 cm odstranění</t>
  </si>
  <si>
    <t>411361821</t>
  </si>
  <si>
    <t>Výztuž stropů betonářskou ocelí 10 505</t>
  </si>
  <si>
    <t>830146453</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</si>
  <si>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</si>
  <si>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1,015*0,06</t>
  </si>
  <si>
    <t>611131101</t>
  </si>
  <si>
    <t>Cementový postřik vnitřních stropů nanášený celoplošně ručně</t>
  </si>
  <si>
    <t>-240075030</t>
  </si>
  <si>
    <t>Podkladní a spojovací vrstva vnitřních omítaných ploch cementový postřik nanášený ručně celoplošně stropů</t>
  </si>
  <si>
    <t>1,63*2"výkres číslo vš</t>
  </si>
  <si>
    <t>611321121</t>
  </si>
  <si>
    <t>Vápenocementová omítka hladká jednovrstvá vnitřních stropů rovných nanášená ručně</t>
  </si>
  <si>
    <t>1743713821</t>
  </si>
  <si>
    <t>Omítka vápenocementová vnitřních ploch nanášená ručně jednovrstvá, tloušťky do 10 mm hladká vodorovných konstrukcí stropů rovných</t>
  </si>
  <si>
    <t>612131101</t>
  </si>
  <si>
    <t>Cementový postřik vnitřních stěn nanášený celoplošně ručně</t>
  </si>
  <si>
    <t>-484573646</t>
  </si>
  <si>
    <t>Podkladní a spojovací vrstva vnitřních omítaných ploch cementový postřik nanášený ručně celoplošně stěn</t>
  </si>
  <si>
    <t>612325225</t>
  </si>
  <si>
    <t>Vápenocementová štuková omítka malých ploch přes 1 do 4 m2 na stěnách</t>
  </si>
  <si>
    <t>-1196186265</t>
  </si>
  <si>
    <t>Vápenocementová omítka jednotlivých malých ploch štuková na stěnách, plochy jednotlivě přes 1,0 do 4 m2</t>
  </si>
  <si>
    <t>4"výkres číslo 11</t>
  </si>
  <si>
    <t>612325302</t>
  </si>
  <si>
    <t>Vápenocementová štuková omítka ostění nebo nadpraží</t>
  </si>
  <si>
    <t>1988822550</t>
  </si>
  <si>
    <t>Vápenocementová omítka ostění nebo nadpraží štuková</t>
  </si>
  <si>
    <t>(1,4+2,23*2)*1,4</t>
  </si>
  <si>
    <t>(1,25+2,23*2)*1*3</t>
  </si>
  <si>
    <t>Součet"výkres číslo 11</t>
  </si>
  <si>
    <t>615142012</t>
  </si>
  <si>
    <t>Potažení vnitřních nosníků rabicovým pletivem</t>
  </si>
  <si>
    <t>1880312750</t>
  </si>
  <si>
    <t>Potažení vnitřních ploch pletivem v ploše nebo pruzích, na plném podkladu rabicovým provizorním přichycením nosníků</t>
  </si>
  <si>
    <t>2,5*1,5"výkres číslo 03</t>
  </si>
  <si>
    <t>617131101</t>
  </si>
  <si>
    <t>Cementový postřik světlíků nebo výtahových šachet nanášený celoplošně ručně</t>
  </si>
  <si>
    <t>-620437595</t>
  </si>
  <si>
    <t>Podkladní a spojovací vrstva vnitřních omítaných ploch cementový postřik nanášený ručně celoplošně světlíků nebo výtahových šachet</t>
  </si>
  <si>
    <t>(2+1,63)*2*17,08</t>
  </si>
  <si>
    <t>-1,1*2,23*4+(1,1+2,23*2)*0,3*4</t>
  </si>
  <si>
    <t>617321121</t>
  </si>
  <si>
    <t>Vápenocementová omítka hladká jednovrstvá světlíků nebo výtahopvých šachet nanášená ručně</t>
  </si>
  <si>
    <t>1509140682</t>
  </si>
  <si>
    <t>Omítka vápenocementová vnitřních ploch nanášená ručně jednovrstvá, tloušťky do 10 mm hladká uzavřených nebo omezených prostor světlíků nebo výtahových šachet</t>
  </si>
  <si>
    <t>619991001</t>
  </si>
  <si>
    <t>Zakrytí podlah fólií přilepenou lepící páskou</t>
  </si>
  <si>
    <t>-1695006658</t>
  </si>
  <si>
    <t>Zakrytí vnitřních ploch před znečištěním včetně pozdějšího odkrytí podlah fólií přilepenou lepící páskou</t>
  </si>
  <si>
    <t>50+20*3"výkres číslo 11</t>
  </si>
  <si>
    <t>619995001</t>
  </si>
  <si>
    <t>Začištění omítek kolem oken, dveří, podlah nebo obkladů</t>
  </si>
  <si>
    <t>-1847772476</t>
  </si>
  <si>
    <t>Začištění omítek (s dodáním hmot) kolem oken, dveří, podlah, obkladů apod.</t>
  </si>
  <si>
    <t>(1,25+2,3)*2*4"výkres číslo 11</t>
  </si>
  <si>
    <t>1,4*2+2+2,5*3"výkres číslo 11</t>
  </si>
  <si>
    <t>622131121</t>
  </si>
  <si>
    <t>Penetrační nátěr vnějších stěn nanášený ručně</t>
  </si>
  <si>
    <t>-437149401</t>
  </si>
  <si>
    <t>Podkladní a spojovací vrstva vnějších omítaných ploch penetrace nanášená ručně stěn</t>
  </si>
  <si>
    <t>(2,75*2+2,23)*15</t>
  </si>
  <si>
    <t>2,75*0,3*2+0,15*0,3*2</t>
  </si>
  <si>
    <t>622142001</t>
  </si>
  <si>
    <t>Potažení vnějších stěn sklovláknitým pletivem vtlačeným do tenkovrstvé hmoty</t>
  </si>
  <si>
    <t>-129340689</t>
  </si>
  <si>
    <t>Potažení vnějších ploch pletivem v ploše nebo pruzích, na plném podkladu sklovláknitým vtlačením do tmelu stěn</t>
  </si>
  <si>
    <t>622143002</t>
  </si>
  <si>
    <t>Montáž omítkových plastových nebo pozinkovaných dilatačních profilů</t>
  </si>
  <si>
    <t>-2058221362</t>
  </si>
  <si>
    <t>Montáž omítkových profilů plastových, pozinkovaných nebo dřevěných upevněných vtlačením do podkladní vrstvy nebo přibitím dilatačních s tkaninou</t>
  </si>
  <si>
    <t>(1,2+2,23*2)*4"výkres číslo 11</t>
  </si>
  <si>
    <t>590515001</t>
  </si>
  <si>
    <t xml:space="preserve">profil dilatační stěnový PVC s výztužnou tkaninou </t>
  </si>
  <si>
    <t>-382687133</t>
  </si>
  <si>
    <t>22,64*1,05 "Přepočtené koeficientem množství</t>
  </si>
  <si>
    <t>622321131</t>
  </si>
  <si>
    <t>Potažení vnějších stěn vápenocementovým aktivovaným štukem tloušťky do 3 mm</t>
  </si>
  <si>
    <t>230966143</t>
  </si>
  <si>
    <t>Potažení vnějších ploch štukem vápenocementovým, tloušťky do 3 mm stěn</t>
  </si>
  <si>
    <t>-226175441</t>
  </si>
  <si>
    <t>2,23*1,75"výkres číslo statika</t>
  </si>
  <si>
    <t>631311135</t>
  </si>
  <si>
    <t>Mazanina tl přes 120 do 240 mm z betonu prostého bez zvýšených nároků na prostředí tř. C 20/25</t>
  </si>
  <si>
    <t>1728830450</t>
  </si>
  <si>
    <t>Mazanina z betonu prostého bez zvýšených nároků na prostředí tl. přes 120 do 240 mm tř. C 20/25</t>
  </si>
  <si>
    <t>1,63*2*0,15"výkres číslo statika</t>
  </si>
  <si>
    <t>631319013</t>
  </si>
  <si>
    <t>Příplatek k mazanině tl přes 120 do 240 mm za přehlazení povrchu</t>
  </si>
  <si>
    <t>1791015637</t>
  </si>
  <si>
    <t>Příplatek k cenám mazanin za úpravu povrchu mazaniny přehlazením, mazanina tl. přes 120 do 240 mm</t>
  </si>
  <si>
    <t>631341161</t>
  </si>
  <si>
    <t>Doplnění dosavadních mazanin plochy přes 1 do 4 m2 betonem lehkým keramickým tl do 80 mm</t>
  </si>
  <si>
    <t>2110103623</t>
  </si>
  <si>
    <t>Doplnění dosavadních mazanin betonem lehkým keramickým (s dodáním hmot) plochy jednotlivě přes 1 m2 do 4 m2 a tl. do 80 mm</t>
  </si>
  <si>
    <t>(2+1,5*3)*0,08"výkres číslo 11</t>
  </si>
  <si>
    <t>650501501</t>
  </si>
  <si>
    <t>Dodávka a montáž odvětrávacích mřížek výtahové šachty</t>
  </si>
  <si>
    <t>-1669046975</t>
  </si>
  <si>
    <t>941211112</t>
  </si>
  <si>
    <t>Montáž lešení řadového rámového lehkého zatížení do 200 kg/m2 š přes 0,6 do 0,9 m v přes 10 do 25 m</t>
  </si>
  <si>
    <t>1153496714</t>
  </si>
  <si>
    <t>Montáž lešení řadového rámového lehkého pracovního s podlahami s provozním zatížením tř. 3 do 200 kg/m2 šířky tř. SW06 přes 0,6 do 0,9 m, výšky přes 10 do 25 m</t>
  </si>
  <si>
    <t>(2,75*2+2,23+1*2)*15,5"výkres číslo 03</t>
  </si>
  <si>
    <t>941211211</t>
  </si>
  <si>
    <t>Příplatek k lešení řadovému rámovému lehkému š 0,9 m v přes 10 do 25 m za první a ZKD den použití</t>
  </si>
  <si>
    <t>593097227</t>
  </si>
  <si>
    <t>Montáž lešení řadového rámového lehkého pracovního s podlahami s provozním zatížením tř. 3 do 200 kg/m2 Příplatek za první a každý další den použití lešení k ceně -1111 nebo -1112</t>
  </si>
  <si>
    <t>150,815*90</t>
  </si>
  <si>
    <t>941211812</t>
  </si>
  <si>
    <t>Demontáž lešení řadového rámového lehkého zatížení do 200 kg/m2 š přes 0,6 do 0,9 m v přes 10 do 25 m</t>
  </si>
  <si>
    <t>874215192</t>
  </si>
  <si>
    <t>Demontáž lešení řadového rámového lehkého pracovního s provozním zatížením tř. 3 do 200 kg/m2 šířky tř. SW06 přes 0,6 do 0,9 m, výšky přes 10 do 25 m</t>
  </si>
  <si>
    <t>944511111</t>
  </si>
  <si>
    <t>Montáž ochranné sítě z textilie z umělých vláken</t>
  </si>
  <si>
    <t>1292292183</t>
  </si>
  <si>
    <t>Montáž ochranné sítě zavěšené na konstrukci lešení z textilie z umělých vláken</t>
  </si>
  <si>
    <t>944511211</t>
  </si>
  <si>
    <t>Příplatek k ochranné síti za první a ZKD den použití</t>
  </si>
  <si>
    <t>1870818734</t>
  </si>
  <si>
    <t>Montáž ochranné sítě Příplatek za první a každý další den použití sítě k ceně -1111</t>
  </si>
  <si>
    <t>944511811</t>
  </si>
  <si>
    <t>Demontáž ochranné sítě z textilie z umělých vláken</t>
  </si>
  <si>
    <t>826024915</t>
  </si>
  <si>
    <t>Demontáž ochranné sítě zavěšené na konstrukci lešení z textilie z umělých vláken</t>
  </si>
  <si>
    <t>949211132</t>
  </si>
  <si>
    <t>Montáž lešeňové podlahy pro trubková lešení ve světlíku o ploše do 6 m2 bez příčníků</t>
  </si>
  <si>
    <t>1357266548</t>
  </si>
  <si>
    <t>Montáž lešeňové podlahy pro trubková lešení z fošen, prken nebo dřevěných sbíjených lešeňových dílců ve světlíku nebo šachtě o půdorysné ploše do 6 m2 bez příčníků nebo podélníků</t>
  </si>
  <si>
    <t>1,63*2*9"výkres číslo 11</t>
  </si>
  <si>
    <t>949211231</t>
  </si>
  <si>
    <t>Příplatek k lešeňové podlaze pro trubková lešení ve světlíku za první a ZKD den použití</t>
  </si>
  <si>
    <t>1184799229</t>
  </si>
  <si>
    <t>Montáž lešeňové podlahy pro trubková lešení Příplatek za první a každý další den použití lešení k ceně -1131 nebo -1132</t>
  </si>
  <si>
    <t>29,340*90</t>
  </si>
  <si>
    <t>949211832</t>
  </si>
  <si>
    <t>Demontáž lešeňové podlahy pro trubková lešení ve světlíku o ploše do 6 m2 bez příčníků</t>
  </si>
  <si>
    <t>1384666997</t>
  </si>
  <si>
    <t>Demontáž lešeňové podlahy pro trubková lešení z fošen, prken nebo dřevěných sbíjených lešeňových dílců ve světlíku nebo šachtě o půdorysné ploše do 6 m2 bez příčníků nebo podélníků</t>
  </si>
  <si>
    <t>949311112</t>
  </si>
  <si>
    <t>Montáž lešení trubkového do šachet o půdorysné ploše do 6 m2 v přes 10 do 20 m</t>
  </si>
  <si>
    <t>1008452068</t>
  </si>
  <si>
    <t>Montáž lešení trubkového do šachet (výtahových, potrubních) o půdorysné ploše do 6 m2, výšky přes 10 do 20 m</t>
  </si>
  <si>
    <t>17,08"výkres číslo 11</t>
  </si>
  <si>
    <t>949311211</t>
  </si>
  <si>
    <t>Příplatek k lešení trubkovému do šachet do 6 m2 v přes 20 do 30 m za první a ZKD den použití</t>
  </si>
  <si>
    <t>1391118187</t>
  </si>
  <si>
    <t>Montáž lešení trubkového do šachet (výtahových, potrubních) Příplatek za první a každý další den použití lešení k ceně -1111, -1112 nebo -1113</t>
  </si>
  <si>
    <t>17,080*90</t>
  </si>
  <si>
    <t>949311812</t>
  </si>
  <si>
    <t>Demontáž lešení trubkového do šachet o půdorysné ploše do 6 m2 v přes 10 do 20 m</t>
  </si>
  <si>
    <t>-956624726</t>
  </si>
  <si>
    <t>Demontáž lešení trubkového do šachet (výtahových, potrubních) o půdorysné ploše do 6 m2, výšky přes 10 do 20 m</t>
  </si>
  <si>
    <t>952901111</t>
  </si>
  <si>
    <t>Vyčištění budov bytové a občanské výstavby při výšce podlaží do 4 m</t>
  </si>
  <si>
    <t>-722028673</t>
  </si>
  <si>
    <t>Vyčištění budov nebo objektů před předáním do užívání budov bytové nebo občanské výstavby, světlé výšky podlaží do 4 m</t>
  </si>
  <si>
    <t>953312125</t>
  </si>
  <si>
    <t>Vložky do svislých dilatačních spár z extrudovaných polystyrénových desek tl. přes 40 do 50 mm</t>
  </si>
  <si>
    <t>-140145307</t>
  </si>
  <si>
    <t>Vložky svislé do dilatačních spár z polystyrenových desek extrudovaných včetně dodání a osazení, v jakémkoliv zdivu přes 40 do 50 mm</t>
  </si>
  <si>
    <t>2,23*(1,9+1,02+2,02+2,05+1,67)*3"výkres číslo statika na tl.150mm</t>
  </si>
  <si>
    <t>953961114</t>
  </si>
  <si>
    <t>Kotvy chemickým tmelem M 16 hl 125 mm do betonu, ŽB nebo kamene s vyvrtáním otvoru</t>
  </si>
  <si>
    <t>1491589540</t>
  </si>
  <si>
    <t>Kotvy chemické s vyvrtáním otvoru do betonu, železobetonu nebo tvrdého kamene tmel, velikost M 16, hloubka 125 mm</t>
  </si>
  <si>
    <t>5*4"výkres číslo statika</t>
  </si>
  <si>
    <t>967031132</t>
  </si>
  <si>
    <t>Přisekání rovných ostění v cihelném zdivu na MV nebo MVC</t>
  </si>
  <si>
    <t>974140597</t>
  </si>
  <si>
    <t>Přisekání (špicování) plošné nebo rovných ostění zdiva z cihel pálených rovných ostění, bez odstupu, po hrubém vybourání otvorů, na maltu vápennou nebo vápenocementovou</t>
  </si>
  <si>
    <t>0,98*2,23+0,98*1,19</t>
  </si>
  <si>
    <t>0,51*1,64*2*3</t>
  </si>
  <si>
    <t>968062355</t>
  </si>
  <si>
    <t>Vybourání dřevěných rámů oken dvojitých včetně křídel pl do 2 m2</t>
  </si>
  <si>
    <t>-1249837042</t>
  </si>
  <si>
    <t>Vybourání dřevěných rámů oken s křídly, dveřních zárubní, vrat, stěn, ostění nebo obkladů rámů oken s křídly dvojitých, plochy do 2 m2</t>
  </si>
  <si>
    <t>1,02*1,48"výkres číslo 02</t>
  </si>
  <si>
    <t>968062356</t>
  </si>
  <si>
    <t>Vybourání dřevěných rámů oken dvojitých včetně křídel pl do 4 m2</t>
  </si>
  <si>
    <t>1549757389</t>
  </si>
  <si>
    <t>Vybourání dřevěných rámů oken s křídly, dveřních zárubní, vrat, stěn, ostění nebo obkladů rámů oken s křídly dvojitých, plochy do 4 m2</t>
  </si>
  <si>
    <t>1,18*2,23*3"výkres číslo 11</t>
  </si>
  <si>
    <t>971033651</t>
  </si>
  <si>
    <t>Vybourání otvorů ve zdivu cihelném pl do 4 m2 na MVC nebo MV tl do 600 mm</t>
  </si>
  <si>
    <t>-1132886805</t>
  </si>
  <si>
    <t>Vybourání otvorů ve zdivu základovém nebo nadzákladovém z cihel, tvárnic, příčkovek z cihel pálených na maltu vápennou nebo vápenocementovou plochy do 4 m2, tl. do 600 mm</t>
  </si>
  <si>
    <t>1,25*1,64*0,51*3"výkres číslo 11</t>
  </si>
  <si>
    <t>971033691</t>
  </si>
  <si>
    <t>Vybourání otvorů ve zdivu cihelném pl do 4 m2 na MVC nebo MV tl přes 900 mm</t>
  </si>
  <si>
    <t>184180343</t>
  </si>
  <si>
    <t>Vybourání otvorů ve zdivu základovém nebo nadzákladovém z cihel, tvárnic, příčkovek z cihel pálených na maltu vápennou nebo vápenocementovou plochy do 4 m2, tl. přes 900 mm</t>
  </si>
  <si>
    <t>1,4*2,23*0,98"výkres číslo 02</t>
  </si>
  <si>
    <t>74</t>
  </si>
  <si>
    <t>973031324</t>
  </si>
  <si>
    <t>Vysekání kapes ve zdivu cihelném na MV nebo MVC pl do 0,10 m2 hl do 150 mm</t>
  </si>
  <si>
    <t>1241245099</t>
  </si>
  <si>
    <t>Vysekání výklenků nebo kapes ve zdivu z cihel na maltu vápennou nebo vápenocementovou kapes, plochy do 0,10 m2, hl. do 150 mm</t>
  </si>
  <si>
    <t>2*3"výkres číslo 11</t>
  </si>
  <si>
    <t>75</t>
  </si>
  <si>
    <t>974031664</t>
  </si>
  <si>
    <t>Vysekání rýh ve zdivu cihelném pro vtahování nosníků hl do 150 mm v do 150 mm</t>
  </si>
  <si>
    <t>393183334</t>
  </si>
  <si>
    <t>Vysekání rýh ve zdivu cihelném na maltu vápennou nebo vápenocementovou pro vtahování nosníků do zdí, před vybouráním otvoru do hl. 150 mm, při v. nosníku do 150 mm</t>
  </si>
  <si>
    <t>2,5*7"výkres číslo 02</t>
  </si>
  <si>
    <t>76</t>
  </si>
  <si>
    <t>985311113</t>
  </si>
  <si>
    <t>Reprofilace stěn cementovou sanační maltou tl přes 20 do 30 mm</t>
  </si>
  <si>
    <t>-988452842</t>
  </si>
  <si>
    <t>Reprofilace betonu sanačními maltami na cementové bázi ručně stěn, tloušťky přes 20 do 30 mm</t>
  </si>
  <si>
    <t>77</t>
  </si>
  <si>
    <t>985311912</t>
  </si>
  <si>
    <t>Příplatek při reprofilaci sanační maltou za plochu do 10 m2 jednotlivě</t>
  </si>
  <si>
    <t>-50871015</t>
  </si>
  <si>
    <t>Reprofilace betonu sanačními maltami na cementové bázi ručně Příplatek k cenám za plochu do 10 m2 jednotlivě</t>
  </si>
  <si>
    <t>78</t>
  </si>
  <si>
    <t>997013211</t>
  </si>
  <si>
    <t>Vnitrostaveništní doprava suti a vybouraných hmot pro budovy v do 6 m ručně</t>
  </si>
  <si>
    <t>252672816</t>
  </si>
  <si>
    <t>Vnitrostaveništní doprava suti a vybouraných hmot vodorovně do 50 m svisle ručně pro budovy a haly výšky do 6 m</t>
  </si>
  <si>
    <t>79</t>
  </si>
  <si>
    <t>997013312</t>
  </si>
  <si>
    <t>Montáž a demontáž shozu suti v přes 10 do 20 m</t>
  </si>
  <si>
    <t>1201721054</t>
  </si>
  <si>
    <t>Doprava suti shozem montáž a demontáž shozu výšky přes 10 do 20 m</t>
  </si>
  <si>
    <t>12"výkres číslo 11</t>
  </si>
  <si>
    <t>80</t>
  </si>
  <si>
    <t>997013322</t>
  </si>
  <si>
    <t>Příplatek k shozu suti v přes 10 do 20 m za první a ZKD den použití</t>
  </si>
  <si>
    <t>-277089692</t>
  </si>
  <si>
    <t>Doprava suti shozem montáž a demontáž shozu výšky Příplatek za první a každý další den použití shozu k ceně -3312</t>
  </si>
  <si>
    <t xml:space="preserve">12*60"výkres číslo </t>
  </si>
  <si>
    <t>81</t>
  </si>
  <si>
    <t>1358964938</t>
  </si>
  <si>
    <t>14,591*14 "Přepočtené koeficientem množství</t>
  </si>
  <si>
    <t>82</t>
  </si>
  <si>
    <t>259773927</t>
  </si>
  <si>
    <t>83</t>
  </si>
  <si>
    <t>997013603</t>
  </si>
  <si>
    <t>Poplatek za uložení na skládce (skládkovné) stavebního odpadu cihelného kód odpadu 17 01 02</t>
  </si>
  <si>
    <t>1104366485</t>
  </si>
  <si>
    <t>Poplatek za uložení stavebního odpadu na skládce (skládkovné) cihelného zatříděného do Katalogu odpadů pod kódem 17 01 02</t>
  </si>
  <si>
    <t>84</t>
  </si>
  <si>
    <t>1183279485</t>
  </si>
  <si>
    <t>14,591-12,96-1,6</t>
  </si>
  <si>
    <t>85</t>
  </si>
  <si>
    <t>997013812</t>
  </si>
  <si>
    <t>Poplatek za uložení na skládce (skládkovné) stavebního odpadu na bázi sádry kód odpadu 17 08 02</t>
  </si>
  <si>
    <t>-534988443</t>
  </si>
  <si>
    <t>Poplatek za uložení stavebního odpadu na skládce (skládkovné) z materiálů na bázi sádry zatříděného do Katalogu odpadů pod kódem 17 08 02</t>
  </si>
  <si>
    <t>86</t>
  </si>
  <si>
    <t>998018003</t>
  </si>
  <si>
    <t>Přesun hmot ruční pro budovy v přes 12 do 24 m</t>
  </si>
  <si>
    <t>1459038289</t>
  </si>
  <si>
    <t>Přesun hmot pro budovy občanské výstavby, bydlení, výrobu a služby ruční - bez užití mechanizace vodorovná dopravní vzdálenost do 100 m pro budovy s jakoukoliv nosnou konstrukcí výšky přes 12 do 24 m</t>
  </si>
  <si>
    <t>87</t>
  </si>
  <si>
    <t>711111001</t>
  </si>
  <si>
    <t>Provedení izolace proti zemní vlhkosti vodorovné za studena nátěrem penetračním</t>
  </si>
  <si>
    <t>2034598015</t>
  </si>
  <si>
    <t>Provedení izolace proti zemní vlhkosti natěradly a tmely za studena na ploše vodorovné V nátěrem penetračním</t>
  </si>
  <si>
    <t>2,23*3"výkres číslo statika</t>
  </si>
  <si>
    <t>88</t>
  </si>
  <si>
    <t>259804718</t>
  </si>
  <si>
    <t>6,69*0,0003 "Přepočtené koeficientem množství</t>
  </si>
  <si>
    <t>89</t>
  </si>
  <si>
    <t>1735852665</t>
  </si>
  <si>
    <t>90</t>
  </si>
  <si>
    <t>1119222074</t>
  </si>
  <si>
    <t>25,16*0,00035 "Přepočtené koeficientem množství</t>
  </si>
  <si>
    <t>91</t>
  </si>
  <si>
    <t>711141559</t>
  </si>
  <si>
    <t>Provedení izolace proti zemní vlhkosti pásy přitavením vodorovné NAIP</t>
  </si>
  <si>
    <t>938272228</t>
  </si>
  <si>
    <t>Provedení izolace proti zemní vlhkosti pásy přitavením NAIP na ploše vodorovné V</t>
  </si>
  <si>
    <t>6,69*2"výkres číslo 11</t>
  </si>
  <si>
    <t>92</t>
  </si>
  <si>
    <t>10117788</t>
  </si>
  <si>
    <t>6,69*1,15 "Přepočtené koeficientem množství</t>
  </si>
  <si>
    <t>93</t>
  </si>
  <si>
    <t>62855001</t>
  </si>
  <si>
    <t>pás asfaltový natavitelný modifikovaný SBS tl 4,0mm s vložkou z polyesterové rohože a spalitelnou PE fólií nebo jemnozrnným minerálním posypem na horním povrchu</t>
  </si>
  <si>
    <t>1195738564</t>
  </si>
  <si>
    <t>94</t>
  </si>
  <si>
    <t>1225474369</t>
  </si>
  <si>
    <t>25,16*2"výkres číslo 11</t>
  </si>
  <si>
    <t>95</t>
  </si>
  <si>
    <t>203175830</t>
  </si>
  <si>
    <t>25,16*1,2 "Přepočtené koeficientem množství</t>
  </si>
  <si>
    <t>96</t>
  </si>
  <si>
    <t>-360601031</t>
  </si>
  <si>
    <t>97</t>
  </si>
  <si>
    <t>711199095</t>
  </si>
  <si>
    <t>Příplatek k izolacím proti zemní vlhkosti za plochu do 10 m2 natěradly za studena nebo za horka</t>
  </si>
  <si>
    <t>-1568964498</t>
  </si>
  <si>
    <t>Příplatek k cenám provedení izolace proti zemní vlhkosti za plochu do 10 m2 natěradly za studena nebo za horka</t>
  </si>
  <si>
    <t>6,69+25,16</t>
  </si>
  <si>
    <t>98</t>
  </si>
  <si>
    <t>711199097</t>
  </si>
  <si>
    <t>Příplatek k izolacím proti zemní vlhkosti za plochu do 10 m2 pásy přitavením NAIP nebo termoplasty</t>
  </si>
  <si>
    <t>8961616</t>
  </si>
  <si>
    <t>Příplatek k cenám provedení izolace proti zemní vlhkosti za plochu do 10 m2 pásy přitavením NAIP nebo termoplasty</t>
  </si>
  <si>
    <t>(6,69+25,16)*2"výkres číslo 11</t>
  </si>
  <si>
    <t>99</t>
  </si>
  <si>
    <t>249912799</t>
  </si>
  <si>
    <t>100</t>
  </si>
  <si>
    <t>998711181</t>
  </si>
  <si>
    <t>Příplatek k přesunu hmot tonážní 711 prováděný bez použití mechanizace</t>
  </si>
  <si>
    <t>-828754356</t>
  </si>
  <si>
    <t>Přesun hmot pro izolace proti vodě, vlhkosti a plynům stanovený z hmotnosti přesunovaného materiálu Příplatek k cenám za přesun prováděný bez použití mechanizace pro jakoukoliv výšku objektu</t>
  </si>
  <si>
    <t>712</t>
  </si>
  <si>
    <t>Povlakové krytiny</t>
  </si>
  <si>
    <t>101</t>
  </si>
  <si>
    <t>712311101</t>
  </si>
  <si>
    <t>Provedení povlakové krytiny střech do 10° za studena lakem penetračním nebo asfaltovým</t>
  </si>
  <si>
    <t>1693028637</t>
  </si>
  <si>
    <t>Provedení povlakové krytiny střech plochých do 10° natěradly a tmely za studena nátěrem lakem penetračním nebo asfaltovým</t>
  </si>
  <si>
    <t>1,93*2,75+(1,93+2,75*2)*0,25"výkres číslo 11</t>
  </si>
  <si>
    <t>102</t>
  </si>
  <si>
    <t>1311961437</t>
  </si>
  <si>
    <t>7,165*0,0003 "Přepočtené koeficientem množství</t>
  </si>
  <si>
    <t>103</t>
  </si>
  <si>
    <t>712341559</t>
  </si>
  <si>
    <t>Provedení povlakové krytiny střech do 10° pásy NAIP přitavením v plné ploše</t>
  </si>
  <si>
    <t>221070283</t>
  </si>
  <si>
    <t>Provedení povlakové krytiny střech plochých do 10° pásy přitavením NAIP v plné ploše</t>
  </si>
  <si>
    <t>104</t>
  </si>
  <si>
    <t>2099155077</t>
  </si>
  <si>
    <t>7,165*1,15 "Přepočtené koeficientem množství</t>
  </si>
  <si>
    <t>105</t>
  </si>
  <si>
    <t>-2041058426</t>
  </si>
  <si>
    <t>106</t>
  </si>
  <si>
    <t>62855007</t>
  </si>
  <si>
    <t>pás asfaltový natavitelný modifikovaný SBS tl 4,5mm s vložkou z polyesterové vyztužené rohože a hrubozrnným břidličným posypem na horním povrchu</t>
  </si>
  <si>
    <t>-1599129935</t>
  </si>
  <si>
    <t>107</t>
  </si>
  <si>
    <t>998712103</t>
  </si>
  <si>
    <t>Přesun hmot tonážní tonážní pro krytiny povlakové v objektech v přes 12 do 24 m</t>
  </si>
  <si>
    <t>1199224925</t>
  </si>
  <si>
    <t>Přesun hmot pro povlakové krytiny stanovený z hmotnosti přesunovaného materiálu vodorovná dopravní vzdálenost do 50 m v objektech výšky přes 12 do 24 m</t>
  </si>
  <si>
    <t>108</t>
  </si>
  <si>
    <t>998712181</t>
  </si>
  <si>
    <t>Příplatek k přesunu hmot tonážní 712 prováděný bez použití mechanizace</t>
  </si>
  <si>
    <t>-1032805428</t>
  </si>
  <si>
    <t>Přesun hmot pro povlakové krytiny stanovený z hmotnosti přesunovaného materiálu Příplatek k cenám za přesun prováděný bez použití mechanizace pro jakoukoliv výšku objektu</t>
  </si>
  <si>
    <t>713</t>
  </si>
  <si>
    <t>Izolace tepelné</t>
  </si>
  <si>
    <t>109</t>
  </si>
  <si>
    <t>713141212</t>
  </si>
  <si>
    <t>Montáž izolace tepelné střech plochých lepené nízkoexpanzní (PUR) pěnou atikový klín</t>
  </si>
  <si>
    <t>896450938</t>
  </si>
  <si>
    <t>Montáž tepelné izolace střech plochých atikovými klíny přilepenými za studena nízkoexpanzní (PUR) pěnou</t>
  </si>
  <si>
    <t>2,75*2+1,93"výkres číslo 11</t>
  </si>
  <si>
    <t>110</t>
  </si>
  <si>
    <t>63152007</t>
  </si>
  <si>
    <t>klín atikový přechodný minerální plochých střech tl 80x80mm</t>
  </si>
  <si>
    <t>-980558491</t>
  </si>
  <si>
    <t>111</t>
  </si>
  <si>
    <t>998713103</t>
  </si>
  <si>
    <t>Přesun hmot tonážní pro izolace tepelné v objektech v přes 12 do 24 m</t>
  </si>
  <si>
    <t>-553597969</t>
  </si>
  <si>
    <t>Přesun hmot pro izolace tepelné stanovený z hmotnosti přesunovaného materiálu vodorovná dopravní vzdálenost do 50 m v objektech výšky přes 12 m do 24 m</t>
  </si>
  <si>
    <t>112</t>
  </si>
  <si>
    <t>998713181</t>
  </si>
  <si>
    <t>Příplatek k přesunu hmot tonážní 713 prováděný bez použití mechanizace</t>
  </si>
  <si>
    <t>318984237</t>
  </si>
  <si>
    <t>Přesun hmot pro izolace tepelné stanovený z hmotnosti přesunovaného materiálu Příplatek k cenám za přesun prováděný bez použití mechanizace pro jakoukoliv výšku objektu</t>
  </si>
  <si>
    <t>763</t>
  </si>
  <si>
    <t>Konstrukce suché výstavby</t>
  </si>
  <si>
    <t>113</t>
  </si>
  <si>
    <t>763121451</t>
  </si>
  <si>
    <t>SDK stěna předsazená tl 75 mm profil CW+UW 50 desky 2xDF 12,5 bez izolace EI 30</t>
  </si>
  <si>
    <t>1451313890</t>
  </si>
  <si>
    <t>Stěna předsazená ze sádrokartonových desek s nosnou konstrukcí z ocelových profilů CW, UW dvojitě opláštěná deskami protipožárními DF tl. 2 x 12,5 mm bez izolace, EI 30, stěna tl. 75 mm, profil 50</t>
  </si>
  <si>
    <t>(0,56*2+1,78+1,54)*2,85-0,9*2</t>
  </si>
  <si>
    <t>(0,56*2+1,78+1,54)*3,67-0,9*2</t>
  </si>
  <si>
    <t>Součet"výkres číslo 02,03</t>
  </si>
  <si>
    <t>114</t>
  </si>
  <si>
    <t>763121822</t>
  </si>
  <si>
    <t>Demontáž SDK předsazené/šachtové stěny s nosnou kcí se zdvojeným CW profilem opláštění dvojité</t>
  </si>
  <si>
    <t>1041846349</t>
  </si>
  <si>
    <t>Demontáž předsazených nebo šachtových stěn ze sádrokartonových desek s nosnou konstrukcí z ocelových profilů se zdvojeným CW profilem, opláštění dvojité</t>
  </si>
  <si>
    <t>115</t>
  </si>
  <si>
    <t>998763303</t>
  </si>
  <si>
    <t>Přesun hmot tonážní pro sádrokartonové konstrukce v objektech v přes 12 do 24 m</t>
  </si>
  <si>
    <t>1932080029</t>
  </si>
  <si>
    <t>Přesun hmot pro konstrukce montované z desek sádrokartonových, sádrovláknitých, cementovláknitých nebo cementových stanovený z hmotnosti přesunovaného materiálu vodorovná dopravní vzdálenost do 50 m v objektech výšky přes 12 do 24 m</t>
  </si>
  <si>
    <t>116</t>
  </si>
  <si>
    <t>998763381</t>
  </si>
  <si>
    <t>Příplatek k přesunu hmot tonážní 763 SDK prováděný bez použití mechanizace</t>
  </si>
  <si>
    <t>592086275</t>
  </si>
  <si>
    <t>Přesun hmot pro konstrukce montované z desek sádrokartonových, sádrovláknitých, cementovláknitých nebo cementových Příplatek k cenám za přesun prováděný bez použití mechanizace pro jakoukoliv výšku objektu</t>
  </si>
  <si>
    <t>117</t>
  </si>
  <si>
    <t>764002851</t>
  </si>
  <si>
    <t>Demontáž oplechování parapetů do suti</t>
  </si>
  <si>
    <t>-475010746</t>
  </si>
  <si>
    <t>Demontáž klempířských konstrukcí oplechování parapetů do suti</t>
  </si>
  <si>
    <t>1,02+1,18*3"výkres číslo 11</t>
  </si>
  <si>
    <t>118</t>
  </si>
  <si>
    <t>764011613</t>
  </si>
  <si>
    <t>Podkladní plech z Pz s upraveným povrchem rš 250 mm</t>
  </si>
  <si>
    <t>-511690966</t>
  </si>
  <si>
    <t>Podkladní plech z pozinkovaného plechu s povrchovou úpravou rš 250 mm</t>
  </si>
  <si>
    <t>1,93"výkres číslo 11</t>
  </si>
  <si>
    <t>119</t>
  </si>
  <si>
    <t>764011621</t>
  </si>
  <si>
    <t>Dilatační připojovací lišta z Pz s povrchovou úpravou včetně tmelení rš 100 mm</t>
  </si>
  <si>
    <t>295299047</t>
  </si>
  <si>
    <t>Dilatační lišta z pozinkovaného plechu s povrchovou úpravou připojovací, včetně tmelení rš 100 mm</t>
  </si>
  <si>
    <t>2,23"výkres číslo 11</t>
  </si>
  <si>
    <t>120</t>
  </si>
  <si>
    <t>764212664</t>
  </si>
  <si>
    <t>Oplechování rovné okapové hrany z Pz s povrchovou úpravou rš 330 mm</t>
  </si>
  <si>
    <t>998549229</t>
  </si>
  <si>
    <t>Oplechování střešních prvků z pozinkovaného plechu s povrchovou úpravou okapu střechy rovné okapovým plechem rš 330 mm</t>
  </si>
  <si>
    <t>121</t>
  </si>
  <si>
    <t>764214604</t>
  </si>
  <si>
    <t>Oplechování horních ploch a atik bez rohů z Pz s povrch úpravou mechanicky kotvené rš 330 mm</t>
  </si>
  <si>
    <t>-999919835</t>
  </si>
  <si>
    <t>Oplechování horních ploch zdí a nadezdívek (atik) z pozinkovaného plechu s povrchovou úpravou mechanicky kotvené rš 330 mm</t>
  </si>
  <si>
    <t>3*2"výkres číslo 11</t>
  </si>
  <si>
    <t>122</t>
  </si>
  <si>
    <t>764215645</t>
  </si>
  <si>
    <t>Příplatek za zvýšenou pracnost při oplechování rohů nadezdívek (atik) z Pz s povrch úprav rš do 400 mm</t>
  </si>
  <si>
    <t>-1767905102</t>
  </si>
  <si>
    <t>Oplechování horních ploch zdí a nadezdívek (atik) z pozinkovaného plechu s povrchovou úpravou Příplatek k cenám za zvýšenou pracnost při provedení rohu nebo koutu do rš 400 mm</t>
  </si>
  <si>
    <t>123</t>
  </si>
  <si>
    <t>764511602</t>
  </si>
  <si>
    <t>Žlab podokapní půlkruhový z Pz s povrchovou úpravou rš 330 mm</t>
  </si>
  <si>
    <t>-1316006333</t>
  </si>
  <si>
    <t>Žlab podokapní z pozinkovaného plechu s povrchovou úpravou včetně háků a čel půlkruhový rš 330 mm</t>
  </si>
  <si>
    <t>2,3"výkres číslo 11</t>
  </si>
  <si>
    <t>124</t>
  </si>
  <si>
    <t>764511642</t>
  </si>
  <si>
    <t>Kotlík oválný (trychtýřový) pro podokapní žlaby z Pz s povrchovou úpravou 330/100 mm</t>
  </si>
  <si>
    <t>-681318034</t>
  </si>
  <si>
    <t>Žlab podokapní z pozinkovaného plechu s povrchovou úpravou včetně háků a čel kotlík oválný (trychtýřový), rš žlabu/průměr svodu 330/100 mm</t>
  </si>
  <si>
    <t>1"výkres číslo 11</t>
  </si>
  <si>
    <t>125</t>
  </si>
  <si>
    <t>764518622</t>
  </si>
  <si>
    <t>Svody kruhové včetně objímek, kolen, odskoků z Pz s povrchovou úpravou průměru 100 mm</t>
  </si>
  <si>
    <t>232803143</t>
  </si>
  <si>
    <t>Svod z pozinkovaného plechu s upraveným povrchem včetně objímek, kolen a odskoků kruhový, průměru 100 mm</t>
  </si>
  <si>
    <t>15"výkres číslo 11</t>
  </si>
  <si>
    <t>126</t>
  </si>
  <si>
    <t>998764103</t>
  </si>
  <si>
    <t>Přesun hmot tonážní pro konstrukce klempířské v objektech v přes 12 do 24 m</t>
  </si>
  <si>
    <t>-1088354789</t>
  </si>
  <si>
    <t>Přesun hmot pro konstrukce klempířské stanovený z hmotnosti přesunovaného materiálu vodorovná dopravní vzdálenost do 50 m v objektech výšky přes 12 do 24 m</t>
  </si>
  <si>
    <t>127</t>
  </si>
  <si>
    <t>998764181</t>
  </si>
  <si>
    <t>Příplatek k přesunu hmot tonážní 764 prováděný bez použití mechanizace</t>
  </si>
  <si>
    <t>-1404485979</t>
  </si>
  <si>
    <t>Přesun hmot pro konstrukce klempířské stanovený z hmotnosti přesunovaného materiálu Příplatek k cenám za přesun prováděný bez použití mechanizace pro jakoukoliv výšku objektu</t>
  </si>
  <si>
    <t>128</t>
  </si>
  <si>
    <t>766101501</t>
  </si>
  <si>
    <t>D.1/1 - dodávka a montáž jednokřídlé dveře voštinové -DOČASNÉ včetně kování a zárubně 900 x 1970mm, po dokončení stavby bourání a likvidace</t>
  </si>
  <si>
    <t>416470406</t>
  </si>
  <si>
    <t>129</t>
  </si>
  <si>
    <t>766101502</t>
  </si>
  <si>
    <t>D.2/1 - dodávka a montáž jednokřídlé dveře voštinové -DOČASNÉ včetně kování a zárubně 900 x 1970mm, po dokončení stavby bourání a likvidace</t>
  </si>
  <si>
    <t>959818607</t>
  </si>
  <si>
    <t>130</t>
  </si>
  <si>
    <t>766101503</t>
  </si>
  <si>
    <t>D.3/1 - dodávka a montáž jednokřídlé dveře voštinové -DOČASNÉ včetně kování a zárubně 900 x 1970mm, po dokončení stavby bourání a likvidace</t>
  </si>
  <si>
    <t>1316861053</t>
  </si>
  <si>
    <t>131</t>
  </si>
  <si>
    <t>766441822</t>
  </si>
  <si>
    <t>Demontáž parapetních desek dřevěných nebo plastových šířky přes 300 mm délky do 2000 mm</t>
  </si>
  <si>
    <t>1321812892</t>
  </si>
  <si>
    <t>Demontáž parapetních desek dřevěných nebo plastových šířky přes 300 mm, délky přes 1000 do 2000 mm</t>
  </si>
  <si>
    <t>771</t>
  </si>
  <si>
    <t>Podlahy z dlaždic</t>
  </si>
  <si>
    <t>132</t>
  </si>
  <si>
    <t>771121011</t>
  </si>
  <si>
    <t>Nátěr penetrační na podlahu</t>
  </si>
  <si>
    <t>-1950450353</t>
  </si>
  <si>
    <t>Příprava podkladu před provedením dlažby nátěr penetrační na podlahu</t>
  </si>
  <si>
    <t>2+1,5*3"výkres číslo 11</t>
  </si>
  <si>
    <t>133</t>
  </si>
  <si>
    <t>771161011</t>
  </si>
  <si>
    <t>Montáž profilu dilatační spáry bez izolace v rovině dlažby</t>
  </si>
  <si>
    <t>-1975706449</t>
  </si>
  <si>
    <t>Příprava podkladu před provedením dlažby montáž profilu dilatační spáry v rovině dlažby</t>
  </si>
  <si>
    <t>1,2*4"výkres číslo 11</t>
  </si>
  <si>
    <t>134</t>
  </si>
  <si>
    <t>59054164</t>
  </si>
  <si>
    <t>profil dilatační s bočními díly z PVC/CPE tl 10mm</t>
  </si>
  <si>
    <t>-1017130499</t>
  </si>
  <si>
    <t>4,8*1,1 "Přepočtené koeficientem množství</t>
  </si>
  <si>
    <t>135</t>
  </si>
  <si>
    <t>771474112</t>
  </si>
  <si>
    <t>Montáž soklů z dlaždic keramických rovných flexibilní lepidlo v přes 65 do 90 mm</t>
  </si>
  <si>
    <t>-121403803</t>
  </si>
  <si>
    <t>Montáž soklů z dlaždic keramických lepených flexibilním lepidlem rovných, výšky přes 65 do 90 mm</t>
  </si>
  <si>
    <t>136</t>
  </si>
  <si>
    <t>59761416</t>
  </si>
  <si>
    <t>sokl-dlažba keramická slinutá hladká do interiéru i exteriéru 300x80mm</t>
  </si>
  <si>
    <t>-378416155</t>
  </si>
  <si>
    <t>12,300/0,3</t>
  </si>
  <si>
    <t>41*1,1 "Přepočtené koeficientem množství</t>
  </si>
  <si>
    <t>137</t>
  </si>
  <si>
    <t>771574246</t>
  </si>
  <si>
    <t>Montáž podlah keramických pro mechanické zatížení hladkých lepených flexibilním lepidlem přes 22 do 25 ks/m2</t>
  </si>
  <si>
    <t>-1403920183</t>
  </si>
  <si>
    <t>Montáž podlah z dlaždic keramických lepených flexibilním lepidlem maloformátových pro vysoké mechanické zatížení hladkých přes 22 do 25 ks/m2</t>
  </si>
  <si>
    <t>138</t>
  </si>
  <si>
    <t>59761432</t>
  </si>
  <si>
    <t>dlažba keramická slinutá hladká do interiéru i exteriéru pro vysoké mechanické namáhání přes 22 do 25ks/m2</t>
  </si>
  <si>
    <t>436132828</t>
  </si>
  <si>
    <t>6,5*1,1 "Přepočtené koeficientem množství</t>
  </si>
  <si>
    <t>139</t>
  </si>
  <si>
    <t>771577111</t>
  </si>
  <si>
    <t>Příplatek k montáži podlah keramických lepených flexibilním lepidlem za plochu do 5 m2</t>
  </si>
  <si>
    <t>-1786649070</t>
  </si>
  <si>
    <t>Montáž podlah z dlaždic keramických lepených flexibilním lepidlem Příplatek k cenám za plochu do 5 m2 jednotlivě</t>
  </si>
  <si>
    <t>140</t>
  </si>
  <si>
    <t>771591115</t>
  </si>
  <si>
    <t>Podlahy spárování silikonem</t>
  </si>
  <si>
    <t>1893384336</t>
  </si>
  <si>
    <t>Podlahy - dokončovací práce spárování silikonem</t>
  </si>
  <si>
    <t>141</t>
  </si>
  <si>
    <t>771591185</t>
  </si>
  <si>
    <t>Podlahy - dokončovací práce pracnější řezání dlaždic keramických rovné</t>
  </si>
  <si>
    <t>-207788704</t>
  </si>
  <si>
    <t>10*4"výkres číslo 11</t>
  </si>
  <si>
    <t>142</t>
  </si>
  <si>
    <t>998771103</t>
  </si>
  <si>
    <t>Přesun hmot tonážní pro podlahy z dlaždic v objektech v přes 12 do 24 m</t>
  </si>
  <si>
    <t>937020193</t>
  </si>
  <si>
    <t>Přesun hmot pro podlahy z dlaždic stanovený z hmotnosti přesunovaného materiálu vodorovná dopravní vzdálenost do 50 m v objektech výšky přes 12 do 24 m</t>
  </si>
  <si>
    <t>143</t>
  </si>
  <si>
    <t>998771181</t>
  </si>
  <si>
    <t>Příplatek k přesunu hmot tonážní 771 prováděný bez použití mechanizace</t>
  </si>
  <si>
    <t>1755326106</t>
  </si>
  <si>
    <t>Přesun hmot pro podlahy z dlaždic stanovený z hmotnosti přesunovaného materiálu Příplatek k ceně za přesun prováděný bez použití mechanizace pro jakoukoliv výšku objektu</t>
  </si>
  <si>
    <t>783</t>
  </si>
  <si>
    <t>Dokončovací práce - nátěry</t>
  </si>
  <si>
    <t>144</t>
  </si>
  <si>
    <t>783823135</t>
  </si>
  <si>
    <t>Penetrační silikonový nátěr hladkých, tenkovrstvých zrnitých nebo štukových omítek</t>
  </si>
  <si>
    <t>-1485871900</t>
  </si>
  <si>
    <t>Penetrační nátěr omítek hladkých omítek hladkých, zrnitých tenkovrstvých nebo štukových stupně členitosti 1 a 2 silikonový</t>
  </si>
  <si>
    <t>145</t>
  </si>
  <si>
    <t>783827425</t>
  </si>
  <si>
    <t>Krycí dvojnásobný silikonový nátěr omítek stupně členitosti 1 a 2</t>
  </si>
  <si>
    <t>822607371</t>
  </si>
  <si>
    <t>Krycí (ochranný ) nátěr omítek dvojnásobný hladkých omítek hladkých, zrnitých tenkovrstvých nebo štukových stupně členitosti 1 a 2 silikonový</t>
  </si>
  <si>
    <t>146</t>
  </si>
  <si>
    <t>783901453</t>
  </si>
  <si>
    <t>Vysátí betonových podlah před provedením nátěru</t>
  </si>
  <si>
    <t>-956906167</t>
  </si>
  <si>
    <t>Příprava podkladu betonových podlah před provedením nátěru vysátím</t>
  </si>
  <si>
    <t>1,63*2+(1,63+2)*2*0,5"výkres číslo 11</t>
  </si>
  <si>
    <t>147</t>
  </si>
  <si>
    <t>783933161</t>
  </si>
  <si>
    <t>Penetrační epoxidový nátěr pórovitých betonových podlah</t>
  </si>
  <si>
    <t>-399776100</t>
  </si>
  <si>
    <t>Penetrační nátěr betonových podlah pórovitých ( např. z cihelné dlažby, betonu apod.) epoxidový</t>
  </si>
  <si>
    <t>148</t>
  </si>
  <si>
    <t>783937163</t>
  </si>
  <si>
    <t>Krycí dvojnásobný epoxidový rozpouštědlový nátěr betonové podlahy</t>
  </si>
  <si>
    <t>1968789905</t>
  </si>
  <si>
    <t>Krycí (uzavírací) nátěr betonových podlah dvojnásobný epoxidový rozpouštědlový</t>
  </si>
  <si>
    <t>784</t>
  </si>
  <si>
    <t>Dokončovací práce - malby a tapety</t>
  </si>
  <si>
    <t>149</t>
  </si>
  <si>
    <t>784181001</t>
  </si>
  <si>
    <t>Jednonásobné pačokování v místnostech v do 3,80 m</t>
  </si>
  <si>
    <t>272189316</t>
  </si>
  <si>
    <t>Pačokování jednonásobné v místnostech výšky do 3,80 m</t>
  </si>
  <si>
    <t>3,26+25,334+4*4+120,861+28,4"položky dílu 6</t>
  </si>
  <si>
    <t>150</t>
  </si>
  <si>
    <t>784181101</t>
  </si>
  <si>
    <t>Základní akrylátová jednonásobná bezbarvá penetrace podkladu v místnostech v do 3,80 m</t>
  </si>
  <si>
    <t>930200159</t>
  </si>
  <si>
    <t>Penetrace podkladu jednonásobná základní akrylátová bezbarvá v místnostech výšky do 3,80 m</t>
  </si>
  <si>
    <t>151</t>
  </si>
  <si>
    <t>784211101</t>
  </si>
  <si>
    <t>Dvojnásobné bílé malby ze směsí za mokra výborně oděruvzdorných v místnostech v do 3,80 m</t>
  </si>
  <si>
    <t>-1023703581</t>
  </si>
  <si>
    <t>Malby z malířských směsí oděruvzdorných za mokra dvojnásobné, bílé za mokra oděruvzdorné výborně v místnostech výšky do 3,80 m</t>
  </si>
  <si>
    <t>152</t>
  </si>
  <si>
    <t>-1419396736</t>
  </si>
  <si>
    <t>8"ostatní drobné práce jinde neuvedené a přípomoce pro stavební výtah</t>
  </si>
  <si>
    <t>153</t>
  </si>
  <si>
    <t>-8965695</t>
  </si>
  <si>
    <t>02 - výtah</t>
  </si>
  <si>
    <t>M - Práce a dodávky M</t>
  </si>
  <si>
    <t xml:space="preserve">    33-M - Montáže dopr.zaříz.,sklad. zař. a váh</t>
  </si>
  <si>
    <t>Práce a dodávky M</t>
  </si>
  <si>
    <t>33-M</t>
  </si>
  <si>
    <t>Montáže dopr.zaříz.,sklad. zař. a váh</t>
  </si>
  <si>
    <t>33-M-01</t>
  </si>
  <si>
    <t>Dodávka a montáž osobní výtah lanový – bez strojovny, 630kg viz.specifikace</t>
  </si>
  <si>
    <t>kpl</t>
  </si>
  <si>
    <t>-804654523</t>
  </si>
  <si>
    <t>Poznámka k položce:_x000d_
DRUH VÝTAHU : osobní výtah lanový – bez strojovny_x000d_
NOSNOST : 630 kg / 8 osob včetně dopravy imobilních osob_x000d_
RYCHLOST : 1 m.s-1_x000d_
ZDVIH : 11.780 mm_x000d_
POČET STANIC : 4 – neprůchozí_x000d_
UMÍSTĚNÍ STROJOVNY : v šachtě výtahu nad horní stanicí ve 5NP_x000d_
ŘÍZENÍ : mikroprocesorové – samoobslužné_x000d_
PROUD : jmenovitý a záběrový In/Ia 14,5/18A_x000d_
PROSTŘEDÍ : normální, provozní teplota +5 až 35°C_x000d_
VÝTAHONÁ ŠACHTA : betonová zděná ocelová konstrukce_x000d_
šířka SS= 1.650 mm (vnitřní)_x000d_
hloubka HS= 1.800 mm (vnitřní)_x000d_
prohlubeň výtahové šachty Pr= 1.400 mm_x000d_
horní přejezd výtahu Hl= 3.900 mm dle dispozice_x000d_
_x000d_
1. Pohon_x000d_
_x0001_ výtahový stroj bez-převodový,nosný rám stroje umístěn v šachtě výtahu nad horní stanicí,_x000d_
poměr kotvení 1:2, plynulý rozjezd a zastavení stroje – přesnost +-5mm, poháněcí_x000d_
elektromotor pro řízení měničem frekvencí Control Technigue,_x000d_
_x0001_ elektromotor o výkonu 5,7kW s tepelnou ochranou a počtem 180 sepnutí za hodinu,_x000d_
rychlost zdvihu 1 m/s_x000d_
_x0001_ automatický nouzový sjezd při výpadku el. sítě s automatickým otevřením dveří_x000d_
2. Konstrukce kabiny / rám kabiny neprůchozí_x000d_
- ocelový rám s plechovými panely, provedení dle odstavce č. 5_x000d_
- účinné zachycovací zařízení_x000d_
- vedení kabiny s vyměnitelnými vložkami a olejovými mazači vodítek_x000d_
- omezovač rychlosti DYNATECH, vybavující při dosažení 1,4 násobku jmenovité provozní_x000d_
- pohon VVVF 4+ pro automatické šachetní a kabinové dveře_x000d_
- odkláněcí křivka pro odjištění dveřní uzávěry šachetních dveří_x000d_
3. Kabinové dveře_x000d_
_x0001_ automatické, teleskopické, jednostranně otevírající, 2 panely, frekvenčně řízený pohon_x000d_
_x0001_ typ: Fermator šířka: 900 mm výška: 2.000 mm_x000d_
počet: 1_x000d_
materiál: ocelový plech NEREZ brus 220_x000d_
bezpečnostní sklo v nerezovém obíhajícím rámu_x000d_
bezpečnostní sklo v bezrámovém provedení_x000d_
ocelový plech / opatřený nástřikem komaxit /lak RAL/_x000d_
4. Šachetní dveře s PO EW 30_x000d_
_x0001_ automatické, teleskopické, jednostranně otevírající 2 panely_x000d_
_x0001_ typ: Fermator šířka: 900 mm výška: 2.000 mm_x000d_
počet: 4_x000d_
materiál: ocelový plech NEREZ brus 220_x000d_
bezpečnostní sklo v nerezovém obíhajícím rámu_x000d_
bezpečnostní sklo v bezrámovém provedení_x000d_
ocelový plech / opatřený nástřikem komaxit /lak RAL/_x000d_
5. Kabina_x000d_
_x0001_ šířka: 1.100 mm hloubka: 1.400 mm výška: 2.130 mm_x000d_
vnitřní provedení:_x000d_
_x0002_ stěny kabiny opláštěny NEREZ BRUS_x000d_
_x0002_ nerezové madlo, zrcadlo, okopový pás nerez, nerezové rohové lišty,_x000d_
podlahová krytina – ALTRO, tlačítka antivandal integrovaná do nerezového panelu,_x000d_
barevný displej, intercom, sedátko_x000d_
_x0002_ strop s bodovým diodovým osvětlením – 4 x LED_x000d_
vnější provedení:_x000d_
_x0002_ konstrukce kabiny a pohledové části lakovaná práškovou barvou dle RAL_x000d_
Provedení kabiny je možno samozřejmě upravit dle přání architekta nebo investora._x000d_
Provedeni kabiny nerez a sklo Plné povedeni kabiny_x000d_
6. Vedení kabiny a protiváhy_x000d_
- ocelová vodítka s broušenými vodícími plochami, spojená spojkami_x000d_
systémem drážka / pero, kotvení vodítek pro ocelovou konstrukci, sváření_x000d_
7. Šachta výtahu – ZDĚNÁ ŠACHTA NENÍ SOUČÁSTÍ NABÍDKY_x000d_
8. Elektrické vybavení_x000d_
typ: MEZ Servis, mikroprocesorové stabilní řízení, otevřený systém_x000d_
_x0001_ popis funkce: tlačítkové řízení + potvrzení volby / sběr nahoru – dolů_x000d_
- nouzový signál se světelnou signalizací_x000d_
- závěsné kabely pro spojení strojovny s kabinou pro 6 stanice_x000d_
- šachetní elektroinstalace připravená pro zapojení 6 stanic_x000d_
_x0001_ - ukazatel polohy kabiny: v kabině 1x ve stanicích 1x (ve spodní stanici)_x000d_
- ukazatel směru jízdy: v kabině 1x ve stanicích 4x (ve všech stanicích)_x000d_
- obousměrné dorozumívací zařízení INTERCOM, spojení na mobilní síť GSM_x000d_
- nouzové osvětlení v kabině_x000d_
- celoplošná bezpečnostní inra-závora CEDES®u vstupu kabinových dveří_x000d_
- klíčový ovladač pro blokaci kabinových dveří /stěhování nebo úklid kabiny/_x000d_
9. Zvláštní úkony dodané s výtahem_x000d_
- oleje a mazadla pro provoz výtahu_x000d_
- tabulky a provozní předpisy v předepsaném provedení a rozsahu_x000d_
- prováděcí dokumentace skutečného stavu_x000d_
- kotvení konstrukce_x000d_
- revize, zkouška po montáži_x000d_
- ověření shody nezávislou autorizovanou osobou</t>
  </si>
  <si>
    <t>03 - elektroinstalace</t>
  </si>
  <si>
    <t xml:space="preserve">    741 - Elektroinstalace - silnoproud</t>
  </si>
  <si>
    <t xml:space="preserve">      1.00 - Spínače, zásuvky</t>
  </si>
  <si>
    <t xml:space="preserve">      2.00 - Montážní materiál</t>
  </si>
  <si>
    <t xml:space="preserve">      3.00 - Rozvaděče</t>
  </si>
  <si>
    <t xml:space="preserve">      4.00 - Kabely</t>
  </si>
  <si>
    <t xml:space="preserve">      5.00 - Uzemnění</t>
  </si>
  <si>
    <t xml:space="preserve">      6.00 - Elektromontáže</t>
  </si>
  <si>
    <t xml:space="preserve">      7.00 - Ostatní</t>
  </si>
  <si>
    <t>741</t>
  </si>
  <si>
    <t>Elektroinstalace - silnoproud</t>
  </si>
  <si>
    <t>1.00</t>
  </si>
  <si>
    <t>Spínače, zásuvky</t>
  </si>
  <si>
    <t>1.01</t>
  </si>
  <si>
    <t>Zásuvka jednonásobná, 16A/250V, IP44 na povrch</t>
  </si>
  <si>
    <t>-61373146</t>
  </si>
  <si>
    <t>1.02</t>
  </si>
  <si>
    <t>Spínač trojpólový 32A/400V, krabice IP65</t>
  </si>
  <si>
    <t>-1936514035</t>
  </si>
  <si>
    <t>1.03</t>
  </si>
  <si>
    <t>Podružný materiál</t>
  </si>
  <si>
    <t>-539990252</t>
  </si>
  <si>
    <t>2.00</t>
  </si>
  <si>
    <t>Montážní materiál</t>
  </si>
  <si>
    <t>2.01</t>
  </si>
  <si>
    <t>Svazkovací páska (balení = 100ks)</t>
  </si>
  <si>
    <t>-1053098174</t>
  </si>
  <si>
    <t>2.02</t>
  </si>
  <si>
    <t>Kabelový štítek pro označení kabelu (začáte/konec), nesmazatelný, PVC</t>
  </si>
  <si>
    <t>-22655193</t>
  </si>
  <si>
    <t>2.03</t>
  </si>
  <si>
    <t>Sádra bílá 30 kg bal.</t>
  </si>
  <si>
    <t>650821262</t>
  </si>
  <si>
    <t>2.04</t>
  </si>
  <si>
    <t>Protipožární ucpávka t=15min (např. HILTI), včetně identifikačního štítku</t>
  </si>
  <si>
    <t>2028352901</t>
  </si>
  <si>
    <t>2.05</t>
  </si>
  <si>
    <t>608149783</t>
  </si>
  <si>
    <t>3.00</t>
  </si>
  <si>
    <t>Rozvaděče</t>
  </si>
  <si>
    <t>3.01</t>
  </si>
  <si>
    <t>Rozvaděč HR</t>
  </si>
  <si>
    <t>174384172</t>
  </si>
  <si>
    <t>3.02</t>
  </si>
  <si>
    <t>Ik=10kA - doplnění do stávajícího skříňového rozvaděče - 2.pole</t>
  </si>
  <si>
    <t>1137394959</t>
  </si>
  <si>
    <t>3.03</t>
  </si>
  <si>
    <t>Jistič 10B/1</t>
  </si>
  <si>
    <t>-377622181</t>
  </si>
  <si>
    <t>3.04</t>
  </si>
  <si>
    <t>Jistič 20C/3</t>
  </si>
  <si>
    <t>-1217329271</t>
  </si>
  <si>
    <t>3.05</t>
  </si>
  <si>
    <t>Proudové chrániče s nadproudovou ochranou 16B/2/0,03A</t>
  </si>
  <si>
    <t>1697294841</t>
  </si>
  <si>
    <t>3.06</t>
  </si>
  <si>
    <t>-344697755</t>
  </si>
  <si>
    <t>4.00</t>
  </si>
  <si>
    <t>Kabely</t>
  </si>
  <si>
    <t>4.01</t>
  </si>
  <si>
    <t>Kabel silový s Cu jádrem CYKY 3x1,5 mm2</t>
  </si>
  <si>
    <t>-637110536</t>
  </si>
  <si>
    <t>4.02</t>
  </si>
  <si>
    <t>Kabel silový s Cu jádrem CYKY 3x2,5 mm2</t>
  </si>
  <si>
    <t>74408267</t>
  </si>
  <si>
    <t>4.03</t>
  </si>
  <si>
    <t>Kabel silový s Cu jádrem CYKY 5x6 mm2</t>
  </si>
  <si>
    <t>-817563973</t>
  </si>
  <si>
    <t>5.00</t>
  </si>
  <si>
    <t>Uzemnění</t>
  </si>
  <si>
    <t>5.01</t>
  </si>
  <si>
    <t>Pásek FeZn 30/4</t>
  </si>
  <si>
    <t>kg</t>
  </si>
  <si>
    <t>-1031784461</t>
  </si>
  <si>
    <t>5.02</t>
  </si>
  <si>
    <t>Zemnící drát FeZn D10</t>
  </si>
  <si>
    <t>1476835244</t>
  </si>
  <si>
    <t>5.03</t>
  </si>
  <si>
    <t>Svorka SU</t>
  </si>
  <si>
    <t>-1512559611</t>
  </si>
  <si>
    <t>5.04</t>
  </si>
  <si>
    <t>Svorka SR02</t>
  </si>
  <si>
    <t>236859259</t>
  </si>
  <si>
    <t>5.05</t>
  </si>
  <si>
    <t>Svorka SR03</t>
  </si>
  <si>
    <t>1329377509</t>
  </si>
  <si>
    <t>5.06</t>
  </si>
  <si>
    <t>Antikorozní nátěr PVC</t>
  </si>
  <si>
    <t>-1113372671</t>
  </si>
  <si>
    <t>5.07</t>
  </si>
  <si>
    <t>Zemnící tyč ZT + SR03 K</t>
  </si>
  <si>
    <t>-157849832</t>
  </si>
  <si>
    <t>5.08</t>
  </si>
  <si>
    <t>1730173363</t>
  </si>
  <si>
    <t>6.00</t>
  </si>
  <si>
    <t>Elektromontáže</t>
  </si>
  <si>
    <t>6.01</t>
  </si>
  <si>
    <t>Montáž spínač tří/čtyřpólový nástěnný do 63 A prostředí normální</t>
  </si>
  <si>
    <t>-1295218686</t>
  </si>
  <si>
    <t>6.02</t>
  </si>
  <si>
    <t>Montáž zásuvka chráněná v krabici šroubové připojení 2P+PE prostředí venkovní, mokré se zapojením vodičů</t>
  </si>
  <si>
    <t>-884320018</t>
  </si>
  <si>
    <t>Montáž zásuvek domovních se zapojením vodičů šroubové připojení venkovní nebo mokré, provedení 2P + PE</t>
  </si>
  <si>
    <t>6.03</t>
  </si>
  <si>
    <t>Ostatní práce při montáži vodičů a kabelů - označení dalším štítkem</t>
  </si>
  <si>
    <t>812085193</t>
  </si>
  <si>
    <t>6.04</t>
  </si>
  <si>
    <t>Ostatní práce při montáži vodičů a kabelů - svazkování žil</t>
  </si>
  <si>
    <t>-353739343</t>
  </si>
  <si>
    <t>6.05</t>
  </si>
  <si>
    <t>Montáž kabel Cu bez ukončení uložený pod omítku plný kulatý 3x1,5 mm2 (CYKY)</t>
  </si>
  <si>
    <t>1820771074</t>
  </si>
  <si>
    <t>6.06</t>
  </si>
  <si>
    <t>Montáž kabel Cu bez ukončení uložený pod omítku plný kulatý 3x2,5 až 6 mm2 (CYKY)</t>
  </si>
  <si>
    <t>800423780</t>
  </si>
  <si>
    <t>6.07</t>
  </si>
  <si>
    <t>Montáž kabel Cu bez ukončení uložený pod omítku plný kulatý 5x4 až 6 mm2 (CYKY)</t>
  </si>
  <si>
    <t>-906179211</t>
  </si>
  <si>
    <t>6.08</t>
  </si>
  <si>
    <t>Ukončení vodičů v rozváděči nebo na přístroji včetně zapojení průřezu žíly do 2,5 mm2</t>
  </si>
  <si>
    <t>212236893</t>
  </si>
  <si>
    <t>6.09</t>
  </si>
  <si>
    <t>Ukončení vodičů v rozváděči nebo na přístroji včetně zapojení průřezu žíly do 6 mm2</t>
  </si>
  <si>
    <t>1677802151</t>
  </si>
  <si>
    <t>6.10</t>
  </si>
  <si>
    <t>Ostatní práce při montáži vodičů a kabelů - odjutování a očištění</t>
  </si>
  <si>
    <t>-1446689853</t>
  </si>
  <si>
    <t>Ostatní práce při montáži vodičů a kabelů úpravy vodičů a kabelů odjutování a očištění</t>
  </si>
  <si>
    <t>6.11</t>
  </si>
  <si>
    <t>Úprava ve stávajícím rozvaděči HR - 2.pole</t>
  </si>
  <si>
    <t>-58792953</t>
  </si>
  <si>
    <t>6.12</t>
  </si>
  <si>
    <t>Vedení uzemňovací v zemi, Pásek 30/4 FeZn, Drát 30/4 FeZn</t>
  </si>
  <si>
    <t>1602346949</t>
  </si>
  <si>
    <t>6.13</t>
  </si>
  <si>
    <t>Montáž svorek hromosvodných se 2 šrouby</t>
  </si>
  <si>
    <t>1564921661</t>
  </si>
  <si>
    <t>Montáž hromosvodného vedení svorek se 2 šrouby</t>
  </si>
  <si>
    <t>6.14</t>
  </si>
  <si>
    <t>Montáž svorek hromosvodných se 3 a více šrouby</t>
  </si>
  <si>
    <t>-58654329</t>
  </si>
  <si>
    <t>Montáž hromosvodného vedení svorek se 3 a více šrouby</t>
  </si>
  <si>
    <t>6.15</t>
  </si>
  <si>
    <t>Opatření uzemnění antikorozním nátěrem</t>
  </si>
  <si>
    <t>-1119161347</t>
  </si>
  <si>
    <t>6.16</t>
  </si>
  <si>
    <t>Protipožární ucpávka</t>
  </si>
  <si>
    <t>1168879214</t>
  </si>
  <si>
    <t>6.17</t>
  </si>
  <si>
    <t>Svazkování kabelů pomocí stahovacích pásek (balení = 100ks)</t>
  </si>
  <si>
    <t>2118357557</t>
  </si>
  <si>
    <t>6.18</t>
  </si>
  <si>
    <t>Prostup do stopupačky</t>
  </si>
  <si>
    <t>1389780130</t>
  </si>
  <si>
    <t>6.19</t>
  </si>
  <si>
    <t>Průrazy stropy a zdmi budovy</t>
  </si>
  <si>
    <t>-870601760</t>
  </si>
  <si>
    <t>6.20</t>
  </si>
  <si>
    <t>Sekání drážek pro kabely ve zdech budovy</t>
  </si>
  <si>
    <t>-203086295</t>
  </si>
  <si>
    <t>6.21</t>
  </si>
  <si>
    <t>Zednické přípomoce</t>
  </si>
  <si>
    <t>372273792</t>
  </si>
  <si>
    <t>7.00</t>
  </si>
  <si>
    <t>Ostatní</t>
  </si>
  <si>
    <t>7.01</t>
  </si>
  <si>
    <t>Doprava materiálu</t>
  </si>
  <si>
    <t>-1443528386</t>
  </si>
  <si>
    <t>7.02</t>
  </si>
  <si>
    <t>Poplatek za likvidaci a odvoz elektroodpadu</t>
  </si>
  <si>
    <t>938104486</t>
  </si>
  <si>
    <t>7.03</t>
  </si>
  <si>
    <t>Revizní technik silnoproudé elektroinstalace, včetně vypracování revizních zpráv</t>
  </si>
  <si>
    <t>656783195</t>
  </si>
  <si>
    <t>7.04</t>
  </si>
  <si>
    <t>Zápis o předání díla, prohlášení o jakosti a kompletaci montáže, doklad firmy o způsobilosti firmy k provádění prací, certifikáty použitých zařízení " Prohlášení o shodě "</t>
  </si>
  <si>
    <t>680382364</t>
  </si>
  <si>
    <t>7.05</t>
  </si>
  <si>
    <t>Vypracování návodu na údržbu a plánu údržby</t>
  </si>
  <si>
    <t>-2078647548</t>
  </si>
  <si>
    <t>7.06</t>
  </si>
  <si>
    <t>Funkční zkoušky a uvedení do provozu</t>
  </si>
  <si>
    <t>-1373706067</t>
  </si>
  <si>
    <t>7.07</t>
  </si>
  <si>
    <t>Zkušební provoz zařízení, včetně odborného dohledu</t>
  </si>
  <si>
    <t>880739611</t>
  </si>
  <si>
    <t>7.08</t>
  </si>
  <si>
    <t>Spolupráce a koordinace s ostatními profesemi a zástupci investora</t>
  </si>
  <si>
    <t>838103197</t>
  </si>
  <si>
    <t>7.09</t>
  </si>
  <si>
    <t>Zaškolení obsluhy a pořízení písemného dokladu o zaškolení</t>
  </si>
  <si>
    <t>-246426779</t>
  </si>
  <si>
    <t>7.10</t>
  </si>
  <si>
    <t>Realizační dokumentace stavby - silnoproudé elektroinstalace včetně rozvaděčů ve verzi DWG, PDF - 6x papírová verze, 1xCD</t>
  </si>
  <si>
    <t>-8567938</t>
  </si>
  <si>
    <t>7.11</t>
  </si>
  <si>
    <t>Dokumentace skutečného provedení stavby - silnoproudé elektroinstalace včetně rozvaděčů ve verzi DWG, PDF - 4x papírová verze, 1xCD</t>
  </si>
  <si>
    <t>-220017778</t>
  </si>
  <si>
    <t>7.12</t>
  </si>
  <si>
    <t>Výkresová dokumentace skutečného provedení stavby-samostatný výkres s umístěním a označením požárních ucpávek, DWG, PDF, verze papírová, CD</t>
  </si>
  <si>
    <t>887993317</t>
  </si>
  <si>
    <t>7.13</t>
  </si>
  <si>
    <t>Komplety, materiály a práce nezahrnuté v tomto rozpočtu, ale nutné pro dokončení díla</t>
  </si>
  <si>
    <t>702697678</t>
  </si>
  <si>
    <t>7.14</t>
  </si>
  <si>
    <t>PPV</t>
  </si>
  <si>
    <t>-1884634057</t>
  </si>
  <si>
    <t>04 - zdravotechnické instalace</t>
  </si>
  <si>
    <t>M106</t>
  </si>
  <si>
    <t>Stavební přípomoce (demontáž stávajících rozvodů dešťové kanalizace v prostoru nového výtahu, odvoz, likvidace)</t>
  </si>
  <si>
    <t>467265929</t>
  </si>
  <si>
    <t>-1729875781</t>
  </si>
  <si>
    <t>M107</t>
  </si>
  <si>
    <t>Svodné kanalizační plastové potrubí DN 160 uložené v zemi ( položka obsahuje montáž , uložení , tvarovky, spojovací matreiál )</t>
  </si>
  <si>
    <t>-1671144245</t>
  </si>
  <si>
    <t>1279986693</t>
  </si>
  <si>
    <t>-217588513</t>
  </si>
  <si>
    <t>SO 04 - Sanace vlhkosti - interiér - levá polovina</t>
  </si>
  <si>
    <t xml:space="preserve">    772 - Podlahy z kamene</t>
  </si>
  <si>
    <t xml:space="preserve">    776 - Podlahy povlakové</t>
  </si>
  <si>
    <t xml:space="preserve">    777 - Podlahy lité</t>
  </si>
  <si>
    <t>1748292906</t>
  </si>
  <si>
    <t>1,4*0,45*0,15"výkres číslo 03</t>
  </si>
  <si>
    <t>-1148859360</t>
  </si>
  <si>
    <t>4*1,4*6*0,001"výkres číslo 03</t>
  </si>
  <si>
    <t>342244101</t>
  </si>
  <si>
    <t>Příčka z cihel děrovaných do P10 na maltu M5 tloušťky 80 mm</t>
  </si>
  <si>
    <t>-1185644188</t>
  </si>
  <si>
    <t>Příčky jednoduché z cihel děrovaných klasických spojených na pero a drážku na maltu M5, pevnost cihel do P15, tl. příčky 80 mm</t>
  </si>
  <si>
    <t>2,73*3,45-0,9*2"výkres číslo 03</t>
  </si>
  <si>
    <t>(0,65+0,35+0,35+0,35+0,2+0,25)*11"výkres číslo 03</t>
  </si>
  <si>
    <t>342244121</t>
  </si>
  <si>
    <t>Příčka z cihel děrovaných do P10 na maltu M5 tloušťky 140 mm</t>
  </si>
  <si>
    <t>-2066825449</t>
  </si>
  <si>
    <t>Příčky jednoduché z cihel děrovaných klasických spojených na pero a drážku na maltu M5, pevnost cihel do P15, tl. příčky 140 mm</t>
  </si>
  <si>
    <t>2,64*3,2-0,9*2"výkres číslo 03</t>
  </si>
  <si>
    <t>-1824516627</t>
  </si>
  <si>
    <t>1,4*2*0,08"výkres číslo 03</t>
  </si>
  <si>
    <t>411388621</t>
  </si>
  <si>
    <t>Zabetonování otvorů tl do 150 mm ze suchých směsí pl do 0,25 m2 ve stropech</t>
  </si>
  <si>
    <t>594268070</t>
  </si>
  <si>
    <t>Zabetonování otvorů ve stropech nebo v klenbách včetně lešení, bednění, odbednění a výztuže (materiál v ceně) ze suchých směsí, tl. do 150 mm ve stropech železobetonových, tvárnicových a prefabrikovaných plochy do 0,25 m2</t>
  </si>
  <si>
    <t>3"výkres číslo 03 obezdívka větracího potrubí</t>
  </si>
  <si>
    <t>611325423</t>
  </si>
  <si>
    <t>Oprava vnitřní vápenocementové štukové omítky stropů v rozsahu plochy přes 30 do 50 %</t>
  </si>
  <si>
    <t>221734722</t>
  </si>
  <si>
    <t>Oprava vápenocementové omítky vnitřních ploch štukové dvouvrstvé, tloušťky do 20 mm a tloušťky štuku do 3 mm stropů, v rozsahu opravované plochy přes 30 do 50%</t>
  </si>
  <si>
    <t>4+22+74+14,2+27,3+74,2+51,7"výkres číslo 03</t>
  </si>
  <si>
    <t>611325453</t>
  </si>
  <si>
    <t>Příplatek k cenám opravy vápenocementové omítky stropů za dalších 10 mm v rozsahu přes 30 do 50 %</t>
  </si>
  <si>
    <t>1005351526</t>
  </si>
  <si>
    <t>Oprava vápenocementové omítky vnitřních ploch Příplatek k cenám za každých dalších 10 mm tloušťky omítky stropů,v rozsahu opravované plochy přes 30 do 50%</t>
  </si>
  <si>
    <t>611325499</t>
  </si>
  <si>
    <t>Příplatek k opravě omítek za vedení instalací pod stropem</t>
  </si>
  <si>
    <t>1604559316</t>
  </si>
  <si>
    <t>-951253906</t>
  </si>
  <si>
    <t>(2,73*3,45-0,9*2)*2+6,648*2"výkres číslo 03</t>
  </si>
  <si>
    <t>612142001</t>
  </si>
  <si>
    <t>Potažení vnitřních stěn sklovláknitým pletivem vtlačeným do tenkovrstvé hmoty</t>
  </si>
  <si>
    <t>-34028275</t>
  </si>
  <si>
    <t>Potažení vnitřních ploch pletivem v ploše nebo pruzích, na plném podkladu sklovláknitým vtlačením do tmelu stěn</t>
  </si>
  <si>
    <t>(3,5*2+3,5+13+13*2+1,5*2+1,5+13*2+3,5)*0,6"výkres číslo 03</t>
  </si>
  <si>
    <t>612321141</t>
  </si>
  <si>
    <t>Vápenocementová omítka štuková dvouvrstvá vnitřních stěn nanášená ručně</t>
  </si>
  <si>
    <t>-1732576235</t>
  </si>
  <si>
    <t>Omítka vápenocementová vnitřních ploch nanášená ručně dvouvrstvá, tloušťky jádrové omítky do 10 mm a tloušťky štuku do 3 mm štuková svislých konstrukcí stěn</t>
  </si>
  <si>
    <t>612821002</t>
  </si>
  <si>
    <t>Sanační omítka vnitřních ploch stěn pro vlhké zdivo, prováděná ručně štuková</t>
  </si>
  <si>
    <t>-930243145</t>
  </si>
  <si>
    <t>(6,73+7,55)*2*3,01</t>
  </si>
  <si>
    <t>-1*2,1+(1+2,1*2)*0,52</t>
  </si>
  <si>
    <t>-1*2+(1,35+2,1*2)*0,65</t>
  </si>
  <si>
    <t>(10,88+6,73)*2*3,01</t>
  </si>
  <si>
    <t>-0,9*2*2</t>
  </si>
  <si>
    <t>(1,35+2,1*2)*0,75</t>
  </si>
  <si>
    <t>(7,33+3,59)*2*3,5</t>
  </si>
  <si>
    <t>-1*2+(1,6+2,1*2)*0,75</t>
  </si>
  <si>
    <t>(2,69+6,73)*2*3,01</t>
  </si>
  <si>
    <t>-1*2,1</t>
  </si>
  <si>
    <t>-0,97*2+(0,97+2,1*2)*0,9</t>
  </si>
  <si>
    <t>-0,8*2+(1,35+2,1*2)*0,7</t>
  </si>
  <si>
    <t>(33,86*2+2,73)*3,2</t>
  </si>
  <si>
    <t>-0,8*2</t>
  </si>
  <si>
    <t>-0,9*2</t>
  </si>
  <si>
    <t>-1*2*4</t>
  </si>
  <si>
    <t>-2,14*3,2</t>
  </si>
  <si>
    <t>4,02*2*3,2</t>
  </si>
  <si>
    <t>-1,18*2,23</t>
  </si>
  <si>
    <t>-2,64*3,2</t>
  </si>
  <si>
    <t>(9,67*2+0,1*2+1,5*2+2,64)*3,2</t>
  </si>
  <si>
    <t>(6,3+2,95+2,33)*2*2,2</t>
  </si>
  <si>
    <t>-1*2+(1,35+2,1*2)*0,3</t>
  </si>
  <si>
    <t>(2,33+1,99)*2*1,85</t>
  </si>
  <si>
    <t>(2,08+2,33)*2*1,85</t>
  </si>
  <si>
    <t>(2+1,39+7,23+7,45+0,55)*2*1,85</t>
  </si>
  <si>
    <t>(3,05+0,78)*2*1,85</t>
  </si>
  <si>
    <t>0,39*4*1,85*4</t>
  </si>
  <si>
    <t>-1*2+(1,4+2,1*2)*0,7</t>
  </si>
  <si>
    <t>-1,39*1,8*4+0,79*1,85*4</t>
  </si>
  <si>
    <t>Součet"výkres číslo 03</t>
  </si>
  <si>
    <t>612821031</t>
  </si>
  <si>
    <t>Sanační omítka vnitřních ploch stěn vyrovnávací vrstva, prováděná v tl. do 20 mm ručně</t>
  </si>
  <si>
    <t>264333081</t>
  </si>
  <si>
    <t>-1669255955</t>
  </si>
  <si>
    <t>1,4*1"výkres číslo 03</t>
  </si>
  <si>
    <t>-1614518980</t>
  </si>
  <si>
    <t>22"výkres číslo 03</t>
  </si>
  <si>
    <t>619991011</t>
  </si>
  <si>
    <t>Obalení konstrukcí a prvků fólií přilepenou lepící páskou</t>
  </si>
  <si>
    <t>37435526</t>
  </si>
  <si>
    <t>Zakrytí vnitřních ploch před znečištěním včetně pozdějšího odkrytí konstrukcí a prvků obalením fólií a přelepením páskou</t>
  </si>
  <si>
    <t>1,01*0,93*9+1*2+1,2*1,4+1,03*0,5+1,02*1,48*2+20"výkres číslo 03</t>
  </si>
  <si>
    <t>2099629172</t>
  </si>
  <si>
    <t>0,5*11*3</t>
  </si>
  <si>
    <t>-234236523</t>
  </si>
  <si>
    <t>623131101</t>
  </si>
  <si>
    <t>Cementový postřik vnějších pilířů nebo sloupů nanášený celoplošně ručně</t>
  </si>
  <si>
    <t>2021738415</t>
  </si>
  <si>
    <t>Podkladní a spojovací vrstva vnějších omítaných ploch cementový postřik nanášený ručně celoplošně pilířů nebo sloupů</t>
  </si>
  <si>
    <t>623321141</t>
  </si>
  <si>
    <t>Vápenocementová omítka štuková dvouvrstvá vnějších pilířů nebo sloupů nanášená ručně</t>
  </si>
  <si>
    <t>-958596205</t>
  </si>
  <si>
    <t>Omítka vápenocementová vnějších ploch nanášená ručně dvouvrstvá, tloušťky jádrové omítky do 15 mm a tloušťky štuku do 3 mm štuková pilířů nebo sloupů</t>
  </si>
  <si>
    <t>(0,4+0,7+0,4*2+0,35*2)*11</t>
  </si>
  <si>
    <t>631311115</t>
  </si>
  <si>
    <t>Mazanina tl přes 50 do 80 mm z betonu prostého bez zvýšených nároků na prostředí tř. C 20/25</t>
  </si>
  <si>
    <t>-590303603</t>
  </si>
  <si>
    <t>Mazanina z betonu prostého bez zvýšených nároků na prostředí tl. přes 50 do 80 mm tř. C 20/25</t>
  </si>
  <si>
    <t>(19,9+93,1+26+4+27,3+74,2+51,7)*0,05"výkres číslo 03</t>
  </si>
  <si>
    <t>(1,99*2,33+1,39*0,79+10,65*1,1+2,2*1,5+5,25*1,2+3,2*1,2+0,79*1,1+2,33*1,3)*0,05"výkres číslo 03</t>
  </si>
  <si>
    <t>837664962</t>
  </si>
  <si>
    <t>(19,9+93,1+26+4+27,3+74,2+51,7)*0,175"výkres číslo 03</t>
  </si>
  <si>
    <t>(1,99*2,33+1,39*0,79+10,65*1,1+2,2*1,5+5,25*1,2+3,2*1,2+0,79*1,1+2,33*1,3)*0,175"výkres číslo 03</t>
  </si>
  <si>
    <t>631319011</t>
  </si>
  <si>
    <t>Příplatek k mazanině tl přes 50 do 80 mm za přehlazení povrchu</t>
  </si>
  <si>
    <t>-1385564215</t>
  </si>
  <si>
    <t>Příplatek k cenám mazanin za úpravu povrchu mazaniny přehlazením, mazanina tl. přes 50 do 80 mm</t>
  </si>
  <si>
    <t>631319171</t>
  </si>
  <si>
    <t>Příplatek k mazanině tl přes 50 do 80 mm za stržení povrchu spodní vrstvy před vložením výztuže</t>
  </si>
  <si>
    <t>1174586538</t>
  </si>
  <si>
    <t>Příplatek k cenám mazanin za stržení povrchu spodní vrstvy mazaniny latí před vložením výztuže nebo pletiva pro tl. obou vrstev mazaniny přes 50 do 80 mm</t>
  </si>
  <si>
    <t>631319175</t>
  </si>
  <si>
    <t>Příplatek k mazanině tl přes 120 do 240 mm za stržení povrchu spodní vrstvy před vložením výztuže</t>
  </si>
  <si>
    <t>1155822993</t>
  </si>
  <si>
    <t>Příplatek k cenám mazanin za stržení povrchu spodní vrstvy mazaniny latí před vložením výztuže nebo pletiva pro tl. obou vrstev mazaniny přes 120 do 240 mm</t>
  </si>
  <si>
    <t>631362021</t>
  </si>
  <si>
    <t>Výztuž mazanin svařovanými sítěmi Kari</t>
  </si>
  <si>
    <t>126585182</t>
  </si>
  <si>
    <t>Výztuž mazanin ze svařovaných sítí z drátů typu KARI</t>
  </si>
  <si>
    <t>(19,9+93,1+26+4+27,3+74,2+51,7)*4,44*1,25*0,001"výkres číslo 03</t>
  </si>
  <si>
    <t>(1,99*2,33+1,39*0,79+10,65*1,1+2,2*1,5+5,25*1,2+3,2*1,2+0,79*1,1+2,33*1,3)*4,44*1,25*0,001"výkres číslo 03</t>
  </si>
  <si>
    <t>Mezisoučet podkladní beton</t>
  </si>
  <si>
    <t>(19,9+93,1+26+4+27,3+74,2+51,7)*1,351*1,25*0,001"výkres číslo 03</t>
  </si>
  <si>
    <t>(1,99*2,33+1,39*0,79+10,65*1,1+2,2*1,5+5,25*1,2+3,2*1,2+0,79*1,1+2,33*1,3)*1,35*1,25*0,001"výkres číslo 03</t>
  </si>
  <si>
    <t>Mezisoučet vrchní beton</t>
  </si>
  <si>
    <t>634112113</t>
  </si>
  <si>
    <t>Obvodová dilatace podlahovým páskem z pěnového PE mezi stěnou a mazaninou nebo potěrem v 80 mm</t>
  </si>
  <si>
    <t>-581951298</t>
  </si>
  <si>
    <t>Obvodová dilatace mezi stěnou a mazaninou nebo potěrem podlahovým páskem z pěnového PE tl. do 10 mm, výšky 80 mm</t>
  </si>
  <si>
    <t>(6,73+7,55)*2</t>
  </si>
  <si>
    <t>(10,88+6,73)*2</t>
  </si>
  <si>
    <t>(7,33+3,59)*2</t>
  </si>
  <si>
    <t>(2,69+6,73)*2</t>
  </si>
  <si>
    <t>(33,86+2,73)*2</t>
  </si>
  <si>
    <t>(9,67+2,64)*2</t>
  </si>
  <si>
    <t>(2,64+1,5)*2</t>
  </si>
  <si>
    <t>(2,33+1,99+2,08+2,33)*2</t>
  </si>
  <si>
    <t>0,79*3+2+7,45+10,65+2,5</t>
  </si>
  <si>
    <t>634662111</t>
  </si>
  <si>
    <t>Výplň dilatačních spar šířky do 10 mm v mazaninách akrylátovým tmelem</t>
  </si>
  <si>
    <t>560095504</t>
  </si>
  <si>
    <t>Výplň dilatačních spar mazanin akrylátovým tmelem, šířka spáry do 10 mm</t>
  </si>
  <si>
    <t>634911122</t>
  </si>
  <si>
    <t>Řezání dilatačních spár š 10 mm hl přes 10 do 20 mm v čerstvé betonové mazanině</t>
  </si>
  <si>
    <t>625591078</t>
  </si>
  <si>
    <t>Řezání dilatačních nebo smršťovacích spár v čerstvé betonové mazanině nebo potěru šířky přes 5 do 10 mm, hloubky přes 10 do 20 mm</t>
  </si>
  <si>
    <t>2,69+2,76+5+2,64*2+3,59+10,88+6,73+6,73+7,55+20"výkres číslo 03</t>
  </si>
  <si>
    <t>635111242</t>
  </si>
  <si>
    <t>Násyp pod podlahy z hrubého kameniva 16-32 se zhutněním</t>
  </si>
  <si>
    <t>1015272652</t>
  </si>
  <si>
    <t>Násyp ze štěrkopísku, písku nebo kameniva pod podlahy se zhutněním z kameniva hrubého 16-32</t>
  </si>
  <si>
    <t>(19,9+93,1+26+4+27,3+74,2+51,7)*0,45"výkres číslo 03</t>
  </si>
  <si>
    <t>(1,99*2,33+1,39*0,79+10,65*1,1+2,2*1,5+5,25*1,2+3,2*1,2+0,79*1,1+2,33*1,3)*0,45"výkres číslo 03</t>
  </si>
  <si>
    <t>644941112</t>
  </si>
  <si>
    <t>Osazování ventilačních mřížek velikosti přes 150 x 200 do 300 x 300 mm</t>
  </si>
  <si>
    <t>474175711</t>
  </si>
  <si>
    <t>Montáž průvětrníků nebo mřížek odvětrávacích velikosti přes 150 x 200 do 300 x 300 mm</t>
  </si>
  <si>
    <t>11"výkres číslo 03</t>
  </si>
  <si>
    <t>553414251</t>
  </si>
  <si>
    <t>mřížka větrací nerezová se síťovinou a žaluziemi 300x300mm</t>
  </si>
  <si>
    <t>165911707</t>
  </si>
  <si>
    <t>Kanálky větrací přilehlé ke zdi vytvořené šikmo položenou dlaždicí s bočním přibetonováním</t>
  </si>
  <si>
    <t>-744266076</t>
  </si>
  <si>
    <t>(7,55+6,73)*2</t>
  </si>
  <si>
    <t>7,33*2+3,59</t>
  </si>
  <si>
    <t>2,69+6,73+7,5*2</t>
  </si>
  <si>
    <t>2,64*2+10*2</t>
  </si>
  <si>
    <t>5+2,2+0,6*2+1,5+2,33+0,79*2+10,65+1,5+7,45+2+0,79+2,33+15+2+8+10</t>
  </si>
  <si>
    <t>650501502</t>
  </si>
  <si>
    <t>Kanálek větrací uvnitř místnosti z betonových dlaždic osazených do podkladní desky tl.100mm, překrytý XPS s PE fólií</t>
  </si>
  <si>
    <t>1750521384</t>
  </si>
  <si>
    <t>2,76*2+2,64+2,73*7+4+4"výkres číslo 03</t>
  </si>
  <si>
    <t>650501503</t>
  </si>
  <si>
    <t>Zaplentování rýhy větracího potrubí deskami EPS tl.40mm, šíře do 400mm</t>
  </si>
  <si>
    <t>477401991</t>
  </si>
  <si>
    <t>3,5*2+3,5+13+13*2+1,5*2+1,5+13*2+3,5"výkres číslo 03</t>
  </si>
  <si>
    <t>810201501</t>
  </si>
  <si>
    <t>Obetonování odvětrávacího potrubí DN 250 ve vrtaných prostupech průměru 300mm</t>
  </si>
  <si>
    <t>1093985403</t>
  </si>
  <si>
    <t>0,93*2+0,52*2+0,8*3+0,7+0,98*6+0,82*7+0,62+0,81+0,79*4+0,59*2+0,26+3"výkres číslo 03</t>
  </si>
  <si>
    <t>946112121</t>
  </si>
  <si>
    <t>Montáž pojízdných věží trubkových/dílcových š do 1,6 m dl do 3,2 m v přes 9,6 do 10,6 m</t>
  </si>
  <si>
    <t>-1034125156</t>
  </si>
  <si>
    <t>Montáž pojízdných věží trubkových nebo dílcových s maximálním zatížením podlahy do 200 kg/m2 šířky přes 0,9 do 1,6 m, délky do 3,2 m, výšky přes 9,6 m do 10,6 m</t>
  </si>
  <si>
    <t>3"výkres číslo 03</t>
  </si>
  <si>
    <t>946112221</t>
  </si>
  <si>
    <t>Příplatek k pojízdným věžím š do 1,6 m dl do 3,2 m v do 10,6 m za první a ZKD den použití</t>
  </si>
  <si>
    <t>-977147930</t>
  </si>
  <si>
    <t>Montáž pojízdných věží trubkových nebo dílcových s maximálním zatížením podlahy do 200 kg/m2 Příplatek za první a každý další den použití pojízdného lešení k ceně -2121</t>
  </si>
  <si>
    <t>5*3"výkres číslo 03</t>
  </si>
  <si>
    <t>946112821</t>
  </si>
  <si>
    <t>Demontáž pojízdných věží trubkových/dílcových š přes 0,9 do 1,6 m dl do 3,2 m v přes 9,6 do 10,6 m</t>
  </si>
  <si>
    <t>376854878</t>
  </si>
  <si>
    <t>Demontáž pojízdných věží trubkových nebo dílcových s maximálním zatížením podlahy do 200 kg/m2 šířky přes 0,9 do 1,6 m, délky do 3,2 m, výšky přes 9,6 m do 10,6 m</t>
  </si>
  <si>
    <t>3"výkres číslo 0</t>
  </si>
  <si>
    <t>949101111</t>
  </si>
  <si>
    <t>Lešení pomocné pro objekty pozemních staveb s lešeňovou podlahou v do 1,9 m zatížení do 150 kg/m2</t>
  </si>
  <si>
    <t>635410115</t>
  </si>
  <si>
    <t>Lešení pomocné pracovní pro objekty pozemních staveb pro zatížení do 150 kg/m2, o výšce lešeňové podlahy do 1,9 m</t>
  </si>
  <si>
    <t>19,9+93,1+15,2+26+4+22+74+14,2+27,3+74,2+51,7"výkres číslo 03</t>
  </si>
  <si>
    <t>888994460</t>
  </si>
  <si>
    <t>30"výkres číslo 04</t>
  </si>
  <si>
    <t>953942425</t>
  </si>
  <si>
    <t>Osazování rámů litinových poklopů kouřových kanálů</t>
  </si>
  <si>
    <t>-643430097</t>
  </si>
  <si>
    <t>Osazování drobných kovových předmětů se zalitím maltou cementovou, do vysekaných kapes nebo připravených otvorů rámů litinových poklopů v podlahách nebo čisticích dvířek v kouřových kanálech</t>
  </si>
  <si>
    <t>2"výkres číslo 03</t>
  </si>
  <si>
    <t>SPCM9539</t>
  </si>
  <si>
    <t>poklop šachtový vnitřní pro zadláždění včetně rámu rozměr 1050 x 850mm ozn.Z02</t>
  </si>
  <si>
    <t>-1621353924</t>
  </si>
  <si>
    <t>Poznámka k položce:_x000d_
ZADLAŽĎOVACÍ POKLOP do interiéru na revizní šachtu kanalizace, atypický rozměr, včetně příslušenství k otevírání. FINÁLNÍ ROZMĚR OVĚŘIT PŘED ZADÁNÍM DO VÝROBY, AŽ PO VYBOURÁNÍ STRÉHO POKLOPU VČETNĚ OBRUBY!!!</t>
  </si>
  <si>
    <t>SPCM9540</t>
  </si>
  <si>
    <t>poklop šachtový vnitřní pro zadláždění včetně rámu rozměr 1060 x 850mm ozn.Z03</t>
  </si>
  <si>
    <t>-1607442236</t>
  </si>
  <si>
    <t>962031133</t>
  </si>
  <si>
    <t>Bourání příček z cihel pálených na MVC tl do 150 mm</t>
  </si>
  <si>
    <t>-572144138</t>
  </si>
  <si>
    <t>Bourání příček z cihel, tvárnic nebo příčkovek z cihel pálených, plných nebo dutých na maltu vápennou nebo vápenocementovou, tl. do 150 mm</t>
  </si>
  <si>
    <t>2,64*3-0,8*2"výkres číslo 02</t>
  </si>
  <si>
    <t>2,73*3,25-0,9*2"výkres číslo 02</t>
  </si>
  <si>
    <t>965042241</t>
  </si>
  <si>
    <t>Bourání podkladů pod dlažby nebo mazanin betonových nebo z litého asfaltu tl přes 100 mm pl přes 4 m2</t>
  </si>
  <si>
    <t>-802018831</t>
  </si>
  <si>
    <t>Bourání mazanin betonových nebo z litého asfaltu tl. přes 100 mm, plochy přes 4 m2</t>
  </si>
  <si>
    <t>(19,9+93,1+21,1+8,6+27,3+74,2+51,7)*0,8"výkres číslo 02</t>
  </si>
  <si>
    <t>(1,99*2,33+1,39*0,79+10,65*1,1+2,2*1,5+5,25*1,2+3,2*1,2+0,79*1,1+2,33*1,3)*0,8"výkres číslo 02</t>
  </si>
  <si>
    <t>965049112</t>
  </si>
  <si>
    <t>Příplatek k bourání betonových mazanin za bourání mazanin se svařovanou sítí tl přes 100 mm</t>
  </si>
  <si>
    <t>-1133076889</t>
  </si>
  <si>
    <t>Bourání mazanin Příplatek k cenám za bourání mazanin betonových se svařovanou sítí, tl. přes 100 mm</t>
  </si>
  <si>
    <t>25044267</t>
  </si>
  <si>
    <t>0,52*2,1*2"výkres číslo 03</t>
  </si>
  <si>
    <t>968072455</t>
  </si>
  <si>
    <t>Vybourání kovových dveřních zárubní pl do 2 m2</t>
  </si>
  <si>
    <t>1120886475</t>
  </si>
  <si>
    <t>Vybourání kovových rámů oken s křídly, dveřních zárubní, vrat, stěn, ostění nebo obkladů dveřních zárubní, plochy do 2 m2</t>
  </si>
  <si>
    <t>0,6*2+0,8*2*2+0,9*2*2+1*2*4"výkres číslo 02</t>
  </si>
  <si>
    <t>1817553456</t>
  </si>
  <si>
    <t>1*2,1*0,52"výkres číslo 03</t>
  </si>
  <si>
    <t>973031812</t>
  </si>
  <si>
    <t>Vysekání kapes ve zdivu cihelném na MV nebo MVC pro zavázání příček tl do 100 mm</t>
  </si>
  <si>
    <t>1596704242</t>
  </si>
  <si>
    <t>Vysekání výklenků nebo kapes ve zdivu z cihel na maltu vápennou nebo vápenocementovou kapes pro zavázání nových příček, tl. do 100 mm</t>
  </si>
  <si>
    <t>11*6+3,45*2"výkres číslo 03</t>
  </si>
  <si>
    <t>973031813</t>
  </si>
  <si>
    <t>Vysekání kapes ve zdivu cihelném na MV nebo MVC pro zavázání příček tl do 150 mm</t>
  </si>
  <si>
    <t>-1723647172</t>
  </si>
  <si>
    <t>Vysekání výklenků nebo kapes ve zdivu z cihel na maltu vápennou nebo vápenocementovou kapes pro zavázání nových příček, tl. do 150 mm</t>
  </si>
  <si>
    <t>3,2*2"výkres číslo 03</t>
  </si>
  <si>
    <t>974031389</t>
  </si>
  <si>
    <t>Vysekání rýh ve zdivu cihelném pro komínové nebo ventilační průduchy hl do 300 mm š do 450 mm</t>
  </si>
  <si>
    <t>806353761</t>
  </si>
  <si>
    <t>Vysekání rýh ve zdivu cihelném na maltu vápennou nebo vápenocementovou pro komínové nebo ventilační průduchy do hl. 300 mm a šířky do 450 mm</t>
  </si>
  <si>
    <t>-982303344</t>
  </si>
  <si>
    <t>1,4*4"výkres číslo 03</t>
  </si>
  <si>
    <t>976071111</t>
  </si>
  <si>
    <t>Vybourání kovových madel a zábradlí</t>
  </si>
  <si>
    <t>615373913</t>
  </si>
  <si>
    <t>Vybourání kovových madel, zábradlí, dvířek, zděří, kotevních želez madel a zábradlí</t>
  </si>
  <si>
    <t>6*2"výkres číslo 03</t>
  </si>
  <si>
    <t>976085411</t>
  </si>
  <si>
    <t>Vybourání kanalizačních rámů včetně poklopů nebo mříží pl přes 0,6 m2</t>
  </si>
  <si>
    <t>1221240234</t>
  </si>
  <si>
    <t>Vybourání drobných zámečnických a jiných konstrukcí kanalizačních rámů litinových, z rýhovaného plechu nebo betonových včetně poklopů nebo mříží, plochy přes 0,60 m2</t>
  </si>
  <si>
    <t>977151128</t>
  </si>
  <si>
    <t>Jádrové vrty diamantovými korunkami do stavebních materiálů D přes 250 do 300 mm</t>
  </si>
  <si>
    <t>717574112</t>
  </si>
  <si>
    <t>Jádrové vrty diamantovými korunkami do stavebních materiálů (železobetonu, betonu, cihel, obkladů, dlažeb, kamene) průměru přes 250 do 300 mm</t>
  </si>
  <si>
    <t>978011161</t>
  </si>
  <si>
    <t>Otlučení (osekání) vnitřní vápenné nebo vápenocementové omítky stropů v rozsahu přes 30 do 50 %</t>
  </si>
  <si>
    <t>1494499276</t>
  </si>
  <si>
    <t>Otlučení vápenných nebo vápenocementových omítek vnitřních ploch stropů, v rozsahu přes 30 do 50 %</t>
  </si>
  <si>
    <t>978013191</t>
  </si>
  <si>
    <t>Otlučení (osekání) vnitřní vápenné nebo vápenocementové omítky stěn v rozsahu přes 50 do 100 %</t>
  </si>
  <si>
    <t>974495136</t>
  </si>
  <si>
    <t>Otlučení vápenných nebo vápenocementových omítek vnitřních ploch stěn s vyškrabáním spar, s očištěním zdiva, v rozsahu přes 50 do 100 %</t>
  </si>
  <si>
    <t>978059541</t>
  </si>
  <si>
    <t>Odsekání a odebrání obkladů stěn z vnitřních obkládaček plochy přes 1 m2</t>
  </si>
  <si>
    <t>-406682944</t>
  </si>
  <si>
    <t>Odsekání obkladů stěn včetně otlučení podkladní omítky až na zdivo z obkládaček vnitřních, z jakýchkoliv materiálů, plochy přes 1 m2</t>
  </si>
  <si>
    <t>(6,73+2,69)*2*1,6</t>
  </si>
  <si>
    <t>(33,86+2,76+4,2)*2*1,6</t>
  </si>
  <si>
    <t>(11,27+2,64)*2*1,6</t>
  </si>
  <si>
    <t>(10,88+6,73)*2*1,6</t>
  </si>
  <si>
    <t>(7,55+6,73)*2*1,6</t>
  </si>
  <si>
    <t>-399712348</t>
  </si>
  <si>
    <t>-207652446</t>
  </si>
  <si>
    <t>709,7*14 "Přepočtené koeficientem množství</t>
  </si>
  <si>
    <t>-708230861</t>
  </si>
  <si>
    <t>795263035</t>
  </si>
  <si>
    <t>582,01+7,672+18,42</t>
  </si>
  <si>
    <t>2132736731</t>
  </si>
  <si>
    <t>3,496+0,12+1,966+0,51+0,058+20,291+0,235+7,542+5,348+37,299</t>
  </si>
  <si>
    <t>997013607</t>
  </si>
  <si>
    <t>Poplatek za uložení na skládce (skládkovné) stavebního odpadu keramického kód odpadu 17 01 03</t>
  </si>
  <si>
    <t>-780722569</t>
  </si>
  <si>
    <t>Poplatek za uložení stavebního odpadu na skládce (skládkovné) z tašek a keramických výrobků zatříděného do Katalogu odpadů pod kódem 17 01 03</t>
  </si>
  <si>
    <t>1637817047</t>
  </si>
  <si>
    <t>709,7-608,102-76,865-20,898-0,236-0,392</t>
  </si>
  <si>
    <t>663168065</t>
  </si>
  <si>
    <t>997013813</t>
  </si>
  <si>
    <t>Poplatek za uložení na skládce (skládkovné) stavebního odpadu z plastických hmot kód odpadu 17 02 03</t>
  </si>
  <si>
    <t>665598914</t>
  </si>
  <si>
    <t>Poplatek za uložení stavebního odpadu na skládce (skládkovné) z plastických hmot zatříděného do Katalogu odpadů pod kódem 17 02 03</t>
  </si>
  <si>
    <t>998018001</t>
  </si>
  <si>
    <t>Přesun hmot ruční pro budovy v do 6 m</t>
  </si>
  <si>
    <t>-470424577</t>
  </si>
  <si>
    <t>Přesun hmot pro budovy občanské výstavby, bydlení, výrobu a služby ruční - bez užití mechanizace vodorovná dopravní vzdálenost do 100 m pro budovy s jakoukoliv nosnou konstrukcí výšky do 6 m</t>
  </si>
  <si>
    <t>-2098347040</t>
  </si>
  <si>
    <t>19,9+93,1+26+4+27,3+74,2+51,7"výkres číslo 03</t>
  </si>
  <si>
    <t>1,99*2,33+1,39*0,79+10,65*1,1+2,2*1,5+5,25*1,2+3,2*1,2+0,79*1,1+2,33*1,3"výkres číslo 03</t>
  </si>
  <si>
    <t>-2144709897</t>
  </si>
  <si>
    <t>330,988*0,0003 "Přepočtené koeficientem množství</t>
  </si>
  <si>
    <t>1182888177</t>
  </si>
  <si>
    <t>-1749068327</t>
  </si>
  <si>
    <t>330,988*1,15 "Přepočtené koeficientem množství</t>
  </si>
  <si>
    <t>-1316565627</t>
  </si>
  <si>
    <t>-1153539796</t>
  </si>
  <si>
    <t>-131616765</t>
  </si>
  <si>
    <t>84005783</t>
  </si>
  <si>
    <t>713121121</t>
  </si>
  <si>
    <t>Montáž izolace tepelné podlah volně kladenými rohožemi, pásy, dílci, deskami 2 vrstvy</t>
  </si>
  <si>
    <t>285313523</t>
  </si>
  <si>
    <t>Montáž tepelné izolace podlah rohožemi, pásy, deskami, dílci, bloky (izolační materiál ve specifikaci) kladenými volně dvouvrstvá</t>
  </si>
  <si>
    <t>28375921</t>
  </si>
  <si>
    <t>deska EPS 200 pro konstrukce s velmi vysokým zatížením λ=0,034 tl 50mm</t>
  </si>
  <si>
    <t>635668332</t>
  </si>
  <si>
    <t>330,988*2,04 "Přepočtené koeficientem množství</t>
  </si>
  <si>
    <t>713131145</t>
  </si>
  <si>
    <t>Montáž izolace tepelné stěn a základů lepením bodově rohoží, pásů, dílců, desek</t>
  </si>
  <si>
    <t>-222224961</t>
  </si>
  <si>
    <t>Montáž tepelné izolace stěn rohožemi, pásy, deskami, dílci, bloky (izolační materiál ve specifikaci) lepením bodově</t>
  </si>
  <si>
    <t>(0,31+0,32+0,31)*83,5"výkres číslo 03 - zateplení a úprava zadní a boční strany rýhy odvětrávacího potrubí</t>
  </si>
  <si>
    <t>713131199</t>
  </si>
  <si>
    <t>Příplatek za montáž do rýhy</t>
  </si>
  <si>
    <t>-2024071358</t>
  </si>
  <si>
    <t>63151505</t>
  </si>
  <si>
    <t>deska tepelně izolační minerální kontaktních fasád kolmé vlákno λ=0,040-0,041 tl 20mm</t>
  </si>
  <si>
    <t>-345683610</t>
  </si>
  <si>
    <t>78,49*1,1 "Přepočtené koeficientem množství</t>
  </si>
  <si>
    <t>713191132</t>
  </si>
  <si>
    <t>Montáž izolace tepelné podlah, stropů vrchem nebo střech překrytí separační fólií z PE</t>
  </si>
  <si>
    <t>-149300283</t>
  </si>
  <si>
    <t>Montáž tepelné izolace stavebních konstrukcí - doplňky a konstrukční součásti podlah, stropů vrchem nebo střech překrytím fólií separační z PE</t>
  </si>
  <si>
    <t>28329042</t>
  </si>
  <si>
    <t>fólie PE separační či ochranná tl 0,2mm</t>
  </si>
  <si>
    <t>400753204</t>
  </si>
  <si>
    <t>330,988*1,1 "Přepočtené koeficientem množství</t>
  </si>
  <si>
    <t>28329297</t>
  </si>
  <si>
    <t>páska spojovací oboustranně lepící parotěsných folií š 9mm</t>
  </si>
  <si>
    <t>-473784579</t>
  </si>
  <si>
    <t>998713101</t>
  </si>
  <si>
    <t>Přesun hmot tonážní pro izolace tepelné v objektech v do 6 m</t>
  </si>
  <si>
    <t>-1380796483</t>
  </si>
  <si>
    <t>Přesun hmot pro izolace tepelné stanovený z hmotnosti přesunovaného materiálu vodorovná dopravní vzdálenost do 50 m v objektech výšky do 6 m</t>
  </si>
  <si>
    <t>1655741698</t>
  </si>
  <si>
    <t>721173415</t>
  </si>
  <si>
    <t>Potrubí z trub PVC SN4 větrací DN 250 - umístěné do průvrtů a rýh</t>
  </si>
  <si>
    <t>-1315408589</t>
  </si>
  <si>
    <t>3,5*2+1*2+0,6*2+0,8*3+3,5+1+14+0,9+14*3+2,5*2+0,7+2,5+0,9*3+14*2+0,9+0,8*2+0,6*2+13*2+0,8*2+4"výkres číslo 03</t>
  </si>
  <si>
    <t>28611372</t>
  </si>
  <si>
    <t>koleno kanalizace PVC KG 250x87°</t>
  </si>
  <si>
    <t>-630492991</t>
  </si>
  <si>
    <t>4+2+2+6+4+2+5+2+2+5"výkres číslo 03</t>
  </si>
  <si>
    <t>998721103</t>
  </si>
  <si>
    <t>Přesun hmot tonážní pro vnitřní kanalizace v objektech v přes 12 do 24 m</t>
  </si>
  <si>
    <t>-920273375</t>
  </si>
  <si>
    <t>Přesun hmot pro vnitřní kanalizace stanovený z hmotnosti přesunovaného materiálu vodorovná dopravní vzdálenost do 50 m v objektech výšky přes 12 do 24 m</t>
  </si>
  <si>
    <t>998721181</t>
  </si>
  <si>
    <t>Příplatek k přesunu hmot tonážní 721 prováděný bez použití mechanizace</t>
  </si>
  <si>
    <t>185676691</t>
  </si>
  <si>
    <t>Přesun hmot pro vnitřní kanalizace stanovený z hmotnosti přesunovaného materiálu Příplatek k ceně za přesun prováděný bez použití mechanizace pro jakoukoliv výšku objektu</t>
  </si>
  <si>
    <t>763111313</t>
  </si>
  <si>
    <t>SDK příčka tl 100 mm profil CW+UW 75 desky 1xA 12,5 bez izolace do EI 30</t>
  </si>
  <si>
    <t>773252702</t>
  </si>
  <si>
    <t>Příčka ze sádrokartonových desek s nosnou konstrukcí z jednoduchých ocelových profilů UW, CW jednoduše opláštěná deskou standardní A tl. 12,5 mm, příčka tl. 100 mm, profil 75, bez izolace, EI do 30</t>
  </si>
  <si>
    <t>2,64*2,3-0,8*2"výkres číslo 03</t>
  </si>
  <si>
    <t>763111717</t>
  </si>
  <si>
    <t>SDK příčka základní penetrační nátěr (oboustranně)</t>
  </si>
  <si>
    <t>-141189689</t>
  </si>
  <si>
    <t>Příčka ze sádrokartonových desek ostatní konstrukce a práce na příčkách ze sádrokartonových desek základní penetrační nátěr (oboustranný)</t>
  </si>
  <si>
    <t>763111751</t>
  </si>
  <si>
    <t>Příplatek k SDK příčce za plochu do 6 m2 jednotlivě</t>
  </si>
  <si>
    <t>-812787043</t>
  </si>
  <si>
    <t>Příčka ze sádrokartonových desek Příplatek k cenám za plochu do 6 m2 jednotlivě</t>
  </si>
  <si>
    <t>763121821</t>
  </si>
  <si>
    <t>Demontáž SDK předsazené, šachtové stěny s nosnou kcí se zdvojeným CW profilem opláštění jednoduché</t>
  </si>
  <si>
    <t>1213109560</t>
  </si>
  <si>
    <t>Demontáž předsazených nebo šachtových stěn ze sádrokartonových desek s nosnou konstrukcí z ocelových profilů se zdvojeným CW profilem, opláštění jednoduché</t>
  </si>
  <si>
    <t>3,59*3,58"výkres číslo 02</t>
  </si>
  <si>
    <t>763431011</t>
  </si>
  <si>
    <t>Montáž minerálního podhledu s vyjímatelnými panely vel. do 0,36 m2 na zavěšený polozapuštěný rošt</t>
  </si>
  <si>
    <t>-1392788554</t>
  </si>
  <si>
    <t>Montáž podhledu minerálního včetně zavěšeného roštu polozapuštěného s panely vyjímatelnými, velikosti panelů do 0,36 m2</t>
  </si>
  <si>
    <t>19,9+93,1+26"výkres číslo 03</t>
  </si>
  <si>
    <t>59036519</t>
  </si>
  <si>
    <t>deska podhledová minerální rovná bílá jemně texturovaná zvukově pohltivá tlumivá 15x600x600mm</t>
  </si>
  <si>
    <t>-1007136210</t>
  </si>
  <si>
    <t>139*1,05 "Přepočtené koeficientem množství</t>
  </si>
  <si>
    <t>998763301</t>
  </si>
  <si>
    <t>Přesun hmot tonážní pro sádrokartonové konstrukce v objektech v do 6 m</t>
  </si>
  <si>
    <t>1144141470</t>
  </si>
  <si>
    <t>Přesun hmot pro konstrukce montované z desek sádrokartonových, sádrovláknitých, cementovláknitých nebo cementových stanovený z hmotnosti přesunovaného materiálu vodorovná dopravní vzdálenost do 50 m v objektech výšky do 6 m</t>
  </si>
  <si>
    <t>-1228414662</t>
  </si>
  <si>
    <t>764215609</t>
  </si>
  <si>
    <t>Oplechování horních ploch a atik bez rohů z Pz plechu s povrch úpravou celoplošně lepené rš 800 mm</t>
  </si>
  <si>
    <t>-1296860926</t>
  </si>
  <si>
    <t>Oplechování horních ploch zdí a nadezdívek (atik) z pozinkovaného plechu s povrchovou úpravou celoplošně lepené rš 800 mm</t>
  </si>
  <si>
    <t>0,8+1,2+0,5"výkres číslo 03 ukončení odv obezdívek</t>
  </si>
  <si>
    <t>764215646</t>
  </si>
  <si>
    <t>Příplatek za zvýšenou pracnost při oplechování rohů nadezdívek(atik)z Pz s povrch úprav rš přes 400 mm</t>
  </si>
  <si>
    <t>-2146821256</t>
  </si>
  <si>
    <t>Oplechování horních ploch zdí a nadezdívek (atik) z pozinkovaného plechu s povrchovou úpravou Příplatek k cenám za zvýšenou pracnost při provedení rohu nebo koutu přes rš 400 mm</t>
  </si>
  <si>
    <t>4*3"výkres číslo 03</t>
  </si>
  <si>
    <t>1410893135</t>
  </si>
  <si>
    <t>1070975561</t>
  </si>
  <si>
    <t>766101504</t>
  </si>
  <si>
    <t>D.0/1 - dodávka a montáž bezpečnostní vstupní dveře včetně kování a zárubně 900 x 1970mm viz tabulka dveří</t>
  </si>
  <si>
    <t>-1603032311</t>
  </si>
  <si>
    <t>766101505</t>
  </si>
  <si>
    <t>D.0/2 - dodávka a montáž jednokřídlé dveře HPL laminát včetně kování a zárubně 800 x 1970mm viz tabulka dveří</t>
  </si>
  <si>
    <t>-1062114019</t>
  </si>
  <si>
    <t>766101506</t>
  </si>
  <si>
    <t>D.0/3 - dodávka a montáž jednokřídlé dveře včetně kování a zárubně 900 x 1970mm, s PO EW30-DP1-C viz tabulka dveří</t>
  </si>
  <si>
    <t>676775824</t>
  </si>
  <si>
    <t>766101507</t>
  </si>
  <si>
    <t>D.0/4 - dodávka a montáž jednokřídlé dveře včetně kování a zárubně 1000 x 1970mm, s PO EW30-DP1 viz tabulka dveří</t>
  </si>
  <si>
    <t>390966670</t>
  </si>
  <si>
    <t>766101508</t>
  </si>
  <si>
    <t>D.0/5 - repase stávajících jednokřídlé dveře včetně kování a kamenné zárubně 1000 x 1970mm, provedení pro PO EW30-DP1-C viz tabulka dveří</t>
  </si>
  <si>
    <t>-1972041476</t>
  </si>
  <si>
    <t>766101509</t>
  </si>
  <si>
    <t>D.0/8 - dodávka a montáž jednokřídlé dveře HPL laminát včetně kování a zárubně 800 x 1970mm viz tabulka dveří</t>
  </si>
  <si>
    <t>528632050</t>
  </si>
  <si>
    <t>766660717</t>
  </si>
  <si>
    <t>Montáž dveřních křídel samozavírače na ocelovou zárubeň</t>
  </si>
  <si>
    <t>1917323434</t>
  </si>
  <si>
    <t>Montáž dveřních doplňků samozavírače na zárubeň ocelovou</t>
  </si>
  <si>
    <t>9"výkres číslo 03</t>
  </si>
  <si>
    <t>54917250</t>
  </si>
  <si>
    <t>samozavírač dveří hydraulický K214 č.11 zlatá bronz</t>
  </si>
  <si>
    <t>-1180230856</t>
  </si>
  <si>
    <t>998766101</t>
  </si>
  <si>
    <t>Přesun hmot tonážní pro kce truhlářské v objektech v do 6 m</t>
  </si>
  <si>
    <t>-1629750495</t>
  </si>
  <si>
    <t>Přesun hmot pro konstrukce truhlářské stanovený z hmotnosti přesunovaného materiálu vodorovná dopravní vzdálenost do 50 m v objektech výšky do 6 m</t>
  </si>
  <si>
    <t>998766181</t>
  </si>
  <si>
    <t>Příplatek k přesunu hmot tonážní 766 prováděný bez použití mechanizace</t>
  </si>
  <si>
    <t>303242233</t>
  </si>
  <si>
    <t>Přesun hmot pro konstrukce truhlářské stanovený z hmotnosti přesunovaného materiálu Příplatek k ceně za přesun prováděný bez použití mechanizace pro jakoukoliv výšku objektu</t>
  </si>
  <si>
    <t>Statické zajištění ostění dle statiky pomocí ocelových prvků</t>
  </si>
  <si>
    <t>776153254</t>
  </si>
  <si>
    <t>343+51"položky dílu 767</t>
  </si>
  <si>
    <t>13010420</t>
  </si>
  <si>
    <t>úhelník ocelový rovnostranný jakost S235JR (11 375) 50x50x5mm</t>
  </si>
  <si>
    <t>-1849003989</t>
  </si>
  <si>
    <t>46*6,78*1,1*0,001"výkres číslo 03</t>
  </si>
  <si>
    <t>13010218</t>
  </si>
  <si>
    <t>tyč ocelová plochá jakost S235JR (11 375) 50x5mm</t>
  </si>
  <si>
    <t>793352895</t>
  </si>
  <si>
    <t>23*2*1,1*0,001"výkres číslo 03</t>
  </si>
  <si>
    <t>767132812</t>
  </si>
  <si>
    <t>Demontáž příček svařovaných do suti</t>
  </si>
  <si>
    <t>-640044961</t>
  </si>
  <si>
    <t>Demontáž stěn a příček z plechů svařovaných do suti</t>
  </si>
  <si>
    <t>2,64*3</t>
  </si>
  <si>
    <t>(10,88+2,6*3+2,75+2,65+1,2)*2,85</t>
  </si>
  <si>
    <t>-1970163640</t>
  </si>
  <si>
    <t>4,62*2</t>
  </si>
  <si>
    <t>SPCM7671</t>
  </si>
  <si>
    <t>dodávka nerezového madla zábradlí s konzolemi pro kotvení do zdi ozn.Z06</t>
  </si>
  <si>
    <t>1004719710</t>
  </si>
  <si>
    <t>Poznámka k položce:_x000d_
ZÁBRADLÍ SCHODIŠTĚ VNITŘNÍ z broušeného nerezu. Výška madla 900mm. Do zdi kotveno pomocí zabetonovaných ocelových trnů. Na obou koncích přesah 150mm přes poslední stupeň, v případě potřeby zábradlí zahnout podél stěny, aby netrčelo do chodby. Před zadáním do výroby je nutné ověřit rozměr na místě!</t>
  </si>
  <si>
    <t>767201001</t>
  </si>
  <si>
    <t>Horní část příčky ocelové pletivo v rámu včetně nátěru</t>
  </si>
  <si>
    <t>-1368958224</t>
  </si>
  <si>
    <t>2,64*0,7"výkres číslo 03</t>
  </si>
  <si>
    <t>161</t>
  </si>
  <si>
    <t>468238517</t>
  </si>
  <si>
    <t>2*3*2"výkres číslo 25</t>
  </si>
  <si>
    <t>162</t>
  </si>
  <si>
    <t>Z09 - VNITŘNÍ ČISTÍCÍ ZÓNA, speciálně profilovaná, vstupní textilní rohožka s nižší výškou 7mm, rohož určená pro frekventované vstupy, spodní gumová strana rohože s protiskluzovým podkladem zabraňující posunu rohože na kluzkých plochách, hrany rohožky vyz</t>
  </si>
  <si>
    <t>-681194842</t>
  </si>
  <si>
    <t>Z09 - VNITŘNÍ ČISTÍCÍ ZÓNA, speciálně profilovaná, vstupní textilní rohožka s nižší výškou 7mm, rohož určená pro frekventované vstupy, spodní gumová strana rohože s protiskluzovým podkladem zabraňující posunu rohože na kluzkých plochách, hrany rohožky vyztuženy</t>
  </si>
  <si>
    <t>347675581</t>
  </si>
  <si>
    <t>998767181</t>
  </si>
  <si>
    <t>Příplatek k přesunu hmot tonážní 767 prováděný bez použití mechanizace</t>
  </si>
  <si>
    <t>-1770071277</t>
  </si>
  <si>
    <t>Přesun hmot pro zámečnické konstrukce stanovený z hmotnosti přesunovaného materiálu Příplatek k cenám za přesun prováděný bez použití mechanizace pro jakoukoliv výšku objektu</t>
  </si>
  <si>
    <t>47599588</t>
  </si>
  <si>
    <t>771151011</t>
  </si>
  <si>
    <t>Samonivelační stěrka podlah pevnosti 20 MPa tl 3 mm</t>
  </si>
  <si>
    <t>-1881661156</t>
  </si>
  <si>
    <t>Příprava podkladu před provedením dlažby samonivelační stěrka min.pevnosti 20 MPa, tloušťky do 3 mm</t>
  </si>
  <si>
    <t>-1104634627</t>
  </si>
  <si>
    <t>-1338193495</t>
  </si>
  <si>
    <t>71,21*1,1 "Přepočtené koeficientem množství</t>
  </si>
  <si>
    <t>771274124</t>
  </si>
  <si>
    <t>Montáž obkladů stupnic z dlaždic protiskluzných keramických flexibilní lepidlo š přes 300 do 350 mm</t>
  </si>
  <si>
    <t>1978739938</t>
  </si>
  <si>
    <t>Montáž obkladů schodišť z dlaždic keramických lepených flexibilním lepidlem stupnic protiskluzných nebo reliéfních, šířky přes 300 do 350 mm</t>
  </si>
  <si>
    <t>1,55*5"výkres číslo 03</t>
  </si>
  <si>
    <t>59761331</t>
  </si>
  <si>
    <t>schodovka protiskluzná šířky 400x800mm</t>
  </si>
  <si>
    <t>1562910206</t>
  </si>
  <si>
    <t>771274232</t>
  </si>
  <si>
    <t>Montáž obkladů podstupnic z dlaždic hladkých keramických flexibilní lepidlo v přes 150 do 200 mm</t>
  </si>
  <si>
    <t>951571416</t>
  </si>
  <si>
    <t>Montáž obkladů schodišť z dlaždic keramických lepených flexibilním lepidlem podstupnic hladkých, výšky přes 150 do 200 mm</t>
  </si>
  <si>
    <t>154780483</t>
  </si>
  <si>
    <t>7,750*0,2*1,1</t>
  </si>
  <si>
    <t>771471810</t>
  </si>
  <si>
    <t>Demontáž soklíků z dlaždic keramických kladených do malty rovných</t>
  </si>
  <si>
    <t>-331713554</t>
  </si>
  <si>
    <t>(6,73+2,69)*2</t>
  </si>
  <si>
    <t>(11,27+2,64)*2</t>
  </si>
  <si>
    <t>567679841</t>
  </si>
  <si>
    <t>(2,69+6,73)*2-0,97+0,95*2-1+0,52*2-1,3+0,7*2</t>
  </si>
  <si>
    <t>(33,86+2,73)*2-0,8-0,9-1,4-2,14-1-1-1-1-0,9</t>
  </si>
  <si>
    <t>(9,67+2,64)*2-0,9-0,8</t>
  </si>
  <si>
    <t>(2,64+1,5)*2-0,8</t>
  </si>
  <si>
    <t>(10,88+6,73)*2-0,8*2+0,8*2</t>
  </si>
  <si>
    <t>(7,55+6,73)*2-1,35+0,8*2-1</t>
  </si>
  <si>
    <t>1425443392</t>
  </si>
  <si>
    <t>198,220/0,3</t>
  </si>
  <si>
    <t>660,733*1,1 "Přepočtené koeficientem množství</t>
  </si>
  <si>
    <t>771571810</t>
  </si>
  <si>
    <t>Demontáž podlah z dlaždic keramických kladených do malty</t>
  </si>
  <si>
    <t>134230120</t>
  </si>
  <si>
    <t>19,9+21,1+8,6+27,3+74,2+51,7"výkres číslo 02</t>
  </si>
  <si>
    <t>-1994656247</t>
  </si>
  <si>
    <t>1978516718</t>
  </si>
  <si>
    <t>296,2*1,1 "Přepočtené koeficientem množství</t>
  </si>
  <si>
    <t>1536823674</t>
  </si>
  <si>
    <t>4"výkres číslo 03</t>
  </si>
  <si>
    <t>998771101</t>
  </si>
  <si>
    <t>Přesun hmot tonážní pro podlahy z dlaždic v objektech v do 6 m</t>
  </si>
  <si>
    <t>1748617794</t>
  </si>
  <si>
    <t>Přesun hmot pro podlahy z dlaždic stanovený z hmotnosti přesunovaného materiálu vodorovná dopravní vzdálenost do 50 m v objektech výšky do 6 m</t>
  </si>
  <si>
    <t>-1622196234</t>
  </si>
  <si>
    <t>772</t>
  </si>
  <si>
    <t>Podlahy z kamene</t>
  </si>
  <si>
    <t>772101501</t>
  </si>
  <si>
    <t>Broušení, oprava a konzervace stávajících kamenných schodišťových stupňů</t>
  </si>
  <si>
    <t>-1743487980</t>
  </si>
  <si>
    <t>17"výkres číslo 03</t>
  </si>
  <si>
    <t>776</t>
  </si>
  <si>
    <t>Podlahy povlakové</t>
  </si>
  <si>
    <t>776201812</t>
  </si>
  <si>
    <t>Demontáž lepených povlakových podlah s podložkou ručně</t>
  </si>
  <si>
    <t>-611156862</t>
  </si>
  <si>
    <t>Demontáž povlakových podlahovin lepených ručně s podložkou</t>
  </si>
  <si>
    <t>93,1"výkres číslo 02</t>
  </si>
  <si>
    <t>776301812</t>
  </si>
  <si>
    <t>Odstranění lepených podlahovin s podložkou ze schodišťových stupňů</t>
  </si>
  <si>
    <t>-593046399</t>
  </si>
  <si>
    <t>Demontáž povlakových podlahovin ze schodišťových stupňů s podložkou</t>
  </si>
  <si>
    <t>2,14*16"výkres číslo 03</t>
  </si>
  <si>
    <t>776430811</t>
  </si>
  <si>
    <t>Odstranění hran schodišťových</t>
  </si>
  <si>
    <t>-1221987564</t>
  </si>
  <si>
    <t>Demontáž soklíků nebo lišt hran schodišťových</t>
  </si>
  <si>
    <t>777</t>
  </si>
  <si>
    <t>Podlahy lité</t>
  </si>
  <si>
    <t>777121115</t>
  </si>
  <si>
    <t>Vyrovnání podkladu podlah stěrkou plněnou pískem pl přes 1,0 m2 tl přes 3 do 5 mm</t>
  </si>
  <si>
    <t>-1282608797</t>
  </si>
  <si>
    <t>Vyrovnání podkladu epoxidovou stěrkou plněnou pískem, tloušťky přes 3 do 5 mm, plochy přes 1,0 m2</t>
  </si>
  <si>
    <t>6,500"výkres číslo 04</t>
  </si>
  <si>
    <t>777131111</t>
  </si>
  <si>
    <t>Penetrační epoxidový nátěr podlahy plněný pískem</t>
  </si>
  <si>
    <t>-1526431758</t>
  </si>
  <si>
    <t>Penetrační nátěr podlahy epoxidový předem plněný pískem</t>
  </si>
  <si>
    <t>777511105</t>
  </si>
  <si>
    <t>Krycí epoxidová stěrka tloušťky přes 2 do 3 mm dekorativní lité podlahy</t>
  </si>
  <si>
    <t>-407856743</t>
  </si>
  <si>
    <t>Krycí stěrka dekorativní epoxidová, tloušťky přes 2 do 3 mm</t>
  </si>
  <si>
    <t>777991901</t>
  </si>
  <si>
    <t>Broušení stávajících litých podlah</t>
  </si>
  <si>
    <t>476587114</t>
  </si>
  <si>
    <t>Údržba lité podlahy stávající broušení</t>
  </si>
  <si>
    <t>6,5"výkres číslo 04</t>
  </si>
  <si>
    <t>998777101</t>
  </si>
  <si>
    <t>Přesun hmot tonážní pro podlahy lité v objektech v do 6 m</t>
  </si>
  <si>
    <t>-1118169733</t>
  </si>
  <si>
    <t>Přesun hmot pro podlahy lité stanovený z hmotnosti přesunovaného materiálu vodorovná dopravní vzdálenost do 50 m v objektech výšky do 6 m</t>
  </si>
  <si>
    <t>998777181</t>
  </si>
  <si>
    <t>Příplatek k přesunu hmot tonážní 777 prováděný bez použití mechanizace</t>
  </si>
  <si>
    <t>1510642778</t>
  </si>
  <si>
    <t>Přesun hmot pro podlahy lité stanovený z hmotnosti přesunovaného materiálu Příplatek k cenám za přesun prováděný bez použití mechanizace pro jakoukoliv výšku objektu</t>
  </si>
  <si>
    <t>2059440206</t>
  </si>
  <si>
    <t>-592980973</t>
  </si>
  <si>
    <t>154</t>
  </si>
  <si>
    <t>-1303562890</t>
  </si>
  <si>
    <t>74+14,2"výkres číslo 03</t>
  </si>
  <si>
    <t>155</t>
  </si>
  <si>
    <t>783943161</t>
  </si>
  <si>
    <t>Penetrační polyuretanový nátěr pórovitých betonových podlah</t>
  </si>
  <si>
    <t>-136444155</t>
  </si>
  <si>
    <t>Penetrační nátěr betonových podlah pórovitých ( např. z cihelné dlažby, betonu apod.) polyuretanový</t>
  </si>
  <si>
    <t>156</t>
  </si>
  <si>
    <t>783947161</t>
  </si>
  <si>
    <t>Krycí dvojnásobný polyuretanový vodou ředitelný nátěr betonové podlahy</t>
  </si>
  <si>
    <t>-8916893</t>
  </si>
  <si>
    <t>Krycí (uzavírací) nátěr betonových podlah dvojnásobný polyuretanový vodou ředitelný</t>
  </si>
  <si>
    <t>157</t>
  </si>
  <si>
    <t>-832977907</t>
  </si>
  <si>
    <t>267,4+28,533+810,851"položky dílu 6</t>
  </si>
  <si>
    <t>158</t>
  </si>
  <si>
    <t>558478518</t>
  </si>
  <si>
    <t>28,533+810,851"položky dílu 6</t>
  </si>
  <si>
    <t>4,472*2"položky dílu 763</t>
  </si>
  <si>
    <t>159</t>
  </si>
  <si>
    <t>784211161</t>
  </si>
  <si>
    <t>Příplatek k cenám 2x maleb ze směsí za mokra oděruvzdorných za barevnou malbu v světlém odstínu</t>
  </si>
  <si>
    <t>790156078</t>
  </si>
  <si>
    <t>Malby z malířských směsí oděruvzdorných za mokra Příplatek k cenám dvojnásobných maleb za provádění barevné malby tónované na tónovacích automatech, v odstínu světlém</t>
  </si>
  <si>
    <t>160</t>
  </si>
  <si>
    <t>784221101</t>
  </si>
  <si>
    <t>Dvojnásobné bílé malby ze směsí za sucha dobře otěruvzdorných v místnostech do 3,80 m</t>
  </si>
  <si>
    <t>-1124404484</t>
  </si>
  <si>
    <t>Malby z malířských směsí otěruvzdorných za sucha dvojnásobné, bílé za sucha otěruvzdorné dobře v místnostech výšky do 3,80 m</t>
  </si>
  <si>
    <t>267,4"položky dílu 6</t>
  </si>
  <si>
    <t>02 - elektroinstalace</t>
  </si>
  <si>
    <t xml:space="preserve">      1.00 - Svítidla</t>
  </si>
  <si>
    <t xml:space="preserve">      2.00 - Spínače, zásuvky</t>
  </si>
  <si>
    <t xml:space="preserve">      3.00 - Montážní materiál</t>
  </si>
  <si>
    <t xml:space="preserve">      4.00 - Rozvaděče</t>
  </si>
  <si>
    <t xml:space="preserve">      5.00 - Kabely</t>
  </si>
  <si>
    <t xml:space="preserve">      7.00 - Demontáže</t>
  </si>
  <si>
    <t xml:space="preserve">      8.00 - Ostatní</t>
  </si>
  <si>
    <t>Svítidla</t>
  </si>
  <si>
    <t>A - Svítidlo LED zapuštěný, IP54,25W, 110lm/W</t>
  </si>
  <si>
    <t>-1111133154</t>
  </si>
  <si>
    <t>B1 - Svítidlo LED přisazené, IP65,36W, 139lm/W</t>
  </si>
  <si>
    <t>-116219920</t>
  </si>
  <si>
    <t>B2 - Svítidlo LED přisazené, IP65,25W, 140lm/W</t>
  </si>
  <si>
    <t>-1000508996</t>
  </si>
  <si>
    <t>1.04</t>
  </si>
  <si>
    <t>C - Svítidlo LED přisazené, IP54,24W, 95lm/W</t>
  </si>
  <si>
    <t>-342821733</t>
  </si>
  <si>
    <t>1.05</t>
  </si>
  <si>
    <t>E - LED světlomet 30W, světelný tok 2520lm, IP65 + pohybový snímač. 230V/10A, 180°</t>
  </si>
  <si>
    <t>2139496352</t>
  </si>
  <si>
    <t>1.06</t>
  </si>
  <si>
    <t>N - Nouzové protipanické svítidlo LED 11W, s vlastním bateriovým zdrojem T=60min, IP65</t>
  </si>
  <si>
    <t>1259385050</t>
  </si>
  <si>
    <t>1.07</t>
  </si>
  <si>
    <t>N1 -Nouzové únikové svítidlo LED 11W s piktogramem, s vlastním bateriovým zdrojem T=60min, IP65</t>
  </si>
  <si>
    <t>900638203</t>
  </si>
  <si>
    <t>1.08</t>
  </si>
  <si>
    <t>-1549665857</t>
  </si>
  <si>
    <t>Jednopólový vypínač, řazení 1, 10A/250V, IP44, pro zapuštěnou montáž</t>
  </si>
  <si>
    <t>-1198909249</t>
  </si>
  <si>
    <t>Jednopólový vypínač se signalizační doutnavkou, řazení 1/OS, 10A/250V, IP44, pro nástěnou montáž</t>
  </si>
  <si>
    <t>-716086541</t>
  </si>
  <si>
    <t>Sériový vypínač, řazení 5, 10A/250V, IP44, pro zapuštěnou montáž</t>
  </si>
  <si>
    <t>1876305469</t>
  </si>
  <si>
    <t>Snímač přítomnosti 180°, pro LED osvětlení, 10A/250V, IP44</t>
  </si>
  <si>
    <t>-1620179892</t>
  </si>
  <si>
    <t>Snímač přítomnosti 360°, pro LED osvětlení, 10A/250V, IP44, pro zapuštěnou montáž</t>
  </si>
  <si>
    <t>398397218</t>
  </si>
  <si>
    <t>2.06</t>
  </si>
  <si>
    <t>Snímač přítomnosti 360°, pro LED osvětlení, 10A/250V, IP44, na povrch</t>
  </si>
  <si>
    <t>-269060296</t>
  </si>
  <si>
    <t>2.07</t>
  </si>
  <si>
    <t>Spínač trojpólový 25A/400V, krabice IP65</t>
  </si>
  <si>
    <t>-1994486691</t>
  </si>
  <si>
    <t>2.08</t>
  </si>
  <si>
    <t>Zásuvka jednonásobná s clonkami, 16A/250V, IP44 pro zapuštěnou montáž</t>
  </si>
  <si>
    <t>-1816960371</t>
  </si>
  <si>
    <t>2.09</t>
  </si>
  <si>
    <t>Zásuvka trojfázová nástěnná, 16A/400V, 5. pól, na povrch</t>
  </si>
  <si>
    <t>-1728123148</t>
  </si>
  <si>
    <t>2.10</t>
  </si>
  <si>
    <t>-47783439</t>
  </si>
  <si>
    <t>Krabice přístrojová ref. typ KP 68</t>
  </si>
  <si>
    <t>1698247897</t>
  </si>
  <si>
    <t>Krabice přístrojová ref. typ KPR 68</t>
  </si>
  <si>
    <t>1289691163</t>
  </si>
  <si>
    <t>Krabice rozvodná s víčkem a svorkovnicí ref. typ KU 68-1903</t>
  </si>
  <si>
    <t>-36693435</t>
  </si>
  <si>
    <t>Krabice odbočná s víčkem a svorkovnicí ref. typ KR 95/5</t>
  </si>
  <si>
    <t>-668225420</t>
  </si>
  <si>
    <t>Krabice odbočná 85x85x40, IP54</t>
  </si>
  <si>
    <t>-141102814</t>
  </si>
  <si>
    <t>Krabice odbočná 85x85x40, IP54, bezhalogenová</t>
  </si>
  <si>
    <t>-2129160380</t>
  </si>
  <si>
    <t>3.07</t>
  </si>
  <si>
    <t>Svorka kabelová bezšroubová 5x1,5-2,5</t>
  </si>
  <si>
    <t>-659134564</t>
  </si>
  <si>
    <t>3.08</t>
  </si>
  <si>
    <t>Tuhá elektroinstalační trubka - D25, střední mechanická odolnost, včetně spojek a příchytek</t>
  </si>
  <si>
    <t>763924182</t>
  </si>
  <si>
    <t>3.09</t>
  </si>
  <si>
    <t>Bezhalogenová tuhá elektroinstalační trubka - D25, střední mechanická odolnost, včetně spojek a příchytek</t>
  </si>
  <si>
    <t>770150877</t>
  </si>
  <si>
    <t>3.10</t>
  </si>
  <si>
    <t>Chránička kopoflex D63</t>
  </si>
  <si>
    <t>-1422953103</t>
  </si>
  <si>
    <t>3.11</t>
  </si>
  <si>
    <t>Drátěný kabelový žlab 60/60 žárově zinkovaný, včetně středového závěsu a spojovacího materiálu</t>
  </si>
  <si>
    <t>-461756493</t>
  </si>
  <si>
    <t>3.12</t>
  </si>
  <si>
    <t>456286331</t>
  </si>
  <si>
    <t>3.13</t>
  </si>
  <si>
    <t>94240537</t>
  </si>
  <si>
    <t>3.14</t>
  </si>
  <si>
    <t>1867532178</t>
  </si>
  <si>
    <t>3.15</t>
  </si>
  <si>
    <t>-1877575520</t>
  </si>
  <si>
    <t>3.16</t>
  </si>
  <si>
    <t>Protipožární nástřik - 5kg</t>
  </si>
  <si>
    <t>388044779</t>
  </si>
  <si>
    <t>3.17</t>
  </si>
  <si>
    <t>1235045164</t>
  </si>
  <si>
    <t>1011645148</t>
  </si>
  <si>
    <t>-232738011</t>
  </si>
  <si>
    <t>Jistič 50B/3</t>
  </si>
  <si>
    <t>-582509329</t>
  </si>
  <si>
    <t>4.04</t>
  </si>
  <si>
    <t>112387841</t>
  </si>
  <si>
    <t>4.05</t>
  </si>
  <si>
    <t>Rozvaděč R11</t>
  </si>
  <si>
    <t>-1972175072</t>
  </si>
  <si>
    <t>4.06</t>
  </si>
  <si>
    <t>Ik=10kA - nový rozvaděč</t>
  </si>
  <si>
    <t>-493512733</t>
  </si>
  <si>
    <t>4.07</t>
  </si>
  <si>
    <t>Nástěný oceloplechový rozvaděč s požární odolností EI 45 DP1, dvířka EI 30 DP1, IP54/00, rozměry (šxvxh 660x790x300), přístrojový rošt, krycí deska</t>
  </si>
  <si>
    <t>-229167216</t>
  </si>
  <si>
    <t>4.08</t>
  </si>
  <si>
    <t>Vypínač 63A/3</t>
  </si>
  <si>
    <t>-1894847851</t>
  </si>
  <si>
    <t>4.09</t>
  </si>
  <si>
    <t>Přepěťová ochrana typu T2 - 3.pól</t>
  </si>
  <si>
    <t>1340669730</t>
  </si>
  <si>
    <t>4.10</t>
  </si>
  <si>
    <t>Jistič 6B/1</t>
  </si>
  <si>
    <t>-370135391</t>
  </si>
  <si>
    <t>4.11</t>
  </si>
  <si>
    <t>1752682197</t>
  </si>
  <si>
    <t>4.12</t>
  </si>
  <si>
    <t>Jistič 16B/1</t>
  </si>
  <si>
    <t>-2040164966</t>
  </si>
  <si>
    <t>4.13</t>
  </si>
  <si>
    <t>Jistič 16B/3</t>
  </si>
  <si>
    <t>-1258000388</t>
  </si>
  <si>
    <t>4.14</t>
  </si>
  <si>
    <t>Jistič 20B/3</t>
  </si>
  <si>
    <t>-678155601</t>
  </si>
  <si>
    <t>4.15</t>
  </si>
  <si>
    <t>Jistič 25B/3</t>
  </si>
  <si>
    <t>1770554594</t>
  </si>
  <si>
    <t>4.16</t>
  </si>
  <si>
    <t>Proudové chrániče s nadproudovou ochranou 10B/2/0,03A</t>
  </si>
  <si>
    <t>2092673808</t>
  </si>
  <si>
    <t>4.17</t>
  </si>
  <si>
    <t>Proudový chránič 40A/4/0,03A</t>
  </si>
  <si>
    <t>-464750497</t>
  </si>
  <si>
    <t>4.18</t>
  </si>
  <si>
    <t>Modulový stykač 20A/250V</t>
  </si>
  <si>
    <t>-106748019</t>
  </si>
  <si>
    <t>4.19</t>
  </si>
  <si>
    <t>Spínací hodiny Astro, 2 kanálové</t>
  </si>
  <si>
    <t>-1047082605</t>
  </si>
  <si>
    <t>4.20</t>
  </si>
  <si>
    <t>Můstek nulovací - modrý</t>
  </si>
  <si>
    <t>210075810</t>
  </si>
  <si>
    <t>4.21</t>
  </si>
  <si>
    <t>247220058</t>
  </si>
  <si>
    <t>4.22</t>
  </si>
  <si>
    <t>Sestavení a výroba rozvaděče</t>
  </si>
  <si>
    <t>1216668191</t>
  </si>
  <si>
    <t>Kabel silový s Cu jádrem CYKY-O 2x1,5 mm2</t>
  </si>
  <si>
    <t>-1432252828</t>
  </si>
  <si>
    <t>-631206463</t>
  </si>
  <si>
    <t>-693619069</t>
  </si>
  <si>
    <t>Kabel silový s Cu jádrem CYKY-O 4x1,5 mm2</t>
  </si>
  <si>
    <t>1011514332</t>
  </si>
  <si>
    <t>Kabel silový s Cu jádrem CYKY 4x10 mm2</t>
  </si>
  <si>
    <t>-1597834682</t>
  </si>
  <si>
    <t>Kabel silový s Cu jádrem CYKY 5x1,5 mm2</t>
  </si>
  <si>
    <t>-1350051371</t>
  </si>
  <si>
    <t>Kabel silový s Cu jádrem CYKY 5x2,5 mm2</t>
  </si>
  <si>
    <t>1834707242</t>
  </si>
  <si>
    <t>-1662935057</t>
  </si>
  <si>
    <t>5.09</t>
  </si>
  <si>
    <t>Kabel silový s Cu jádrem PRAFlaSafe 1-CXKH-R B2cas1d0 3x1,5mm2</t>
  </si>
  <si>
    <t>1857488852</t>
  </si>
  <si>
    <t>5.10</t>
  </si>
  <si>
    <t>Kabel silový s Cu jádrem PRAFlaSafe 1-CXKH-R B2cas1d0 5x1,5mm2</t>
  </si>
  <si>
    <t>328402111</t>
  </si>
  <si>
    <t>5.11</t>
  </si>
  <si>
    <t>Vodič silový s Cu jádrem CYA H07 V-K 6 mm2</t>
  </si>
  <si>
    <t>419125341</t>
  </si>
  <si>
    <t>Montáž rozváděčů litinových, hliníkových nebo plastových - skříněk do 20 kg</t>
  </si>
  <si>
    <t>-1122675048</t>
  </si>
  <si>
    <t>Montáž vypínač nástěnný 1-jednopólový prostředí normální</t>
  </si>
  <si>
    <t>578308501</t>
  </si>
  <si>
    <t>Montáž vypínač (polo)zapuštěný šroubové připojení 1-jednopólový</t>
  </si>
  <si>
    <t>133812429</t>
  </si>
  <si>
    <t>Montáž přepínač (polo)zapuštěný šroubové připojení 5-seriový</t>
  </si>
  <si>
    <t>123497881</t>
  </si>
  <si>
    <t>Montáž snímače přítomnosti 180°</t>
  </si>
  <si>
    <t>1141354796</t>
  </si>
  <si>
    <t>Montáž snímače přítomnosti 360° pro zapuštěnou montáž</t>
  </si>
  <si>
    <t>-1661373828</t>
  </si>
  <si>
    <t>Montáž snímače přítomnosti 360° na povrch</t>
  </si>
  <si>
    <t>1006329738</t>
  </si>
  <si>
    <t>137747036</t>
  </si>
  <si>
    <t>Montáž zásuvka (polo)zapuštěná šroubové připojení 2P+PE dvojí zapojení - průběžná</t>
  </si>
  <si>
    <t>338387623</t>
  </si>
  <si>
    <t>Montáž zásuvek průmyslových nástěnných provedení IP 44 3P+N+PE 16 A</t>
  </si>
  <si>
    <t>-763430392</t>
  </si>
  <si>
    <t>Montáž krabice zapuštěná plastová kruhová</t>
  </si>
  <si>
    <t>-1486132851</t>
  </si>
  <si>
    <t>Montáž krabice nástěnná plastová čtyřhranná do 160x160 mm</t>
  </si>
  <si>
    <t>601578475</t>
  </si>
  <si>
    <t>Montáž trubka plastová tuhá D25mm uložená pevně</t>
  </si>
  <si>
    <t>-988742430</t>
  </si>
  <si>
    <t>Montáž trubky kopoflex D63</t>
  </si>
  <si>
    <t>2026713525</t>
  </si>
  <si>
    <t>Montáž žlab kovový šířky do 250 mm bez víka</t>
  </si>
  <si>
    <t>551806458</t>
  </si>
  <si>
    <t>617741414</t>
  </si>
  <si>
    <t>2013062071</t>
  </si>
  <si>
    <t>Montáž svítidlo LED bytové přisazené nástěnné panelové do 0,36 m2</t>
  </si>
  <si>
    <t>1836912646</t>
  </si>
  <si>
    <t>Montáž svítidlo LED bytové přisazené nástěnné panelové do 0,09 m2</t>
  </si>
  <si>
    <t>-399745651</t>
  </si>
  <si>
    <t>Montáž kabel Cu bez ukončení uložený pod omítku plný kulatý 2x1,5 až 2,5 mm2 (CYKY)</t>
  </si>
  <si>
    <t>1752074679</t>
  </si>
  <si>
    <t>-1396093961</t>
  </si>
  <si>
    <t>6.22</t>
  </si>
  <si>
    <t>Montáž kabel Cu bez ukončení uložený pod omítku plný kulatý 4x1,5 mm2 (CYKY)</t>
  </si>
  <si>
    <t>-1237383309</t>
  </si>
  <si>
    <t>6.23</t>
  </si>
  <si>
    <t>1449431720</t>
  </si>
  <si>
    <t>6.24</t>
  </si>
  <si>
    <t>Montáž kabel Cu bez ukončení uložený pod omítku plný kulatý 5x1,5 až 2,5 mm2 (CYKY)</t>
  </si>
  <si>
    <t>-757908467</t>
  </si>
  <si>
    <t>6.25</t>
  </si>
  <si>
    <t>874633239</t>
  </si>
  <si>
    <t>6.26</t>
  </si>
  <si>
    <t>Montáž kabel Cu bez ukončení uložený pod omítku plný kulatý 5x10mm2 (CYKY)</t>
  </si>
  <si>
    <t>-1637098085</t>
  </si>
  <si>
    <t>6.27</t>
  </si>
  <si>
    <t>Montáž vodič Cu izolovaný plný a laněný žíla 0,35-6 mm2 pod omítku (CY)</t>
  </si>
  <si>
    <t>294627808</t>
  </si>
  <si>
    <t>6.28</t>
  </si>
  <si>
    <t>Montáž kabel Cu plný kulatý žíla 3x1,5 mm2 uložený volně (PRAFlaSafe 1-CXKH-R B2cas1d0)</t>
  </si>
  <si>
    <t>728164284</t>
  </si>
  <si>
    <t>6.29</t>
  </si>
  <si>
    <t>Montáž kabel Cu plný kulatý žíla 5x1,5 až 2,5 mm2 uložený volně (PRAFlaSafe 1-CXKH-R B2cas1d0)</t>
  </si>
  <si>
    <t>1889591036</t>
  </si>
  <si>
    <t>6.30</t>
  </si>
  <si>
    <t>1366529493</t>
  </si>
  <si>
    <t>6.31</t>
  </si>
  <si>
    <t>794765180</t>
  </si>
  <si>
    <t>6.32</t>
  </si>
  <si>
    <t>Ukončení vodičů v rozváděči nebo na přístroji včetně zapojení průřezu žíly do 10 mm2</t>
  </si>
  <si>
    <t>-1596226068</t>
  </si>
  <si>
    <t>6.33</t>
  </si>
  <si>
    <t>Ukončení kabelů celoplastových koncovkou do 1 kV přírubovou jednocestnou KSPe žíly do 3x1,5až10 mm2</t>
  </si>
  <si>
    <t>-1173554606</t>
  </si>
  <si>
    <t>6.34</t>
  </si>
  <si>
    <t>-742879406</t>
  </si>
  <si>
    <t>6.35</t>
  </si>
  <si>
    <t>-595270046</t>
  </si>
  <si>
    <t>6.36</t>
  </si>
  <si>
    <t>-1924636402</t>
  </si>
  <si>
    <t>6.37</t>
  </si>
  <si>
    <t>Protipožární nástřik</t>
  </si>
  <si>
    <t>972310554</t>
  </si>
  <si>
    <t>6.38</t>
  </si>
  <si>
    <t>-820206525</t>
  </si>
  <si>
    <t>6.39</t>
  </si>
  <si>
    <t>Vysekání kapes a výklenků ve zdivu cihelném pro krabice 15x15x10 cm</t>
  </si>
  <si>
    <t>-904910116</t>
  </si>
  <si>
    <t>6.40</t>
  </si>
  <si>
    <t>1790580690</t>
  </si>
  <si>
    <t>6.41</t>
  </si>
  <si>
    <t>449111107</t>
  </si>
  <si>
    <t>6.42</t>
  </si>
  <si>
    <t>1655695138</t>
  </si>
  <si>
    <t>6.43</t>
  </si>
  <si>
    <t>-127157780</t>
  </si>
  <si>
    <t>Demontáže</t>
  </si>
  <si>
    <t>Stávající elektroinstalace v 1.PP (svítidla, kabely, vypínače, zásuvky, příchytky, lišty, rozvaděč R11….....)</t>
  </si>
  <si>
    <t>-1488642341</t>
  </si>
  <si>
    <t>Stávající přisazený rozvaděč R1 (rozvaděč, odpojení kabelů z rozvaděče)</t>
  </si>
  <si>
    <t>762837638</t>
  </si>
  <si>
    <t>8.00</t>
  </si>
  <si>
    <t>8.01</t>
  </si>
  <si>
    <t>-339352525</t>
  </si>
  <si>
    <t>8.02</t>
  </si>
  <si>
    <t>Poplatek za uložení stavebního odpadu na skládce (skládkovné)</t>
  </si>
  <si>
    <t>1524164017</t>
  </si>
  <si>
    <t>8.03</t>
  </si>
  <si>
    <t>Skládkování a odvoz vybourané suti do 1 km</t>
  </si>
  <si>
    <t>-180544330</t>
  </si>
  <si>
    <t>8.04</t>
  </si>
  <si>
    <t>-982603228</t>
  </si>
  <si>
    <t>8.05</t>
  </si>
  <si>
    <t>Dohledání stávajících kabelů</t>
  </si>
  <si>
    <t>1827557112</t>
  </si>
  <si>
    <t>8.06</t>
  </si>
  <si>
    <t>Měření intenzity umělého osvětlení firmou k tomu oprávněné včetně vypracování protokolu o měření intenzity umělého osvětlení</t>
  </si>
  <si>
    <t>-1135871953</t>
  </si>
  <si>
    <t>8.07</t>
  </si>
  <si>
    <t>2031323177</t>
  </si>
  <si>
    <t>8.08</t>
  </si>
  <si>
    <t>-1556468471</t>
  </si>
  <si>
    <t>8.09</t>
  </si>
  <si>
    <t>-272724476</t>
  </si>
  <si>
    <t>8.10</t>
  </si>
  <si>
    <t>1129264187</t>
  </si>
  <si>
    <t>8.11</t>
  </si>
  <si>
    <t>1420629620</t>
  </si>
  <si>
    <t>8.12</t>
  </si>
  <si>
    <t>1767043893</t>
  </si>
  <si>
    <t>8.13</t>
  </si>
  <si>
    <t>1057495329</t>
  </si>
  <si>
    <t>8.14</t>
  </si>
  <si>
    <t>-1021905706</t>
  </si>
  <si>
    <t>8.15</t>
  </si>
  <si>
    <t>799718271</t>
  </si>
  <si>
    <t>8.16</t>
  </si>
  <si>
    <t>-2084107894</t>
  </si>
  <si>
    <t>8.17</t>
  </si>
  <si>
    <t>Nepředvídatelné práce, pomocný dělník</t>
  </si>
  <si>
    <t>291418441</t>
  </si>
  <si>
    <t>8.18</t>
  </si>
  <si>
    <t>Nepředvídatelné práce, kvalifikovaný dělník</t>
  </si>
  <si>
    <t>1032873329</t>
  </si>
  <si>
    <t>8.19</t>
  </si>
  <si>
    <t>1901080037</t>
  </si>
  <si>
    <t>8.20</t>
  </si>
  <si>
    <t>1227328403</t>
  </si>
  <si>
    <t xml:space="preserve">    722 - Zdravotechnika - vnitřní vodovod</t>
  </si>
  <si>
    <t>M103</t>
  </si>
  <si>
    <t>Stavební přípomoce ( frézování drážek do rozměru 100/100 mm pro rozvody ZTI, dočištění výkopových prací v 1.PP, vybouraní stávajících rozvodů v 1.PP, vybourání nových prostupů, dozdění nových prostupů, omítnutí, výmalba, napojení na stávající přípojku spl</t>
  </si>
  <si>
    <t>-907346596</t>
  </si>
  <si>
    <t>M075</t>
  </si>
  <si>
    <t>Lešení</t>
  </si>
  <si>
    <t>348612858</t>
  </si>
  <si>
    <t>289476704</t>
  </si>
  <si>
    <t>744770322</t>
  </si>
  <si>
    <t>1397050924</t>
  </si>
  <si>
    <t>M033</t>
  </si>
  <si>
    <t>Svodné kanalizační plastové potrubí DN 250 uložené v zemi ( položka obsahuje montáž , uložení , tvarovky, spojovací matreiál )</t>
  </si>
  <si>
    <t>-584332482</t>
  </si>
  <si>
    <t>M034</t>
  </si>
  <si>
    <t>Kanalizační plastové potrubí DN 100 ( položka obsahuje montáž , uložení , tvarovky, spojovací matreiál )</t>
  </si>
  <si>
    <t>1487573557</t>
  </si>
  <si>
    <t>M035</t>
  </si>
  <si>
    <t xml:space="preserve">Kanalizační plastové potrubí  DN 70 ( položka obsahuje  montáž , uložení , tvarovky, spojovací matreiál )</t>
  </si>
  <si>
    <t>1583085259</t>
  </si>
  <si>
    <t>M040</t>
  </si>
  <si>
    <t>Čistící kus DN 250</t>
  </si>
  <si>
    <t>756917864</t>
  </si>
  <si>
    <t>M041</t>
  </si>
  <si>
    <t>Čistící kus DN 100</t>
  </si>
  <si>
    <t>1514317592</t>
  </si>
  <si>
    <t>M042</t>
  </si>
  <si>
    <t>Čistící kus DN 70</t>
  </si>
  <si>
    <t>1773791311</t>
  </si>
  <si>
    <t>640265062</t>
  </si>
  <si>
    <t>722</t>
  </si>
  <si>
    <t>Zdravotechnika - vnitřní vodovod</t>
  </si>
  <si>
    <t>M047</t>
  </si>
  <si>
    <t>Potrubí vodovodní plastové 63x10,5 ( položka obsahuje montáž, uložení, tvarovky, spojovací materiál )</t>
  </si>
  <si>
    <t>1644866672</t>
  </si>
  <si>
    <t>M048</t>
  </si>
  <si>
    <t>Potrubí vodovodní plastové 50x6,9 ( položka obsahuje montáž, uložení, tvarovky, spojovací materiál )</t>
  </si>
  <si>
    <t>-1976089176</t>
  </si>
  <si>
    <t>M049</t>
  </si>
  <si>
    <t>Potrubí vodovodní plastové 40x5,5 ( položka obsahuje montáž, uložení, tvarovky, spojovací materiál )</t>
  </si>
  <si>
    <t>291391981</t>
  </si>
  <si>
    <t>M050</t>
  </si>
  <si>
    <t>Potrubí vodovodní plastové 32x5,4 ( položka obsahuje montáž, uložení, tvarovky, spojovací materiál )</t>
  </si>
  <si>
    <t>188869202</t>
  </si>
  <si>
    <t>M051</t>
  </si>
  <si>
    <t>Potrubí vodovodní plastové 25x4,2 ( položka obsahuje montáž, uložení, tvarovky, spojovací materiál )</t>
  </si>
  <si>
    <t>281206621</t>
  </si>
  <si>
    <t>M052</t>
  </si>
  <si>
    <t>Potrubí vodovodní plastové 20x3,4 ( položka obsahuje montáž, uložení, tvarovky, spojovací materiál )</t>
  </si>
  <si>
    <t>123140868</t>
  </si>
  <si>
    <t>M053</t>
  </si>
  <si>
    <t>Štítky na označení rozvodů ZTI</t>
  </si>
  <si>
    <t>-1899216484</t>
  </si>
  <si>
    <t>M054</t>
  </si>
  <si>
    <t>Tlaková zkouška vodovodu</t>
  </si>
  <si>
    <t>432643945</t>
  </si>
  <si>
    <t>M055</t>
  </si>
  <si>
    <t>Proplach a dezinfekce vodovodu</t>
  </si>
  <si>
    <t>47272392</t>
  </si>
  <si>
    <t>M056</t>
  </si>
  <si>
    <t>Návleková tepelná izolace Mirelon 20mm</t>
  </si>
  <si>
    <t>-1417999013</t>
  </si>
  <si>
    <t>M057</t>
  </si>
  <si>
    <t>Rohové ventily DN 15</t>
  </si>
  <si>
    <t>646195316</t>
  </si>
  <si>
    <t>M058</t>
  </si>
  <si>
    <t>Kulový kohout DN 20 použití pro vodovod</t>
  </si>
  <si>
    <t>-1972464787</t>
  </si>
  <si>
    <t>M059</t>
  </si>
  <si>
    <t>Kulový kohout DN 25 použití pro vodovod</t>
  </si>
  <si>
    <t>-1713936833</t>
  </si>
  <si>
    <t>M060</t>
  </si>
  <si>
    <t>Vyvažovací ventil DN20 použití pro pitnou vodu</t>
  </si>
  <si>
    <t>1200482844</t>
  </si>
  <si>
    <t>M061</t>
  </si>
  <si>
    <t>Kulový kohout DN 32 použití pro vodovod</t>
  </si>
  <si>
    <t>1164934847</t>
  </si>
  <si>
    <t>M062</t>
  </si>
  <si>
    <t>Zpětná klapka DN 32 použití pro vodovod</t>
  </si>
  <si>
    <t>-574720241</t>
  </si>
  <si>
    <t>04 - teplovod</t>
  </si>
  <si>
    <t>-902198462</t>
  </si>
  <si>
    <t>-1446320470</t>
  </si>
  <si>
    <t>911469120</t>
  </si>
  <si>
    <t>-488464197</t>
  </si>
  <si>
    <t>-1190720668</t>
  </si>
  <si>
    <t>05 - vzduchotechnika</t>
  </si>
  <si>
    <t xml:space="preserve">    751 - Vzduchotechnika</t>
  </si>
  <si>
    <t xml:space="preserve">      01 - Zařízení č. 1 – Větrání wc</t>
  </si>
  <si>
    <t>751</t>
  </si>
  <si>
    <t>Vzduchotechnika</t>
  </si>
  <si>
    <t>Zařízení č. 1 – Větrání wc</t>
  </si>
  <si>
    <t>M020</t>
  </si>
  <si>
    <t>Odvodní ventilátor V=500m3/h, dp= 100Pa, 0,15kW, 230V, včetně těsné zpětné klapky, doběhové relé</t>
  </si>
  <si>
    <t>994441283</t>
  </si>
  <si>
    <t>M021</t>
  </si>
  <si>
    <t>Protidešťová žaluzie d=200</t>
  </si>
  <si>
    <t>-2124872085</t>
  </si>
  <si>
    <t>M022</t>
  </si>
  <si>
    <t>Spiro potrubí d= 200</t>
  </si>
  <si>
    <t>644797458</t>
  </si>
  <si>
    <t>M026</t>
  </si>
  <si>
    <t>Kotevní prvky, konzoly dostěny, závěsy VZT potrubí</t>
  </si>
  <si>
    <t>-1645164356</t>
  </si>
  <si>
    <t>M027</t>
  </si>
  <si>
    <t>Kompletační činnost</t>
  </si>
  <si>
    <t>1670318611</t>
  </si>
  <si>
    <t>M028</t>
  </si>
  <si>
    <t>Stavební přípomoce</t>
  </si>
  <si>
    <t>1460719399</t>
  </si>
  <si>
    <t>M029</t>
  </si>
  <si>
    <t>Dokumentace skutečného provedení</t>
  </si>
  <si>
    <t>-54050046</t>
  </si>
  <si>
    <t>M030</t>
  </si>
  <si>
    <t>403272211</t>
  </si>
  <si>
    <t>Zkušební provoz</t>
  </si>
  <si>
    <t>-1892932663</t>
  </si>
  <si>
    <t>06 - ústřední vytápění</t>
  </si>
  <si>
    <t xml:space="preserve">    730 - Ústřední vytápění</t>
  </si>
  <si>
    <t>POZ - Poznámky k sestavení rozpočtu</t>
  </si>
  <si>
    <t>730</t>
  </si>
  <si>
    <t>Ústřední vytápění</t>
  </si>
  <si>
    <t>M073</t>
  </si>
  <si>
    <t>Potrubí ocelové vč. tvarovek a konstrukcí DN15</t>
  </si>
  <si>
    <t>82627574</t>
  </si>
  <si>
    <t>M074</t>
  </si>
  <si>
    <t>Potrubí ocelové vč. tvarovek a konstrukcí DN20</t>
  </si>
  <si>
    <t>1033528022</t>
  </si>
  <si>
    <t>M108</t>
  </si>
  <si>
    <t>Potrubí ocelové vč. tvarovek a konstrukcí DN25</t>
  </si>
  <si>
    <t>-1452656527</t>
  </si>
  <si>
    <t>M109</t>
  </si>
  <si>
    <t>Potrubí ocelové vč. tvarovek a konstrukcí DN32</t>
  </si>
  <si>
    <t>1489142661</t>
  </si>
  <si>
    <t>M110</t>
  </si>
  <si>
    <t>Potrubí ocelové vč. tvarovek a konstrukcí DN50</t>
  </si>
  <si>
    <t>-238927382</t>
  </si>
  <si>
    <t>M111</t>
  </si>
  <si>
    <t>Tep. izol. potrubí na bázi minerální vlny s kašírovanou Al. fólií - l&lt;0,04, tl.30 mm, DN15</t>
  </si>
  <si>
    <t>1417752251</t>
  </si>
  <si>
    <t>M112</t>
  </si>
  <si>
    <t>Tep. izol. potrubí na bázi minerální vlny s kašírovanou Al. fólií - l&lt;0,04, tl.30 mm, DN20</t>
  </si>
  <si>
    <t>-1365999336</t>
  </si>
  <si>
    <t>M113</t>
  </si>
  <si>
    <t>Tep. izol. potrubí na bázi minerální vlny s kašírovanou Al. fólií - l&lt;0,04, tl.30 mm, DN25</t>
  </si>
  <si>
    <t>837545824</t>
  </si>
  <si>
    <t>M114</t>
  </si>
  <si>
    <t>Tep. izol. potrubí na bázi minerální vlny s kašírovanou Al. fólií - l&lt;0,04, tl.30 mm, DN32</t>
  </si>
  <si>
    <t>-645725067</t>
  </si>
  <si>
    <t>M115</t>
  </si>
  <si>
    <t>Tep. izol. potrubí na bázi minerální vlny s kašírovanou Al. fólií - l&lt;0,04, tl.30 mm, DN50</t>
  </si>
  <si>
    <t>1152520964</t>
  </si>
  <si>
    <t>M116</t>
  </si>
  <si>
    <t>Vyvažovací ventil - dimenzy je možné určit po proměření soustavy</t>
  </si>
  <si>
    <t>720383549</t>
  </si>
  <si>
    <t>M117</t>
  </si>
  <si>
    <t>Regulátor tlakové diference - dimenzy je možné určit po proměření soustavy</t>
  </si>
  <si>
    <t>2059087098</t>
  </si>
  <si>
    <t>M118</t>
  </si>
  <si>
    <t>Diagnostika celé soustavy na místě (proměření průtoků, tlakové dispozice soustavy), následně návrh armatur a komponentů dle provedené diagnostiky (regulační armatury, čerpadla atd.)</t>
  </si>
  <si>
    <t>-650708428</t>
  </si>
  <si>
    <t>M119</t>
  </si>
  <si>
    <t>Zaregulování vyvažovacích a regulačních armatur</t>
  </si>
  <si>
    <t>970998516</t>
  </si>
  <si>
    <t>M120</t>
  </si>
  <si>
    <t>Ovzdušňovací ventily DN 10</t>
  </si>
  <si>
    <t>2116208084</t>
  </si>
  <si>
    <t>M121</t>
  </si>
  <si>
    <t>Tlaková zkouška těsnosti dle ČSN 06 0310</t>
  </si>
  <si>
    <t>-444187335</t>
  </si>
  <si>
    <t>M122</t>
  </si>
  <si>
    <t>Proplach potrubí</t>
  </si>
  <si>
    <t>-1504810984</t>
  </si>
  <si>
    <t>M123</t>
  </si>
  <si>
    <t>Topná zkouška</t>
  </si>
  <si>
    <t>-641981536</t>
  </si>
  <si>
    <t>M124</t>
  </si>
  <si>
    <t>Montáž ocelového potrubí vč. izolace</t>
  </si>
  <si>
    <t>-968113218</t>
  </si>
  <si>
    <t>M125</t>
  </si>
  <si>
    <t>Demontáž stávajících rozvodů v prostoru 1.PP, ekologická likvidace, vypuštění otopného systému</t>
  </si>
  <si>
    <t>1505193397</t>
  </si>
  <si>
    <t>M126</t>
  </si>
  <si>
    <t>Demontáž stávajících otopných těles včetně regulačních šroubění, ekologická likvidace</t>
  </si>
  <si>
    <t>-1855793257</t>
  </si>
  <si>
    <t>M127</t>
  </si>
  <si>
    <t>Zaregulování systému</t>
  </si>
  <si>
    <t>-812432332</t>
  </si>
  <si>
    <t>M128</t>
  </si>
  <si>
    <t>Montáž nových otopných těles, včetně regulačních armatur</t>
  </si>
  <si>
    <t>-1548282558</t>
  </si>
  <si>
    <t>M129</t>
  </si>
  <si>
    <t>Deskové otopné těleso náhrada za stávající článková otopná tělesa, výkon zachován, včetně regulačních šroubení, termostatické hlavice</t>
  </si>
  <si>
    <t>1499031148</t>
  </si>
  <si>
    <t>M130</t>
  </si>
  <si>
    <t>-312131121</t>
  </si>
  <si>
    <t>POZ</t>
  </si>
  <si>
    <t>Poznámky k sestavení rozpočtu</t>
  </si>
  <si>
    <t>P1</t>
  </si>
  <si>
    <t>Nové vybavení kotelny a zprovoznění ÚT není součástí této PD</t>
  </si>
  <si>
    <t>491740192</t>
  </si>
  <si>
    <t>SO 05 - Sanace vlhkosti - interiér - pravá polovina</t>
  </si>
  <si>
    <t>-1996053581</t>
  </si>
  <si>
    <t>1,01*1,5*0,92"výkres číslo 03</t>
  </si>
  <si>
    <t>1692969687</t>
  </si>
  <si>
    <t>0,9*2"výkres číslo 03</t>
  </si>
  <si>
    <t>430301501</t>
  </si>
  <si>
    <t>Oprava konstrukce vnitřních schodišť v mísnosti po provedení odvětrávacích kanálků</t>
  </si>
  <si>
    <t>-1261051151</t>
  </si>
  <si>
    <t>653603854</t>
  </si>
  <si>
    <t>38,8+14,4+19,6+49,7+74+9,5+18,7+79,6"výkres číslo 03</t>
  </si>
  <si>
    <t>-1016468039</t>
  </si>
  <si>
    <t>-1309365006</t>
  </si>
  <si>
    <t>651233584</t>
  </si>
  <si>
    <t>0,9*2*2+0,1*2"výkres číslo 03</t>
  </si>
  <si>
    <t>-624377310</t>
  </si>
  <si>
    <t>(1,5+2,5+6*3+3,5*2+3,5+13*2+5)*0,6"výkres číslo 03</t>
  </si>
  <si>
    <t>1797691372</t>
  </si>
  <si>
    <t>623626015</t>
  </si>
  <si>
    <t>(10,65+7,43+0,6+0,3)*2*5,57</t>
  </si>
  <si>
    <t>-1,47*2+(1,47+2*2)*0,62</t>
  </si>
  <si>
    <t>(7,32+3,61)*2*3,87</t>
  </si>
  <si>
    <t>-0,9*2+(1,5+2,1*2)*0,5</t>
  </si>
  <si>
    <t>-1*2+(1,4+2,1*2)*0,75</t>
  </si>
  <si>
    <t>-1,47*2</t>
  </si>
  <si>
    <t>(10,92+6,72)*2*3,15</t>
  </si>
  <si>
    <t>(1,4+2,1*2)*0,75</t>
  </si>
  <si>
    <t>(0,99+2,1*2)*0,75</t>
  </si>
  <si>
    <t>(6,74+7,37)*2*3,15</t>
  </si>
  <si>
    <t>(6,52+2,9)*2*3,15</t>
  </si>
  <si>
    <t>-0,8*2+(1+2,1*2)*0,7</t>
  </si>
  <si>
    <t>(8+5,5+6+8,75)*3,15</t>
  </si>
  <si>
    <t>-1*2</t>
  </si>
  <si>
    <t>(5,14+2,77)*2*3,15</t>
  </si>
  <si>
    <t>932956167</t>
  </si>
  <si>
    <t>-519671691</t>
  </si>
  <si>
    <t>12,9"výkres číslo 03</t>
  </si>
  <si>
    <t>-1411080119</t>
  </si>
  <si>
    <t>1,01*0,93*9+1,01*0,9*3+1*0,75+1,02*0,55+2,5*2,4+1,02*1,48*2+1,05*1,15+1,25*1+20"výkres číslo 03</t>
  </si>
  <si>
    <t>806565163</t>
  </si>
  <si>
    <t>0,5*11*2</t>
  </si>
  <si>
    <t>-1588035828</t>
  </si>
  <si>
    <t>1164596039</t>
  </si>
  <si>
    <t>-1877718176</t>
  </si>
  <si>
    <t>625501501</t>
  </si>
  <si>
    <t>Doplnění stávající fasády po zazdívce dveřního otvoru</t>
  </si>
  <si>
    <t>-2037593063</t>
  </si>
  <si>
    <t>981406906</t>
  </si>
  <si>
    <t>(38,8+14,4+19,6+49,7+74+9,5+18,7)*0,05"výkres číslo 03</t>
  </si>
  <si>
    <t>(5,6*1,23+5,98*7,43+1*1,34)*0,05"výkres číslo 03</t>
  </si>
  <si>
    <t>631311125</t>
  </si>
  <si>
    <t>Mazanina tl přes 80 do 120 mm z betonu prostého bez zvýšených nároků na prostředí tř. C 20/25</t>
  </si>
  <si>
    <t>992961250</t>
  </si>
  <si>
    <t>Mazanina z betonu prostého bez zvýšených nároků na prostředí tl. přes 80 do 120 mm tř. C 20/25</t>
  </si>
  <si>
    <t>(1,03*7,35+4,17*2,4+1,8+1,4)*0,1"výkres číslo 02</t>
  </si>
  <si>
    <t>960667110</t>
  </si>
  <si>
    <t>(38,8+14,4+19,6+49,7+74+9,5+18,7)*0,175"výkres číslo 03</t>
  </si>
  <si>
    <t>(5,6*1,23+5,98*7,43+1*1,34)*0,175"výkres číslo 03</t>
  </si>
  <si>
    <t>-1126427832</t>
  </si>
  <si>
    <t>631319012</t>
  </si>
  <si>
    <t>Příplatek k mazanině tl přes 80 do 120 mm za přehlazení povrchu</t>
  </si>
  <si>
    <t>44116475</t>
  </si>
  <si>
    <t>Příplatek k cenám mazanin za úpravu povrchu mazaniny přehlazením, mazanina tl. přes 80 do 120 mm</t>
  </si>
  <si>
    <t>-569990735</t>
  </si>
  <si>
    <t>631319173</t>
  </si>
  <si>
    <t>Příplatek k mazanině tl přes 80 do 120 mm za stržení povrchu spodní vrstvy před vložením výztuže</t>
  </si>
  <si>
    <t>1378060804</t>
  </si>
  <si>
    <t>Příplatek k cenám mazanin za stržení povrchu spodní vrstvy mazaniny latí před vložením výztuže nebo pletiva pro tl. obou vrstev mazaniny přes 80 do 120 mm</t>
  </si>
  <si>
    <t>-1711085436</t>
  </si>
  <si>
    <t>-1081861957</t>
  </si>
  <si>
    <t>(38,8+14,4+19,6+49,7+74+9,5+18,7)*4,44*1,25*0,001"výkres číslo 03</t>
  </si>
  <si>
    <t>(5,6*1,23+5,98*7,43+1*1,34)*4,44*1,25*0,001"výkres číslo 03</t>
  </si>
  <si>
    <t>(38,8+14,4+19,6+49,7+74+9,5+18,7)*1,35*1,25*0,001"výkres číslo 03</t>
  </si>
  <si>
    <t>(5,6*1,23+5,98*7,43+1*1,34)*1,35*1,25*0,001"výkres číslo 03</t>
  </si>
  <si>
    <t>(1,03*7,35+4,17*2,4+1,8+1,4)*1,35*1,25*0,001"výkres číslo 02</t>
  </si>
  <si>
    <t>-2059406554</t>
  </si>
  <si>
    <t>(8,5+7,43+0,6+0,3)*2+20</t>
  </si>
  <si>
    <t>7,32*2+3,61*4</t>
  </si>
  <si>
    <t>(10,92+6,72)*2</t>
  </si>
  <si>
    <t>(6,74+7,37)*2</t>
  </si>
  <si>
    <t>(6,52+2,9)*2</t>
  </si>
  <si>
    <t>(8+2,73)*2</t>
  </si>
  <si>
    <t>(2,76+6+0,9)*2</t>
  </si>
  <si>
    <t>(5,14+2,77)*2</t>
  </si>
  <si>
    <t>-2000350313</t>
  </si>
  <si>
    <t>1162192334</t>
  </si>
  <si>
    <t>2,73+2,56*2+2,9+6,74+7,37+6,72+10,92+7,33+10"výkres číslo 03</t>
  </si>
  <si>
    <t>1111951990</t>
  </si>
  <si>
    <t>(38,8+14,4+19,6+49,7+74+9,5+18,7)*0,45"výkres číslo 03</t>
  </si>
  <si>
    <t>(5,6*1,23+5,98*7,43+1*1,34)*0,45"výkres číslo 03</t>
  </si>
  <si>
    <t>1157875036</t>
  </si>
  <si>
    <t>8"výkres číslo 03</t>
  </si>
  <si>
    <t>1754459057</t>
  </si>
  <si>
    <t>-2001509278</t>
  </si>
  <si>
    <t>8+0,6*2+0,3*2+7*2+10,92*2+6,72*2+6,74*2+7,37+6,52+2,9+6+8+5*2+5,14*2+2,77+10"výkres číslo 03</t>
  </si>
  <si>
    <t>12200098</t>
  </si>
  <si>
    <t>6,75+3+3+3,61+2,76*2+5"výkres číslo 03</t>
  </si>
  <si>
    <t>1309363277</t>
  </si>
  <si>
    <t>1,5+2,5+6*3+3,5*2+3,5+13*2+5"výkres číslo 03</t>
  </si>
  <si>
    <t>933831384</t>
  </si>
  <si>
    <t>1*3+0,96*3+3,5+0,81+0,87*2+0,51*2+0,32*2+0,72+0,98*2+1"výkres číslo 03</t>
  </si>
  <si>
    <t>850501501</t>
  </si>
  <si>
    <t>Demontáž, odpojení lapolu, přemístění s uložením</t>
  </si>
  <si>
    <t>338423972</t>
  </si>
  <si>
    <t>850501502</t>
  </si>
  <si>
    <t>Vyčerpání lapolu, odvoz a likvidace tuků</t>
  </si>
  <si>
    <t>1007445156</t>
  </si>
  <si>
    <t>850501503</t>
  </si>
  <si>
    <t>Zpětná montáž a osazení lapolu, napojení na stávající kanalizaci</t>
  </si>
  <si>
    <t>-610122723</t>
  </si>
  <si>
    <t>-1942213408</t>
  </si>
  <si>
    <t>1160050037</t>
  </si>
  <si>
    <t>5"výkres číslo 03</t>
  </si>
  <si>
    <t>-979289581</t>
  </si>
  <si>
    <t>-1574994151</t>
  </si>
  <si>
    <t>38,8+14,4+19,6+49,7+74+9,5+18,7+79,6+12,9"výkres číslo 03</t>
  </si>
  <si>
    <t>143615113</t>
  </si>
  <si>
    <t>833689367</t>
  </si>
  <si>
    <t>poklop šachtový vnitřní pro zadláždění včetně rámu 1120 x 820mm ozn.Z01</t>
  </si>
  <si>
    <t>-1152186294</t>
  </si>
  <si>
    <t>962031132</t>
  </si>
  <si>
    <t>Bourání příček z cihel pálených na MVC tl do 100 mm</t>
  </si>
  <si>
    <t>-186994342</t>
  </si>
  <si>
    <t>Bourání příček z cihel, tvárnic nebo příčkovek z cihel pálených, plných nebo dutých na maltu vápennou nebo vápenocementovou, tl. do 100 mm</t>
  </si>
  <si>
    <t>10,92*2,95</t>
  </si>
  <si>
    <t>(6,74*2+7,37*2)*2,95</t>
  </si>
  <si>
    <t>0,9*2</t>
  </si>
  <si>
    <t>965042141</t>
  </si>
  <si>
    <t>Bourání podkladů pod dlažby nebo mazanin betonových nebo z litého asfaltu tl do 100 mm pl přes 4 m2</t>
  </si>
  <si>
    <t>-1757285262</t>
  </si>
  <si>
    <t>Bourání mazanin betonových nebo z litého asfaltu tl. do 100 mm, plochy přes 4 m2</t>
  </si>
  <si>
    <t>729204218</t>
  </si>
  <si>
    <t>(38,8+14,4+19,6+49,7+74+9,5+18,7)*0,8"výkres číslo 02</t>
  </si>
  <si>
    <t>(5,6*1,23+5,98*7,43+1*1,34)*0,8"výkres číslo 02</t>
  </si>
  <si>
    <t>965049111</t>
  </si>
  <si>
    <t>Příplatek k bourání betonových mazanin za bourání mazanin se svařovanou sítí tl do 100 mm</t>
  </si>
  <si>
    <t>-720682954</t>
  </si>
  <si>
    <t>Bourání mazanin Příplatek k cenám za bourání mazanin betonových se svařovanou sítí, tl. do 100 mm</t>
  </si>
  <si>
    <t>1949373529</t>
  </si>
  <si>
    <t>1816814137</t>
  </si>
  <si>
    <t>0,6*2+0,9*2*3+1*2*2"výkres číslo 02</t>
  </si>
  <si>
    <t>-1948272156</t>
  </si>
  <si>
    <t>1294656228</t>
  </si>
  <si>
    <t>1418398066</t>
  </si>
  <si>
    <t>-2097050009</t>
  </si>
  <si>
    <t>-836020313</t>
  </si>
  <si>
    <t>-1493003396</t>
  </si>
  <si>
    <t>968806280</t>
  </si>
  <si>
    <t>(10,92+6,72)*2*1,6"výkres číslo 02</t>
  </si>
  <si>
    <t>-544000420</t>
  </si>
  <si>
    <t>-421523236</t>
  </si>
  <si>
    <t>593,646*14 "Přepočtené koeficientem množství</t>
  </si>
  <si>
    <t>1562950255</t>
  </si>
  <si>
    <t>1668255379</t>
  </si>
  <si>
    <t>4,572+488,154+0,091+6,435</t>
  </si>
  <si>
    <t>-2145136017</t>
  </si>
  <si>
    <t>6,086+31,93+15,361+0,014+15,431+4,887</t>
  </si>
  <si>
    <t>-929682439</t>
  </si>
  <si>
    <t>3,838+12,04</t>
  </si>
  <si>
    <t>-1930934969</t>
  </si>
  <si>
    <t>593,646-499,252-73,709-15,878-1,132-0,267</t>
  </si>
  <si>
    <t>-1476595343</t>
  </si>
  <si>
    <t>-1367703393</t>
  </si>
  <si>
    <t>265036359</t>
  </si>
  <si>
    <t>-826321499</t>
  </si>
  <si>
    <t>38,8+14,4+19,6+49,7+74+9,5+18,7"výkres číslo 03</t>
  </si>
  <si>
    <t>5,6*1,23+5,98*7,43+1*1,34"výkres číslo 03</t>
  </si>
  <si>
    <t>497642172</t>
  </si>
  <si>
    <t>277,359*0,0003 "Přepočtené koeficientem množství</t>
  </si>
  <si>
    <t>-1661270901</t>
  </si>
  <si>
    <t>319546741</t>
  </si>
  <si>
    <t>277,359*1,15 "Přepočtené koeficientem množství</t>
  </si>
  <si>
    <t>-1823520425</t>
  </si>
  <si>
    <t>-1329612800</t>
  </si>
  <si>
    <t>-1517291716</t>
  </si>
  <si>
    <t>2035275424</t>
  </si>
  <si>
    <t>-774857429</t>
  </si>
  <si>
    <t>301719514</t>
  </si>
  <si>
    <t>277,359*2,04 "Přepočtené koeficientem množství</t>
  </si>
  <si>
    <t>-1461141128</t>
  </si>
  <si>
    <t>(0,31+0,32+0,31)*63,5"výkres číslo 03 - zateplení a úprava zadní a boční strany rýhy odvětrávacího potrubí</t>
  </si>
  <si>
    <t>-1674505205</t>
  </si>
  <si>
    <t>7351417</t>
  </si>
  <si>
    <t>59,69*1,1 "Přepočtené koeficientem množství</t>
  </si>
  <si>
    <t>1761041700</t>
  </si>
  <si>
    <t>1015737954</t>
  </si>
  <si>
    <t>277,359*1,1 "Přepočtené koeficientem množství</t>
  </si>
  <si>
    <t>-1058355690</t>
  </si>
  <si>
    <t>-346554778</t>
  </si>
  <si>
    <t>-1038765418</t>
  </si>
  <si>
    <t>1379669522</t>
  </si>
  <si>
    <t>1+1,5+2,5+7*3+4+0,9+4,5*2+1,2*2+0,4*2+0,6*2+4,5+14*2+2"výkres číslo 03</t>
  </si>
  <si>
    <t>624062513</t>
  </si>
  <si>
    <t>2+2+6+4+2+4+2"výkres číslo 03</t>
  </si>
  <si>
    <t>-1238942827</t>
  </si>
  <si>
    <t>-1374206063</t>
  </si>
  <si>
    <t>-1012038898</t>
  </si>
  <si>
    <t>(6,1+2,28+1,34+1,95+7,7)*2,85"výkres číslo 02</t>
  </si>
  <si>
    <t>650934820</t>
  </si>
  <si>
    <t>766101512</t>
  </si>
  <si>
    <t>D.0/3.1 - dodávka a montáž jednokřídlé dveře včetně kování a zárubně 900 x 1970mm, viz tabulka dveří</t>
  </si>
  <si>
    <t>300264189</t>
  </si>
  <si>
    <t>-1059664395</t>
  </si>
  <si>
    <t>D.0/6 - dodávka a montáž jednokřídlé dveře HPL laminát včetně kování a zárubně 600 x 1970mm viz tabulka dveří</t>
  </si>
  <si>
    <t>-469495450</t>
  </si>
  <si>
    <t>766101510</t>
  </si>
  <si>
    <t>D.0/7 - dodávka a montáž jednokřídlé dveře HPL laminát včetně kování a zárubně 900 x 1970mm viz tabulka dveří</t>
  </si>
  <si>
    <t>1529578575</t>
  </si>
  <si>
    <t>766101511</t>
  </si>
  <si>
    <t>633561883</t>
  </si>
  <si>
    <t>766111820</t>
  </si>
  <si>
    <t>Demontáž truhlářských stěn dřevěných plných</t>
  </si>
  <si>
    <t>-427090820</t>
  </si>
  <si>
    <t>Demontáž dřevěných stěn plných</t>
  </si>
  <si>
    <t>(1,03+1,23+5,98+2,4+0,6*2+0,3*2)*5,37"výkres číslo 02</t>
  </si>
  <si>
    <t>-1350269289</t>
  </si>
  <si>
    <t>194382771</t>
  </si>
  <si>
    <t>448847652</t>
  </si>
  <si>
    <t>79629415</t>
  </si>
  <si>
    <t>1560329742</t>
  </si>
  <si>
    <t>(10,92+4,5*4)*2,95</t>
  </si>
  <si>
    <t>1870130638</t>
  </si>
  <si>
    <t>38,8+19,6+49,7+74+9,5+79,6"výkres číslo 03</t>
  </si>
  <si>
    <t>-90178718</t>
  </si>
  <si>
    <t>765204220</t>
  </si>
  <si>
    <t>-1455611841</t>
  </si>
  <si>
    <t>59,83*1,1 "Přepočtené koeficientem množství</t>
  </si>
  <si>
    <t>627068541</t>
  </si>
  <si>
    <t>0,65*6+1,68*5+1,52*12"výkres číslo 03</t>
  </si>
  <si>
    <t>-2113611889</t>
  </si>
  <si>
    <t>42"výkres číslo 03</t>
  </si>
  <si>
    <t>1632269363</t>
  </si>
  <si>
    <t>-1743577778</t>
  </si>
  <si>
    <t>30,54*0,2*1,1</t>
  </si>
  <si>
    <t>638163781</t>
  </si>
  <si>
    <t>(8+8,75)*2</t>
  </si>
  <si>
    <t>-846392884</t>
  </si>
  <si>
    <t>(8+8,75+0,9)*2-1-0,8-0,9</t>
  </si>
  <si>
    <t>(2,9+6,52)*2-1+0,7*2</t>
  </si>
  <si>
    <t>(7,37+6,74)*2-0,9</t>
  </si>
  <si>
    <t>(10,92+6,72)*2-0,9+0,75*2-0,9+0,75*2</t>
  </si>
  <si>
    <t>3,61*2+2,1*2-0,9-1+0,75*4+1,47+0,62*2</t>
  </si>
  <si>
    <t>(7,43+10,7+0,6+0,3)*2-1,47+4,17+1,34+1,05+1,35+1,23+5,7</t>
  </si>
  <si>
    <t>1705768534</t>
  </si>
  <si>
    <t>182,3/0,3</t>
  </si>
  <si>
    <t>607,667*1,1 "Přepočtené koeficientem množství</t>
  </si>
  <si>
    <t>771474132</t>
  </si>
  <si>
    <t>Montáž soklů z dlaždic keramických schodišťových stupňovitých flexibilní lepidlo v přes 65 do 90 mm</t>
  </si>
  <si>
    <t>73795898</t>
  </si>
  <si>
    <t>Montáž soklů z dlaždic keramických lepených flexibilním lepidlem schodišťových stupňovitých, výšky přes 65 do 90 mm</t>
  </si>
  <si>
    <t>1,5+1,4+2,5+1,5+1,5+1,3+1,5"výkres číslo 03</t>
  </si>
  <si>
    <t>1806736632</t>
  </si>
  <si>
    <t>11,200/0,3</t>
  </si>
  <si>
    <t>-2110524277</t>
  </si>
  <si>
    <t>38,8+19,6+74"výkres číslo 02</t>
  </si>
  <si>
    <t>1807039722</t>
  </si>
  <si>
    <t>1890560636</t>
  </si>
  <si>
    <t>271,2*1,1 "Přepočtené koeficientem množství</t>
  </si>
  <si>
    <t>145225818</t>
  </si>
  <si>
    <t>1,8*1,35"výkres číslo 03</t>
  </si>
  <si>
    <t>-2103929154</t>
  </si>
  <si>
    <t>1102510781</t>
  </si>
  <si>
    <t>531712387</t>
  </si>
  <si>
    <t>9,5+79,6"výkres číslo 02</t>
  </si>
  <si>
    <t>-2125477232</t>
  </si>
  <si>
    <t>11+2"položky dílu 6</t>
  </si>
  <si>
    <t>-1361320495</t>
  </si>
  <si>
    <t>-1118426767</t>
  </si>
  <si>
    <t>14,4+18,7"výkres číslo 03</t>
  </si>
  <si>
    <t>1704395121</t>
  </si>
  <si>
    <t>1819950175</t>
  </si>
  <si>
    <t>-1983966686</t>
  </si>
  <si>
    <t>304,3+3,8+694,121"položky dílu 6</t>
  </si>
  <si>
    <t>4,59*2,8+(4,59+2,8)*2*3"výkres číslo 03 garáž</t>
  </si>
  <si>
    <t>55111700</t>
  </si>
  <si>
    <t>3,8+694,121"položky dílu 6</t>
  </si>
  <si>
    <t>2135593796</t>
  </si>
  <si>
    <t>-1856910073</t>
  </si>
  <si>
    <t>304,3"položky dílu 6</t>
  </si>
  <si>
    <t>344641647</t>
  </si>
  <si>
    <t>D - Svítidlo LED přisazené, IP66, 2x36W, 120lm/W</t>
  </si>
  <si>
    <t>53751690</t>
  </si>
  <si>
    <t>-2070512659</t>
  </si>
  <si>
    <t>1997756037</t>
  </si>
  <si>
    <t>Pol3</t>
  </si>
  <si>
    <t>973092237</t>
  </si>
  <si>
    <t>-455755100</t>
  </si>
  <si>
    <t>319105008</t>
  </si>
  <si>
    <t>-1163899747</t>
  </si>
  <si>
    <t>-1418561231</t>
  </si>
  <si>
    <t>-2130810451</t>
  </si>
  <si>
    <t>-1047332553</t>
  </si>
  <si>
    <t>1426010665</t>
  </si>
  <si>
    <t>1289597475</t>
  </si>
  <si>
    <t>2056194311</t>
  </si>
  <si>
    <t>-582395962</t>
  </si>
  <si>
    <t>-2023929198</t>
  </si>
  <si>
    <t>-84146308</t>
  </si>
  <si>
    <t>1683989826</t>
  </si>
  <si>
    <t>1949739710</t>
  </si>
  <si>
    <t>-362604074</t>
  </si>
  <si>
    <t>1375137111</t>
  </si>
  <si>
    <t>-750895018</t>
  </si>
  <si>
    <t>Rozvaděč R12</t>
  </si>
  <si>
    <t>-373013144</t>
  </si>
  <si>
    <t>928701528</t>
  </si>
  <si>
    <t>Nástěný oceloplechový rozvaděč, IP44/00, rozměry (šxvxh 600x800x250), montážní deska</t>
  </si>
  <si>
    <t>-1465501060</t>
  </si>
  <si>
    <t>Vypínač 32A/3</t>
  </si>
  <si>
    <t>100736291</t>
  </si>
  <si>
    <t>Přepěťová ochrana typu T2 - 4.pól</t>
  </si>
  <si>
    <t>1840280615</t>
  </si>
  <si>
    <t>1854007422</t>
  </si>
  <si>
    <t>1043442887</t>
  </si>
  <si>
    <t>339677805</t>
  </si>
  <si>
    <t>2018593371</t>
  </si>
  <si>
    <t>Proudový chránič 25A/4/0,03A</t>
  </si>
  <si>
    <t>1998332483</t>
  </si>
  <si>
    <t>1358772254</t>
  </si>
  <si>
    <t>-1368448846</t>
  </si>
  <si>
    <t>-93094730</t>
  </si>
  <si>
    <t>-301585692</t>
  </si>
  <si>
    <t>-1880276959</t>
  </si>
  <si>
    <t>339252789</t>
  </si>
  <si>
    <t>-243715991</t>
  </si>
  <si>
    <t>1535493795</t>
  </si>
  <si>
    <t>-2075168754</t>
  </si>
  <si>
    <t>452578883</t>
  </si>
  <si>
    <t>224894176</t>
  </si>
  <si>
    <t>-1562115697</t>
  </si>
  <si>
    <t>-1440710205</t>
  </si>
  <si>
    <t>-1491904335</t>
  </si>
  <si>
    <t>1016595408</t>
  </si>
  <si>
    <t>-2124025883</t>
  </si>
  <si>
    <t>-1371684937</t>
  </si>
  <si>
    <t>940457411</t>
  </si>
  <si>
    <t>-1118616667</t>
  </si>
  <si>
    <t>-1831327811</t>
  </si>
  <si>
    <t>-1953382283</t>
  </si>
  <si>
    <t>419811197</t>
  </si>
  <si>
    <t>-1884832511</t>
  </si>
  <si>
    <t>-2030346314</t>
  </si>
  <si>
    <t>980667226</t>
  </si>
  <si>
    <t>1419970747</t>
  </si>
  <si>
    <t>1225365514</t>
  </si>
  <si>
    <t>-1656543105</t>
  </si>
  <si>
    <t>2031178543</t>
  </si>
  <si>
    <t>190383576</t>
  </si>
  <si>
    <t>-1653878913</t>
  </si>
  <si>
    <t>-1183125741</t>
  </si>
  <si>
    <t>-513027827</t>
  </si>
  <si>
    <t>-176954262</t>
  </si>
  <si>
    <t>1265358831</t>
  </si>
  <si>
    <t>1229311882</t>
  </si>
  <si>
    <t>Stávající elektroinstalace v 1.PP (svítidla, kabely, vypínače, zásuvky, příchytky, lišty, rozvaděč R12….....)</t>
  </si>
  <si>
    <t>387647776</t>
  </si>
  <si>
    <t>-226956803</t>
  </si>
  <si>
    <t>1229047493</t>
  </si>
  <si>
    <t>1910843580</t>
  </si>
  <si>
    <t>-1208483181</t>
  </si>
  <si>
    <t>569695182</t>
  </si>
  <si>
    <t>-1244496490</t>
  </si>
  <si>
    <t>457663787</t>
  </si>
  <si>
    <t>-701088215</t>
  </si>
  <si>
    <t>1653464947</t>
  </si>
  <si>
    <t>-2110577944</t>
  </si>
  <si>
    <t>1722063166</t>
  </si>
  <si>
    <t>-1230870803</t>
  </si>
  <si>
    <t>254252130</t>
  </si>
  <si>
    <t>-2023769124</t>
  </si>
  <si>
    <t>19344379</t>
  </si>
  <si>
    <t>-1581555751</t>
  </si>
  <si>
    <t>-59087059</t>
  </si>
  <si>
    <t>519690952</t>
  </si>
  <si>
    <t>-1442762673</t>
  </si>
  <si>
    <t>-413681750</t>
  </si>
  <si>
    <t>SO 06 - Rekonstrukce učeben</t>
  </si>
  <si>
    <t>01 - multimediální učebna v 1.NP</t>
  </si>
  <si>
    <t xml:space="preserve">    725 - Zdravotechnika - zařizovací předměty</t>
  </si>
  <si>
    <t xml:space="preserve">    775 - Podlahy skládané</t>
  </si>
  <si>
    <t xml:space="preserve">    781 - Dokončovací práce - obklady</t>
  </si>
  <si>
    <t>EL - Slaboproudé, silnoproudé rozvody, osvětlení</t>
  </si>
  <si>
    <t xml:space="preserve">    742 - Slaboproudé rozvody + příslušenství</t>
  </si>
  <si>
    <t xml:space="preserve">    741 - Silnoproudé rozvody + příslušenství</t>
  </si>
  <si>
    <t xml:space="preserve">    D1 - Provozní osvětlení</t>
  </si>
  <si>
    <t>AVT - Koncové prvky, nábytek, stínicí technika</t>
  </si>
  <si>
    <t xml:space="preserve">    D6 - Stínící technika</t>
  </si>
  <si>
    <t xml:space="preserve">    22-M - Montáže technologických zařízení pro dopravní stavby</t>
  </si>
  <si>
    <t>611135101</t>
  </si>
  <si>
    <t>Hrubá výplň rýh ve stropech maltou jakékoli šířky rýhy</t>
  </si>
  <si>
    <t>300699269</t>
  </si>
  <si>
    <t>Hrubá výplň rýh maltou jakékoli šířky rýhy ve stropech</t>
  </si>
  <si>
    <t>611325121</t>
  </si>
  <si>
    <t>Vápenocementová štuková omítka rýh ve stropech š do 150 mm</t>
  </si>
  <si>
    <t>999355634</t>
  </si>
  <si>
    <t>Vápenocementová omítka rýh štuková ve stropech, šířky rýhy do 150 mm</t>
  </si>
  <si>
    <t>612135101</t>
  </si>
  <si>
    <t>Hrubá výplň rýh ve stěnách maltou jakékoli šířky rýhy</t>
  </si>
  <si>
    <t>-2103848329</t>
  </si>
  <si>
    <t>Hrubá výplň rýh maltou jakékoli šířky rýhy ve stěnách</t>
  </si>
  <si>
    <t>612325121</t>
  </si>
  <si>
    <t>Vápenocementová štuková omítka rýh ve stěnách š do 150 mm</t>
  </si>
  <si>
    <t>-1724360466</t>
  </si>
  <si>
    <t>Vápenocementová omítka rýh štuková ve stěnách, šířky rýhy do 150 mm</t>
  </si>
  <si>
    <t>612325215</t>
  </si>
  <si>
    <t>Vápenocementová hladká omítka malých ploch přes 1 do 4 m2 na stěnách</t>
  </si>
  <si>
    <t>-1190281124</t>
  </si>
  <si>
    <t>Vápenocementová omítka jednotlivých malých ploch hladká na stěnách, plochy jednotlivě přes 1,0 do 4 m2</t>
  </si>
  <si>
    <t>1334724542</t>
  </si>
  <si>
    <t>(1,1+2,2*2)*0,3"výkres číslo 04</t>
  </si>
  <si>
    <t>-74488800</t>
  </si>
  <si>
    <t>1265638892</t>
  </si>
  <si>
    <t>1932478983</t>
  </si>
  <si>
    <t>(1,1+2,2*2)*2"výkres číslo 04</t>
  </si>
  <si>
    <t>632681113</t>
  </si>
  <si>
    <t>Vyspravení betonových podlah rychletuhnoucím polymerem vysprávka průměr přes 50 do 200 mm tl do 30 mm</t>
  </si>
  <si>
    <t>1524722409</t>
  </si>
  <si>
    <t>Vyspravení betonových podlah rychletuhnoucím polymerem s možností okamžitého zatížení, průměr vysprávky přes 50 do 200 mm a tl. do 30 mm</t>
  </si>
  <si>
    <t>642952221</t>
  </si>
  <si>
    <t>Osazování dřevěných hoblovaných dveřních zárubní a rámů dodatečné pl přes 2,5 m2</t>
  </si>
  <si>
    <t>-2137539310</t>
  </si>
  <si>
    <t>Osazení dřevěných dveřních zárubní a rámů dodatečně hoblovaných, plochy přes 2,5 m2</t>
  </si>
  <si>
    <t>1"výkres číslo 04</t>
  </si>
  <si>
    <t>Oprava podlahy, doplnění - po otočení zárubně</t>
  </si>
  <si>
    <t>1108701614</t>
  </si>
  <si>
    <t>5143882</t>
  </si>
  <si>
    <t>2*1,5*2"výkres číslo 04</t>
  </si>
  <si>
    <t>952901107</t>
  </si>
  <si>
    <t>Čištění budov omytí dvojitých nebo zdvojených oken nebo balkonových dveří pl přes 1,5 do 2,5 m2</t>
  </si>
  <si>
    <t>-1840624745</t>
  </si>
  <si>
    <t>Čištění budov při provádění oprav a udržovacích prací oken dvojitých nebo zdvojených omytím, plochy do přes 1,5 do 2,5 m2</t>
  </si>
  <si>
    <t>952901122</t>
  </si>
  <si>
    <t>Čištění budov omytí dveří nebo vrat pl přes 1,5 do 3,0 m2</t>
  </si>
  <si>
    <t>249905770</t>
  </si>
  <si>
    <t>Čištění budov při provádění oprav a udržovacích prací dveří nebo vrat omytím, plochy do přes 1,5 do 3,0 m2</t>
  </si>
  <si>
    <t>952902021</t>
  </si>
  <si>
    <t>Čištění budov zametení hladkých podlah</t>
  </si>
  <si>
    <t>-929117208</t>
  </si>
  <si>
    <t>Čištění budov při provádění oprav a udržovacích prací podlah hladkých zametením</t>
  </si>
  <si>
    <t>952902031</t>
  </si>
  <si>
    <t>Čištění budov omytí hladkých podlah</t>
  </si>
  <si>
    <t>-2099077449</t>
  </si>
  <si>
    <t>Čištění budov při provádění oprav a udržovacích prací podlah hladkých omytím</t>
  </si>
  <si>
    <t>952902611</t>
  </si>
  <si>
    <t>Čištění budov vysátí prachu z ostatních ploch</t>
  </si>
  <si>
    <t>-384567409</t>
  </si>
  <si>
    <t>Čištění budov při provádění oprav a udržovacích prací vysátím prachu z ostatních ploch</t>
  </si>
  <si>
    <t>968062456</t>
  </si>
  <si>
    <t>Vybourání dřevěných dveřních zárubní pl přes 2 m2</t>
  </si>
  <si>
    <t>-1908802746</t>
  </si>
  <si>
    <t>Vybourání dřevěných rámů oken s křídly, dveřních zárubní, vrat, stěn, ostění nebo obkladů dveřních zárubní, plochy přes 2 m2</t>
  </si>
  <si>
    <t>1*2,1"výkres číslo 04</t>
  </si>
  <si>
    <t>974049121</t>
  </si>
  <si>
    <t>Vysekání rýh v betonových zdech hl do 30 mm š do 30 mm</t>
  </si>
  <si>
    <t>-1149480458</t>
  </si>
  <si>
    <t>Vysekání rýh v betonových zdech do hl. 30 mm a šířky do 30 mm</t>
  </si>
  <si>
    <t>974049133</t>
  </si>
  <si>
    <t>Vysekání rýh v betonových zdech hl do 50 mm š do 100 mm</t>
  </si>
  <si>
    <t>38417660</t>
  </si>
  <si>
    <t>Vysekání rýh v betonových zdech do hl. 50 mm a šířky do 100 mm</t>
  </si>
  <si>
    <t>974082113</t>
  </si>
  <si>
    <t>Vysekání rýh pro ploché vodiče v omítce MV nebo MVC stěn š do 50 mm</t>
  </si>
  <si>
    <t>467938438</t>
  </si>
  <si>
    <t>Vysekání rýh pro ploché vodiče v omítce vápenné nebo vápenocementové stěn, šířky do 50 mm</t>
  </si>
  <si>
    <t>977131115</t>
  </si>
  <si>
    <t>Vrty příklepovými vrtáky D 16 mm do cihelného zdiva nebo prostého betonu</t>
  </si>
  <si>
    <t>1849695428</t>
  </si>
  <si>
    <t>Vrty příklepovými vrtáky do cihelného zdiva nebo prostého betonu průměru 16 mm</t>
  </si>
  <si>
    <t>977311112</t>
  </si>
  <si>
    <t>Řezání stávajících betonových mazanin nevyztužených hl do 100 mm</t>
  </si>
  <si>
    <t>200184383</t>
  </si>
  <si>
    <t>Řezání stávajících betonových mazanin bez vyztužení hloubky přes 50 do 100 mm</t>
  </si>
  <si>
    <t>-1143804499</t>
  </si>
  <si>
    <t>997013213</t>
  </si>
  <si>
    <t>Vnitrostaveništní doprava suti a vybouraných hmot pro budovy v přes 9 do 12 m ručně</t>
  </si>
  <si>
    <t>-942450858</t>
  </si>
  <si>
    <t>Vnitrostaveništní doprava suti a vybouraných hmot vodorovně do 50 m svisle ručně pro budovy a haly výšky přes 9 do 12 m</t>
  </si>
  <si>
    <t>997013509.1</t>
  </si>
  <si>
    <t>-842007148</t>
  </si>
  <si>
    <t>0,141*14 "Přepočtené koeficientem množství</t>
  </si>
  <si>
    <t>-1767604216</t>
  </si>
  <si>
    <t>-1923269490</t>
  </si>
  <si>
    <t>997241622</t>
  </si>
  <si>
    <t>Naložení a složení suti</t>
  </si>
  <si>
    <t>-1779201139</t>
  </si>
  <si>
    <t>997013501</t>
  </si>
  <si>
    <t>Odvoz suti a vybouraných hmot na skládku nebo meziskládku do 1 km se složením</t>
  </si>
  <si>
    <t>1285305850</t>
  </si>
  <si>
    <t>Odvoz suti a vybouraných hmot na skládku nebo meziskládku se složením, na vzdálenost do 1 km</t>
  </si>
  <si>
    <t>1404845125</t>
  </si>
  <si>
    <t>997013831</t>
  </si>
  <si>
    <t>Poplatky za uložení stavebního směsného odpadu na skládce ( skládkovné)</t>
  </si>
  <si>
    <t>-1841266629</t>
  </si>
  <si>
    <t>998011002</t>
  </si>
  <si>
    <t>Přesun hmot pro budovy zděné v přes 6 do 12 m</t>
  </si>
  <si>
    <t>-1143653423</t>
  </si>
  <si>
    <t>Přesun hmot pro budovy občanské výstavby, bydlení, výrobu a služby s nosnou svislou konstrukcí zděnou z cihel, tvárnic nebo kamene vodorovná dopravní vzdálenost do 100 m pro budovy výšky přes 6 do 12 m</t>
  </si>
  <si>
    <t>487145594</t>
  </si>
  <si>
    <t>725</t>
  </si>
  <si>
    <t>Zdravotechnika - zařizovací předměty</t>
  </si>
  <si>
    <t>725212213</t>
  </si>
  <si>
    <t>Umyvadlo keramické bílé nábytkové šířky 600 mm včetně skříňky s dvěma zásuvkami</t>
  </si>
  <si>
    <t>400066317</t>
  </si>
  <si>
    <t>Umyvadla keramická bílá bez výtokových armatur nábytková včetně skříňky s dvěma zásuvkami, šířka umyvadla 600 mm</t>
  </si>
  <si>
    <t>725210821</t>
  </si>
  <si>
    <t>Demontáž umyvadel bez výtokových armatur</t>
  </si>
  <si>
    <t>soubor</t>
  </si>
  <si>
    <t>1377328195</t>
  </si>
  <si>
    <t>Demontáž umyvadel bez výtokových armatur umyvadel</t>
  </si>
  <si>
    <t>725820801</t>
  </si>
  <si>
    <t>Demontáž baterie nástěnné do G 3 / 4</t>
  </si>
  <si>
    <t>-1862164332</t>
  </si>
  <si>
    <t>Demontáž baterií nástěnných do G 3/4</t>
  </si>
  <si>
    <t>725829121</t>
  </si>
  <si>
    <t>Montáž baterie umyvadlové nástěnné pákové a klasické ostatní typ</t>
  </si>
  <si>
    <t>-1704668957</t>
  </si>
  <si>
    <t>Baterie umyvadlové montáž ostatních typů nástěnných pákových nebo klasických</t>
  </si>
  <si>
    <t>55145615</t>
  </si>
  <si>
    <t>Baterie umyvadlová nástěnná páková 150mm, chrom</t>
  </si>
  <si>
    <t>-2111788292</t>
  </si>
  <si>
    <t>Repase stávajících dřevěných dveří 950 x 2070mm včetně dřevěné zárubně, výměna kování, nátěr, tmelení</t>
  </si>
  <si>
    <t>1994326801</t>
  </si>
  <si>
    <t>775</t>
  </si>
  <si>
    <t>Podlahy skládané</t>
  </si>
  <si>
    <t>775511810</t>
  </si>
  <si>
    <t>Demontáž podlah vlysových přibíjených s lištami přibíjenými do suti</t>
  </si>
  <si>
    <t>-1392075521</t>
  </si>
  <si>
    <t>Demontáž podlah vlysových do suti s lištami přibíjených</t>
  </si>
  <si>
    <t>776111115</t>
  </si>
  <si>
    <t>Broušení podkladu povlakových podlah před litím stěrky</t>
  </si>
  <si>
    <t>-1332884269</t>
  </si>
  <si>
    <t>Příprava podkladu broušení podlah stávajícího podkladu před litím stěrky</t>
  </si>
  <si>
    <t>776111116</t>
  </si>
  <si>
    <t>Odstranění zbytků lepidla z podkladu povlakových podlah broušením</t>
  </si>
  <si>
    <t>910590220</t>
  </si>
  <si>
    <t>Příprava podkladu broušení podlah stávajícího podkladu pro odstranění lepidla (po starých krytinách)</t>
  </si>
  <si>
    <t>776111311</t>
  </si>
  <si>
    <t>Vysátí podkladu povlakových podlah</t>
  </si>
  <si>
    <t>-1471234093</t>
  </si>
  <si>
    <t>Příprava podkladu vysátí podlah</t>
  </si>
  <si>
    <t>776121411</t>
  </si>
  <si>
    <t>Dvousložková penetrace podkladu povlakových podlah</t>
  </si>
  <si>
    <t>-2096206346</t>
  </si>
  <si>
    <t>Příprava podkladu penetrace dvousložková podlah na dřevo (špachtlováním)</t>
  </si>
  <si>
    <t>776141113</t>
  </si>
  <si>
    <t>Vyrovnání podkladu povlakových podlah stěrkou pevnosti 20 MPa tl přes 5 do 8 mm</t>
  </si>
  <si>
    <t>79819515</t>
  </si>
  <si>
    <t>Příprava podkladu vyrovnání samonivelační stěrkou podlah min.pevnosti 20 MPa, tloušťky přes 5 do 8 mm</t>
  </si>
  <si>
    <t>776221111</t>
  </si>
  <si>
    <t>Lepení pásů z PVC standardním lepidlem</t>
  </si>
  <si>
    <t>213087535</t>
  </si>
  <si>
    <t>Montáž podlahovin z PVC lepením standardním lepidlem z pásů standardních</t>
  </si>
  <si>
    <t>28411000</t>
  </si>
  <si>
    <t>PVC vinyl, heterogenní zátěžová antibakteriální, nášlapná vrstva 0,90mm, třída zátěže 34/43, otlak do 0,03mm, R10, hořlavost Bfl S1.</t>
  </si>
  <si>
    <t>1574050544</t>
  </si>
  <si>
    <t>776223112</t>
  </si>
  <si>
    <t>Spoj povlakových podlahovin z PVC svařováním za studena</t>
  </si>
  <si>
    <t>-1121513395</t>
  </si>
  <si>
    <t>Montáž podlahovin z PVC spoj podlah svařováním za studena</t>
  </si>
  <si>
    <t>776410811</t>
  </si>
  <si>
    <t>Odstranění soklíků a lišt pryžových nebo plastových</t>
  </si>
  <si>
    <t>-1507131110</t>
  </si>
  <si>
    <t>Demontáž soklíků nebo lišt pryžových nebo plastových</t>
  </si>
  <si>
    <t>28411003</t>
  </si>
  <si>
    <t>Lišta soklová PVC 30x30mm</t>
  </si>
  <si>
    <t>1141897991</t>
  </si>
  <si>
    <t>776421111</t>
  </si>
  <si>
    <t>Montáž obvodových lišt lepením</t>
  </si>
  <si>
    <t>801473918</t>
  </si>
  <si>
    <t>Montáž lišt obvodových lepených</t>
  </si>
  <si>
    <t>776991121</t>
  </si>
  <si>
    <t>Základní čištění nově položených podlahovin vysátím a setřením vlhkým mopem</t>
  </si>
  <si>
    <t>118873658</t>
  </si>
  <si>
    <t>Ostatní práce údržba nových podlahovin po pokládce čištění základní</t>
  </si>
  <si>
    <t>776991821</t>
  </si>
  <si>
    <t>Odstranění lepidla ručně z podlah</t>
  </si>
  <si>
    <t>2091867545</t>
  </si>
  <si>
    <t>Ostatní práce odstranění lepidla ručně z podlah</t>
  </si>
  <si>
    <t>998776202</t>
  </si>
  <si>
    <t>Přesun hmot procentní pro podlahy povlakové v objektech v přes 6 do 12 m</t>
  </si>
  <si>
    <t>%</t>
  </si>
  <si>
    <t>-1725314671</t>
  </si>
  <si>
    <t>Přesun hmot pro podlahy povlakové stanovený procentní sazbou (%) z ceny vodorovná dopravní vzdálenost do 50 m v objektech výšky přes 6 do 12 m</t>
  </si>
  <si>
    <t>781</t>
  </si>
  <si>
    <t>Dokončovací práce - obklady</t>
  </si>
  <si>
    <t>781471810</t>
  </si>
  <si>
    <t>Demontáž obkladů z obkladaček keramických kladených do malty</t>
  </si>
  <si>
    <t>2059816802</t>
  </si>
  <si>
    <t>Demontáž obkladů z dlaždic keramických kladených do malty</t>
  </si>
  <si>
    <t>781474116</t>
  </si>
  <si>
    <t>Montáž obkladů vnitřních keramických hladkých přes 25 do 35 ks/m2 lepených flexibilním lepidlem</t>
  </si>
  <si>
    <t>1210425105</t>
  </si>
  <si>
    <t>Montáž obkladů vnitřních stěn z dlaždic keramických lepených flexibilním lepidlem maloformátových hladkých přes 25 do 35 ks/m2</t>
  </si>
  <si>
    <t>781484115</t>
  </si>
  <si>
    <t>Montáž obkladů vnitřních z mozaiky 200x200 mm lepených flexibilním lepidlem</t>
  </si>
  <si>
    <t>-245835544</t>
  </si>
  <si>
    <t>Montáž obkladů vnitřních stěn z mozaikových lepenců keramických nebo skleněných lepených flexibilním lepidlem dílce vel. 200 x 200 mm</t>
  </si>
  <si>
    <t>781491815</t>
  </si>
  <si>
    <t>Odstranění profilu ukončovacího</t>
  </si>
  <si>
    <t>-3605980</t>
  </si>
  <si>
    <t>Odstranění obkladů – ostatní prvky profily ukončovací</t>
  </si>
  <si>
    <t>781494111</t>
  </si>
  <si>
    <t>Plastové profily rohové lepené flexibilním lepidlem</t>
  </si>
  <si>
    <t>-275517272</t>
  </si>
  <si>
    <t>Obklad - dokončující práce profily ukončovací lepené flexibilním lepidlem rohové</t>
  </si>
  <si>
    <t>781494511</t>
  </si>
  <si>
    <t>Plastové profily ukončovací lepené flexibilním lepidlem</t>
  </si>
  <si>
    <t>-862508769</t>
  </si>
  <si>
    <t>Obklad - dokončující práce profily ukončovací lepené flexibilním lepidlem ukončovací</t>
  </si>
  <si>
    <t>781495115</t>
  </si>
  <si>
    <t>Spárování vnitřních obkladů silikonem</t>
  </si>
  <si>
    <t>-279004929</t>
  </si>
  <si>
    <t>Obklad - dokončující práce ostatní práce spárování silikonem</t>
  </si>
  <si>
    <t>998781202</t>
  </si>
  <si>
    <t>Přesun hmot procentní pro obklady keramické v objektech v přes 6 do 12 m</t>
  </si>
  <si>
    <t>1976218622</t>
  </si>
  <si>
    <t>Přesun hmot pro obklady keramické stanovený procentní sazbou (%) z ceny vodorovná dopravní vzdálenost do 50 m v objektech výšky přes 6 do 12 m</t>
  </si>
  <si>
    <t>784111031</t>
  </si>
  <si>
    <t>Omytí podkladu v místnostech v do 3,80 m</t>
  </si>
  <si>
    <t>713071432</t>
  </si>
  <si>
    <t>Omytí podkladu omytí v místnostech výšky do 3,80 m</t>
  </si>
  <si>
    <t>784121001</t>
  </si>
  <si>
    <t>Oškrabání malby v mísnostech v do 3,80 m</t>
  </si>
  <si>
    <t>1544613877</t>
  </si>
  <si>
    <t>Oškrabání malby v místnostech výšky do 3,80 m</t>
  </si>
  <si>
    <t>784161211</t>
  </si>
  <si>
    <t>Lokální vyrovnání podkladu sádrovou stěrkou pl přes 0,1 do 0,25 m2 v místnostech v do 3,80 m</t>
  </si>
  <si>
    <t>1076997482</t>
  </si>
  <si>
    <t>Lokální vyrovnání podkladu sádrovou stěrkou, tloušťky do 3 mm, plochy přes 0,1 do 0,25 m2 v místnostech výšky do 3,80 m</t>
  </si>
  <si>
    <t>242965570</t>
  </si>
  <si>
    <t>11"výkres číslo 04</t>
  </si>
  <si>
    <t>784181121</t>
  </si>
  <si>
    <t>Hloubková jednonásobná bezbarvá penetrace podkladu v místnostech v do 3,80 m</t>
  </si>
  <si>
    <t>-1306278006</t>
  </si>
  <si>
    <t>Penetrace podkladu jednonásobná hloubková akrylátová bezbarvá v místnostech výšky do 3,80 m</t>
  </si>
  <si>
    <t>784191003</t>
  </si>
  <si>
    <t>Čištění vnitřních ploch oken dvojitých nebo zdvojených po provedení malířských prací</t>
  </si>
  <si>
    <t>1285271616</t>
  </si>
  <si>
    <t>Čištění vnitřních ploch hrubý úklid po provedení malířských prací omytím oken dvojitých nebo zdvojených</t>
  </si>
  <si>
    <t>784191005</t>
  </si>
  <si>
    <t>Čištění vnitřních ploch dveří nebo vrat po provedení malířských prací</t>
  </si>
  <si>
    <t>-926089598</t>
  </si>
  <si>
    <t>Čištění vnitřních ploch hrubý úklid po provedení malířských prací omytím dveří nebo vrat</t>
  </si>
  <si>
    <t>784191007</t>
  </si>
  <si>
    <t>Čištění vnitřních ploch podlah po provedení malířských prací</t>
  </si>
  <si>
    <t>-1711809634</t>
  </si>
  <si>
    <t>Čištění vnitřních ploch hrubý úklid po provedení malířských prací omytím podlah</t>
  </si>
  <si>
    <t>-640777772</t>
  </si>
  <si>
    <t>784221101.1</t>
  </si>
  <si>
    <t>-1341122838</t>
  </si>
  <si>
    <t>784221131</t>
  </si>
  <si>
    <t>Příplatek k cenám 2x maleb za sucha otěruvzdorných za provádění pl do 5 m2</t>
  </si>
  <si>
    <t>967894345</t>
  </si>
  <si>
    <t>Malby z malířských směsí otěruvzdorných za sucha Příplatek k cenám dvojnásobných maleb za zvýšenou pracnost při provádění malého rozsahu plochy do 5 m2</t>
  </si>
  <si>
    <t>EL</t>
  </si>
  <si>
    <t>Slaboproudé, silnoproudé rozvody, osvětlení</t>
  </si>
  <si>
    <t>742</t>
  </si>
  <si>
    <t>Slaboproudé rozvody + příslušenství</t>
  </si>
  <si>
    <t>742122001</t>
  </si>
  <si>
    <t>Montáž kabelové spojky nebo svorkovnice pro slaboproud do 15 žil</t>
  </si>
  <si>
    <t>-1489100496</t>
  </si>
  <si>
    <t>Montáž kabelové spojky nebo svorkovnice do 15 žil</t>
  </si>
  <si>
    <t>10.935.899</t>
  </si>
  <si>
    <t>Konektor RJ45 UTP Cat.5e černý samořezný</t>
  </si>
  <si>
    <t>-1274868892</t>
  </si>
  <si>
    <t>742330042</t>
  </si>
  <si>
    <t>Montáž datové dvouzásuvky</t>
  </si>
  <si>
    <t>325384478</t>
  </si>
  <si>
    <t>Montáž strukturované kabeláže zásuvek datových pod omítku, do nábytku, do parapetního žlabu nebo podlahové krabice dvouzásuvky</t>
  </si>
  <si>
    <t>10.874.783</t>
  </si>
  <si>
    <t>Kryt 5014A-A02018 S</t>
  </si>
  <si>
    <t>-1320205475</t>
  </si>
  <si>
    <t>-1860262546</t>
  </si>
  <si>
    <t>10.863.140</t>
  </si>
  <si>
    <t>Konektor RJ45 8p8c Cat.5e nest.pro drát</t>
  </si>
  <si>
    <t>-818120110</t>
  </si>
  <si>
    <t>742121001</t>
  </si>
  <si>
    <t>Montáž kabelů sdělovacích pro vnitřní rozvody do 15 žil</t>
  </si>
  <si>
    <t>-372725700</t>
  </si>
  <si>
    <t>Montáž kabelů sdělovacích pro vnitřní rozvody počtu žil do 15</t>
  </si>
  <si>
    <t>10.793.442</t>
  </si>
  <si>
    <t>Datový UTP cat.5 kabel</t>
  </si>
  <si>
    <t>-486895601</t>
  </si>
  <si>
    <t>742110202</t>
  </si>
  <si>
    <t>Montáž podlahových krabic pro slaboproud do mazaniny</t>
  </si>
  <si>
    <t>1850990635</t>
  </si>
  <si>
    <t>Montáž podlahových krabic montovaných do mazaniny</t>
  </si>
  <si>
    <t>1448221</t>
  </si>
  <si>
    <t>Podlahová krabice pod katedru pro zakončení kabelových tras. Určená pro výšku betonové vrstvy od 57 mm do 75 mm. Krabice je uzpůsobena pro instalaci elektroinstalačních trubek.</t>
  </si>
  <si>
    <t>1701441877</t>
  </si>
  <si>
    <t>182</t>
  </si>
  <si>
    <t>74233004R</t>
  </si>
  <si>
    <t>Montáž datové dvouzásuvky s lištovou přístrojovou krabicí</t>
  </si>
  <si>
    <t>-1178990925</t>
  </si>
  <si>
    <t>Montáž datové dvouzásuvky s lištovou přístrojovou krabicí, práce a materiál</t>
  </si>
  <si>
    <t>Poznámka k položce:_x000d_
S prací a materiálem</t>
  </si>
  <si>
    <t>742330101</t>
  </si>
  <si>
    <t>Měření metalického segmentu s vyhotovením protokolu</t>
  </si>
  <si>
    <t>1153158731</t>
  </si>
  <si>
    <t>Montáž strukturované kabeláže měření segmentu metalického s vyhotovením protokolu</t>
  </si>
  <si>
    <t>Silnoproudé rozvody + příslušenství</t>
  </si>
  <si>
    <t>187</t>
  </si>
  <si>
    <t>741112061</t>
  </si>
  <si>
    <t>Montáž krabice přístrojová zapuštěná plastová kruhová</t>
  </si>
  <si>
    <t>CS ÚRS 2022 01</t>
  </si>
  <si>
    <t>1457481245</t>
  </si>
  <si>
    <t>Montáž krabic elektroinstalačních bez napojení na trubky a lišty, demontáže a montáže víčka a přístroje přístrojových zapuštěných plastových kruhových</t>
  </si>
  <si>
    <t>Online PSC</t>
  </si>
  <si>
    <t>https://podminky.urs.cz/item/CS_URS_2022_01/741112061</t>
  </si>
  <si>
    <t>188</t>
  </si>
  <si>
    <t>34571450</t>
  </si>
  <si>
    <t>krabice pod omítku PVC přístrojová kruhová D 70mm</t>
  </si>
  <si>
    <t>-1076381967</t>
  </si>
  <si>
    <t>189</t>
  </si>
  <si>
    <t>34571452</t>
  </si>
  <si>
    <t>krabice pod omítku PVC přístrojová kruhová D 70mm dvojnásobná</t>
  </si>
  <si>
    <t>-915008301</t>
  </si>
  <si>
    <t>190</t>
  </si>
  <si>
    <t>34571453</t>
  </si>
  <si>
    <t>krabice pod omítku PVC přístrojová kruhová D 70mm trojnásobná</t>
  </si>
  <si>
    <t>-1885081004</t>
  </si>
  <si>
    <t>191</t>
  </si>
  <si>
    <t>34571455</t>
  </si>
  <si>
    <t>krabice pod omítku PVC přístrojová kruhová D 70mm pětinásobná</t>
  </si>
  <si>
    <t>-1189136880</t>
  </si>
  <si>
    <t>183</t>
  </si>
  <si>
    <t>741112072</t>
  </si>
  <si>
    <t>Montáž krabice přístrojová lištová plastová dvojitá</t>
  </si>
  <si>
    <t>-985529007</t>
  </si>
  <si>
    <t>Montáž krabic elektroinstalačních bez napojení na trubky a lišty, demontáže a montáže víčka a přístroje přístrojových lištových plastových dvojitých</t>
  </si>
  <si>
    <t>https://podminky.urs.cz/item/CS_URS_2022_01/741112072</t>
  </si>
  <si>
    <t>741210101</t>
  </si>
  <si>
    <t>Montáž rozváděčů litinových, hliníkových nebo plastových sestava do 50 kg</t>
  </si>
  <si>
    <t>660516337</t>
  </si>
  <si>
    <t>Montáž rozváděčů litinových, hliníkových nebo plastových bez zapojení vodičů sestavy hmotnosti do 50 kg</t>
  </si>
  <si>
    <t>184</t>
  </si>
  <si>
    <t>34571477</t>
  </si>
  <si>
    <t>krabice lištová PVC přístrojová obdélníková 160x80mm dvojnásobná</t>
  </si>
  <si>
    <t>-351475537</t>
  </si>
  <si>
    <t>185</t>
  </si>
  <si>
    <t>10.071.439</t>
  </si>
  <si>
    <t>Rámeček TANGO 3901A-B10 B</t>
  </si>
  <si>
    <t>-60790140</t>
  </si>
  <si>
    <t>186</t>
  </si>
  <si>
    <t>10.069.878</t>
  </si>
  <si>
    <t>Rámeček TANGO 3901A-B50 B</t>
  </si>
  <si>
    <t>-320735670</t>
  </si>
  <si>
    <t>10.679.719</t>
  </si>
  <si>
    <t>Rozvaděčová skříň, 36 modulů, IP30, pod omítku</t>
  </si>
  <si>
    <t>-1975851030</t>
  </si>
  <si>
    <t>741320135</t>
  </si>
  <si>
    <t>Montáž jističů dvoupólových nn do 25 A ve skříni se zapojením vodičů</t>
  </si>
  <si>
    <t>-1229520401</t>
  </si>
  <si>
    <t>Montáž jističů se zapojením vodičů dvoupólových nn do 25 A ve skříni</t>
  </si>
  <si>
    <t>10.061.062</t>
  </si>
  <si>
    <t>Proudový chránič s jističem 16A, rozměry 2 DIN, jmenovité napětí 230/400V, Charakteristika C, Jmenovitý reziduální proud 0,03A.</t>
  </si>
  <si>
    <t>164408324</t>
  </si>
  <si>
    <t>741310561</t>
  </si>
  <si>
    <t>Montáž vypínač tří/čtyřpól výkonový pojistkový do 63 A bez zapojení vodičů</t>
  </si>
  <si>
    <t>-565060200</t>
  </si>
  <si>
    <t>Montáž spínačů tří nebo čtyřpólových vypínačů výkonových pojistkových, do 63 A</t>
  </si>
  <si>
    <t>10.843.680</t>
  </si>
  <si>
    <t>Vypínač na DIN, 3P 40A 400/415V.</t>
  </si>
  <si>
    <t>1505623626</t>
  </si>
  <si>
    <t>741811011</t>
  </si>
  <si>
    <t>Kontrola rozvaděč nn silový hmotnosti do 200 kg</t>
  </si>
  <si>
    <t>1202539543</t>
  </si>
  <si>
    <t>Zkoušky a prohlídky rozvodných zařízení kontrola rozváděčů nn, (1 pole) silových, hmotnosti do 200 kg</t>
  </si>
  <si>
    <t>741313004</t>
  </si>
  <si>
    <t>Montáž zásuvka (polo)zapuštěná bezšroubové připojení 2x(2P+PE) dvojnásobná šikmá se zapojením vodičů</t>
  </si>
  <si>
    <t>-227802118</t>
  </si>
  <si>
    <t>Montáž zásuvek domovních se zapojením vodičů bezšroubové připojení polozapuštěných nebo zapuštěných 10/16 A, provedení 2x (2P + PE) dvojnásobná šikmá</t>
  </si>
  <si>
    <t>10.079.613</t>
  </si>
  <si>
    <t>Zásuvka dvojnásobná bezšroubová, s clonkami, s natočenou dutinou, bílá, 16 A</t>
  </si>
  <si>
    <t>-765775705</t>
  </si>
  <si>
    <t>741313001</t>
  </si>
  <si>
    <t>Montáž zásuvka (polo)zapuštěná bezšroubové připojení 2P+PE se zapojením vodičů</t>
  </si>
  <si>
    <t>25882544</t>
  </si>
  <si>
    <t>Montáž zásuvek domovních se zapojením vodičů bezšroubové připojení polozapuštěných nebo zapuštěných 10/16 A, provedení 2P + PE</t>
  </si>
  <si>
    <t>10.079.558</t>
  </si>
  <si>
    <t>Zásuvka jednonásobná bezšroubová, bílá, 16 A</t>
  </si>
  <si>
    <t>-258941840</t>
  </si>
  <si>
    <t>10.071.783</t>
  </si>
  <si>
    <t>Rámeček 3-násobný bílý</t>
  </si>
  <si>
    <t>1824143546</t>
  </si>
  <si>
    <t>741122016</t>
  </si>
  <si>
    <t>Montáž kabel Cu bez ukončení uložený pod omítku plný kulatý 3x2,5 až 6 mm2 (např. CYKY)</t>
  </si>
  <si>
    <t>2006699085</t>
  </si>
  <si>
    <t>Montáž kabelů měděných bez ukončení uložených pod omítku plných kulatých (např. CYKY), počtu a průřezu žil 3x2,5 až 6 mm2</t>
  </si>
  <si>
    <t>10.048.482</t>
  </si>
  <si>
    <t>Silový kabel CYKY-J 3x2,5mm2.</t>
  </si>
  <si>
    <t>-1161273674</t>
  </si>
  <si>
    <t>741120301</t>
  </si>
  <si>
    <t>Montáž vodič Cu izolovaný plný a laněný s PVC pláštěm žíla 0,55-16 mm2 pevně (např. CY, CHAH-V)</t>
  </si>
  <si>
    <t>-928299434</t>
  </si>
  <si>
    <t>Montáž vodičů izolovaných měděných bez ukončení uložených pevně plných a laněných s PVC pláštěm, bezhalogenových, ohniodolných (např. CY, CHAH-V) průřezu žíly 0,55 až 16 mm2</t>
  </si>
  <si>
    <t>10.048.422</t>
  </si>
  <si>
    <t>Zemnící kabel zelenožlutý CY 4mm2.</t>
  </si>
  <si>
    <t>2131234676</t>
  </si>
  <si>
    <t>10.074.642</t>
  </si>
  <si>
    <t>Ohebná dvouplášťová korugovaná bezhalogenová chránička vnitřní ø 32 mm.</t>
  </si>
  <si>
    <t>-416676936</t>
  </si>
  <si>
    <t>741110002</t>
  </si>
  <si>
    <t>Montáž trubka plastová tuhá D přes 23 do 35 mm uložená pevně</t>
  </si>
  <si>
    <t>-1202181841</t>
  </si>
  <si>
    <t>Montáž trubek elektroinstalačních s nasunutím nebo našroubováním do krabic plastových tuhých, uložených pevně, vnější Ø přes 23 do 35 mm</t>
  </si>
  <si>
    <t>10.074.671</t>
  </si>
  <si>
    <t>Ohebná dvouplášťová korugovaná bezhalogenová chránička vnitřní ø 41 mm.</t>
  </si>
  <si>
    <t>2066765241</t>
  </si>
  <si>
    <t>741110003</t>
  </si>
  <si>
    <t>Montáž trubka plastová tuhá D přes 35 mm uložená pevně</t>
  </si>
  <si>
    <t>-1716261259</t>
  </si>
  <si>
    <t>Montáž trubek elektroinstalačních s nasunutím nebo našroubováním do krabic plastových tuhých, uložených pevně, vnější Ø přes 35 mm</t>
  </si>
  <si>
    <t>741810001</t>
  </si>
  <si>
    <t>Celková prohlídka elektrického rozvodu a zařízení do 100 000,- Kč</t>
  </si>
  <si>
    <t>-1605409068</t>
  </si>
  <si>
    <t>Zkoušky a prohlídky elektrických rozvodů a zařízení celková prohlídka a vyhotovení revizní zprávy pro objem montážních prací do 100 tis. Kč</t>
  </si>
  <si>
    <t>D1</t>
  </si>
  <si>
    <t>Provozní osvětlení</t>
  </si>
  <si>
    <t>356777558</t>
  </si>
  <si>
    <t>10.060.031</t>
  </si>
  <si>
    <t>Proudový chránič s jističem 10A, rozměry 2 DIN, jmenovité napětí 230/400V, Charakteristika B, Jmenovitý reziduální proud 0,03A.</t>
  </si>
  <si>
    <t>-951566496</t>
  </si>
  <si>
    <t>741372022</t>
  </si>
  <si>
    <t>Montáž svítidlo LED interiérové přisazené nástěnné hranaté nebo kruhové přes 0,09 do 0,36 m2 se zapojením vodičů</t>
  </si>
  <si>
    <t>-157013009</t>
  </si>
  <si>
    <t>Montáž svítidel s integrovaným zdrojem LED se zapojením vodičů interiérových přisazených nástěnných hranatých nebo kruhových, plochy přes 0,09 do 0,36 m2</t>
  </si>
  <si>
    <t>Provozní světlo na s</t>
  </si>
  <si>
    <t>LED svítidlo určené pro zavěšení na lanka. Kryt z kvalitního optického materiálu. Svítidlo poskytuje optimální distribuci světla a zábranu oslnění v souladu s platnou normou pro osvětlení kanceláří a učeben. Teplota chromatičnosti 4000K, napájení 230V/50H</t>
  </si>
  <si>
    <t>836817033</t>
  </si>
  <si>
    <t>LED svítidlo určené pro zavěšení na lanka. Kryt z kvalitního optického materiálu. Svítidlo poskytuje optimální distribuci světla a zábranu oslnění v souladu s platnou normou pro osvětlení kanceláří a učeben. Teplota chromatičnosti 4000K, napájení 230V/50Hz, max. 60W, světelný tok min. 7110 lm, elektronický předřadník, krytí IP40, rozměry do 250x1200x100mm. Barva bílá. Včetně podružného materiálu, lanek a instalace.</t>
  </si>
  <si>
    <t>741310001</t>
  </si>
  <si>
    <t>Montáž spínač nástěnný 1-jednopólový prostředí normální se zapojením vodičů</t>
  </si>
  <si>
    <t>-889373716</t>
  </si>
  <si>
    <t>Montáž spínačů jedno nebo dvoupólových nástěnných se zapojením vodičů, pro prostředí normální spínačů, řazení 1-jednopólových</t>
  </si>
  <si>
    <t>10.072.639</t>
  </si>
  <si>
    <t>Spínač kolébkový šroubový, řazení 1/0</t>
  </si>
  <si>
    <t>502154489</t>
  </si>
  <si>
    <t>10.071.430</t>
  </si>
  <si>
    <t>Kryt spínače jednoduchý bílý</t>
  </si>
  <si>
    <t>1262007385</t>
  </si>
  <si>
    <t>741310003</t>
  </si>
  <si>
    <t>Montáž spínač nástěnný 2-dvoupólový prostředí normální se zapojením vodičů</t>
  </si>
  <si>
    <t>1941035789</t>
  </si>
  <si>
    <t>Montáž spínačů jedno nebo dvoupólových nástěnných se zapojením vodičů, pro prostředí normální spínačů, řazení 2-dvoupólových</t>
  </si>
  <si>
    <t>10.069.872</t>
  </si>
  <si>
    <t>Spínač kolébkový šroubový, řazení 1/0+1/0</t>
  </si>
  <si>
    <t>686317663</t>
  </si>
  <si>
    <t>10.071.435</t>
  </si>
  <si>
    <t>Kryt spínače dělený bílý</t>
  </si>
  <si>
    <t>1353598298</t>
  </si>
  <si>
    <t>Rámeček 1-násobný bílý</t>
  </si>
  <si>
    <t>-84347185</t>
  </si>
  <si>
    <t>-1771337457</t>
  </si>
  <si>
    <t>741122015</t>
  </si>
  <si>
    <t>Montáž kabel Cu bez ukončení uložený pod omítku plný kulatý 3x1,5 mm2 (např. CYKY)</t>
  </si>
  <si>
    <t>-1747051422</t>
  </si>
  <si>
    <t>Montáž kabelů měděných bez ukončení uložených pod omítku plných kulatých (např. CYKY), počtu a průřezu žil 3x1,5 mm2</t>
  </si>
  <si>
    <t>10.051.448</t>
  </si>
  <si>
    <t>Silový kabel CYKY-J 3x1,5mm2.</t>
  </si>
  <si>
    <t>461315317</t>
  </si>
  <si>
    <t>AVT</t>
  </si>
  <si>
    <t>Koncové prvky, nábytek, stínicí technika</t>
  </si>
  <si>
    <t>D6</t>
  </si>
  <si>
    <t>Stínící technika</t>
  </si>
  <si>
    <t>174</t>
  </si>
  <si>
    <t>Látková roleta</t>
  </si>
  <si>
    <t>Látková roleta: látka blackout zatemňovací v provedení bez vodících lišt a bez kazety, ovládání motorické 230V, koncové spínače, rozměry látky 180x280cm. Přesný rozměr bude určen po zaměření dodavatelem. Cena včetně dopravy, instalace.</t>
  </si>
  <si>
    <t>-862358460</t>
  </si>
  <si>
    <t>175</t>
  </si>
  <si>
    <t>Motor 230V</t>
  </si>
  <si>
    <t>Motor 230V pro rolety s nastavitelnými koncovými spínači. Cena včetně dopravy, instalace.</t>
  </si>
  <si>
    <t>-459028306</t>
  </si>
  <si>
    <t>176</t>
  </si>
  <si>
    <t>-1197781340</t>
  </si>
  <si>
    <t>177</t>
  </si>
  <si>
    <t>2146069145</t>
  </si>
  <si>
    <t>178</t>
  </si>
  <si>
    <t>10.048.243</t>
  </si>
  <si>
    <t>Silový kabel CYKY-J 5x1,5mm</t>
  </si>
  <si>
    <t>1305171303</t>
  </si>
  <si>
    <t>179</t>
  </si>
  <si>
    <t>741122031</t>
  </si>
  <si>
    <t>Montáž kabel Cu bez ukončení uložený pod omítku plný kulatý 5x1,5 až 2,5 mm2 (např. CYKY)</t>
  </si>
  <si>
    <t>373465101</t>
  </si>
  <si>
    <t>Montáž kabelů měděných bez ukončení uložených pod omítku plných kulatých (např. CYKY), počtu a průřezu žil 5x1,5 až 2,5 mm2</t>
  </si>
  <si>
    <t>180</t>
  </si>
  <si>
    <t>Ovládací tlačítko</t>
  </si>
  <si>
    <t>Ovládací tlačítko s ergonomií pro ovládání rolet. Cena včetně dopravy, instalace.</t>
  </si>
  <si>
    <t>1271203413</t>
  </si>
  <si>
    <t>22-M</t>
  </si>
  <si>
    <t>Montáže technologických zařízení pro dopravní stavby</t>
  </si>
  <si>
    <t>181</t>
  </si>
  <si>
    <t>HZS3232</t>
  </si>
  <si>
    <t>Hodinová zúčtovací sazba montér měřících zařízení odborný</t>
  </si>
  <si>
    <t>926363551</t>
  </si>
  <si>
    <t>Hodinové zúčtovací sazby montáží technologických zařízení na stavebních objektech montér měřících zařízení odborný</t>
  </si>
  <si>
    <t>40+40"zaregulování MaR</t>
  </si>
  <si>
    <t>02 - multimediální učebna v 1.NP - výměna oken</t>
  </si>
  <si>
    <t xml:space="preserve">    786 - Dokončovací práce - čalounické úpravy</t>
  </si>
  <si>
    <t>277698050</t>
  </si>
  <si>
    <t>(1,45+2,85*2)*0,3*4</t>
  </si>
  <si>
    <t>Součet"výkres číslo 04</t>
  </si>
  <si>
    <t>-1033120521</t>
  </si>
  <si>
    <t>4*4*2"výkres číslo 04</t>
  </si>
  <si>
    <t>-1932017901</t>
  </si>
  <si>
    <t>50"výkres číslo 04 zakrývání ostatních konstrukcí, otopných těles apod.</t>
  </si>
  <si>
    <t>303428579</t>
  </si>
  <si>
    <t>(1,45+2,85)*2*4</t>
  </si>
  <si>
    <t>632450124</t>
  </si>
  <si>
    <t>Vyrovnávací cementový potěr tl přes 40 do 50 mm ze suchých směsí provedený v pásu</t>
  </si>
  <si>
    <t>-1701898232</t>
  </si>
  <si>
    <t>Potěr cementový vyrovnávací ze suchých směsí v pásu o průměrné (střední) tl. přes 40 do 50 mm</t>
  </si>
  <si>
    <t>1,45*4*0,85"výkres číslo 04</t>
  </si>
  <si>
    <t>Oprava a začištění fasády po výměně oken, nátěr atd.</t>
  </si>
  <si>
    <t>-1293703671</t>
  </si>
  <si>
    <t>949101112</t>
  </si>
  <si>
    <t>Lešení pomocné pro objekty pozemních staveb s lešeňovou podlahou v přes 1,9 do 3,5 m zatížení do 150 kg/m2</t>
  </si>
  <si>
    <t>907868803</t>
  </si>
  <si>
    <t>Lešení pomocné pracovní pro objekty pozemních staveb pro zatížení do 150 kg/m2, o výšce lešeňové podlahy přes 1,9 do 3,5 m</t>
  </si>
  <si>
    <t>4*2*1,5"výkres číslo 04</t>
  </si>
  <si>
    <t>968062377</t>
  </si>
  <si>
    <t>Vybourání dřevěných rámů oken zdvojených včetně křídel pl přes 4 m2</t>
  </si>
  <si>
    <t>-814372712</t>
  </si>
  <si>
    <t>Vybourání dřevěných rámů oken s křídly, dveřních zárubní, vrat, stěn, ostění nebo obkladů rámů oken s křídly zdvojených, plochy přes 4 m2</t>
  </si>
  <si>
    <t>1,45*2,85*4"výkres číslo 04</t>
  </si>
  <si>
    <t>69939615</t>
  </si>
  <si>
    <t>-128454295</t>
  </si>
  <si>
    <t>0,563*14 "Přepočtené koeficientem množství</t>
  </si>
  <si>
    <t>2026467090</t>
  </si>
  <si>
    <t>-313546579</t>
  </si>
  <si>
    <t>998018002</t>
  </si>
  <si>
    <t>Přesun hmot ruční pro budovy v přes 6 do 12 m</t>
  </si>
  <si>
    <t>-167862639</t>
  </si>
  <si>
    <t>Přesun hmot pro budovy občanské výstavby, bydlení, výrobu a služby ruční - bez užití mechanizace vodorovná dopravní vzdálenost do 100 m pro budovy s jakoukoliv nosnou konstrukcí výšky přes 6 do 12 m</t>
  </si>
  <si>
    <t>2014013942</t>
  </si>
  <si>
    <t>1,45*4"výkres číslo 04</t>
  </si>
  <si>
    <t>764216644</t>
  </si>
  <si>
    <t>Oplechování rovných parapetů celoplošně lepené z Pz s povrchovou úpravou rš 330 mm</t>
  </si>
  <si>
    <t>-160815171</t>
  </si>
  <si>
    <t>Oplechování parapetů z pozinkovaného plechu s povrchovou úpravou rovných celoplošně lepené, bez rohů rš 330 mm</t>
  </si>
  <si>
    <t>1,55*4"výkres číslo 04</t>
  </si>
  <si>
    <t>764216665</t>
  </si>
  <si>
    <t>Příplatek za zvýšenou pracnost oplechování rohů rovných parapetů z PZ s povrch úpravou rš do 400 mm</t>
  </si>
  <si>
    <t>-1134227204</t>
  </si>
  <si>
    <t>Oplechování parapetů z pozinkovaného plechu s povrchovou úpravou rovných celoplošně lepené, bez rohů Příplatek k cenám za zvýšenou pracnost při provedení rohu nebo koutu do rš 400 mm</t>
  </si>
  <si>
    <t>4*2"výkres číslo 04</t>
  </si>
  <si>
    <t>998764102</t>
  </si>
  <si>
    <t>Přesun hmot tonážní pro konstrukce klempířské v objektech v přes 6 do 12 m</t>
  </si>
  <si>
    <t>133813363</t>
  </si>
  <si>
    <t>Přesun hmot pro konstrukce klempířské stanovený z hmotnosti přesunovaného materiálu vodorovná dopravní vzdálenost do 50 m v objektech výšky přes 6 do 12 m</t>
  </si>
  <si>
    <t>-85224848</t>
  </si>
  <si>
    <t>2144541904</t>
  </si>
  <si>
    <t>4"výkres číslo 04</t>
  </si>
  <si>
    <t>766622133</t>
  </si>
  <si>
    <t>Montáž plastových oken plochy přes 1 m2 otevíravých v přes 2,5 m s rámem do zdiva</t>
  </si>
  <si>
    <t>1100073361</t>
  </si>
  <si>
    <t>Montáž oken plastových včetně montáže rámu plochy přes 1 m2 otevíravých do zdiva, výšky přes 2,5 m</t>
  </si>
  <si>
    <t>SPCM76612</t>
  </si>
  <si>
    <t>OV.1/1N - okno plastové 145 x 285cm včetně kování a rámu, barva imitace dřeva/bílá, viz výpis oken</t>
  </si>
  <si>
    <t>873799898</t>
  </si>
  <si>
    <t>766694122</t>
  </si>
  <si>
    <t>Montáž parapetních dřevěných nebo plastových š přes 30 cm dl přes 1,0 do 1,6 m</t>
  </si>
  <si>
    <t>-462107020</t>
  </si>
  <si>
    <t>Montáž ostatních truhlářských konstrukcí parapetních desek dřevěných nebo plastových šířky přes 300 mm, délky přes 1000 do 1600 mm</t>
  </si>
  <si>
    <t>60794109</t>
  </si>
  <si>
    <t>parapet dřevotřískový vnitřní povrch laminátový š 600mm</t>
  </si>
  <si>
    <t>274257505</t>
  </si>
  <si>
    <t>60794121</t>
  </si>
  <si>
    <t>koncovka PVC k parapetním dřevotřískovým deskám 600mm</t>
  </si>
  <si>
    <t>1923161118</t>
  </si>
  <si>
    <t>998766102</t>
  </si>
  <si>
    <t>Přesun hmot tonážní pro kce truhlářské v objektech v přes 6 do 12 m</t>
  </si>
  <si>
    <t>1388234446</t>
  </si>
  <si>
    <t>Přesun hmot pro konstrukce truhlářské stanovený z hmotnosti přesunovaného materiálu vodorovná dopravní vzdálenost do 50 m v objektech výšky přes 6 do 12 m</t>
  </si>
  <si>
    <t>-1282972383</t>
  </si>
  <si>
    <t>786</t>
  </si>
  <si>
    <t>Dokončovací práce - čalounické úpravy</t>
  </si>
  <si>
    <t>786626121</t>
  </si>
  <si>
    <t>Montáž lamelové žaluzie vnitřní nebo do oken dvojitých kovových</t>
  </si>
  <si>
    <t>-153434367</t>
  </si>
  <si>
    <t>Montáž zastiňujících žaluzií lamelových vnitřních nebo do oken dvojitých kovových</t>
  </si>
  <si>
    <t>55346200</t>
  </si>
  <si>
    <t>žaluzie horizontální interiérové</t>
  </si>
  <si>
    <t>82902865</t>
  </si>
  <si>
    <t>16,53*1,1</t>
  </si>
  <si>
    <t>998786102</t>
  </si>
  <si>
    <t>Přesun hmot tonážní pro stínění a čalounické úpravy v objektech v přes 6 do 12 m</t>
  </si>
  <si>
    <t>-948177523</t>
  </si>
  <si>
    <t>Přesun hmot pro stínění a čalounické úpravy stanovený z hmotnosti přesunovaného materiálu vodorovná dopravní vzdálenost do 50 m v objektech výšky (hloubky) přes 6 do 12 m</t>
  </si>
  <si>
    <t>998786181</t>
  </si>
  <si>
    <t>Příplatek k přesunu hmot tonážní 786 prováděný bez použití mechanizace</t>
  </si>
  <si>
    <t>502959336</t>
  </si>
  <si>
    <t>Přesun hmot pro stínění a čalounické úpravy stanovený z hmotnosti přesunovaného materiálu Příplatek k cenám za přesun prováděný bez použití mechanizace pro jakoukoliv výšku objektu</t>
  </si>
  <si>
    <t>03 - učebna přírodních věd ve 3.NP</t>
  </si>
  <si>
    <t xml:space="preserve">    D5 - Stínící technika</t>
  </si>
  <si>
    <t>-1738111369</t>
  </si>
  <si>
    <t>-460205666</t>
  </si>
  <si>
    <t>-1832616131</t>
  </si>
  <si>
    <t>1101170906</t>
  </si>
  <si>
    <t>-1161795726</t>
  </si>
  <si>
    <t>-847320594</t>
  </si>
  <si>
    <t>658544239</t>
  </si>
  <si>
    <t>2147108878</t>
  </si>
  <si>
    <t>1855143930</t>
  </si>
  <si>
    <t>-677423592</t>
  </si>
  <si>
    <t>-1679754165</t>
  </si>
  <si>
    <t>-2037218579</t>
  </si>
  <si>
    <t>1020256582</t>
  </si>
  <si>
    <t>1049956487</t>
  </si>
  <si>
    <t>-1593793662</t>
  </si>
  <si>
    <t>-417242760</t>
  </si>
  <si>
    <t>-2037767433</t>
  </si>
  <si>
    <t>-919412444</t>
  </si>
  <si>
    <t>Demontáž/ montáž dvě</t>
  </si>
  <si>
    <t>Demontáž stávajících dveří v učebně + montáž nový dveří do učebny</t>
  </si>
  <si>
    <t>5494896</t>
  </si>
  <si>
    <t>Dveře interiérové</t>
  </si>
  <si>
    <t>Interiérové dveře, levé 100 cm, barevné provedení dle požadavku investora. Cena včetně dopravy a instalace.</t>
  </si>
  <si>
    <t>895037005</t>
  </si>
  <si>
    <t>Dveře interiérové.1</t>
  </si>
  <si>
    <t>Interiérové dveře, dvoukřídlé 140 cm, barevné provedení dle požadavku investora. Cena včetně dopravy a instalace.</t>
  </si>
  <si>
    <t>1157115434</t>
  </si>
  <si>
    <t>Pol1</t>
  </si>
  <si>
    <t>Soubor prací spojených s vedením nového vodovodního a odpadního potrubí k demonstrační katedře vyučujícího. Cena včetně dopravy.</t>
  </si>
  <si>
    <t>-51650385</t>
  </si>
  <si>
    <t>Demontáž středového</t>
  </si>
  <si>
    <t>Demontáž stávajícího středového tunelu + odpovídající zaslepení odpadu a přívodu vody</t>
  </si>
  <si>
    <t>632332031</t>
  </si>
  <si>
    <t>-1816332238</t>
  </si>
  <si>
    <t>1096367361</t>
  </si>
  <si>
    <t>1783008694</t>
  </si>
  <si>
    <t>497971469</t>
  </si>
  <si>
    <t>-1789189287</t>
  </si>
  <si>
    <t>467657654</t>
  </si>
  <si>
    <t>168</t>
  </si>
  <si>
    <t>345714R</t>
  </si>
  <si>
    <t>Podlahová krabice s výkem s 3 x vaničkou pro montáž modulových přístrojů</t>
  </si>
  <si>
    <t>-1783868842</t>
  </si>
  <si>
    <t>Podlahová krabice s výkem s 3 x vaničkou pro montáž modulových přístrojů, víko s možností instalace podlahové krytiny - šedá - plast/kov</t>
  </si>
  <si>
    <t>Poznámka k položce:_x000d_
Cena včetně dopravy a instalace</t>
  </si>
  <si>
    <t>170</t>
  </si>
  <si>
    <t>345715R</t>
  </si>
  <si>
    <t>Záslepka pro umístění zdířek 12V rozvodů</t>
  </si>
  <si>
    <t>-1912535118</t>
  </si>
  <si>
    <t>Poznámka k položce:_x000d_
Materiál vč. práce a dopravy</t>
  </si>
  <si>
    <t>-1068942850</t>
  </si>
  <si>
    <t>1092380655</t>
  </si>
  <si>
    <t>-723009381</t>
  </si>
  <si>
    <t>167</t>
  </si>
  <si>
    <t>766660011</t>
  </si>
  <si>
    <t>Montáž dveřních křídel otvíravých dvoukřídlových š do 1,45 m do ocelové zárubně</t>
  </si>
  <si>
    <t>384412169</t>
  </si>
  <si>
    <t>Montáž dveřních křídel dřevěných nebo plastových otevíravých do ocelové zárubně povrchově upravených dvoukřídlových, šířky do 1450 mm</t>
  </si>
  <si>
    <t>https://podminky.urs.cz/item/CS_URS_2022_01/766660011</t>
  </si>
  <si>
    <t>164</t>
  </si>
  <si>
    <t>7666600R</t>
  </si>
  <si>
    <t>Demontáž a zpětná Montáž dveřních křídel otvíravých jednokřídlových š přes 0,8 m do ocelové zárubně</t>
  </si>
  <si>
    <t>-1541004399</t>
  </si>
  <si>
    <t>166</t>
  </si>
  <si>
    <t>766660712</t>
  </si>
  <si>
    <t>Montáž dveřních křídel dvoukřídlových dokování závěsů na universální zárubeň</t>
  </si>
  <si>
    <t>174133905</t>
  </si>
  <si>
    <t>Montáž dveřních doplňků dokování závěsů na zárubeň univerzální dveří dvoukřídlových</t>
  </si>
  <si>
    <t>https://podminky.urs.cz/item/CS_URS_2022_01/766660712</t>
  </si>
  <si>
    <t>165</t>
  </si>
  <si>
    <t>7666607R</t>
  </si>
  <si>
    <t>Práh, klika, štítek dveří, montáž vložky jednokřídlých dveří nad 800 mm</t>
  </si>
  <si>
    <t>-1924347851</t>
  </si>
  <si>
    <t>163</t>
  </si>
  <si>
    <t>766662811</t>
  </si>
  <si>
    <t>Demontáž dveřních prahů u dveří jednokřídlových k opětovnému použití</t>
  </si>
  <si>
    <t>421502978</t>
  </si>
  <si>
    <t>Demontáž dveřních konstrukcí k opětovnému použití prahů dveří jednokřídlových</t>
  </si>
  <si>
    <t>https://podminky.urs.cz/item/CS_URS_2022_01/766662811</t>
  </si>
  <si>
    <t>775521810</t>
  </si>
  <si>
    <t>Demontáž parketových tabulí s lištami přibíjenými do suti</t>
  </si>
  <si>
    <t>-1885074222</t>
  </si>
  <si>
    <t>Demontáž parketových tabulí s lištami do suti přibíjených</t>
  </si>
  <si>
    <t>-540299231</t>
  </si>
  <si>
    <t>-231870610</t>
  </si>
  <si>
    <t>-1054225830</t>
  </si>
  <si>
    <t>-1341756056</t>
  </si>
  <si>
    <t>-1263058272</t>
  </si>
  <si>
    <t>-1832181025</t>
  </si>
  <si>
    <t>-1280574654</t>
  </si>
  <si>
    <t>-1554409070</t>
  </si>
  <si>
    <t>1703699028</t>
  </si>
  <si>
    <t>1133363999</t>
  </si>
  <si>
    <t>1815191906</t>
  </si>
  <si>
    <t>971999441</t>
  </si>
  <si>
    <t>911467362</t>
  </si>
  <si>
    <t>-1945562764</t>
  </si>
  <si>
    <t>1747078294</t>
  </si>
  <si>
    <t>-31407580</t>
  </si>
  <si>
    <t>-1102039645</t>
  </si>
  <si>
    <t>-149466863</t>
  </si>
  <si>
    <t>-812994789</t>
  </si>
  <si>
    <t>1233863978</t>
  </si>
  <si>
    <t>1159365296</t>
  </si>
  <si>
    <t>544920064</t>
  </si>
  <si>
    <t>2051411258</t>
  </si>
  <si>
    <t>-1608498483</t>
  </si>
  <si>
    <t>1697391338</t>
  </si>
  <si>
    <t>-452776500</t>
  </si>
  <si>
    <t>2135873231</t>
  </si>
  <si>
    <t>-25486434</t>
  </si>
  <si>
    <t>-563115423</t>
  </si>
  <si>
    <t>-1043812978</t>
  </si>
  <si>
    <t>-527008262</t>
  </si>
  <si>
    <t>-927835750</t>
  </si>
  <si>
    <t>189794653</t>
  </si>
  <si>
    <t>-543737960</t>
  </si>
  <si>
    <t>-232254449</t>
  </si>
  <si>
    <t>452272393</t>
  </si>
  <si>
    <t>1350187545</t>
  </si>
  <si>
    <t>2077081111</t>
  </si>
  <si>
    <t>2116632462</t>
  </si>
  <si>
    <t>1408646774</t>
  </si>
  <si>
    <t>39731352</t>
  </si>
  <si>
    <t>-1605295600</t>
  </si>
  <si>
    <t>34571451</t>
  </si>
  <si>
    <t>krabice pod omítku PVC přístrojová kruhová D 70mm hluboká</t>
  </si>
  <si>
    <t>20736498</t>
  </si>
  <si>
    <t>-431640625</t>
  </si>
  <si>
    <t>173</t>
  </si>
  <si>
    <t>898977005</t>
  </si>
  <si>
    <t>35433R</t>
  </si>
  <si>
    <t>Tepelně izolační podložka do elektroinstalačních krabic pro dvojnásobné zásuvky</t>
  </si>
  <si>
    <t>445033729</t>
  </si>
  <si>
    <t>Poznámka k položce:_x000d_
materiál, doprava a práce</t>
  </si>
  <si>
    <t>.5519AA0R</t>
  </si>
  <si>
    <t>Zásuvka 230, modul 45 pro instalaci do podlahové krabice</t>
  </si>
  <si>
    <t>695923506</t>
  </si>
  <si>
    <t>Poznámka k položce:_x000d_
Vč. dopravy a instalace</t>
  </si>
  <si>
    <t>989782725</t>
  </si>
  <si>
    <t>697646794</t>
  </si>
  <si>
    <t>-496752208</t>
  </si>
  <si>
    <t>169</t>
  </si>
  <si>
    <t>74121R</t>
  </si>
  <si>
    <t>Soubor prací spojený s dodávkou a montáží drobného montážního materiálu pro silový rozvaděč</t>
  </si>
  <si>
    <t>1552765572</t>
  </si>
  <si>
    <t>Soubor prací spojený s dodávkou a montáží drobného montážního materiálu pro silový rozvaděč (nulové můstky, svorky, hřebeny, propojovací vodiče)</t>
  </si>
  <si>
    <t>34535003</t>
  </si>
  <si>
    <t>přepínač střídavý kompletní, zápustný, řazení 6, šroubové svorky</t>
  </si>
  <si>
    <t>1683839417</t>
  </si>
  <si>
    <t>-535565294</t>
  </si>
  <si>
    <t>34535004</t>
  </si>
  <si>
    <t>přepínač křížový kompletní, zápustný, řazení 7, šroubové svorky</t>
  </si>
  <si>
    <t>-187327464</t>
  </si>
  <si>
    <t>34535007</t>
  </si>
  <si>
    <t>přepínač střídavý dvojitý kompletní, zápustný, řazení 6+6(6+1), šroubové svorky</t>
  </si>
  <si>
    <t>-1775923445</t>
  </si>
  <si>
    <t>34539059</t>
  </si>
  <si>
    <t>rámeček jednonásobný</t>
  </si>
  <si>
    <t>913584171</t>
  </si>
  <si>
    <t>171</t>
  </si>
  <si>
    <t>741313011</t>
  </si>
  <si>
    <t>Montáž zásuvka chráněná bezšroubové připojení v krabici 2P+PE prostředí základní, vlhké se zapojením vodičů</t>
  </si>
  <si>
    <t>1021541981</t>
  </si>
  <si>
    <t>Montáž zásuvek domovních se zapojením vodičů bezšroubové připojení chráněných v krabici 10/16 A, pro prostředí normální, provedení 2P + PE</t>
  </si>
  <si>
    <t>https://podminky.urs.cz/item/CS_URS_2022_01/741313011</t>
  </si>
  <si>
    <t>172</t>
  </si>
  <si>
    <t>RMAT0001R</t>
  </si>
  <si>
    <t>Dvouzásuvka kompletní bílá s natočenou dutinou</t>
  </si>
  <si>
    <t>-701000331</t>
  </si>
  <si>
    <t>zásuvka kompletní dvojitá s natočenou dutinou, bílá, 16 A</t>
  </si>
  <si>
    <t>Poznámka k položce:_x000d_
Materiál</t>
  </si>
  <si>
    <t>-1436178895</t>
  </si>
  <si>
    <t>1660227682</t>
  </si>
  <si>
    <t>-944733383</t>
  </si>
  <si>
    <t>-1173650033</t>
  </si>
  <si>
    <t>741371823</t>
  </si>
  <si>
    <t>Demontáž osvětlovacího modulového systému zářivkového dl přes 1100 mm bez zachování funkčnosti</t>
  </si>
  <si>
    <t>2115993255</t>
  </si>
  <si>
    <t>Demontáž svítidel bez zachování funkčnosti (do suti) interiérových modulového systému zářivkových, délky přes 1100 mm</t>
  </si>
  <si>
    <t>https://podminky.urs.cz/item/CS_URS_2022_01/741371823</t>
  </si>
  <si>
    <t>511031777</t>
  </si>
  <si>
    <t>741120501</t>
  </si>
  <si>
    <t>Montáž šňůra Cu lehká a střední do 7 žil uložená volně (např. CGSG)</t>
  </si>
  <si>
    <t>893228927</t>
  </si>
  <si>
    <t>Montáž šňůr měděných bez ukončení uložených volně lehkých a středních (např. CGSG), počtu žil do 7</t>
  </si>
  <si>
    <t>10.048.777</t>
  </si>
  <si>
    <t>Dvoulinka 2x2,5mm červeno-černá pro 12V DC rozvody do stolů studentů od zdroje v katedře, SCY 2x2,5 TR/R</t>
  </si>
  <si>
    <t>-1801920309</t>
  </si>
  <si>
    <t>-64382794</t>
  </si>
  <si>
    <t>10.048.919</t>
  </si>
  <si>
    <t>Dvoulinka 2x1,5mm červeno-černá pro spínání elektrických otvíračů pro lavice studentů, SCY 2x1,5 TT/RD</t>
  </si>
  <si>
    <t>-1897880760</t>
  </si>
  <si>
    <t>741 31-3031</t>
  </si>
  <si>
    <t>Montáž zásuvek domovních se zapojením vodičů šroubové připojení vestavných 10 A provedení 1P zdířka.</t>
  </si>
  <si>
    <t>-224901806</t>
  </si>
  <si>
    <t>1234217</t>
  </si>
  <si>
    <t>Bezpečnostní zdířka 4mm, červená, pro 12V DC rozvod.</t>
  </si>
  <si>
    <t>1106195641</t>
  </si>
  <si>
    <t>1131535</t>
  </si>
  <si>
    <t>Bezpečnostní zdířka 4mm, modrá, pro 12V DC rozvod.</t>
  </si>
  <si>
    <t>-1402932860</t>
  </si>
  <si>
    <t>1977972477</t>
  </si>
  <si>
    <t>78470244</t>
  </si>
  <si>
    <t>741313020</t>
  </si>
  <si>
    <t>Zátka bezpečnostní do zásuvky</t>
  </si>
  <si>
    <t>-1779857217</t>
  </si>
  <si>
    <t>-845025263</t>
  </si>
  <si>
    <t>2019455271</t>
  </si>
  <si>
    <t>279022015</t>
  </si>
  <si>
    <t>Pol2</t>
  </si>
  <si>
    <t>Rámeček 5-násobný bílý</t>
  </si>
  <si>
    <t>-1696398301</t>
  </si>
  <si>
    <t>-1128773611</t>
  </si>
  <si>
    <t>-264957839</t>
  </si>
  <si>
    <t>-1024343343</t>
  </si>
  <si>
    <t>1164565156</t>
  </si>
  <si>
    <t>-364109107</t>
  </si>
  <si>
    <t>-942007603</t>
  </si>
  <si>
    <t>1981085092</t>
  </si>
  <si>
    <t>-1887366848</t>
  </si>
  <si>
    <t>2136732619</t>
  </si>
  <si>
    <t>-1174522172</t>
  </si>
  <si>
    <t>-1846419175</t>
  </si>
  <si>
    <t>-962584177</t>
  </si>
  <si>
    <t>1235246709</t>
  </si>
  <si>
    <t>1640026892</t>
  </si>
  <si>
    <t>1563048540</t>
  </si>
  <si>
    <t>-1910371123</t>
  </si>
  <si>
    <t>663780500</t>
  </si>
  <si>
    <t>10.072.355</t>
  </si>
  <si>
    <t>Rámeček 2-násobný bílý</t>
  </si>
  <si>
    <t>1085663370</t>
  </si>
  <si>
    <t>256477683</t>
  </si>
  <si>
    <t>392352673</t>
  </si>
  <si>
    <t>D5</t>
  </si>
  <si>
    <t>-953051236</t>
  </si>
  <si>
    <t>980038969</t>
  </si>
  <si>
    <t>1592479356</t>
  </si>
  <si>
    <t>-658010646</t>
  </si>
  <si>
    <t>727771936</t>
  </si>
  <si>
    <t>-1900765262</t>
  </si>
  <si>
    <t>-716918136</t>
  </si>
  <si>
    <t>220260025</t>
  </si>
  <si>
    <t>Montáž krabice typu KO, KP, KR, KT pod omítku s vysekáním lůžka</t>
  </si>
  <si>
    <t>-910104369</t>
  </si>
  <si>
    <t>Montáž krabice včetně upevnění krabice, vytvoření potřebných otvorů pro trubky, vodiče, zavíčkování typu KO, KP, KR, KT pod omítku s vysekáním lůžka</t>
  </si>
  <si>
    <t>https://podminky.urs.cz/item/CS_URS_2022_01/220260025</t>
  </si>
  <si>
    <t>RMAT00R</t>
  </si>
  <si>
    <t>Krabice odbočná pod omítku, rozměr min 130 mm PVC</t>
  </si>
  <si>
    <t>256</t>
  </si>
  <si>
    <t>1691392620</t>
  </si>
  <si>
    <t>Krabice odbočná pod omítku, rozměr min 130 mm PVC, vč. víčka</t>
  </si>
  <si>
    <t>RMAT01R</t>
  </si>
  <si>
    <t>1016727886</t>
  </si>
  <si>
    <t>Instalační krabice pro zásuvky na stolech pětidílná</t>
  </si>
  <si>
    <t>Poznámka k položce:_x000d_
dodávka a montáž</t>
  </si>
  <si>
    <t>04 - učebna přírodních věd ve 3.NP - výměna oken</t>
  </si>
  <si>
    <t>-1467201685</t>
  </si>
  <si>
    <t>(1,2+3,48*2)*0,3*4</t>
  </si>
  <si>
    <t>(1,45+3,48*2)*0,3*4</t>
  </si>
  <si>
    <t>Součet"výkres číslo 06</t>
  </si>
  <si>
    <t>-1647364998</t>
  </si>
  <si>
    <t>8*4*2"výkres číslo 06</t>
  </si>
  <si>
    <t>-107540492</t>
  </si>
  <si>
    <t>50"výkres číslo 06 zakrývání ostatních konstrukcí, otopných těles apod.</t>
  </si>
  <si>
    <t>1957593755</t>
  </si>
  <si>
    <t>(1,2+3,48)*2*4</t>
  </si>
  <si>
    <t>(1,45+3,48)*2*4</t>
  </si>
  <si>
    <t>67843012</t>
  </si>
  <si>
    <t>(1,2*4+1,45*4)*0,49"výkres číslo 06</t>
  </si>
  <si>
    <t>460946651</t>
  </si>
  <si>
    <t>1688187543</t>
  </si>
  <si>
    <t>8*2*1,5"výkres číslo 06</t>
  </si>
  <si>
    <t>-2014507003</t>
  </si>
  <si>
    <t>1,2*3,48*4+1,45*3,48*4"výkres číslo 06</t>
  </si>
  <si>
    <t>-385862612</t>
  </si>
  <si>
    <t>-999298361</t>
  </si>
  <si>
    <t>1,246*14 "Přepočtené koeficientem množství</t>
  </si>
  <si>
    <t>-471579573</t>
  </si>
  <si>
    <t>-124129948</t>
  </si>
  <si>
    <t>-1507186853</t>
  </si>
  <si>
    <t>-396352541</t>
  </si>
  <si>
    <t>1,2*4+1,45*4"výkres číslo 06</t>
  </si>
  <si>
    <t>181790065</t>
  </si>
  <si>
    <t>1,3*4+1,55*4"výkres číslo 06</t>
  </si>
  <si>
    <t>-1793970337</t>
  </si>
  <si>
    <t>8*2"výkres číslo 06</t>
  </si>
  <si>
    <t>-360111675</t>
  </si>
  <si>
    <t>-490121684</t>
  </si>
  <si>
    <t>-1594947526</t>
  </si>
  <si>
    <t>8"výkres číslo 06</t>
  </si>
  <si>
    <t>1547418876</t>
  </si>
  <si>
    <t>1,2*3,48*4+1,45*3,48*4"výkres číslo 05</t>
  </si>
  <si>
    <t>SPCM76621</t>
  </si>
  <si>
    <t>OV.3/3 - okno plastové 120 x 348cm včetně kování a rámu, barva imitace dřeva/bílá, viz výpis oken</t>
  </si>
  <si>
    <t>-523613431</t>
  </si>
  <si>
    <t>4"výkres číslo 06</t>
  </si>
  <si>
    <t>SPCM76622</t>
  </si>
  <si>
    <t>OV.3/4 - okno plastové 145 x 348cm včetně kování a rámu, barva imitace dřeva/bílá, viz výpis oken</t>
  </si>
  <si>
    <t>-1897374024</t>
  </si>
  <si>
    <t>-1071599064</t>
  </si>
  <si>
    <t>4+4"výkres číslo 06</t>
  </si>
  <si>
    <t>60794104</t>
  </si>
  <si>
    <t>parapet dřevotřískový vnitřní povrch laminátový š 340mm</t>
  </si>
  <si>
    <t>-723615848</t>
  </si>
  <si>
    <t>219475990</t>
  </si>
  <si>
    <t>-1145128034</t>
  </si>
  <si>
    <t>-1382452892</t>
  </si>
  <si>
    <t>-1650536447</t>
  </si>
  <si>
    <t>1,2*3,48*4"výkres číslo 06</t>
  </si>
  <si>
    <t>1,45*3,48*4"výkres číslo 06</t>
  </si>
  <si>
    <t>604998084</t>
  </si>
  <si>
    <t>36,888*1,1</t>
  </si>
  <si>
    <t>564813362</t>
  </si>
  <si>
    <t>-73443856</t>
  </si>
  <si>
    <t>05 - akustická opatření - podhledy</t>
  </si>
  <si>
    <t xml:space="preserve">      763-1 - Multimediální učebna</t>
  </si>
  <si>
    <t xml:space="preserve">      763-2 - Přírodovědná učebna</t>
  </si>
  <si>
    <t>OST - Ostatní</t>
  </si>
  <si>
    <t>-1546861890</t>
  </si>
  <si>
    <t>330837475</t>
  </si>
  <si>
    <t>54,98+83,16</t>
  </si>
  <si>
    <t>763-1</t>
  </si>
  <si>
    <t>Multimediální učebna</t>
  </si>
  <si>
    <t>M001</t>
  </si>
  <si>
    <t xml:space="preserve">Podhledové akusticky pohltivé panely  - Samonosné kompaktní kazety z minerální vlny s vysokou akustickou absorpcí, na lícním povrchu s jednobarevným povlakem ze skelných vláken, tloušťka desky 77 mm, plošný rozměr 600 x 600 mm,  hrana A - rovná, barva bíl</t>
  </si>
  <si>
    <t>627669749</t>
  </si>
  <si>
    <t>M002</t>
  </si>
  <si>
    <t>"Podhledové odrazivé panely 600x600x8 mm + minerální izolace, stlačená na plnou dutinu a stlačená mezi sousedními bloky bez mezer</t>
  </si>
  <si>
    <t>1492098593</t>
  </si>
  <si>
    <t>M003</t>
  </si>
  <si>
    <t xml:space="preserve">Přídavná akustická izolace  tl. 60mm - rozměry [mm] 4x(4600x625), balení 11,5m2</t>
  </si>
  <si>
    <t>1511528090</t>
  </si>
  <si>
    <t>M004</t>
  </si>
  <si>
    <t>Viditelný závěsný systém T24, rastr 600x600 (1200)mm -bílá barva, včetně závěsných prvků, svěšení podhledu 250 mm</t>
  </si>
  <si>
    <t>1087123598</t>
  </si>
  <si>
    <t>M005</t>
  </si>
  <si>
    <t>Kompletní montáž skládaného akustického podhledu</t>
  </si>
  <si>
    <t>-1142905283</t>
  </si>
  <si>
    <t>M006</t>
  </si>
  <si>
    <t xml:space="preserve">Stěnový kovový perforovaný akustický obklad ze solitérních panelů o tl. 100 mm - Univerzální akusticky vysoce pohltivý panel, v kovovém perforovaném provedení, rozměr 1250 x 650 x 100 mm, barva dle RAL,  jemná struktura - mat, v perforacích černý/bílý kaš</t>
  </si>
  <si>
    <t>-412367647</t>
  </si>
  <si>
    <t>M007</t>
  </si>
  <si>
    <t>Kompletní montáž panelů</t>
  </si>
  <si>
    <t>-491162850</t>
  </si>
  <si>
    <t>763-2</t>
  </si>
  <si>
    <t>Přírodovědná učebna</t>
  </si>
  <si>
    <t>M008</t>
  </si>
  <si>
    <t>-1166981238</t>
  </si>
  <si>
    <t>M009</t>
  </si>
  <si>
    <t>-1874749663</t>
  </si>
  <si>
    <t>M010</t>
  </si>
  <si>
    <t>Akusticky odrazivý panel 600x600x8mm + minerální izolace tl.60 mm volně položená na panely - Sádrokartonové stropní kazety na bázi sádry s povrchovou úpravou, plošný rozměr 600 x 600 mm, hrana A - rovná, barva bílá,povrch kazety hladký, hmotnost 6,6kg/m2,</t>
  </si>
  <si>
    <t>1760939680</t>
  </si>
  <si>
    <t>-1941197188</t>
  </si>
  <si>
    <t>M011</t>
  </si>
  <si>
    <t>Viditelný závěsný systém T24, rastr 600x600 (1200)mm -bílá barva, včetně závěsných prvků, svěšení podhledu 130 mm</t>
  </si>
  <si>
    <t>1607240272</t>
  </si>
  <si>
    <t>M012</t>
  </si>
  <si>
    <t>Kompletní montáž minerálního akustického podhledu</t>
  </si>
  <si>
    <t>-832320422</t>
  </si>
  <si>
    <t>112095131</t>
  </si>
  <si>
    <t>M013</t>
  </si>
  <si>
    <t>Kompletní montáž panelu</t>
  </si>
  <si>
    <t>1979448506</t>
  </si>
  <si>
    <t>OST</t>
  </si>
  <si>
    <t>M014</t>
  </si>
  <si>
    <t>Etapově měření doby dozvuku s možnou materiálovou korekcí</t>
  </si>
  <si>
    <t>1617039755</t>
  </si>
  <si>
    <t>M015</t>
  </si>
  <si>
    <t>Závěrečné měření doby dozvuku</t>
  </si>
  <si>
    <t>-1568334669</t>
  </si>
  <si>
    <t>M016</t>
  </si>
  <si>
    <t>Doprava Praha - Liberec - Praha a vnitrostaveništní přesun hmot</t>
  </si>
  <si>
    <t>2033471069</t>
  </si>
  <si>
    <t>M017</t>
  </si>
  <si>
    <t>Ubytování pracovníků</t>
  </si>
  <si>
    <t>den</t>
  </si>
  <si>
    <t>-1613341843</t>
  </si>
  <si>
    <t>M018</t>
  </si>
  <si>
    <t>Vedlejší rozpočtové náklady</t>
  </si>
  <si>
    <t>-66807005</t>
  </si>
  <si>
    <t>06 - elektroinstalace</t>
  </si>
  <si>
    <t xml:space="preserve">      1.00 - Montážní materiál</t>
  </si>
  <si>
    <t xml:space="preserve">      2.00 - Rozvaděče</t>
  </si>
  <si>
    <t xml:space="preserve">      3.00 - Kabely</t>
  </si>
  <si>
    <t xml:space="preserve">      4.00 - Elektromontáže</t>
  </si>
  <si>
    <t xml:space="preserve">      5.00 - Ostatní</t>
  </si>
  <si>
    <t>27868597</t>
  </si>
  <si>
    <t>-2008312970</t>
  </si>
  <si>
    <t>1580304009</t>
  </si>
  <si>
    <t>-54910461</t>
  </si>
  <si>
    <t>-989964039</t>
  </si>
  <si>
    <t>-1690640372</t>
  </si>
  <si>
    <t>1225470161</t>
  </si>
  <si>
    <t>Jistič 25C/3</t>
  </si>
  <si>
    <t>2115188534</t>
  </si>
  <si>
    <t>1810232098</t>
  </si>
  <si>
    <t>-1113161712</t>
  </si>
  <si>
    <t>228887369</t>
  </si>
  <si>
    <t>-307413398</t>
  </si>
  <si>
    <t>1786357881</t>
  </si>
  <si>
    <t>-88878146</t>
  </si>
  <si>
    <t>233564945</t>
  </si>
  <si>
    <t>-1630583112</t>
  </si>
  <si>
    <t>-1564018516</t>
  </si>
  <si>
    <t>-1143014105</t>
  </si>
  <si>
    <t>1706953617</t>
  </si>
  <si>
    <t>-309787557</t>
  </si>
  <si>
    <t>-46422308</t>
  </si>
  <si>
    <t>1791435879</t>
  </si>
  <si>
    <t>-278295250</t>
  </si>
  <si>
    <t>149734830</t>
  </si>
  <si>
    <t>1552680523</t>
  </si>
  <si>
    <t>-1665781355</t>
  </si>
  <si>
    <t>-1690525821</t>
  </si>
  <si>
    <t>1836410161</t>
  </si>
  <si>
    <t>-1462790034</t>
  </si>
  <si>
    <t>-327477093</t>
  </si>
  <si>
    <t>986874845</t>
  </si>
  <si>
    <t>92136006</t>
  </si>
  <si>
    <t>-930114006</t>
  </si>
  <si>
    <t>186011360</t>
  </si>
  <si>
    <t>1524657486</t>
  </si>
  <si>
    <t>5.12</t>
  </si>
  <si>
    <t>-1425864423</t>
  </si>
  <si>
    <t>5.13</t>
  </si>
  <si>
    <t>522353760</t>
  </si>
  <si>
    <t>5.14</t>
  </si>
  <si>
    <t>2109851446</t>
  </si>
  <si>
    <t>SO 07 - WC</t>
  </si>
  <si>
    <t>01 - stavební část 2.NP</t>
  </si>
  <si>
    <t>317121151</t>
  </si>
  <si>
    <t>Montáž ŽB překladů prefabrikovaných do rýh světlosti otvoru do 1050 mm</t>
  </si>
  <si>
    <t>-826473005</t>
  </si>
  <si>
    <t>Montáž překladů ze železobetonových prefabrikátů dodatečně do připravených rýh, světlosti otvoru do 1050 mm</t>
  </si>
  <si>
    <t>3"výkres číslo 05</t>
  </si>
  <si>
    <t>59321070</t>
  </si>
  <si>
    <t>překlad železobetonový RZP 1190x140x140mm</t>
  </si>
  <si>
    <t>1132747649</t>
  </si>
  <si>
    <t>317142422</t>
  </si>
  <si>
    <t>Překlad nenosný pórobetonový š 100 mm v do 250 mm na tenkovrstvou maltu dl přes 1000 do 1250 mm</t>
  </si>
  <si>
    <t>-750528987</t>
  </si>
  <si>
    <t>Překlady nenosné z pórobetonu osazené do tenkého maltového lože, výšky do 250 mm, šířky překladu 100 mm, délky překladu přes 1000 do 1250 mm</t>
  </si>
  <si>
    <t>2"výkres číslo 05</t>
  </si>
  <si>
    <t>342272225</t>
  </si>
  <si>
    <t>Příčka z pórobetonových hladkých tvárnic na tenkovrstvou maltu tl 100 mm</t>
  </si>
  <si>
    <t>-1435426294</t>
  </si>
  <si>
    <t>Příčky z pórobetonových tvárnic hladkých na tenké maltové lože objemová hmotnost do 500 kg/m3, tloušťka příčky 100 mm</t>
  </si>
  <si>
    <t>2,83*4,1</t>
  </si>
  <si>
    <t>2,87*4,1-0,8*2-0,9*2</t>
  </si>
  <si>
    <t>(3,25+1,1)*4,1</t>
  </si>
  <si>
    <t>Součet"výkres číslo 05</t>
  </si>
  <si>
    <t>-1494799663</t>
  </si>
  <si>
    <t>25+7,8"výkres číslo 05</t>
  </si>
  <si>
    <t>611321141</t>
  </si>
  <si>
    <t>Vápenocementová omítka štuková dvouvrstvá vnitřních stropů rovných nanášená ručně</t>
  </si>
  <si>
    <t>645939518</t>
  </si>
  <si>
    <t>Omítka vápenocementová vnitřních ploch nanášená ručně dvouvrstvá, tloušťky jádrové omítky do 10 mm a tloušťky štuku do 3 mm štuková vodorovných konstrukcí stropů rovných</t>
  </si>
  <si>
    <t>611321191</t>
  </si>
  <si>
    <t>Příplatek k vápenocementové omítce vnitřních stropů za každých dalších 5 mm tloušťky ručně</t>
  </si>
  <si>
    <t>1794152236</t>
  </si>
  <si>
    <t>Omítka vápenocementová vnitřních ploch nanášená ručně Příplatek k cenám za každých dalších i započatých 5 mm tloušťky omítky přes 10 mm stropů</t>
  </si>
  <si>
    <t>70461049</t>
  </si>
  <si>
    <t>(2,83+1,92)*2*4,1-0,8*2,1-1,5*1,6</t>
  </si>
  <si>
    <t>(2,83+4,34)*2*4,1-0,9*2</t>
  </si>
  <si>
    <t>(2,6+5,4)*2*4,1-1,05*1,65-0,5*1,6*4-0,95*1,6-2,26*2,1</t>
  </si>
  <si>
    <t>(3,25+1,65)*2*4,1-0,8*2-2,26*2,1</t>
  </si>
  <si>
    <t>2,9*4,05-0,8*2-0,9*2</t>
  </si>
  <si>
    <t>(2,26+2,1*2)*0,49</t>
  </si>
  <si>
    <t>(0,8+2,1*2)*0,49</t>
  </si>
  <si>
    <t>612321121</t>
  </si>
  <si>
    <t>Vápenocementová omítka hladká jednovrstvá vnitřních stěn nanášená ručně</t>
  </si>
  <si>
    <t>452199250</t>
  </si>
  <si>
    <t>Omítka vápenocementová vnitřních ploch nanášená ručně jednovrstvá, tloušťky do 10 mm hladká svislých konstrukcí stěn</t>
  </si>
  <si>
    <t>(2,83+1,92)*2*2,1-0,8*2,1</t>
  </si>
  <si>
    <t>(2,83+4,34)*2*2,1-0,9*2</t>
  </si>
  <si>
    <t>(2,6+1,02+1,1+5,4+1)*2*2,1-0,8*2,1-0,8*2</t>
  </si>
  <si>
    <t>-990554527</t>
  </si>
  <si>
    <t>194,060-90,008-2,058-0,392"položky dílu 6</t>
  </si>
  <si>
    <t>612321191</t>
  </si>
  <si>
    <t>Příplatek k vápenocementové omítce vnitřních stěn za každých dalších 5 mm tloušťky ručně</t>
  </si>
  <si>
    <t>-886685907</t>
  </si>
  <si>
    <t>Omítka vápenocementová vnitřních ploch nanášená ručně Příplatek k cenám za každých dalších i započatých 5 mm tloušťky omítky přes 10 mm stěn</t>
  </si>
  <si>
    <t>194,06</t>
  </si>
  <si>
    <t>612325301</t>
  </si>
  <si>
    <t>Vápenocementová hladká omítka ostění nebo nadpraží</t>
  </si>
  <si>
    <t>-1562788237</t>
  </si>
  <si>
    <t>Vápenocementová omítka ostění nebo nadpraží hladká</t>
  </si>
  <si>
    <t>0,49*2,1*2"výkres číslo 05</t>
  </si>
  <si>
    <t>1083272745</t>
  </si>
  <si>
    <t>0,8*0,49"výkres číslo 05</t>
  </si>
  <si>
    <t>1015008788</t>
  </si>
  <si>
    <t>(0,5+1,6*2)*0,3*4</t>
  </si>
  <si>
    <t>(0,95+1,6*2)*0,3</t>
  </si>
  <si>
    <t>(1,05+1,6*2)*0,3</t>
  </si>
  <si>
    <t>(1,5+1,6*2)*0,3</t>
  </si>
  <si>
    <t>-639947963</t>
  </si>
  <si>
    <t>20"výkres číslo 05</t>
  </si>
  <si>
    <t>618160048</t>
  </si>
  <si>
    <t>0,5*1,6*4+0,95*1,6+1,05*1,65+1,5*1,6+1,2*2,03"výkres číslo 05</t>
  </si>
  <si>
    <t>1781635004</t>
  </si>
  <si>
    <t>2,87+4,05*2"výkres číslo 05</t>
  </si>
  <si>
    <t>1393219329</t>
  </si>
  <si>
    <t>(0,5+1,6)*2*4</t>
  </si>
  <si>
    <t>(0,95+1,6)*2</t>
  </si>
  <si>
    <t>(1,05+1,6)*2</t>
  </si>
  <si>
    <t>(1,5+1,6)*2</t>
  </si>
  <si>
    <t>Součet"výkres číslo 03,04,05,06</t>
  </si>
  <si>
    <t>1768523840</t>
  </si>
  <si>
    <t>(0,5*4+0,95+1,05+1,5)*0,49"výkres číslo 06</t>
  </si>
  <si>
    <t>632451456</t>
  </si>
  <si>
    <t>Potěr pískocementový tl přes 40 do 50 mm tř. C 25 běžný</t>
  </si>
  <si>
    <t>-773924004</t>
  </si>
  <si>
    <t>Potěr pískocementový běžný tl. přes 40 do 50 mm tř. C 25</t>
  </si>
  <si>
    <t>1563275361</t>
  </si>
  <si>
    <t>341485471</t>
  </si>
  <si>
    <t>952901114</t>
  </si>
  <si>
    <t>Vyčištění budov bytové a občanské výstavby při výšce podlaží přes 4 m</t>
  </si>
  <si>
    <t>-1379496102</t>
  </si>
  <si>
    <t>Vyčištění budov nebo objektů před předáním do užívání budov bytové nebo občanské výstavby, světlé výšky podlaží přes 4 m</t>
  </si>
  <si>
    <t>25+7,8+30"výkres číslo 05</t>
  </si>
  <si>
    <t>1103507755</t>
  </si>
  <si>
    <t>2,2*4-0,8*2+2,87*4-0,8*2+2,26*4-0,8*2*2"výkres číslo 05</t>
  </si>
  <si>
    <t>-219649784</t>
  </si>
  <si>
    <t>2,6*4"výkres číslo 05</t>
  </si>
  <si>
    <t>965045112</t>
  </si>
  <si>
    <t>Bourání potěrů cementových nebo pískocementových tl do 50 mm pl do 4 m2</t>
  </si>
  <si>
    <t>-674366676</t>
  </si>
  <si>
    <t>Bourání potěrů tl. do 50 mm cementových nebo pískocementových, plochy do 4 m2</t>
  </si>
  <si>
    <t>2,3"výkres číslo 05</t>
  </si>
  <si>
    <t>965045113</t>
  </si>
  <si>
    <t>Bourání potěrů cementových nebo pískocementových tl do 50 mm pl přes 4 m2</t>
  </si>
  <si>
    <t>1528746515</t>
  </si>
  <si>
    <t>Bourání potěrů tl. do 50 mm cementových nebo pískocementových, plochy přes 4 m2</t>
  </si>
  <si>
    <t>30,1"výkres číslo 05</t>
  </si>
  <si>
    <t>869908087</t>
  </si>
  <si>
    <t>0,1*4+0,49*2,1*2"výkres číslo 05</t>
  </si>
  <si>
    <t>968062374</t>
  </si>
  <si>
    <t>Vybourání dřevěných rámů oken zdvojených včetně křídel pl do 1 m2</t>
  </si>
  <si>
    <t>437700875</t>
  </si>
  <si>
    <t>Vybourání dřevěných rámů oken s křídly, dveřních zárubní, vrat, stěn, ostění nebo obkladů rámů oken s křídly zdvojených, plochy do 1 m2</t>
  </si>
  <si>
    <t>0,5*1,6*4"výkres číslo 06</t>
  </si>
  <si>
    <t>968062375</t>
  </si>
  <si>
    <t>Vybourání dřevěných rámů oken zdvojených včetně křídel pl do 2 m2</t>
  </si>
  <si>
    <t>-1973731781</t>
  </si>
  <si>
    <t>Vybourání dřevěných rámů oken s křídly, dveřních zárubní, vrat, stěn, ostění nebo obkladů rámů oken s křídly zdvojených, plochy do 2 m2</t>
  </si>
  <si>
    <t>0,95*1,6+1,05*1,65"výkres číslo 06</t>
  </si>
  <si>
    <t>968062376</t>
  </si>
  <si>
    <t>Vybourání dřevěných rámů oken zdvojených včetně křídel pl do 4 m2</t>
  </si>
  <si>
    <t>1880552780</t>
  </si>
  <si>
    <t>Vybourání dřevěných rámů oken s křídly, dveřních zárubní, vrat, stěn, ostění nebo obkladů rámů oken s křídly zdvojených, plochy do 4 m2</t>
  </si>
  <si>
    <t>1,5*1,6"výkres číslo 06</t>
  </si>
  <si>
    <t>-211457448</t>
  </si>
  <si>
    <t>0,8*2*4"výkres číslo 05</t>
  </si>
  <si>
    <t>0,9*2"výkres číslo 05</t>
  </si>
  <si>
    <t>-493756715</t>
  </si>
  <si>
    <t>0,8*2,1*0,49"výkres číslo 05</t>
  </si>
  <si>
    <t>973031842</t>
  </si>
  <si>
    <t>Vysekání kapes ve zdivu cihelném na MC pro zavázání příček tl do 100 mm</t>
  </si>
  <si>
    <t>-1459044648</t>
  </si>
  <si>
    <t>Vysekání výklenků nebo kapes ve zdivu z cihel na maltu cementovou kapes pro zavázání nových příček, tl. do 100 mm</t>
  </si>
  <si>
    <t>4,1*5"výkres číslo 05</t>
  </si>
  <si>
    <t>-1577341279</t>
  </si>
  <si>
    <t>1,2*4"výkres číslo 05</t>
  </si>
  <si>
    <t>978011191</t>
  </si>
  <si>
    <t>Otlučení (osekání) vnitřní vápenné nebo vápenocementové omítky stropů v rozsahu přes 50 do 100 %</t>
  </si>
  <si>
    <t>-298350391</t>
  </si>
  <si>
    <t>Otlučení vápenných nebo vápenocementových omítek vnitřních ploch stropů, v rozsahu přes 50 do 100 %</t>
  </si>
  <si>
    <t>237388681</t>
  </si>
  <si>
    <t>(5,4+2,6)*2*(4,05-1,65)</t>
  </si>
  <si>
    <t>(2,83+1,92*2)*(4,05-1,65)</t>
  </si>
  <si>
    <t>(4,34+1,1)*(4,05-1,65)</t>
  </si>
  <si>
    <t>-2100103254</t>
  </si>
  <si>
    <t>(0,89+2,6)*2*1,65-0,8*1,65</t>
  </si>
  <si>
    <t>(4,32+2,6)*2*1,65-0,8*1,65</t>
  </si>
  <si>
    <t>(2,83+3,02)*2*1,65-0,8*2</t>
  </si>
  <si>
    <t>(3,24+2,87+0,35)*2*1,65-0,8*1,65*4</t>
  </si>
  <si>
    <t>997013212</t>
  </si>
  <si>
    <t>Vnitrostaveništní doprava suti a vybouraných hmot pro budovy v přes 6 do 9 m ručně</t>
  </si>
  <si>
    <t>-507121496</t>
  </si>
  <si>
    <t>Vnitrostaveništní doprava suti a vybouraných hmot vodorovně do 50 m svisle ručně pro budovy a haly výšky přes 6 do 9 m</t>
  </si>
  <si>
    <t>-1291301348</t>
  </si>
  <si>
    <t>24,829*14 "Přepočtené koeficientem množství</t>
  </si>
  <si>
    <t>1574355159</t>
  </si>
  <si>
    <t>997013601</t>
  </si>
  <si>
    <t>Poplatek za uložení na skládce (skládkovné) stavebního odpadu betonového kód odpadu 17 01 01</t>
  </si>
  <si>
    <t>184341910</t>
  </si>
  <si>
    <t>Poplatek za uložení stavebního odpadu na skládce (skládkovné) z prostého betonu zatříděného do Katalogu odpadů pod kódem 17 01 01</t>
  </si>
  <si>
    <t>0,207+2,709</t>
  </si>
  <si>
    <t>-1982629521</t>
  </si>
  <si>
    <t>3,003+2,714+0,135+1,481+0,164+0,202+1,64+3,103</t>
  </si>
  <si>
    <t>831635097</t>
  </si>
  <si>
    <t>4,451+2,695</t>
  </si>
  <si>
    <t>-1462054313</t>
  </si>
  <si>
    <t>24,829-2,916-12,442-7,146-0,869</t>
  </si>
  <si>
    <t>-2133021979</t>
  </si>
  <si>
    <t>-815963242</t>
  </si>
  <si>
    <t>725291621</t>
  </si>
  <si>
    <t>Doplňky zařízení koupelen a záchodů nerezové zásobník toaletních papírů</t>
  </si>
  <si>
    <t>1722789326</t>
  </si>
  <si>
    <t>Doplňky zařízení koupelen a záchodů nerezové zásobník toaletních papírů d=300 mm</t>
  </si>
  <si>
    <t>7"výkres číslo 05</t>
  </si>
  <si>
    <t>725291711</t>
  </si>
  <si>
    <t>Doplňky zařízení koupelen a záchodů smaltované madlo krakorcové dl 550 mm</t>
  </si>
  <si>
    <t>608961827</t>
  </si>
  <si>
    <t>Doplňky zařízení koupelen a záchodů smaltované madla krakorcová, délky 550 mm</t>
  </si>
  <si>
    <t>1"výkres číslo 05</t>
  </si>
  <si>
    <t>725291712</t>
  </si>
  <si>
    <t>Doplňky zařízení koupelen a záchodů smaltované madlo krakorcové dl 834 mm</t>
  </si>
  <si>
    <t>-682277120</t>
  </si>
  <si>
    <t>Doplňky zařízení koupelen a záchodů smaltované madla krakorcová, délky 834 mm</t>
  </si>
  <si>
    <t>725291722</t>
  </si>
  <si>
    <t>Doplňky zařízení koupelen a záchodů smaltované madlo krakorcové sklopné dl 834 mm</t>
  </si>
  <si>
    <t>-2083328072</t>
  </si>
  <si>
    <t>Doplňky zařízení koupelen a záchodů smaltované madla krakorcová sklopná, délky 834 mm</t>
  </si>
  <si>
    <t>725501501</t>
  </si>
  <si>
    <t>Dodávka a montáž vybavení soviálních zařízení - hygienický odpadkový koš na pedál, broušený nerez</t>
  </si>
  <si>
    <t>878455032</t>
  </si>
  <si>
    <t>725501502</t>
  </si>
  <si>
    <t>Dodávka a montáž vybavení sociálních zařízení - zásobník na tekuté mýdlo broušený nerez</t>
  </si>
  <si>
    <t>1630596374</t>
  </si>
  <si>
    <t>4"výkres číslo 05</t>
  </si>
  <si>
    <t>725501503</t>
  </si>
  <si>
    <t>Dodávka a montáž vybavení sociálních zařízení - štětka WC s nádobou na zeď, broušený nerez</t>
  </si>
  <si>
    <t>1424282308</t>
  </si>
  <si>
    <t>998725102</t>
  </si>
  <si>
    <t>Přesun hmot tonážní pro zařizovací předměty v objektech v přes 6 do 12 m</t>
  </si>
  <si>
    <t>306058759</t>
  </si>
  <si>
    <t>Přesun hmot pro zařizovací předměty stanovený z hmotnosti přesunovaného materiálu vodorovná dopravní vzdálenost do 50 m v objektech výšky přes 6 do 12 m</t>
  </si>
  <si>
    <t>998725181</t>
  </si>
  <si>
    <t>Příplatek k přesunu hmot tonážní 725 prováděný bez použití mechanizace</t>
  </si>
  <si>
    <t>483382099</t>
  </si>
  <si>
    <t>Přesun hmot pro zařizovací předměty stanovený z hmotnosti přesunovaného materiálu Příplatek k cenám za přesun prováděný bez použití mechanizace pro jakoukoliv výšku objektu</t>
  </si>
  <si>
    <t>763111411</t>
  </si>
  <si>
    <t>SDK příčka tl 100 mm profil CW+UW 50 desky 2xA 12,5 s izolací EI 60 Rw do 51 dB</t>
  </si>
  <si>
    <t>-956675528</t>
  </si>
  <si>
    <t>Příčka ze sádrokartonových desek s nosnou konstrukcí z jednoduchých ocelových profilů UW, CW dvojitě opláštěná deskami standardními A tl. 2 x 12,5 mm s izolací, EI 60, příčka tl. 100 mm, profil 50, Rw do 51 dB</t>
  </si>
  <si>
    <t>(1,85+0,789+1,663)*4-0,9*2"výkres číslo 05</t>
  </si>
  <si>
    <t>763111812</t>
  </si>
  <si>
    <t>Demontáž SDK příčky s jednoduchou ocelovou nosnou konstrukcí opláštění dvojité</t>
  </si>
  <si>
    <t>-1441540254</t>
  </si>
  <si>
    <t>Demontáž příček ze sádrokartonových desek s nosnou konstrukcí z ocelových profilů jednoduchých, opláštění dvojité</t>
  </si>
  <si>
    <t>763181311</t>
  </si>
  <si>
    <t>Montáž jednokřídlové kovové zárubně SDK příčka</t>
  </si>
  <si>
    <t>755720701</t>
  </si>
  <si>
    <t>Výplně otvorů konstrukcí ze sádrokartonových desek montáž zárubně kovové s konstrukcí jednokřídlové</t>
  </si>
  <si>
    <t>55331513</t>
  </si>
  <si>
    <t>zárubeň jednokřídlá ocelová pro sádrokartonové příčky tl stěny 75-100mm rozměru 900/1970, 2100mm</t>
  </si>
  <si>
    <t>-505860549</t>
  </si>
  <si>
    <t>763411111</t>
  </si>
  <si>
    <t>Sanitární příčky do mokrého prostředí, desky s HPL - laminátem tl 19,6 mm</t>
  </si>
  <si>
    <t>-1346586605</t>
  </si>
  <si>
    <t>Sanitární příčky vhodné do mokrého prostředí dělící z dřevotřískových desek s HPL-laminátem tl. 19,6 mm</t>
  </si>
  <si>
    <t>(5,4+1,2*5)*2,1-0,6*2,1*6"výkres číslo 05</t>
  </si>
  <si>
    <t>763411121</t>
  </si>
  <si>
    <t>Dveře sanitárních příček, desky s HPL - laminátem tl 19,6 mm, š do 800 mm, v do 2000 mm</t>
  </si>
  <si>
    <t>-441011037</t>
  </si>
  <si>
    <t>Sanitární příčky vhodné do mokrého prostředí dveře vnitřní do sanitárních příček šířky do 800 mm, výšky do 2 000 mm z dřevotřískových desek s HPL-laminátem včetně nerezového kování tl. 19,6 mm</t>
  </si>
  <si>
    <t>6"výkres číslo 05</t>
  </si>
  <si>
    <t>998763302</t>
  </si>
  <si>
    <t>Přesun hmot tonážní pro sádrokartonové konstrukce v objektech v přes 6 do 12 m</t>
  </si>
  <si>
    <t>795817275</t>
  </si>
  <si>
    <t>Přesun hmot pro konstrukce montované z desek sádrokartonových, sádrovláknitých, cementovláknitých nebo cementových stanovený z hmotnosti přesunovaného materiálu vodorovná dopravní vzdálenost do 50 m v objektech výšky přes 6 do 12 m</t>
  </si>
  <si>
    <t>458222754</t>
  </si>
  <si>
    <t>-916472115</t>
  </si>
  <si>
    <t>0,5*4+0,95+1,05+1,5"výkres číslo 06</t>
  </si>
  <si>
    <t>156481184</t>
  </si>
  <si>
    <t>0,6*4+1,05+1,15+1,6"výkres číslo 06</t>
  </si>
  <si>
    <t>884539730</t>
  </si>
  <si>
    <t>7*2"výkres číslo 06</t>
  </si>
  <si>
    <t>-92453394</t>
  </si>
  <si>
    <t>802832810</t>
  </si>
  <si>
    <t>D.2/1 - dodávka a montáž jednokřídlé dveře voštinové -DOČASNÉ včetně kování 900 x 1970mm, po dokončení stavby bourání a likvidace</t>
  </si>
  <si>
    <t>-666689602</t>
  </si>
  <si>
    <t>D.2/2 - dodávka a montáž jednokřídlé dveře CPL laminát bílý 800 x 1970mm, včetně zárubně a kování</t>
  </si>
  <si>
    <t>1464352089</t>
  </si>
  <si>
    <t>D.2/3 - dodávka a montáž jednokřídlé dveře CPL laminát bílý 900 x 1970mm, včetně zárubně a kování</t>
  </si>
  <si>
    <t>271606747</t>
  </si>
  <si>
    <t>766441812</t>
  </si>
  <si>
    <t>Demontáž parapetních desek dřevěných nebo plastových šířky přes 300 mm délky do 1000 mm</t>
  </si>
  <si>
    <t>174446670</t>
  </si>
  <si>
    <t>Demontáž parapetních desek dřevěných nebo plastových šířky přes 300 mm, délky do 1000 mm</t>
  </si>
  <si>
    <t>4+1"výkres číslo 06</t>
  </si>
  <si>
    <t>2115770351</t>
  </si>
  <si>
    <t>2"výkres číslo 06</t>
  </si>
  <si>
    <t>766622132</t>
  </si>
  <si>
    <t>Montáž plastových oken plochy přes 1 m2 otevíravých v do 2,5 m s rámem do zdiva</t>
  </si>
  <si>
    <t>-231645313</t>
  </si>
  <si>
    <t>Montáž oken plastových včetně montáže rámu plochy přes 1 m2 otevíravých do zdiva, výšky přes 1,5 do 2,5 m</t>
  </si>
  <si>
    <t>0,95*1,6+1,05*1,65+1,5*1,6"výkres číslo 06</t>
  </si>
  <si>
    <t>SPCM76617</t>
  </si>
  <si>
    <t>OJ.2/4 - okno plastové 50 x 160cm včetně kování a rámu, barva imitace dřeva/bílá, viz výpis oken</t>
  </si>
  <si>
    <t>-2138993436</t>
  </si>
  <si>
    <t>SPCM76618</t>
  </si>
  <si>
    <t>OJ.2/5 - okno plastové 95 x 160cm včetně kování a rámu, barva imitace dřeva/bílá, viz výpis oken</t>
  </si>
  <si>
    <t>1278559491</t>
  </si>
  <si>
    <t>1"výkres číslo 06</t>
  </si>
  <si>
    <t>SPCM76619</t>
  </si>
  <si>
    <t>OZ.2/6 - okno plastové 105 x 165cm včetně kování a rámu, barva imitace dřeva/bílá, viz výpis oken</t>
  </si>
  <si>
    <t>2125944133</t>
  </si>
  <si>
    <t>SPCM76620</t>
  </si>
  <si>
    <t>OZ.2/7 - okno plastové 150 x 160cm včetně kování a rámu, barva imitace dřeva/bílá, viz výpis oken</t>
  </si>
  <si>
    <t>364121768</t>
  </si>
  <si>
    <t>766660716</t>
  </si>
  <si>
    <t>Montáž dveřních křídel samozavírače na dřevěnou zárubeň</t>
  </si>
  <si>
    <t>1280154127</t>
  </si>
  <si>
    <t>Montáž dveřních doplňků samozavírače na zárubeň dřevěnou</t>
  </si>
  <si>
    <t>1758556593</t>
  </si>
  <si>
    <t>766694121</t>
  </si>
  <si>
    <t>Montáž parapetních desek dřevěných nebo plastových š přes 30 cm dl do 1,0 m</t>
  </si>
  <si>
    <t>-1587844259</t>
  </si>
  <si>
    <t>Montáž ostatních truhlářských konstrukcí parapetních desek dřevěných nebo plastových šířky přes 300 mm, délky do 1000 mm</t>
  </si>
  <si>
    <t>1537723262</t>
  </si>
  <si>
    <t>1+1"výkres číslo 06</t>
  </si>
  <si>
    <t>-770228721</t>
  </si>
  <si>
    <t>1072299743</t>
  </si>
  <si>
    <t>1073847259</t>
  </si>
  <si>
    <t>744248468</t>
  </si>
  <si>
    <t>1645570523</t>
  </si>
  <si>
    <t>-659182061</t>
  </si>
  <si>
    <t>-434840737</t>
  </si>
  <si>
    <t>(4,32+0,89+1,1*4)*2,5"výkres číslo 05</t>
  </si>
  <si>
    <t>1467136455</t>
  </si>
  <si>
    <t>-1727804122</t>
  </si>
  <si>
    <t>519475130</t>
  </si>
  <si>
    <t>2,87-0,8-0,9"výkres číslo 05</t>
  </si>
  <si>
    <t>1622580916</t>
  </si>
  <si>
    <t>1,170/0,3</t>
  </si>
  <si>
    <t>3,9*1,1 "Přepočtené koeficientem množství</t>
  </si>
  <si>
    <t>-1820165891</t>
  </si>
  <si>
    <t>30,1+2,3"výkres číslo 05</t>
  </si>
  <si>
    <t>-1800095674</t>
  </si>
  <si>
    <t>857083014</t>
  </si>
  <si>
    <t>32,8*1,1 "Přepočtené koeficientem množství</t>
  </si>
  <si>
    <t>771591112</t>
  </si>
  <si>
    <t>Izolace pod dlažbu nátěrem nebo stěrkou ve dvou vrstvách</t>
  </si>
  <si>
    <t>1680394279</t>
  </si>
  <si>
    <t>Izolace podlahy pod dlažbu nátěrem nebo stěrkou ve dvou vrstvách</t>
  </si>
  <si>
    <t>998771102</t>
  </si>
  <si>
    <t>Přesun hmot tonážní pro podlahy z dlaždic v objektech v přes 6 do 12 m</t>
  </si>
  <si>
    <t>-2094447064</t>
  </si>
  <si>
    <t>Přesun hmot pro podlahy z dlaždic stanovený z hmotnosti přesunovaného materiálu vodorovná dopravní vzdálenost do 50 m v objektech výšky přes 6 do 12 m</t>
  </si>
  <si>
    <t>1152990792</t>
  </si>
  <si>
    <t>781121011</t>
  </si>
  <si>
    <t>Nátěr penetrační na stěnu</t>
  </si>
  <si>
    <t>1796926141</t>
  </si>
  <si>
    <t>Příprava podkladu před provedením obkladu nátěr penetrační na stěnu</t>
  </si>
  <si>
    <t>(0,8+2,1*2)*0,5</t>
  </si>
  <si>
    <t>(5,4+2,6+1,02+1,1+1)*2*2,1-0,8*2,1-0,8*2</t>
  </si>
  <si>
    <t>781131112</t>
  </si>
  <si>
    <t>Izolace pod obklad nátěrem nebo stěrkou ve dvou vrstvách</t>
  </si>
  <si>
    <t>1795609252</t>
  </si>
  <si>
    <t>Izolace stěny pod obklad izolace nátěrem nebo stěrkou ve dvou vrstvách</t>
  </si>
  <si>
    <t>-1550180610</t>
  </si>
  <si>
    <t>59761038</t>
  </si>
  <si>
    <t>obklad keramický hladký přes 25 do 35ks/m2</t>
  </si>
  <si>
    <t>488002723</t>
  </si>
  <si>
    <t>92,508*1,1 "Přepočtené koeficientem množství</t>
  </si>
  <si>
    <t>781477111</t>
  </si>
  <si>
    <t>Příplatek k montáži obkladů vnitřních keramických hladkých za plochu do 10 m2</t>
  </si>
  <si>
    <t>1987594857</t>
  </si>
  <si>
    <t>Montáž obkladů vnitřních stěn z dlaždic keramických Příplatek k cenám za plochu do 10 m2 jednotlivě</t>
  </si>
  <si>
    <t>781491021</t>
  </si>
  <si>
    <t>Montáž zrcadel plochy do 1 m2 lepených silikonovým tmelem na keramický obklad</t>
  </si>
  <si>
    <t>-1779492129</t>
  </si>
  <si>
    <t>Montáž zrcadel lepených silikonovým tmelem na keramický obklad, plochy do 1 m2</t>
  </si>
  <si>
    <t>0,6*0,6*5"výkres číslo 05</t>
  </si>
  <si>
    <t>63465122</t>
  </si>
  <si>
    <t>zrcadlo nemontované čiré tl 3mm max rozměr 3210x2250mm</t>
  </si>
  <si>
    <t>1225059675</t>
  </si>
  <si>
    <t>1,8*1,1 "Přepočtené koeficientem množství</t>
  </si>
  <si>
    <t>998781102</t>
  </si>
  <si>
    <t>Přesun hmot tonážní pro obklady keramické v objektech v přes 6 do 12 m</t>
  </si>
  <si>
    <t>1819625673</t>
  </si>
  <si>
    <t>Přesun hmot pro obklady keramické stanovený z hmotnosti přesunovaného materiálu vodorovná dopravní vzdálenost do 50 m v objektech výšky přes 6 do 12 m</t>
  </si>
  <si>
    <t>998781181</t>
  </si>
  <si>
    <t>Příplatek k přesunu hmot tonážní 781 prováděný bez použití mechanizace</t>
  </si>
  <si>
    <t>-2093632088</t>
  </si>
  <si>
    <t>Přesun hmot pro obklady keramické stanovený z hmotnosti přesunovaného materiálu Příplatek k cenám za přesun prováděný bez použití mechanizace pro jakoukoliv výšku objektu</t>
  </si>
  <si>
    <t>784181003</t>
  </si>
  <si>
    <t>Jednonásobné pačokování v místnostech v přes 3,80 do 5,00 m</t>
  </si>
  <si>
    <t>447235156</t>
  </si>
  <si>
    <t>Pačokování jednonásobné v místnostech výšky přes 3,80 do 5,00 m</t>
  </si>
  <si>
    <t>32,8+101,602+0,392+10,97"položky dílu 6</t>
  </si>
  <si>
    <t>784181103</t>
  </si>
  <si>
    <t>Základní akrylátová jednonásobná bezbarvá penetrace podkladu v místnostech v přes 3,80 do 5,00 m</t>
  </si>
  <si>
    <t>-1065176392</t>
  </si>
  <si>
    <t>Penetrace podkladu jednonásobná základní akrylátová bezbarvá v místnostech výšky přes 3,80 do 5,00 m</t>
  </si>
  <si>
    <t>784211103</t>
  </si>
  <si>
    <t>Dvojnásobné bílé malby ze směsí za mokra výborně oděruvzdorných v místnostech v přes 3,80 do 5,00 m</t>
  </si>
  <si>
    <t>-764572170</t>
  </si>
  <si>
    <t>Malby z malířských směsí oděruvzdorných za mokra dvojnásobné, bílé za mokra oděruvzdorné výborně v místnostech výšky přes 3,80 do 5,00 m</t>
  </si>
  <si>
    <t>570896103</t>
  </si>
  <si>
    <t>4"drobné bourací práce a demontáže jinde neuvedené</t>
  </si>
  <si>
    <t>16"stavební přípomoce pro řemesla</t>
  </si>
  <si>
    <t>-1022740177</t>
  </si>
  <si>
    <t>8"ostatní drobné práce jinde neuvedené</t>
  </si>
  <si>
    <t>02 - stavební část 3.NP</t>
  </si>
  <si>
    <t>310231025</t>
  </si>
  <si>
    <t>Zazdívka otvorů ve zdivu nadzákladovém pl přes 1 do 4 m2 cihlami děrovanými tl 200 mm</t>
  </si>
  <si>
    <t>499671756</t>
  </si>
  <si>
    <t>Zazdívka otvorů ve zdivu nadzákladovém děrovanými cihlami plochy přes 1 m2 do 4 m2 do P10, tl. zdiva 200 mm</t>
  </si>
  <si>
    <t>1*2,2"výkres číslo 06</t>
  </si>
  <si>
    <t>74584605</t>
  </si>
  <si>
    <t>1102969015</t>
  </si>
  <si>
    <t>2,83*3,95-0,8*2</t>
  </si>
  <si>
    <t>0,89*3,95-0,8*2</t>
  </si>
  <si>
    <t>2,87*3,95-0,8*2-0,9*2</t>
  </si>
  <si>
    <t>(1,6+0,1+1,6)*3,95</t>
  </si>
  <si>
    <t>141153104</t>
  </si>
  <si>
    <t>2,6+27,2+2,3"výkres číslo 06</t>
  </si>
  <si>
    <t>1538958598</t>
  </si>
  <si>
    <t>-364048878</t>
  </si>
  <si>
    <t>2133120476</t>
  </si>
  <si>
    <t>(4,32+2,6)*2*3,95</t>
  </si>
  <si>
    <t>-1,05*1,65</t>
  </si>
  <si>
    <t>-0,5*1,6*4</t>
  </si>
  <si>
    <t>-0,95*1,6</t>
  </si>
  <si>
    <t>-1,2*2,1</t>
  </si>
  <si>
    <t>(2,6+0,89)*2*3,95</t>
  </si>
  <si>
    <t>(2,52+2,83)*2*3,95</t>
  </si>
  <si>
    <t>-1,5*1,6</t>
  </si>
  <si>
    <t>(2,83+2,26)*2*3,95</t>
  </si>
  <si>
    <t>-0,8*2*2</t>
  </si>
  <si>
    <t>-2,26*2,1</t>
  </si>
  <si>
    <t>1,6*4*3,95</t>
  </si>
  <si>
    <t>2,87*3,95</t>
  </si>
  <si>
    <t>-1315068100</t>
  </si>
  <si>
    <t>(2,83+2,52)*2*2,1-0,8*2</t>
  </si>
  <si>
    <t>(1,6+1,6)*2*2,1-0,9*2</t>
  </si>
  <si>
    <t>(0,89+2,6)*2*2,1-0,8*2</t>
  </si>
  <si>
    <t>(1,2+3,12+2,6)*2*2,1-1,2*2,1</t>
  </si>
  <si>
    <t>(0,49+2,83+0,5+2,26+0,98)*2*2,1-0,8*2*3-1,2*2,1</t>
  </si>
  <si>
    <t>462193600</t>
  </si>
  <si>
    <t>(2,83+2,52)*2*(3,95-2,1)</t>
  </si>
  <si>
    <t>(1,6+1,6)*2*(3,95-2,1)</t>
  </si>
  <si>
    <t>(0,89+2,6)*2*(3,95-2,1)</t>
  </si>
  <si>
    <t>(1,2+3,12+2,6)*2*(3,95-2,1)</t>
  </si>
  <si>
    <t>(2,83+0,5+2,26+0,98)*2*(3,95-2,1)</t>
  </si>
  <si>
    <t>-1685279743</t>
  </si>
  <si>
    <t>176,778*2"výkres číslo 06</t>
  </si>
  <si>
    <t>-1359998103</t>
  </si>
  <si>
    <t>832065244</t>
  </si>
  <si>
    <t>0,49*2,1*2"výkres číslo 06</t>
  </si>
  <si>
    <t>366165574</t>
  </si>
  <si>
    <t>2,26*0,49"výkres číslo 06</t>
  </si>
  <si>
    <t>391034069</t>
  </si>
  <si>
    <t>1283245356</t>
  </si>
  <si>
    <t>20"výkres číslo 06</t>
  </si>
  <si>
    <t>1800148868</t>
  </si>
  <si>
    <t>0,5*1,6*4+0,95*1,6+1,05*1,65+1,5*1,6+1,2*2,05"výkres číslo 06</t>
  </si>
  <si>
    <t>1345172065</t>
  </si>
  <si>
    <t>2,87+3,95*2+1+2,2*2"výkres číslo 06</t>
  </si>
  <si>
    <t>1723541273</t>
  </si>
  <si>
    <t>1728712658</t>
  </si>
  <si>
    <t>1496429851</t>
  </si>
  <si>
    <t>227176061</t>
  </si>
  <si>
    <t>523158895</t>
  </si>
  <si>
    <t>-501444364</t>
  </si>
  <si>
    <t>2,6+27,2+2,3+30"výkres číslo 06</t>
  </si>
  <si>
    <t>-1264540807</t>
  </si>
  <si>
    <t>2,87*3,95-0,8*2</t>
  </si>
  <si>
    <t>(2,87+1,9+1,5)*3,95-0,8*2-0,6*2</t>
  </si>
  <si>
    <t>1,2*3,95-0,8*2</t>
  </si>
  <si>
    <t>-2132110948</t>
  </si>
  <si>
    <t>2,6+2,3"výkres číslo 06</t>
  </si>
  <si>
    <t>406531411</t>
  </si>
  <si>
    <t>27,2"výkres číslo 06</t>
  </si>
  <si>
    <t>-315366863</t>
  </si>
  <si>
    <t>-667146421</t>
  </si>
  <si>
    <t>-1404875127</t>
  </si>
  <si>
    <t>-2104446821</t>
  </si>
  <si>
    <t>0,8*2*4+0,9*2"výkres číslo 06</t>
  </si>
  <si>
    <t>0,9*2"výkres číslo 06</t>
  </si>
  <si>
    <t>-685653439</t>
  </si>
  <si>
    <t>3,95*7"výkres číslo 06</t>
  </si>
  <si>
    <t>973031844</t>
  </si>
  <si>
    <t>Vysekání kapes ve zdivu cihelném na MC pro zavázání zdí tl do 300 mm</t>
  </si>
  <si>
    <t>-50610464</t>
  </si>
  <si>
    <t>Vysekání výklenků nebo kapes ve zdivu z cihel na maltu cementovou kapes pro zavázání nových zdí, tl. do 300 mm</t>
  </si>
  <si>
    <t>2,200*2"výkres číslo 06</t>
  </si>
  <si>
    <t>1482360731</t>
  </si>
  <si>
    <t>31,9"výkres číslo 06</t>
  </si>
  <si>
    <t>-74108756</t>
  </si>
  <si>
    <t>(2,83+6,5*2)*3,95</t>
  </si>
  <si>
    <t>-2,26*2,1+(2,26+2,1*2)*0,49</t>
  </si>
  <si>
    <t>(0,89+2,6*2)*3,95</t>
  </si>
  <si>
    <t>1945344695</t>
  </si>
  <si>
    <t>(2,83+3,02)*2*1,65-0,6*1,65</t>
  </si>
  <si>
    <t>(1,5+1,8)*2*1,65-0,6*1,65-0,8*1,65-0,9*1,65</t>
  </si>
  <si>
    <t>(0,35+2,87+3,26)*2*1,65-0,8*1,65*4</t>
  </si>
  <si>
    <t>235655166</t>
  </si>
  <si>
    <t>-1869456309</t>
  </si>
  <si>
    <t>25,403*14 "Přepočtené koeficientem množství</t>
  </si>
  <si>
    <t>-1166639213</t>
  </si>
  <si>
    <t>1672734575</t>
  </si>
  <si>
    <t>0,441+2,448</t>
  </si>
  <si>
    <t>-406677999</t>
  </si>
  <si>
    <t>6,226+4,565+0,221+0,053+1,595</t>
  </si>
  <si>
    <t>-993453008</t>
  </si>
  <si>
    <t>4,979+2,653</t>
  </si>
  <si>
    <t>890712566</t>
  </si>
  <si>
    <t>25,403-2,889-12,66-7,632-0,629</t>
  </si>
  <si>
    <t>-1443193890</t>
  </si>
  <si>
    <t>585084520</t>
  </si>
  <si>
    <t>1353671904</t>
  </si>
  <si>
    <t>7"výkres číslo 06</t>
  </si>
  <si>
    <t>491020766</t>
  </si>
  <si>
    <t>2023121006</t>
  </si>
  <si>
    <t>-1351308184</t>
  </si>
  <si>
    <t>-100797540</t>
  </si>
  <si>
    <t>3"výkres číslo 06</t>
  </si>
  <si>
    <t>-351795699</t>
  </si>
  <si>
    <t>-1390786731</t>
  </si>
  <si>
    <t>998725103</t>
  </si>
  <si>
    <t>Přesun hmot tonážní pro zařizovací předměty v objektech v přes 12 do 24 m</t>
  </si>
  <si>
    <t>-1005017723</t>
  </si>
  <si>
    <t>Přesun hmot pro zařizovací předměty stanovený z hmotnosti přesunovaného materiálu vodorovná dopravní vzdálenost do 50 m v objektech výšky přes 12 do 24 m</t>
  </si>
  <si>
    <t>1557549138</t>
  </si>
  <si>
    <t>-897582664</t>
  </si>
  <si>
    <t>1,64*2*3,95-0,9*2"výkres číslo 06</t>
  </si>
  <si>
    <t>1946494101</t>
  </si>
  <si>
    <t>-1284551363</t>
  </si>
  <si>
    <t>-1105786468</t>
  </si>
  <si>
    <t>-1483059099</t>
  </si>
  <si>
    <t>(4,32+1,2*4)*2,1-0,6*2,1*5"výkres číslo 06</t>
  </si>
  <si>
    <t>-1056157833</t>
  </si>
  <si>
    <t>5"výkres číslo 06</t>
  </si>
  <si>
    <t>102804231</t>
  </si>
  <si>
    <t>1455379765</t>
  </si>
  <si>
    <t>1730753862</t>
  </si>
  <si>
    <t>-1692980943</t>
  </si>
  <si>
    <t>-2047290968</t>
  </si>
  <si>
    <t>-241791176</t>
  </si>
  <si>
    <t>1970506408</t>
  </si>
  <si>
    <t>D.3/1 - dodávka a montáž jednokřídlé dveře voštinové -DOČASNÉ včetně kování 900 x 1970mm, po dokončení stavby bourání a likvidace</t>
  </si>
  <si>
    <t>1458397854</t>
  </si>
  <si>
    <t>D.3/2 - dodávka a montáž jednokřídlé dveře CPL laminát bílý 800 x 1970mm, včetně zárubně a kování</t>
  </si>
  <si>
    <t>-898882846</t>
  </si>
  <si>
    <t>D.3/3 - dodávka a montáž jednokřídlé dveře CPL laminát bílý 900 x 1970mm, včetně zárubně a kování</t>
  </si>
  <si>
    <t>-1790542781</t>
  </si>
  <si>
    <t>-815769122</t>
  </si>
  <si>
    <t>-316183217</t>
  </si>
  <si>
    <t>-1554338417</t>
  </si>
  <si>
    <t>OJ.3/3 - okno plastové 50 x 160cm včetně kování a rámu, barva imitace dřeva/bílá, viz výpis oken</t>
  </si>
  <si>
    <t>433752192</t>
  </si>
  <si>
    <t>OJ.3/4 - okno plastové 95 x 160cm včetně kování a rámu, barva imitace dřeva/bílá, viz výpis oken</t>
  </si>
  <si>
    <t>-222203563</t>
  </si>
  <si>
    <t>OZ.3/5 - okno plastové 105 x 165cm včetně kování a rámu, barva imitace dřeva/bílá, viz výpis oken</t>
  </si>
  <si>
    <t>-2121935710</t>
  </si>
  <si>
    <t>OZ.3/6 - okno plastové 150 x 160cm včetně kování a rámu, barva imitace dřeva/bílá, viz výpis oken</t>
  </si>
  <si>
    <t>-1931339708</t>
  </si>
  <si>
    <t>-1366883848</t>
  </si>
  <si>
    <t>2060493752</t>
  </si>
  <si>
    <t>-1493835084</t>
  </si>
  <si>
    <t>-1175896948</t>
  </si>
  <si>
    <t>-471770534</t>
  </si>
  <si>
    <t>-311377236</t>
  </si>
  <si>
    <t>-27205532</t>
  </si>
  <si>
    <t>998766103</t>
  </si>
  <si>
    <t>Přesun hmot tonážní pro kce truhlářské v objektech v přes 12 do 24 m</t>
  </si>
  <si>
    <t>2044757831</t>
  </si>
  <si>
    <t>Přesun hmot pro konstrukce truhlářské stanovený z hmotnosti přesunovaného materiálu vodorovná dopravní vzdálenost do 50 m v objektech výšky přes 12 do 24 m</t>
  </si>
  <si>
    <t>-1540596166</t>
  </si>
  <si>
    <t>-111423590</t>
  </si>
  <si>
    <t>-2140206362</t>
  </si>
  <si>
    <t>(4,32+0,89+1,1*4)*2,5"výkres číslo 06</t>
  </si>
  <si>
    <t>-103251130</t>
  </si>
  <si>
    <t>-1732315313</t>
  </si>
  <si>
    <t>1938328097</t>
  </si>
  <si>
    <t>1,2+2,87-0,8-0,9"výkres číslo 06</t>
  </si>
  <si>
    <t>1318729364</t>
  </si>
  <si>
    <t>2,37/0,3</t>
  </si>
  <si>
    <t>7,9*1,1 "Přepočtené koeficientem množství</t>
  </si>
  <si>
    <t>968575444</t>
  </si>
  <si>
    <t>-91952818</t>
  </si>
  <si>
    <t>-1558143590</t>
  </si>
  <si>
    <t>32,1*1,1 "Přepočtené koeficientem množství</t>
  </si>
  <si>
    <t>-1026206523</t>
  </si>
  <si>
    <t>-381706534</t>
  </si>
  <si>
    <t>-1968724340</t>
  </si>
  <si>
    <t>-955528038</t>
  </si>
  <si>
    <t>469472235</t>
  </si>
  <si>
    <t>-897240691</t>
  </si>
  <si>
    <t>1826159671</t>
  </si>
  <si>
    <t>94,444*1,1 "Přepočtené koeficientem množství</t>
  </si>
  <si>
    <t>508087348</t>
  </si>
  <si>
    <t>-1469231740</t>
  </si>
  <si>
    <t>0,6*0,6*5"výkres číslo 06</t>
  </si>
  <si>
    <t>-17231187</t>
  </si>
  <si>
    <t>998781103</t>
  </si>
  <si>
    <t>Přesun hmot tonážní pro obklady keramické v objektech v přes 12 do 24 m</t>
  </si>
  <si>
    <t>-612882222</t>
  </si>
  <si>
    <t>Přesun hmot pro obklady keramické stanovený z hmotnosti přesunovaného materiálu vodorovná dopravní vzdálenost do 50 m v objektech výšky přes 12 do 24 m</t>
  </si>
  <si>
    <t>-492591310</t>
  </si>
  <si>
    <t>-727008354</t>
  </si>
  <si>
    <t>32,1+102,398+4+1,107+16,17"položky dílu 6</t>
  </si>
  <si>
    <t>401548300</t>
  </si>
  <si>
    <t>-25000010</t>
  </si>
  <si>
    <t>1503493015</t>
  </si>
  <si>
    <t>1278628814</t>
  </si>
  <si>
    <t>F - Svítidlo LED přisazené, IP40 ,32W, 140lm/W</t>
  </si>
  <si>
    <t>-1956310020</t>
  </si>
  <si>
    <t>237990806</t>
  </si>
  <si>
    <t>-1590053326</t>
  </si>
  <si>
    <t>-96082471</t>
  </si>
  <si>
    <t>Snímač přítomnosti 180°, pro LED osvětlení, 10A/250V, IP20</t>
  </si>
  <si>
    <t>2124161779</t>
  </si>
  <si>
    <t>Snímač přítomnosti 360°, pro LED osvětlení, 10A/250V, IP20, na povrch</t>
  </si>
  <si>
    <t>-1463678639</t>
  </si>
  <si>
    <t>Zásuvka jednonásobná s clonkami, 16A/250V, IP40 pro zapuštěnou montáž</t>
  </si>
  <si>
    <t>-1720957320</t>
  </si>
  <si>
    <t>Sada pro nouzovou signalizaci (invalidé)</t>
  </si>
  <si>
    <t>1576250724</t>
  </si>
  <si>
    <t>2112143897</t>
  </si>
  <si>
    <t>670525816</t>
  </si>
  <si>
    <t>849769743</t>
  </si>
  <si>
    <t>325175022</t>
  </si>
  <si>
    <t>772697446</t>
  </si>
  <si>
    <t>-575359863</t>
  </si>
  <si>
    <t>1552218711</t>
  </si>
  <si>
    <t>1476737747</t>
  </si>
  <si>
    <t>968645740</t>
  </si>
  <si>
    <t>Rozvaděč R7 (2.NP)</t>
  </si>
  <si>
    <t>-1009566684</t>
  </si>
  <si>
    <t>Ik=10kA - doplnění do stávajícího rozvaděče na chodbě</t>
  </si>
  <si>
    <t>-80932442</t>
  </si>
  <si>
    <t>-1891408358</t>
  </si>
  <si>
    <t>-434119780</t>
  </si>
  <si>
    <t>-1036578306</t>
  </si>
  <si>
    <t>Rozvaděč R9 (3.NP)</t>
  </si>
  <si>
    <t>748201366</t>
  </si>
  <si>
    <t>-712177087</t>
  </si>
  <si>
    <t>-1681564658</t>
  </si>
  <si>
    <t>-76521582</t>
  </si>
  <si>
    <t>1917947642</t>
  </si>
  <si>
    <t>2069947049</t>
  </si>
  <si>
    <t>4.02.1</t>
  </si>
  <si>
    <t>-1203510187</t>
  </si>
  <si>
    <t>-1164599178</t>
  </si>
  <si>
    <t>Pol4</t>
  </si>
  <si>
    <t>Vodič silový s Cu jádrem CYA H07 V-K 2,5 mm2</t>
  </si>
  <si>
    <t>1223023980</t>
  </si>
  <si>
    <t>Pol5</t>
  </si>
  <si>
    <t>Vodič silový s Cu jádrem CYA H07 V-K 4 mm2</t>
  </si>
  <si>
    <t>710070365</t>
  </si>
  <si>
    <t>Pol6</t>
  </si>
  <si>
    <t>Sdělovací kabel PVC J-Y(ST)Y 3x2x0,6</t>
  </si>
  <si>
    <t>-1684149561</t>
  </si>
  <si>
    <t>-1170646135</t>
  </si>
  <si>
    <t>1987932147</t>
  </si>
  <si>
    <t>-1081674304</t>
  </si>
  <si>
    <t>-156113245</t>
  </si>
  <si>
    <t>1254365660</t>
  </si>
  <si>
    <t>-1873415414</t>
  </si>
  <si>
    <t>-590525693</t>
  </si>
  <si>
    <t>-797322234</t>
  </si>
  <si>
    <t>877641154</t>
  </si>
  <si>
    <t>977230374</t>
  </si>
  <si>
    <t>-964913952</t>
  </si>
  <si>
    <t>879560094</t>
  </si>
  <si>
    <t>2073750278</t>
  </si>
  <si>
    <t>1950192389</t>
  </si>
  <si>
    <t>Zapojení sady pro nouzovou signalizaci - invalidé</t>
  </si>
  <si>
    <t>-1942609583</t>
  </si>
  <si>
    <t>Úprava ve stávajícím rozvaděči R7</t>
  </si>
  <si>
    <t>-491692349</t>
  </si>
  <si>
    <t>Úprava ve stávajícím rozvaděči R9</t>
  </si>
  <si>
    <t>-386678386</t>
  </si>
  <si>
    <t>-526590419</t>
  </si>
  <si>
    <t>845191478</t>
  </si>
  <si>
    <t>1835942656</t>
  </si>
  <si>
    <t>677132899</t>
  </si>
  <si>
    <t>Stávající elektroinstalace na WC - 2.NP</t>
  </si>
  <si>
    <t>-860727602</t>
  </si>
  <si>
    <t>Stávající elektroinstalace na WC - 3.NP</t>
  </si>
  <si>
    <t>2075411580</t>
  </si>
  <si>
    <t>-1191919769</t>
  </si>
  <si>
    <t>293731026</t>
  </si>
  <si>
    <t>1473662741</t>
  </si>
  <si>
    <t>-930572528</t>
  </si>
  <si>
    <t>788339821</t>
  </si>
  <si>
    <t>2011614302</t>
  </si>
  <si>
    <t>1560859272</t>
  </si>
  <si>
    <t>226416759</t>
  </si>
  <si>
    <t>-1034937874</t>
  </si>
  <si>
    <t>-2084186657</t>
  </si>
  <si>
    <t>-1443780510</t>
  </si>
  <si>
    <t>-688177667</t>
  </si>
  <si>
    <t>529694225</t>
  </si>
  <si>
    <t>918946714</t>
  </si>
  <si>
    <t>2039871511</t>
  </si>
  <si>
    <t>1501291827</t>
  </si>
  <si>
    <t>M036</t>
  </si>
  <si>
    <t>Demontáž stávajících zařizovacích předmětů WC 2.NP, 3.NP, demontáž, ekologická likvidace, odvoz</t>
  </si>
  <si>
    <t>1877693375</t>
  </si>
  <si>
    <t>-1459401790</t>
  </si>
  <si>
    <t>-892195823</t>
  </si>
  <si>
    <t>-1503970890</t>
  </si>
  <si>
    <t>1195896039</t>
  </si>
  <si>
    <t>M037</t>
  </si>
  <si>
    <t xml:space="preserve">Kanalizační plastové potrubí  DN 63 ( položka obsahuje  montáž , uložení , tvarovky, spojovací matreiál )</t>
  </si>
  <si>
    <t>-842388488</t>
  </si>
  <si>
    <t>M038</t>
  </si>
  <si>
    <t xml:space="preserve">Kanalizační plastové potrubí  DN 50,40 ( položka obsahuje montáž , uložení , tvarovky, spojovací matreiál )</t>
  </si>
  <si>
    <t>-147576255</t>
  </si>
  <si>
    <t>M039</t>
  </si>
  <si>
    <t>Přivětrávací hlavice DN 50</t>
  </si>
  <si>
    <t>-985885658</t>
  </si>
  <si>
    <t>M043</t>
  </si>
  <si>
    <t>Přivětrávací hlavice DN 100</t>
  </si>
  <si>
    <t>1753052496</t>
  </si>
  <si>
    <t>-506351925</t>
  </si>
  <si>
    <t>-59907193</t>
  </si>
  <si>
    <t>2117127443</t>
  </si>
  <si>
    <t>322870317</t>
  </si>
  <si>
    <t>-160161949</t>
  </si>
  <si>
    <t>-1656525268</t>
  </si>
  <si>
    <t>1481487901</t>
  </si>
  <si>
    <t>1132539638</t>
  </si>
  <si>
    <t>1123167131</t>
  </si>
  <si>
    <t>M063</t>
  </si>
  <si>
    <t>Revizní dvířka 250x300 - plastová, bílá, osazení do SDK</t>
  </si>
  <si>
    <t>-1791275089</t>
  </si>
  <si>
    <t>M064</t>
  </si>
  <si>
    <t>Mísa záchodová keramická WC závěsné, montážní souprava Geberit Kombifix, OVL.TLAČÍTKO-LESKLÝ CHROM, SEDÁTKO S POKLOPEM PRO ZÁVĚSNÉ KLOZETY, ANTIBAKTERIÁLNÍ, DUROPLAST, ZPOMALOVACÍ MECHANISMUS SKLÁPĚNÍ, SLOW-CLOSE, PLASTOVÉ, BÍLÉ</t>
  </si>
  <si>
    <t>-1233919393</t>
  </si>
  <si>
    <t>M065</t>
  </si>
  <si>
    <t>Závěsné invalidní WC, Sedátko, montážní souprava Geberit Kombifix</t>
  </si>
  <si>
    <t>-1224793688</t>
  </si>
  <si>
    <t>M066</t>
  </si>
  <si>
    <t>Umyvadla - UMYVALDO 55CM S OTVOREM, Umyvadlový sifon chromovaný VÁLEC, Umyvadlová výpusť</t>
  </si>
  <si>
    <t>-877159134</t>
  </si>
  <si>
    <t>M067</t>
  </si>
  <si>
    <t>Umyvadla invalidní - Umyvadlo, Umyvadlový sifon chromovaný VÁLEC, Umyvadlová výpusť, WC, umyvadlo madlo pevné, WC madlo sklopné</t>
  </si>
  <si>
    <t>188148689</t>
  </si>
  <si>
    <t>M068</t>
  </si>
  <si>
    <t>Mísa pisoárová - Pisoár je s vnitřním (zadním) splachovacím otvorem a připraven pro zadní skrytý sifon</t>
  </si>
  <si>
    <t>-1195846603</t>
  </si>
  <si>
    <t>M069</t>
  </si>
  <si>
    <t>stojící keramická výlevka DN50</t>
  </si>
  <si>
    <t>1246261891</t>
  </si>
  <si>
    <t>M070</t>
  </si>
  <si>
    <t>UMYVADLOVÁ - Umyvadlová stojánková páková baterie prov. 200 bez automatické zátky</t>
  </si>
  <si>
    <t>-2074061195</t>
  </si>
  <si>
    <t>M071</t>
  </si>
  <si>
    <t>Samouzavírací podomítkový pisoárový ventil Silfra Quik QK 11051</t>
  </si>
  <si>
    <t>-181517479</t>
  </si>
  <si>
    <t>M072</t>
  </si>
  <si>
    <t>Dřezová - umyvadlová nástěnná baterie 150 cm</t>
  </si>
  <si>
    <t>654339427</t>
  </si>
  <si>
    <t>05 - větrání</t>
  </si>
  <si>
    <t>M019</t>
  </si>
  <si>
    <t>Malý rad. vent. s montáží pod omítku, V= 80m3/h, dp= 75Pa, Ne= 30W, 230V, včetně doběhového relé</t>
  </si>
  <si>
    <t>-1890037661</t>
  </si>
  <si>
    <t>1393056495</t>
  </si>
  <si>
    <t>M023</t>
  </si>
  <si>
    <t>Spiro potrubí d= 125</t>
  </si>
  <si>
    <t>-1574239292</t>
  </si>
  <si>
    <t>M024</t>
  </si>
  <si>
    <t>Spiro potrubí d= 80</t>
  </si>
  <si>
    <t>1801327189</t>
  </si>
  <si>
    <t>M025</t>
  </si>
  <si>
    <t>Flexi potrubí d=80</t>
  </si>
  <si>
    <t>1089727591</t>
  </si>
  <si>
    <t>-1711457155</t>
  </si>
  <si>
    <t>311884482</t>
  </si>
  <si>
    <t>-2060986960</t>
  </si>
  <si>
    <t>1808574839</t>
  </si>
  <si>
    <t>-730933290</t>
  </si>
  <si>
    <t>922786772</t>
  </si>
  <si>
    <t>SO 08 - Výměna oken 1.PP</t>
  </si>
  <si>
    <t>-300827305</t>
  </si>
  <si>
    <t>(1,2+1,4*2)*0,6</t>
  </si>
  <si>
    <t>(1,01+0,93*2)*0,6*22</t>
  </si>
  <si>
    <t>(1,02+1,48*2)*0,6*4</t>
  </si>
  <si>
    <t>(1,05+0,69*2)*0,6</t>
  </si>
  <si>
    <t>(1,03+0,5*2)*0,6</t>
  </si>
  <si>
    <t>Součet"výkres číslo 03 ostění a nadpraží oken v 1.PP</t>
  </si>
  <si>
    <t>1237179612</t>
  </si>
  <si>
    <t>-1879678697</t>
  </si>
  <si>
    <t>29*2*2"výkres číslo 03</t>
  </si>
  <si>
    <t>132263390</t>
  </si>
  <si>
    <t>(1,2+1,4)*2</t>
  </si>
  <si>
    <t>(1,01+0,93)*2*22</t>
  </si>
  <si>
    <t>(1,02+1,48)*2*4</t>
  </si>
  <si>
    <t>(1,05+0,69)*2</t>
  </si>
  <si>
    <t>(1,03+0,5)*2</t>
  </si>
  <si>
    <t>1568329397</t>
  </si>
  <si>
    <t>(1,2+1,01*2+1,01+1,02+1,01*2+1,01+1,05+1,02*3+1,03+1,01*8+1,01*8)*1</t>
  </si>
  <si>
    <t>-438730987</t>
  </si>
  <si>
    <t>677829982</t>
  </si>
  <si>
    <t>29*2*1,5"výkres číslo 03</t>
  </si>
  <si>
    <t>-1069551105</t>
  </si>
  <si>
    <t>962081131</t>
  </si>
  <si>
    <t>Bourání příček ze skleněných tvárnic tl do 100 mm</t>
  </si>
  <si>
    <t>-1032193553</t>
  </si>
  <si>
    <t>Bourání zdiva příček nebo vybourání otvorů ze skleněných tvárnic, tl. do 100 mm</t>
  </si>
  <si>
    <t>1,15*0,95*21"výkres číslo 02</t>
  </si>
  <si>
    <t>214595198</t>
  </si>
  <si>
    <t>-281969668</t>
  </si>
  <si>
    <t>1,02*0,55+1,03*0,5"výkres číslo 02</t>
  </si>
  <si>
    <t>1792657280</t>
  </si>
  <si>
    <t>1,02*1,48*4+1,2*1,4"výkres číslo 02</t>
  </si>
  <si>
    <t>-1351475169</t>
  </si>
  <si>
    <t>635569354</t>
  </si>
  <si>
    <t>4,548*14 "Přepočtené koeficientem množství</t>
  </si>
  <si>
    <t>742670089</t>
  </si>
  <si>
    <t>-542050439</t>
  </si>
  <si>
    <t>1061066405</t>
  </si>
  <si>
    <t>4,729-1,262-2,888</t>
  </si>
  <si>
    <t>997013804</t>
  </si>
  <si>
    <t>Poplatek za uložení na skládce (skládkovné) stavebního odpadu ze skla kód odpadu 17 02 02</t>
  </si>
  <si>
    <t>1462933089</t>
  </si>
  <si>
    <t>Poplatek za uložení stavebního odpadu na skládce (skládkovné) ze skla zatříděného do Katalogu odpadů pod kódem 17 02 02</t>
  </si>
  <si>
    <t>944709466</t>
  </si>
  <si>
    <t>2060750415</t>
  </si>
  <si>
    <t>1,15*21+1,02*5+1,2+1,03"výkres číslo 02</t>
  </si>
  <si>
    <t>1511203126</t>
  </si>
  <si>
    <t>1,3+1,11*3+1,12+1,11*3+1,15+1,12*3+1,13+1,11*16"výkres číslo 03</t>
  </si>
  <si>
    <t>-1520096978</t>
  </si>
  <si>
    <t>(13+8+8)*2"výkres číslo 03</t>
  </si>
  <si>
    <t>1747368919</t>
  </si>
  <si>
    <t>-1199357956</t>
  </si>
  <si>
    <t>766622131</t>
  </si>
  <si>
    <t>Montáž plastových oken plochy přes 1 m2 otevíravých v do 1,5 m s rámem do zdiva</t>
  </si>
  <si>
    <t>-1154291164</t>
  </si>
  <si>
    <t>Montáž oken plastových včetně montáže rámu plochy přes 1 m2 otevíravých do zdiva, výšky do 1,5 m</t>
  </si>
  <si>
    <t>1,2*1,4+1,02*1,48+1,02*1,48*3"výkres číslo 03</t>
  </si>
  <si>
    <t>766622216</t>
  </si>
  <si>
    <t>Montáž plastových oken plochy do 1 m2 otevíravých s rámem do zdiva</t>
  </si>
  <si>
    <t>1666648822</t>
  </si>
  <si>
    <t>Montáž oken plastových plochy do 1 m2 včetně montáže rámu otevíravých do zdiva</t>
  </si>
  <si>
    <t>2+1+2+1+1+1+8+8"výkres číslo 03</t>
  </si>
  <si>
    <t>SPCM76601</t>
  </si>
  <si>
    <t>OS.O/2 - okno plastové 120 x 140cm včetně kování a rámu, barva imitace dřeva/bílá, viz výpis oken</t>
  </si>
  <si>
    <t>-1595384364</t>
  </si>
  <si>
    <t>SPCM76602</t>
  </si>
  <si>
    <t>OS.O/3 - okno plastové 101 x 93cm včetně kování a rámu, barva imitace dřeva/bílá, viz výpis oken</t>
  </si>
  <si>
    <t>1268076468</t>
  </si>
  <si>
    <t>SPCM76603</t>
  </si>
  <si>
    <t>OS.O/3.1 - okno plastové 101 x 93cm včetně kování a rámu, barva imitace dřeva/bílá, viz výpis oken</t>
  </si>
  <si>
    <t>-309570354</t>
  </si>
  <si>
    <t>SPCM76604</t>
  </si>
  <si>
    <t>OJ.O/1 - okno plastové 102 x 148cm včetně kování a rámu, barva imitace dřeva/bílá, viz výpis oken</t>
  </si>
  <si>
    <t>774303083</t>
  </si>
  <si>
    <t>SPCM76605</t>
  </si>
  <si>
    <t>OJ.O/3 - okno plastové 101 x 93cm včetně kování a rámu, barva imitace dřeva/bílá, viz výpis oken</t>
  </si>
  <si>
    <t>546107599</t>
  </si>
  <si>
    <t>SPCM76606</t>
  </si>
  <si>
    <t>OJ.O/3.1 - okno plastové 101 x 93cm včetně kování a rámu, barva imitace dřeva/bílá, viz výpis oken</t>
  </si>
  <si>
    <t>-1513014965</t>
  </si>
  <si>
    <t>SPCM76607</t>
  </si>
  <si>
    <t>OZ.O/1 - okno plastové 105 x 69cm včetně kování a rámu, barva imitace dřeva/bílá, viz výpis oken</t>
  </si>
  <si>
    <t>-1314942912</t>
  </si>
  <si>
    <t>SPCM76608</t>
  </si>
  <si>
    <t>OZ.O/2 - okno plastové 102 x 148cm včetně kování a rámu, barva imitace dřeva/bílá, viz výpis oken</t>
  </si>
  <si>
    <t>1462516243</t>
  </si>
  <si>
    <t>SPCM76609</t>
  </si>
  <si>
    <t>OZ.O/3 - okno plastové 103 x 50cm včetně kování a rámu, barva imitace dřeva/bílá, viz výpis oken</t>
  </si>
  <si>
    <t>-1573510736</t>
  </si>
  <si>
    <t>SPCM76610</t>
  </si>
  <si>
    <t>OV.O/1 - okno plastové 101 x 93cm včetně kování a rámu, barva imitace dřeva/bílá, viz výpis oken</t>
  </si>
  <si>
    <t>603305579</t>
  </si>
  <si>
    <t>SPCM76611</t>
  </si>
  <si>
    <t>OV.O/1.1 - okno plastové 101 x 93cm včetně kování a rámu, barva imitace dřeva/bílá, viz výpis oken</t>
  </si>
  <si>
    <t>-464048898</t>
  </si>
  <si>
    <t>-559197520</t>
  </si>
  <si>
    <t>1+2+1+1+2+1+1+3+1+8+8"výkres číslo 03</t>
  </si>
  <si>
    <t>60794001</t>
  </si>
  <si>
    <t>parapet dřevotřískový vnitřní povrch laminátový š 700mm</t>
  </si>
  <si>
    <t>-1142977758</t>
  </si>
  <si>
    <t>1,2+1,01*2+1,01+1,02+1,01*2+1,01+1,05+1,02*3+1,03+1,01*8+1,01*8"výkres číslo 03</t>
  </si>
  <si>
    <t>60794003</t>
  </si>
  <si>
    <t>parapet dřevotřískový vnitřní povrch laminátový zažehlené hrany</t>
  </si>
  <si>
    <t>sada</t>
  </si>
  <si>
    <t>-1899920423</t>
  </si>
  <si>
    <t>29"výkres číslo 03</t>
  </si>
  <si>
    <t>-1955393839</t>
  </si>
  <si>
    <t>-2117327262</t>
  </si>
  <si>
    <t>468351853</t>
  </si>
  <si>
    <t>45,204+52,512+295,18"položky dílu 6</t>
  </si>
  <si>
    <t>-206734615</t>
  </si>
  <si>
    <t>-58767048</t>
  </si>
  <si>
    <t>SO 09 - Měření a regulace</t>
  </si>
  <si>
    <t>01 - elektroinstalace</t>
  </si>
  <si>
    <t xml:space="preserve">    36-M - Montáž prov.,měř. a regul. zařízení</t>
  </si>
  <si>
    <t xml:space="preserve">      36-M-1 - Regulace pro  ohřev TV, řízení vytápění a měření spotřeby-stávající rozvaděč RA-2</t>
  </si>
  <si>
    <t xml:space="preserve">      36-M-2 - Přístroje pro měření spotřeby</t>
  </si>
  <si>
    <t xml:space="preserve">      36-M-3 - Přístroje pro řízení vytápění</t>
  </si>
  <si>
    <t xml:space="preserve">      36-M-4 - Kabely, nosné prvky, montáže pro úpravu strojovny a měření spotřeby rozvaděč RA-2</t>
  </si>
  <si>
    <t xml:space="preserve">      36-M-5 - Dálková správa objektu</t>
  </si>
  <si>
    <t xml:space="preserve">      36-M-6 - Doprava, Projekční práce</t>
  </si>
  <si>
    <t>36-M</t>
  </si>
  <si>
    <t>Montáž prov.,měř. a regul. zařízení</t>
  </si>
  <si>
    <t>36-M-1</t>
  </si>
  <si>
    <t xml:space="preserve">Regulace pro  ohřev TV, řízení vytápění a měření spotřeby-stávající rozvaděč RA-2</t>
  </si>
  <si>
    <t>CPU/1</t>
  </si>
  <si>
    <t xml:space="preserve">Volně programovatelný řídíci systém a terminál se sběrnicí AMIT ARION RS485 pro připojení stávajících I/O modulů AMIT a sběrnicí RS232 pro přípojení převodníku měření spotřeby M-BUS, napájení 24V AC,  integrovaným webový servere a komunikací ethertnet pro</t>
  </si>
  <si>
    <t>-1002972089</t>
  </si>
  <si>
    <t>MB/1</t>
  </si>
  <si>
    <t>Komunikační převodník na DIN lištu pro připojení 25 M-BUS měřičů, galvanické oddělení, napájení 24VDC, sběrnice RS232</t>
  </si>
  <si>
    <t>1228170378</t>
  </si>
  <si>
    <t>KABEL232P</t>
  </si>
  <si>
    <t>Kabel RS232 Canon DB9 (vidlice) – Canon DB9 (zásuvka), 2 m pro propojení převodníků MB/1 s CPU/1</t>
  </si>
  <si>
    <t>-2116064011</t>
  </si>
  <si>
    <t>M36-42-0091/S</t>
  </si>
  <si>
    <t>připojení převodníku</t>
  </si>
  <si>
    <t>-486604948</t>
  </si>
  <si>
    <t>CPU/1.1</t>
  </si>
  <si>
    <t>osazení nového regulátoru -výměna stávajícího AMIT MEST úprava rozměrů otvoru ve dveřích</t>
  </si>
  <si>
    <t>997275411</t>
  </si>
  <si>
    <t>RA-2</t>
  </si>
  <si>
    <t>montáž nové náplně do rozvaděče (relé, svorky, jističe….)</t>
  </si>
  <si>
    <t>2133432461</t>
  </si>
  <si>
    <t>RA-2.1</t>
  </si>
  <si>
    <t>vyzkoušení funkce - test 1:1</t>
  </si>
  <si>
    <t>-357269593</t>
  </si>
  <si>
    <t>CPU/1.2</t>
  </si>
  <si>
    <t>Překopírování software a programu řízení ze stávajícího regulátoru do nového</t>
  </si>
  <si>
    <t>1049403922</t>
  </si>
  <si>
    <t>CPU/1.3</t>
  </si>
  <si>
    <t>Doprogramování regulátoru (regulátorů)-řízení větrání strojovny</t>
  </si>
  <si>
    <t>dat.bod</t>
  </si>
  <si>
    <t>-1348945896</t>
  </si>
  <si>
    <t>CPU/1.4</t>
  </si>
  <si>
    <t>Doprogramování regulátoru (regulátorů)-měření spotřeby M-BUS</t>
  </si>
  <si>
    <t>-1621903616</t>
  </si>
  <si>
    <t>WEB/CPU1</t>
  </si>
  <si>
    <t xml:space="preserve">Tvorba a nastavení WEB serveru pro místní a  dálkovou správu vytápění a měření spotřeby</t>
  </si>
  <si>
    <t>1132893895</t>
  </si>
  <si>
    <t>36-M-2</t>
  </si>
  <si>
    <t>Přístroje pro měření spotřeby</t>
  </si>
  <si>
    <t>RK xx</t>
  </si>
  <si>
    <t>Pomocná krabice M-BUS, 4x vývod, 4x svorka</t>
  </si>
  <si>
    <t>-929737825</t>
  </si>
  <si>
    <t>M36/41-0025/S</t>
  </si>
  <si>
    <t>montáž prostorového přístroje</t>
  </si>
  <si>
    <t>-1200804000</t>
  </si>
  <si>
    <t>36-M-3</t>
  </si>
  <si>
    <t>Přístroje pro řízení vytápění</t>
  </si>
  <si>
    <t>Y 4.03</t>
  </si>
  <si>
    <t>Nový servopohon pro řízení stávajícího trojcestného ventilu.pro byt školníka- náhrada za porouchaný. Napájení 24VAC, řízení 0-10V</t>
  </si>
  <si>
    <t>-260562907</t>
  </si>
  <si>
    <t>M36/43-0031/S</t>
  </si>
  <si>
    <t>montáže pro servopohony</t>
  </si>
  <si>
    <t>528281277</t>
  </si>
  <si>
    <t>36-M-4</t>
  </si>
  <si>
    <t>Kabely, nosné prvky, montáže pro úpravu strojovny a měření spotřeby rozvaděč RA-2</t>
  </si>
  <si>
    <t>4.1</t>
  </si>
  <si>
    <t>Kabel komunikační, UTP kat.5e</t>
  </si>
  <si>
    <t>788256155</t>
  </si>
  <si>
    <t>4.2</t>
  </si>
  <si>
    <t>Kabely komunikace M-BUS 2x2x0.8 mm2.</t>
  </si>
  <si>
    <t>-1848282576</t>
  </si>
  <si>
    <t>4.3</t>
  </si>
  <si>
    <t xml:space="preserve">Kabel silový, PVC, 4kV  3x1.5 CYKY-J</t>
  </si>
  <si>
    <t>2012399810</t>
  </si>
  <si>
    <t>4.4</t>
  </si>
  <si>
    <t>Montážní a instalační materiál, trubky, chráničky ..</t>
  </si>
  <si>
    <t>-2009401244</t>
  </si>
  <si>
    <t>4.5</t>
  </si>
  <si>
    <t>Drobný montážní a spojovací materiál</t>
  </si>
  <si>
    <t>-2121696702</t>
  </si>
  <si>
    <t>4.6</t>
  </si>
  <si>
    <t>Montážní práce MaR (uložení kabelů, prozvonění, připojení na svorkovnice..)</t>
  </si>
  <si>
    <t>-873292361</t>
  </si>
  <si>
    <t>4.7</t>
  </si>
  <si>
    <t>komplexní zkoušky seřízení</t>
  </si>
  <si>
    <t>1821508333</t>
  </si>
  <si>
    <t>4.8</t>
  </si>
  <si>
    <t>revize</t>
  </si>
  <si>
    <t>-529292262</t>
  </si>
  <si>
    <t>36-M-5</t>
  </si>
  <si>
    <t>Dálková správa objektu</t>
  </si>
  <si>
    <t>5.1</t>
  </si>
  <si>
    <t>Vybudování internetového přípojení kotelny vč modemu, kabeláže, firewalu, vyhrazení pevné veřejné IP adresy</t>
  </si>
  <si>
    <t>-300183206</t>
  </si>
  <si>
    <t>36-M-6</t>
  </si>
  <si>
    <t>Doprava, Projekční práce</t>
  </si>
  <si>
    <t>6.1</t>
  </si>
  <si>
    <t>Vypracování dílenské dokumentace dle dodavatele</t>
  </si>
  <si>
    <t>-865549843</t>
  </si>
  <si>
    <t>6.2</t>
  </si>
  <si>
    <t>Vypracování dokumentace skutečného stavu</t>
  </si>
  <si>
    <t>-712931719</t>
  </si>
  <si>
    <t>VON - Vedlejší a ostatní náklady</t>
  </si>
  <si>
    <t>VRN - Vedlejší rozpočtové náklady</t>
  </si>
  <si>
    <t xml:space="preserve">    VRN1 - Průzkumné, geodetické a projektové práce</t>
  </si>
  <si>
    <t xml:space="preserve">    VRN3 - Zařízení staveniště</t>
  </si>
  <si>
    <t xml:space="preserve">    VRN7 - Provozní vlivy</t>
  </si>
  <si>
    <t>VRN</t>
  </si>
  <si>
    <t>VRN1</t>
  </si>
  <si>
    <t>Průzkumné, geodetické a projektové práce</t>
  </si>
  <si>
    <t>013254001</t>
  </si>
  <si>
    <t>Dokumentace skutečného provedení stavby prováděna dle vyhlášky č.499/2006 sb. příloha č.7- 3x tištěné paré, 1x elektronicky na CD</t>
  </si>
  <si>
    <t>…</t>
  </si>
  <si>
    <t>1024</t>
  </si>
  <si>
    <t>660049167</t>
  </si>
  <si>
    <t>VRN3</t>
  </si>
  <si>
    <t>Zařízení staveniště</t>
  </si>
  <si>
    <t>030001000</t>
  </si>
  <si>
    <t>973811854</t>
  </si>
  <si>
    <t>VRN7</t>
  </si>
  <si>
    <t>Provozní vlivy</t>
  </si>
  <si>
    <t>071002000</t>
  </si>
  <si>
    <t>Provoz investora, třetích osob</t>
  </si>
  <si>
    <t>1116130673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</si>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</sst>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horizontal="right" vertical="center"/>
    </xf>
    <xf numFmtId="4" fontId="17" fillId="0" borderId="0" xfId="0" applyNumberFormat="1" applyFont="1" applyBorder="1" applyAlignment="1" applyProtection="1">
      <alignment horizontal="righ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horizontal="right" vertical="center"/>
    </xf>
    <xf numFmtId="4" fontId="29" fillId="0" borderId="0" xfId="0" applyNumberFormat="1" applyFont="1" applyBorder="1" applyAlignment="1" applyProtection="1">
      <alignment horizontal="righ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4" fontId="34" fillId="0" borderId="13" xfId="0" applyNumberFormat="1" applyFont="1" applyBorder="1" applyAlignment="1" applyProtection="1"/>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0" fontId="39" fillId="0" borderId="23" xfId="0" applyFont="1" applyBorder="1" applyAlignment="1" applyProtection="1">
      <alignment vertical="center"/>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40" fillId="0" borderId="0" xfId="0" applyFont="1" applyAlignment="1" applyProtection="1">
      <alignment vertical="center" wrapText="1"/>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0" fillId="0" borderId="0" xfId="0" applyFont="1" applyAlignment="1" applyProtection="1">
      <alignment vertical="top"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41" fillId="0" borderId="0" xfId="0" applyFont="1" applyAlignment="1" applyProtection="1">
      <alignment horizontal="left" vertical="center"/>
    </xf>
    <xf numFmtId="0" fontId="42" fillId="0" borderId="0" xfId="1"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styles" Target="styles.xml" /><Relationship Id="rId33" Type="http://schemas.openxmlformats.org/officeDocument/2006/relationships/theme" Target="theme/theme1.xml" /><Relationship Id="rId34" Type="http://schemas.openxmlformats.org/officeDocument/2006/relationships/calcChain" Target="calcChain.xml" /><Relationship Id="rId3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2_01/741112061" TargetMode="External" /><Relationship Id="rId2" Type="http://schemas.openxmlformats.org/officeDocument/2006/relationships/hyperlink" Target="https://podminky.urs.cz/item/CS_URS_2022_01/741112072" TargetMode="External" /><Relationship Id="rId3"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2_01/766660011" TargetMode="External" /><Relationship Id="rId2" Type="http://schemas.openxmlformats.org/officeDocument/2006/relationships/hyperlink" Target="https://podminky.urs.cz/item/CS_URS_2022_01/766660712" TargetMode="External" /><Relationship Id="rId3" Type="http://schemas.openxmlformats.org/officeDocument/2006/relationships/hyperlink" Target="https://podminky.urs.cz/item/CS_URS_2022_01/766662811" TargetMode="External" /><Relationship Id="rId4" Type="http://schemas.openxmlformats.org/officeDocument/2006/relationships/hyperlink" Target="https://podminky.urs.cz/item/CS_URS_2022_01/741112061" TargetMode="External" /><Relationship Id="rId5" Type="http://schemas.openxmlformats.org/officeDocument/2006/relationships/hyperlink" Target="https://podminky.urs.cz/item/CS_URS_2022_01/741112072" TargetMode="External" /><Relationship Id="rId6" Type="http://schemas.openxmlformats.org/officeDocument/2006/relationships/hyperlink" Target="https://podminky.urs.cz/item/CS_URS_2022_01/741313011" TargetMode="External" /><Relationship Id="rId7" Type="http://schemas.openxmlformats.org/officeDocument/2006/relationships/hyperlink" Target="https://podminky.urs.cz/item/CS_URS_2022_01/741371823" TargetMode="External" /><Relationship Id="rId8" Type="http://schemas.openxmlformats.org/officeDocument/2006/relationships/hyperlink" Target="https://podminky.urs.cz/item/CS_URS_2022_01/220260025" TargetMode="External" /><Relationship Id="rId9"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5</v>
      </c>
      <c r="BV1" s="18" t="s">
        <v>6</v>
      </c>
    </row>
    <row r="2" s="1" customFormat="1" ht="36.96" customHeight="1">
      <c r="AR2" s="1"/>
      <c r="AS2" s="1"/>
      <c r="AT2" s="1"/>
      <c r="AU2" s="1"/>
      <c r="AV2" s="1"/>
      <c r="AW2" s="1"/>
      <c r="AX2" s="1"/>
      <c r="AY2" s="1"/>
      <c r="AZ2" s="1"/>
      <c r="BA2" s="1"/>
      <c r="BB2" s="1"/>
      <c r="BC2" s="1"/>
      <c r="BD2" s="1"/>
      <c r="BE2" s="1"/>
      <c r="BF2" s="1"/>
      <c r="BG2" s="1"/>
      <c r="BS2" s="19" t="s">
        <v>7</v>
      </c>
      <c r="BT2" s="19" t="s">
        <v>8</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1" customFormat="1" ht="24.96" customHeight="1">
      <c r="B4" s="23"/>
      <c r="C4" s="24"/>
      <c r="D4" s="25" t="s">
        <v>10</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11</v>
      </c>
      <c r="BG4" s="27" t="s">
        <v>12</v>
      </c>
      <c r="BS4" s="19" t="s">
        <v>13</v>
      </c>
    </row>
    <row r="5" s="1" customFormat="1" ht="12" customHeight="1">
      <c r="B5" s="23"/>
      <c r="C5" s="24"/>
      <c r="D5" s="28" t="s">
        <v>14</v>
      </c>
      <c r="E5" s="24"/>
      <c r="F5" s="24"/>
      <c r="G5" s="24"/>
      <c r="H5" s="24"/>
      <c r="I5" s="24"/>
      <c r="J5" s="24"/>
      <c r="K5" s="29" t="s">
        <v>15</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G5" s="30" t="s">
        <v>16</v>
      </c>
      <c r="BS5" s="19" t="s">
        <v>7</v>
      </c>
    </row>
    <row r="6" s="1" customFormat="1" ht="36.96" customHeight="1">
      <c r="B6" s="23"/>
      <c r="C6" s="24"/>
      <c r="D6" s="31" t="s">
        <v>17</v>
      </c>
      <c r="E6" s="24"/>
      <c r="F6" s="24"/>
      <c r="G6" s="24"/>
      <c r="H6" s="24"/>
      <c r="I6" s="24"/>
      <c r="J6" s="24"/>
      <c r="K6" s="32" t="s">
        <v>18</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G6" s="33"/>
      <c r="BS6" s="19" t="s">
        <v>7</v>
      </c>
    </row>
    <row r="7" s="1" customFormat="1" ht="12" customHeight="1">
      <c r="B7" s="23"/>
      <c r="C7" s="24"/>
      <c r="D7" s="34"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21</v>
      </c>
      <c r="AL7" s="24"/>
      <c r="AM7" s="24"/>
      <c r="AN7" s="29" t="s">
        <v>22</v>
      </c>
      <c r="AO7" s="24"/>
      <c r="AP7" s="24"/>
      <c r="AQ7" s="24"/>
      <c r="AR7" s="22"/>
      <c r="BG7" s="33"/>
      <c r="BS7" s="19" t="s">
        <v>7</v>
      </c>
    </row>
    <row r="8" s="1" customFormat="1" ht="12" customHeight="1">
      <c r="B8" s="23"/>
      <c r="C8" s="24"/>
      <c r="D8" s="34" t="s">
        <v>23</v>
      </c>
      <c r="E8" s="24"/>
      <c r="F8" s="24"/>
      <c r="G8" s="24"/>
      <c r="H8" s="24"/>
      <c r="I8" s="24"/>
      <c r="J8" s="24"/>
      <c r="K8" s="29" t="s">
        <v>24</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25</v>
      </c>
      <c r="AL8" s="24"/>
      <c r="AM8" s="24"/>
      <c r="AN8" s="35" t="s">
        <v>26</v>
      </c>
      <c r="AO8" s="24"/>
      <c r="AP8" s="24"/>
      <c r="AQ8" s="24"/>
      <c r="AR8" s="22"/>
      <c r="BG8" s="33"/>
      <c r="BS8" s="19" t="s">
        <v>7</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G9" s="33"/>
      <c r="BS9" s="19" t="s">
        <v>7</v>
      </c>
    </row>
    <row r="10" s="1" customFormat="1" ht="12" customHeight="1">
      <c r="B10" s="23"/>
      <c r="C10" s="24"/>
      <c r="D10" s="34" t="s">
        <v>27</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28</v>
      </c>
      <c r="AL10" s="24"/>
      <c r="AM10" s="24"/>
      <c r="AN10" s="29" t="s">
        <v>29</v>
      </c>
      <c r="AO10" s="24"/>
      <c r="AP10" s="24"/>
      <c r="AQ10" s="24"/>
      <c r="AR10" s="22"/>
      <c r="BG10" s="33"/>
      <c r="BS10" s="19" t="s">
        <v>7</v>
      </c>
    </row>
    <row r="11" s="1" customFormat="1" ht="18.48" customHeight="1">
      <c r="B11" s="23"/>
      <c r="C11" s="24"/>
      <c r="D11" s="24"/>
      <c r="E11" s="29" t="s">
        <v>30</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31</v>
      </c>
      <c r="AL11" s="24"/>
      <c r="AM11" s="24"/>
      <c r="AN11" s="29" t="s">
        <v>22</v>
      </c>
      <c r="AO11" s="24"/>
      <c r="AP11" s="24"/>
      <c r="AQ11" s="24"/>
      <c r="AR11" s="22"/>
      <c r="BG11" s="33"/>
      <c r="BS11" s="19" t="s">
        <v>7</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G12" s="33"/>
      <c r="BS12" s="19" t="s">
        <v>7</v>
      </c>
    </row>
    <row r="13" s="1" customFormat="1" ht="12" customHeight="1">
      <c r="B13" s="23"/>
      <c r="C13" s="24"/>
      <c r="D13" s="34" t="s">
        <v>32</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28</v>
      </c>
      <c r="AL13" s="24"/>
      <c r="AM13" s="24"/>
      <c r="AN13" s="36" t="s">
        <v>33</v>
      </c>
      <c r="AO13" s="24"/>
      <c r="AP13" s="24"/>
      <c r="AQ13" s="24"/>
      <c r="AR13" s="22"/>
      <c r="BG13" s="33"/>
      <c r="BS13" s="19" t="s">
        <v>7</v>
      </c>
    </row>
    <row r="14">
      <c r="B14" s="23"/>
      <c r="C14" s="24"/>
      <c r="D14" s="24"/>
      <c r="E14" s="36" t="s">
        <v>33</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31</v>
      </c>
      <c r="AL14" s="24"/>
      <c r="AM14" s="24"/>
      <c r="AN14" s="36" t="s">
        <v>33</v>
      </c>
      <c r="AO14" s="24"/>
      <c r="AP14" s="24"/>
      <c r="AQ14" s="24"/>
      <c r="AR14" s="22"/>
      <c r="BG14" s="33"/>
      <c r="BS14" s="19" t="s">
        <v>7</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G15" s="33"/>
      <c r="BS15" s="19" t="s">
        <v>4</v>
      </c>
    </row>
    <row r="16" s="1" customFormat="1" ht="12" customHeight="1">
      <c r="B16" s="23"/>
      <c r="C16" s="24"/>
      <c r="D16" s="34" t="s">
        <v>34</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28</v>
      </c>
      <c r="AL16" s="24"/>
      <c r="AM16" s="24"/>
      <c r="AN16" s="29" t="s">
        <v>35</v>
      </c>
      <c r="AO16" s="24"/>
      <c r="AP16" s="24"/>
      <c r="AQ16" s="24"/>
      <c r="AR16" s="22"/>
      <c r="BG16" s="33"/>
      <c r="BS16" s="19" t="s">
        <v>4</v>
      </c>
    </row>
    <row r="17" s="1" customFormat="1" ht="18.48" customHeight="1">
      <c r="B17" s="23"/>
      <c r="C17" s="24"/>
      <c r="D17" s="24"/>
      <c r="E17" s="29" t="s">
        <v>36</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31</v>
      </c>
      <c r="AL17" s="24"/>
      <c r="AM17" s="24"/>
      <c r="AN17" s="29" t="s">
        <v>22</v>
      </c>
      <c r="AO17" s="24"/>
      <c r="AP17" s="24"/>
      <c r="AQ17" s="24"/>
      <c r="AR17" s="22"/>
      <c r="BG17" s="33"/>
      <c r="BS17" s="19" t="s">
        <v>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G18" s="33"/>
      <c r="BS18" s="19" t="s">
        <v>7</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28</v>
      </c>
      <c r="AL19" s="24"/>
      <c r="AM19" s="24"/>
      <c r="AN19" s="29" t="s">
        <v>22</v>
      </c>
      <c r="AO19" s="24"/>
      <c r="AP19" s="24"/>
      <c r="AQ19" s="24"/>
      <c r="AR19" s="22"/>
      <c r="BG19" s="33"/>
      <c r="BS19" s="19" t="s">
        <v>7</v>
      </c>
    </row>
    <row r="20" s="1" customFormat="1" ht="18.48" customHeight="1">
      <c r="B20" s="23"/>
      <c r="C20" s="24"/>
      <c r="D20" s="24"/>
      <c r="E20" s="29" t="s">
        <v>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31</v>
      </c>
      <c r="AL20" s="24"/>
      <c r="AM20" s="24"/>
      <c r="AN20" s="29" t="s">
        <v>22</v>
      </c>
      <c r="AO20" s="24"/>
      <c r="AP20" s="24"/>
      <c r="AQ20" s="24"/>
      <c r="AR20" s="22"/>
      <c r="BG20" s="33"/>
      <c r="BS20" s="19" t="s">
        <v>5</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G21" s="33"/>
    </row>
    <row r="22" s="1" customFormat="1" ht="12" customHeight="1">
      <c r="B22" s="23"/>
      <c r="C22" s="24"/>
      <c r="D22" s="34"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G22" s="33"/>
    </row>
    <row r="23" s="1" customFormat="1" ht="47.25" customHeight="1">
      <c r="B23" s="23"/>
      <c r="C23" s="24"/>
      <c r="D23" s="24"/>
      <c r="E23" s="38" t="s">
        <v>40</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G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G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G25" s="33"/>
    </row>
    <row r="26" s="2" customFormat="1" ht="25.92" customHeight="1">
      <c r="A26" s="40"/>
      <c r="B26" s="41"/>
      <c r="C26" s="42"/>
      <c r="D26" s="43" t="s">
        <v>41</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G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G27" s="33"/>
    </row>
    <row r="28" s="2" customFormat="1">
      <c r="A28" s="40"/>
      <c r="B28" s="41"/>
      <c r="C28" s="42"/>
      <c r="D28" s="42"/>
      <c r="E28" s="42"/>
      <c r="F28" s="42"/>
      <c r="G28" s="42"/>
      <c r="H28" s="42"/>
      <c r="I28" s="42"/>
      <c r="J28" s="42"/>
      <c r="K28" s="42"/>
      <c r="L28" s="47" t="s">
        <v>42</v>
      </c>
      <c r="M28" s="47"/>
      <c r="N28" s="47"/>
      <c r="O28" s="47"/>
      <c r="P28" s="47"/>
      <c r="Q28" s="42"/>
      <c r="R28" s="42"/>
      <c r="S28" s="42"/>
      <c r="T28" s="42"/>
      <c r="U28" s="42"/>
      <c r="V28" s="42"/>
      <c r="W28" s="47" t="s">
        <v>43</v>
      </c>
      <c r="X28" s="47"/>
      <c r="Y28" s="47"/>
      <c r="Z28" s="47"/>
      <c r="AA28" s="47"/>
      <c r="AB28" s="47"/>
      <c r="AC28" s="47"/>
      <c r="AD28" s="47"/>
      <c r="AE28" s="47"/>
      <c r="AF28" s="42"/>
      <c r="AG28" s="42"/>
      <c r="AH28" s="42"/>
      <c r="AI28" s="42"/>
      <c r="AJ28" s="42"/>
      <c r="AK28" s="47" t="s">
        <v>44</v>
      </c>
      <c r="AL28" s="47"/>
      <c r="AM28" s="47"/>
      <c r="AN28" s="47"/>
      <c r="AO28" s="47"/>
      <c r="AP28" s="42"/>
      <c r="AQ28" s="42"/>
      <c r="AR28" s="46"/>
      <c r="BG28" s="33"/>
    </row>
    <row r="29" s="3" customFormat="1" ht="14.4" customHeight="1">
      <c r="A29" s="3"/>
      <c r="B29" s="48"/>
      <c r="C29" s="49"/>
      <c r="D29" s="34" t="s">
        <v>45</v>
      </c>
      <c r="E29" s="49"/>
      <c r="F29" s="34" t="s">
        <v>46</v>
      </c>
      <c r="G29" s="49"/>
      <c r="H29" s="49"/>
      <c r="I29" s="49"/>
      <c r="J29" s="49"/>
      <c r="K29" s="49"/>
      <c r="L29" s="50">
        <v>0.20999999999999999</v>
      </c>
      <c r="M29" s="49"/>
      <c r="N29" s="49"/>
      <c r="O29" s="49"/>
      <c r="P29" s="49"/>
      <c r="Q29" s="49"/>
      <c r="R29" s="49"/>
      <c r="S29" s="49"/>
      <c r="T29" s="49"/>
      <c r="U29" s="49"/>
      <c r="V29" s="49"/>
      <c r="W29" s="51">
        <f>ROUND(BB54, 2)</f>
        <v>0</v>
      </c>
      <c r="X29" s="49"/>
      <c r="Y29" s="49"/>
      <c r="Z29" s="49"/>
      <c r="AA29" s="49"/>
      <c r="AB29" s="49"/>
      <c r="AC29" s="49"/>
      <c r="AD29" s="49"/>
      <c r="AE29" s="49"/>
      <c r="AF29" s="49"/>
      <c r="AG29" s="49"/>
      <c r="AH29" s="49"/>
      <c r="AI29" s="49"/>
      <c r="AJ29" s="49"/>
      <c r="AK29" s="51">
        <f>ROUND(AX54, 2)</f>
        <v>0</v>
      </c>
      <c r="AL29" s="49"/>
      <c r="AM29" s="49"/>
      <c r="AN29" s="49"/>
      <c r="AO29" s="49"/>
      <c r="AP29" s="49"/>
      <c r="AQ29" s="49"/>
      <c r="AR29" s="52"/>
      <c r="BG29" s="53"/>
    </row>
    <row r="30" s="3" customFormat="1" ht="14.4" customHeight="1">
      <c r="A30" s="3"/>
      <c r="B30" s="48"/>
      <c r="C30" s="49"/>
      <c r="D30" s="49"/>
      <c r="E30" s="49"/>
      <c r="F30" s="34" t="s">
        <v>47</v>
      </c>
      <c r="G30" s="49"/>
      <c r="H30" s="49"/>
      <c r="I30" s="49"/>
      <c r="J30" s="49"/>
      <c r="K30" s="49"/>
      <c r="L30" s="50">
        <v>0.14999999999999999</v>
      </c>
      <c r="M30" s="49"/>
      <c r="N30" s="49"/>
      <c r="O30" s="49"/>
      <c r="P30" s="49"/>
      <c r="Q30" s="49"/>
      <c r="R30" s="49"/>
      <c r="S30" s="49"/>
      <c r="T30" s="49"/>
      <c r="U30" s="49"/>
      <c r="V30" s="49"/>
      <c r="W30" s="51">
        <f>ROUND(BC54, 2)</f>
        <v>0</v>
      </c>
      <c r="X30" s="49"/>
      <c r="Y30" s="49"/>
      <c r="Z30" s="49"/>
      <c r="AA30" s="49"/>
      <c r="AB30" s="49"/>
      <c r="AC30" s="49"/>
      <c r="AD30" s="49"/>
      <c r="AE30" s="49"/>
      <c r="AF30" s="49"/>
      <c r="AG30" s="49"/>
      <c r="AH30" s="49"/>
      <c r="AI30" s="49"/>
      <c r="AJ30" s="49"/>
      <c r="AK30" s="51">
        <f>ROUND(AY54, 2)</f>
        <v>0</v>
      </c>
      <c r="AL30" s="49"/>
      <c r="AM30" s="49"/>
      <c r="AN30" s="49"/>
      <c r="AO30" s="49"/>
      <c r="AP30" s="49"/>
      <c r="AQ30" s="49"/>
      <c r="AR30" s="52"/>
      <c r="BG30" s="53"/>
    </row>
    <row r="31" hidden="1" s="3" customFormat="1" ht="14.4" customHeight="1">
      <c r="A31" s="3"/>
      <c r="B31" s="48"/>
      <c r="C31" s="49"/>
      <c r="D31" s="49"/>
      <c r="E31" s="49"/>
      <c r="F31" s="34" t="s">
        <v>48</v>
      </c>
      <c r="G31" s="49"/>
      <c r="H31" s="49"/>
      <c r="I31" s="49"/>
      <c r="J31" s="49"/>
      <c r="K31" s="49"/>
      <c r="L31" s="50">
        <v>0.20999999999999999</v>
      </c>
      <c r="M31" s="49"/>
      <c r="N31" s="49"/>
      <c r="O31" s="49"/>
      <c r="P31" s="49"/>
      <c r="Q31" s="49"/>
      <c r="R31" s="49"/>
      <c r="S31" s="49"/>
      <c r="T31" s="49"/>
      <c r="U31" s="49"/>
      <c r="V31" s="49"/>
      <c r="W31" s="51">
        <f>ROUND(BD54, 2)</f>
        <v>0</v>
      </c>
      <c r="X31" s="49"/>
      <c r="Y31" s="49"/>
      <c r="Z31" s="49"/>
      <c r="AA31" s="49"/>
      <c r="AB31" s="49"/>
      <c r="AC31" s="49"/>
      <c r="AD31" s="49"/>
      <c r="AE31" s="49"/>
      <c r="AF31" s="49"/>
      <c r="AG31" s="49"/>
      <c r="AH31" s="49"/>
      <c r="AI31" s="49"/>
      <c r="AJ31" s="49"/>
      <c r="AK31" s="51">
        <v>0</v>
      </c>
      <c r="AL31" s="49"/>
      <c r="AM31" s="49"/>
      <c r="AN31" s="49"/>
      <c r="AO31" s="49"/>
      <c r="AP31" s="49"/>
      <c r="AQ31" s="49"/>
      <c r="AR31" s="52"/>
      <c r="BG31" s="53"/>
    </row>
    <row r="32" hidden="1" s="3" customFormat="1" ht="14.4" customHeight="1">
      <c r="A32" s="3"/>
      <c r="B32" s="48"/>
      <c r="C32" s="49"/>
      <c r="D32" s="49"/>
      <c r="E32" s="49"/>
      <c r="F32" s="34" t="s">
        <v>49</v>
      </c>
      <c r="G32" s="49"/>
      <c r="H32" s="49"/>
      <c r="I32" s="49"/>
      <c r="J32" s="49"/>
      <c r="K32" s="49"/>
      <c r="L32" s="50">
        <v>0.14999999999999999</v>
      </c>
      <c r="M32" s="49"/>
      <c r="N32" s="49"/>
      <c r="O32" s="49"/>
      <c r="P32" s="49"/>
      <c r="Q32" s="49"/>
      <c r="R32" s="49"/>
      <c r="S32" s="49"/>
      <c r="T32" s="49"/>
      <c r="U32" s="49"/>
      <c r="V32" s="49"/>
      <c r="W32" s="51">
        <f>ROUND(BE54, 2)</f>
        <v>0</v>
      </c>
      <c r="X32" s="49"/>
      <c r="Y32" s="49"/>
      <c r="Z32" s="49"/>
      <c r="AA32" s="49"/>
      <c r="AB32" s="49"/>
      <c r="AC32" s="49"/>
      <c r="AD32" s="49"/>
      <c r="AE32" s="49"/>
      <c r="AF32" s="49"/>
      <c r="AG32" s="49"/>
      <c r="AH32" s="49"/>
      <c r="AI32" s="49"/>
      <c r="AJ32" s="49"/>
      <c r="AK32" s="51">
        <v>0</v>
      </c>
      <c r="AL32" s="49"/>
      <c r="AM32" s="49"/>
      <c r="AN32" s="49"/>
      <c r="AO32" s="49"/>
      <c r="AP32" s="49"/>
      <c r="AQ32" s="49"/>
      <c r="AR32" s="52"/>
      <c r="BG32" s="53"/>
    </row>
    <row r="33" hidden="1" s="3" customFormat="1" ht="14.4" customHeight="1">
      <c r="A33" s="3"/>
      <c r="B33" s="48"/>
      <c r="C33" s="49"/>
      <c r="D33" s="49"/>
      <c r="E33" s="49"/>
      <c r="F33" s="34" t="s">
        <v>50</v>
      </c>
      <c r="G33" s="49"/>
      <c r="H33" s="49"/>
      <c r="I33" s="49"/>
      <c r="J33" s="49"/>
      <c r="K33" s="49"/>
      <c r="L33" s="50">
        <v>0</v>
      </c>
      <c r="M33" s="49"/>
      <c r="N33" s="49"/>
      <c r="O33" s="49"/>
      <c r="P33" s="49"/>
      <c r="Q33" s="49"/>
      <c r="R33" s="49"/>
      <c r="S33" s="49"/>
      <c r="T33" s="49"/>
      <c r="U33" s="49"/>
      <c r="V33" s="49"/>
      <c r="W33" s="51">
        <f>ROUND(BF54, 2)</f>
        <v>0</v>
      </c>
      <c r="X33" s="49"/>
      <c r="Y33" s="49"/>
      <c r="Z33" s="49"/>
      <c r="AA33" s="49"/>
      <c r="AB33" s="49"/>
      <c r="AC33" s="49"/>
      <c r="AD33" s="49"/>
      <c r="AE33" s="49"/>
      <c r="AF33" s="49"/>
      <c r="AG33" s="49"/>
      <c r="AH33" s="49"/>
      <c r="AI33" s="49"/>
      <c r="AJ33" s="49"/>
      <c r="AK33" s="51">
        <v>0</v>
      </c>
      <c r="AL33" s="49"/>
      <c r="AM33" s="49"/>
      <c r="AN33" s="49"/>
      <c r="AO33" s="49"/>
      <c r="AP33" s="49"/>
      <c r="AQ33" s="49"/>
      <c r="AR33" s="52"/>
      <c r="BG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G34" s="40"/>
    </row>
    <row r="35" s="2" customFormat="1" ht="25.92" customHeight="1">
      <c r="A35" s="40"/>
      <c r="B35" s="41"/>
      <c r="C35" s="54"/>
      <c r="D35" s="55" t="s">
        <v>51</v>
      </c>
      <c r="E35" s="56"/>
      <c r="F35" s="56"/>
      <c r="G35" s="56"/>
      <c r="H35" s="56"/>
      <c r="I35" s="56"/>
      <c r="J35" s="56"/>
      <c r="K35" s="56"/>
      <c r="L35" s="56"/>
      <c r="M35" s="56"/>
      <c r="N35" s="56"/>
      <c r="O35" s="56"/>
      <c r="P35" s="56"/>
      <c r="Q35" s="56"/>
      <c r="R35" s="56"/>
      <c r="S35" s="56"/>
      <c r="T35" s="57" t="s">
        <v>52</v>
      </c>
      <c r="U35" s="56"/>
      <c r="V35" s="56"/>
      <c r="W35" s="56"/>
      <c r="X35" s="58" t="s">
        <v>53</v>
      </c>
      <c r="Y35" s="56"/>
      <c r="Z35" s="56"/>
      <c r="AA35" s="56"/>
      <c r="AB35" s="56"/>
      <c r="AC35" s="56"/>
      <c r="AD35" s="56"/>
      <c r="AE35" s="56"/>
      <c r="AF35" s="56"/>
      <c r="AG35" s="56"/>
      <c r="AH35" s="56"/>
      <c r="AI35" s="56"/>
      <c r="AJ35" s="56"/>
      <c r="AK35" s="59">
        <f>SUM(AK26:AK33)</f>
        <v>0</v>
      </c>
      <c r="AL35" s="56"/>
      <c r="AM35" s="56"/>
      <c r="AN35" s="56"/>
      <c r="AO35" s="60"/>
      <c r="AP35" s="54"/>
      <c r="AQ35" s="54"/>
      <c r="AR35" s="46"/>
      <c r="BG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G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G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G41" s="40"/>
    </row>
    <row r="42" s="2" customFormat="1" ht="24.96" customHeight="1">
      <c r="A42" s="40"/>
      <c r="B42" s="41"/>
      <c r="C42" s="25" t="s">
        <v>54</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G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G43" s="40"/>
    </row>
    <row r="44" s="4" customFormat="1" ht="12" customHeight="1">
      <c r="A44" s="4"/>
      <c r="B44" s="65"/>
      <c r="C44" s="34" t="s">
        <v>14</v>
      </c>
      <c r="D44" s="66"/>
      <c r="E44" s="66"/>
      <c r="F44" s="66"/>
      <c r="G44" s="66"/>
      <c r="H44" s="66"/>
      <c r="I44" s="66"/>
      <c r="J44" s="66"/>
      <c r="K44" s="66"/>
      <c r="L44" s="66" t="str">
        <f>K5</f>
        <v>20-0210(1)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G44" s="4"/>
    </row>
    <row r="45" s="5" customFormat="1" ht="36.96" customHeight="1">
      <c r="A45" s="5"/>
      <c r="B45" s="68"/>
      <c r="C45" s="69" t="s">
        <v>17</v>
      </c>
      <c r="D45" s="70"/>
      <c r="E45" s="70"/>
      <c r="F45" s="70"/>
      <c r="G45" s="70"/>
      <c r="H45" s="70"/>
      <c r="I45" s="70"/>
      <c r="J45" s="70"/>
      <c r="K45" s="70"/>
      <c r="L45" s="71" t="str">
        <f>K6</f>
        <v>Stavební úpravy pro bezbariérovost objektu ZŠ Liberec, U školy, Liberec</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G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G46" s="40"/>
    </row>
    <row r="47" s="2" customFormat="1" ht="12" customHeight="1">
      <c r="A47" s="40"/>
      <c r="B47" s="41"/>
      <c r="C47" s="34" t="s">
        <v>23</v>
      </c>
      <c r="D47" s="42"/>
      <c r="E47" s="42"/>
      <c r="F47" s="42"/>
      <c r="G47" s="42"/>
      <c r="H47" s="42"/>
      <c r="I47" s="42"/>
      <c r="J47" s="42"/>
      <c r="K47" s="42"/>
      <c r="L47" s="73" t="str">
        <f>IF(K8="","",K8)</f>
        <v>Liberec</v>
      </c>
      <c r="M47" s="42"/>
      <c r="N47" s="42"/>
      <c r="O47" s="42"/>
      <c r="P47" s="42"/>
      <c r="Q47" s="42"/>
      <c r="R47" s="42"/>
      <c r="S47" s="42"/>
      <c r="T47" s="42"/>
      <c r="U47" s="42"/>
      <c r="V47" s="42"/>
      <c r="W47" s="42"/>
      <c r="X47" s="42"/>
      <c r="Y47" s="42"/>
      <c r="Z47" s="42"/>
      <c r="AA47" s="42"/>
      <c r="AB47" s="42"/>
      <c r="AC47" s="42"/>
      <c r="AD47" s="42"/>
      <c r="AE47" s="42"/>
      <c r="AF47" s="42"/>
      <c r="AG47" s="42"/>
      <c r="AH47" s="42"/>
      <c r="AI47" s="34" t="s">
        <v>25</v>
      </c>
      <c r="AJ47" s="42"/>
      <c r="AK47" s="42"/>
      <c r="AL47" s="42"/>
      <c r="AM47" s="74" t="str">
        <f>IF(AN8= "","",AN8)</f>
        <v>11.2.2022</v>
      </c>
      <c r="AN47" s="74"/>
      <c r="AO47" s="42"/>
      <c r="AP47" s="42"/>
      <c r="AQ47" s="42"/>
      <c r="AR47" s="46"/>
      <c r="BG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G48" s="40"/>
    </row>
    <row r="49" s="2" customFormat="1" ht="25.65" customHeight="1">
      <c r="A49" s="40"/>
      <c r="B49" s="41"/>
      <c r="C49" s="34" t="s">
        <v>27</v>
      </c>
      <c r="D49" s="42"/>
      <c r="E49" s="42"/>
      <c r="F49" s="42"/>
      <c r="G49" s="42"/>
      <c r="H49" s="42"/>
      <c r="I49" s="42"/>
      <c r="J49" s="42"/>
      <c r="K49" s="42"/>
      <c r="L49" s="66" t="str">
        <f>IF(E11= "","",E11)</f>
        <v>Statutární město Liberec</v>
      </c>
      <c r="M49" s="42"/>
      <c r="N49" s="42"/>
      <c r="O49" s="42"/>
      <c r="P49" s="42"/>
      <c r="Q49" s="42"/>
      <c r="R49" s="42"/>
      <c r="S49" s="42"/>
      <c r="T49" s="42"/>
      <c r="U49" s="42"/>
      <c r="V49" s="42"/>
      <c r="W49" s="42"/>
      <c r="X49" s="42"/>
      <c r="Y49" s="42"/>
      <c r="Z49" s="42"/>
      <c r="AA49" s="42"/>
      <c r="AB49" s="42"/>
      <c r="AC49" s="42"/>
      <c r="AD49" s="42"/>
      <c r="AE49" s="42"/>
      <c r="AF49" s="42"/>
      <c r="AG49" s="42"/>
      <c r="AH49" s="42"/>
      <c r="AI49" s="34" t="s">
        <v>34</v>
      </c>
      <c r="AJ49" s="42"/>
      <c r="AK49" s="42"/>
      <c r="AL49" s="42"/>
      <c r="AM49" s="75" t="str">
        <f>IF(E17="","",E17)</f>
        <v>TRIGLYPH architektonická kancelář s.r.o.</v>
      </c>
      <c r="AN49" s="66"/>
      <c r="AO49" s="66"/>
      <c r="AP49" s="66"/>
      <c r="AQ49" s="42"/>
      <c r="AR49" s="46"/>
      <c r="AS49" s="76" t="s">
        <v>55</v>
      </c>
      <c r="AT49" s="77"/>
      <c r="AU49" s="78"/>
      <c r="AV49" s="78"/>
      <c r="AW49" s="78"/>
      <c r="AX49" s="78"/>
      <c r="AY49" s="78"/>
      <c r="AZ49" s="78"/>
      <c r="BA49" s="78"/>
      <c r="BB49" s="78"/>
      <c r="BC49" s="78"/>
      <c r="BD49" s="78"/>
      <c r="BE49" s="78"/>
      <c r="BF49" s="79"/>
      <c r="BG49" s="40"/>
    </row>
    <row r="50" s="2" customFormat="1" ht="15.15" customHeight="1">
      <c r="A50" s="40"/>
      <c r="B50" s="41"/>
      <c r="C50" s="34" t="s">
        <v>32</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37</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2"/>
      <c r="BE50" s="82"/>
      <c r="BF50" s="83"/>
      <c r="BG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6"/>
      <c r="BE51" s="86"/>
      <c r="BF51" s="87"/>
      <c r="BG51" s="40"/>
    </row>
    <row r="52" s="2" customFormat="1" ht="29.28" customHeight="1">
      <c r="A52" s="40"/>
      <c r="B52" s="41"/>
      <c r="C52" s="88" t="s">
        <v>56</v>
      </c>
      <c r="D52" s="89"/>
      <c r="E52" s="89"/>
      <c r="F52" s="89"/>
      <c r="G52" s="89"/>
      <c r="H52" s="90"/>
      <c r="I52" s="91" t="s">
        <v>57</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58</v>
      </c>
      <c r="AH52" s="89"/>
      <c r="AI52" s="89"/>
      <c r="AJ52" s="89"/>
      <c r="AK52" s="89"/>
      <c r="AL52" s="89"/>
      <c r="AM52" s="89"/>
      <c r="AN52" s="91" t="s">
        <v>59</v>
      </c>
      <c r="AO52" s="89"/>
      <c r="AP52" s="89"/>
      <c r="AQ52" s="93" t="s">
        <v>60</v>
      </c>
      <c r="AR52" s="46"/>
      <c r="AS52" s="94" t="s">
        <v>61</v>
      </c>
      <c r="AT52" s="95" t="s">
        <v>62</v>
      </c>
      <c r="AU52" s="95" t="s">
        <v>63</v>
      </c>
      <c r="AV52" s="95" t="s">
        <v>64</v>
      </c>
      <c r="AW52" s="95" t="s">
        <v>65</v>
      </c>
      <c r="AX52" s="95" t="s">
        <v>66</v>
      </c>
      <c r="AY52" s="95" t="s">
        <v>67</v>
      </c>
      <c r="AZ52" s="95" t="s">
        <v>68</v>
      </c>
      <c r="BA52" s="95" t="s">
        <v>69</v>
      </c>
      <c r="BB52" s="95" t="s">
        <v>70</v>
      </c>
      <c r="BC52" s="95" t="s">
        <v>71</v>
      </c>
      <c r="BD52" s="95" t="s">
        <v>72</v>
      </c>
      <c r="BE52" s="95" t="s">
        <v>73</v>
      </c>
      <c r="BF52" s="96" t="s">
        <v>74</v>
      </c>
      <c r="BG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8"/>
      <c r="BE53" s="98"/>
      <c r="BF53" s="99"/>
      <c r="BG53" s="40"/>
    </row>
    <row r="54" s="6" customFormat="1" ht="32.4" customHeight="1">
      <c r="A54" s="6"/>
      <c r="B54" s="100"/>
      <c r="C54" s="101" t="s">
        <v>75</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ROUND(AG55+AG59+AG64+AG71+AG74+AG81+AG87+AG89+AG91,2)</f>
        <v>0</v>
      </c>
      <c r="AH54" s="103"/>
      <c r="AI54" s="103"/>
      <c r="AJ54" s="103"/>
      <c r="AK54" s="103"/>
      <c r="AL54" s="103"/>
      <c r="AM54" s="103"/>
      <c r="AN54" s="104">
        <f>SUM(AG54,AV54)</f>
        <v>0</v>
      </c>
      <c r="AO54" s="104"/>
      <c r="AP54" s="104"/>
      <c r="AQ54" s="105" t="s">
        <v>22</v>
      </c>
      <c r="AR54" s="106"/>
      <c r="AS54" s="107">
        <f>ROUND(AS55+AS59+AS64+AS71+AS74+AS81+AS87+AS89+AS91,2)</f>
        <v>0</v>
      </c>
      <c r="AT54" s="108">
        <f>ROUND(AT55+AT59+AT64+AT71+AT74+AT81+AT87+AT89+AT91,2)</f>
        <v>0</v>
      </c>
      <c r="AU54" s="109">
        <f>ROUND(AU55+AU59+AU64+AU71+AU74+AU81+AU87+AU89+AU91,2)</f>
        <v>0</v>
      </c>
      <c r="AV54" s="109">
        <f>ROUND(SUM(AX54:AY54),2)</f>
        <v>0</v>
      </c>
      <c r="AW54" s="110">
        <f>ROUND(AW55+AW59+AW64+AW71+AW74+AW81+AW87+AW89+AW91,5)</f>
        <v>0</v>
      </c>
      <c r="AX54" s="109">
        <f>ROUND(BB54*L29,2)</f>
        <v>0</v>
      </c>
      <c r="AY54" s="109">
        <f>ROUND(BC54*L30,2)</f>
        <v>0</v>
      </c>
      <c r="AZ54" s="109">
        <f>ROUND(BD54*L29,2)</f>
        <v>0</v>
      </c>
      <c r="BA54" s="109">
        <f>ROUND(BE54*L30,2)</f>
        <v>0</v>
      </c>
      <c r="BB54" s="109">
        <f>ROUND(BB55+BB59+BB64+BB71+BB74+BB81+BB87+BB89+BB91,2)</f>
        <v>0</v>
      </c>
      <c r="BC54" s="109">
        <f>ROUND(BC55+BC59+BC64+BC71+BC74+BC81+BC87+BC89+BC91,2)</f>
        <v>0</v>
      </c>
      <c r="BD54" s="109">
        <f>ROUND(BD55+BD59+BD64+BD71+BD74+BD81+BD87+BD89+BD91,2)</f>
        <v>0</v>
      </c>
      <c r="BE54" s="109">
        <f>ROUND(BE55+BE59+BE64+BE71+BE74+BE81+BE87+BE89+BE91,2)</f>
        <v>0</v>
      </c>
      <c r="BF54" s="111">
        <f>ROUND(BF55+BF59+BF64+BF71+BF74+BF81+BF87+BF89+BF91,2)</f>
        <v>0</v>
      </c>
      <c r="BG54" s="6"/>
      <c r="BS54" s="112" t="s">
        <v>76</v>
      </c>
      <c r="BT54" s="112" t="s">
        <v>77</v>
      </c>
      <c r="BU54" s="113" t="s">
        <v>78</v>
      </c>
      <c r="BV54" s="112" t="s">
        <v>79</v>
      </c>
      <c r="BW54" s="112" t="s">
        <v>6</v>
      </c>
      <c r="BX54" s="112" t="s">
        <v>80</v>
      </c>
      <c r="CL54" s="112" t="s">
        <v>20</v>
      </c>
    </row>
    <row r="55" s="7" customFormat="1" ht="16.5" customHeight="1">
      <c r="A55" s="7"/>
      <c r="B55" s="114"/>
      <c r="C55" s="115"/>
      <c r="D55" s="116" t="s">
        <v>81</v>
      </c>
      <c r="E55" s="116"/>
      <c r="F55" s="116"/>
      <c r="G55" s="116"/>
      <c r="H55" s="116"/>
      <c r="I55" s="117"/>
      <c r="J55" s="116" t="s">
        <v>82</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ROUND(SUM(AG56:AG58),2)</f>
        <v>0</v>
      </c>
      <c r="AH55" s="117"/>
      <c r="AI55" s="117"/>
      <c r="AJ55" s="117"/>
      <c r="AK55" s="117"/>
      <c r="AL55" s="117"/>
      <c r="AM55" s="117"/>
      <c r="AN55" s="119">
        <f>SUM(AG55,AV55)</f>
        <v>0</v>
      </c>
      <c r="AO55" s="117"/>
      <c r="AP55" s="117"/>
      <c r="AQ55" s="120" t="s">
        <v>83</v>
      </c>
      <c r="AR55" s="121"/>
      <c r="AS55" s="122">
        <f>ROUND(SUM(AS56:AS58),2)</f>
        <v>0</v>
      </c>
      <c r="AT55" s="123">
        <f>ROUND(SUM(AT56:AT58),2)</f>
        <v>0</v>
      </c>
      <c r="AU55" s="124">
        <f>ROUND(SUM(AU56:AU58),2)</f>
        <v>0</v>
      </c>
      <c r="AV55" s="124">
        <f>ROUND(SUM(AX55:AY55),2)</f>
        <v>0</v>
      </c>
      <c r="AW55" s="125">
        <f>ROUND(SUM(AW56:AW58),5)</f>
        <v>0</v>
      </c>
      <c r="AX55" s="124">
        <f>ROUND(BB55*L29,2)</f>
        <v>0</v>
      </c>
      <c r="AY55" s="124">
        <f>ROUND(BC55*L30,2)</f>
        <v>0</v>
      </c>
      <c r="AZ55" s="124">
        <f>ROUND(BD55*L29,2)</f>
        <v>0</v>
      </c>
      <c r="BA55" s="124">
        <f>ROUND(BE55*L30,2)</f>
        <v>0</v>
      </c>
      <c r="BB55" s="124">
        <f>ROUND(SUM(BB56:BB58),2)</f>
        <v>0</v>
      </c>
      <c r="BC55" s="124">
        <f>ROUND(SUM(BC56:BC58),2)</f>
        <v>0</v>
      </c>
      <c r="BD55" s="124">
        <f>ROUND(SUM(BD56:BD58),2)</f>
        <v>0</v>
      </c>
      <c r="BE55" s="124">
        <f>ROUND(SUM(BE56:BE58),2)</f>
        <v>0</v>
      </c>
      <c r="BF55" s="126">
        <f>ROUND(SUM(BF56:BF58),2)</f>
        <v>0</v>
      </c>
      <c r="BG55" s="7"/>
      <c r="BS55" s="127" t="s">
        <v>76</v>
      </c>
      <c r="BT55" s="127" t="s">
        <v>84</v>
      </c>
      <c r="BU55" s="127" t="s">
        <v>78</v>
      </c>
      <c r="BV55" s="127" t="s">
        <v>79</v>
      </c>
      <c r="BW55" s="127" t="s">
        <v>85</v>
      </c>
      <c r="BX55" s="127" t="s">
        <v>6</v>
      </c>
      <c r="CL55" s="127" t="s">
        <v>20</v>
      </c>
      <c r="CM55" s="127" t="s">
        <v>86</v>
      </c>
    </row>
    <row r="56" s="4" customFormat="1" ht="16.5" customHeight="1">
      <c r="A56" s="128" t="s">
        <v>87</v>
      </c>
      <c r="B56" s="65"/>
      <c r="C56" s="129"/>
      <c r="D56" s="129"/>
      <c r="E56" s="130" t="s">
        <v>88</v>
      </c>
      <c r="F56" s="130"/>
      <c r="G56" s="130"/>
      <c r="H56" s="130"/>
      <c r="I56" s="130"/>
      <c r="J56" s="129"/>
      <c r="K56" s="130" t="s">
        <v>89</v>
      </c>
      <c r="L56" s="130"/>
      <c r="M56" s="130"/>
      <c r="N56" s="130"/>
      <c r="O56" s="130"/>
      <c r="P56" s="130"/>
      <c r="Q56" s="130"/>
      <c r="R56" s="130"/>
      <c r="S56" s="130"/>
      <c r="T56" s="130"/>
      <c r="U56" s="130"/>
      <c r="V56" s="130"/>
      <c r="W56" s="130"/>
      <c r="X56" s="130"/>
      <c r="Y56" s="130"/>
      <c r="Z56" s="130"/>
      <c r="AA56" s="130"/>
      <c r="AB56" s="130"/>
      <c r="AC56" s="130"/>
      <c r="AD56" s="130"/>
      <c r="AE56" s="130"/>
      <c r="AF56" s="130"/>
      <c r="AG56" s="131">
        <f>'01 - stavební část'!K34</f>
        <v>0</v>
      </c>
      <c r="AH56" s="129"/>
      <c r="AI56" s="129"/>
      <c r="AJ56" s="129"/>
      <c r="AK56" s="129"/>
      <c r="AL56" s="129"/>
      <c r="AM56" s="129"/>
      <c r="AN56" s="131">
        <f>SUM(AG56,AV56)</f>
        <v>0</v>
      </c>
      <c r="AO56" s="129"/>
      <c r="AP56" s="129"/>
      <c r="AQ56" s="132" t="s">
        <v>90</v>
      </c>
      <c r="AR56" s="67"/>
      <c r="AS56" s="133">
        <f>'01 - stavební část'!K32</f>
        <v>0</v>
      </c>
      <c r="AT56" s="134">
        <f>'01 - stavební část'!K33</f>
        <v>0</v>
      </c>
      <c r="AU56" s="134">
        <v>0</v>
      </c>
      <c r="AV56" s="134">
        <f>ROUND(SUM(AX56:AY56),2)</f>
        <v>0</v>
      </c>
      <c r="AW56" s="135">
        <f>'01 - stavební část'!T102</f>
        <v>0</v>
      </c>
      <c r="AX56" s="134">
        <f>'01 - stavební část'!K37</f>
        <v>0</v>
      </c>
      <c r="AY56" s="134">
        <f>'01 - stavební část'!K38</f>
        <v>0</v>
      </c>
      <c r="AZ56" s="134">
        <f>'01 - stavební část'!K39</f>
        <v>0</v>
      </c>
      <c r="BA56" s="134">
        <f>'01 - stavební část'!K40</f>
        <v>0</v>
      </c>
      <c r="BB56" s="134">
        <f>'01 - stavební část'!F37</f>
        <v>0</v>
      </c>
      <c r="BC56" s="134">
        <f>'01 - stavební část'!F38</f>
        <v>0</v>
      </c>
      <c r="BD56" s="134">
        <f>'01 - stavební část'!F39</f>
        <v>0</v>
      </c>
      <c r="BE56" s="134">
        <f>'01 - stavební část'!F40</f>
        <v>0</v>
      </c>
      <c r="BF56" s="136">
        <f>'01 - stavební část'!F41</f>
        <v>0</v>
      </c>
      <c r="BG56" s="4"/>
      <c r="BT56" s="137" t="s">
        <v>86</v>
      </c>
      <c r="BV56" s="137" t="s">
        <v>79</v>
      </c>
      <c r="BW56" s="137" t="s">
        <v>91</v>
      </c>
      <c r="BX56" s="137" t="s">
        <v>85</v>
      </c>
      <c r="CL56" s="137" t="s">
        <v>20</v>
      </c>
    </row>
    <row r="57" s="4" customFormat="1" ht="16.5" customHeight="1">
      <c r="A57" s="128" t="s">
        <v>87</v>
      </c>
      <c r="B57" s="65"/>
      <c r="C57" s="129"/>
      <c r="D57" s="129"/>
      <c r="E57" s="130" t="s">
        <v>92</v>
      </c>
      <c r="F57" s="130"/>
      <c r="G57" s="130"/>
      <c r="H57" s="130"/>
      <c r="I57" s="130"/>
      <c r="J57" s="129"/>
      <c r="K57" s="130" t="s">
        <v>93</v>
      </c>
      <c r="L57" s="130"/>
      <c r="M57" s="130"/>
      <c r="N57" s="130"/>
      <c r="O57" s="130"/>
      <c r="P57" s="130"/>
      <c r="Q57" s="130"/>
      <c r="R57" s="130"/>
      <c r="S57" s="130"/>
      <c r="T57" s="130"/>
      <c r="U57" s="130"/>
      <c r="V57" s="130"/>
      <c r="W57" s="130"/>
      <c r="X57" s="130"/>
      <c r="Y57" s="130"/>
      <c r="Z57" s="130"/>
      <c r="AA57" s="130"/>
      <c r="AB57" s="130"/>
      <c r="AC57" s="130"/>
      <c r="AD57" s="130"/>
      <c r="AE57" s="130"/>
      <c r="AF57" s="130"/>
      <c r="AG57" s="131">
        <f>'02 - teplovodní přípojka'!K34</f>
        <v>0</v>
      </c>
      <c r="AH57" s="129"/>
      <c r="AI57" s="129"/>
      <c r="AJ57" s="129"/>
      <c r="AK57" s="129"/>
      <c r="AL57" s="129"/>
      <c r="AM57" s="129"/>
      <c r="AN57" s="131">
        <f>SUM(AG57,AV57)</f>
        <v>0</v>
      </c>
      <c r="AO57" s="129"/>
      <c r="AP57" s="129"/>
      <c r="AQ57" s="132" t="s">
        <v>90</v>
      </c>
      <c r="AR57" s="67"/>
      <c r="AS57" s="133">
        <f>'02 - teplovodní přípojka'!K32</f>
        <v>0</v>
      </c>
      <c r="AT57" s="134">
        <f>'02 - teplovodní přípojka'!K33</f>
        <v>0</v>
      </c>
      <c r="AU57" s="134">
        <v>0</v>
      </c>
      <c r="AV57" s="134">
        <f>ROUND(SUM(AX57:AY57),2)</f>
        <v>0</v>
      </c>
      <c r="AW57" s="135">
        <f>'02 - teplovodní přípojka'!T93</f>
        <v>0</v>
      </c>
      <c r="AX57" s="134">
        <f>'02 - teplovodní přípojka'!K37</f>
        <v>0</v>
      </c>
      <c r="AY57" s="134">
        <f>'02 - teplovodní přípojka'!K38</f>
        <v>0</v>
      </c>
      <c r="AZ57" s="134">
        <f>'02 - teplovodní přípojka'!K39</f>
        <v>0</v>
      </c>
      <c r="BA57" s="134">
        <f>'02 - teplovodní přípojka'!K40</f>
        <v>0</v>
      </c>
      <c r="BB57" s="134">
        <f>'02 - teplovodní přípojka'!F37</f>
        <v>0</v>
      </c>
      <c r="BC57" s="134">
        <f>'02 - teplovodní přípojka'!F38</f>
        <v>0</v>
      </c>
      <c r="BD57" s="134">
        <f>'02 - teplovodní přípojka'!F39</f>
        <v>0</v>
      </c>
      <c r="BE57" s="134">
        <f>'02 - teplovodní přípojka'!F40</f>
        <v>0</v>
      </c>
      <c r="BF57" s="136">
        <f>'02 - teplovodní přípojka'!F41</f>
        <v>0</v>
      </c>
      <c r="BG57" s="4"/>
      <c r="BT57" s="137" t="s">
        <v>86</v>
      </c>
      <c r="BV57" s="137" t="s">
        <v>79</v>
      </c>
      <c r="BW57" s="137" t="s">
        <v>94</v>
      </c>
      <c r="BX57" s="137" t="s">
        <v>85</v>
      </c>
      <c r="CL57" s="137" t="s">
        <v>20</v>
      </c>
    </row>
    <row r="58" s="4" customFormat="1" ht="16.5" customHeight="1">
      <c r="A58" s="128" t="s">
        <v>87</v>
      </c>
      <c r="B58" s="65"/>
      <c r="C58" s="129"/>
      <c r="D58" s="129"/>
      <c r="E58" s="130" t="s">
        <v>95</v>
      </c>
      <c r="F58" s="130"/>
      <c r="G58" s="130"/>
      <c r="H58" s="130"/>
      <c r="I58" s="130"/>
      <c r="J58" s="129"/>
      <c r="K58" s="130" t="s">
        <v>96</v>
      </c>
      <c r="L58" s="130"/>
      <c r="M58" s="130"/>
      <c r="N58" s="130"/>
      <c r="O58" s="130"/>
      <c r="P58" s="130"/>
      <c r="Q58" s="130"/>
      <c r="R58" s="130"/>
      <c r="S58" s="130"/>
      <c r="T58" s="130"/>
      <c r="U58" s="130"/>
      <c r="V58" s="130"/>
      <c r="W58" s="130"/>
      <c r="X58" s="130"/>
      <c r="Y58" s="130"/>
      <c r="Z58" s="130"/>
      <c r="AA58" s="130"/>
      <c r="AB58" s="130"/>
      <c r="AC58" s="130"/>
      <c r="AD58" s="130"/>
      <c r="AE58" s="130"/>
      <c r="AF58" s="130"/>
      <c r="AG58" s="131">
        <f>'03 - zdravotechnické inst...'!K34</f>
        <v>0</v>
      </c>
      <c r="AH58" s="129"/>
      <c r="AI58" s="129"/>
      <c r="AJ58" s="129"/>
      <c r="AK58" s="129"/>
      <c r="AL58" s="129"/>
      <c r="AM58" s="129"/>
      <c r="AN58" s="131">
        <f>SUM(AG58,AV58)</f>
        <v>0</v>
      </c>
      <c r="AO58" s="129"/>
      <c r="AP58" s="129"/>
      <c r="AQ58" s="132" t="s">
        <v>90</v>
      </c>
      <c r="AR58" s="67"/>
      <c r="AS58" s="133">
        <f>'03 - zdravotechnické inst...'!K32</f>
        <v>0</v>
      </c>
      <c r="AT58" s="134">
        <f>'03 - zdravotechnické inst...'!K33</f>
        <v>0</v>
      </c>
      <c r="AU58" s="134">
        <v>0</v>
      </c>
      <c r="AV58" s="134">
        <f>ROUND(SUM(AX58:AY58),2)</f>
        <v>0</v>
      </c>
      <c r="AW58" s="135">
        <f>'03 - zdravotechnické inst...'!T91</f>
        <v>0</v>
      </c>
      <c r="AX58" s="134">
        <f>'03 - zdravotechnické inst...'!K37</f>
        <v>0</v>
      </c>
      <c r="AY58" s="134">
        <f>'03 - zdravotechnické inst...'!K38</f>
        <v>0</v>
      </c>
      <c r="AZ58" s="134">
        <f>'03 - zdravotechnické inst...'!K39</f>
        <v>0</v>
      </c>
      <c r="BA58" s="134">
        <f>'03 - zdravotechnické inst...'!K40</f>
        <v>0</v>
      </c>
      <c r="BB58" s="134">
        <f>'03 - zdravotechnické inst...'!F37</f>
        <v>0</v>
      </c>
      <c r="BC58" s="134">
        <f>'03 - zdravotechnické inst...'!F38</f>
        <v>0</v>
      </c>
      <c r="BD58" s="134">
        <f>'03 - zdravotechnické inst...'!F39</f>
        <v>0</v>
      </c>
      <c r="BE58" s="134">
        <f>'03 - zdravotechnické inst...'!F40</f>
        <v>0</v>
      </c>
      <c r="BF58" s="136">
        <f>'03 - zdravotechnické inst...'!F41</f>
        <v>0</v>
      </c>
      <c r="BG58" s="4"/>
      <c r="BT58" s="137" t="s">
        <v>86</v>
      </c>
      <c r="BV58" s="137" t="s">
        <v>79</v>
      </c>
      <c r="BW58" s="137" t="s">
        <v>97</v>
      </c>
      <c r="BX58" s="137" t="s">
        <v>85</v>
      </c>
      <c r="CL58" s="137" t="s">
        <v>20</v>
      </c>
    </row>
    <row r="59" s="7" customFormat="1" ht="16.5" customHeight="1">
      <c r="A59" s="7"/>
      <c r="B59" s="114"/>
      <c r="C59" s="115"/>
      <c r="D59" s="116" t="s">
        <v>98</v>
      </c>
      <c r="E59" s="116"/>
      <c r="F59" s="116"/>
      <c r="G59" s="116"/>
      <c r="H59" s="116"/>
      <c r="I59" s="117"/>
      <c r="J59" s="116" t="s">
        <v>99</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ROUND(SUM(AG60:AG63),2)</f>
        <v>0</v>
      </c>
      <c r="AH59" s="117"/>
      <c r="AI59" s="117"/>
      <c r="AJ59" s="117"/>
      <c r="AK59" s="117"/>
      <c r="AL59" s="117"/>
      <c r="AM59" s="117"/>
      <c r="AN59" s="119">
        <f>SUM(AG59,AV59)</f>
        <v>0</v>
      </c>
      <c r="AO59" s="117"/>
      <c r="AP59" s="117"/>
      <c r="AQ59" s="120" t="s">
        <v>83</v>
      </c>
      <c r="AR59" s="121"/>
      <c r="AS59" s="122">
        <f>ROUND(SUM(AS60:AS63),2)</f>
        <v>0</v>
      </c>
      <c r="AT59" s="123">
        <f>ROUND(SUM(AT60:AT63),2)</f>
        <v>0</v>
      </c>
      <c r="AU59" s="124">
        <f>ROUND(SUM(AU60:AU63),2)</f>
        <v>0</v>
      </c>
      <c r="AV59" s="124">
        <f>ROUND(SUM(AX59:AY59),2)</f>
        <v>0</v>
      </c>
      <c r="AW59" s="125">
        <f>ROUND(SUM(AW60:AW63),5)</f>
        <v>0</v>
      </c>
      <c r="AX59" s="124">
        <f>ROUND(BB59*L29,2)</f>
        <v>0</v>
      </c>
      <c r="AY59" s="124">
        <f>ROUND(BC59*L30,2)</f>
        <v>0</v>
      </c>
      <c r="AZ59" s="124">
        <f>ROUND(BD59*L29,2)</f>
        <v>0</v>
      </c>
      <c r="BA59" s="124">
        <f>ROUND(BE59*L30,2)</f>
        <v>0</v>
      </c>
      <c r="BB59" s="124">
        <f>ROUND(SUM(BB60:BB63),2)</f>
        <v>0</v>
      </c>
      <c r="BC59" s="124">
        <f>ROUND(SUM(BC60:BC63),2)</f>
        <v>0</v>
      </c>
      <c r="BD59" s="124">
        <f>ROUND(SUM(BD60:BD63),2)</f>
        <v>0</v>
      </c>
      <c r="BE59" s="124">
        <f>ROUND(SUM(BE60:BE63),2)</f>
        <v>0</v>
      </c>
      <c r="BF59" s="126">
        <f>ROUND(SUM(BF60:BF63),2)</f>
        <v>0</v>
      </c>
      <c r="BG59" s="7"/>
      <c r="BS59" s="127" t="s">
        <v>76</v>
      </c>
      <c r="BT59" s="127" t="s">
        <v>84</v>
      </c>
      <c r="BU59" s="127" t="s">
        <v>78</v>
      </c>
      <c r="BV59" s="127" t="s">
        <v>79</v>
      </c>
      <c r="BW59" s="127" t="s">
        <v>100</v>
      </c>
      <c r="BX59" s="127" t="s">
        <v>6</v>
      </c>
      <c r="CL59" s="127" t="s">
        <v>20</v>
      </c>
      <c r="CM59" s="127" t="s">
        <v>86</v>
      </c>
    </row>
    <row r="60" s="4" customFormat="1" ht="16.5" customHeight="1">
      <c r="A60" s="128" t="s">
        <v>87</v>
      </c>
      <c r="B60" s="65"/>
      <c r="C60" s="129"/>
      <c r="D60" s="129"/>
      <c r="E60" s="130" t="s">
        <v>88</v>
      </c>
      <c r="F60" s="130"/>
      <c r="G60" s="130"/>
      <c r="H60" s="130"/>
      <c r="I60" s="130"/>
      <c r="J60" s="129"/>
      <c r="K60" s="130" t="s">
        <v>89</v>
      </c>
      <c r="L60" s="130"/>
      <c r="M60" s="130"/>
      <c r="N60" s="130"/>
      <c r="O60" s="130"/>
      <c r="P60" s="130"/>
      <c r="Q60" s="130"/>
      <c r="R60" s="130"/>
      <c r="S60" s="130"/>
      <c r="T60" s="130"/>
      <c r="U60" s="130"/>
      <c r="V60" s="130"/>
      <c r="W60" s="130"/>
      <c r="X60" s="130"/>
      <c r="Y60" s="130"/>
      <c r="Z60" s="130"/>
      <c r="AA60" s="130"/>
      <c r="AB60" s="130"/>
      <c r="AC60" s="130"/>
      <c r="AD60" s="130"/>
      <c r="AE60" s="130"/>
      <c r="AF60" s="130"/>
      <c r="AG60" s="131">
        <f>'01 - stavební část_01'!K34</f>
        <v>0</v>
      </c>
      <c r="AH60" s="129"/>
      <c r="AI60" s="129"/>
      <c r="AJ60" s="129"/>
      <c r="AK60" s="129"/>
      <c r="AL60" s="129"/>
      <c r="AM60" s="129"/>
      <c r="AN60" s="131">
        <f>SUM(AG60,AV60)</f>
        <v>0</v>
      </c>
      <c r="AO60" s="129"/>
      <c r="AP60" s="129"/>
      <c r="AQ60" s="132" t="s">
        <v>90</v>
      </c>
      <c r="AR60" s="67"/>
      <c r="AS60" s="133">
        <f>'01 - stavební část_01'!K32</f>
        <v>0</v>
      </c>
      <c r="AT60" s="134">
        <f>'01 - stavební část_01'!K33</f>
        <v>0</v>
      </c>
      <c r="AU60" s="134">
        <v>0</v>
      </c>
      <c r="AV60" s="134">
        <f>ROUND(SUM(AX60:AY60),2)</f>
        <v>0</v>
      </c>
      <c r="AW60" s="135">
        <f>'01 - stavební část_01'!T107</f>
        <v>0</v>
      </c>
      <c r="AX60" s="134">
        <f>'01 - stavební část_01'!K37</f>
        <v>0</v>
      </c>
      <c r="AY60" s="134">
        <f>'01 - stavební část_01'!K38</f>
        <v>0</v>
      </c>
      <c r="AZ60" s="134">
        <f>'01 - stavební část_01'!K39</f>
        <v>0</v>
      </c>
      <c r="BA60" s="134">
        <f>'01 - stavební část_01'!K40</f>
        <v>0</v>
      </c>
      <c r="BB60" s="134">
        <f>'01 - stavební část_01'!F37</f>
        <v>0</v>
      </c>
      <c r="BC60" s="134">
        <f>'01 - stavební část_01'!F38</f>
        <v>0</v>
      </c>
      <c r="BD60" s="134">
        <f>'01 - stavební část_01'!F39</f>
        <v>0</v>
      </c>
      <c r="BE60" s="134">
        <f>'01 - stavební část_01'!F40</f>
        <v>0</v>
      </c>
      <c r="BF60" s="136">
        <f>'01 - stavební část_01'!F41</f>
        <v>0</v>
      </c>
      <c r="BG60" s="4"/>
      <c r="BT60" s="137" t="s">
        <v>86</v>
      </c>
      <c r="BV60" s="137" t="s">
        <v>79</v>
      </c>
      <c r="BW60" s="137" t="s">
        <v>101</v>
      </c>
      <c r="BX60" s="137" t="s">
        <v>100</v>
      </c>
      <c r="CL60" s="137" t="s">
        <v>20</v>
      </c>
    </row>
    <row r="61" s="4" customFormat="1" ht="16.5" customHeight="1">
      <c r="A61" s="128" t="s">
        <v>87</v>
      </c>
      <c r="B61" s="65"/>
      <c r="C61" s="129"/>
      <c r="D61" s="129"/>
      <c r="E61" s="130" t="s">
        <v>92</v>
      </c>
      <c r="F61" s="130"/>
      <c r="G61" s="130"/>
      <c r="H61" s="130"/>
      <c r="I61" s="130"/>
      <c r="J61" s="129"/>
      <c r="K61" s="130" t="s">
        <v>102</v>
      </c>
      <c r="L61" s="130"/>
      <c r="M61" s="130"/>
      <c r="N61" s="130"/>
      <c r="O61" s="130"/>
      <c r="P61" s="130"/>
      <c r="Q61" s="130"/>
      <c r="R61" s="130"/>
      <c r="S61" s="130"/>
      <c r="T61" s="130"/>
      <c r="U61" s="130"/>
      <c r="V61" s="130"/>
      <c r="W61" s="130"/>
      <c r="X61" s="130"/>
      <c r="Y61" s="130"/>
      <c r="Z61" s="130"/>
      <c r="AA61" s="130"/>
      <c r="AB61" s="130"/>
      <c r="AC61" s="130"/>
      <c r="AD61" s="130"/>
      <c r="AE61" s="130"/>
      <c r="AF61" s="130"/>
      <c r="AG61" s="131">
        <f>'02 - výtah'!K34</f>
        <v>0</v>
      </c>
      <c r="AH61" s="129"/>
      <c r="AI61" s="129"/>
      <c r="AJ61" s="129"/>
      <c r="AK61" s="129"/>
      <c r="AL61" s="129"/>
      <c r="AM61" s="129"/>
      <c r="AN61" s="131">
        <f>SUM(AG61,AV61)</f>
        <v>0</v>
      </c>
      <c r="AO61" s="129"/>
      <c r="AP61" s="129"/>
      <c r="AQ61" s="132" t="s">
        <v>90</v>
      </c>
      <c r="AR61" s="67"/>
      <c r="AS61" s="133">
        <f>'02 - výtah'!K32</f>
        <v>0</v>
      </c>
      <c r="AT61" s="134">
        <f>'02 - výtah'!K33</f>
        <v>0</v>
      </c>
      <c r="AU61" s="134">
        <v>0</v>
      </c>
      <c r="AV61" s="134">
        <f>ROUND(SUM(AX61:AY61),2)</f>
        <v>0</v>
      </c>
      <c r="AW61" s="135">
        <f>'02 - výtah'!T89</f>
        <v>0</v>
      </c>
      <c r="AX61" s="134">
        <f>'02 - výtah'!K37</f>
        <v>0</v>
      </c>
      <c r="AY61" s="134">
        <f>'02 - výtah'!K38</f>
        <v>0</v>
      </c>
      <c r="AZ61" s="134">
        <f>'02 - výtah'!K39</f>
        <v>0</v>
      </c>
      <c r="BA61" s="134">
        <f>'02 - výtah'!K40</f>
        <v>0</v>
      </c>
      <c r="BB61" s="134">
        <f>'02 - výtah'!F37</f>
        <v>0</v>
      </c>
      <c r="BC61" s="134">
        <f>'02 - výtah'!F38</f>
        <v>0</v>
      </c>
      <c r="BD61" s="134">
        <f>'02 - výtah'!F39</f>
        <v>0</v>
      </c>
      <c r="BE61" s="134">
        <f>'02 - výtah'!F40</f>
        <v>0</v>
      </c>
      <c r="BF61" s="136">
        <f>'02 - výtah'!F41</f>
        <v>0</v>
      </c>
      <c r="BG61" s="4"/>
      <c r="BT61" s="137" t="s">
        <v>86</v>
      </c>
      <c r="BV61" s="137" t="s">
        <v>79</v>
      </c>
      <c r="BW61" s="137" t="s">
        <v>103</v>
      </c>
      <c r="BX61" s="137" t="s">
        <v>100</v>
      </c>
      <c r="CL61" s="137" t="s">
        <v>20</v>
      </c>
    </row>
    <row r="62" s="4" customFormat="1" ht="16.5" customHeight="1">
      <c r="A62" s="128" t="s">
        <v>87</v>
      </c>
      <c r="B62" s="65"/>
      <c r="C62" s="129"/>
      <c r="D62" s="129"/>
      <c r="E62" s="130" t="s">
        <v>95</v>
      </c>
      <c r="F62" s="130"/>
      <c r="G62" s="130"/>
      <c r="H62" s="130"/>
      <c r="I62" s="130"/>
      <c r="J62" s="129"/>
      <c r="K62" s="130" t="s">
        <v>104</v>
      </c>
      <c r="L62" s="130"/>
      <c r="M62" s="130"/>
      <c r="N62" s="130"/>
      <c r="O62" s="130"/>
      <c r="P62" s="130"/>
      <c r="Q62" s="130"/>
      <c r="R62" s="130"/>
      <c r="S62" s="130"/>
      <c r="T62" s="130"/>
      <c r="U62" s="130"/>
      <c r="V62" s="130"/>
      <c r="W62" s="130"/>
      <c r="X62" s="130"/>
      <c r="Y62" s="130"/>
      <c r="Z62" s="130"/>
      <c r="AA62" s="130"/>
      <c r="AB62" s="130"/>
      <c r="AC62" s="130"/>
      <c r="AD62" s="130"/>
      <c r="AE62" s="130"/>
      <c r="AF62" s="130"/>
      <c r="AG62" s="131">
        <f>'03 - elektroinstalace'!K34</f>
        <v>0</v>
      </c>
      <c r="AH62" s="129"/>
      <c r="AI62" s="129"/>
      <c r="AJ62" s="129"/>
      <c r="AK62" s="129"/>
      <c r="AL62" s="129"/>
      <c r="AM62" s="129"/>
      <c r="AN62" s="131">
        <f>SUM(AG62,AV62)</f>
        <v>0</v>
      </c>
      <c r="AO62" s="129"/>
      <c r="AP62" s="129"/>
      <c r="AQ62" s="132" t="s">
        <v>90</v>
      </c>
      <c r="AR62" s="67"/>
      <c r="AS62" s="133">
        <f>'03 - elektroinstalace'!K32</f>
        <v>0</v>
      </c>
      <c r="AT62" s="134">
        <f>'03 - elektroinstalace'!K33</f>
        <v>0</v>
      </c>
      <c r="AU62" s="134">
        <v>0</v>
      </c>
      <c r="AV62" s="134">
        <f>ROUND(SUM(AX62:AY62),2)</f>
        <v>0</v>
      </c>
      <c r="AW62" s="135">
        <f>'03 - elektroinstalace'!T96</f>
        <v>0</v>
      </c>
      <c r="AX62" s="134">
        <f>'03 - elektroinstalace'!K37</f>
        <v>0</v>
      </c>
      <c r="AY62" s="134">
        <f>'03 - elektroinstalace'!K38</f>
        <v>0</v>
      </c>
      <c r="AZ62" s="134">
        <f>'03 - elektroinstalace'!K39</f>
        <v>0</v>
      </c>
      <c r="BA62" s="134">
        <f>'03 - elektroinstalace'!K40</f>
        <v>0</v>
      </c>
      <c r="BB62" s="134">
        <f>'03 - elektroinstalace'!F37</f>
        <v>0</v>
      </c>
      <c r="BC62" s="134">
        <f>'03 - elektroinstalace'!F38</f>
        <v>0</v>
      </c>
      <c r="BD62" s="134">
        <f>'03 - elektroinstalace'!F39</f>
        <v>0</v>
      </c>
      <c r="BE62" s="134">
        <f>'03 - elektroinstalace'!F40</f>
        <v>0</v>
      </c>
      <c r="BF62" s="136">
        <f>'03 - elektroinstalace'!F41</f>
        <v>0</v>
      </c>
      <c r="BG62" s="4"/>
      <c r="BT62" s="137" t="s">
        <v>86</v>
      </c>
      <c r="BV62" s="137" t="s">
        <v>79</v>
      </c>
      <c r="BW62" s="137" t="s">
        <v>105</v>
      </c>
      <c r="BX62" s="137" t="s">
        <v>100</v>
      </c>
      <c r="CL62" s="137" t="s">
        <v>22</v>
      </c>
    </row>
    <row r="63" s="4" customFormat="1" ht="16.5" customHeight="1">
      <c r="A63" s="128" t="s">
        <v>87</v>
      </c>
      <c r="B63" s="65"/>
      <c r="C63" s="129"/>
      <c r="D63" s="129"/>
      <c r="E63" s="130" t="s">
        <v>106</v>
      </c>
      <c r="F63" s="130"/>
      <c r="G63" s="130"/>
      <c r="H63" s="130"/>
      <c r="I63" s="130"/>
      <c r="J63" s="129"/>
      <c r="K63" s="130" t="s">
        <v>96</v>
      </c>
      <c r="L63" s="130"/>
      <c r="M63" s="130"/>
      <c r="N63" s="130"/>
      <c r="O63" s="130"/>
      <c r="P63" s="130"/>
      <c r="Q63" s="130"/>
      <c r="R63" s="130"/>
      <c r="S63" s="130"/>
      <c r="T63" s="130"/>
      <c r="U63" s="130"/>
      <c r="V63" s="130"/>
      <c r="W63" s="130"/>
      <c r="X63" s="130"/>
      <c r="Y63" s="130"/>
      <c r="Z63" s="130"/>
      <c r="AA63" s="130"/>
      <c r="AB63" s="130"/>
      <c r="AC63" s="130"/>
      <c r="AD63" s="130"/>
      <c r="AE63" s="130"/>
      <c r="AF63" s="130"/>
      <c r="AG63" s="131">
        <f>'04 - zdravotechnické inst...'!K34</f>
        <v>0</v>
      </c>
      <c r="AH63" s="129"/>
      <c r="AI63" s="129"/>
      <c r="AJ63" s="129"/>
      <c r="AK63" s="129"/>
      <c r="AL63" s="129"/>
      <c r="AM63" s="129"/>
      <c r="AN63" s="131">
        <f>SUM(AG63,AV63)</f>
        <v>0</v>
      </c>
      <c r="AO63" s="129"/>
      <c r="AP63" s="129"/>
      <c r="AQ63" s="132" t="s">
        <v>90</v>
      </c>
      <c r="AR63" s="67"/>
      <c r="AS63" s="133">
        <f>'04 - zdravotechnické inst...'!K32</f>
        <v>0</v>
      </c>
      <c r="AT63" s="134">
        <f>'04 - zdravotechnické inst...'!K33</f>
        <v>0</v>
      </c>
      <c r="AU63" s="134">
        <v>0</v>
      </c>
      <c r="AV63" s="134">
        <f>ROUND(SUM(AX63:AY63),2)</f>
        <v>0</v>
      </c>
      <c r="AW63" s="135">
        <f>'04 - zdravotechnické inst...'!T91</f>
        <v>0</v>
      </c>
      <c r="AX63" s="134">
        <f>'04 - zdravotechnické inst...'!K37</f>
        <v>0</v>
      </c>
      <c r="AY63" s="134">
        <f>'04 - zdravotechnické inst...'!K38</f>
        <v>0</v>
      </c>
      <c r="AZ63" s="134">
        <f>'04 - zdravotechnické inst...'!K39</f>
        <v>0</v>
      </c>
      <c r="BA63" s="134">
        <f>'04 - zdravotechnické inst...'!K40</f>
        <v>0</v>
      </c>
      <c r="BB63" s="134">
        <f>'04 - zdravotechnické inst...'!F37</f>
        <v>0</v>
      </c>
      <c r="BC63" s="134">
        <f>'04 - zdravotechnické inst...'!F38</f>
        <v>0</v>
      </c>
      <c r="BD63" s="134">
        <f>'04 - zdravotechnické inst...'!F39</f>
        <v>0</v>
      </c>
      <c r="BE63" s="134">
        <f>'04 - zdravotechnické inst...'!F40</f>
        <v>0</v>
      </c>
      <c r="BF63" s="136">
        <f>'04 - zdravotechnické inst...'!F41</f>
        <v>0</v>
      </c>
      <c r="BG63" s="4"/>
      <c r="BT63" s="137" t="s">
        <v>86</v>
      </c>
      <c r="BV63" s="137" t="s">
        <v>79</v>
      </c>
      <c r="BW63" s="137" t="s">
        <v>107</v>
      </c>
      <c r="BX63" s="137" t="s">
        <v>100</v>
      </c>
      <c r="CL63" s="137" t="s">
        <v>20</v>
      </c>
    </row>
    <row r="64" s="7" customFormat="1" ht="24.75" customHeight="1">
      <c r="A64" s="7"/>
      <c r="B64" s="114"/>
      <c r="C64" s="115"/>
      <c r="D64" s="116" t="s">
        <v>108</v>
      </c>
      <c r="E64" s="116"/>
      <c r="F64" s="116"/>
      <c r="G64" s="116"/>
      <c r="H64" s="116"/>
      <c r="I64" s="117"/>
      <c r="J64" s="116" t="s">
        <v>109</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ROUND(SUM(AG65:AG70),2)</f>
        <v>0</v>
      </c>
      <c r="AH64" s="117"/>
      <c r="AI64" s="117"/>
      <c r="AJ64" s="117"/>
      <c r="AK64" s="117"/>
      <c r="AL64" s="117"/>
      <c r="AM64" s="117"/>
      <c r="AN64" s="119">
        <f>SUM(AG64,AV64)</f>
        <v>0</v>
      </c>
      <c r="AO64" s="117"/>
      <c r="AP64" s="117"/>
      <c r="AQ64" s="120" t="s">
        <v>83</v>
      </c>
      <c r="AR64" s="121"/>
      <c r="AS64" s="122">
        <f>ROUND(SUM(AS65:AS70),2)</f>
        <v>0</v>
      </c>
      <c r="AT64" s="123">
        <f>ROUND(SUM(AT65:AT70),2)</f>
        <v>0</v>
      </c>
      <c r="AU64" s="124">
        <f>ROUND(SUM(AU65:AU70),2)</f>
        <v>0</v>
      </c>
      <c r="AV64" s="124">
        <f>ROUND(SUM(AX64:AY64),2)</f>
        <v>0</v>
      </c>
      <c r="AW64" s="125">
        <f>ROUND(SUM(AW65:AW70),5)</f>
        <v>0</v>
      </c>
      <c r="AX64" s="124">
        <f>ROUND(BB64*L29,2)</f>
        <v>0</v>
      </c>
      <c r="AY64" s="124">
        <f>ROUND(BC64*L30,2)</f>
        <v>0</v>
      </c>
      <c r="AZ64" s="124">
        <f>ROUND(BD64*L29,2)</f>
        <v>0</v>
      </c>
      <c r="BA64" s="124">
        <f>ROUND(BE64*L30,2)</f>
        <v>0</v>
      </c>
      <c r="BB64" s="124">
        <f>ROUND(SUM(BB65:BB70),2)</f>
        <v>0</v>
      </c>
      <c r="BC64" s="124">
        <f>ROUND(SUM(BC65:BC70),2)</f>
        <v>0</v>
      </c>
      <c r="BD64" s="124">
        <f>ROUND(SUM(BD65:BD70),2)</f>
        <v>0</v>
      </c>
      <c r="BE64" s="124">
        <f>ROUND(SUM(BE65:BE70),2)</f>
        <v>0</v>
      </c>
      <c r="BF64" s="126">
        <f>ROUND(SUM(BF65:BF70),2)</f>
        <v>0</v>
      </c>
      <c r="BG64" s="7"/>
      <c r="BS64" s="127" t="s">
        <v>76</v>
      </c>
      <c r="BT64" s="127" t="s">
        <v>84</v>
      </c>
      <c r="BU64" s="127" t="s">
        <v>78</v>
      </c>
      <c r="BV64" s="127" t="s">
        <v>79</v>
      </c>
      <c r="BW64" s="127" t="s">
        <v>110</v>
      </c>
      <c r="BX64" s="127" t="s">
        <v>6</v>
      </c>
      <c r="CL64" s="127" t="s">
        <v>20</v>
      </c>
      <c r="CM64" s="127" t="s">
        <v>86</v>
      </c>
    </row>
    <row r="65" s="4" customFormat="1" ht="16.5" customHeight="1">
      <c r="A65" s="128" t="s">
        <v>87</v>
      </c>
      <c r="B65" s="65"/>
      <c r="C65" s="129"/>
      <c r="D65" s="129"/>
      <c r="E65" s="130" t="s">
        <v>88</v>
      </c>
      <c r="F65" s="130"/>
      <c r="G65" s="130"/>
      <c r="H65" s="130"/>
      <c r="I65" s="130"/>
      <c r="J65" s="129"/>
      <c r="K65" s="130" t="s">
        <v>89</v>
      </c>
      <c r="L65" s="130"/>
      <c r="M65" s="130"/>
      <c r="N65" s="130"/>
      <c r="O65" s="130"/>
      <c r="P65" s="130"/>
      <c r="Q65" s="130"/>
      <c r="R65" s="130"/>
      <c r="S65" s="130"/>
      <c r="T65" s="130"/>
      <c r="U65" s="130"/>
      <c r="V65" s="130"/>
      <c r="W65" s="130"/>
      <c r="X65" s="130"/>
      <c r="Y65" s="130"/>
      <c r="Z65" s="130"/>
      <c r="AA65" s="130"/>
      <c r="AB65" s="130"/>
      <c r="AC65" s="130"/>
      <c r="AD65" s="130"/>
      <c r="AE65" s="130"/>
      <c r="AF65" s="130"/>
      <c r="AG65" s="131">
        <f>'01 - stavební část_02'!K34</f>
        <v>0</v>
      </c>
      <c r="AH65" s="129"/>
      <c r="AI65" s="129"/>
      <c r="AJ65" s="129"/>
      <c r="AK65" s="129"/>
      <c r="AL65" s="129"/>
      <c r="AM65" s="129"/>
      <c r="AN65" s="131">
        <f>SUM(AG65,AV65)</f>
        <v>0</v>
      </c>
      <c r="AO65" s="129"/>
      <c r="AP65" s="129"/>
      <c r="AQ65" s="132" t="s">
        <v>90</v>
      </c>
      <c r="AR65" s="67"/>
      <c r="AS65" s="133">
        <f>'01 - stavební část_02'!K32</f>
        <v>0</v>
      </c>
      <c r="AT65" s="134">
        <f>'01 - stavební část_02'!K33</f>
        <v>0</v>
      </c>
      <c r="AU65" s="134">
        <v>0</v>
      </c>
      <c r="AV65" s="134">
        <f>ROUND(SUM(AX65:AY65),2)</f>
        <v>0</v>
      </c>
      <c r="AW65" s="135">
        <f>'01 - stavební část_02'!T109</f>
        <v>0</v>
      </c>
      <c r="AX65" s="134">
        <f>'01 - stavební část_02'!K37</f>
        <v>0</v>
      </c>
      <c r="AY65" s="134">
        <f>'01 - stavební část_02'!K38</f>
        <v>0</v>
      </c>
      <c r="AZ65" s="134">
        <f>'01 - stavební část_02'!K39</f>
        <v>0</v>
      </c>
      <c r="BA65" s="134">
        <f>'01 - stavební část_02'!K40</f>
        <v>0</v>
      </c>
      <c r="BB65" s="134">
        <f>'01 - stavební část_02'!F37</f>
        <v>0</v>
      </c>
      <c r="BC65" s="134">
        <f>'01 - stavební část_02'!F38</f>
        <v>0</v>
      </c>
      <c r="BD65" s="134">
        <f>'01 - stavební část_02'!F39</f>
        <v>0</v>
      </c>
      <c r="BE65" s="134">
        <f>'01 - stavební část_02'!F40</f>
        <v>0</v>
      </c>
      <c r="BF65" s="136">
        <f>'01 - stavební část_02'!F41</f>
        <v>0</v>
      </c>
      <c r="BG65" s="4"/>
      <c r="BT65" s="137" t="s">
        <v>86</v>
      </c>
      <c r="BV65" s="137" t="s">
        <v>79</v>
      </c>
      <c r="BW65" s="137" t="s">
        <v>111</v>
      </c>
      <c r="BX65" s="137" t="s">
        <v>110</v>
      </c>
      <c r="CL65" s="137" t="s">
        <v>20</v>
      </c>
    </row>
    <row r="66" s="4" customFormat="1" ht="16.5" customHeight="1">
      <c r="A66" s="128" t="s">
        <v>87</v>
      </c>
      <c r="B66" s="65"/>
      <c r="C66" s="129"/>
      <c r="D66" s="129"/>
      <c r="E66" s="130" t="s">
        <v>92</v>
      </c>
      <c r="F66" s="130"/>
      <c r="G66" s="130"/>
      <c r="H66" s="130"/>
      <c r="I66" s="130"/>
      <c r="J66" s="129"/>
      <c r="K66" s="130" t="s">
        <v>104</v>
      </c>
      <c r="L66" s="130"/>
      <c r="M66" s="130"/>
      <c r="N66" s="130"/>
      <c r="O66" s="130"/>
      <c r="P66" s="130"/>
      <c r="Q66" s="130"/>
      <c r="R66" s="130"/>
      <c r="S66" s="130"/>
      <c r="T66" s="130"/>
      <c r="U66" s="130"/>
      <c r="V66" s="130"/>
      <c r="W66" s="130"/>
      <c r="X66" s="130"/>
      <c r="Y66" s="130"/>
      <c r="Z66" s="130"/>
      <c r="AA66" s="130"/>
      <c r="AB66" s="130"/>
      <c r="AC66" s="130"/>
      <c r="AD66" s="130"/>
      <c r="AE66" s="130"/>
      <c r="AF66" s="130"/>
      <c r="AG66" s="131">
        <f>'02 - elektroinstalace'!K34</f>
        <v>0</v>
      </c>
      <c r="AH66" s="129"/>
      <c r="AI66" s="129"/>
      <c r="AJ66" s="129"/>
      <c r="AK66" s="129"/>
      <c r="AL66" s="129"/>
      <c r="AM66" s="129"/>
      <c r="AN66" s="131">
        <f>SUM(AG66,AV66)</f>
        <v>0</v>
      </c>
      <c r="AO66" s="129"/>
      <c r="AP66" s="129"/>
      <c r="AQ66" s="132" t="s">
        <v>90</v>
      </c>
      <c r="AR66" s="67"/>
      <c r="AS66" s="133">
        <f>'02 - elektroinstalace'!K32</f>
        <v>0</v>
      </c>
      <c r="AT66" s="134">
        <f>'02 - elektroinstalace'!K33</f>
        <v>0</v>
      </c>
      <c r="AU66" s="134">
        <v>0</v>
      </c>
      <c r="AV66" s="134">
        <f>ROUND(SUM(AX66:AY66),2)</f>
        <v>0</v>
      </c>
      <c r="AW66" s="135">
        <f>'02 - elektroinstalace'!T97</f>
        <v>0</v>
      </c>
      <c r="AX66" s="134">
        <f>'02 - elektroinstalace'!K37</f>
        <v>0</v>
      </c>
      <c r="AY66" s="134">
        <f>'02 - elektroinstalace'!K38</f>
        <v>0</v>
      </c>
      <c r="AZ66" s="134">
        <f>'02 - elektroinstalace'!K39</f>
        <v>0</v>
      </c>
      <c r="BA66" s="134">
        <f>'02 - elektroinstalace'!K40</f>
        <v>0</v>
      </c>
      <c r="BB66" s="134">
        <f>'02 - elektroinstalace'!F37</f>
        <v>0</v>
      </c>
      <c r="BC66" s="134">
        <f>'02 - elektroinstalace'!F38</f>
        <v>0</v>
      </c>
      <c r="BD66" s="134">
        <f>'02 - elektroinstalace'!F39</f>
        <v>0</v>
      </c>
      <c r="BE66" s="134">
        <f>'02 - elektroinstalace'!F40</f>
        <v>0</v>
      </c>
      <c r="BF66" s="136">
        <f>'02 - elektroinstalace'!F41</f>
        <v>0</v>
      </c>
      <c r="BG66" s="4"/>
      <c r="BT66" s="137" t="s">
        <v>86</v>
      </c>
      <c r="BV66" s="137" t="s">
        <v>79</v>
      </c>
      <c r="BW66" s="137" t="s">
        <v>112</v>
      </c>
      <c r="BX66" s="137" t="s">
        <v>110</v>
      </c>
      <c r="CL66" s="137" t="s">
        <v>22</v>
      </c>
    </row>
    <row r="67" s="4" customFormat="1" ht="16.5" customHeight="1">
      <c r="A67" s="128" t="s">
        <v>87</v>
      </c>
      <c r="B67" s="65"/>
      <c r="C67" s="129"/>
      <c r="D67" s="129"/>
      <c r="E67" s="130" t="s">
        <v>95</v>
      </c>
      <c r="F67" s="130"/>
      <c r="G67" s="130"/>
      <c r="H67" s="130"/>
      <c r="I67" s="130"/>
      <c r="J67" s="129"/>
      <c r="K67" s="130" t="s">
        <v>96</v>
      </c>
      <c r="L67" s="130"/>
      <c r="M67" s="130"/>
      <c r="N67" s="130"/>
      <c r="O67" s="130"/>
      <c r="P67" s="130"/>
      <c r="Q67" s="130"/>
      <c r="R67" s="130"/>
      <c r="S67" s="130"/>
      <c r="T67" s="130"/>
      <c r="U67" s="130"/>
      <c r="V67" s="130"/>
      <c r="W67" s="130"/>
      <c r="X67" s="130"/>
      <c r="Y67" s="130"/>
      <c r="Z67" s="130"/>
      <c r="AA67" s="130"/>
      <c r="AB67" s="130"/>
      <c r="AC67" s="130"/>
      <c r="AD67" s="130"/>
      <c r="AE67" s="130"/>
      <c r="AF67" s="130"/>
      <c r="AG67" s="131">
        <f>'03 - zdravotechnické inst..._01'!K34</f>
        <v>0</v>
      </c>
      <c r="AH67" s="129"/>
      <c r="AI67" s="129"/>
      <c r="AJ67" s="129"/>
      <c r="AK67" s="129"/>
      <c r="AL67" s="129"/>
      <c r="AM67" s="129"/>
      <c r="AN67" s="131">
        <f>SUM(AG67,AV67)</f>
        <v>0</v>
      </c>
      <c r="AO67" s="129"/>
      <c r="AP67" s="129"/>
      <c r="AQ67" s="132" t="s">
        <v>90</v>
      </c>
      <c r="AR67" s="67"/>
      <c r="AS67" s="133">
        <f>'03 - zdravotechnické inst..._01'!K32</f>
        <v>0</v>
      </c>
      <c r="AT67" s="134">
        <f>'03 - zdravotechnické inst..._01'!K33</f>
        <v>0</v>
      </c>
      <c r="AU67" s="134">
        <v>0</v>
      </c>
      <c r="AV67" s="134">
        <f>ROUND(SUM(AX67:AY67),2)</f>
        <v>0</v>
      </c>
      <c r="AW67" s="135">
        <f>'03 - zdravotechnické inst..._01'!T92</f>
        <v>0</v>
      </c>
      <c r="AX67" s="134">
        <f>'03 - zdravotechnické inst..._01'!K37</f>
        <v>0</v>
      </c>
      <c r="AY67" s="134">
        <f>'03 - zdravotechnické inst..._01'!K38</f>
        <v>0</v>
      </c>
      <c r="AZ67" s="134">
        <f>'03 - zdravotechnické inst..._01'!K39</f>
        <v>0</v>
      </c>
      <c r="BA67" s="134">
        <f>'03 - zdravotechnické inst..._01'!K40</f>
        <v>0</v>
      </c>
      <c r="BB67" s="134">
        <f>'03 - zdravotechnické inst..._01'!F37</f>
        <v>0</v>
      </c>
      <c r="BC67" s="134">
        <f>'03 - zdravotechnické inst..._01'!F38</f>
        <v>0</v>
      </c>
      <c r="BD67" s="134">
        <f>'03 - zdravotechnické inst..._01'!F39</f>
        <v>0</v>
      </c>
      <c r="BE67" s="134">
        <f>'03 - zdravotechnické inst..._01'!F40</f>
        <v>0</v>
      </c>
      <c r="BF67" s="136">
        <f>'03 - zdravotechnické inst..._01'!F41</f>
        <v>0</v>
      </c>
      <c r="BG67" s="4"/>
      <c r="BT67" s="137" t="s">
        <v>86</v>
      </c>
      <c r="BV67" s="137" t="s">
        <v>79</v>
      </c>
      <c r="BW67" s="137" t="s">
        <v>113</v>
      </c>
      <c r="BX67" s="137" t="s">
        <v>110</v>
      </c>
      <c r="CL67" s="137" t="s">
        <v>22</v>
      </c>
    </row>
    <row r="68" s="4" customFormat="1" ht="16.5" customHeight="1">
      <c r="A68" s="128" t="s">
        <v>87</v>
      </c>
      <c r="B68" s="65"/>
      <c r="C68" s="129"/>
      <c r="D68" s="129"/>
      <c r="E68" s="130" t="s">
        <v>106</v>
      </c>
      <c r="F68" s="130"/>
      <c r="G68" s="130"/>
      <c r="H68" s="130"/>
      <c r="I68" s="130"/>
      <c r="J68" s="129"/>
      <c r="K68" s="130" t="s">
        <v>114</v>
      </c>
      <c r="L68" s="130"/>
      <c r="M68" s="130"/>
      <c r="N68" s="130"/>
      <c r="O68" s="130"/>
      <c r="P68" s="130"/>
      <c r="Q68" s="130"/>
      <c r="R68" s="130"/>
      <c r="S68" s="130"/>
      <c r="T68" s="130"/>
      <c r="U68" s="130"/>
      <c r="V68" s="130"/>
      <c r="W68" s="130"/>
      <c r="X68" s="130"/>
      <c r="Y68" s="130"/>
      <c r="Z68" s="130"/>
      <c r="AA68" s="130"/>
      <c r="AB68" s="130"/>
      <c r="AC68" s="130"/>
      <c r="AD68" s="130"/>
      <c r="AE68" s="130"/>
      <c r="AF68" s="130"/>
      <c r="AG68" s="131">
        <f>'04 - teplovod'!K34</f>
        <v>0</v>
      </c>
      <c r="AH68" s="129"/>
      <c r="AI68" s="129"/>
      <c r="AJ68" s="129"/>
      <c r="AK68" s="129"/>
      <c r="AL68" s="129"/>
      <c r="AM68" s="129"/>
      <c r="AN68" s="131">
        <f>SUM(AG68,AV68)</f>
        <v>0</v>
      </c>
      <c r="AO68" s="129"/>
      <c r="AP68" s="129"/>
      <c r="AQ68" s="132" t="s">
        <v>90</v>
      </c>
      <c r="AR68" s="67"/>
      <c r="AS68" s="133">
        <f>'04 - teplovod'!K32</f>
        <v>0</v>
      </c>
      <c r="AT68" s="134">
        <f>'04 - teplovod'!K33</f>
        <v>0</v>
      </c>
      <c r="AU68" s="134">
        <v>0</v>
      </c>
      <c r="AV68" s="134">
        <f>ROUND(SUM(AX68:AY68),2)</f>
        <v>0</v>
      </c>
      <c r="AW68" s="135">
        <f>'04 - teplovod'!T92</f>
        <v>0</v>
      </c>
      <c r="AX68" s="134">
        <f>'04 - teplovod'!K37</f>
        <v>0</v>
      </c>
      <c r="AY68" s="134">
        <f>'04 - teplovod'!K38</f>
        <v>0</v>
      </c>
      <c r="AZ68" s="134">
        <f>'04 - teplovod'!K39</f>
        <v>0</v>
      </c>
      <c r="BA68" s="134">
        <f>'04 - teplovod'!K40</f>
        <v>0</v>
      </c>
      <c r="BB68" s="134">
        <f>'04 - teplovod'!F37</f>
        <v>0</v>
      </c>
      <c r="BC68" s="134">
        <f>'04 - teplovod'!F38</f>
        <v>0</v>
      </c>
      <c r="BD68" s="134">
        <f>'04 - teplovod'!F39</f>
        <v>0</v>
      </c>
      <c r="BE68" s="134">
        <f>'04 - teplovod'!F40</f>
        <v>0</v>
      </c>
      <c r="BF68" s="136">
        <f>'04 - teplovod'!F41</f>
        <v>0</v>
      </c>
      <c r="BG68" s="4"/>
      <c r="BT68" s="137" t="s">
        <v>86</v>
      </c>
      <c r="BV68" s="137" t="s">
        <v>79</v>
      </c>
      <c r="BW68" s="137" t="s">
        <v>115</v>
      </c>
      <c r="BX68" s="137" t="s">
        <v>110</v>
      </c>
      <c r="CL68" s="137" t="s">
        <v>20</v>
      </c>
    </row>
    <row r="69" s="4" customFormat="1" ht="16.5" customHeight="1">
      <c r="A69" s="128" t="s">
        <v>87</v>
      </c>
      <c r="B69" s="65"/>
      <c r="C69" s="129"/>
      <c r="D69" s="129"/>
      <c r="E69" s="130" t="s">
        <v>116</v>
      </c>
      <c r="F69" s="130"/>
      <c r="G69" s="130"/>
      <c r="H69" s="130"/>
      <c r="I69" s="130"/>
      <c r="J69" s="129"/>
      <c r="K69" s="130" t="s">
        <v>117</v>
      </c>
      <c r="L69" s="130"/>
      <c r="M69" s="130"/>
      <c r="N69" s="130"/>
      <c r="O69" s="130"/>
      <c r="P69" s="130"/>
      <c r="Q69" s="130"/>
      <c r="R69" s="130"/>
      <c r="S69" s="130"/>
      <c r="T69" s="130"/>
      <c r="U69" s="130"/>
      <c r="V69" s="130"/>
      <c r="W69" s="130"/>
      <c r="X69" s="130"/>
      <c r="Y69" s="130"/>
      <c r="Z69" s="130"/>
      <c r="AA69" s="130"/>
      <c r="AB69" s="130"/>
      <c r="AC69" s="130"/>
      <c r="AD69" s="130"/>
      <c r="AE69" s="130"/>
      <c r="AF69" s="130"/>
      <c r="AG69" s="131">
        <f>'05 - vzduchotechnika'!K34</f>
        <v>0</v>
      </c>
      <c r="AH69" s="129"/>
      <c r="AI69" s="129"/>
      <c r="AJ69" s="129"/>
      <c r="AK69" s="129"/>
      <c r="AL69" s="129"/>
      <c r="AM69" s="129"/>
      <c r="AN69" s="131">
        <f>SUM(AG69,AV69)</f>
        <v>0</v>
      </c>
      <c r="AO69" s="129"/>
      <c r="AP69" s="129"/>
      <c r="AQ69" s="132" t="s">
        <v>90</v>
      </c>
      <c r="AR69" s="67"/>
      <c r="AS69" s="133">
        <f>'05 - vzduchotechnika'!K32</f>
        <v>0</v>
      </c>
      <c r="AT69" s="134">
        <f>'05 - vzduchotechnika'!K33</f>
        <v>0</v>
      </c>
      <c r="AU69" s="134">
        <v>0</v>
      </c>
      <c r="AV69" s="134">
        <f>ROUND(SUM(AX69:AY69),2)</f>
        <v>0</v>
      </c>
      <c r="AW69" s="135">
        <f>'05 - vzduchotechnika'!T90</f>
        <v>0</v>
      </c>
      <c r="AX69" s="134">
        <f>'05 - vzduchotechnika'!K37</f>
        <v>0</v>
      </c>
      <c r="AY69" s="134">
        <f>'05 - vzduchotechnika'!K38</f>
        <v>0</v>
      </c>
      <c r="AZ69" s="134">
        <f>'05 - vzduchotechnika'!K39</f>
        <v>0</v>
      </c>
      <c r="BA69" s="134">
        <f>'05 - vzduchotechnika'!K40</f>
        <v>0</v>
      </c>
      <c r="BB69" s="134">
        <f>'05 - vzduchotechnika'!F37</f>
        <v>0</v>
      </c>
      <c r="BC69" s="134">
        <f>'05 - vzduchotechnika'!F38</f>
        <v>0</v>
      </c>
      <c r="BD69" s="134">
        <f>'05 - vzduchotechnika'!F39</f>
        <v>0</v>
      </c>
      <c r="BE69" s="134">
        <f>'05 - vzduchotechnika'!F40</f>
        <v>0</v>
      </c>
      <c r="BF69" s="136">
        <f>'05 - vzduchotechnika'!F41</f>
        <v>0</v>
      </c>
      <c r="BG69" s="4"/>
      <c r="BT69" s="137" t="s">
        <v>86</v>
      </c>
      <c r="BV69" s="137" t="s">
        <v>79</v>
      </c>
      <c r="BW69" s="137" t="s">
        <v>118</v>
      </c>
      <c r="BX69" s="137" t="s">
        <v>110</v>
      </c>
      <c r="CL69" s="137" t="s">
        <v>20</v>
      </c>
    </row>
    <row r="70" s="4" customFormat="1" ht="16.5" customHeight="1">
      <c r="A70" s="128" t="s">
        <v>87</v>
      </c>
      <c r="B70" s="65"/>
      <c r="C70" s="129"/>
      <c r="D70" s="129"/>
      <c r="E70" s="130" t="s">
        <v>119</v>
      </c>
      <c r="F70" s="130"/>
      <c r="G70" s="130"/>
      <c r="H70" s="130"/>
      <c r="I70" s="130"/>
      <c r="J70" s="129"/>
      <c r="K70" s="130" t="s">
        <v>120</v>
      </c>
      <c r="L70" s="130"/>
      <c r="M70" s="130"/>
      <c r="N70" s="130"/>
      <c r="O70" s="130"/>
      <c r="P70" s="130"/>
      <c r="Q70" s="130"/>
      <c r="R70" s="130"/>
      <c r="S70" s="130"/>
      <c r="T70" s="130"/>
      <c r="U70" s="130"/>
      <c r="V70" s="130"/>
      <c r="W70" s="130"/>
      <c r="X70" s="130"/>
      <c r="Y70" s="130"/>
      <c r="Z70" s="130"/>
      <c r="AA70" s="130"/>
      <c r="AB70" s="130"/>
      <c r="AC70" s="130"/>
      <c r="AD70" s="130"/>
      <c r="AE70" s="130"/>
      <c r="AF70" s="130"/>
      <c r="AG70" s="131">
        <f>'06 - ústřední vytápění'!K34</f>
        <v>0</v>
      </c>
      <c r="AH70" s="129"/>
      <c r="AI70" s="129"/>
      <c r="AJ70" s="129"/>
      <c r="AK70" s="129"/>
      <c r="AL70" s="129"/>
      <c r="AM70" s="129"/>
      <c r="AN70" s="131">
        <f>SUM(AG70,AV70)</f>
        <v>0</v>
      </c>
      <c r="AO70" s="129"/>
      <c r="AP70" s="129"/>
      <c r="AQ70" s="132" t="s">
        <v>90</v>
      </c>
      <c r="AR70" s="67"/>
      <c r="AS70" s="133">
        <f>'06 - ústřední vytápění'!K32</f>
        <v>0</v>
      </c>
      <c r="AT70" s="134">
        <f>'06 - ústřední vytápění'!K33</f>
        <v>0</v>
      </c>
      <c r="AU70" s="134">
        <v>0</v>
      </c>
      <c r="AV70" s="134">
        <f>ROUND(SUM(AX70:AY70),2)</f>
        <v>0</v>
      </c>
      <c r="AW70" s="135">
        <f>'06 - ústřední vytápění'!T90</f>
        <v>0</v>
      </c>
      <c r="AX70" s="134">
        <f>'06 - ústřední vytápění'!K37</f>
        <v>0</v>
      </c>
      <c r="AY70" s="134">
        <f>'06 - ústřední vytápění'!K38</f>
        <v>0</v>
      </c>
      <c r="AZ70" s="134">
        <f>'06 - ústřední vytápění'!K39</f>
        <v>0</v>
      </c>
      <c r="BA70" s="134">
        <f>'06 - ústřední vytápění'!K40</f>
        <v>0</v>
      </c>
      <c r="BB70" s="134">
        <f>'06 - ústřední vytápění'!F37</f>
        <v>0</v>
      </c>
      <c r="BC70" s="134">
        <f>'06 - ústřední vytápění'!F38</f>
        <v>0</v>
      </c>
      <c r="BD70" s="134">
        <f>'06 - ústřední vytápění'!F39</f>
        <v>0</v>
      </c>
      <c r="BE70" s="134">
        <f>'06 - ústřední vytápění'!F40</f>
        <v>0</v>
      </c>
      <c r="BF70" s="136">
        <f>'06 - ústřední vytápění'!F41</f>
        <v>0</v>
      </c>
      <c r="BG70" s="4"/>
      <c r="BT70" s="137" t="s">
        <v>86</v>
      </c>
      <c r="BV70" s="137" t="s">
        <v>79</v>
      </c>
      <c r="BW70" s="137" t="s">
        <v>121</v>
      </c>
      <c r="BX70" s="137" t="s">
        <v>110</v>
      </c>
      <c r="CL70" s="137" t="s">
        <v>20</v>
      </c>
    </row>
    <row r="71" s="7" customFormat="1" ht="24.75" customHeight="1">
      <c r="A71" s="7"/>
      <c r="B71" s="114"/>
      <c r="C71" s="115"/>
      <c r="D71" s="116" t="s">
        <v>122</v>
      </c>
      <c r="E71" s="116"/>
      <c r="F71" s="116"/>
      <c r="G71" s="116"/>
      <c r="H71" s="116"/>
      <c r="I71" s="117"/>
      <c r="J71" s="116" t="s">
        <v>123</v>
      </c>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8">
        <f>ROUND(SUM(AG72:AG73),2)</f>
        <v>0</v>
      </c>
      <c r="AH71" s="117"/>
      <c r="AI71" s="117"/>
      <c r="AJ71" s="117"/>
      <c r="AK71" s="117"/>
      <c r="AL71" s="117"/>
      <c r="AM71" s="117"/>
      <c r="AN71" s="119">
        <f>SUM(AG71,AV71)</f>
        <v>0</v>
      </c>
      <c r="AO71" s="117"/>
      <c r="AP71" s="117"/>
      <c r="AQ71" s="120" t="s">
        <v>83</v>
      </c>
      <c r="AR71" s="121"/>
      <c r="AS71" s="122">
        <f>ROUND(SUM(AS72:AS73),2)</f>
        <v>0</v>
      </c>
      <c r="AT71" s="123">
        <f>ROUND(SUM(AT72:AT73),2)</f>
        <v>0</v>
      </c>
      <c r="AU71" s="124">
        <f>ROUND(SUM(AU72:AU73),2)</f>
        <v>0</v>
      </c>
      <c r="AV71" s="124">
        <f>ROUND(SUM(AX71:AY71),2)</f>
        <v>0</v>
      </c>
      <c r="AW71" s="125">
        <f>ROUND(SUM(AW72:AW73),5)</f>
        <v>0</v>
      </c>
      <c r="AX71" s="124">
        <f>ROUND(BB71*L29,2)</f>
        <v>0</v>
      </c>
      <c r="AY71" s="124">
        <f>ROUND(BC71*L30,2)</f>
        <v>0</v>
      </c>
      <c r="AZ71" s="124">
        <f>ROUND(BD71*L29,2)</f>
        <v>0</v>
      </c>
      <c r="BA71" s="124">
        <f>ROUND(BE71*L30,2)</f>
        <v>0</v>
      </c>
      <c r="BB71" s="124">
        <f>ROUND(SUM(BB72:BB73),2)</f>
        <v>0</v>
      </c>
      <c r="BC71" s="124">
        <f>ROUND(SUM(BC72:BC73),2)</f>
        <v>0</v>
      </c>
      <c r="BD71" s="124">
        <f>ROUND(SUM(BD72:BD73),2)</f>
        <v>0</v>
      </c>
      <c r="BE71" s="124">
        <f>ROUND(SUM(BE72:BE73),2)</f>
        <v>0</v>
      </c>
      <c r="BF71" s="126">
        <f>ROUND(SUM(BF72:BF73),2)</f>
        <v>0</v>
      </c>
      <c r="BG71" s="7"/>
      <c r="BS71" s="127" t="s">
        <v>76</v>
      </c>
      <c r="BT71" s="127" t="s">
        <v>84</v>
      </c>
      <c r="BU71" s="127" t="s">
        <v>78</v>
      </c>
      <c r="BV71" s="127" t="s">
        <v>79</v>
      </c>
      <c r="BW71" s="127" t="s">
        <v>124</v>
      </c>
      <c r="BX71" s="127" t="s">
        <v>6</v>
      </c>
      <c r="CL71" s="127" t="s">
        <v>20</v>
      </c>
      <c r="CM71" s="127" t="s">
        <v>86</v>
      </c>
    </row>
    <row r="72" s="4" customFormat="1" ht="16.5" customHeight="1">
      <c r="A72" s="128" t="s">
        <v>87</v>
      </c>
      <c r="B72" s="65"/>
      <c r="C72" s="129"/>
      <c r="D72" s="129"/>
      <c r="E72" s="130" t="s">
        <v>88</v>
      </c>
      <c r="F72" s="130"/>
      <c r="G72" s="130"/>
      <c r="H72" s="130"/>
      <c r="I72" s="130"/>
      <c r="J72" s="129"/>
      <c r="K72" s="130" t="s">
        <v>89</v>
      </c>
      <c r="L72" s="130"/>
      <c r="M72" s="130"/>
      <c r="N72" s="130"/>
      <c r="O72" s="130"/>
      <c r="P72" s="130"/>
      <c r="Q72" s="130"/>
      <c r="R72" s="130"/>
      <c r="S72" s="130"/>
      <c r="T72" s="130"/>
      <c r="U72" s="130"/>
      <c r="V72" s="130"/>
      <c r="W72" s="130"/>
      <c r="X72" s="130"/>
      <c r="Y72" s="130"/>
      <c r="Z72" s="130"/>
      <c r="AA72" s="130"/>
      <c r="AB72" s="130"/>
      <c r="AC72" s="130"/>
      <c r="AD72" s="130"/>
      <c r="AE72" s="130"/>
      <c r="AF72" s="130"/>
      <c r="AG72" s="131">
        <f>'01 - stavební část_03'!K34</f>
        <v>0</v>
      </c>
      <c r="AH72" s="129"/>
      <c r="AI72" s="129"/>
      <c r="AJ72" s="129"/>
      <c r="AK72" s="129"/>
      <c r="AL72" s="129"/>
      <c r="AM72" s="129"/>
      <c r="AN72" s="131">
        <f>SUM(AG72,AV72)</f>
        <v>0</v>
      </c>
      <c r="AO72" s="129"/>
      <c r="AP72" s="129"/>
      <c r="AQ72" s="132" t="s">
        <v>90</v>
      </c>
      <c r="AR72" s="67"/>
      <c r="AS72" s="133">
        <f>'01 - stavební část_03'!K32</f>
        <v>0</v>
      </c>
      <c r="AT72" s="134">
        <f>'01 - stavební část_03'!K33</f>
        <v>0</v>
      </c>
      <c r="AU72" s="134">
        <v>0</v>
      </c>
      <c r="AV72" s="134">
        <f>ROUND(SUM(AX72:AY72),2)</f>
        <v>0</v>
      </c>
      <c r="AW72" s="135">
        <f>'01 - stavební část_03'!T106</f>
        <v>0</v>
      </c>
      <c r="AX72" s="134">
        <f>'01 - stavební část_03'!K37</f>
        <v>0</v>
      </c>
      <c r="AY72" s="134">
        <f>'01 - stavební část_03'!K38</f>
        <v>0</v>
      </c>
      <c r="AZ72" s="134">
        <f>'01 - stavební část_03'!K39</f>
        <v>0</v>
      </c>
      <c r="BA72" s="134">
        <f>'01 - stavební část_03'!K40</f>
        <v>0</v>
      </c>
      <c r="BB72" s="134">
        <f>'01 - stavební část_03'!F37</f>
        <v>0</v>
      </c>
      <c r="BC72" s="134">
        <f>'01 - stavební část_03'!F38</f>
        <v>0</v>
      </c>
      <c r="BD72" s="134">
        <f>'01 - stavební část_03'!F39</f>
        <v>0</v>
      </c>
      <c r="BE72" s="134">
        <f>'01 - stavební část_03'!F40</f>
        <v>0</v>
      </c>
      <c r="BF72" s="136">
        <f>'01 - stavební část_03'!F41</f>
        <v>0</v>
      </c>
      <c r="BG72" s="4"/>
      <c r="BT72" s="137" t="s">
        <v>86</v>
      </c>
      <c r="BV72" s="137" t="s">
        <v>79</v>
      </c>
      <c r="BW72" s="137" t="s">
        <v>125</v>
      </c>
      <c r="BX72" s="137" t="s">
        <v>124</v>
      </c>
      <c r="CL72" s="137" t="s">
        <v>20</v>
      </c>
    </row>
    <row r="73" s="4" customFormat="1" ht="16.5" customHeight="1">
      <c r="A73" s="128" t="s">
        <v>87</v>
      </c>
      <c r="B73" s="65"/>
      <c r="C73" s="129"/>
      <c r="D73" s="129"/>
      <c r="E73" s="130" t="s">
        <v>92</v>
      </c>
      <c r="F73" s="130"/>
      <c r="G73" s="130"/>
      <c r="H73" s="130"/>
      <c r="I73" s="130"/>
      <c r="J73" s="129"/>
      <c r="K73" s="130" t="s">
        <v>104</v>
      </c>
      <c r="L73" s="130"/>
      <c r="M73" s="130"/>
      <c r="N73" s="130"/>
      <c r="O73" s="130"/>
      <c r="P73" s="130"/>
      <c r="Q73" s="130"/>
      <c r="R73" s="130"/>
      <c r="S73" s="130"/>
      <c r="T73" s="130"/>
      <c r="U73" s="130"/>
      <c r="V73" s="130"/>
      <c r="W73" s="130"/>
      <c r="X73" s="130"/>
      <c r="Y73" s="130"/>
      <c r="Z73" s="130"/>
      <c r="AA73" s="130"/>
      <c r="AB73" s="130"/>
      <c r="AC73" s="130"/>
      <c r="AD73" s="130"/>
      <c r="AE73" s="130"/>
      <c r="AF73" s="130"/>
      <c r="AG73" s="131">
        <f>'02 - elektroinstalace_01'!K34</f>
        <v>0</v>
      </c>
      <c r="AH73" s="129"/>
      <c r="AI73" s="129"/>
      <c r="AJ73" s="129"/>
      <c r="AK73" s="129"/>
      <c r="AL73" s="129"/>
      <c r="AM73" s="129"/>
      <c r="AN73" s="131">
        <f>SUM(AG73,AV73)</f>
        <v>0</v>
      </c>
      <c r="AO73" s="129"/>
      <c r="AP73" s="129"/>
      <c r="AQ73" s="132" t="s">
        <v>90</v>
      </c>
      <c r="AR73" s="67"/>
      <c r="AS73" s="133">
        <f>'02 - elektroinstalace_01'!K32</f>
        <v>0</v>
      </c>
      <c r="AT73" s="134">
        <f>'02 - elektroinstalace_01'!K33</f>
        <v>0</v>
      </c>
      <c r="AU73" s="134">
        <v>0</v>
      </c>
      <c r="AV73" s="134">
        <f>ROUND(SUM(AX73:AY73),2)</f>
        <v>0</v>
      </c>
      <c r="AW73" s="135">
        <f>'02 - elektroinstalace_01'!T97</f>
        <v>0</v>
      </c>
      <c r="AX73" s="134">
        <f>'02 - elektroinstalace_01'!K37</f>
        <v>0</v>
      </c>
      <c r="AY73" s="134">
        <f>'02 - elektroinstalace_01'!K38</f>
        <v>0</v>
      </c>
      <c r="AZ73" s="134">
        <f>'02 - elektroinstalace_01'!K39</f>
        <v>0</v>
      </c>
      <c r="BA73" s="134">
        <f>'02 - elektroinstalace_01'!K40</f>
        <v>0</v>
      </c>
      <c r="BB73" s="134">
        <f>'02 - elektroinstalace_01'!F37</f>
        <v>0</v>
      </c>
      <c r="BC73" s="134">
        <f>'02 - elektroinstalace_01'!F38</f>
        <v>0</v>
      </c>
      <c r="BD73" s="134">
        <f>'02 - elektroinstalace_01'!F39</f>
        <v>0</v>
      </c>
      <c r="BE73" s="134">
        <f>'02 - elektroinstalace_01'!F40</f>
        <v>0</v>
      </c>
      <c r="BF73" s="136">
        <f>'02 - elektroinstalace_01'!F41</f>
        <v>0</v>
      </c>
      <c r="BG73" s="4"/>
      <c r="BT73" s="137" t="s">
        <v>86</v>
      </c>
      <c r="BV73" s="137" t="s">
        <v>79</v>
      </c>
      <c r="BW73" s="137" t="s">
        <v>126</v>
      </c>
      <c r="BX73" s="137" t="s">
        <v>124</v>
      </c>
      <c r="CL73" s="137" t="s">
        <v>22</v>
      </c>
    </row>
    <row r="74" s="7" customFormat="1" ht="16.5" customHeight="1">
      <c r="A74" s="7"/>
      <c r="B74" s="114"/>
      <c r="C74" s="115"/>
      <c r="D74" s="116" t="s">
        <v>127</v>
      </c>
      <c r="E74" s="116"/>
      <c r="F74" s="116"/>
      <c r="G74" s="116"/>
      <c r="H74" s="116"/>
      <c r="I74" s="117"/>
      <c r="J74" s="116" t="s">
        <v>128</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8">
        <f>ROUND(SUM(AG75:AG80),2)</f>
        <v>0</v>
      </c>
      <c r="AH74" s="117"/>
      <c r="AI74" s="117"/>
      <c r="AJ74" s="117"/>
      <c r="AK74" s="117"/>
      <c r="AL74" s="117"/>
      <c r="AM74" s="117"/>
      <c r="AN74" s="119">
        <f>SUM(AG74,AV74)</f>
        <v>0</v>
      </c>
      <c r="AO74" s="117"/>
      <c r="AP74" s="117"/>
      <c r="AQ74" s="120" t="s">
        <v>83</v>
      </c>
      <c r="AR74" s="121"/>
      <c r="AS74" s="122">
        <f>ROUND(SUM(AS75:AS80),2)</f>
        <v>0</v>
      </c>
      <c r="AT74" s="123">
        <f>ROUND(SUM(AT75:AT80),2)</f>
        <v>0</v>
      </c>
      <c r="AU74" s="124">
        <f>ROUND(SUM(AU75:AU80),2)</f>
        <v>0</v>
      </c>
      <c r="AV74" s="124">
        <f>ROUND(SUM(AX74:AY74),2)</f>
        <v>0</v>
      </c>
      <c r="AW74" s="125">
        <f>ROUND(SUM(AW75:AW80),5)</f>
        <v>0</v>
      </c>
      <c r="AX74" s="124">
        <f>ROUND(BB74*L29,2)</f>
        <v>0</v>
      </c>
      <c r="AY74" s="124">
        <f>ROUND(BC74*L30,2)</f>
        <v>0</v>
      </c>
      <c r="AZ74" s="124">
        <f>ROUND(BD74*L29,2)</f>
        <v>0</v>
      </c>
      <c r="BA74" s="124">
        <f>ROUND(BE74*L30,2)</f>
        <v>0</v>
      </c>
      <c r="BB74" s="124">
        <f>ROUND(SUM(BB75:BB80),2)</f>
        <v>0</v>
      </c>
      <c r="BC74" s="124">
        <f>ROUND(SUM(BC75:BC80),2)</f>
        <v>0</v>
      </c>
      <c r="BD74" s="124">
        <f>ROUND(SUM(BD75:BD80),2)</f>
        <v>0</v>
      </c>
      <c r="BE74" s="124">
        <f>ROUND(SUM(BE75:BE80),2)</f>
        <v>0</v>
      </c>
      <c r="BF74" s="126">
        <f>ROUND(SUM(BF75:BF80),2)</f>
        <v>0</v>
      </c>
      <c r="BG74" s="7"/>
      <c r="BS74" s="127" t="s">
        <v>76</v>
      </c>
      <c r="BT74" s="127" t="s">
        <v>84</v>
      </c>
      <c r="BU74" s="127" t="s">
        <v>78</v>
      </c>
      <c r="BV74" s="127" t="s">
        <v>79</v>
      </c>
      <c r="BW74" s="127" t="s">
        <v>129</v>
      </c>
      <c r="BX74" s="127" t="s">
        <v>6</v>
      </c>
      <c r="CL74" s="127" t="s">
        <v>20</v>
      </c>
      <c r="CM74" s="127" t="s">
        <v>86</v>
      </c>
    </row>
    <row r="75" s="4" customFormat="1" ht="16.5" customHeight="1">
      <c r="A75" s="128" t="s">
        <v>87</v>
      </c>
      <c r="B75" s="65"/>
      <c r="C75" s="129"/>
      <c r="D75" s="129"/>
      <c r="E75" s="130" t="s">
        <v>88</v>
      </c>
      <c r="F75" s="130"/>
      <c r="G75" s="130"/>
      <c r="H75" s="130"/>
      <c r="I75" s="130"/>
      <c r="J75" s="129"/>
      <c r="K75" s="130" t="s">
        <v>130</v>
      </c>
      <c r="L75" s="130"/>
      <c r="M75" s="130"/>
      <c r="N75" s="130"/>
      <c r="O75" s="130"/>
      <c r="P75" s="130"/>
      <c r="Q75" s="130"/>
      <c r="R75" s="130"/>
      <c r="S75" s="130"/>
      <c r="T75" s="130"/>
      <c r="U75" s="130"/>
      <c r="V75" s="130"/>
      <c r="W75" s="130"/>
      <c r="X75" s="130"/>
      <c r="Y75" s="130"/>
      <c r="Z75" s="130"/>
      <c r="AA75" s="130"/>
      <c r="AB75" s="130"/>
      <c r="AC75" s="130"/>
      <c r="AD75" s="130"/>
      <c r="AE75" s="130"/>
      <c r="AF75" s="130"/>
      <c r="AG75" s="131">
        <f>'01 - multimediální učebna...'!K34</f>
        <v>0</v>
      </c>
      <c r="AH75" s="129"/>
      <c r="AI75" s="129"/>
      <c r="AJ75" s="129"/>
      <c r="AK75" s="129"/>
      <c r="AL75" s="129"/>
      <c r="AM75" s="129"/>
      <c r="AN75" s="131">
        <f>SUM(AG75,AV75)</f>
        <v>0</v>
      </c>
      <c r="AO75" s="129"/>
      <c r="AP75" s="129"/>
      <c r="AQ75" s="132" t="s">
        <v>90</v>
      </c>
      <c r="AR75" s="67"/>
      <c r="AS75" s="133">
        <f>'01 - multimediální učebna...'!K32</f>
        <v>0</v>
      </c>
      <c r="AT75" s="134">
        <f>'01 - multimediální učebna...'!K33</f>
        <v>0</v>
      </c>
      <c r="AU75" s="134">
        <v>0</v>
      </c>
      <c r="AV75" s="134">
        <f>ROUND(SUM(AX75:AY75),2)</f>
        <v>0</v>
      </c>
      <c r="AW75" s="135">
        <f>'01 - multimediální učebna...'!T108</f>
        <v>0</v>
      </c>
      <c r="AX75" s="134">
        <f>'01 - multimediální učebna...'!K37</f>
        <v>0</v>
      </c>
      <c r="AY75" s="134">
        <f>'01 - multimediální učebna...'!K38</f>
        <v>0</v>
      </c>
      <c r="AZ75" s="134">
        <f>'01 - multimediální učebna...'!K39</f>
        <v>0</v>
      </c>
      <c r="BA75" s="134">
        <f>'01 - multimediální učebna...'!K40</f>
        <v>0</v>
      </c>
      <c r="BB75" s="134">
        <f>'01 - multimediální učebna...'!F37</f>
        <v>0</v>
      </c>
      <c r="BC75" s="134">
        <f>'01 - multimediální učebna...'!F38</f>
        <v>0</v>
      </c>
      <c r="BD75" s="134">
        <f>'01 - multimediální učebna...'!F39</f>
        <v>0</v>
      </c>
      <c r="BE75" s="134">
        <f>'01 - multimediální učebna...'!F40</f>
        <v>0</v>
      </c>
      <c r="BF75" s="136">
        <f>'01 - multimediální učebna...'!F41</f>
        <v>0</v>
      </c>
      <c r="BG75" s="4"/>
      <c r="BT75" s="137" t="s">
        <v>86</v>
      </c>
      <c r="BV75" s="137" t="s">
        <v>79</v>
      </c>
      <c r="BW75" s="137" t="s">
        <v>131</v>
      </c>
      <c r="BX75" s="137" t="s">
        <v>129</v>
      </c>
      <c r="CL75" s="137" t="s">
        <v>22</v>
      </c>
    </row>
    <row r="76" s="4" customFormat="1" ht="23.25" customHeight="1">
      <c r="A76" s="128" t="s">
        <v>87</v>
      </c>
      <c r="B76" s="65"/>
      <c r="C76" s="129"/>
      <c r="D76" s="129"/>
      <c r="E76" s="130" t="s">
        <v>92</v>
      </c>
      <c r="F76" s="130"/>
      <c r="G76" s="130"/>
      <c r="H76" s="130"/>
      <c r="I76" s="130"/>
      <c r="J76" s="129"/>
      <c r="K76" s="130" t="s">
        <v>132</v>
      </c>
      <c r="L76" s="130"/>
      <c r="M76" s="130"/>
      <c r="N76" s="130"/>
      <c r="O76" s="130"/>
      <c r="P76" s="130"/>
      <c r="Q76" s="130"/>
      <c r="R76" s="130"/>
      <c r="S76" s="130"/>
      <c r="T76" s="130"/>
      <c r="U76" s="130"/>
      <c r="V76" s="130"/>
      <c r="W76" s="130"/>
      <c r="X76" s="130"/>
      <c r="Y76" s="130"/>
      <c r="Z76" s="130"/>
      <c r="AA76" s="130"/>
      <c r="AB76" s="130"/>
      <c r="AC76" s="130"/>
      <c r="AD76" s="130"/>
      <c r="AE76" s="130"/>
      <c r="AF76" s="130"/>
      <c r="AG76" s="131">
        <f>'02 - multimediální učebna...'!K34</f>
        <v>0</v>
      </c>
      <c r="AH76" s="129"/>
      <c r="AI76" s="129"/>
      <c r="AJ76" s="129"/>
      <c r="AK76" s="129"/>
      <c r="AL76" s="129"/>
      <c r="AM76" s="129"/>
      <c r="AN76" s="131">
        <f>SUM(AG76,AV76)</f>
        <v>0</v>
      </c>
      <c r="AO76" s="129"/>
      <c r="AP76" s="129"/>
      <c r="AQ76" s="132" t="s">
        <v>90</v>
      </c>
      <c r="AR76" s="67"/>
      <c r="AS76" s="133">
        <f>'02 - multimediální učebna...'!K32</f>
        <v>0</v>
      </c>
      <c r="AT76" s="134">
        <f>'02 - multimediální učebna...'!K33</f>
        <v>0</v>
      </c>
      <c r="AU76" s="134">
        <v>0</v>
      </c>
      <c r="AV76" s="134">
        <f>ROUND(SUM(AX76:AY76),2)</f>
        <v>0</v>
      </c>
      <c r="AW76" s="135">
        <f>'02 - multimediální učebna...'!T96</f>
        <v>0</v>
      </c>
      <c r="AX76" s="134">
        <f>'02 - multimediální učebna...'!K37</f>
        <v>0</v>
      </c>
      <c r="AY76" s="134">
        <f>'02 - multimediální učebna...'!K38</f>
        <v>0</v>
      </c>
      <c r="AZ76" s="134">
        <f>'02 - multimediální učebna...'!K39</f>
        <v>0</v>
      </c>
      <c r="BA76" s="134">
        <f>'02 - multimediální učebna...'!K40</f>
        <v>0</v>
      </c>
      <c r="BB76" s="134">
        <f>'02 - multimediální učebna...'!F37</f>
        <v>0</v>
      </c>
      <c r="BC76" s="134">
        <f>'02 - multimediální učebna...'!F38</f>
        <v>0</v>
      </c>
      <c r="BD76" s="134">
        <f>'02 - multimediální učebna...'!F39</f>
        <v>0</v>
      </c>
      <c r="BE76" s="134">
        <f>'02 - multimediální učebna...'!F40</f>
        <v>0</v>
      </c>
      <c r="BF76" s="136">
        <f>'02 - multimediální učebna...'!F41</f>
        <v>0</v>
      </c>
      <c r="BG76" s="4"/>
      <c r="BT76" s="137" t="s">
        <v>86</v>
      </c>
      <c r="BV76" s="137" t="s">
        <v>79</v>
      </c>
      <c r="BW76" s="137" t="s">
        <v>133</v>
      </c>
      <c r="BX76" s="137" t="s">
        <v>129</v>
      </c>
      <c r="CL76" s="137" t="s">
        <v>20</v>
      </c>
    </row>
    <row r="77" s="4" customFormat="1" ht="16.5" customHeight="1">
      <c r="A77" s="128" t="s">
        <v>87</v>
      </c>
      <c r="B77" s="65"/>
      <c r="C77" s="129"/>
      <c r="D77" s="129"/>
      <c r="E77" s="130" t="s">
        <v>95</v>
      </c>
      <c r="F77" s="130"/>
      <c r="G77" s="130"/>
      <c r="H77" s="130"/>
      <c r="I77" s="130"/>
      <c r="J77" s="129"/>
      <c r="K77" s="130" t="s">
        <v>134</v>
      </c>
      <c r="L77" s="130"/>
      <c r="M77" s="130"/>
      <c r="N77" s="130"/>
      <c r="O77" s="130"/>
      <c r="P77" s="130"/>
      <c r="Q77" s="130"/>
      <c r="R77" s="130"/>
      <c r="S77" s="130"/>
      <c r="T77" s="130"/>
      <c r="U77" s="130"/>
      <c r="V77" s="130"/>
      <c r="W77" s="130"/>
      <c r="X77" s="130"/>
      <c r="Y77" s="130"/>
      <c r="Z77" s="130"/>
      <c r="AA77" s="130"/>
      <c r="AB77" s="130"/>
      <c r="AC77" s="130"/>
      <c r="AD77" s="130"/>
      <c r="AE77" s="130"/>
      <c r="AF77" s="130"/>
      <c r="AG77" s="131">
        <f>'03 - učebna přírodních vě...'!K34</f>
        <v>0</v>
      </c>
      <c r="AH77" s="129"/>
      <c r="AI77" s="129"/>
      <c r="AJ77" s="129"/>
      <c r="AK77" s="129"/>
      <c r="AL77" s="129"/>
      <c r="AM77" s="129"/>
      <c r="AN77" s="131">
        <f>SUM(AG77,AV77)</f>
        <v>0</v>
      </c>
      <c r="AO77" s="129"/>
      <c r="AP77" s="129"/>
      <c r="AQ77" s="132" t="s">
        <v>90</v>
      </c>
      <c r="AR77" s="67"/>
      <c r="AS77" s="133">
        <f>'03 - učebna přírodních vě...'!K32</f>
        <v>0</v>
      </c>
      <c r="AT77" s="134">
        <f>'03 - učebna přírodních vě...'!K33</f>
        <v>0</v>
      </c>
      <c r="AU77" s="134">
        <v>0</v>
      </c>
      <c r="AV77" s="134">
        <f>ROUND(SUM(AX77:AY77),2)</f>
        <v>0</v>
      </c>
      <c r="AW77" s="135">
        <f>'03 - učebna přírodních vě...'!T107</f>
        <v>0</v>
      </c>
      <c r="AX77" s="134">
        <f>'03 - učebna přírodních vě...'!K37</f>
        <v>0</v>
      </c>
      <c r="AY77" s="134">
        <f>'03 - učebna přírodních vě...'!K38</f>
        <v>0</v>
      </c>
      <c r="AZ77" s="134">
        <f>'03 - učebna přírodních vě...'!K39</f>
        <v>0</v>
      </c>
      <c r="BA77" s="134">
        <f>'03 - učebna přírodních vě...'!K40</f>
        <v>0</v>
      </c>
      <c r="BB77" s="134">
        <f>'03 - učebna přírodních vě...'!F37</f>
        <v>0</v>
      </c>
      <c r="BC77" s="134">
        <f>'03 - učebna přírodních vě...'!F38</f>
        <v>0</v>
      </c>
      <c r="BD77" s="134">
        <f>'03 - učebna přírodních vě...'!F39</f>
        <v>0</v>
      </c>
      <c r="BE77" s="134">
        <f>'03 - učebna přírodních vě...'!F40</f>
        <v>0</v>
      </c>
      <c r="BF77" s="136">
        <f>'03 - učebna přírodních vě...'!F41</f>
        <v>0</v>
      </c>
      <c r="BG77" s="4"/>
      <c r="BT77" s="137" t="s">
        <v>86</v>
      </c>
      <c r="BV77" s="137" t="s">
        <v>79</v>
      </c>
      <c r="BW77" s="137" t="s">
        <v>135</v>
      </c>
      <c r="BX77" s="137" t="s">
        <v>129</v>
      </c>
      <c r="CL77" s="137" t="s">
        <v>22</v>
      </c>
    </row>
    <row r="78" s="4" customFormat="1" ht="23.25" customHeight="1">
      <c r="A78" s="128" t="s">
        <v>87</v>
      </c>
      <c r="B78" s="65"/>
      <c r="C78" s="129"/>
      <c r="D78" s="129"/>
      <c r="E78" s="130" t="s">
        <v>106</v>
      </c>
      <c r="F78" s="130"/>
      <c r="G78" s="130"/>
      <c r="H78" s="130"/>
      <c r="I78" s="130"/>
      <c r="J78" s="129"/>
      <c r="K78" s="130" t="s">
        <v>136</v>
      </c>
      <c r="L78" s="130"/>
      <c r="M78" s="130"/>
      <c r="N78" s="130"/>
      <c r="O78" s="130"/>
      <c r="P78" s="130"/>
      <c r="Q78" s="130"/>
      <c r="R78" s="130"/>
      <c r="S78" s="130"/>
      <c r="T78" s="130"/>
      <c r="U78" s="130"/>
      <c r="V78" s="130"/>
      <c r="W78" s="130"/>
      <c r="X78" s="130"/>
      <c r="Y78" s="130"/>
      <c r="Z78" s="130"/>
      <c r="AA78" s="130"/>
      <c r="AB78" s="130"/>
      <c r="AC78" s="130"/>
      <c r="AD78" s="130"/>
      <c r="AE78" s="130"/>
      <c r="AF78" s="130"/>
      <c r="AG78" s="131">
        <f>'04 - učebna přírodních vě...'!K34</f>
        <v>0</v>
      </c>
      <c r="AH78" s="129"/>
      <c r="AI78" s="129"/>
      <c r="AJ78" s="129"/>
      <c r="AK78" s="129"/>
      <c r="AL78" s="129"/>
      <c r="AM78" s="129"/>
      <c r="AN78" s="131">
        <f>SUM(AG78,AV78)</f>
        <v>0</v>
      </c>
      <c r="AO78" s="129"/>
      <c r="AP78" s="129"/>
      <c r="AQ78" s="132" t="s">
        <v>90</v>
      </c>
      <c r="AR78" s="67"/>
      <c r="AS78" s="133">
        <f>'04 - učebna přírodních vě...'!K32</f>
        <v>0</v>
      </c>
      <c r="AT78" s="134">
        <f>'04 - učebna přírodních vě...'!K33</f>
        <v>0</v>
      </c>
      <c r="AU78" s="134">
        <v>0</v>
      </c>
      <c r="AV78" s="134">
        <f>ROUND(SUM(AX78:AY78),2)</f>
        <v>0</v>
      </c>
      <c r="AW78" s="135">
        <f>'04 - učebna přírodních vě...'!T96</f>
        <v>0</v>
      </c>
      <c r="AX78" s="134">
        <f>'04 - učebna přírodních vě...'!K37</f>
        <v>0</v>
      </c>
      <c r="AY78" s="134">
        <f>'04 - učebna přírodních vě...'!K38</f>
        <v>0</v>
      </c>
      <c r="AZ78" s="134">
        <f>'04 - učebna přírodních vě...'!K39</f>
        <v>0</v>
      </c>
      <c r="BA78" s="134">
        <f>'04 - učebna přírodních vě...'!K40</f>
        <v>0</v>
      </c>
      <c r="BB78" s="134">
        <f>'04 - učebna přírodních vě...'!F37</f>
        <v>0</v>
      </c>
      <c r="BC78" s="134">
        <f>'04 - učebna přírodních vě...'!F38</f>
        <v>0</v>
      </c>
      <c r="BD78" s="134">
        <f>'04 - učebna přírodních vě...'!F39</f>
        <v>0</v>
      </c>
      <c r="BE78" s="134">
        <f>'04 - učebna přírodních vě...'!F40</f>
        <v>0</v>
      </c>
      <c r="BF78" s="136">
        <f>'04 - učebna přírodních vě...'!F41</f>
        <v>0</v>
      </c>
      <c r="BG78" s="4"/>
      <c r="BT78" s="137" t="s">
        <v>86</v>
      </c>
      <c r="BV78" s="137" t="s">
        <v>79</v>
      </c>
      <c r="BW78" s="137" t="s">
        <v>137</v>
      </c>
      <c r="BX78" s="137" t="s">
        <v>129</v>
      </c>
      <c r="CL78" s="137" t="s">
        <v>20</v>
      </c>
    </row>
    <row r="79" s="4" customFormat="1" ht="16.5" customHeight="1">
      <c r="A79" s="128" t="s">
        <v>87</v>
      </c>
      <c r="B79" s="65"/>
      <c r="C79" s="129"/>
      <c r="D79" s="129"/>
      <c r="E79" s="130" t="s">
        <v>116</v>
      </c>
      <c r="F79" s="130"/>
      <c r="G79" s="130"/>
      <c r="H79" s="130"/>
      <c r="I79" s="130"/>
      <c r="J79" s="129"/>
      <c r="K79" s="130" t="s">
        <v>138</v>
      </c>
      <c r="L79" s="130"/>
      <c r="M79" s="130"/>
      <c r="N79" s="130"/>
      <c r="O79" s="130"/>
      <c r="P79" s="130"/>
      <c r="Q79" s="130"/>
      <c r="R79" s="130"/>
      <c r="S79" s="130"/>
      <c r="T79" s="130"/>
      <c r="U79" s="130"/>
      <c r="V79" s="130"/>
      <c r="W79" s="130"/>
      <c r="X79" s="130"/>
      <c r="Y79" s="130"/>
      <c r="Z79" s="130"/>
      <c r="AA79" s="130"/>
      <c r="AB79" s="130"/>
      <c r="AC79" s="130"/>
      <c r="AD79" s="130"/>
      <c r="AE79" s="130"/>
      <c r="AF79" s="130"/>
      <c r="AG79" s="131">
        <f>'05 - akustická opatření -...'!K34</f>
        <v>0</v>
      </c>
      <c r="AH79" s="129"/>
      <c r="AI79" s="129"/>
      <c r="AJ79" s="129"/>
      <c r="AK79" s="129"/>
      <c r="AL79" s="129"/>
      <c r="AM79" s="129"/>
      <c r="AN79" s="131">
        <f>SUM(AG79,AV79)</f>
        <v>0</v>
      </c>
      <c r="AO79" s="129"/>
      <c r="AP79" s="129"/>
      <c r="AQ79" s="132" t="s">
        <v>90</v>
      </c>
      <c r="AR79" s="67"/>
      <c r="AS79" s="133">
        <f>'05 - akustická opatření -...'!K32</f>
        <v>0</v>
      </c>
      <c r="AT79" s="134">
        <f>'05 - akustická opatření -...'!K33</f>
        <v>0</v>
      </c>
      <c r="AU79" s="134">
        <v>0</v>
      </c>
      <c r="AV79" s="134">
        <f>ROUND(SUM(AX79:AY79),2)</f>
        <v>0</v>
      </c>
      <c r="AW79" s="135">
        <f>'05 - akustická opatření -...'!T95</f>
        <v>0</v>
      </c>
      <c r="AX79" s="134">
        <f>'05 - akustická opatření -...'!K37</f>
        <v>0</v>
      </c>
      <c r="AY79" s="134">
        <f>'05 - akustická opatření -...'!K38</f>
        <v>0</v>
      </c>
      <c r="AZ79" s="134">
        <f>'05 - akustická opatření -...'!K39</f>
        <v>0</v>
      </c>
      <c r="BA79" s="134">
        <f>'05 - akustická opatření -...'!K40</f>
        <v>0</v>
      </c>
      <c r="BB79" s="134">
        <f>'05 - akustická opatření -...'!F37</f>
        <v>0</v>
      </c>
      <c r="BC79" s="134">
        <f>'05 - akustická opatření -...'!F38</f>
        <v>0</v>
      </c>
      <c r="BD79" s="134">
        <f>'05 - akustická opatření -...'!F39</f>
        <v>0</v>
      </c>
      <c r="BE79" s="134">
        <f>'05 - akustická opatření -...'!F40</f>
        <v>0</v>
      </c>
      <c r="BF79" s="136">
        <f>'05 - akustická opatření -...'!F41</f>
        <v>0</v>
      </c>
      <c r="BG79" s="4"/>
      <c r="BT79" s="137" t="s">
        <v>86</v>
      </c>
      <c r="BV79" s="137" t="s">
        <v>79</v>
      </c>
      <c r="BW79" s="137" t="s">
        <v>139</v>
      </c>
      <c r="BX79" s="137" t="s">
        <v>129</v>
      </c>
      <c r="CL79" s="137" t="s">
        <v>20</v>
      </c>
    </row>
    <row r="80" s="4" customFormat="1" ht="16.5" customHeight="1">
      <c r="A80" s="128" t="s">
        <v>87</v>
      </c>
      <c r="B80" s="65"/>
      <c r="C80" s="129"/>
      <c r="D80" s="129"/>
      <c r="E80" s="130" t="s">
        <v>119</v>
      </c>
      <c r="F80" s="130"/>
      <c r="G80" s="130"/>
      <c r="H80" s="130"/>
      <c r="I80" s="130"/>
      <c r="J80" s="129"/>
      <c r="K80" s="130" t="s">
        <v>104</v>
      </c>
      <c r="L80" s="130"/>
      <c r="M80" s="130"/>
      <c r="N80" s="130"/>
      <c r="O80" s="130"/>
      <c r="P80" s="130"/>
      <c r="Q80" s="130"/>
      <c r="R80" s="130"/>
      <c r="S80" s="130"/>
      <c r="T80" s="130"/>
      <c r="U80" s="130"/>
      <c r="V80" s="130"/>
      <c r="W80" s="130"/>
      <c r="X80" s="130"/>
      <c r="Y80" s="130"/>
      <c r="Z80" s="130"/>
      <c r="AA80" s="130"/>
      <c r="AB80" s="130"/>
      <c r="AC80" s="130"/>
      <c r="AD80" s="130"/>
      <c r="AE80" s="130"/>
      <c r="AF80" s="130"/>
      <c r="AG80" s="131">
        <f>'06 - elektroinstalace'!K34</f>
        <v>0</v>
      </c>
      <c r="AH80" s="129"/>
      <c r="AI80" s="129"/>
      <c r="AJ80" s="129"/>
      <c r="AK80" s="129"/>
      <c r="AL80" s="129"/>
      <c r="AM80" s="129"/>
      <c r="AN80" s="131">
        <f>SUM(AG80,AV80)</f>
        <v>0</v>
      </c>
      <c r="AO80" s="129"/>
      <c r="AP80" s="129"/>
      <c r="AQ80" s="132" t="s">
        <v>90</v>
      </c>
      <c r="AR80" s="67"/>
      <c r="AS80" s="133">
        <f>'06 - elektroinstalace'!K32</f>
        <v>0</v>
      </c>
      <c r="AT80" s="134">
        <f>'06 - elektroinstalace'!K33</f>
        <v>0</v>
      </c>
      <c r="AU80" s="134">
        <v>0</v>
      </c>
      <c r="AV80" s="134">
        <f>ROUND(SUM(AX80:AY80),2)</f>
        <v>0</v>
      </c>
      <c r="AW80" s="135">
        <f>'06 - elektroinstalace'!T94</f>
        <v>0</v>
      </c>
      <c r="AX80" s="134">
        <f>'06 - elektroinstalace'!K37</f>
        <v>0</v>
      </c>
      <c r="AY80" s="134">
        <f>'06 - elektroinstalace'!K38</f>
        <v>0</v>
      </c>
      <c r="AZ80" s="134">
        <f>'06 - elektroinstalace'!K39</f>
        <v>0</v>
      </c>
      <c r="BA80" s="134">
        <f>'06 - elektroinstalace'!K40</f>
        <v>0</v>
      </c>
      <c r="BB80" s="134">
        <f>'06 - elektroinstalace'!F37</f>
        <v>0</v>
      </c>
      <c r="BC80" s="134">
        <f>'06 - elektroinstalace'!F38</f>
        <v>0</v>
      </c>
      <c r="BD80" s="134">
        <f>'06 - elektroinstalace'!F39</f>
        <v>0</v>
      </c>
      <c r="BE80" s="134">
        <f>'06 - elektroinstalace'!F40</f>
        <v>0</v>
      </c>
      <c r="BF80" s="136">
        <f>'06 - elektroinstalace'!F41</f>
        <v>0</v>
      </c>
      <c r="BG80" s="4"/>
      <c r="BT80" s="137" t="s">
        <v>86</v>
      </c>
      <c r="BV80" s="137" t="s">
        <v>79</v>
      </c>
      <c r="BW80" s="137" t="s">
        <v>140</v>
      </c>
      <c r="BX80" s="137" t="s">
        <v>129</v>
      </c>
      <c r="CL80" s="137" t="s">
        <v>22</v>
      </c>
    </row>
    <row r="81" s="7" customFormat="1" ht="16.5" customHeight="1">
      <c r="A81" s="7"/>
      <c r="B81" s="114"/>
      <c r="C81" s="115"/>
      <c r="D81" s="116" t="s">
        <v>141</v>
      </c>
      <c r="E81" s="116"/>
      <c r="F81" s="116"/>
      <c r="G81" s="116"/>
      <c r="H81" s="116"/>
      <c r="I81" s="117"/>
      <c r="J81" s="116" t="s">
        <v>142</v>
      </c>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8">
        <f>ROUND(SUM(AG82:AG86),2)</f>
        <v>0</v>
      </c>
      <c r="AH81" s="117"/>
      <c r="AI81" s="117"/>
      <c r="AJ81" s="117"/>
      <c r="AK81" s="117"/>
      <c r="AL81" s="117"/>
      <c r="AM81" s="117"/>
      <c r="AN81" s="119">
        <f>SUM(AG81,AV81)</f>
        <v>0</v>
      </c>
      <c r="AO81" s="117"/>
      <c r="AP81" s="117"/>
      <c r="AQ81" s="120" t="s">
        <v>83</v>
      </c>
      <c r="AR81" s="121"/>
      <c r="AS81" s="122">
        <f>ROUND(SUM(AS82:AS86),2)</f>
        <v>0</v>
      </c>
      <c r="AT81" s="123">
        <f>ROUND(SUM(AT82:AT86),2)</f>
        <v>0</v>
      </c>
      <c r="AU81" s="124">
        <f>ROUND(SUM(AU82:AU86),2)</f>
        <v>0</v>
      </c>
      <c r="AV81" s="124">
        <f>ROUND(SUM(AX81:AY81),2)</f>
        <v>0</v>
      </c>
      <c r="AW81" s="125">
        <f>ROUND(SUM(AW82:AW86),5)</f>
        <v>0</v>
      </c>
      <c r="AX81" s="124">
        <f>ROUND(BB81*L29,2)</f>
        <v>0</v>
      </c>
      <c r="AY81" s="124">
        <f>ROUND(BC81*L30,2)</f>
        <v>0</v>
      </c>
      <c r="AZ81" s="124">
        <f>ROUND(BD81*L29,2)</f>
        <v>0</v>
      </c>
      <c r="BA81" s="124">
        <f>ROUND(BE81*L30,2)</f>
        <v>0</v>
      </c>
      <c r="BB81" s="124">
        <f>ROUND(SUM(BB82:BB86),2)</f>
        <v>0</v>
      </c>
      <c r="BC81" s="124">
        <f>ROUND(SUM(BC82:BC86),2)</f>
        <v>0</v>
      </c>
      <c r="BD81" s="124">
        <f>ROUND(SUM(BD82:BD86),2)</f>
        <v>0</v>
      </c>
      <c r="BE81" s="124">
        <f>ROUND(SUM(BE82:BE86),2)</f>
        <v>0</v>
      </c>
      <c r="BF81" s="126">
        <f>ROUND(SUM(BF82:BF86),2)</f>
        <v>0</v>
      </c>
      <c r="BG81" s="7"/>
      <c r="BS81" s="127" t="s">
        <v>76</v>
      </c>
      <c r="BT81" s="127" t="s">
        <v>84</v>
      </c>
      <c r="BU81" s="127" t="s">
        <v>78</v>
      </c>
      <c r="BV81" s="127" t="s">
        <v>79</v>
      </c>
      <c r="BW81" s="127" t="s">
        <v>143</v>
      </c>
      <c r="BX81" s="127" t="s">
        <v>6</v>
      </c>
      <c r="CL81" s="127" t="s">
        <v>20</v>
      </c>
      <c r="CM81" s="127" t="s">
        <v>86</v>
      </c>
    </row>
    <row r="82" s="4" customFormat="1" ht="16.5" customHeight="1">
      <c r="A82" s="128" t="s">
        <v>87</v>
      </c>
      <c r="B82" s="65"/>
      <c r="C82" s="129"/>
      <c r="D82" s="129"/>
      <c r="E82" s="130" t="s">
        <v>88</v>
      </c>
      <c r="F82" s="130"/>
      <c r="G82" s="130"/>
      <c r="H82" s="130"/>
      <c r="I82" s="130"/>
      <c r="J82" s="129"/>
      <c r="K82" s="130" t="s">
        <v>144</v>
      </c>
      <c r="L82" s="130"/>
      <c r="M82" s="130"/>
      <c r="N82" s="130"/>
      <c r="O82" s="130"/>
      <c r="P82" s="130"/>
      <c r="Q82" s="130"/>
      <c r="R82" s="130"/>
      <c r="S82" s="130"/>
      <c r="T82" s="130"/>
      <c r="U82" s="130"/>
      <c r="V82" s="130"/>
      <c r="W82" s="130"/>
      <c r="X82" s="130"/>
      <c r="Y82" s="130"/>
      <c r="Z82" s="130"/>
      <c r="AA82" s="130"/>
      <c r="AB82" s="130"/>
      <c r="AC82" s="130"/>
      <c r="AD82" s="130"/>
      <c r="AE82" s="130"/>
      <c r="AF82" s="130"/>
      <c r="AG82" s="131">
        <f>'01 - stavební část 2.NP'!K34</f>
        <v>0</v>
      </c>
      <c r="AH82" s="129"/>
      <c r="AI82" s="129"/>
      <c r="AJ82" s="129"/>
      <c r="AK82" s="129"/>
      <c r="AL82" s="129"/>
      <c r="AM82" s="129"/>
      <c r="AN82" s="131">
        <f>SUM(AG82,AV82)</f>
        <v>0</v>
      </c>
      <c r="AO82" s="129"/>
      <c r="AP82" s="129"/>
      <c r="AQ82" s="132" t="s">
        <v>90</v>
      </c>
      <c r="AR82" s="67"/>
      <c r="AS82" s="133">
        <f>'01 - stavební část 2.NP'!K32</f>
        <v>0</v>
      </c>
      <c r="AT82" s="134">
        <f>'01 - stavební část 2.NP'!K33</f>
        <v>0</v>
      </c>
      <c r="AU82" s="134">
        <v>0</v>
      </c>
      <c r="AV82" s="134">
        <f>ROUND(SUM(AX82:AY82),2)</f>
        <v>0</v>
      </c>
      <c r="AW82" s="135">
        <f>'01 - stavební část 2.NP'!T103</f>
        <v>0</v>
      </c>
      <c r="AX82" s="134">
        <f>'01 - stavební část 2.NP'!K37</f>
        <v>0</v>
      </c>
      <c r="AY82" s="134">
        <f>'01 - stavební část 2.NP'!K38</f>
        <v>0</v>
      </c>
      <c r="AZ82" s="134">
        <f>'01 - stavební část 2.NP'!K39</f>
        <v>0</v>
      </c>
      <c r="BA82" s="134">
        <f>'01 - stavební část 2.NP'!K40</f>
        <v>0</v>
      </c>
      <c r="BB82" s="134">
        <f>'01 - stavební část 2.NP'!F37</f>
        <v>0</v>
      </c>
      <c r="BC82" s="134">
        <f>'01 - stavební část 2.NP'!F38</f>
        <v>0</v>
      </c>
      <c r="BD82" s="134">
        <f>'01 - stavební část 2.NP'!F39</f>
        <v>0</v>
      </c>
      <c r="BE82" s="134">
        <f>'01 - stavební část 2.NP'!F40</f>
        <v>0</v>
      </c>
      <c r="BF82" s="136">
        <f>'01 - stavební část 2.NP'!F41</f>
        <v>0</v>
      </c>
      <c r="BG82" s="4"/>
      <c r="BT82" s="137" t="s">
        <v>86</v>
      </c>
      <c r="BV82" s="137" t="s">
        <v>79</v>
      </c>
      <c r="BW82" s="137" t="s">
        <v>145</v>
      </c>
      <c r="BX82" s="137" t="s">
        <v>143</v>
      </c>
      <c r="CL82" s="137" t="s">
        <v>20</v>
      </c>
    </row>
    <row r="83" s="4" customFormat="1" ht="16.5" customHeight="1">
      <c r="A83" s="128" t="s">
        <v>87</v>
      </c>
      <c r="B83" s="65"/>
      <c r="C83" s="129"/>
      <c r="D83" s="129"/>
      <c r="E83" s="130" t="s">
        <v>92</v>
      </c>
      <c r="F83" s="130"/>
      <c r="G83" s="130"/>
      <c r="H83" s="130"/>
      <c r="I83" s="130"/>
      <c r="J83" s="129"/>
      <c r="K83" s="130" t="s">
        <v>146</v>
      </c>
      <c r="L83" s="130"/>
      <c r="M83" s="130"/>
      <c r="N83" s="130"/>
      <c r="O83" s="130"/>
      <c r="P83" s="130"/>
      <c r="Q83" s="130"/>
      <c r="R83" s="130"/>
      <c r="S83" s="130"/>
      <c r="T83" s="130"/>
      <c r="U83" s="130"/>
      <c r="V83" s="130"/>
      <c r="W83" s="130"/>
      <c r="X83" s="130"/>
      <c r="Y83" s="130"/>
      <c r="Z83" s="130"/>
      <c r="AA83" s="130"/>
      <c r="AB83" s="130"/>
      <c r="AC83" s="130"/>
      <c r="AD83" s="130"/>
      <c r="AE83" s="130"/>
      <c r="AF83" s="130"/>
      <c r="AG83" s="131">
        <f>'02 - stavební část 3.NP'!K34</f>
        <v>0</v>
      </c>
      <c r="AH83" s="129"/>
      <c r="AI83" s="129"/>
      <c r="AJ83" s="129"/>
      <c r="AK83" s="129"/>
      <c r="AL83" s="129"/>
      <c r="AM83" s="129"/>
      <c r="AN83" s="131">
        <f>SUM(AG83,AV83)</f>
        <v>0</v>
      </c>
      <c r="AO83" s="129"/>
      <c r="AP83" s="129"/>
      <c r="AQ83" s="132" t="s">
        <v>90</v>
      </c>
      <c r="AR83" s="67"/>
      <c r="AS83" s="133">
        <f>'02 - stavební část 3.NP'!K32</f>
        <v>0</v>
      </c>
      <c r="AT83" s="134">
        <f>'02 - stavební část 3.NP'!K33</f>
        <v>0</v>
      </c>
      <c r="AU83" s="134">
        <v>0</v>
      </c>
      <c r="AV83" s="134">
        <f>ROUND(SUM(AX83:AY83),2)</f>
        <v>0</v>
      </c>
      <c r="AW83" s="135">
        <f>'02 - stavební část 3.NP'!T103</f>
        <v>0</v>
      </c>
      <c r="AX83" s="134">
        <f>'02 - stavební část 3.NP'!K37</f>
        <v>0</v>
      </c>
      <c r="AY83" s="134">
        <f>'02 - stavební část 3.NP'!K38</f>
        <v>0</v>
      </c>
      <c r="AZ83" s="134">
        <f>'02 - stavební část 3.NP'!K39</f>
        <v>0</v>
      </c>
      <c r="BA83" s="134">
        <f>'02 - stavební část 3.NP'!K40</f>
        <v>0</v>
      </c>
      <c r="BB83" s="134">
        <f>'02 - stavební část 3.NP'!F37</f>
        <v>0</v>
      </c>
      <c r="BC83" s="134">
        <f>'02 - stavební část 3.NP'!F38</f>
        <v>0</v>
      </c>
      <c r="BD83" s="134">
        <f>'02 - stavební část 3.NP'!F39</f>
        <v>0</v>
      </c>
      <c r="BE83" s="134">
        <f>'02 - stavební část 3.NP'!F40</f>
        <v>0</v>
      </c>
      <c r="BF83" s="136">
        <f>'02 - stavební část 3.NP'!F41</f>
        <v>0</v>
      </c>
      <c r="BG83" s="4"/>
      <c r="BT83" s="137" t="s">
        <v>86</v>
      </c>
      <c r="BV83" s="137" t="s">
        <v>79</v>
      </c>
      <c r="BW83" s="137" t="s">
        <v>147</v>
      </c>
      <c r="BX83" s="137" t="s">
        <v>143</v>
      </c>
      <c r="CL83" s="137" t="s">
        <v>20</v>
      </c>
    </row>
    <row r="84" s="4" customFormat="1" ht="16.5" customHeight="1">
      <c r="A84" s="128" t="s">
        <v>87</v>
      </c>
      <c r="B84" s="65"/>
      <c r="C84" s="129"/>
      <c r="D84" s="129"/>
      <c r="E84" s="130" t="s">
        <v>95</v>
      </c>
      <c r="F84" s="130"/>
      <c r="G84" s="130"/>
      <c r="H84" s="130"/>
      <c r="I84" s="130"/>
      <c r="J84" s="129"/>
      <c r="K84" s="130" t="s">
        <v>104</v>
      </c>
      <c r="L84" s="130"/>
      <c r="M84" s="130"/>
      <c r="N84" s="130"/>
      <c r="O84" s="130"/>
      <c r="P84" s="130"/>
      <c r="Q84" s="130"/>
      <c r="R84" s="130"/>
      <c r="S84" s="130"/>
      <c r="T84" s="130"/>
      <c r="U84" s="130"/>
      <c r="V84" s="130"/>
      <c r="W84" s="130"/>
      <c r="X84" s="130"/>
      <c r="Y84" s="130"/>
      <c r="Z84" s="130"/>
      <c r="AA84" s="130"/>
      <c r="AB84" s="130"/>
      <c r="AC84" s="130"/>
      <c r="AD84" s="130"/>
      <c r="AE84" s="130"/>
      <c r="AF84" s="130"/>
      <c r="AG84" s="131">
        <f>'03 - elektroinstalace_01'!K34</f>
        <v>0</v>
      </c>
      <c r="AH84" s="129"/>
      <c r="AI84" s="129"/>
      <c r="AJ84" s="129"/>
      <c r="AK84" s="129"/>
      <c r="AL84" s="129"/>
      <c r="AM84" s="129"/>
      <c r="AN84" s="131">
        <f>SUM(AG84,AV84)</f>
        <v>0</v>
      </c>
      <c r="AO84" s="129"/>
      <c r="AP84" s="129"/>
      <c r="AQ84" s="132" t="s">
        <v>90</v>
      </c>
      <c r="AR84" s="67"/>
      <c r="AS84" s="133">
        <f>'03 - elektroinstalace_01'!K32</f>
        <v>0</v>
      </c>
      <c r="AT84" s="134">
        <f>'03 - elektroinstalace_01'!K33</f>
        <v>0</v>
      </c>
      <c r="AU84" s="134">
        <v>0</v>
      </c>
      <c r="AV84" s="134">
        <f>ROUND(SUM(AX84:AY84),2)</f>
        <v>0</v>
      </c>
      <c r="AW84" s="135">
        <f>'03 - elektroinstalace_01'!T97</f>
        <v>0</v>
      </c>
      <c r="AX84" s="134">
        <f>'03 - elektroinstalace_01'!K37</f>
        <v>0</v>
      </c>
      <c r="AY84" s="134">
        <f>'03 - elektroinstalace_01'!K38</f>
        <v>0</v>
      </c>
      <c r="AZ84" s="134">
        <f>'03 - elektroinstalace_01'!K39</f>
        <v>0</v>
      </c>
      <c r="BA84" s="134">
        <f>'03 - elektroinstalace_01'!K40</f>
        <v>0</v>
      </c>
      <c r="BB84" s="134">
        <f>'03 - elektroinstalace_01'!F37</f>
        <v>0</v>
      </c>
      <c r="BC84" s="134">
        <f>'03 - elektroinstalace_01'!F38</f>
        <v>0</v>
      </c>
      <c r="BD84" s="134">
        <f>'03 - elektroinstalace_01'!F39</f>
        <v>0</v>
      </c>
      <c r="BE84" s="134">
        <f>'03 - elektroinstalace_01'!F40</f>
        <v>0</v>
      </c>
      <c r="BF84" s="136">
        <f>'03 - elektroinstalace_01'!F41</f>
        <v>0</v>
      </c>
      <c r="BG84" s="4"/>
      <c r="BT84" s="137" t="s">
        <v>86</v>
      </c>
      <c r="BV84" s="137" t="s">
        <v>79</v>
      </c>
      <c r="BW84" s="137" t="s">
        <v>148</v>
      </c>
      <c r="BX84" s="137" t="s">
        <v>143</v>
      </c>
      <c r="CL84" s="137" t="s">
        <v>22</v>
      </c>
    </row>
    <row r="85" s="4" customFormat="1" ht="16.5" customHeight="1">
      <c r="A85" s="128" t="s">
        <v>87</v>
      </c>
      <c r="B85" s="65"/>
      <c r="C85" s="129"/>
      <c r="D85" s="129"/>
      <c r="E85" s="130" t="s">
        <v>106</v>
      </c>
      <c r="F85" s="130"/>
      <c r="G85" s="130"/>
      <c r="H85" s="130"/>
      <c r="I85" s="130"/>
      <c r="J85" s="129"/>
      <c r="K85" s="130" t="s">
        <v>96</v>
      </c>
      <c r="L85" s="130"/>
      <c r="M85" s="130"/>
      <c r="N85" s="130"/>
      <c r="O85" s="130"/>
      <c r="P85" s="130"/>
      <c r="Q85" s="130"/>
      <c r="R85" s="130"/>
      <c r="S85" s="130"/>
      <c r="T85" s="130"/>
      <c r="U85" s="130"/>
      <c r="V85" s="130"/>
      <c r="W85" s="130"/>
      <c r="X85" s="130"/>
      <c r="Y85" s="130"/>
      <c r="Z85" s="130"/>
      <c r="AA85" s="130"/>
      <c r="AB85" s="130"/>
      <c r="AC85" s="130"/>
      <c r="AD85" s="130"/>
      <c r="AE85" s="130"/>
      <c r="AF85" s="130"/>
      <c r="AG85" s="131">
        <f>'04 - zdravotechnické inst..._01'!K34</f>
        <v>0</v>
      </c>
      <c r="AH85" s="129"/>
      <c r="AI85" s="129"/>
      <c r="AJ85" s="129"/>
      <c r="AK85" s="129"/>
      <c r="AL85" s="129"/>
      <c r="AM85" s="129"/>
      <c r="AN85" s="131">
        <f>SUM(AG85,AV85)</f>
        <v>0</v>
      </c>
      <c r="AO85" s="129"/>
      <c r="AP85" s="129"/>
      <c r="AQ85" s="132" t="s">
        <v>90</v>
      </c>
      <c r="AR85" s="67"/>
      <c r="AS85" s="133">
        <f>'04 - zdravotechnické inst..._01'!K32</f>
        <v>0</v>
      </c>
      <c r="AT85" s="134">
        <f>'04 - zdravotechnické inst..._01'!K33</f>
        <v>0</v>
      </c>
      <c r="AU85" s="134">
        <v>0</v>
      </c>
      <c r="AV85" s="134">
        <f>ROUND(SUM(AX85:AY85),2)</f>
        <v>0</v>
      </c>
      <c r="AW85" s="135">
        <f>'04 - zdravotechnické inst..._01'!T93</f>
        <v>0</v>
      </c>
      <c r="AX85" s="134">
        <f>'04 - zdravotechnické inst..._01'!K37</f>
        <v>0</v>
      </c>
      <c r="AY85" s="134">
        <f>'04 - zdravotechnické inst..._01'!K38</f>
        <v>0</v>
      </c>
      <c r="AZ85" s="134">
        <f>'04 - zdravotechnické inst..._01'!K39</f>
        <v>0</v>
      </c>
      <c r="BA85" s="134">
        <f>'04 - zdravotechnické inst..._01'!K40</f>
        <v>0</v>
      </c>
      <c r="BB85" s="134">
        <f>'04 - zdravotechnické inst..._01'!F37</f>
        <v>0</v>
      </c>
      <c r="BC85" s="134">
        <f>'04 - zdravotechnické inst..._01'!F38</f>
        <v>0</v>
      </c>
      <c r="BD85" s="134">
        <f>'04 - zdravotechnické inst..._01'!F39</f>
        <v>0</v>
      </c>
      <c r="BE85" s="134">
        <f>'04 - zdravotechnické inst..._01'!F40</f>
        <v>0</v>
      </c>
      <c r="BF85" s="136">
        <f>'04 - zdravotechnické inst..._01'!F41</f>
        <v>0</v>
      </c>
      <c r="BG85" s="4"/>
      <c r="BT85" s="137" t="s">
        <v>86</v>
      </c>
      <c r="BV85" s="137" t="s">
        <v>79</v>
      </c>
      <c r="BW85" s="137" t="s">
        <v>149</v>
      </c>
      <c r="BX85" s="137" t="s">
        <v>143</v>
      </c>
      <c r="CL85" s="137" t="s">
        <v>20</v>
      </c>
    </row>
    <row r="86" s="4" customFormat="1" ht="16.5" customHeight="1">
      <c r="A86" s="128" t="s">
        <v>87</v>
      </c>
      <c r="B86" s="65"/>
      <c r="C86" s="129"/>
      <c r="D86" s="129"/>
      <c r="E86" s="130" t="s">
        <v>116</v>
      </c>
      <c r="F86" s="130"/>
      <c r="G86" s="130"/>
      <c r="H86" s="130"/>
      <c r="I86" s="130"/>
      <c r="J86" s="129"/>
      <c r="K86" s="130" t="s">
        <v>150</v>
      </c>
      <c r="L86" s="130"/>
      <c r="M86" s="130"/>
      <c r="N86" s="130"/>
      <c r="O86" s="130"/>
      <c r="P86" s="130"/>
      <c r="Q86" s="130"/>
      <c r="R86" s="130"/>
      <c r="S86" s="130"/>
      <c r="T86" s="130"/>
      <c r="U86" s="130"/>
      <c r="V86" s="130"/>
      <c r="W86" s="130"/>
      <c r="X86" s="130"/>
      <c r="Y86" s="130"/>
      <c r="Z86" s="130"/>
      <c r="AA86" s="130"/>
      <c r="AB86" s="130"/>
      <c r="AC86" s="130"/>
      <c r="AD86" s="130"/>
      <c r="AE86" s="130"/>
      <c r="AF86" s="130"/>
      <c r="AG86" s="131">
        <f>'05 - větrání'!K34</f>
        <v>0</v>
      </c>
      <c r="AH86" s="129"/>
      <c r="AI86" s="129"/>
      <c r="AJ86" s="129"/>
      <c r="AK86" s="129"/>
      <c r="AL86" s="129"/>
      <c r="AM86" s="129"/>
      <c r="AN86" s="131">
        <f>SUM(AG86,AV86)</f>
        <v>0</v>
      </c>
      <c r="AO86" s="129"/>
      <c r="AP86" s="129"/>
      <c r="AQ86" s="132" t="s">
        <v>90</v>
      </c>
      <c r="AR86" s="67"/>
      <c r="AS86" s="133">
        <f>'05 - větrání'!K32</f>
        <v>0</v>
      </c>
      <c r="AT86" s="134">
        <f>'05 - větrání'!K33</f>
        <v>0</v>
      </c>
      <c r="AU86" s="134">
        <v>0</v>
      </c>
      <c r="AV86" s="134">
        <f>ROUND(SUM(AX86:AY86),2)</f>
        <v>0</v>
      </c>
      <c r="AW86" s="135">
        <f>'05 - větrání'!T90</f>
        <v>0</v>
      </c>
      <c r="AX86" s="134">
        <f>'05 - větrání'!K37</f>
        <v>0</v>
      </c>
      <c r="AY86" s="134">
        <f>'05 - větrání'!K38</f>
        <v>0</v>
      </c>
      <c r="AZ86" s="134">
        <f>'05 - větrání'!K39</f>
        <v>0</v>
      </c>
      <c r="BA86" s="134">
        <f>'05 - větrání'!K40</f>
        <v>0</v>
      </c>
      <c r="BB86" s="134">
        <f>'05 - větrání'!F37</f>
        <v>0</v>
      </c>
      <c r="BC86" s="134">
        <f>'05 - větrání'!F38</f>
        <v>0</v>
      </c>
      <c r="BD86" s="134">
        <f>'05 - větrání'!F39</f>
        <v>0</v>
      </c>
      <c r="BE86" s="134">
        <f>'05 - větrání'!F40</f>
        <v>0</v>
      </c>
      <c r="BF86" s="136">
        <f>'05 - větrání'!F41</f>
        <v>0</v>
      </c>
      <c r="BG86" s="4"/>
      <c r="BT86" s="137" t="s">
        <v>86</v>
      </c>
      <c r="BV86" s="137" t="s">
        <v>79</v>
      </c>
      <c r="BW86" s="137" t="s">
        <v>151</v>
      </c>
      <c r="BX86" s="137" t="s">
        <v>143</v>
      </c>
      <c r="CL86" s="137" t="s">
        <v>20</v>
      </c>
    </row>
    <row r="87" s="7" customFormat="1" ht="16.5" customHeight="1">
      <c r="A87" s="7"/>
      <c r="B87" s="114"/>
      <c r="C87" s="115"/>
      <c r="D87" s="116" t="s">
        <v>152</v>
      </c>
      <c r="E87" s="116"/>
      <c r="F87" s="116"/>
      <c r="G87" s="116"/>
      <c r="H87" s="116"/>
      <c r="I87" s="117"/>
      <c r="J87" s="116" t="s">
        <v>153</v>
      </c>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8">
        <f>ROUND(AG88,2)</f>
        <v>0</v>
      </c>
      <c r="AH87" s="117"/>
      <c r="AI87" s="117"/>
      <c r="AJ87" s="117"/>
      <c r="AK87" s="117"/>
      <c r="AL87" s="117"/>
      <c r="AM87" s="117"/>
      <c r="AN87" s="119">
        <f>SUM(AG87,AV87)</f>
        <v>0</v>
      </c>
      <c r="AO87" s="117"/>
      <c r="AP87" s="117"/>
      <c r="AQ87" s="120" t="s">
        <v>83</v>
      </c>
      <c r="AR87" s="121"/>
      <c r="AS87" s="122">
        <f>ROUND(AS88,2)</f>
        <v>0</v>
      </c>
      <c r="AT87" s="123">
        <f>ROUND(AT88,2)</f>
        <v>0</v>
      </c>
      <c r="AU87" s="124">
        <f>ROUND(AU88,2)</f>
        <v>0</v>
      </c>
      <c r="AV87" s="124">
        <f>ROUND(SUM(AX87:AY87),2)</f>
        <v>0</v>
      </c>
      <c r="AW87" s="125">
        <f>ROUND(AW88,5)</f>
        <v>0</v>
      </c>
      <c r="AX87" s="124">
        <f>ROUND(BB87*L29,2)</f>
        <v>0</v>
      </c>
      <c r="AY87" s="124">
        <f>ROUND(BC87*L30,2)</f>
        <v>0</v>
      </c>
      <c r="AZ87" s="124">
        <f>ROUND(BD87*L29,2)</f>
        <v>0</v>
      </c>
      <c r="BA87" s="124">
        <f>ROUND(BE87*L30,2)</f>
        <v>0</v>
      </c>
      <c r="BB87" s="124">
        <f>ROUND(BB88,2)</f>
        <v>0</v>
      </c>
      <c r="BC87" s="124">
        <f>ROUND(BC88,2)</f>
        <v>0</v>
      </c>
      <c r="BD87" s="124">
        <f>ROUND(BD88,2)</f>
        <v>0</v>
      </c>
      <c r="BE87" s="124">
        <f>ROUND(BE88,2)</f>
        <v>0</v>
      </c>
      <c r="BF87" s="126">
        <f>ROUND(BF88,2)</f>
        <v>0</v>
      </c>
      <c r="BG87" s="7"/>
      <c r="BS87" s="127" t="s">
        <v>76</v>
      </c>
      <c r="BT87" s="127" t="s">
        <v>84</v>
      </c>
      <c r="BU87" s="127" t="s">
        <v>78</v>
      </c>
      <c r="BV87" s="127" t="s">
        <v>79</v>
      </c>
      <c r="BW87" s="127" t="s">
        <v>154</v>
      </c>
      <c r="BX87" s="127" t="s">
        <v>6</v>
      </c>
      <c r="CL87" s="127" t="s">
        <v>20</v>
      </c>
      <c r="CM87" s="127" t="s">
        <v>86</v>
      </c>
    </row>
    <row r="88" s="4" customFormat="1" ht="16.5" customHeight="1">
      <c r="A88" s="128" t="s">
        <v>87</v>
      </c>
      <c r="B88" s="65"/>
      <c r="C88" s="129"/>
      <c r="D88" s="129"/>
      <c r="E88" s="130" t="s">
        <v>88</v>
      </c>
      <c r="F88" s="130"/>
      <c r="G88" s="130"/>
      <c r="H88" s="130"/>
      <c r="I88" s="130"/>
      <c r="J88" s="129"/>
      <c r="K88" s="130" t="s">
        <v>89</v>
      </c>
      <c r="L88" s="130"/>
      <c r="M88" s="130"/>
      <c r="N88" s="130"/>
      <c r="O88" s="130"/>
      <c r="P88" s="130"/>
      <c r="Q88" s="130"/>
      <c r="R88" s="130"/>
      <c r="S88" s="130"/>
      <c r="T88" s="130"/>
      <c r="U88" s="130"/>
      <c r="V88" s="130"/>
      <c r="W88" s="130"/>
      <c r="X88" s="130"/>
      <c r="Y88" s="130"/>
      <c r="Z88" s="130"/>
      <c r="AA88" s="130"/>
      <c r="AB88" s="130"/>
      <c r="AC88" s="130"/>
      <c r="AD88" s="130"/>
      <c r="AE88" s="130"/>
      <c r="AF88" s="130"/>
      <c r="AG88" s="131">
        <f>'01 - stavební část_04'!K34</f>
        <v>0</v>
      </c>
      <c r="AH88" s="129"/>
      <c r="AI88" s="129"/>
      <c r="AJ88" s="129"/>
      <c r="AK88" s="129"/>
      <c r="AL88" s="129"/>
      <c r="AM88" s="129"/>
      <c r="AN88" s="131">
        <f>SUM(AG88,AV88)</f>
        <v>0</v>
      </c>
      <c r="AO88" s="129"/>
      <c r="AP88" s="129"/>
      <c r="AQ88" s="132" t="s">
        <v>90</v>
      </c>
      <c r="AR88" s="67"/>
      <c r="AS88" s="133">
        <f>'01 - stavební část_04'!K32</f>
        <v>0</v>
      </c>
      <c r="AT88" s="134">
        <f>'01 - stavební část_04'!K33</f>
        <v>0</v>
      </c>
      <c r="AU88" s="134">
        <v>0</v>
      </c>
      <c r="AV88" s="134">
        <f>ROUND(SUM(AX88:AY88),2)</f>
        <v>0</v>
      </c>
      <c r="AW88" s="135">
        <f>'01 - stavební část_04'!T96</f>
        <v>0</v>
      </c>
      <c r="AX88" s="134">
        <f>'01 - stavební část_04'!K37</f>
        <v>0</v>
      </c>
      <c r="AY88" s="134">
        <f>'01 - stavební část_04'!K38</f>
        <v>0</v>
      </c>
      <c r="AZ88" s="134">
        <f>'01 - stavební část_04'!K39</f>
        <v>0</v>
      </c>
      <c r="BA88" s="134">
        <f>'01 - stavební část_04'!K40</f>
        <v>0</v>
      </c>
      <c r="BB88" s="134">
        <f>'01 - stavební část_04'!F37</f>
        <v>0</v>
      </c>
      <c r="BC88" s="134">
        <f>'01 - stavební část_04'!F38</f>
        <v>0</v>
      </c>
      <c r="BD88" s="134">
        <f>'01 - stavební část_04'!F39</f>
        <v>0</v>
      </c>
      <c r="BE88" s="134">
        <f>'01 - stavební část_04'!F40</f>
        <v>0</v>
      </c>
      <c r="BF88" s="136">
        <f>'01 - stavební část_04'!F41</f>
        <v>0</v>
      </c>
      <c r="BG88" s="4"/>
      <c r="BT88" s="137" t="s">
        <v>86</v>
      </c>
      <c r="BV88" s="137" t="s">
        <v>79</v>
      </c>
      <c r="BW88" s="137" t="s">
        <v>155</v>
      </c>
      <c r="BX88" s="137" t="s">
        <v>154</v>
      </c>
      <c r="CL88" s="137" t="s">
        <v>20</v>
      </c>
    </row>
    <row r="89" s="7" customFormat="1" ht="16.5" customHeight="1">
      <c r="A89" s="7"/>
      <c r="B89" s="114"/>
      <c r="C89" s="115"/>
      <c r="D89" s="116" t="s">
        <v>156</v>
      </c>
      <c r="E89" s="116"/>
      <c r="F89" s="116"/>
      <c r="G89" s="116"/>
      <c r="H89" s="116"/>
      <c r="I89" s="117"/>
      <c r="J89" s="116" t="s">
        <v>157</v>
      </c>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8">
        <f>ROUND(AG90,2)</f>
        <v>0</v>
      </c>
      <c r="AH89" s="117"/>
      <c r="AI89" s="117"/>
      <c r="AJ89" s="117"/>
      <c r="AK89" s="117"/>
      <c r="AL89" s="117"/>
      <c r="AM89" s="117"/>
      <c r="AN89" s="119">
        <f>SUM(AG89,AV89)</f>
        <v>0</v>
      </c>
      <c r="AO89" s="117"/>
      <c r="AP89" s="117"/>
      <c r="AQ89" s="120" t="s">
        <v>83</v>
      </c>
      <c r="AR89" s="121"/>
      <c r="AS89" s="122">
        <f>ROUND(AS90,2)</f>
        <v>0</v>
      </c>
      <c r="AT89" s="123">
        <f>ROUND(AT90,2)</f>
        <v>0</v>
      </c>
      <c r="AU89" s="124">
        <f>ROUND(AU90,2)</f>
        <v>0</v>
      </c>
      <c r="AV89" s="124">
        <f>ROUND(SUM(AX89:AY89),2)</f>
        <v>0</v>
      </c>
      <c r="AW89" s="125">
        <f>ROUND(AW90,5)</f>
        <v>0</v>
      </c>
      <c r="AX89" s="124">
        <f>ROUND(BB89*L29,2)</f>
        <v>0</v>
      </c>
      <c r="AY89" s="124">
        <f>ROUND(BC89*L30,2)</f>
        <v>0</v>
      </c>
      <c r="AZ89" s="124">
        <f>ROUND(BD89*L29,2)</f>
        <v>0</v>
      </c>
      <c r="BA89" s="124">
        <f>ROUND(BE89*L30,2)</f>
        <v>0</v>
      </c>
      <c r="BB89" s="124">
        <f>ROUND(BB90,2)</f>
        <v>0</v>
      </c>
      <c r="BC89" s="124">
        <f>ROUND(BC90,2)</f>
        <v>0</v>
      </c>
      <c r="BD89" s="124">
        <f>ROUND(BD90,2)</f>
        <v>0</v>
      </c>
      <c r="BE89" s="124">
        <f>ROUND(BE90,2)</f>
        <v>0</v>
      </c>
      <c r="BF89" s="126">
        <f>ROUND(BF90,2)</f>
        <v>0</v>
      </c>
      <c r="BG89" s="7"/>
      <c r="BS89" s="127" t="s">
        <v>76</v>
      </c>
      <c r="BT89" s="127" t="s">
        <v>84</v>
      </c>
      <c r="BU89" s="127" t="s">
        <v>78</v>
      </c>
      <c r="BV89" s="127" t="s">
        <v>79</v>
      </c>
      <c r="BW89" s="127" t="s">
        <v>158</v>
      </c>
      <c r="BX89" s="127" t="s">
        <v>6</v>
      </c>
      <c r="CL89" s="127" t="s">
        <v>20</v>
      </c>
      <c r="CM89" s="127" t="s">
        <v>86</v>
      </c>
    </row>
    <row r="90" s="4" customFormat="1" ht="16.5" customHeight="1">
      <c r="A90" s="128" t="s">
        <v>87</v>
      </c>
      <c r="B90" s="65"/>
      <c r="C90" s="129"/>
      <c r="D90" s="129"/>
      <c r="E90" s="130" t="s">
        <v>88</v>
      </c>
      <c r="F90" s="130"/>
      <c r="G90" s="130"/>
      <c r="H90" s="130"/>
      <c r="I90" s="130"/>
      <c r="J90" s="129"/>
      <c r="K90" s="130" t="s">
        <v>104</v>
      </c>
      <c r="L90" s="130"/>
      <c r="M90" s="130"/>
      <c r="N90" s="130"/>
      <c r="O90" s="130"/>
      <c r="P90" s="130"/>
      <c r="Q90" s="130"/>
      <c r="R90" s="130"/>
      <c r="S90" s="130"/>
      <c r="T90" s="130"/>
      <c r="U90" s="130"/>
      <c r="V90" s="130"/>
      <c r="W90" s="130"/>
      <c r="X90" s="130"/>
      <c r="Y90" s="130"/>
      <c r="Z90" s="130"/>
      <c r="AA90" s="130"/>
      <c r="AB90" s="130"/>
      <c r="AC90" s="130"/>
      <c r="AD90" s="130"/>
      <c r="AE90" s="130"/>
      <c r="AF90" s="130"/>
      <c r="AG90" s="131">
        <f>'01 - elektroinstalace'!K34</f>
        <v>0</v>
      </c>
      <c r="AH90" s="129"/>
      <c r="AI90" s="129"/>
      <c r="AJ90" s="129"/>
      <c r="AK90" s="129"/>
      <c r="AL90" s="129"/>
      <c r="AM90" s="129"/>
      <c r="AN90" s="131">
        <f>SUM(AG90,AV90)</f>
        <v>0</v>
      </c>
      <c r="AO90" s="129"/>
      <c r="AP90" s="129"/>
      <c r="AQ90" s="132" t="s">
        <v>90</v>
      </c>
      <c r="AR90" s="67"/>
      <c r="AS90" s="133">
        <f>'01 - elektroinstalace'!K32</f>
        <v>0</v>
      </c>
      <c r="AT90" s="134">
        <f>'01 - elektroinstalace'!K33</f>
        <v>0</v>
      </c>
      <c r="AU90" s="134">
        <v>0</v>
      </c>
      <c r="AV90" s="134">
        <f>ROUND(SUM(AX90:AY90),2)</f>
        <v>0</v>
      </c>
      <c r="AW90" s="135">
        <f>'01 - elektroinstalace'!T95</f>
        <v>0</v>
      </c>
      <c r="AX90" s="134">
        <f>'01 - elektroinstalace'!K37</f>
        <v>0</v>
      </c>
      <c r="AY90" s="134">
        <f>'01 - elektroinstalace'!K38</f>
        <v>0</v>
      </c>
      <c r="AZ90" s="134">
        <f>'01 - elektroinstalace'!K39</f>
        <v>0</v>
      </c>
      <c r="BA90" s="134">
        <f>'01 - elektroinstalace'!K40</f>
        <v>0</v>
      </c>
      <c r="BB90" s="134">
        <f>'01 - elektroinstalace'!F37</f>
        <v>0</v>
      </c>
      <c r="BC90" s="134">
        <f>'01 - elektroinstalace'!F38</f>
        <v>0</v>
      </c>
      <c r="BD90" s="134">
        <f>'01 - elektroinstalace'!F39</f>
        <v>0</v>
      </c>
      <c r="BE90" s="134">
        <f>'01 - elektroinstalace'!F40</f>
        <v>0</v>
      </c>
      <c r="BF90" s="136">
        <f>'01 - elektroinstalace'!F41</f>
        <v>0</v>
      </c>
      <c r="BG90" s="4"/>
      <c r="BT90" s="137" t="s">
        <v>86</v>
      </c>
      <c r="BV90" s="137" t="s">
        <v>79</v>
      </c>
      <c r="BW90" s="137" t="s">
        <v>159</v>
      </c>
      <c r="BX90" s="137" t="s">
        <v>158</v>
      </c>
      <c r="CL90" s="137" t="s">
        <v>20</v>
      </c>
    </row>
    <row r="91" s="7" customFormat="1" ht="16.5" customHeight="1">
      <c r="A91" s="128" t="s">
        <v>87</v>
      </c>
      <c r="B91" s="114"/>
      <c r="C91" s="115"/>
      <c r="D91" s="116" t="s">
        <v>160</v>
      </c>
      <c r="E91" s="116"/>
      <c r="F91" s="116"/>
      <c r="G91" s="116"/>
      <c r="H91" s="116"/>
      <c r="I91" s="117"/>
      <c r="J91" s="116" t="s">
        <v>161</v>
      </c>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9">
        <f>'VON - Vedlejší a ostatní ...'!K32</f>
        <v>0</v>
      </c>
      <c r="AH91" s="117"/>
      <c r="AI91" s="117"/>
      <c r="AJ91" s="117"/>
      <c r="AK91" s="117"/>
      <c r="AL91" s="117"/>
      <c r="AM91" s="117"/>
      <c r="AN91" s="119">
        <f>SUM(AG91,AV91)</f>
        <v>0</v>
      </c>
      <c r="AO91" s="117"/>
      <c r="AP91" s="117"/>
      <c r="AQ91" s="120" t="s">
        <v>160</v>
      </c>
      <c r="AR91" s="121"/>
      <c r="AS91" s="138">
        <f>'VON - Vedlejší a ostatní ...'!K30</f>
        <v>0</v>
      </c>
      <c r="AT91" s="139">
        <f>'VON - Vedlejší a ostatní ...'!K31</f>
        <v>0</v>
      </c>
      <c r="AU91" s="139">
        <v>0</v>
      </c>
      <c r="AV91" s="139">
        <f>ROUND(SUM(AX91:AY91),2)</f>
        <v>0</v>
      </c>
      <c r="AW91" s="140">
        <f>'VON - Vedlejší a ostatní ...'!T85</f>
        <v>0</v>
      </c>
      <c r="AX91" s="139">
        <f>'VON - Vedlejší a ostatní ...'!K35</f>
        <v>0</v>
      </c>
      <c r="AY91" s="139">
        <f>'VON - Vedlejší a ostatní ...'!K36</f>
        <v>0</v>
      </c>
      <c r="AZ91" s="139">
        <f>'VON - Vedlejší a ostatní ...'!K37</f>
        <v>0</v>
      </c>
      <c r="BA91" s="139">
        <f>'VON - Vedlejší a ostatní ...'!K38</f>
        <v>0</v>
      </c>
      <c r="BB91" s="139">
        <f>'VON - Vedlejší a ostatní ...'!F35</f>
        <v>0</v>
      </c>
      <c r="BC91" s="139">
        <f>'VON - Vedlejší a ostatní ...'!F36</f>
        <v>0</v>
      </c>
      <c r="BD91" s="139">
        <f>'VON - Vedlejší a ostatní ...'!F37</f>
        <v>0</v>
      </c>
      <c r="BE91" s="139">
        <f>'VON - Vedlejší a ostatní ...'!F38</f>
        <v>0</v>
      </c>
      <c r="BF91" s="141">
        <f>'VON - Vedlejší a ostatní ...'!F39</f>
        <v>0</v>
      </c>
      <c r="BG91" s="7"/>
      <c r="BT91" s="127" t="s">
        <v>84</v>
      </c>
      <c r="BV91" s="127" t="s">
        <v>79</v>
      </c>
      <c r="BW91" s="127" t="s">
        <v>162</v>
      </c>
      <c r="BX91" s="127" t="s">
        <v>6</v>
      </c>
      <c r="CL91" s="127" t="s">
        <v>20</v>
      </c>
      <c r="CM91" s="127" t="s">
        <v>86</v>
      </c>
    </row>
    <row r="92" s="2" customFormat="1" ht="30" customHeight="1">
      <c r="A92" s="40"/>
      <c r="B92" s="41"/>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6"/>
      <c r="AS92" s="40"/>
      <c r="AT92" s="40"/>
      <c r="AU92" s="40"/>
      <c r="AV92" s="40"/>
      <c r="AW92" s="40"/>
      <c r="AX92" s="40"/>
      <c r="AY92" s="40"/>
      <c r="AZ92" s="40"/>
      <c r="BA92" s="40"/>
      <c r="BB92" s="40"/>
      <c r="BC92" s="40"/>
      <c r="BD92" s="40"/>
      <c r="BE92" s="40"/>
      <c r="BF92" s="40"/>
      <c r="BG92" s="40"/>
    </row>
    <row r="93" s="2" customFormat="1" ht="6.96" customHeight="1">
      <c r="A93" s="40"/>
      <c r="B93" s="61"/>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46"/>
      <c r="AS93" s="40"/>
      <c r="AT93" s="40"/>
      <c r="AU93" s="40"/>
      <c r="AV93" s="40"/>
      <c r="AW93" s="40"/>
      <c r="AX93" s="40"/>
      <c r="AY93" s="40"/>
      <c r="AZ93" s="40"/>
      <c r="BA93" s="40"/>
      <c r="BB93" s="40"/>
      <c r="BC93" s="40"/>
      <c r="BD93" s="40"/>
      <c r="BE93" s="40"/>
      <c r="BF93" s="40"/>
      <c r="BG93" s="40"/>
    </row>
  </sheetData>
  <sheetProtection sheet="1" formatColumns="0" formatRows="0" objects="1" scenarios="1" spinCount="100000" saltValue="7r4Z13GQLQHVArUmJdJfImhdcZoynpyCb58NauFxNw9z0go05ooX00zM2CR4h9ie4TfOWmCxKucE4CMDXGD2fA==" hashValue="81ywWIanKNJId+1cxYKEGJq3zbD+oh5ivGK28yqNc9uECZa6mUWnGSrqNZWJm6Y83G8YL0MHmat/xAR0TWTJ2Q==" algorithmName="SHA-512" password="CC35"/>
  <mergeCells count="186">
    <mergeCell ref="BG5:BG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G2"/>
    <mergeCell ref="AN61:AP61"/>
    <mergeCell ref="AG61:AM61"/>
    <mergeCell ref="AN62:AP62"/>
    <mergeCell ref="AG62:AM62"/>
    <mergeCell ref="AG63:AM63"/>
    <mergeCell ref="AN63:AP63"/>
    <mergeCell ref="AG64:AM64"/>
    <mergeCell ref="AN64:AP64"/>
    <mergeCell ref="AG65:AM65"/>
    <mergeCell ref="AN65:AP65"/>
    <mergeCell ref="AN66:AP66"/>
    <mergeCell ref="AG66:AM66"/>
    <mergeCell ref="AN67:AP67"/>
    <mergeCell ref="AG67:AM67"/>
    <mergeCell ref="AN68:AP68"/>
    <mergeCell ref="AG68:AM68"/>
    <mergeCell ref="AG69:AM69"/>
    <mergeCell ref="AN69:AP69"/>
    <mergeCell ref="AG70:AM70"/>
    <mergeCell ref="AN70:AP70"/>
    <mergeCell ref="AN71:AP71"/>
    <mergeCell ref="AG71:AM71"/>
    <mergeCell ref="AG72:AM72"/>
    <mergeCell ref="AN72:AP72"/>
    <mergeCell ref="AG73:AM73"/>
    <mergeCell ref="AN73:AP73"/>
    <mergeCell ref="AN74:AP74"/>
    <mergeCell ref="AG74:AM74"/>
    <mergeCell ref="AG75:AM75"/>
    <mergeCell ref="AN75:AP75"/>
    <mergeCell ref="AN76:AP76"/>
    <mergeCell ref="AG76:AM76"/>
    <mergeCell ref="AG77:AM77"/>
    <mergeCell ref="AN77:AP77"/>
    <mergeCell ref="AG78:AM78"/>
    <mergeCell ref="AN78:AP78"/>
    <mergeCell ref="AN79:AP79"/>
    <mergeCell ref="AG79:AM79"/>
    <mergeCell ref="AG80:AM80"/>
    <mergeCell ref="AN80:AP80"/>
    <mergeCell ref="AN81:AP81"/>
    <mergeCell ref="AG81:AM81"/>
    <mergeCell ref="AN82:AP82"/>
    <mergeCell ref="AG82:AM82"/>
    <mergeCell ref="AG83:AM83"/>
    <mergeCell ref="AN83:AP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L45:AO45"/>
    <mergeCell ref="I52:AF52"/>
    <mergeCell ref="C52:G52"/>
    <mergeCell ref="D55:H55"/>
    <mergeCell ref="J55:AF55"/>
    <mergeCell ref="K56:AF56"/>
    <mergeCell ref="E56:I56"/>
    <mergeCell ref="K57:AF57"/>
    <mergeCell ref="E57:I57"/>
    <mergeCell ref="K58:AF58"/>
    <mergeCell ref="E58:I58"/>
    <mergeCell ref="J59:AF59"/>
    <mergeCell ref="D59:H59"/>
    <mergeCell ref="K60:AF60"/>
    <mergeCell ref="E60:I60"/>
    <mergeCell ref="K61:AF61"/>
    <mergeCell ref="E61:I61"/>
    <mergeCell ref="K62:AF62"/>
    <mergeCell ref="E62:I62"/>
    <mergeCell ref="E63:I63"/>
    <mergeCell ref="K63:AF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N59:AP59"/>
    <mergeCell ref="AG59:AM59"/>
    <mergeCell ref="AG60:AM60"/>
    <mergeCell ref="AN60:AP60"/>
    <mergeCell ref="AG54:AM54"/>
    <mergeCell ref="AN54:AP54"/>
    <mergeCell ref="J74:AF74"/>
    <mergeCell ref="J87:AF87"/>
    <mergeCell ref="J64:AF64"/>
    <mergeCell ref="J81:AF81"/>
    <mergeCell ref="J71:AF71"/>
    <mergeCell ref="K84:AF84"/>
    <mergeCell ref="K86:AF86"/>
    <mergeCell ref="K85:AF85"/>
    <mergeCell ref="K68:AF68"/>
    <mergeCell ref="K67:AF67"/>
    <mergeCell ref="K69:AF69"/>
    <mergeCell ref="K73:AF73"/>
    <mergeCell ref="K65:AF65"/>
    <mergeCell ref="K82:AF82"/>
    <mergeCell ref="K80:AF80"/>
    <mergeCell ref="K70:AF70"/>
    <mergeCell ref="K79:AF79"/>
    <mergeCell ref="K66:AF66"/>
    <mergeCell ref="K78:AF78"/>
    <mergeCell ref="K77:AF77"/>
    <mergeCell ref="K88:AF88"/>
    <mergeCell ref="K72:AF72"/>
    <mergeCell ref="K75:AF75"/>
    <mergeCell ref="K83:AF83"/>
    <mergeCell ref="K76:AF76"/>
    <mergeCell ref="J89:AF89"/>
    <mergeCell ref="K90:AF90"/>
    <mergeCell ref="J91:AF91"/>
    <mergeCell ref="D64:H64"/>
    <mergeCell ref="D87:H87"/>
    <mergeCell ref="D81:H81"/>
    <mergeCell ref="D74:H74"/>
    <mergeCell ref="D71:H71"/>
    <mergeCell ref="D89:H89"/>
    <mergeCell ref="E67:I67"/>
    <mergeCell ref="E88:I88"/>
    <mergeCell ref="E86:I86"/>
    <mergeCell ref="E85:I85"/>
    <mergeCell ref="E84:I84"/>
    <mergeCell ref="E83:I83"/>
    <mergeCell ref="E82:I82"/>
    <mergeCell ref="E80:I80"/>
    <mergeCell ref="E79:I79"/>
    <mergeCell ref="E66:I66"/>
    <mergeCell ref="E77:I77"/>
    <mergeCell ref="E76:I76"/>
    <mergeCell ref="E75:I75"/>
    <mergeCell ref="E65:I65"/>
    <mergeCell ref="E78:I78"/>
    <mergeCell ref="E69:I69"/>
    <mergeCell ref="E73:I73"/>
    <mergeCell ref="E72:I72"/>
    <mergeCell ref="E70:I70"/>
    <mergeCell ref="E68:I68"/>
    <mergeCell ref="E90:I90"/>
    <mergeCell ref="D91:H91"/>
  </mergeCells>
  <hyperlinks>
    <hyperlink ref="A56" location="'01 - stavební část'!C2" display="/"/>
    <hyperlink ref="A57" location="'02 - teplovodní přípojka'!C2" display="/"/>
    <hyperlink ref="A58" location="'03 - zdravotechnické inst...'!C2" display="/"/>
    <hyperlink ref="A60" location="'01 - stavební část_01'!C2" display="/"/>
    <hyperlink ref="A61" location="'02 - výtah'!C2" display="/"/>
    <hyperlink ref="A62" location="'03 - elektroinstalace'!C2" display="/"/>
    <hyperlink ref="A63" location="'04 - zdravotechnické inst...'!C2" display="/"/>
    <hyperlink ref="A65" location="'01 - stavební část_02'!C2" display="/"/>
    <hyperlink ref="A66" location="'02 - elektroinstalace'!C2" display="/"/>
    <hyperlink ref="A67" location="'03 - zdravotechnické inst..._01'!C2" display="/"/>
    <hyperlink ref="A68" location="'04 - teplovod'!C2" display="/"/>
    <hyperlink ref="A69" location="'05 - vzduchotechnika'!C2" display="/"/>
    <hyperlink ref="A70" location="'06 - ústřední vytápění'!C2" display="/"/>
    <hyperlink ref="A72" location="'01 - stavební část_03'!C2" display="/"/>
    <hyperlink ref="A73" location="'02 - elektroinstalace_01'!C2" display="/"/>
    <hyperlink ref="A75" location="'01 - multimediální učebna...'!C2" display="/"/>
    <hyperlink ref="A76" location="'02 - multimediální učebna...'!C2" display="/"/>
    <hyperlink ref="A77" location="'03 - učebna přírodních vě...'!C2" display="/"/>
    <hyperlink ref="A78" location="'04 - učebna přírodních vě...'!C2" display="/"/>
    <hyperlink ref="A79" location="'05 - akustická opatření -...'!C2" display="/"/>
    <hyperlink ref="A80" location="'06 - elektroinstalace'!C2" display="/"/>
    <hyperlink ref="A82" location="'01 - stavební část 2.NP'!C2" display="/"/>
    <hyperlink ref="A83" location="'02 - stavební část 3.NP'!C2" display="/"/>
    <hyperlink ref="A84" location="'03 - elektroinstalace_01'!C2" display="/"/>
    <hyperlink ref="A85" location="'04 - zdravotechnické inst..._01'!C2" display="/"/>
    <hyperlink ref="A86" location="'05 - větrání'!C2" display="/"/>
    <hyperlink ref="A88" location="'01 - stavební část_04'!C2" display="/"/>
    <hyperlink ref="A90" location="'01 - elektroinstalace'!C2" display="/"/>
    <hyperlink ref="A91"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91</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165</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167</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ROUND(K102,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ROUND((SUM(BE102:BE336)),  2)</f>
        <v>0</v>
      </c>
      <c r="G37" s="40"/>
      <c r="H37" s="40"/>
      <c r="I37" s="161">
        <v>0.20999999999999999</v>
      </c>
      <c r="J37" s="40"/>
      <c r="K37" s="156">
        <f>ROUND(((SUM(BE102:BE336))*I37),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ROUND((SUM(BF102:BF336)),  2)</f>
        <v>0</v>
      </c>
      <c r="G38" s="40"/>
      <c r="H38" s="40"/>
      <c r="I38" s="161">
        <v>0.14999999999999999</v>
      </c>
      <c r="J38" s="40"/>
      <c r="K38" s="156">
        <f>ROUND(((SUM(BF102:BF336))*I38),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ROUND((SUM(BG102:BG336)),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ROUND((SUM(BH102:BH336)),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ROUND((SUM(BI102:BI336)),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165</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01 - stavební část</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Q102</f>
        <v>0</v>
      </c>
      <c r="J65" s="104">
        <f>R102</f>
        <v>0</v>
      </c>
      <c r="K65" s="104">
        <f>K102</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Q103</f>
        <v>0</v>
      </c>
      <c r="J66" s="182">
        <f>R103</f>
        <v>0</v>
      </c>
      <c r="K66" s="182">
        <f>K103</f>
        <v>0</v>
      </c>
      <c r="L66" s="179"/>
      <c r="M66" s="183"/>
      <c r="S66" s="9"/>
      <c r="T66" s="9"/>
      <c r="U66" s="9"/>
      <c r="V66" s="9"/>
      <c r="W66" s="9"/>
      <c r="X66" s="9"/>
      <c r="Y66" s="9"/>
      <c r="Z66" s="9"/>
      <c r="AA66" s="9"/>
      <c r="AB66" s="9"/>
      <c r="AC66" s="9"/>
      <c r="AD66" s="9"/>
      <c r="AE66" s="9"/>
    </row>
    <row r="67" s="10" customFormat="1" ht="19.92" customHeight="1">
      <c r="A67" s="10"/>
      <c r="B67" s="184"/>
      <c r="C67" s="129"/>
      <c r="D67" s="185" t="s">
        <v>178</v>
      </c>
      <c r="E67" s="186"/>
      <c r="F67" s="186"/>
      <c r="G67" s="186"/>
      <c r="H67" s="186"/>
      <c r="I67" s="187">
        <f>Q104</f>
        <v>0</v>
      </c>
      <c r="J67" s="187">
        <f>R104</f>
        <v>0</v>
      </c>
      <c r="K67" s="187">
        <f>K104</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179</v>
      </c>
      <c r="E68" s="186"/>
      <c r="F68" s="186"/>
      <c r="G68" s="186"/>
      <c r="H68" s="186"/>
      <c r="I68" s="187">
        <f>Q147</f>
        <v>0</v>
      </c>
      <c r="J68" s="187">
        <f>R147</f>
        <v>0</v>
      </c>
      <c r="K68" s="187">
        <f>K147</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180</v>
      </c>
      <c r="E69" s="186"/>
      <c r="F69" s="186"/>
      <c r="G69" s="186"/>
      <c r="H69" s="186"/>
      <c r="I69" s="187">
        <f>Q154</f>
        <v>0</v>
      </c>
      <c r="J69" s="187">
        <f>R154</f>
        <v>0</v>
      </c>
      <c r="K69" s="187">
        <f>K154</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181</v>
      </c>
      <c r="E70" s="186"/>
      <c r="F70" s="186"/>
      <c r="G70" s="186"/>
      <c r="H70" s="186"/>
      <c r="I70" s="187">
        <f>Q184</f>
        <v>0</v>
      </c>
      <c r="J70" s="187">
        <f>R184</f>
        <v>0</v>
      </c>
      <c r="K70" s="187">
        <f>K184</f>
        <v>0</v>
      </c>
      <c r="L70" s="129"/>
      <c r="M70" s="188"/>
      <c r="S70" s="10"/>
      <c r="T70" s="10"/>
      <c r="U70" s="10"/>
      <c r="V70" s="10"/>
      <c r="W70" s="10"/>
      <c r="X70" s="10"/>
      <c r="Y70" s="10"/>
      <c r="Z70" s="10"/>
      <c r="AA70" s="10"/>
      <c r="AB70" s="10"/>
      <c r="AC70" s="10"/>
      <c r="AD70" s="10"/>
      <c r="AE70" s="10"/>
    </row>
    <row r="71" s="10" customFormat="1" ht="19.92" customHeight="1">
      <c r="A71" s="10"/>
      <c r="B71" s="184"/>
      <c r="C71" s="129"/>
      <c r="D71" s="185" t="s">
        <v>182</v>
      </c>
      <c r="E71" s="186"/>
      <c r="F71" s="186"/>
      <c r="G71" s="186"/>
      <c r="H71" s="186"/>
      <c r="I71" s="187">
        <f>Q194</f>
        <v>0</v>
      </c>
      <c r="J71" s="187">
        <f>R194</f>
        <v>0</v>
      </c>
      <c r="K71" s="187">
        <f>K194</f>
        <v>0</v>
      </c>
      <c r="L71" s="129"/>
      <c r="M71" s="188"/>
      <c r="S71" s="10"/>
      <c r="T71" s="10"/>
      <c r="U71" s="10"/>
      <c r="V71" s="10"/>
      <c r="W71" s="10"/>
      <c r="X71" s="10"/>
      <c r="Y71" s="10"/>
      <c r="Z71" s="10"/>
      <c r="AA71" s="10"/>
      <c r="AB71" s="10"/>
      <c r="AC71" s="10"/>
      <c r="AD71" s="10"/>
      <c r="AE71" s="10"/>
    </row>
    <row r="72" s="10" customFormat="1" ht="19.92" customHeight="1">
      <c r="A72" s="10"/>
      <c r="B72" s="184"/>
      <c r="C72" s="129"/>
      <c r="D72" s="185" t="s">
        <v>183</v>
      </c>
      <c r="E72" s="186"/>
      <c r="F72" s="186"/>
      <c r="G72" s="186"/>
      <c r="H72" s="186"/>
      <c r="I72" s="187">
        <f>Q208</f>
        <v>0</v>
      </c>
      <c r="J72" s="187">
        <f>R208</f>
        <v>0</v>
      </c>
      <c r="K72" s="187">
        <f>K208</f>
        <v>0</v>
      </c>
      <c r="L72" s="129"/>
      <c r="M72" s="188"/>
      <c r="S72" s="10"/>
      <c r="T72" s="10"/>
      <c r="U72" s="10"/>
      <c r="V72" s="10"/>
      <c r="W72" s="10"/>
      <c r="X72" s="10"/>
      <c r="Y72" s="10"/>
      <c r="Z72" s="10"/>
      <c r="AA72" s="10"/>
      <c r="AB72" s="10"/>
      <c r="AC72" s="10"/>
      <c r="AD72" s="10"/>
      <c r="AE72" s="10"/>
    </row>
    <row r="73" s="10" customFormat="1" ht="19.92" customHeight="1">
      <c r="A73" s="10"/>
      <c r="B73" s="184"/>
      <c r="C73" s="129"/>
      <c r="D73" s="185" t="s">
        <v>184</v>
      </c>
      <c r="E73" s="186"/>
      <c r="F73" s="186"/>
      <c r="G73" s="186"/>
      <c r="H73" s="186"/>
      <c r="I73" s="187">
        <f>Q223</f>
        <v>0</v>
      </c>
      <c r="J73" s="187">
        <f>R223</f>
        <v>0</v>
      </c>
      <c r="K73" s="187">
        <f>K223</f>
        <v>0</v>
      </c>
      <c r="L73" s="129"/>
      <c r="M73" s="188"/>
      <c r="S73" s="10"/>
      <c r="T73" s="10"/>
      <c r="U73" s="10"/>
      <c r="V73" s="10"/>
      <c r="W73" s="10"/>
      <c r="X73" s="10"/>
      <c r="Y73" s="10"/>
      <c r="Z73" s="10"/>
      <c r="AA73" s="10"/>
      <c r="AB73" s="10"/>
      <c r="AC73" s="10"/>
      <c r="AD73" s="10"/>
      <c r="AE73" s="10"/>
    </row>
    <row r="74" s="9" customFormat="1" ht="24.96" customHeight="1">
      <c r="A74" s="9"/>
      <c r="B74" s="178"/>
      <c r="C74" s="179"/>
      <c r="D74" s="180" t="s">
        <v>185</v>
      </c>
      <c r="E74" s="181"/>
      <c r="F74" s="181"/>
      <c r="G74" s="181"/>
      <c r="H74" s="181"/>
      <c r="I74" s="182">
        <f>Q226</f>
        <v>0</v>
      </c>
      <c r="J74" s="182">
        <f>R226</f>
        <v>0</v>
      </c>
      <c r="K74" s="182">
        <f>K226</f>
        <v>0</v>
      </c>
      <c r="L74" s="179"/>
      <c r="M74" s="183"/>
      <c r="S74" s="9"/>
      <c r="T74" s="9"/>
      <c r="U74" s="9"/>
      <c r="V74" s="9"/>
      <c r="W74" s="9"/>
      <c r="X74" s="9"/>
      <c r="Y74" s="9"/>
      <c r="Z74" s="9"/>
      <c r="AA74" s="9"/>
      <c r="AB74" s="9"/>
      <c r="AC74" s="9"/>
      <c r="AD74" s="9"/>
      <c r="AE74" s="9"/>
    </row>
    <row r="75" s="10" customFormat="1" ht="19.92" customHeight="1">
      <c r="A75" s="10"/>
      <c r="B75" s="184"/>
      <c r="C75" s="129"/>
      <c r="D75" s="185" t="s">
        <v>186</v>
      </c>
      <c r="E75" s="186"/>
      <c r="F75" s="186"/>
      <c r="G75" s="186"/>
      <c r="H75" s="186"/>
      <c r="I75" s="187">
        <f>Q227</f>
        <v>0</v>
      </c>
      <c r="J75" s="187">
        <f>R227</f>
        <v>0</v>
      </c>
      <c r="K75" s="187">
        <f>K227</f>
        <v>0</v>
      </c>
      <c r="L75" s="129"/>
      <c r="M75" s="188"/>
      <c r="S75" s="10"/>
      <c r="T75" s="10"/>
      <c r="U75" s="10"/>
      <c r="V75" s="10"/>
      <c r="W75" s="10"/>
      <c r="X75" s="10"/>
      <c r="Y75" s="10"/>
      <c r="Z75" s="10"/>
      <c r="AA75" s="10"/>
      <c r="AB75" s="10"/>
      <c r="AC75" s="10"/>
      <c r="AD75" s="10"/>
      <c r="AE75" s="10"/>
    </row>
    <row r="76" s="10" customFormat="1" ht="19.92" customHeight="1">
      <c r="A76" s="10"/>
      <c r="B76" s="184"/>
      <c r="C76" s="129"/>
      <c r="D76" s="185" t="s">
        <v>187</v>
      </c>
      <c r="E76" s="186"/>
      <c r="F76" s="186"/>
      <c r="G76" s="186"/>
      <c r="H76" s="186"/>
      <c r="I76" s="187">
        <f>Q266</f>
        <v>0</v>
      </c>
      <c r="J76" s="187">
        <f>R266</f>
        <v>0</v>
      </c>
      <c r="K76" s="187">
        <f>K266</f>
        <v>0</v>
      </c>
      <c r="L76" s="129"/>
      <c r="M76" s="188"/>
      <c r="S76" s="10"/>
      <c r="T76" s="10"/>
      <c r="U76" s="10"/>
      <c r="V76" s="10"/>
      <c r="W76" s="10"/>
      <c r="X76" s="10"/>
      <c r="Y76" s="10"/>
      <c r="Z76" s="10"/>
      <c r="AA76" s="10"/>
      <c r="AB76" s="10"/>
      <c r="AC76" s="10"/>
      <c r="AD76" s="10"/>
      <c r="AE76" s="10"/>
    </row>
    <row r="77" s="10" customFormat="1" ht="19.92" customHeight="1">
      <c r="A77" s="10"/>
      <c r="B77" s="184"/>
      <c r="C77" s="129"/>
      <c r="D77" s="185" t="s">
        <v>188</v>
      </c>
      <c r="E77" s="186"/>
      <c r="F77" s="186"/>
      <c r="G77" s="186"/>
      <c r="H77" s="186"/>
      <c r="I77" s="187">
        <f>Q270</f>
        <v>0</v>
      </c>
      <c r="J77" s="187">
        <f>R270</f>
        <v>0</v>
      </c>
      <c r="K77" s="187">
        <f>K270</f>
        <v>0</v>
      </c>
      <c r="L77" s="129"/>
      <c r="M77" s="188"/>
      <c r="S77" s="10"/>
      <c r="T77" s="10"/>
      <c r="U77" s="10"/>
      <c r="V77" s="10"/>
      <c r="W77" s="10"/>
      <c r="X77" s="10"/>
      <c r="Y77" s="10"/>
      <c r="Z77" s="10"/>
      <c r="AA77" s="10"/>
      <c r="AB77" s="10"/>
      <c r="AC77" s="10"/>
      <c r="AD77" s="10"/>
      <c r="AE77" s="10"/>
    </row>
    <row r="78" s="10" customFormat="1" ht="19.92" customHeight="1">
      <c r="A78" s="10"/>
      <c r="B78" s="184"/>
      <c r="C78" s="129"/>
      <c r="D78" s="185" t="s">
        <v>189</v>
      </c>
      <c r="E78" s="186"/>
      <c r="F78" s="186"/>
      <c r="G78" s="186"/>
      <c r="H78" s="186"/>
      <c r="I78" s="187">
        <f>Q292</f>
        <v>0</v>
      </c>
      <c r="J78" s="187">
        <f>R292</f>
        <v>0</v>
      </c>
      <c r="K78" s="187">
        <f>K292</f>
        <v>0</v>
      </c>
      <c r="L78" s="129"/>
      <c r="M78" s="188"/>
      <c r="S78" s="10"/>
      <c r="T78" s="10"/>
      <c r="U78" s="10"/>
      <c r="V78" s="10"/>
      <c r="W78" s="10"/>
      <c r="X78" s="10"/>
      <c r="Y78" s="10"/>
      <c r="Z78" s="10"/>
      <c r="AA78" s="10"/>
      <c r="AB78" s="10"/>
      <c r="AC78" s="10"/>
      <c r="AD78" s="10"/>
      <c r="AE78" s="10"/>
    </row>
    <row r="79" s="10" customFormat="1" ht="19.92" customHeight="1">
      <c r="A79" s="10"/>
      <c r="B79" s="184"/>
      <c r="C79" s="129"/>
      <c r="D79" s="185" t="s">
        <v>190</v>
      </c>
      <c r="E79" s="186"/>
      <c r="F79" s="186"/>
      <c r="G79" s="186"/>
      <c r="H79" s="186"/>
      <c r="I79" s="187">
        <f>Q299</f>
        <v>0</v>
      </c>
      <c r="J79" s="187">
        <f>R299</f>
        <v>0</v>
      </c>
      <c r="K79" s="187">
        <f>K299</f>
        <v>0</v>
      </c>
      <c r="L79" s="129"/>
      <c r="M79" s="188"/>
      <c r="S79" s="10"/>
      <c r="T79" s="10"/>
      <c r="U79" s="10"/>
      <c r="V79" s="10"/>
      <c r="W79" s="10"/>
      <c r="X79" s="10"/>
      <c r="Y79" s="10"/>
      <c r="Z79" s="10"/>
      <c r="AA79" s="10"/>
      <c r="AB79" s="10"/>
      <c r="AC79" s="10"/>
      <c r="AD79" s="10"/>
      <c r="AE79" s="10"/>
    </row>
    <row r="80" s="9" customFormat="1" ht="24.96" customHeight="1">
      <c r="A80" s="9"/>
      <c r="B80" s="178"/>
      <c r="C80" s="179"/>
      <c r="D80" s="180" t="s">
        <v>191</v>
      </c>
      <c r="E80" s="181"/>
      <c r="F80" s="181"/>
      <c r="G80" s="181"/>
      <c r="H80" s="181"/>
      <c r="I80" s="182">
        <f>Q330</f>
        <v>0</v>
      </c>
      <c r="J80" s="182">
        <f>R330</f>
        <v>0</v>
      </c>
      <c r="K80" s="182">
        <f>K330</f>
        <v>0</v>
      </c>
      <c r="L80" s="179"/>
      <c r="M80" s="183"/>
      <c r="S80" s="9"/>
      <c r="T80" s="9"/>
      <c r="U80" s="9"/>
      <c r="V80" s="9"/>
      <c r="W80" s="9"/>
      <c r="X80" s="9"/>
      <c r="Y80" s="9"/>
      <c r="Z80" s="9"/>
      <c r="AA80" s="9"/>
      <c r="AB80" s="9"/>
      <c r="AC80" s="9"/>
      <c r="AD80" s="9"/>
      <c r="AE80" s="9"/>
    </row>
    <row r="81" s="2" customFormat="1" ht="21.84" customHeight="1">
      <c r="A81" s="40"/>
      <c r="B81" s="41"/>
      <c r="C81" s="42"/>
      <c r="D81" s="42"/>
      <c r="E81" s="42"/>
      <c r="F81" s="42"/>
      <c r="G81" s="42"/>
      <c r="H81" s="42"/>
      <c r="I81" s="42"/>
      <c r="J81" s="42"/>
      <c r="K81" s="42"/>
      <c r="L81" s="42"/>
      <c r="M81" s="148"/>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62"/>
      <c r="M82" s="148"/>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64"/>
      <c r="M86" s="148"/>
      <c r="S86" s="40"/>
      <c r="T86" s="40"/>
      <c r="U86" s="40"/>
      <c r="V86" s="40"/>
      <c r="W86" s="40"/>
      <c r="X86" s="40"/>
      <c r="Y86" s="40"/>
      <c r="Z86" s="40"/>
      <c r="AA86" s="40"/>
      <c r="AB86" s="40"/>
      <c r="AC86" s="40"/>
      <c r="AD86" s="40"/>
      <c r="AE86" s="40"/>
    </row>
    <row r="87" s="2" customFormat="1" ht="24.96" customHeight="1">
      <c r="A87" s="40"/>
      <c r="B87" s="41"/>
      <c r="C87" s="25" t="s">
        <v>192</v>
      </c>
      <c r="D87" s="42"/>
      <c r="E87" s="42"/>
      <c r="F87" s="42"/>
      <c r="G87" s="42"/>
      <c r="H87" s="42"/>
      <c r="I87" s="42"/>
      <c r="J87" s="42"/>
      <c r="K87" s="42"/>
      <c r="L87" s="42"/>
      <c r="M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42"/>
      <c r="M88" s="148"/>
      <c r="S88" s="40"/>
      <c r="T88" s="40"/>
      <c r="U88" s="40"/>
      <c r="V88" s="40"/>
      <c r="W88" s="40"/>
      <c r="X88" s="40"/>
      <c r="Y88" s="40"/>
      <c r="Z88" s="40"/>
      <c r="AA88" s="40"/>
      <c r="AB88" s="40"/>
      <c r="AC88" s="40"/>
      <c r="AD88" s="40"/>
      <c r="AE88" s="40"/>
    </row>
    <row r="89" s="2" customFormat="1" ht="12" customHeight="1">
      <c r="A89" s="40"/>
      <c r="B89" s="41"/>
      <c r="C89" s="34" t="s">
        <v>17</v>
      </c>
      <c r="D89" s="42"/>
      <c r="E89" s="42"/>
      <c r="F89" s="42"/>
      <c r="G89" s="42"/>
      <c r="H89" s="42"/>
      <c r="I89" s="42"/>
      <c r="J89" s="42"/>
      <c r="K89" s="42"/>
      <c r="L89" s="42"/>
      <c r="M89" s="148"/>
      <c r="S89" s="40"/>
      <c r="T89" s="40"/>
      <c r="U89" s="40"/>
      <c r="V89" s="40"/>
      <c r="W89" s="40"/>
      <c r="X89" s="40"/>
      <c r="Y89" s="40"/>
      <c r="Z89" s="40"/>
      <c r="AA89" s="40"/>
      <c r="AB89" s="40"/>
      <c r="AC89" s="40"/>
      <c r="AD89" s="40"/>
      <c r="AE89" s="40"/>
    </row>
    <row r="90" s="2" customFormat="1" ht="16.5" customHeight="1">
      <c r="A90" s="40"/>
      <c r="B90" s="41"/>
      <c r="C90" s="42"/>
      <c r="D90" s="42"/>
      <c r="E90" s="173" t="str">
        <f>E7</f>
        <v>Stavební úpravy pro bezbariérovost objektu ZŠ Liberec, U školy, Liberec</v>
      </c>
      <c r="F90" s="34"/>
      <c r="G90" s="34"/>
      <c r="H90" s="34"/>
      <c r="I90" s="42"/>
      <c r="J90" s="42"/>
      <c r="K90" s="42"/>
      <c r="L90" s="42"/>
      <c r="M90" s="148"/>
      <c r="S90" s="40"/>
      <c r="T90" s="40"/>
      <c r="U90" s="40"/>
      <c r="V90" s="40"/>
      <c r="W90" s="40"/>
      <c r="X90" s="40"/>
      <c r="Y90" s="40"/>
      <c r="Z90" s="40"/>
      <c r="AA90" s="40"/>
      <c r="AB90" s="40"/>
      <c r="AC90" s="40"/>
      <c r="AD90" s="40"/>
      <c r="AE90" s="40"/>
    </row>
    <row r="91" s="1" customFormat="1" ht="12" customHeight="1">
      <c r="B91" s="23"/>
      <c r="C91" s="34" t="s">
        <v>164</v>
      </c>
      <c r="D91" s="24"/>
      <c r="E91" s="24"/>
      <c r="F91" s="24"/>
      <c r="G91" s="24"/>
      <c r="H91" s="24"/>
      <c r="I91" s="24"/>
      <c r="J91" s="24"/>
      <c r="K91" s="24"/>
      <c r="L91" s="24"/>
      <c r="M91" s="22"/>
    </row>
    <row r="92" s="2" customFormat="1" ht="16.5" customHeight="1">
      <c r="A92" s="40"/>
      <c r="B92" s="41"/>
      <c r="C92" s="42"/>
      <c r="D92" s="42"/>
      <c r="E92" s="173" t="s">
        <v>165</v>
      </c>
      <c r="F92" s="42"/>
      <c r="G92" s="42"/>
      <c r="H92" s="42"/>
      <c r="I92" s="42"/>
      <c r="J92" s="42"/>
      <c r="K92" s="42"/>
      <c r="L92" s="42"/>
      <c r="M92" s="148"/>
      <c r="S92" s="40"/>
      <c r="T92" s="40"/>
      <c r="U92" s="40"/>
      <c r="V92" s="40"/>
      <c r="W92" s="40"/>
      <c r="X92" s="40"/>
      <c r="Y92" s="40"/>
      <c r="Z92" s="40"/>
      <c r="AA92" s="40"/>
      <c r="AB92" s="40"/>
      <c r="AC92" s="40"/>
      <c r="AD92" s="40"/>
      <c r="AE92" s="40"/>
    </row>
    <row r="93" s="2" customFormat="1" ht="12" customHeight="1">
      <c r="A93" s="40"/>
      <c r="B93" s="41"/>
      <c r="C93" s="34" t="s">
        <v>166</v>
      </c>
      <c r="D93" s="42"/>
      <c r="E93" s="42"/>
      <c r="F93" s="42"/>
      <c r="G93" s="42"/>
      <c r="H93" s="42"/>
      <c r="I93" s="42"/>
      <c r="J93" s="42"/>
      <c r="K93" s="42"/>
      <c r="L93" s="42"/>
      <c r="M93" s="148"/>
      <c r="S93" s="40"/>
      <c r="T93" s="40"/>
      <c r="U93" s="40"/>
      <c r="V93" s="40"/>
      <c r="W93" s="40"/>
      <c r="X93" s="40"/>
      <c r="Y93" s="40"/>
      <c r="Z93" s="40"/>
      <c r="AA93" s="40"/>
      <c r="AB93" s="40"/>
      <c r="AC93" s="40"/>
      <c r="AD93" s="40"/>
      <c r="AE93" s="40"/>
    </row>
    <row r="94" s="2" customFormat="1" ht="16.5" customHeight="1">
      <c r="A94" s="40"/>
      <c r="B94" s="41"/>
      <c r="C94" s="42"/>
      <c r="D94" s="42"/>
      <c r="E94" s="71" t="str">
        <f>E11</f>
        <v>01 - stavební část</v>
      </c>
      <c r="F94" s="42"/>
      <c r="G94" s="42"/>
      <c r="H94" s="42"/>
      <c r="I94" s="42"/>
      <c r="J94" s="42"/>
      <c r="K94" s="42"/>
      <c r="L94" s="42"/>
      <c r="M94" s="148"/>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42"/>
      <c r="M95" s="148"/>
      <c r="S95" s="40"/>
      <c r="T95" s="40"/>
      <c r="U95" s="40"/>
      <c r="V95" s="40"/>
      <c r="W95" s="40"/>
      <c r="X95" s="40"/>
      <c r="Y95" s="40"/>
      <c r="Z95" s="40"/>
      <c r="AA95" s="40"/>
      <c r="AB95" s="40"/>
      <c r="AC95" s="40"/>
      <c r="AD95" s="40"/>
      <c r="AE95" s="40"/>
    </row>
    <row r="96" s="2" customFormat="1" ht="12" customHeight="1">
      <c r="A96" s="40"/>
      <c r="B96" s="41"/>
      <c r="C96" s="34" t="s">
        <v>23</v>
      </c>
      <c r="D96" s="42"/>
      <c r="E96" s="42"/>
      <c r="F96" s="29" t="str">
        <f>F14</f>
        <v>Liberec</v>
      </c>
      <c r="G96" s="42"/>
      <c r="H96" s="42"/>
      <c r="I96" s="34" t="s">
        <v>25</v>
      </c>
      <c r="J96" s="74" t="str">
        <f>IF(J14="","",J14)</f>
        <v>11.2.2022</v>
      </c>
      <c r="K96" s="42"/>
      <c r="L96" s="42"/>
      <c r="M96" s="148"/>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42"/>
      <c r="M97" s="148"/>
      <c r="S97" s="40"/>
      <c r="T97" s="40"/>
      <c r="U97" s="40"/>
      <c r="V97" s="40"/>
      <c r="W97" s="40"/>
      <c r="X97" s="40"/>
      <c r="Y97" s="40"/>
      <c r="Z97" s="40"/>
      <c r="AA97" s="40"/>
      <c r="AB97" s="40"/>
      <c r="AC97" s="40"/>
      <c r="AD97" s="40"/>
      <c r="AE97" s="40"/>
    </row>
    <row r="98" s="2" customFormat="1" ht="40.05" customHeight="1">
      <c r="A98" s="40"/>
      <c r="B98" s="41"/>
      <c r="C98" s="34" t="s">
        <v>27</v>
      </c>
      <c r="D98" s="42"/>
      <c r="E98" s="42"/>
      <c r="F98" s="29" t="str">
        <f>E17</f>
        <v>Statutární město Liberec</v>
      </c>
      <c r="G98" s="42"/>
      <c r="H98" s="42"/>
      <c r="I98" s="34" t="s">
        <v>34</v>
      </c>
      <c r="J98" s="38" t="str">
        <f>E23</f>
        <v>TRIGLYPH architektonická kancelář s.r.o.</v>
      </c>
      <c r="K98" s="42"/>
      <c r="L98" s="42"/>
      <c r="M98" s="148"/>
      <c r="S98" s="40"/>
      <c r="T98" s="40"/>
      <c r="U98" s="40"/>
      <c r="V98" s="40"/>
      <c r="W98" s="40"/>
      <c r="X98" s="40"/>
      <c r="Y98" s="40"/>
      <c r="Z98" s="40"/>
      <c r="AA98" s="40"/>
      <c r="AB98" s="40"/>
      <c r="AC98" s="40"/>
      <c r="AD98" s="40"/>
      <c r="AE98" s="40"/>
    </row>
    <row r="99" s="2" customFormat="1" ht="15.15" customHeight="1">
      <c r="A99" s="40"/>
      <c r="B99" s="41"/>
      <c r="C99" s="34" t="s">
        <v>32</v>
      </c>
      <c r="D99" s="42"/>
      <c r="E99" s="42"/>
      <c r="F99" s="29" t="str">
        <f>IF(E20="","",E20)</f>
        <v>Vyplň údaj</v>
      </c>
      <c r="G99" s="42"/>
      <c r="H99" s="42"/>
      <c r="I99" s="34" t="s">
        <v>37</v>
      </c>
      <c r="J99" s="38" t="str">
        <f>E26</f>
        <v xml:space="preserve"> </v>
      </c>
      <c r="K99" s="42"/>
      <c r="L99" s="42"/>
      <c r="M99" s="148"/>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42"/>
      <c r="M100" s="148"/>
      <c r="S100" s="40"/>
      <c r="T100" s="40"/>
      <c r="U100" s="40"/>
      <c r="V100" s="40"/>
      <c r="W100" s="40"/>
      <c r="X100" s="40"/>
      <c r="Y100" s="40"/>
      <c r="Z100" s="40"/>
      <c r="AA100" s="40"/>
      <c r="AB100" s="40"/>
      <c r="AC100" s="40"/>
      <c r="AD100" s="40"/>
      <c r="AE100" s="40"/>
    </row>
    <row r="101" s="11" customFormat="1" ht="29.28" customHeight="1">
      <c r="A101" s="189"/>
      <c r="B101" s="190"/>
      <c r="C101" s="191" t="s">
        <v>193</v>
      </c>
      <c r="D101" s="192" t="s">
        <v>60</v>
      </c>
      <c r="E101" s="192" t="s">
        <v>56</v>
      </c>
      <c r="F101" s="192" t="s">
        <v>57</v>
      </c>
      <c r="G101" s="192" t="s">
        <v>194</v>
      </c>
      <c r="H101" s="192" t="s">
        <v>195</v>
      </c>
      <c r="I101" s="192" t="s">
        <v>196</v>
      </c>
      <c r="J101" s="192" t="s">
        <v>197</v>
      </c>
      <c r="K101" s="192" t="s">
        <v>175</v>
      </c>
      <c r="L101" s="193" t="s">
        <v>198</v>
      </c>
      <c r="M101" s="194"/>
      <c r="N101" s="94" t="s">
        <v>22</v>
      </c>
      <c r="O101" s="95" t="s">
        <v>45</v>
      </c>
      <c r="P101" s="95" t="s">
        <v>199</v>
      </c>
      <c r="Q101" s="95" t="s">
        <v>200</v>
      </c>
      <c r="R101" s="95" t="s">
        <v>201</v>
      </c>
      <c r="S101" s="95" t="s">
        <v>202</v>
      </c>
      <c r="T101" s="95" t="s">
        <v>203</v>
      </c>
      <c r="U101" s="95" t="s">
        <v>204</v>
      </c>
      <c r="V101" s="95" t="s">
        <v>205</v>
      </c>
      <c r="W101" s="95" t="s">
        <v>206</v>
      </c>
      <c r="X101" s="96" t="s">
        <v>207</v>
      </c>
      <c r="Y101" s="189"/>
      <c r="Z101" s="189"/>
      <c r="AA101" s="189"/>
      <c r="AB101" s="189"/>
      <c r="AC101" s="189"/>
      <c r="AD101" s="189"/>
      <c r="AE101" s="189"/>
    </row>
    <row r="102" s="2" customFormat="1" ht="22.8" customHeight="1">
      <c r="A102" s="40"/>
      <c r="B102" s="41"/>
      <c r="C102" s="101" t="s">
        <v>208</v>
      </c>
      <c r="D102" s="42"/>
      <c r="E102" s="42"/>
      <c r="F102" s="42"/>
      <c r="G102" s="42"/>
      <c r="H102" s="42"/>
      <c r="I102" s="42"/>
      <c r="J102" s="42"/>
      <c r="K102" s="195">
        <f>BK102</f>
        <v>0</v>
      </c>
      <c r="L102" s="42"/>
      <c r="M102" s="46"/>
      <c r="N102" s="97"/>
      <c r="O102" s="196"/>
      <c r="P102" s="98"/>
      <c r="Q102" s="197">
        <f>Q103+Q226+Q330</f>
        <v>0</v>
      </c>
      <c r="R102" s="197">
        <f>R103+R226+R330</f>
        <v>0</v>
      </c>
      <c r="S102" s="98"/>
      <c r="T102" s="198">
        <f>T103+T226+T330</f>
        <v>0</v>
      </c>
      <c r="U102" s="98"/>
      <c r="V102" s="198">
        <f>V103+V226+V330</f>
        <v>185.15539280053318</v>
      </c>
      <c r="W102" s="98"/>
      <c r="X102" s="199">
        <f>X103+X226+X330</f>
        <v>72.056159999999991</v>
      </c>
      <c r="Y102" s="40"/>
      <c r="Z102" s="40"/>
      <c r="AA102" s="40"/>
      <c r="AB102" s="40"/>
      <c r="AC102" s="40"/>
      <c r="AD102" s="40"/>
      <c r="AE102" s="40"/>
      <c r="AT102" s="19" t="s">
        <v>76</v>
      </c>
      <c r="AU102" s="19" t="s">
        <v>176</v>
      </c>
      <c r="BK102" s="200">
        <f>BK103+BK226+BK330</f>
        <v>0</v>
      </c>
    </row>
    <row r="103" s="12" customFormat="1" ht="25.92" customHeight="1">
      <c r="A103" s="12"/>
      <c r="B103" s="201"/>
      <c r="C103" s="202"/>
      <c r="D103" s="203" t="s">
        <v>76</v>
      </c>
      <c r="E103" s="204" t="s">
        <v>209</v>
      </c>
      <c r="F103" s="204" t="s">
        <v>210</v>
      </c>
      <c r="G103" s="202"/>
      <c r="H103" s="202"/>
      <c r="I103" s="205"/>
      <c r="J103" s="205"/>
      <c r="K103" s="206">
        <f>BK103</f>
        <v>0</v>
      </c>
      <c r="L103" s="202"/>
      <c r="M103" s="207"/>
      <c r="N103" s="208"/>
      <c r="O103" s="209"/>
      <c r="P103" s="209"/>
      <c r="Q103" s="210">
        <f>Q104+Q147+Q154+Q184+Q194+Q208+Q223</f>
        <v>0</v>
      </c>
      <c r="R103" s="210">
        <f>R104+R147+R154+R184+R194+R208+R223</f>
        <v>0</v>
      </c>
      <c r="S103" s="209"/>
      <c r="T103" s="211">
        <f>T104+T147+T154+T184+T194+T208+T223</f>
        <v>0</v>
      </c>
      <c r="U103" s="209"/>
      <c r="V103" s="211">
        <f>V104+V147+V154+V184+V194+V208+V223</f>
        <v>184.35778598803319</v>
      </c>
      <c r="W103" s="209"/>
      <c r="X103" s="212">
        <f>X104+X147+X154+X184+X194+X208+X223</f>
        <v>69.94292999999999</v>
      </c>
      <c r="Y103" s="12"/>
      <c r="Z103" s="12"/>
      <c r="AA103" s="12"/>
      <c r="AB103" s="12"/>
      <c r="AC103" s="12"/>
      <c r="AD103" s="12"/>
      <c r="AE103" s="12"/>
      <c r="AR103" s="213" t="s">
        <v>84</v>
      </c>
      <c r="AT103" s="214" t="s">
        <v>76</v>
      </c>
      <c r="AU103" s="214" t="s">
        <v>77</v>
      </c>
      <c r="AY103" s="213" t="s">
        <v>211</v>
      </c>
      <c r="BK103" s="215">
        <f>BK104+BK147+BK154+BK184+BK194+BK208+BK223</f>
        <v>0</v>
      </c>
    </row>
    <row r="104" s="12" customFormat="1" ht="22.8" customHeight="1">
      <c r="A104" s="12"/>
      <c r="B104" s="201"/>
      <c r="C104" s="202"/>
      <c r="D104" s="203" t="s">
        <v>76</v>
      </c>
      <c r="E104" s="216" t="s">
        <v>84</v>
      </c>
      <c r="F104" s="216" t="s">
        <v>212</v>
      </c>
      <c r="G104" s="202"/>
      <c r="H104" s="202"/>
      <c r="I104" s="205"/>
      <c r="J104" s="205"/>
      <c r="K104" s="217">
        <f>BK104</f>
        <v>0</v>
      </c>
      <c r="L104" s="202"/>
      <c r="M104" s="207"/>
      <c r="N104" s="208"/>
      <c r="O104" s="209"/>
      <c r="P104" s="209"/>
      <c r="Q104" s="210">
        <f>SUM(Q105:Q146)</f>
        <v>0</v>
      </c>
      <c r="R104" s="210">
        <f>SUM(R105:R146)</f>
        <v>0</v>
      </c>
      <c r="S104" s="209"/>
      <c r="T104" s="211">
        <f>SUM(T105:T146)</f>
        <v>0</v>
      </c>
      <c r="U104" s="209"/>
      <c r="V104" s="211">
        <f>SUM(V105:V146)</f>
        <v>0</v>
      </c>
      <c r="W104" s="209"/>
      <c r="X104" s="212">
        <f>SUM(X105:X146)</f>
        <v>0</v>
      </c>
      <c r="Y104" s="12"/>
      <c r="Z104" s="12"/>
      <c r="AA104" s="12"/>
      <c r="AB104" s="12"/>
      <c r="AC104" s="12"/>
      <c r="AD104" s="12"/>
      <c r="AE104" s="12"/>
      <c r="AR104" s="213" t="s">
        <v>84</v>
      </c>
      <c r="AT104" s="214" t="s">
        <v>76</v>
      </c>
      <c r="AU104" s="214" t="s">
        <v>84</v>
      </c>
      <c r="AY104" s="213" t="s">
        <v>211</v>
      </c>
      <c r="BK104" s="215">
        <f>SUM(BK105:BK146)</f>
        <v>0</v>
      </c>
    </row>
    <row r="105" s="2" customFormat="1">
      <c r="A105" s="40"/>
      <c r="B105" s="41"/>
      <c r="C105" s="218" t="s">
        <v>84</v>
      </c>
      <c r="D105" s="218" t="s">
        <v>213</v>
      </c>
      <c r="E105" s="219" t="s">
        <v>214</v>
      </c>
      <c r="F105" s="220" t="s">
        <v>215</v>
      </c>
      <c r="G105" s="221" t="s">
        <v>216</v>
      </c>
      <c r="H105" s="222">
        <v>30</v>
      </c>
      <c r="I105" s="223"/>
      <c r="J105" s="223"/>
      <c r="K105" s="224">
        <f>ROUND(P105*H105,2)</f>
        <v>0</v>
      </c>
      <c r="L105" s="220" t="s">
        <v>217</v>
      </c>
      <c r="M105" s="46"/>
      <c r="N105" s="225" t="s">
        <v>22</v>
      </c>
      <c r="O105" s="226" t="s">
        <v>46</v>
      </c>
      <c r="P105" s="227">
        <f>I105+J105</f>
        <v>0</v>
      </c>
      <c r="Q105" s="227">
        <f>ROUND(I105*H105,2)</f>
        <v>0</v>
      </c>
      <c r="R105" s="227">
        <f>ROUND(J105*H105,2)</f>
        <v>0</v>
      </c>
      <c r="S105" s="86"/>
      <c r="T105" s="228">
        <f>S105*H105</f>
        <v>0</v>
      </c>
      <c r="U105" s="228">
        <v>0</v>
      </c>
      <c r="V105" s="228">
        <f>U105*H105</f>
        <v>0</v>
      </c>
      <c r="W105" s="228">
        <v>0</v>
      </c>
      <c r="X105" s="229">
        <f>W105*H105</f>
        <v>0</v>
      </c>
      <c r="Y105" s="40"/>
      <c r="Z105" s="40"/>
      <c r="AA105" s="40"/>
      <c r="AB105" s="40"/>
      <c r="AC105" s="40"/>
      <c r="AD105" s="40"/>
      <c r="AE105" s="40"/>
      <c r="AR105" s="230" t="s">
        <v>218</v>
      </c>
      <c r="AT105" s="230" t="s">
        <v>213</v>
      </c>
      <c r="AU105" s="230" t="s">
        <v>86</v>
      </c>
      <c r="AY105" s="19" t="s">
        <v>211</v>
      </c>
      <c r="BE105" s="231">
        <f>IF(O105="základní",K105,0)</f>
        <v>0</v>
      </c>
      <c r="BF105" s="231">
        <f>IF(O105="snížená",K105,0)</f>
        <v>0</v>
      </c>
      <c r="BG105" s="231">
        <f>IF(O105="zákl. přenesená",K105,0)</f>
        <v>0</v>
      </c>
      <c r="BH105" s="231">
        <f>IF(O105="sníž. přenesená",K105,0)</f>
        <v>0</v>
      </c>
      <c r="BI105" s="231">
        <f>IF(O105="nulová",K105,0)</f>
        <v>0</v>
      </c>
      <c r="BJ105" s="19" t="s">
        <v>84</v>
      </c>
      <c r="BK105" s="231">
        <f>ROUND(P105*H105,2)</f>
        <v>0</v>
      </c>
      <c r="BL105" s="19" t="s">
        <v>218</v>
      </c>
      <c r="BM105" s="230" t="s">
        <v>219</v>
      </c>
    </row>
    <row r="106" s="2" customFormat="1">
      <c r="A106" s="40"/>
      <c r="B106" s="41"/>
      <c r="C106" s="42"/>
      <c r="D106" s="232" t="s">
        <v>220</v>
      </c>
      <c r="E106" s="42"/>
      <c r="F106" s="233" t="s">
        <v>221</v>
      </c>
      <c r="G106" s="42"/>
      <c r="H106" s="42"/>
      <c r="I106" s="234"/>
      <c r="J106" s="234"/>
      <c r="K106" s="42"/>
      <c r="L106" s="42"/>
      <c r="M106" s="46"/>
      <c r="N106" s="235"/>
      <c r="O106" s="236"/>
      <c r="P106" s="86"/>
      <c r="Q106" s="86"/>
      <c r="R106" s="86"/>
      <c r="S106" s="86"/>
      <c r="T106" s="86"/>
      <c r="U106" s="86"/>
      <c r="V106" s="86"/>
      <c r="W106" s="86"/>
      <c r="X106" s="87"/>
      <c r="Y106" s="40"/>
      <c r="Z106" s="40"/>
      <c r="AA106" s="40"/>
      <c r="AB106" s="40"/>
      <c r="AC106" s="40"/>
      <c r="AD106" s="40"/>
      <c r="AE106" s="40"/>
      <c r="AT106" s="19" t="s">
        <v>220</v>
      </c>
      <c r="AU106" s="19" t="s">
        <v>86</v>
      </c>
    </row>
    <row r="107" s="13" customFormat="1">
      <c r="A107" s="13"/>
      <c r="B107" s="237"/>
      <c r="C107" s="238"/>
      <c r="D107" s="232" t="s">
        <v>222</v>
      </c>
      <c r="E107" s="239" t="s">
        <v>22</v>
      </c>
      <c r="F107" s="240" t="s">
        <v>223</v>
      </c>
      <c r="G107" s="238"/>
      <c r="H107" s="241">
        <v>30</v>
      </c>
      <c r="I107" s="242"/>
      <c r="J107" s="242"/>
      <c r="K107" s="238"/>
      <c r="L107" s="238"/>
      <c r="M107" s="243"/>
      <c r="N107" s="244"/>
      <c r="O107" s="245"/>
      <c r="P107" s="245"/>
      <c r="Q107" s="245"/>
      <c r="R107" s="245"/>
      <c r="S107" s="245"/>
      <c r="T107" s="245"/>
      <c r="U107" s="245"/>
      <c r="V107" s="245"/>
      <c r="W107" s="245"/>
      <c r="X107" s="246"/>
      <c r="Y107" s="13"/>
      <c r="Z107" s="13"/>
      <c r="AA107" s="13"/>
      <c r="AB107" s="13"/>
      <c r="AC107" s="13"/>
      <c r="AD107" s="13"/>
      <c r="AE107" s="13"/>
      <c r="AT107" s="247" t="s">
        <v>222</v>
      </c>
      <c r="AU107" s="247" t="s">
        <v>86</v>
      </c>
      <c r="AV107" s="13" t="s">
        <v>86</v>
      </c>
      <c r="AW107" s="13" t="s">
        <v>5</v>
      </c>
      <c r="AX107" s="13" t="s">
        <v>84</v>
      </c>
      <c r="AY107" s="247" t="s">
        <v>211</v>
      </c>
    </row>
    <row r="108" s="2" customFormat="1">
      <c r="A108" s="40"/>
      <c r="B108" s="41"/>
      <c r="C108" s="218" t="s">
        <v>86</v>
      </c>
      <c r="D108" s="218" t="s">
        <v>213</v>
      </c>
      <c r="E108" s="219" t="s">
        <v>224</v>
      </c>
      <c r="F108" s="220" t="s">
        <v>225</v>
      </c>
      <c r="G108" s="221" t="s">
        <v>216</v>
      </c>
      <c r="H108" s="222">
        <v>9.6799999999999997</v>
      </c>
      <c r="I108" s="223"/>
      <c r="J108" s="223"/>
      <c r="K108" s="224">
        <f>ROUND(P108*H108,2)</f>
        <v>0</v>
      </c>
      <c r="L108" s="220" t="s">
        <v>217</v>
      </c>
      <c r="M108" s="46"/>
      <c r="N108" s="225" t="s">
        <v>22</v>
      </c>
      <c r="O108" s="226" t="s">
        <v>46</v>
      </c>
      <c r="P108" s="227">
        <f>I108+J108</f>
        <v>0</v>
      </c>
      <c r="Q108" s="227">
        <f>ROUND(I108*H108,2)</f>
        <v>0</v>
      </c>
      <c r="R108" s="227">
        <f>ROUND(J108*H108,2)</f>
        <v>0</v>
      </c>
      <c r="S108" s="86"/>
      <c r="T108" s="228">
        <f>S108*H108</f>
        <v>0</v>
      </c>
      <c r="U108" s="228">
        <v>0</v>
      </c>
      <c r="V108" s="228">
        <f>U108*H108</f>
        <v>0</v>
      </c>
      <c r="W108" s="228">
        <v>0</v>
      </c>
      <c r="X108" s="229">
        <f>W108*H108</f>
        <v>0</v>
      </c>
      <c r="Y108" s="40"/>
      <c r="Z108" s="40"/>
      <c r="AA108" s="40"/>
      <c r="AB108" s="40"/>
      <c r="AC108" s="40"/>
      <c r="AD108" s="40"/>
      <c r="AE108" s="40"/>
      <c r="AR108" s="230" t="s">
        <v>218</v>
      </c>
      <c r="AT108" s="230" t="s">
        <v>213</v>
      </c>
      <c r="AU108" s="230" t="s">
        <v>86</v>
      </c>
      <c r="AY108" s="19" t="s">
        <v>211</v>
      </c>
      <c r="BE108" s="231">
        <f>IF(O108="základní",K108,0)</f>
        <v>0</v>
      </c>
      <c r="BF108" s="231">
        <f>IF(O108="snížená",K108,0)</f>
        <v>0</v>
      </c>
      <c r="BG108" s="231">
        <f>IF(O108="zákl. přenesená",K108,0)</f>
        <v>0</v>
      </c>
      <c r="BH108" s="231">
        <f>IF(O108="sníž. přenesená",K108,0)</f>
        <v>0</v>
      </c>
      <c r="BI108" s="231">
        <f>IF(O108="nulová",K108,0)</f>
        <v>0</v>
      </c>
      <c r="BJ108" s="19" t="s">
        <v>84</v>
      </c>
      <c r="BK108" s="231">
        <f>ROUND(P108*H108,2)</f>
        <v>0</v>
      </c>
      <c r="BL108" s="19" t="s">
        <v>218</v>
      </c>
      <c r="BM108" s="230" t="s">
        <v>226</v>
      </c>
    </row>
    <row r="109" s="2" customFormat="1">
      <c r="A109" s="40"/>
      <c r="B109" s="41"/>
      <c r="C109" s="42"/>
      <c r="D109" s="232" t="s">
        <v>220</v>
      </c>
      <c r="E109" s="42"/>
      <c r="F109" s="233" t="s">
        <v>227</v>
      </c>
      <c r="G109" s="42"/>
      <c r="H109" s="42"/>
      <c r="I109" s="234"/>
      <c r="J109" s="234"/>
      <c r="K109" s="42"/>
      <c r="L109" s="42"/>
      <c r="M109" s="46"/>
      <c r="N109" s="235"/>
      <c r="O109" s="236"/>
      <c r="P109" s="86"/>
      <c r="Q109" s="86"/>
      <c r="R109" s="86"/>
      <c r="S109" s="86"/>
      <c r="T109" s="86"/>
      <c r="U109" s="86"/>
      <c r="V109" s="86"/>
      <c r="W109" s="86"/>
      <c r="X109" s="87"/>
      <c r="Y109" s="40"/>
      <c r="Z109" s="40"/>
      <c r="AA109" s="40"/>
      <c r="AB109" s="40"/>
      <c r="AC109" s="40"/>
      <c r="AD109" s="40"/>
      <c r="AE109" s="40"/>
      <c r="AT109" s="19" t="s">
        <v>220</v>
      </c>
      <c r="AU109" s="19" t="s">
        <v>86</v>
      </c>
    </row>
    <row r="110" s="13" customFormat="1">
      <c r="A110" s="13"/>
      <c r="B110" s="237"/>
      <c r="C110" s="238"/>
      <c r="D110" s="232" t="s">
        <v>222</v>
      </c>
      <c r="E110" s="239" t="s">
        <v>22</v>
      </c>
      <c r="F110" s="240" t="s">
        <v>228</v>
      </c>
      <c r="G110" s="238"/>
      <c r="H110" s="241">
        <v>9.6799999999999997</v>
      </c>
      <c r="I110" s="242"/>
      <c r="J110" s="242"/>
      <c r="K110" s="238"/>
      <c r="L110" s="238"/>
      <c r="M110" s="243"/>
      <c r="N110" s="244"/>
      <c r="O110" s="245"/>
      <c r="P110" s="245"/>
      <c r="Q110" s="245"/>
      <c r="R110" s="245"/>
      <c r="S110" s="245"/>
      <c r="T110" s="245"/>
      <c r="U110" s="245"/>
      <c r="V110" s="245"/>
      <c r="W110" s="245"/>
      <c r="X110" s="246"/>
      <c r="Y110" s="13"/>
      <c r="Z110" s="13"/>
      <c r="AA110" s="13"/>
      <c r="AB110" s="13"/>
      <c r="AC110" s="13"/>
      <c r="AD110" s="13"/>
      <c r="AE110" s="13"/>
      <c r="AT110" s="247" t="s">
        <v>222</v>
      </c>
      <c r="AU110" s="247" t="s">
        <v>86</v>
      </c>
      <c r="AV110" s="13" t="s">
        <v>86</v>
      </c>
      <c r="AW110" s="13" t="s">
        <v>5</v>
      </c>
      <c r="AX110" s="13" t="s">
        <v>84</v>
      </c>
      <c r="AY110" s="247" t="s">
        <v>211</v>
      </c>
    </row>
    <row r="111" s="2" customFormat="1">
      <c r="A111" s="40"/>
      <c r="B111" s="41"/>
      <c r="C111" s="218" t="s">
        <v>229</v>
      </c>
      <c r="D111" s="218" t="s">
        <v>213</v>
      </c>
      <c r="E111" s="219" t="s">
        <v>230</v>
      </c>
      <c r="F111" s="220" t="s">
        <v>231</v>
      </c>
      <c r="G111" s="221" t="s">
        <v>216</v>
      </c>
      <c r="H111" s="222">
        <v>29.16</v>
      </c>
      <c r="I111" s="223"/>
      <c r="J111" s="223"/>
      <c r="K111" s="224">
        <f>ROUND(P111*H111,2)</f>
        <v>0</v>
      </c>
      <c r="L111" s="220" t="s">
        <v>217</v>
      </c>
      <c r="M111" s="46"/>
      <c r="N111" s="225" t="s">
        <v>22</v>
      </c>
      <c r="O111" s="226" t="s">
        <v>46</v>
      </c>
      <c r="P111" s="227">
        <f>I111+J111</f>
        <v>0</v>
      </c>
      <c r="Q111" s="227">
        <f>ROUND(I111*H111,2)</f>
        <v>0</v>
      </c>
      <c r="R111" s="227">
        <f>ROUND(J111*H111,2)</f>
        <v>0</v>
      </c>
      <c r="S111" s="86"/>
      <c r="T111" s="228">
        <f>S111*H111</f>
        <v>0</v>
      </c>
      <c r="U111" s="228">
        <v>0</v>
      </c>
      <c r="V111" s="228">
        <f>U111*H111</f>
        <v>0</v>
      </c>
      <c r="W111" s="228">
        <v>0</v>
      </c>
      <c r="X111" s="229">
        <f>W111*H111</f>
        <v>0</v>
      </c>
      <c r="Y111" s="40"/>
      <c r="Z111" s="40"/>
      <c r="AA111" s="40"/>
      <c r="AB111" s="40"/>
      <c r="AC111" s="40"/>
      <c r="AD111" s="40"/>
      <c r="AE111" s="40"/>
      <c r="AR111" s="230" t="s">
        <v>218</v>
      </c>
      <c r="AT111" s="230" t="s">
        <v>213</v>
      </c>
      <c r="AU111" s="230" t="s">
        <v>86</v>
      </c>
      <c r="AY111" s="19" t="s">
        <v>211</v>
      </c>
      <c r="BE111" s="231">
        <f>IF(O111="základní",K111,0)</f>
        <v>0</v>
      </c>
      <c r="BF111" s="231">
        <f>IF(O111="snížená",K111,0)</f>
        <v>0</v>
      </c>
      <c r="BG111" s="231">
        <f>IF(O111="zákl. přenesená",K111,0)</f>
        <v>0</v>
      </c>
      <c r="BH111" s="231">
        <f>IF(O111="sníž. přenesená",K111,0)</f>
        <v>0</v>
      </c>
      <c r="BI111" s="231">
        <f>IF(O111="nulová",K111,0)</f>
        <v>0</v>
      </c>
      <c r="BJ111" s="19" t="s">
        <v>84</v>
      </c>
      <c r="BK111" s="231">
        <f>ROUND(P111*H111,2)</f>
        <v>0</v>
      </c>
      <c r="BL111" s="19" t="s">
        <v>218</v>
      </c>
      <c r="BM111" s="230" t="s">
        <v>232</v>
      </c>
    </row>
    <row r="112" s="2" customFormat="1">
      <c r="A112" s="40"/>
      <c r="B112" s="41"/>
      <c r="C112" s="42"/>
      <c r="D112" s="232" t="s">
        <v>220</v>
      </c>
      <c r="E112" s="42"/>
      <c r="F112" s="233" t="s">
        <v>233</v>
      </c>
      <c r="G112" s="42"/>
      <c r="H112" s="42"/>
      <c r="I112" s="234"/>
      <c r="J112" s="234"/>
      <c r="K112" s="42"/>
      <c r="L112" s="42"/>
      <c r="M112" s="46"/>
      <c r="N112" s="235"/>
      <c r="O112" s="236"/>
      <c r="P112" s="86"/>
      <c r="Q112" s="86"/>
      <c r="R112" s="86"/>
      <c r="S112" s="86"/>
      <c r="T112" s="86"/>
      <c r="U112" s="86"/>
      <c r="V112" s="86"/>
      <c r="W112" s="86"/>
      <c r="X112" s="87"/>
      <c r="Y112" s="40"/>
      <c r="Z112" s="40"/>
      <c r="AA112" s="40"/>
      <c r="AB112" s="40"/>
      <c r="AC112" s="40"/>
      <c r="AD112" s="40"/>
      <c r="AE112" s="40"/>
      <c r="AT112" s="19" t="s">
        <v>220</v>
      </c>
      <c r="AU112" s="19" t="s">
        <v>86</v>
      </c>
    </row>
    <row r="113" s="13" customFormat="1">
      <c r="A113" s="13"/>
      <c r="B113" s="237"/>
      <c r="C113" s="238"/>
      <c r="D113" s="232" t="s">
        <v>222</v>
      </c>
      <c r="E113" s="239" t="s">
        <v>22</v>
      </c>
      <c r="F113" s="240" t="s">
        <v>234</v>
      </c>
      <c r="G113" s="238"/>
      <c r="H113" s="241">
        <v>29.16</v>
      </c>
      <c r="I113" s="242"/>
      <c r="J113" s="242"/>
      <c r="K113" s="238"/>
      <c r="L113" s="238"/>
      <c r="M113" s="243"/>
      <c r="N113" s="244"/>
      <c r="O113" s="245"/>
      <c r="P113" s="245"/>
      <c r="Q113" s="245"/>
      <c r="R113" s="245"/>
      <c r="S113" s="245"/>
      <c r="T113" s="245"/>
      <c r="U113" s="245"/>
      <c r="V113" s="245"/>
      <c r="W113" s="245"/>
      <c r="X113" s="246"/>
      <c r="Y113" s="13"/>
      <c r="Z113" s="13"/>
      <c r="AA113" s="13"/>
      <c r="AB113" s="13"/>
      <c r="AC113" s="13"/>
      <c r="AD113" s="13"/>
      <c r="AE113" s="13"/>
      <c r="AT113" s="247" t="s">
        <v>222</v>
      </c>
      <c r="AU113" s="247" t="s">
        <v>86</v>
      </c>
      <c r="AV113" s="13" t="s">
        <v>86</v>
      </c>
      <c r="AW113" s="13" t="s">
        <v>5</v>
      </c>
      <c r="AX113" s="13" t="s">
        <v>84</v>
      </c>
      <c r="AY113" s="247" t="s">
        <v>211</v>
      </c>
    </row>
    <row r="114" s="2" customFormat="1">
      <c r="A114" s="40"/>
      <c r="B114" s="41"/>
      <c r="C114" s="218" t="s">
        <v>218</v>
      </c>
      <c r="D114" s="218" t="s">
        <v>213</v>
      </c>
      <c r="E114" s="219" t="s">
        <v>235</v>
      </c>
      <c r="F114" s="220" t="s">
        <v>236</v>
      </c>
      <c r="G114" s="221" t="s">
        <v>216</v>
      </c>
      <c r="H114" s="222">
        <v>39.68</v>
      </c>
      <c r="I114" s="223"/>
      <c r="J114" s="223"/>
      <c r="K114" s="224">
        <f>ROUND(P114*H114,2)</f>
        <v>0</v>
      </c>
      <c r="L114" s="220" t="s">
        <v>217</v>
      </c>
      <c r="M114" s="46"/>
      <c r="N114" s="225" t="s">
        <v>22</v>
      </c>
      <c r="O114" s="226" t="s">
        <v>46</v>
      </c>
      <c r="P114" s="227">
        <f>I114+J114</f>
        <v>0</v>
      </c>
      <c r="Q114" s="227">
        <f>ROUND(I114*H114,2)</f>
        <v>0</v>
      </c>
      <c r="R114" s="227">
        <f>ROUND(J114*H114,2)</f>
        <v>0</v>
      </c>
      <c r="S114" s="86"/>
      <c r="T114" s="228">
        <f>S114*H114</f>
        <v>0</v>
      </c>
      <c r="U114" s="228">
        <v>0</v>
      </c>
      <c r="V114" s="228">
        <f>U114*H114</f>
        <v>0</v>
      </c>
      <c r="W114" s="228">
        <v>0</v>
      </c>
      <c r="X114" s="229">
        <f>W114*H114</f>
        <v>0</v>
      </c>
      <c r="Y114" s="40"/>
      <c r="Z114" s="40"/>
      <c r="AA114" s="40"/>
      <c r="AB114" s="40"/>
      <c r="AC114" s="40"/>
      <c r="AD114" s="40"/>
      <c r="AE114" s="40"/>
      <c r="AR114" s="230" t="s">
        <v>218</v>
      </c>
      <c r="AT114" s="230" t="s">
        <v>213</v>
      </c>
      <c r="AU114" s="230" t="s">
        <v>86</v>
      </c>
      <c r="AY114" s="19" t="s">
        <v>211</v>
      </c>
      <c r="BE114" s="231">
        <f>IF(O114="základní",K114,0)</f>
        <v>0</v>
      </c>
      <c r="BF114" s="231">
        <f>IF(O114="snížená",K114,0)</f>
        <v>0</v>
      </c>
      <c r="BG114" s="231">
        <f>IF(O114="zákl. přenesená",K114,0)</f>
        <v>0</v>
      </c>
      <c r="BH114" s="231">
        <f>IF(O114="sníž. přenesená",K114,0)</f>
        <v>0</v>
      </c>
      <c r="BI114" s="231">
        <f>IF(O114="nulová",K114,0)</f>
        <v>0</v>
      </c>
      <c r="BJ114" s="19" t="s">
        <v>84</v>
      </c>
      <c r="BK114" s="231">
        <f>ROUND(P114*H114,2)</f>
        <v>0</v>
      </c>
      <c r="BL114" s="19" t="s">
        <v>218</v>
      </c>
      <c r="BM114" s="230" t="s">
        <v>237</v>
      </c>
    </row>
    <row r="115" s="2" customFormat="1">
      <c r="A115" s="40"/>
      <c r="B115" s="41"/>
      <c r="C115" s="42"/>
      <c r="D115" s="232" t="s">
        <v>220</v>
      </c>
      <c r="E115" s="42"/>
      <c r="F115" s="233" t="s">
        <v>238</v>
      </c>
      <c r="G115" s="42"/>
      <c r="H115" s="42"/>
      <c r="I115" s="234"/>
      <c r="J115" s="234"/>
      <c r="K115" s="42"/>
      <c r="L115" s="42"/>
      <c r="M115" s="46"/>
      <c r="N115" s="235"/>
      <c r="O115" s="236"/>
      <c r="P115" s="86"/>
      <c r="Q115" s="86"/>
      <c r="R115" s="86"/>
      <c r="S115" s="86"/>
      <c r="T115" s="86"/>
      <c r="U115" s="86"/>
      <c r="V115" s="86"/>
      <c r="W115" s="86"/>
      <c r="X115" s="87"/>
      <c r="Y115" s="40"/>
      <c r="Z115" s="40"/>
      <c r="AA115" s="40"/>
      <c r="AB115" s="40"/>
      <c r="AC115" s="40"/>
      <c r="AD115" s="40"/>
      <c r="AE115" s="40"/>
      <c r="AT115" s="19" t="s">
        <v>220</v>
      </c>
      <c r="AU115" s="19" t="s">
        <v>86</v>
      </c>
    </row>
    <row r="116" s="13" customFormat="1">
      <c r="A116" s="13"/>
      <c r="B116" s="237"/>
      <c r="C116" s="238"/>
      <c r="D116" s="232" t="s">
        <v>222</v>
      </c>
      <c r="E116" s="239" t="s">
        <v>22</v>
      </c>
      <c r="F116" s="240" t="s">
        <v>239</v>
      </c>
      <c r="G116" s="238"/>
      <c r="H116" s="241">
        <v>39.68</v>
      </c>
      <c r="I116" s="242"/>
      <c r="J116" s="242"/>
      <c r="K116" s="238"/>
      <c r="L116" s="238"/>
      <c r="M116" s="243"/>
      <c r="N116" s="244"/>
      <c r="O116" s="245"/>
      <c r="P116" s="245"/>
      <c r="Q116" s="245"/>
      <c r="R116" s="245"/>
      <c r="S116" s="245"/>
      <c r="T116" s="245"/>
      <c r="U116" s="245"/>
      <c r="V116" s="245"/>
      <c r="W116" s="245"/>
      <c r="X116" s="246"/>
      <c r="Y116" s="13"/>
      <c r="Z116" s="13"/>
      <c r="AA116" s="13"/>
      <c r="AB116" s="13"/>
      <c r="AC116" s="13"/>
      <c r="AD116" s="13"/>
      <c r="AE116" s="13"/>
      <c r="AT116" s="247" t="s">
        <v>222</v>
      </c>
      <c r="AU116" s="247" t="s">
        <v>86</v>
      </c>
      <c r="AV116" s="13" t="s">
        <v>86</v>
      </c>
      <c r="AW116" s="13" t="s">
        <v>5</v>
      </c>
      <c r="AX116" s="13" t="s">
        <v>84</v>
      </c>
      <c r="AY116" s="247" t="s">
        <v>211</v>
      </c>
    </row>
    <row r="117" s="2" customFormat="1" ht="24.15" customHeight="1">
      <c r="A117" s="40"/>
      <c r="B117" s="41"/>
      <c r="C117" s="218" t="s">
        <v>240</v>
      </c>
      <c r="D117" s="218" t="s">
        <v>213</v>
      </c>
      <c r="E117" s="219" t="s">
        <v>241</v>
      </c>
      <c r="F117" s="220" t="s">
        <v>242</v>
      </c>
      <c r="G117" s="221" t="s">
        <v>216</v>
      </c>
      <c r="H117" s="222">
        <v>396.80000000000001</v>
      </c>
      <c r="I117" s="223"/>
      <c r="J117" s="223"/>
      <c r="K117" s="224">
        <f>ROUND(P117*H117,2)</f>
        <v>0</v>
      </c>
      <c r="L117" s="220" t="s">
        <v>217</v>
      </c>
      <c r="M117" s="46"/>
      <c r="N117" s="225" t="s">
        <v>22</v>
      </c>
      <c r="O117" s="226" t="s">
        <v>46</v>
      </c>
      <c r="P117" s="227">
        <f>I117+J117</f>
        <v>0</v>
      </c>
      <c r="Q117" s="227">
        <f>ROUND(I117*H117,2)</f>
        <v>0</v>
      </c>
      <c r="R117" s="227">
        <f>ROUND(J117*H117,2)</f>
        <v>0</v>
      </c>
      <c r="S117" s="86"/>
      <c r="T117" s="228">
        <f>S117*H117</f>
        <v>0</v>
      </c>
      <c r="U117" s="228">
        <v>0</v>
      </c>
      <c r="V117" s="228">
        <f>U117*H117</f>
        <v>0</v>
      </c>
      <c r="W117" s="228">
        <v>0</v>
      </c>
      <c r="X117" s="229">
        <f>W117*H117</f>
        <v>0</v>
      </c>
      <c r="Y117" s="40"/>
      <c r="Z117" s="40"/>
      <c r="AA117" s="40"/>
      <c r="AB117" s="40"/>
      <c r="AC117" s="40"/>
      <c r="AD117" s="40"/>
      <c r="AE117" s="40"/>
      <c r="AR117" s="230" t="s">
        <v>218</v>
      </c>
      <c r="AT117" s="230" t="s">
        <v>213</v>
      </c>
      <c r="AU117" s="230" t="s">
        <v>86</v>
      </c>
      <c r="AY117" s="19" t="s">
        <v>211</v>
      </c>
      <c r="BE117" s="231">
        <f>IF(O117="základní",K117,0)</f>
        <v>0</v>
      </c>
      <c r="BF117" s="231">
        <f>IF(O117="snížená",K117,0)</f>
        <v>0</v>
      </c>
      <c r="BG117" s="231">
        <f>IF(O117="zákl. přenesená",K117,0)</f>
        <v>0</v>
      </c>
      <c r="BH117" s="231">
        <f>IF(O117="sníž. přenesená",K117,0)</f>
        <v>0</v>
      </c>
      <c r="BI117" s="231">
        <f>IF(O117="nulová",K117,0)</f>
        <v>0</v>
      </c>
      <c r="BJ117" s="19" t="s">
        <v>84</v>
      </c>
      <c r="BK117" s="231">
        <f>ROUND(P117*H117,2)</f>
        <v>0</v>
      </c>
      <c r="BL117" s="19" t="s">
        <v>218</v>
      </c>
      <c r="BM117" s="230" t="s">
        <v>243</v>
      </c>
    </row>
    <row r="118" s="2" customFormat="1">
      <c r="A118" s="40"/>
      <c r="B118" s="41"/>
      <c r="C118" s="42"/>
      <c r="D118" s="232" t="s">
        <v>220</v>
      </c>
      <c r="E118" s="42"/>
      <c r="F118" s="233" t="s">
        <v>244</v>
      </c>
      <c r="G118" s="42"/>
      <c r="H118" s="42"/>
      <c r="I118" s="234"/>
      <c r="J118" s="234"/>
      <c r="K118" s="42"/>
      <c r="L118" s="42"/>
      <c r="M118" s="46"/>
      <c r="N118" s="235"/>
      <c r="O118" s="236"/>
      <c r="P118" s="86"/>
      <c r="Q118" s="86"/>
      <c r="R118" s="86"/>
      <c r="S118" s="86"/>
      <c r="T118" s="86"/>
      <c r="U118" s="86"/>
      <c r="V118" s="86"/>
      <c r="W118" s="86"/>
      <c r="X118" s="87"/>
      <c r="Y118" s="40"/>
      <c r="Z118" s="40"/>
      <c r="AA118" s="40"/>
      <c r="AB118" s="40"/>
      <c r="AC118" s="40"/>
      <c r="AD118" s="40"/>
      <c r="AE118" s="40"/>
      <c r="AT118" s="19" t="s">
        <v>220</v>
      </c>
      <c r="AU118" s="19" t="s">
        <v>86</v>
      </c>
    </row>
    <row r="119" s="13" customFormat="1">
      <c r="A119" s="13"/>
      <c r="B119" s="237"/>
      <c r="C119" s="238"/>
      <c r="D119" s="232" t="s">
        <v>222</v>
      </c>
      <c r="E119" s="239" t="s">
        <v>22</v>
      </c>
      <c r="F119" s="240" t="s">
        <v>245</v>
      </c>
      <c r="G119" s="238"/>
      <c r="H119" s="241">
        <v>396.80000000000001</v>
      </c>
      <c r="I119" s="242"/>
      <c r="J119" s="242"/>
      <c r="K119" s="238"/>
      <c r="L119" s="238"/>
      <c r="M119" s="243"/>
      <c r="N119" s="244"/>
      <c r="O119" s="245"/>
      <c r="P119" s="245"/>
      <c r="Q119" s="245"/>
      <c r="R119" s="245"/>
      <c r="S119" s="245"/>
      <c r="T119" s="245"/>
      <c r="U119" s="245"/>
      <c r="V119" s="245"/>
      <c r="W119" s="245"/>
      <c r="X119" s="246"/>
      <c r="Y119" s="13"/>
      <c r="Z119" s="13"/>
      <c r="AA119" s="13"/>
      <c r="AB119" s="13"/>
      <c r="AC119" s="13"/>
      <c r="AD119" s="13"/>
      <c r="AE119" s="13"/>
      <c r="AT119" s="247" t="s">
        <v>222</v>
      </c>
      <c r="AU119" s="247" t="s">
        <v>86</v>
      </c>
      <c r="AV119" s="13" t="s">
        <v>86</v>
      </c>
      <c r="AW119" s="13" t="s">
        <v>5</v>
      </c>
      <c r="AX119" s="13" t="s">
        <v>84</v>
      </c>
      <c r="AY119" s="247" t="s">
        <v>211</v>
      </c>
    </row>
    <row r="120" s="2" customFormat="1" ht="24.15" customHeight="1">
      <c r="A120" s="40"/>
      <c r="B120" s="41"/>
      <c r="C120" s="218" t="s">
        <v>246</v>
      </c>
      <c r="D120" s="218" t="s">
        <v>213</v>
      </c>
      <c r="E120" s="219" t="s">
        <v>247</v>
      </c>
      <c r="F120" s="220" t="s">
        <v>248</v>
      </c>
      <c r="G120" s="221" t="s">
        <v>249</v>
      </c>
      <c r="H120" s="222">
        <v>79.359999999999999</v>
      </c>
      <c r="I120" s="223"/>
      <c r="J120" s="223"/>
      <c r="K120" s="224">
        <f>ROUND(P120*H120,2)</f>
        <v>0</v>
      </c>
      <c r="L120" s="220" t="s">
        <v>217</v>
      </c>
      <c r="M120" s="46"/>
      <c r="N120" s="225" t="s">
        <v>22</v>
      </c>
      <c r="O120" s="226" t="s">
        <v>46</v>
      </c>
      <c r="P120" s="227">
        <f>I120+J120</f>
        <v>0</v>
      </c>
      <c r="Q120" s="227">
        <f>ROUND(I120*H120,2)</f>
        <v>0</v>
      </c>
      <c r="R120" s="227">
        <f>ROUND(J120*H120,2)</f>
        <v>0</v>
      </c>
      <c r="S120" s="86"/>
      <c r="T120" s="228">
        <f>S120*H120</f>
        <v>0</v>
      </c>
      <c r="U120" s="228">
        <v>0</v>
      </c>
      <c r="V120" s="228">
        <f>U120*H120</f>
        <v>0</v>
      </c>
      <c r="W120" s="228">
        <v>0</v>
      </c>
      <c r="X120" s="229">
        <f>W120*H120</f>
        <v>0</v>
      </c>
      <c r="Y120" s="40"/>
      <c r="Z120" s="40"/>
      <c r="AA120" s="40"/>
      <c r="AB120" s="40"/>
      <c r="AC120" s="40"/>
      <c r="AD120" s="40"/>
      <c r="AE120" s="40"/>
      <c r="AR120" s="230" t="s">
        <v>218</v>
      </c>
      <c r="AT120" s="230" t="s">
        <v>213</v>
      </c>
      <c r="AU120" s="230" t="s">
        <v>86</v>
      </c>
      <c r="AY120" s="19" t="s">
        <v>211</v>
      </c>
      <c r="BE120" s="231">
        <f>IF(O120="základní",K120,0)</f>
        <v>0</v>
      </c>
      <c r="BF120" s="231">
        <f>IF(O120="snížená",K120,0)</f>
        <v>0</v>
      </c>
      <c r="BG120" s="231">
        <f>IF(O120="zákl. přenesená",K120,0)</f>
        <v>0</v>
      </c>
      <c r="BH120" s="231">
        <f>IF(O120="sníž. přenesená",K120,0)</f>
        <v>0</v>
      </c>
      <c r="BI120" s="231">
        <f>IF(O120="nulová",K120,0)</f>
        <v>0</v>
      </c>
      <c r="BJ120" s="19" t="s">
        <v>84</v>
      </c>
      <c r="BK120" s="231">
        <f>ROUND(P120*H120,2)</f>
        <v>0</v>
      </c>
      <c r="BL120" s="19" t="s">
        <v>218</v>
      </c>
      <c r="BM120" s="230" t="s">
        <v>250</v>
      </c>
    </row>
    <row r="121" s="2" customFormat="1">
      <c r="A121" s="40"/>
      <c r="B121" s="41"/>
      <c r="C121" s="42"/>
      <c r="D121" s="232" t="s">
        <v>220</v>
      </c>
      <c r="E121" s="42"/>
      <c r="F121" s="233" t="s">
        <v>251</v>
      </c>
      <c r="G121" s="42"/>
      <c r="H121" s="42"/>
      <c r="I121" s="234"/>
      <c r="J121" s="234"/>
      <c r="K121" s="42"/>
      <c r="L121" s="42"/>
      <c r="M121" s="46"/>
      <c r="N121" s="235"/>
      <c r="O121" s="236"/>
      <c r="P121" s="86"/>
      <c r="Q121" s="86"/>
      <c r="R121" s="86"/>
      <c r="S121" s="86"/>
      <c r="T121" s="86"/>
      <c r="U121" s="86"/>
      <c r="V121" s="86"/>
      <c r="W121" s="86"/>
      <c r="X121" s="87"/>
      <c r="Y121" s="40"/>
      <c r="Z121" s="40"/>
      <c r="AA121" s="40"/>
      <c r="AB121" s="40"/>
      <c r="AC121" s="40"/>
      <c r="AD121" s="40"/>
      <c r="AE121" s="40"/>
      <c r="AT121" s="19" t="s">
        <v>220</v>
      </c>
      <c r="AU121" s="19" t="s">
        <v>86</v>
      </c>
    </row>
    <row r="122" s="13" customFormat="1">
      <c r="A122" s="13"/>
      <c r="B122" s="237"/>
      <c r="C122" s="238"/>
      <c r="D122" s="232" t="s">
        <v>222</v>
      </c>
      <c r="E122" s="239" t="s">
        <v>22</v>
      </c>
      <c r="F122" s="240" t="s">
        <v>252</v>
      </c>
      <c r="G122" s="238"/>
      <c r="H122" s="241">
        <v>79.359999999999999</v>
      </c>
      <c r="I122" s="242"/>
      <c r="J122" s="242"/>
      <c r="K122" s="238"/>
      <c r="L122" s="238"/>
      <c r="M122" s="243"/>
      <c r="N122" s="244"/>
      <c r="O122" s="245"/>
      <c r="P122" s="245"/>
      <c r="Q122" s="245"/>
      <c r="R122" s="245"/>
      <c r="S122" s="245"/>
      <c r="T122" s="245"/>
      <c r="U122" s="245"/>
      <c r="V122" s="245"/>
      <c r="W122" s="245"/>
      <c r="X122" s="246"/>
      <c r="Y122" s="13"/>
      <c r="Z122" s="13"/>
      <c r="AA122" s="13"/>
      <c r="AB122" s="13"/>
      <c r="AC122" s="13"/>
      <c r="AD122" s="13"/>
      <c r="AE122" s="13"/>
      <c r="AT122" s="247" t="s">
        <v>222</v>
      </c>
      <c r="AU122" s="247" t="s">
        <v>86</v>
      </c>
      <c r="AV122" s="13" t="s">
        <v>86</v>
      </c>
      <c r="AW122" s="13" t="s">
        <v>5</v>
      </c>
      <c r="AX122" s="13" t="s">
        <v>84</v>
      </c>
      <c r="AY122" s="247" t="s">
        <v>211</v>
      </c>
    </row>
    <row r="123" s="2" customFormat="1" ht="24.15" customHeight="1">
      <c r="A123" s="40"/>
      <c r="B123" s="41"/>
      <c r="C123" s="218" t="s">
        <v>253</v>
      </c>
      <c r="D123" s="218" t="s">
        <v>213</v>
      </c>
      <c r="E123" s="219" t="s">
        <v>254</v>
      </c>
      <c r="F123" s="220" t="s">
        <v>255</v>
      </c>
      <c r="G123" s="221" t="s">
        <v>216</v>
      </c>
      <c r="H123" s="222">
        <v>39.68</v>
      </c>
      <c r="I123" s="223"/>
      <c r="J123" s="223"/>
      <c r="K123" s="224">
        <f>ROUND(P123*H123,2)</f>
        <v>0</v>
      </c>
      <c r="L123" s="220" t="s">
        <v>217</v>
      </c>
      <c r="M123" s="46"/>
      <c r="N123" s="225" t="s">
        <v>22</v>
      </c>
      <c r="O123" s="226" t="s">
        <v>46</v>
      </c>
      <c r="P123" s="227">
        <f>I123+J123</f>
        <v>0</v>
      </c>
      <c r="Q123" s="227">
        <f>ROUND(I123*H123,2)</f>
        <v>0</v>
      </c>
      <c r="R123" s="227">
        <f>ROUND(J123*H123,2)</f>
        <v>0</v>
      </c>
      <c r="S123" s="86"/>
      <c r="T123" s="228">
        <f>S123*H123</f>
        <v>0</v>
      </c>
      <c r="U123" s="228">
        <v>0</v>
      </c>
      <c r="V123" s="228">
        <f>U123*H123</f>
        <v>0</v>
      </c>
      <c r="W123" s="228">
        <v>0</v>
      </c>
      <c r="X123" s="229">
        <f>W123*H123</f>
        <v>0</v>
      </c>
      <c r="Y123" s="40"/>
      <c r="Z123" s="40"/>
      <c r="AA123" s="40"/>
      <c r="AB123" s="40"/>
      <c r="AC123" s="40"/>
      <c r="AD123" s="40"/>
      <c r="AE123" s="40"/>
      <c r="AR123" s="230" t="s">
        <v>218</v>
      </c>
      <c r="AT123" s="230" t="s">
        <v>213</v>
      </c>
      <c r="AU123" s="230" t="s">
        <v>86</v>
      </c>
      <c r="AY123" s="19" t="s">
        <v>211</v>
      </c>
      <c r="BE123" s="231">
        <f>IF(O123="základní",K123,0)</f>
        <v>0</v>
      </c>
      <c r="BF123" s="231">
        <f>IF(O123="snížená",K123,0)</f>
        <v>0</v>
      </c>
      <c r="BG123" s="231">
        <f>IF(O123="zákl. přenesená",K123,0)</f>
        <v>0</v>
      </c>
      <c r="BH123" s="231">
        <f>IF(O123="sníž. přenesená",K123,0)</f>
        <v>0</v>
      </c>
      <c r="BI123" s="231">
        <f>IF(O123="nulová",K123,0)</f>
        <v>0</v>
      </c>
      <c r="BJ123" s="19" t="s">
        <v>84</v>
      </c>
      <c r="BK123" s="231">
        <f>ROUND(P123*H123,2)</f>
        <v>0</v>
      </c>
      <c r="BL123" s="19" t="s">
        <v>218</v>
      </c>
      <c r="BM123" s="230" t="s">
        <v>256</v>
      </c>
    </row>
    <row r="124" s="2" customFormat="1">
      <c r="A124" s="40"/>
      <c r="B124" s="41"/>
      <c r="C124" s="42"/>
      <c r="D124" s="232" t="s">
        <v>220</v>
      </c>
      <c r="E124" s="42"/>
      <c r="F124" s="233" t="s">
        <v>257</v>
      </c>
      <c r="G124" s="42"/>
      <c r="H124" s="42"/>
      <c r="I124" s="234"/>
      <c r="J124" s="234"/>
      <c r="K124" s="42"/>
      <c r="L124" s="42"/>
      <c r="M124" s="46"/>
      <c r="N124" s="235"/>
      <c r="O124" s="236"/>
      <c r="P124" s="86"/>
      <c r="Q124" s="86"/>
      <c r="R124" s="86"/>
      <c r="S124" s="86"/>
      <c r="T124" s="86"/>
      <c r="U124" s="86"/>
      <c r="V124" s="86"/>
      <c r="W124" s="86"/>
      <c r="X124" s="87"/>
      <c r="Y124" s="40"/>
      <c r="Z124" s="40"/>
      <c r="AA124" s="40"/>
      <c r="AB124" s="40"/>
      <c r="AC124" s="40"/>
      <c r="AD124" s="40"/>
      <c r="AE124" s="40"/>
      <c r="AT124" s="19" t="s">
        <v>220</v>
      </c>
      <c r="AU124" s="19" t="s">
        <v>86</v>
      </c>
    </row>
    <row r="125" s="13" customFormat="1">
      <c r="A125" s="13"/>
      <c r="B125" s="237"/>
      <c r="C125" s="238"/>
      <c r="D125" s="232" t="s">
        <v>222</v>
      </c>
      <c r="E125" s="239" t="s">
        <v>22</v>
      </c>
      <c r="F125" s="240" t="s">
        <v>239</v>
      </c>
      <c r="G125" s="238"/>
      <c r="H125" s="241">
        <v>39.68</v>
      </c>
      <c r="I125" s="242"/>
      <c r="J125" s="242"/>
      <c r="K125" s="238"/>
      <c r="L125" s="238"/>
      <c r="M125" s="243"/>
      <c r="N125" s="244"/>
      <c r="O125" s="245"/>
      <c r="P125" s="245"/>
      <c r="Q125" s="245"/>
      <c r="R125" s="245"/>
      <c r="S125" s="245"/>
      <c r="T125" s="245"/>
      <c r="U125" s="245"/>
      <c r="V125" s="245"/>
      <c r="W125" s="245"/>
      <c r="X125" s="246"/>
      <c r="Y125" s="13"/>
      <c r="Z125" s="13"/>
      <c r="AA125" s="13"/>
      <c r="AB125" s="13"/>
      <c r="AC125" s="13"/>
      <c r="AD125" s="13"/>
      <c r="AE125" s="13"/>
      <c r="AT125" s="247" t="s">
        <v>222</v>
      </c>
      <c r="AU125" s="247" t="s">
        <v>86</v>
      </c>
      <c r="AV125" s="13" t="s">
        <v>86</v>
      </c>
      <c r="AW125" s="13" t="s">
        <v>5</v>
      </c>
      <c r="AX125" s="13" t="s">
        <v>84</v>
      </c>
      <c r="AY125" s="247" t="s">
        <v>211</v>
      </c>
    </row>
    <row r="126" s="2" customFormat="1" ht="24.15" customHeight="1">
      <c r="A126" s="40"/>
      <c r="B126" s="41"/>
      <c r="C126" s="218" t="s">
        <v>258</v>
      </c>
      <c r="D126" s="218" t="s">
        <v>213</v>
      </c>
      <c r="E126" s="219" t="s">
        <v>259</v>
      </c>
      <c r="F126" s="220" t="s">
        <v>260</v>
      </c>
      <c r="G126" s="221" t="s">
        <v>216</v>
      </c>
      <c r="H126" s="222">
        <v>29.16</v>
      </c>
      <c r="I126" s="223"/>
      <c r="J126" s="223"/>
      <c r="K126" s="224">
        <f>ROUND(P126*H126,2)</f>
        <v>0</v>
      </c>
      <c r="L126" s="220" t="s">
        <v>217</v>
      </c>
      <c r="M126" s="46"/>
      <c r="N126" s="225" t="s">
        <v>22</v>
      </c>
      <c r="O126" s="226" t="s">
        <v>46</v>
      </c>
      <c r="P126" s="227">
        <f>I126+J126</f>
        <v>0</v>
      </c>
      <c r="Q126" s="227">
        <f>ROUND(I126*H126,2)</f>
        <v>0</v>
      </c>
      <c r="R126" s="227">
        <f>ROUND(J126*H126,2)</f>
        <v>0</v>
      </c>
      <c r="S126" s="86"/>
      <c r="T126" s="228">
        <f>S126*H126</f>
        <v>0</v>
      </c>
      <c r="U126" s="228">
        <v>0</v>
      </c>
      <c r="V126" s="228">
        <f>U126*H126</f>
        <v>0</v>
      </c>
      <c r="W126" s="228">
        <v>0</v>
      </c>
      <c r="X126" s="229">
        <f>W126*H126</f>
        <v>0</v>
      </c>
      <c r="Y126" s="40"/>
      <c r="Z126" s="40"/>
      <c r="AA126" s="40"/>
      <c r="AB126" s="40"/>
      <c r="AC126" s="40"/>
      <c r="AD126" s="40"/>
      <c r="AE126" s="40"/>
      <c r="AR126" s="230" t="s">
        <v>218</v>
      </c>
      <c r="AT126" s="230" t="s">
        <v>213</v>
      </c>
      <c r="AU126" s="230" t="s">
        <v>86</v>
      </c>
      <c r="AY126" s="19" t="s">
        <v>211</v>
      </c>
      <c r="BE126" s="231">
        <f>IF(O126="základní",K126,0)</f>
        <v>0</v>
      </c>
      <c r="BF126" s="231">
        <f>IF(O126="snížená",K126,0)</f>
        <v>0</v>
      </c>
      <c r="BG126" s="231">
        <f>IF(O126="zákl. přenesená",K126,0)</f>
        <v>0</v>
      </c>
      <c r="BH126" s="231">
        <f>IF(O126="sníž. přenesená",K126,0)</f>
        <v>0</v>
      </c>
      <c r="BI126" s="231">
        <f>IF(O126="nulová",K126,0)</f>
        <v>0</v>
      </c>
      <c r="BJ126" s="19" t="s">
        <v>84</v>
      </c>
      <c r="BK126" s="231">
        <f>ROUND(P126*H126,2)</f>
        <v>0</v>
      </c>
      <c r="BL126" s="19" t="s">
        <v>218</v>
      </c>
      <c r="BM126" s="230" t="s">
        <v>261</v>
      </c>
    </row>
    <row r="127" s="2" customFormat="1">
      <c r="A127" s="40"/>
      <c r="B127" s="41"/>
      <c r="C127" s="42"/>
      <c r="D127" s="232" t="s">
        <v>220</v>
      </c>
      <c r="E127" s="42"/>
      <c r="F127" s="233" t="s">
        <v>262</v>
      </c>
      <c r="G127" s="42"/>
      <c r="H127" s="42"/>
      <c r="I127" s="234"/>
      <c r="J127" s="234"/>
      <c r="K127" s="42"/>
      <c r="L127" s="42"/>
      <c r="M127" s="46"/>
      <c r="N127" s="235"/>
      <c r="O127" s="236"/>
      <c r="P127" s="86"/>
      <c r="Q127" s="86"/>
      <c r="R127" s="86"/>
      <c r="S127" s="86"/>
      <c r="T127" s="86"/>
      <c r="U127" s="86"/>
      <c r="V127" s="86"/>
      <c r="W127" s="86"/>
      <c r="X127" s="87"/>
      <c r="Y127" s="40"/>
      <c r="Z127" s="40"/>
      <c r="AA127" s="40"/>
      <c r="AB127" s="40"/>
      <c r="AC127" s="40"/>
      <c r="AD127" s="40"/>
      <c r="AE127" s="40"/>
      <c r="AT127" s="19" t="s">
        <v>220</v>
      </c>
      <c r="AU127" s="19" t="s">
        <v>86</v>
      </c>
    </row>
    <row r="128" s="13" customFormat="1">
      <c r="A128" s="13"/>
      <c r="B128" s="237"/>
      <c r="C128" s="238"/>
      <c r="D128" s="232" t="s">
        <v>222</v>
      </c>
      <c r="E128" s="239" t="s">
        <v>22</v>
      </c>
      <c r="F128" s="240" t="s">
        <v>234</v>
      </c>
      <c r="G128" s="238"/>
      <c r="H128" s="241">
        <v>29.16</v>
      </c>
      <c r="I128" s="242"/>
      <c r="J128" s="242"/>
      <c r="K128" s="238"/>
      <c r="L128" s="238"/>
      <c r="M128" s="243"/>
      <c r="N128" s="244"/>
      <c r="O128" s="245"/>
      <c r="P128" s="245"/>
      <c r="Q128" s="245"/>
      <c r="R128" s="245"/>
      <c r="S128" s="245"/>
      <c r="T128" s="245"/>
      <c r="U128" s="245"/>
      <c r="V128" s="245"/>
      <c r="W128" s="245"/>
      <c r="X128" s="246"/>
      <c r="Y128" s="13"/>
      <c r="Z128" s="13"/>
      <c r="AA128" s="13"/>
      <c r="AB128" s="13"/>
      <c r="AC128" s="13"/>
      <c r="AD128" s="13"/>
      <c r="AE128" s="13"/>
      <c r="AT128" s="247" t="s">
        <v>222</v>
      </c>
      <c r="AU128" s="247" t="s">
        <v>86</v>
      </c>
      <c r="AV128" s="13" t="s">
        <v>86</v>
      </c>
      <c r="AW128" s="13" t="s">
        <v>5</v>
      </c>
      <c r="AX128" s="13" t="s">
        <v>84</v>
      </c>
      <c r="AY128" s="247" t="s">
        <v>211</v>
      </c>
    </row>
    <row r="129" s="2" customFormat="1" ht="16.5" customHeight="1">
      <c r="A129" s="40"/>
      <c r="B129" s="41"/>
      <c r="C129" s="218" t="s">
        <v>263</v>
      </c>
      <c r="D129" s="218" t="s">
        <v>213</v>
      </c>
      <c r="E129" s="219" t="s">
        <v>264</v>
      </c>
      <c r="F129" s="220" t="s">
        <v>265</v>
      </c>
      <c r="G129" s="221" t="s">
        <v>266</v>
      </c>
      <c r="H129" s="222">
        <v>1</v>
      </c>
      <c r="I129" s="223"/>
      <c r="J129" s="223"/>
      <c r="K129" s="224">
        <f>ROUND(P129*H129,2)</f>
        <v>0</v>
      </c>
      <c r="L129" s="220" t="s">
        <v>22</v>
      </c>
      <c r="M129" s="46"/>
      <c r="N129" s="225" t="s">
        <v>22</v>
      </c>
      <c r="O129" s="226" t="s">
        <v>46</v>
      </c>
      <c r="P129" s="227">
        <f>I129+J129</f>
        <v>0</v>
      </c>
      <c r="Q129" s="227">
        <f>ROUND(I129*H129,2)</f>
        <v>0</v>
      </c>
      <c r="R129" s="227">
        <f>ROUND(J129*H129,2)</f>
        <v>0</v>
      </c>
      <c r="S129" s="86"/>
      <c r="T129" s="228">
        <f>S129*H129</f>
        <v>0</v>
      </c>
      <c r="U129" s="228">
        <v>0</v>
      </c>
      <c r="V129" s="228">
        <f>U129*H129</f>
        <v>0</v>
      </c>
      <c r="W129" s="228">
        <v>0</v>
      </c>
      <c r="X129" s="229">
        <f>W129*H129</f>
        <v>0</v>
      </c>
      <c r="Y129" s="40"/>
      <c r="Z129" s="40"/>
      <c r="AA129" s="40"/>
      <c r="AB129" s="40"/>
      <c r="AC129" s="40"/>
      <c r="AD129" s="40"/>
      <c r="AE129" s="40"/>
      <c r="AR129" s="230" t="s">
        <v>218</v>
      </c>
      <c r="AT129" s="230" t="s">
        <v>213</v>
      </c>
      <c r="AU129" s="230" t="s">
        <v>86</v>
      </c>
      <c r="AY129" s="19" t="s">
        <v>211</v>
      </c>
      <c r="BE129" s="231">
        <f>IF(O129="základní",K129,0)</f>
        <v>0</v>
      </c>
      <c r="BF129" s="231">
        <f>IF(O129="snížená",K129,0)</f>
        <v>0</v>
      </c>
      <c r="BG129" s="231">
        <f>IF(O129="zákl. přenesená",K129,0)</f>
        <v>0</v>
      </c>
      <c r="BH129" s="231">
        <f>IF(O129="sníž. přenesená",K129,0)</f>
        <v>0</v>
      </c>
      <c r="BI129" s="231">
        <f>IF(O129="nulová",K129,0)</f>
        <v>0</v>
      </c>
      <c r="BJ129" s="19" t="s">
        <v>84</v>
      </c>
      <c r="BK129" s="231">
        <f>ROUND(P129*H129,2)</f>
        <v>0</v>
      </c>
      <c r="BL129" s="19" t="s">
        <v>218</v>
      </c>
      <c r="BM129" s="230" t="s">
        <v>267</v>
      </c>
    </row>
    <row r="130" s="2" customFormat="1">
      <c r="A130" s="40"/>
      <c r="B130" s="41"/>
      <c r="C130" s="42"/>
      <c r="D130" s="232" t="s">
        <v>220</v>
      </c>
      <c r="E130" s="42"/>
      <c r="F130" s="233" t="s">
        <v>265</v>
      </c>
      <c r="G130" s="42"/>
      <c r="H130" s="42"/>
      <c r="I130" s="234"/>
      <c r="J130" s="234"/>
      <c r="K130" s="42"/>
      <c r="L130" s="42"/>
      <c r="M130" s="46"/>
      <c r="N130" s="235"/>
      <c r="O130" s="236"/>
      <c r="P130" s="86"/>
      <c r="Q130" s="86"/>
      <c r="R130" s="86"/>
      <c r="S130" s="86"/>
      <c r="T130" s="86"/>
      <c r="U130" s="86"/>
      <c r="V130" s="86"/>
      <c r="W130" s="86"/>
      <c r="X130" s="87"/>
      <c r="Y130" s="40"/>
      <c r="Z130" s="40"/>
      <c r="AA130" s="40"/>
      <c r="AB130" s="40"/>
      <c r="AC130" s="40"/>
      <c r="AD130" s="40"/>
      <c r="AE130" s="40"/>
      <c r="AT130" s="19" t="s">
        <v>220</v>
      </c>
      <c r="AU130" s="19" t="s">
        <v>86</v>
      </c>
    </row>
    <row r="131" s="13" customFormat="1">
      <c r="A131" s="13"/>
      <c r="B131" s="237"/>
      <c r="C131" s="238"/>
      <c r="D131" s="232" t="s">
        <v>222</v>
      </c>
      <c r="E131" s="239" t="s">
        <v>22</v>
      </c>
      <c r="F131" s="240" t="s">
        <v>268</v>
      </c>
      <c r="G131" s="238"/>
      <c r="H131" s="241">
        <v>1</v>
      </c>
      <c r="I131" s="242"/>
      <c r="J131" s="242"/>
      <c r="K131" s="238"/>
      <c r="L131" s="238"/>
      <c r="M131" s="243"/>
      <c r="N131" s="244"/>
      <c r="O131" s="245"/>
      <c r="P131" s="245"/>
      <c r="Q131" s="245"/>
      <c r="R131" s="245"/>
      <c r="S131" s="245"/>
      <c r="T131" s="245"/>
      <c r="U131" s="245"/>
      <c r="V131" s="245"/>
      <c r="W131" s="245"/>
      <c r="X131" s="246"/>
      <c r="Y131" s="13"/>
      <c r="Z131" s="13"/>
      <c r="AA131" s="13"/>
      <c r="AB131" s="13"/>
      <c r="AC131" s="13"/>
      <c r="AD131" s="13"/>
      <c r="AE131" s="13"/>
      <c r="AT131" s="247" t="s">
        <v>222</v>
      </c>
      <c r="AU131" s="247" t="s">
        <v>86</v>
      </c>
      <c r="AV131" s="13" t="s">
        <v>86</v>
      </c>
      <c r="AW131" s="13" t="s">
        <v>5</v>
      </c>
      <c r="AX131" s="13" t="s">
        <v>84</v>
      </c>
      <c r="AY131" s="247" t="s">
        <v>211</v>
      </c>
    </row>
    <row r="132" s="2" customFormat="1" ht="24.15" customHeight="1">
      <c r="A132" s="40"/>
      <c r="B132" s="41"/>
      <c r="C132" s="218" t="s">
        <v>269</v>
      </c>
      <c r="D132" s="218" t="s">
        <v>213</v>
      </c>
      <c r="E132" s="219" t="s">
        <v>270</v>
      </c>
      <c r="F132" s="220" t="s">
        <v>271</v>
      </c>
      <c r="G132" s="221" t="s">
        <v>272</v>
      </c>
      <c r="H132" s="222">
        <v>12.606</v>
      </c>
      <c r="I132" s="223"/>
      <c r="J132" s="223"/>
      <c r="K132" s="224">
        <f>ROUND(P132*H132,2)</f>
        <v>0</v>
      </c>
      <c r="L132" s="220" t="s">
        <v>217</v>
      </c>
      <c r="M132" s="46"/>
      <c r="N132" s="225" t="s">
        <v>22</v>
      </c>
      <c r="O132" s="226" t="s">
        <v>46</v>
      </c>
      <c r="P132" s="227">
        <f>I132+J132</f>
        <v>0</v>
      </c>
      <c r="Q132" s="227">
        <f>ROUND(I132*H132,2)</f>
        <v>0</v>
      </c>
      <c r="R132" s="227">
        <f>ROUND(J132*H132,2)</f>
        <v>0</v>
      </c>
      <c r="S132" s="86"/>
      <c r="T132" s="228">
        <f>S132*H132</f>
        <v>0</v>
      </c>
      <c r="U132" s="228">
        <v>0</v>
      </c>
      <c r="V132" s="228">
        <f>U132*H132</f>
        <v>0</v>
      </c>
      <c r="W132" s="228">
        <v>0</v>
      </c>
      <c r="X132" s="229">
        <f>W132*H132</f>
        <v>0</v>
      </c>
      <c r="Y132" s="40"/>
      <c r="Z132" s="40"/>
      <c r="AA132" s="40"/>
      <c r="AB132" s="40"/>
      <c r="AC132" s="40"/>
      <c r="AD132" s="40"/>
      <c r="AE132" s="40"/>
      <c r="AR132" s="230" t="s">
        <v>218</v>
      </c>
      <c r="AT132" s="230" t="s">
        <v>213</v>
      </c>
      <c r="AU132" s="230" t="s">
        <v>86</v>
      </c>
      <c r="AY132" s="19" t="s">
        <v>211</v>
      </c>
      <c r="BE132" s="231">
        <f>IF(O132="základní",K132,0)</f>
        <v>0</v>
      </c>
      <c r="BF132" s="231">
        <f>IF(O132="snížená",K132,0)</f>
        <v>0</v>
      </c>
      <c r="BG132" s="231">
        <f>IF(O132="zákl. přenesená",K132,0)</f>
        <v>0</v>
      </c>
      <c r="BH132" s="231">
        <f>IF(O132="sníž. přenesená",K132,0)</f>
        <v>0</v>
      </c>
      <c r="BI132" s="231">
        <f>IF(O132="nulová",K132,0)</f>
        <v>0</v>
      </c>
      <c r="BJ132" s="19" t="s">
        <v>84</v>
      </c>
      <c r="BK132" s="231">
        <f>ROUND(P132*H132,2)</f>
        <v>0</v>
      </c>
      <c r="BL132" s="19" t="s">
        <v>218</v>
      </c>
      <c r="BM132" s="230" t="s">
        <v>273</v>
      </c>
    </row>
    <row r="133" s="2" customFormat="1">
      <c r="A133" s="40"/>
      <c r="B133" s="41"/>
      <c r="C133" s="42"/>
      <c r="D133" s="232" t="s">
        <v>220</v>
      </c>
      <c r="E133" s="42"/>
      <c r="F133" s="233" t="s">
        <v>274</v>
      </c>
      <c r="G133" s="42"/>
      <c r="H133" s="42"/>
      <c r="I133" s="234"/>
      <c r="J133" s="234"/>
      <c r="K133" s="42"/>
      <c r="L133" s="42"/>
      <c r="M133" s="46"/>
      <c r="N133" s="235"/>
      <c r="O133" s="236"/>
      <c r="P133" s="86"/>
      <c r="Q133" s="86"/>
      <c r="R133" s="86"/>
      <c r="S133" s="86"/>
      <c r="T133" s="86"/>
      <c r="U133" s="86"/>
      <c r="V133" s="86"/>
      <c r="W133" s="86"/>
      <c r="X133" s="87"/>
      <c r="Y133" s="40"/>
      <c r="Z133" s="40"/>
      <c r="AA133" s="40"/>
      <c r="AB133" s="40"/>
      <c r="AC133" s="40"/>
      <c r="AD133" s="40"/>
      <c r="AE133" s="40"/>
      <c r="AT133" s="19" t="s">
        <v>220</v>
      </c>
      <c r="AU133" s="19" t="s">
        <v>86</v>
      </c>
    </row>
    <row r="134" s="13" customFormat="1">
      <c r="A134" s="13"/>
      <c r="B134" s="237"/>
      <c r="C134" s="238"/>
      <c r="D134" s="232" t="s">
        <v>222</v>
      </c>
      <c r="E134" s="239" t="s">
        <v>22</v>
      </c>
      <c r="F134" s="240" t="s">
        <v>275</v>
      </c>
      <c r="G134" s="238"/>
      <c r="H134" s="241">
        <v>12.606</v>
      </c>
      <c r="I134" s="242"/>
      <c r="J134" s="242"/>
      <c r="K134" s="238"/>
      <c r="L134" s="238"/>
      <c r="M134" s="243"/>
      <c r="N134" s="244"/>
      <c r="O134" s="245"/>
      <c r="P134" s="245"/>
      <c r="Q134" s="245"/>
      <c r="R134" s="245"/>
      <c r="S134" s="245"/>
      <c r="T134" s="245"/>
      <c r="U134" s="245"/>
      <c r="V134" s="245"/>
      <c r="W134" s="245"/>
      <c r="X134" s="246"/>
      <c r="Y134" s="13"/>
      <c r="Z134" s="13"/>
      <c r="AA134" s="13"/>
      <c r="AB134" s="13"/>
      <c r="AC134" s="13"/>
      <c r="AD134" s="13"/>
      <c r="AE134" s="13"/>
      <c r="AT134" s="247" t="s">
        <v>222</v>
      </c>
      <c r="AU134" s="247" t="s">
        <v>86</v>
      </c>
      <c r="AV134" s="13" t="s">
        <v>86</v>
      </c>
      <c r="AW134" s="13" t="s">
        <v>5</v>
      </c>
      <c r="AX134" s="13" t="s">
        <v>84</v>
      </c>
      <c r="AY134" s="247" t="s">
        <v>211</v>
      </c>
    </row>
    <row r="135" s="2" customFormat="1" ht="16.5" customHeight="1">
      <c r="A135" s="40"/>
      <c r="B135" s="41"/>
      <c r="C135" s="218" t="s">
        <v>276</v>
      </c>
      <c r="D135" s="218" t="s">
        <v>213</v>
      </c>
      <c r="E135" s="219" t="s">
        <v>277</v>
      </c>
      <c r="F135" s="220" t="s">
        <v>278</v>
      </c>
      <c r="G135" s="221" t="s">
        <v>272</v>
      </c>
      <c r="H135" s="222">
        <v>12.606</v>
      </c>
      <c r="I135" s="223"/>
      <c r="J135" s="223"/>
      <c r="K135" s="224">
        <f>ROUND(P135*H135,2)</f>
        <v>0</v>
      </c>
      <c r="L135" s="220" t="s">
        <v>22</v>
      </c>
      <c r="M135" s="46"/>
      <c r="N135" s="225" t="s">
        <v>22</v>
      </c>
      <c r="O135" s="226" t="s">
        <v>46</v>
      </c>
      <c r="P135" s="227">
        <f>I135+J135</f>
        <v>0</v>
      </c>
      <c r="Q135" s="227">
        <f>ROUND(I135*H135,2)</f>
        <v>0</v>
      </c>
      <c r="R135" s="227">
        <f>ROUND(J135*H135,2)</f>
        <v>0</v>
      </c>
      <c r="S135" s="86"/>
      <c r="T135" s="228">
        <f>S135*H135</f>
        <v>0</v>
      </c>
      <c r="U135" s="228">
        <v>0</v>
      </c>
      <c r="V135" s="228">
        <f>U135*H135</f>
        <v>0</v>
      </c>
      <c r="W135" s="228">
        <v>0</v>
      </c>
      <c r="X135" s="229">
        <f>W135*H135</f>
        <v>0</v>
      </c>
      <c r="Y135" s="40"/>
      <c r="Z135" s="40"/>
      <c r="AA135" s="40"/>
      <c r="AB135" s="40"/>
      <c r="AC135" s="40"/>
      <c r="AD135" s="40"/>
      <c r="AE135" s="40"/>
      <c r="AR135" s="230" t="s">
        <v>218</v>
      </c>
      <c r="AT135" s="230" t="s">
        <v>213</v>
      </c>
      <c r="AU135" s="230" t="s">
        <v>86</v>
      </c>
      <c r="AY135" s="19" t="s">
        <v>211</v>
      </c>
      <c r="BE135" s="231">
        <f>IF(O135="základní",K135,0)</f>
        <v>0</v>
      </c>
      <c r="BF135" s="231">
        <f>IF(O135="snížená",K135,0)</f>
        <v>0</v>
      </c>
      <c r="BG135" s="231">
        <f>IF(O135="zákl. přenesená",K135,0)</f>
        <v>0</v>
      </c>
      <c r="BH135" s="231">
        <f>IF(O135="sníž. přenesená",K135,0)</f>
        <v>0</v>
      </c>
      <c r="BI135" s="231">
        <f>IF(O135="nulová",K135,0)</f>
        <v>0</v>
      </c>
      <c r="BJ135" s="19" t="s">
        <v>84</v>
      </c>
      <c r="BK135" s="231">
        <f>ROUND(P135*H135,2)</f>
        <v>0</v>
      </c>
      <c r="BL135" s="19" t="s">
        <v>218</v>
      </c>
      <c r="BM135" s="230" t="s">
        <v>279</v>
      </c>
    </row>
    <row r="136" s="2" customFormat="1">
      <c r="A136" s="40"/>
      <c r="B136" s="41"/>
      <c r="C136" s="42"/>
      <c r="D136" s="232" t="s">
        <v>220</v>
      </c>
      <c r="E136" s="42"/>
      <c r="F136" s="233" t="s">
        <v>278</v>
      </c>
      <c r="G136" s="42"/>
      <c r="H136" s="42"/>
      <c r="I136" s="234"/>
      <c r="J136" s="234"/>
      <c r="K136" s="42"/>
      <c r="L136" s="42"/>
      <c r="M136" s="46"/>
      <c r="N136" s="235"/>
      <c r="O136" s="236"/>
      <c r="P136" s="86"/>
      <c r="Q136" s="86"/>
      <c r="R136" s="86"/>
      <c r="S136" s="86"/>
      <c r="T136" s="86"/>
      <c r="U136" s="86"/>
      <c r="V136" s="86"/>
      <c r="W136" s="86"/>
      <c r="X136" s="87"/>
      <c r="Y136" s="40"/>
      <c r="Z136" s="40"/>
      <c r="AA136" s="40"/>
      <c r="AB136" s="40"/>
      <c r="AC136" s="40"/>
      <c r="AD136" s="40"/>
      <c r="AE136" s="40"/>
      <c r="AT136" s="19" t="s">
        <v>220</v>
      </c>
      <c r="AU136" s="19" t="s">
        <v>86</v>
      </c>
    </row>
    <row r="137" s="13" customFormat="1">
      <c r="A137" s="13"/>
      <c r="B137" s="237"/>
      <c r="C137" s="238"/>
      <c r="D137" s="232" t="s">
        <v>222</v>
      </c>
      <c r="E137" s="239" t="s">
        <v>22</v>
      </c>
      <c r="F137" s="240" t="s">
        <v>275</v>
      </c>
      <c r="G137" s="238"/>
      <c r="H137" s="241">
        <v>12.606</v>
      </c>
      <c r="I137" s="242"/>
      <c r="J137" s="242"/>
      <c r="K137" s="238"/>
      <c r="L137" s="238"/>
      <c r="M137" s="243"/>
      <c r="N137" s="244"/>
      <c r="O137" s="245"/>
      <c r="P137" s="245"/>
      <c r="Q137" s="245"/>
      <c r="R137" s="245"/>
      <c r="S137" s="245"/>
      <c r="T137" s="245"/>
      <c r="U137" s="245"/>
      <c r="V137" s="245"/>
      <c r="W137" s="245"/>
      <c r="X137" s="246"/>
      <c r="Y137" s="13"/>
      <c r="Z137" s="13"/>
      <c r="AA137" s="13"/>
      <c r="AB137" s="13"/>
      <c r="AC137" s="13"/>
      <c r="AD137" s="13"/>
      <c r="AE137" s="13"/>
      <c r="AT137" s="247" t="s">
        <v>222</v>
      </c>
      <c r="AU137" s="247" t="s">
        <v>86</v>
      </c>
      <c r="AV137" s="13" t="s">
        <v>86</v>
      </c>
      <c r="AW137" s="13" t="s">
        <v>5</v>
      </c>
      <c r="AX137" s="13" t="s">
        <v>84</v>
      </c>
      <c r="AY137" s="247" t="s">
        <v>211</v>
      </c>
    </row>
    <row r="138" s="2" customFormat="1" ht="24.15" customHeight="1">
      <c r="A138" s="40"/>
      <c r="B138" s="41"/>
      <c r="C138" s="218" t="s">
        <v>280</v>
      </c>
      <c r="D138" s="218" t="s">
        <v>213</v>
      </c>
      <c r="E138" s="219" t="s">
        <v>281</v>
      </c>
      <c r="F138" s="220" t="s">
        <v>282</v>
      </c>
      <c r="G138" s="221" t="s">
        <v>272</v>
      </c>
      <c r="H138" s="222">
        <v>116.993</v>
      </c>
      <c r="I138" s="223"/>
      <c r="J138" s="223"/>
      <c r="K138" s="224">
        <f>ROUND(P138*H138,2)</f>
        <v>0</v>
      </c>
      <c r="L138" s="220" t="s">
        <v>217</v>
      </c>
      <c r="M138" s="46"/>
      <c r="N138" s="225" t="s">
        <v>22</v>
      </c>
      <c r="O138" s="226" t="s">
        <v>46</v>
      </c>
      <c r="P138" s="227">
        <f>I138+J138</f>
        <v>0</v>
      </c>
      <c r="Q138" s="227">
        <f>ROUND(I138*H138,2)</f>
        <v>0</v>
      </c>
      <c r="R138" s="227">
        <f>ROUND(J138*H138,2)</f>
        <v>0</v>
      </c>
      <c r="S138" s="86"/>
      <c r="T138" s="228">
        <f>S138*H138</f>
        <v>0</v>
      </c>
      <c r="U138" s="228">
        <v>0</v>
      </c>
      <c r="V138" s="228">
        <f>U138*H138</f>
        <v>0</v>
      </c>
      <c r="W138" s="228">
        <v>0</v>
      </c>
      <c r="X138" s="229">
        <f>W138*H138</f>
        <v>0</v>
      </c>
      <c r="Y138" s="40"/>
      <c r="Z138" s="40"/>
      <c r="AA138" s="40"/>
      <c r="AB138" s="40"/>
      <c r="AC138" s="40"/>
      <c r="AD138" s="40"/>
      <c r="AE138" s="40"/>
      <c r="AR138" s="230" t="s">
        <v>218</v>
      </c>
      <c r="AT138" s="230" t="s">
        <v>213</v>
      </c>
      <c r="AU138" s="230" t="s">
        <v>86</v>
      </c>
      <c r="AY138" s="19" t="s">
        <v>211</v>
      </c>
      <c r="BE138" s="231">
        <f>IF(O138="základní",K138,0)</f>
        <v>0</v>
      </c>
      <c r="BF138" s="231">
        <f>IF(O138="snížená",K138,0)</f>
        <v>0</v>
      </c>
      <c r="BG138" s="231">
        <f>IF(O138="zákl. přenesená",K138,0)</f>
        <v>0</v>
      </c>
      <c r="BH138" s="231">
        <f>IF(O138="sníž. přenesená",K138,0)</f>
        <v>0</v>
      </c>
      <c r="BI138" s="231">
        <f>IF(O138="nulová",K138,0)</f>
        <v>0</v>
      </c>
      <c r="BJ138" s="19" t="s">
        <v>84</v>
      </c>
      <c r="BK138" s="231">
        <f>ROUND(P138*H138,2)</f>
        <v>0</v>
      </c>
      <c r="BL138" s="19" t="s">
        <v>218</v>
      </c>
      <c r="BM138" s="230" t="s">
        <v>283</v>
      </c>
    </row>
    <row r="139" s="2" customFormat="1">
      <c r="A139" s="40"/>
      <c r="B139" s="41"/>
      <c r="C139" s="42"/>
      <c r="D139" s="232" t="s">
        <v>220</v>
      </c>
      <c r="E139" s="42"/>
      <c r="F139" s="233" t="s">
        <v>284</v>
      </c>
      <c r="G139" s="42"/>
      <c r="H139" s="42"/>
      <c r="I139" s="234"/>
      <c r="J139" s="234"/>
      <c r="K139" s="42"/>
      <c r="L139" s="42"/>
      <c r="M139" s="46"/>
      <c r="N139" s="235"/>
      <c r="O139" s="236"/>
      <c r="P139" s="86"/>
      <c r="Q139" s="86"/>
      <c r="R139" s="86"/>
      <c r="S139" s="86"/>
      <c r="T139" s="86"/>
      <c r="U139" s="86"/>
      <c r="V139" s="86"/>
      <c r="W139" s="86"/>
      <c r="X139" s="87"/>
      <c r="Y139" s="40"/>
      <c r="Z139" s="40"/>
      <c r="AA139" s="40"/>
      <c r="AB139" s="40"/>
      <c r="AC139" s="40"/>
      <c r="AD139" s="40"/>
      <c r="AE139" s="40"/>
      <c r="AT139" s="19" t="s">
        <v>220</v>
      </c>
      <c r="AU139" s="19" t="s">
        <v>86</v>
      </c>
    </row>
    <row r="140" s="13" customFormat="1">
      <c r="A140" s="13"/>
      <c r="B140" s="237"/>
      <c r="C140" s="238"/>
      <c r="D140" s="232" t="s">
        <v>222</v>
      </c>
      <c r="E140" s="239" t="s">
        <v>22</v>
      </c>
      <c r="F140" s="240" t="s">
        <v>285</v>
      </c>
      <c r="G140" s="238"/>
      <c r="H140" s="241">
        <v>116.993</v>
      </c>
      <c r="I140" s="242"/>
      <c r="J140" s="242"/>
      <c r="K140" s="238"/>
      <c r="L140" s="238"/>
      <c r="M140" s="243"/>
      <c r="N140" s="244"/>
      <c r="O140" s="245"/>
      <c r="P140" s="245"/>
      <c r="Q140" s="245"/>
      <c r="R140" s="245"/>
      <c r="S140" s="245"/>
      <c r="T140" s="245"/>
      <c r="U140" s="245"/>
      <c r="V140" s="245"/>
      <c r="W140" s="245"/>
      <c r="X140" s="246"/>
      <c r="Y140" s="13"/>
      <c r="Z140" s="13"/>
      <c r="AA140" s="13"/>
      <c r="AB140" s="13"/>
      <c r="AC140" s="13"/>
      <c r="AD140" s="13"/>
      <c r="AE140" s="13"/>
      <c r="AT140" s="247" t="s">
        <v>222</v>
      </c>
      <c r="AU140" s="247" t="s">
        <v>86</v>
      </c>
      <c r="AV140" s="13" t="s">
        <v>86</v>
      </c>
      <c r="AW140" s="13" t="s">
        <v>5</v>
      </c>
      <c r="AX140" s="13" t="s">
        <v>84</v>
      </c>
      <c r="AY140" s="247" t="s">
        <v>211</v>
      </c>
    </row>
    <row r="141" s="2" customFormat="1" ht="24.15" customHeight="1">
      <c r="A141" s="40"/>
      <c r="B141" s="41"/>
      <c r="C141" s="218" t="s">
        <v>286</v>
      </c>
      <c r="D141" s="218" t="s">
        <v>213</v>
      </c>
      <c r="E141" s="219" t="s">
        <v>287</v>
      </c>
      <c r="F141" s="220" t="s">
        <v>288</v>
      </c>
      <c r="G141" s="221" t="s">
        <v>272</v>
      </c>
      <c r="H141" s="222">
        <v>120</v>
      </c>
      <c r="I141" s="223"/>
      <c r="J141" s="223"/>
      <c r="K141" s="224">
        <f>ROUND(P141*H141,2)</f>
        <v>0</v>
      </c>
      <c r="L141" s="220" t="s">
        <v>217</v>
      </c>
      <c r="M141" s="46"/>
      <c r="N141" s="225" t="s">
        <v>22</v>
      </c>
      <c r="O141" s="226" t="s">
        <v>46</v>
      </c>
      <c r="P141" s="227">
        <f>I141+J141</f>
        <v>0</v>
      </c>
      <c r="Q141" s="227">
        <f>ROUND(I141*H141,2)</f>
        <v>0</v>
      </c>
      <c r="R141" s="227">
        <f>ROUND(J141*H141,2)</f>
        <v>0</v>
      </c>
      <c r="S141" s="86"/>
      <c r="T141" s="228">
        <f>S141*H141</f>
        <v>0</v>
      </c>
      <c r="U141" s="228">
        <v>0</v>
      </c>
      <c r="V141" s="228">
        <f>U141*H141</f>
        <v>0</v>
      </c>
      <c r="W141" s="228">
        <v>0</v>
      </c>
      <c r="X141" s="229">
        <f>W141*H141</f>
        <v>0</v>
      </c>
      <c r="Y141" s="40"/>
      <c r="Z141" s="40"/>
      <c r="AA141" s="40"/>
      <c r="AB141" s="40"/>
      <c r="AC141" s="40"/>
      <c r="AD141" s="40"/>
      <c r="AE141" s="40"/>
      <c r="AR141" s="230" t="s">
        <v>218</v>
      </c>
      <c r="AT141" s="230" t="s">
        <v>213</v>
      </c>
      <c r="AU141" s="230" t="s">
        <v>86</v>
      </c>
      <c r="AY141" s="19" t="s">
        <v>211</v>
      </c>
      <c r="BE141" s="231">
        <f>IF(O141="základní",K141,0)</f>
        <v>0</v>
      </c>
      <c r="BF141" s="231">
        <f>IF(O141="snížená",K141,0)</f>
        <v>0</v>
      </c>
      <c r="BG141" s="231">
        <f>IF(O141="zákl. přenesená",K141,0)</f>
        <v>0</v>
      </c>
      <c r="BH141" s="231">
        <f>IF(O141="sníž. přenesená",K141,0)</f>
        <v>0</v>
      </c>
      <c r="BI141" s="231">
        <f>IF(O141="nulová",K141,0)</f>
        <v>0</v>
      </c>
      <c r="BJ141" s="19" t="s">
        <v>84</v>
      </c>
      <c r="BK141" s="231">
        <f>ROUND(P141*H141,2)</f>
        <v>0</v>
      </c>
      <c r="BL141" s="19" t="s">
        <v>218</v>
      </c>
      <c r="BM141" s="230" t="s">
        <v>289</v>
      </c>
    </row>
    <row r="142" s="2" customFormat="1">
      <c r="A142" s="40"/>
      <c r="B142" s="41"/>
      <c r="C142" s="42"/>
      <c r="D142" s="232" t="s">
        <v>220</v>
      </c>
      <c r="E142" s="42"/>
      <c r="F142" s="233" t="s">
        <v>290</v>
      </c>
      <c r="G142" s="42"/>
      <c r="H142" s="42"/>
      <c r="I142" s="234"/>
      <c r="J142" s="234"/>
      <c r="K142" s="42"/>
      <c r="L142" s="42"/>
      <c r="M142" s="46"/>
      <c r="N142" s="235"/>
      <c r="O142" s="236"/>
      <c r="P142" s="86"/>
      <c r="Q142" s="86"/>
      <c r="R142" s="86"/>
      <c r="S142" s="86"/>
      <c r="T142" s="86"/>
      <c r="U142" s="86"/>
      <c r="V142" s="86"/>
      <c r="W142" s="86"/>
      <c r="X142" s="87"/>
      <c r="Y142" s="40"/>
      <c r="Z142" s="40"/>
      <c r="AA142" s="40"/>
      <c r="AB142" s="40"/>
      <c r="AC142" s="40"/>
      <c r="AD142" s="40"/>
      <c r="AE142" s="40"/>
      <c r="AT142" s="19" t="s">
        <v>220</v>
      </c>
      <c r="AU142" s="19" t="s">
        <v>86</v>
      </c>
    </row>
    <row r="143" s="13" customFormat="1">
      <c r="A143" s="13"/>
      <c r="B143" s="237"/>
      <c r="C143" s="238"/>
      <c r="D143" s="232" t="s">
        <v>222</v>
      </c>
      <c r="E143" s="239" t="s">
        <v>22</v>
      </c>
      <c r="F143" s="240" t="s">
        <v>291</v>
      </c>
      <c r="G143" s="238"/>
      <c r="H143" s="241">
        <v>120</v>
      </c>
      <c r="I143" s="242"/>
      <c r="J143" s="242"/>
      <c r="K143" s="238"/>
      <c r="L143" s="238"/>
      <c r="M143" s="243"/>
      <c r="N143" s="244"/>
      <c r="O143" s="245"/>
      <c r="P143" s="245"/>
      <c r="Q143" s="245"/>
      <c r="R143" s="245"/>
      <c r="S143" s="245"/>
      <c r="T143" s="245"/>
      <c r="U143" s="245"/>
      <c r="V143" s="245"/>
      <c r="W143" s="245"/>
      <c r="X143" s="246"/>
      <c r="Y143" s="13"/>
      <c r="Z143" s="13"/>
      <c r="AA143" s="13"/>
      <c r="AB143" s="13"/>
      <c r="AC143" s="13"/>
      <c r="AD143" s="13"/>
      <c r="AE143" s="13"/>
      <c r="AT143" s="247" t="s">
        <v>222</v>
      </c>
      <c r="AU143" s="247" t="s">
        <v>86</v>
      </c>
      <c r="AV143" s="13" t="s">
        <v>86</v>
      </c>
      <c r="AW143" s="13" t="s">
        <v>5</v>
      </c>
      <c r="AX143" s="13" t="s">
        <v>84</v>
      </c>
      <c r="AY143" s="247" t="s">
        <v>211</v>
      </c>
    </row>
    <row r="144" s="2" customFormat="1" ht="16.5" customHeight="1">
      <c r="A144" s="40"/>
      <c r="B144" s="41"/>
      <c r="C144" s="218" t="s">
        <v>292</v>
      </c>
      <c r="D144" s="218" t="s">
        <v>213</v>
      </c>
      <c r="E144" s="219" t="s">
        <v>293</v>
      </c>
      <c r="F144" s="220" t="s">
        <v>294</v>
      </c>
      <c r="G144" s="221" t="s">
        <v>266</v>
      </c>
      <c r="H144" s="222">
        <v>1</v>
      </c>
      <c r="I144" s="223"/>
      <c r="J144" s="223"/>
      <c r="K144" s="224">
        <f>ROUND(P144*H144,2)</f>
        <v>0</v>
      </c>
      <c r="L144" s="220" t="s">
        <v>22</v>
      </c>
      <c r="M144" s="46"/>
      <c r="N144" s="225" t="s">
        <v>22</v>
      </c>
      <c r="O144" s="226" t="s">
        <v>46</v>
      </c>
      <c r="P144" s="227">
        <f>I144+J144</f>
        <v>0</v>
      </c>
      <c r="Q144" s="227">
        <f>ROUND(I144*H144,2)</f>
        <v>0</v>
      </c>
      <c r="R144" s="227">
        <f>ROUND(J144*H144,2)</f>
        <v>0</v>
      </c>
      <c r="S144" s="86"/>
      <c r="T144" s="228">
        <f>S144*H144</f>
        <v>0</v>
      </c>
      <c r="U144" s="228">
        <v>0</v>
      </c>
      <c r="V144" s="228">
        <f>U144*H144</f>
        <v>0</v>
      </c>
      <c r="W144" s="228">
        <v>0</v>
      </c>
      <c r="X144" s="229">
        <f>W144*H144</f>
        <v>0</v>
      </c>
      <c r="Y144" s="40"/>
      <c r="Z144" s="40"/>
      <c r="AA144" s="40"/>
      <c r="AB144" s="40"/>
      <c r="AC144" s="40"/>
      <c r="AD144" s="40"/>
      <c r="AE144" s="40"/>
      <c r="AR144" s="230" t="s">
        <v>218</v>
      </c>
      <c r="AT144" s="230" t="s">
        <v>213</v>
      </c>
      <c r="AU144" s="230" t="s">
        <v>86</v>
      </c>
      <c r="AY144" s="19" t="s">
        <v>211</v>
      </c>
      <c r="BE144" s="231">
        <f>IF(O144="základní",K144,0)</f>
        <v>0</v>
      </c>
      <c r="BF144" s="231">
        <f>IF(O144="snížená",K144,0)</f>
        <v>0</v>
      </c>
      <c r="BG144" s="231">
        <f>IF(O144="zákl. přenesená",K144,0)</f>
        <v>0</v>
      </c>
      <c r="BH144" s="231">
        <f>IF(O144="sníž. přenesená",K144,0)</f>
        <v>0</v>
      </c>
      <c r="BI144" s="231">
        <f>IF(O144="nulová",K144,0)</f>
        <v>0</v>
      </c>
      <c r="BJ144" s="19" t="s">
        <v>84</v>
      </c>
      <c r="BK144" s="231">
        <f>ROUND(P144*H144,2)</f>
        <v>0</v>
      </c>
      <c r="BL144" s="19" t="s">
        <v>218</v>
      </c>
      <c r="BM144" s="230" t="s">
        <v>295</v>
      </c>
    </row>
    <row r="145" s="2" customFormat="1">
      <c r="A145" s="40"/>
      <c r="B145" s="41"/>
      <c r="C145" s="42"/>
      <c r="D145" s="232" t="s">
        <v>220</v>
      </c>
      <c r="E145" s="42"/>
      <c r="F145" s="233" t="s">
        <v>294</v>
      </c>
      <c r="G145" s="42"/>
      <c r="H145" s="42"/>
      <c r="I145" s="234"/>
      <c r="J145" s="234"/>
      <c r="K145" s="42"/>
      <c r="L145" s="42"/>
      <c r="M145" s="46"/>
      <c r="N145" s="235"/>
      <c r="O145" s="236"/>
      <c r="P145" s="86"/>
      <c r="Q145" s="86"/>
      <c r="R145" s="86"/>
      <c r="S145" s="86"/>
      <c r="T145" s="86"/>
      <c r="U145" s="86"/>
      <c r="V145" s="86"/>
      <c r="W145" s="86"/>
      <c r="X145" s="87"/>
      <c r="Y145" s="40"/>
      <c r="Z145" s="40"/>
      <c r="AA145" s="40"/>
      <c r="AB145" s="40"/>
      <c r="AC145" s="40"/>
      <c r="AD145" s="40"/>
      <c r="AE145" s="40"/>
      <c r="AT145" s="19" t="s">
        <v>220</v>
      </c>
      <c r="AU145" s="19" t="s">
        <v>86</v>
      </c>
    </row>
    <row r="146" s="13" customFormat="1">
      <c r="A146" s="13"/>
      <c r="B146" s="237"/>
      <c r="C146" s="238"/>
      <c r="D146" s="232" t="s">
        <v>222</v>
      </c>
      <c r="E146" s="239" t="s">
        <v>22</v>
      </c>
      <c r="F146" s="240" t="s">
        <v>268</v>
      </c>
      <c r="G146" s="238"/>
      <c r="H146" s="241">
        <v>1</v>
      </c>
      <c r="I146" s="242"/>
      <c r="J146" s="242"/>
      <c r="K146" s="238"/>
      <c r="L146" s="238"/>
      <c r="M146" s="243"/>
      <c r="N146" s="244"/>
      <c r="O146" s="245"/>
      <c r="P146" s="245"/>
      <c r="Q146" s="245"/>
      <c r="R146" s="245"/>
      <c r="S146" s="245"/>
      <c r="T146" s="245"/>
      <c r="U146" s="245"/>
      <c r="V146" s="245"/>
      <c r="W146" s="245"/>
      <c r="X146" s="246"/>
      <c r="Y146" s="13"/>
      <c r="Z146" s="13"/>
      <c r="AA146" s="13"/>
      <c r="AB146" s="13"/>
      <c r="AC146" s="13"/>
      <c r="AD146" s="13"/>
      <c r="AE146" s="13"/>
      <c r="AT146" s="247" t="s">
        <v>222</v>
      </c>
      <c r="AU146" s="247" t="s">
        <v>86</v>
      </c>
      <c r="AV146" s="13" t="s">
        <v>86</v>
      </c>
      <c r="AW146" s="13" t="s">
        <v>5</v>
      </c>
      <c r="AX146" s="13" t="s">
        <v>84</v>
      </c>
      <c r="AY146" s="247" t="s">
        <v>211</v>
      </c>
    </row>
    <row r="147" s="12" customFormat="1" ht="22.8" customHeight="1">
      <c r="A147" s="12"/>
      <c r="B147" s="201"/>
      <c r="C147" s="202"/>
      <c r="D147" s="203" t="s">
        <v>76</v>
      </c>
      <c r="E147" s="216" t="s">
        <v>229</v>
      </c>
      <c r="F147" s="216" t="s">
        <v>296</v>
      </c>
      <c r="G147" s="202"/>
      <c r="H147" s="202"/>
      <c r="I147" s="205"/>
      <c r="J147" s="205"/>
      <c r="K147" s="217">
        <f>BK147</f>
        <v>0</v>
      </c>
      <c r="L147" s="202"/>
      <c r="M147" s="207"/>
      <c r="N147" s="208"/>
      <c r="O147" s="209"/>
      <c r="P147" s="209"/>
      <c r="Q147" s="210">
        <f>SUM(Q148:Q153)</f>
        <v>0</v>
      </c>
      <c r="R147" s="210">
        <f>SUM(R148:R153)</f>
        <v>0</v>
      </c>
      <c r="S147" s="209"/>
      <c r="T147" s="211">
        <f>SUM(T148:T153)</f>
        <v>0</v>
      </c>
      <c r="U147" s="209"/>
      <c r="V147" s="211">
        <f>SUM(V148:V153)</f>
        <v>0.92971800000000004</v>
      </c>
      <c r="W147" s="209"/>
      <c r="X147" s="212">
        <f>SUM(X148:X153)</f>
        <v>0</v>
      </c>
      <c r="Y147" s="12"/>
      <c r="Z147" s="12"/>
      <c r="AA147" s="12"/>
      <c r="AB147" s="12"/>
      <c r="AC147" s="12"/>
      <c r="AD147" s="12"/>
      <c r="AE147" s="12"/>
      <c r="AR147" s="213" t="s">
        <v>84</v>
      </c>
      <c r="AT147" s="214" t="s">
        <v>76</v>
      </c>
      <c r="AU147" s="214" t="s">
        <v>84</v>
      </c>
      <c r="AY147" s="213" t="s">
        <v>211</v>
      </c>
      <c r="BK147" s="215">
        <f>SUM(BK148:BK153)</f>
        <v>0</v>
      </c>
    </row>
    <row r="148" s="2" customFormat="1" ht="24.15" customHeight="1">
      <c r="A148" s="40"/>
      <c r="B148" s="41"/>
      <c r="C148" s="218" t="s">
        <v>9</v>
      </c>
      <c r="D148" s="218" t="s">
        <v>213</v>
      </c>
      <c r="E148" s="219" t="s">
        <v>297</v>
      </c>
      <c r="F148" s="220" t="s">
        <v>298</v>
      </c>
      <c r="G148" s="221" t="s">
        <v>272</v>
      </c>
      <c r="H148" s="222">
        <v>12.15</v>
      </c>
      <c r="I148" s="223"/>
      <c r="J148" s="223"/>
      <c r="K148" s="224">
        <f>ROUND(P148*H148,2)</f>
        <v>0</v>
      </c>
      <c r="L148" s="220" t="s">
        <v>217</v>
      </c>
      <c r="M148" s="46"/>
      <c r="N148" s="225" t="s">
        <v>22</v>
      </c>
      <c r="O148" s="226" t="s">
        <v>46</v>
      </c>
      <c r="P148" s="227">
        <f>I148+J148</f>
        <v>0</v>
      </c>
      <c r="Q148" s="227">
        <f>ROUND(I148*H148,2)</f>
        <v>0</v>
      </c>
      <c r="R148" s="227">
        <f>ROUND(J148*H148,2)</f>
        <v>0</v>
      </c>
      <c r="S148" s="86"/>
      <c r="T148" s="228">
        <f>S148*H148</f>
        <v>0</v>
      </c>
      <c r="U148" s="228">
        <v>0.028570000000000002</v>
      </c>
      <c r="V148" s="228">
        <f>U148*H148</f>
        <v>0.34712550000000003</v>
      </c>
      <c r="W148" s="228">
        <v>0</v>
      </c>
      <c r="X148" s="229">
        <f>W148*H148</f>
        <v>0</v>
      </c>
      <c r="Y148" s="40"/>
      <c r="Z148" s="40"/>
      <c r="AA148" s="40"/>
      <c r="AB148" s="40"/>
      <c r="AC148" s="40"/>
      <c r="AD148" s="40"/>
      <c r="AE148" s="40"/>
      <c r="AR148" s="230" t="s">
        <v>218</v>
      </c>
      <c r="AT148" s="230" t="s">
        <v>213</v>
      </c>
      <c r="AU148" s="230" t="s">
        <v>86</v>
      </c>
      <c r="AY148" s="19" t="s">
        <v>211</v>
      </c>
      <c r="BE148" s="231">
        <f>IF(O148="základní",K148,0)</f>
        <v>0</v>
      </c>
      <c r="BF148" s="231">
        <f>IF(O148="snížená",K148,0)</f>
        <v>0</v>
      </c>
      <c r="BG148" s="231">
        <f>IF(O148="zákl. přenesená",K148,0)</f>
        <v>0</v>
      </c>
      <c r="BH148" s="231">
        <f>IF(O148="sníž. přenesená",K148,0)</f>
        <v>0</v>
      </c>
      <c r="BI148" s="231">
        <f>IF(O148="nulová",K148,0)</f>
        <v>0</v>
      </c>
      <c r="BJ148" s="19" t="s">
        <v>84</v>
      </c>
      <c r="BK148" s="231">
        <f>ROUND(P148*H148,2)</f>
        <v>0</v>
      </c>
      <c r="BL148" s="19" t="s">
        <v>218</v>
      </c>
      <c r="BM148" s="230" t="s">
        <v>299</v>
      </c>
    </row>
    <row r="149" s="2" customFormat="1">
      <c r="A149" s="40"/>
      <c r="B149" s="41"/>
      <c r="C149" s="42"/>
      <c r="D149" s="232" t="s">
        <v>220</v>
      </c>
      <c r="E149" s="42"/>
      <c r="F149" s="233" t="s">
        <v>300</v>
      </c>
      <c r="G149" s="42"/>
      <c r="H149" s="42"/>
      <c r="I149" s="234"/>
      <c r="J149" s="234"/>
      <c r="K149" s="42"/>
      <c r="L149" s="42"/>
      <c r="M149" s="46"/>
      <c r="N149" s="235"/>
      <c r="O149" s="236"/>
      <c r="P149" s="86"/>
      <c r="Q149" s="86"/>
      <c r="R149" s="86"/>
      <c r="S149" s="86"/>
      <c r="T149" s="86"/>
      <c r="U149" s="86"/>
      <c r="V149" s="86"/>
      <c r="W149" s="86"/>
      <c r="X149" s="87"/>
      <c r="Y149" s="40"/>
      <c r="Z149" s="40"/>
      <c r="AA149" s="40"/>
      <c r="AB149" s="40"/>
      <c r="AC149" s="40"/>
      <c r="AD149" s="40"/>
      <c r="AE149" s="40"/>
      <c r="AT149" s="19" t="s">
        <v>220</v>
      </c>
      <c r="AU149" s="19" t="s">
        <v>86</v>
      </c>
    </row>
    <row r="150" s="13" customFormat="1">
      <c r="A150" s="13"/>
      <c r="B150" s="237"/>
      <c r="C150" s="238"/>
      <c r="D150" s="232" t="s">
        <v>222</v>
      </c>
      <c r="E150" s="239" t="s">
        <v>22</v>
      </c>
      <c r="F150" s="240" t="s">
        <v>301</v>
      </c>
      <c r="G150" s="238"/>
      <c r="H150" s="241">
        <v>12.15</v>
      </c>
      <c r="I150" s="242"/>
      <c r="J150" s="242"/>
      <c r="K150" s="238"/>
      <c r="L150" s="238"/>
      <c r="M150" s="243"/>
      <c r="N150" s="244"/>
      <c r="O150" s="245"/>
      <c r="P150" s="245"/>
      <c r="Q150" s="245"/>
      <c r="R150" s="245"/>
      <c r="S150" s="245"/>
      <c r="T150" s="245"/>
      <c r="U150" s="245"/>
      <c r="V150" s="245"/>
      <c r="W150" s="245"/>
      <c r="X150" s="246"/>
      <c r="Y150" s="13"/>
      <c r="Z150" s="13"/>
      <c r="AA150" s="13"/>
      <c r="AB150" s="13"/>
      <c r="AC150" s="13"/>
      <c r="AD150" s="13"/>
      <c r="AE150" s="13"/>
      <c r="AT150" s="247" t="s">
        <v>222</v>
      </c>
      <c r="AU150" s="247" t="s">
        <v>86</v>
      </c>
      <c r="AV150" s="13" t="s">
        <v>86</v>
      </c>
      <c r="AW150" s="13" t="s">
        <v>5</v>
      </c>
      <c r="AX150" s="13" t="s">
        <v>84</v>
      </c>
      <c r="AY150" s="247" t="s">
        <v>211</v>
      </c>
    </row>
    <row r="151" s="2" customFormat="1" ht="24.15" customHeight="1">
      <c r="A151" s="40"/>
      <c r="B151" s="41"/>
      <c r="C151" s="218" t="s">
        <v>302</v>
      </c>
      <c r="D151" s="218" t="s">
        <v>213</v>
      </c>
      <c r="E151" s="219" t="s">
        <v>303</v>
      </c>
      <c r="F151" s="220" t="s">
        <v>304</v>
      </c>
      <c r="G151" s="221" t="s">
        <v>272</v>
      </c>
      <c r="H151" s="222">
        <v>12.15</v>
      </c>
      <c r="I151" s="223"/>
      <c r="J151" s="223"/>
      <c r="K151" s="224">
        <f>ROUND(P151*H151,2)</f>
        <v>0</v>
      </c>
      <c r="L151" s="220" t="s">
        <v>217</v>
      </c>
      <c r="M151" s="46"/>
      <c r="N151" s="225" t="s">
        <v>22</v>
      </c>
      <c r="O151" s="226" t="s">
        <v>46</v>
      </c>
      <c r="P151" s="227">
        <f>I151+J151</f>
        <v>0</v>
      </c>
      <c r="Q151" s="227">
        <f>ROUND(I151*H151,2)</f>
        <v>0</v>
      </c>
      <c r="R151" s="227">
        <f>ROUND(J151*H151,2)</f>
        <v>0</v>
      </c>
      <c r="S151" s="86"/>
      <c r="T151" s="228">
        <f>S151*H151</f>
        <v>0</v>
      </c>
      <c r="U151" s="228">
        <v>0.04795</v>
      </c>
      <c r="V151" s="228">
        <f>U151*H151</f>
        <v>0.58259249999999996</v>
      </c>
      <c r="W151" s="228">
        <v>0</v>
      </c>
      <c r="X151" s="229">
        <f>W151*H151</f>
        <v>0</v>
      </c>
      <c r="Y151" s="40"/>
      <c r="Z151" s="40"/>
      <c r="AA151" s="40"/>
      <c r="AB151" s="40"/>
      <c r="AC151" s="40"/>
      <c r="AD151" s="40"/>
      <c r="AE151" s="40"/>
      <c r="AR151" s="230" t="s">
        <v>218</v>
      </c>
      <c r="AT151" s="230" t="s">
        <v>213</v>
      </c>
      <c r="AU151" s="230" t="s">
        <v>86</v>
      </c>
      <c r="AY151" s="19" t="s">
        <v>211</v>
      </c>
      <c r="BE151" s="231">
        <f>IF(O151="základní",K151,0)</f>
        <v>0</v>
      </c>
      <c r="BF151" s="231">
        <f>IF(O151="snížená",K151,0)</f>
        <v>0</v>
      </c>
      <c r="BG151" s="231">
        <f>IF(O151="zákl. přenesená",K151,0)</f>
        <v>0</v>
      </c>
      <c r="BH151" s="231">
        <f>IF(O151="sníž. přenesená",K151,0)</f>
        <v>0</v>
      </c>
      <c r="BI151" s="231">
        <f>IF(O151="nulová",K151,0)</f>
        <v>0</v>
      </c>
      <c r="BJ151" s="19" t="s">
        <v>84</v>
      </c>
      <c r="BK151" s="231">
        <f>ROUND(P151*H151,2)</f>
        <v>0</v>
      </c>
      <c r="BL151" s="19" t="s">
        <v>218</v>
      </c>
      <c r="BM151" s="230" t="s">
        <v>305</v>
      </c>
    </row>
    <row r="152" s="2" customFormat="1">
      <c r="A152" s="40"/>
      <c r="B152" s="41"/>
      <c r="C152" s="42"/>
      <c r="D152" s="232" t="s">
        <v>220</v>
      </c>
      <c r="E152" s="42"/>
      <c r="F152" s="233" t="s">
        <v>306</v>
      </c>
      <c r="G152" s="42"/>
      <c r="H152" s="42"/>
      <c r="I152" s="234"/>
      <c r="J152" s="234"/>
      <c r="K152" s="42"/>
      <c r="L152" s="42"/>
      <c r="M152" s="46"/>
      <c r="N152" s="235"/>
      <c r="O152" s="236"/>
      <c r="P152" s="86"/>
      <c r="Q152" s="86"/>
      <c r="R152" s="86"/>
      <c r="S152" s="86"/>
      <c r="T152" s="86"/>
      <c r="U152" s="86"/>
      <c r="V152" s="86"/>
      <c r="W152" s="86"/>
      <c r="X152" s="87"/>
      <c r="Y152" s="40"/>
      <c r="Z152" s="40"/>
      <c r="AA152" s="40"/>
      <c r="AB152" s="40"/>
      <c r="AC152" s="40"/>
      <c r="AD152" s="40"/>
      <c r="AE152" s="40"/>
      <c r="AT152" s="19" t="s">
        <v>220</v>
      </c>
      <c r="AU152" s="19" t="s">
        <v>86</v>
      </c>
    </row>
    <row r="153" s="13" customFormat="1">
      <c r="A153" s="13"/>
      <c r="B153" s="237"/>
      <c r="C153" s="238"/>
      <c r="D153" s="232" t="s">
        <v>222</v>
      </c>
      <c r="E153" s="239" t="s">
        <v>22</v>
      </c>
      <c r="F153" s="240" t="s">
        <v>301</v>
      </c>
      <c r="G153" s="238"/>
      <c r="H153" s="241">
        <v>12.15</v>
      </c>
      <c r="I153" s="242"/>
      <c r="J153" s="242"/>
      <c r="K153" s="238"/>
      <c r="L153" s="238"/>
      <c r="M153" s="243"/>
      <c r="N153" s="244"/>
      <c r="O153" s="245"/>
      <c r="P153" s="245"/>
      <c r="Q153" s="245"/>
      <c r="R153" s="245"/>
      <c r="S153" s="245"/>
      <c r="T153" s="245"/>
      <c r="U153" s="245"/>
      <c r="V153" s="245"/>
      <c r="W153" s="245"/>
      <c r="X153" s="246"/>
      <c r="Y153" s="13"/>
      <c r="Z153" s="13"/>
      <c r="AA153" s="13"/>
      <c r="AB153" s="13"/>
      <c r="AC153" s="13"/>
      <c r="AD153" s="13"/>
      <c r="AE153" s="13"/>
      <c r="AT153" s="247" t="s">
        <v>222</v>
      </c>
      <c r="AU153" s="247" t="s">
        <v>86</v>
      </c>
      <c r="AV153" s="13" t="s">
        <v>86</v>
      </c>
      <c r="AW153" s="13" t="s">
        <v>5</v>
      </c>
      <c r="AX153" s="13" t="s">
        <v>84</v>
      </c>
      <c r="AY153" s="247" t="s">
        <v>211</v>
      </c>
    </row>
    <row r="154" s="12" customFormat="1" ht="22.8" customHeight="1">
      <c r="A154" s="12"/>
      <c r="B154" s="201"/>
      <c r="C154" s="202"/>
      <c r="D154" s="203" t="s">
        <v>76</v>
      </c>
      <c r="E154" s="216" t="s">
        <v>218</v>
      </c>
      <c r="F154" s="216" t="s">
        <v>307</v>
      </c>
      <c r="G154" s="202"/>
      <c r="H154" s="202"/>
      <c r="I154" s="205"/>
      <c r="J154" s="205"/>
      <c r="K154" s="217">
        <f>BK154</f>
        <v>0</v>
      </c>
      <c r="L154" s="202"/>
      <c r="M154" s="207"/>
      <c r="N154" s="208"/>
      <c r="O154" s="209"/>
      <c r="P154" s="209"/>
      <c r="Q154" s="210">
        <f>SUM(Q155:Q183)</f>
        <v>0</v>
      </c>
      <c r="R154" s="210">
        <f>SUM(R155:R183)</f>
        <v>0</v>
      </c>
      <c r="S154" s="209"/>
      <c r="T154" s="211">
        <f>SUM(T155:T183)</f>
        <v>0</v>
      </c>
      <c r="U154" s="209"/>
      <c r="V154" s="211">
        <f>SUM(V155:V183)</f>
        <v>180.24809573533318</v>
      </c>
      <c r="W154" s="209"/>
      <c r="X154" s="212">
        <f>SUM(X155:X183)</f>
        <v>0</v>
      </c>
      <c r="Y154" s="12"/>
      <c r="Z154" s="12"/>
      <c r="AA154" s="12"/>
      <c r="AB154" s="12"/>
      <c r="AC154" s="12"/>
      <c r="AD154" s="12"/>
      <c r="AE154" s="12"/>
      <c r="AR154" s="213" t="s">
        <v>84</v>
      </c>
      <c r="AT154" s="214" t="s">
        <v>76</v>
      </c>
      <c r="AU154" s="214" t="s">
        <v>84</v>
      </c>
      <c r="AY154" s="213" t="s">
        <v>211</v>
      </c>
      <c r="BK154" s="215">
        <f>SUM(BK155:BK183)</f>
        <v>0</v>
      </c>
    </row>
    <row r="155" s="2" customFormat="1" ht="24.15" customHeight="1">
      <c r="A155" s="40"/>
      <c r="B155" s="41"/>
      <c r="C155" s="218" t="s">
        <v>308</v>
      </c>
      <c r="D155" s="218" t="s">
        <v>213</v>
      </c>
      <c r="E155" s="219" t="s">
        <v>309</v>
      </c>
      <c r="F155" s="220" t="s">
        <v>310</v>
      </c>
      <c r="G155" s="221" t="s">
        <v>216</v>
      </c>
      <c r="H155" s="222">
        <v>68.081999999999994</v>
      </c>
      <c r="I155" s="223"/>
      <c r="J155" s="223"/>
      <c r="K155" s="224">
        <f>ROUND(P155*H155,2)</f>
        <v>0</v>
      </c>
      <c r="L155" s="220" t="s">
        <v>217</v>
      </c>
      <c r="M155" s="46"/>
      <c r="N155" s="225" t="s">
        <v>22</v>
      </c>
      <c r="O155" s="226" t="s">
        <v>46</v>
      </c>
      <c r="P155" s="227">
        <f>I155+J155</f>
        <v>0</v>
      </c>
      <c r="Q155" s="227">
        <f>ROUND(I155*H155,2)</f>
        <v>0</v>
      </c>
      <c r="R155" s="227">
        <f>ROUND(J155*H155,2)</f>
        <v>0</v>
      </c>
      <c r="S155" s="86"/>
      <c r="T155" s="228">
        <f>S155*H155</f>
        <v>0</v>
      </c>
      <c r="U155" s="228">
        <v>2.50194574</v>
      </c>
      <c r="V155" s="228">
        <f>U155*H155</f>
        <v>170.33746987068</v>
      </c>
      <c r="W155" s="228">
        <v>0</v>
      </c>
      <c r="X155" s="229">
        <f>W155*H155</f>
        <v>0</v>
      </c>
      <c r="Y155" s="40"/>
      <c r="Z155" s="40"/>
      <c r="AA155" s="40"/>
      <c r="AB155" s="40"/>
      <c r="AC155" s="40"/>
      <c r="AD155" s="40"/>
      <c r="AE155" s="40"/>
      <c r="AR155" s="230" t="s">
        <v>218</v>
      </c>
      <c r="AT155" s="230" t="s">
        <v>213</v>
      </c>
      <c r="AU155" s="230" t="s">
        <v>86</v>
      </c>
      <c r="AY155" s="19" t="s">
        <v>211</v>
      </c>
      <c r="BE155" s="231">
        <f>IF(O155="základní",K155,0)</f>
        <v>0</v>
      </c>
      <c r="BF155" s="231">
        <f>IF(O155="snížená",K155,0)</f>
        <v>0</v>
      </c>
      <c r="BG155" s="231">
        <f>IF(O155="zákl. přenesená",K155,0)</f>
        <v>0</v>
      </c>
      <c r="BH155" s="231">
        <f>IF(O155="sníž. přenesená",K155,0)</f>
        <v>0</v>
      </c>
      <c r="BI155" s="231">
        <f>IF(O155="nulová",K155,0)</f>
        <v>0</v>
      </c>
      <c r="BJ155" s="19" t="s">
        <v>84</v>
      </c>
      <c r="BK155" s="231">
        <f>ROUND(P155*H155,2)</f>
        <v>0</v>
      </c>
      <c r="BL155" s="19" t="s">
        <v>218</v>
      </c>
      <c r="BM155" s="230" t="s">
        <v>311</v>
      </c>
    </row>
    <row r="156" s="2" customFormat="1">
      <c r="A156" s="40"/>
      <c r="B156" s="41"/>
      <c r="C156" s="42"/>
      <c r="D156" s="232" t="s">
        <v>220</v>
      </c>
      <c r="E156" s="42"/>
      <c r="F156" s="233" t="s">
        <v>312</v>
      </c>
      <c r="G156" s="42"/>
      <c r="H156" s="42"/>
      <c r="I156" s="234"/>
      <c r="J156" s="234"/>
      <c r="K156" s="42"/>
      <c r="L156" s="42"/>
      <c r="M156" s="46"/>
      <c r="N156" s="235"/>
      <c r="O156" s="236"/>
      <c r="P156" s="86"/>
      <c r="Q156" s="86"/>
      <c r="R156" s="86"/>
      <c r="S156" s="86"/>
      <c r="T156" s="86"/>
      <c r="U156" s="86"/>
      <c r="V156" s="86"/>
      <c r="W156" s="86"/>
      <c r="X156" s="87"/>
      <c r="Y156" s="40"/>
      <c r="Z156" s="40"/>
      <c r="AA156" s="40"/>
      <c r="AB156" s="40"/>
      <c r="AC156" s="40"/>
      <c r="AD156" s="40"/>
      <c r="AE156" s="40"/>
      <c r="AT156" s="19" t="s">
        <v>220</v>
      </c>
      <c r="AU156" s="19" t="s">
        <v>86</v>
      </c>
    </row>
    <row r="157" s="13" customFormat="1">
      <c r="A157" s="13"/>
      <c r="B157" s="237"/>
      <c r="C157" s="238"/>
      <c r="D157" s="232" t="s">
        <v>222</v>
      </c>
      <c r="E157" s="239" t="s">
        <v>22</v>
      </c>
      <c r="F157" s="240" t="s">
        <v>313</v>
      </c>
      <c r="G157" s="238"/>
      <c r="H157" s="241">
        <v>68.081999999999994</v>
      </c>
      <c r="I157" s="242"/>
      <c r="J157" s="242"/>
      <c r="K157" s="238"/>
      <c r="L157" s="238"/>
      <c r="M157" s="243"/>
      <c r="N157" s="244"/>
      <c r="O157" s="245"/>
      <c r="P157" s="245"/>
      <c r="Q157" s="245"/>
      <c r="R157" s="245"/>
      <c r="S157" s="245"/>
      <c r="T157" s="245"/>
      <c r="U157" s="245"/>
      <c r="V157" s="245"/>
      <c r="W157" s="245"/>
      <c r="X157" s="246"/>
      <c r="Y157" s="13"/>
      <c r="Z157" s="13"/>
      <c r="AA157" s="13"/>
      <c r="AB157" s="13"/>
      <c r="AC157" s="13"/>
      <c r="AD157" s="13"/>
      <c r="AE157" s="13"/>
      <c r="AT157" s="247" t="s">
        <v>222</v>
      </c>
      <c r="AU157" s="247" t="s">
        <v>86</v>
      </c>
      <c r="AV157" s="13" t="s">
        <v>86</v>
      </c>
      <c r="AW157" s="13" t="s">
        <v>5</v>
      </c>
      <c r="AX157" s="13" t="s">
        <v>84</v>
      </c>
      <c r="AY157" s="247" t="s">
        <v>211</v>
      </c>
    </row>
    <row r="158" s="2" customFormat="1" ht="16.5" customHeight="1">
      <c r="A158" s="40"/>
      <c r="B158" s="41"/>
      <c r="C158" s="218" t="s">
        <v>314</v>
      </c>
      <c r="D158" s="218" t="s">
        <v>213</v>
      </c>
      <c r="E158" s="219" t="s">
        <v>315</v>
      </c>
      <c r="F158" s="220" t="s">
        <v>316</v>
      </c>
      <c r="G158" s="221" t="s">
        <v>216</v>
      </c>
      <c r="H158" s="222">
        <v>68.081999999999994</v>
      </c>
      <c r="I158" s="223"/>
      <c r="J158" s="223"/>
      <c r="K158" s="224">
        <f>ROUND(P158*H158,2)</f>
        <v>0</v>
      </c>
      <c r="L158" s="220" t="s">
        <v>22</v>
      </c>
      <c r="M158" s="46"/>
      <c r="N158" s="225" t="s">
        <v>22</v>
      </c>
      <c r="O158" s="226" t="s">
        <v>46</v>
      </c>
      <c r="P158" s="227">
        <f>I158+J158</f>
        <v>0</v>
      </c>
      <c r="Q158" s="227">
        <f>ROUND(I158*H158,2)</f>
        <v>0</v>
      </c>
      <c r="R158" s="227">
        <f>ROUND(J158*H158,2)</f>
        <v>0</v>
      </c>
      <c r="S158" s="86"/>
      <c r="T158" s="228">
        <f>S158*H158</f>
        <v>0</v>
      </c>
      <c r="U158" s="228">
        <v>0</v>
      </c>
      <c r="V158" s="228">
        <f>U158*H158</f>
        <v>0</v>
      </c>
      <c r="W158" s="228">
        <v>0</v>
      </c>
      <c r="X158" s="229">
        <f>W158*H158</f>
        <v>0</v>
      </c>
      <c r="Y158" s="40"/>
      <c r="Z158" s="40"/>
      <c r="AA158" s="40"/>
      <c r="AB158" s="40"/>
      <c r="AC158" s="40"/>
      <c r="AD158" s="40"/>
      <c r="AE158" s="40"/>
      <c r="AR158" s="230" t="s">
        <v>218</v>
      </c>
      <c r="AT158" s="230" t="s">
        <v>213</v>
      </c>
      <c r="AU158" s="230" t="s">
        <v>86</v>
      </c>
      <c r="AY158" s="19" t="s">
        <v>211</v>
      </c>
      <c r="BE158" s="231">
        <f>IF(O158="základní",K158,0)</f>
        <v>0</v>
      </c>
      <c r="BF158" s="231">
        <f>IF(O158="snížená",K158,0)</f>
        <v>0</v>
      </c>
      <c r="BG158" s="231">
        <f>IF(O158="zákl. přenesená",K158,0)</f>
        <v>0</v>
      </c>
      <c r="BH158" s="231">
        <f>IF(O158="sníž. přenesená",K158,0)</f>
        <v>0</v>
      </c>
      <c r="BI158" s="231">
        <f>IF(O158="nulová",K158,0)</f>
        <v>0</v>
      </c>
      <c r="BJ158" s="19" t="s">
        <v>84</v>
      </c>
      <c r="BK158" s="231">
        <f>ROUND(P158*H158,2)</f>
        <v>0</v>
      </c>
      <c r="BL158" s="19" t="s">
        <v>218</v>
      </c>
      <c r="BM158" s="230" t="s">
        <v>317</v>
      </c>
    </row>
    <row r="159" s="2" customFormat="1">
      <c r="A159" s="40"/>
      <c r="B159" s="41"/>
      <c r="C159" s="42"/>
      <c r="D159" s="232" t="s">
        <v>220</v>
      </c>
      <c r="E159" s="42"/>
      <c r="F159" s="233" t="s">
        <v>316</v>
      </c>
      <c r="G159" s="42"/>
      <c r="H159" s="42"/>
      <c r="I159" s="234"/>
      <c r="J159" s="234"/>
      <c r="K159" s="42"/>
      <c r="L159" s="42"/>
      <c r="M159" s="46"/>
      <c r="N159" s="235"/>
      <c r="O159" s="236"/>
      <c r="P159" s="86"/>
      <c r="Q159" s="86"/>
      <c r="R159" s="86"/>
      <c r="S159" s="86"/>
      <c r="T159" s="86"/>
      <c r="U159" s="86"/>
      <c r="V159" s="86"/>
      <c r="W159" s="86"/>
      <c r="X159" s="87"/>
      <c r="Y159" s="40"/>
      <c r="Z159" s="40"/>
      <c r="AA159" s="40"/>
      <c r="AB159" s="40"/>
      <c r="AC159" s="40"/>
      <c r="AD159" s="40"/>
      <c r="AE159" s="40"/>
      <c r="AT159" s="19" t="s">
        <v>220</v>
      </c>
      <c r="AU159" s="19" t="s">
        <v>86</v>
      </c>
    </row>
    <row r="160" s="2" customFormat="1" ht="16.5" customHeight="1">
      <c r="A160" s="40"/>
      <c r="B160" s="41"/>
      <c r="C160" s="218" t="s">
        <v>318</v>
      </c>
      <c r="D160" s="218" t="s">
        <v>213</v>
      </c>
      <c r="E160" s="219" t="s">
        <v>319</v>
      </c>
      <c r="F160" s="220" t="s">
        <v>320</v>
      </c>
      <c r="G160" s="221" t="s">
        <v>272</v>
      </c>
      <c r="H160" s="222">
        <v>96.322999999999993</v>
      </c>
      <c r="I160" s="223"/>
      <c r="J160" s="223"/>
      <c r="K160" s="224">
        <f>ROUND(P160*H160,2)</f>
        <v>0</v>
      </c>
      <c r="L160" s="220" t="s">
        <v>22</v>
      </c>
      <c r="M160" s="46"/>
      <c r="N160" s="225" t="s">
        <v>22</v>
      </c>
      <c r="O160" s="226" t="s">
        <v>46</v>
      </c>
      <c r="P160" s="227">
        <f>I160+J160</f>
        <v>0</v>
      </c>
      <c r="Q160" s="227">
        <f>ROUND(I160*H160,2)</f>
        <v>0</v>
      </c>
      <c r="R160" s="227">
        <f>ROUND(J160*H160,2)</f>
        <v>0</v>
      </c>
      <c r="S160" s="86"/>
      <c r="T160" s="228">
        <f>S160*H160</f>
        <v>0</v>
      </c>
      <c r="U160" s="228">
        <v>0</v>
      </c>
      <c r="V160" s="228">
        <f>U160*H160</f>
        <v>0</v>
      </c>
      <c r="W160" s="228">
        <v>0</v>
      </c>
      <c r="X160" s="229">
        <f>W160*H160</f>
        <v>0</v>
      </c>
      <c r="Y160" s="40"/>
      <c r="Z160" s="40"/>
      <c r="AA160" s="40"/>
      <c r="AB160" s="40"/>
      <c r="AC160" s="40"/>
      <c r="AD160" s="40"/>
      <c r="AE160" s="40"/>
      <c r="AR160" s="230" t="s">
        <v>218</v>
      </c>
      <c r="AT160" s="230" t="s">
        <v>213</v>
      </c>
      <c r="AU160" s="230" t="s">
        <v>86</v>
      </c>
      <c r="AY160" s="19" t="s">
        <v>211</v>
      </c>
      <c r="BE160" s="231">
        <f>IF(O160="základní",K160,0)</f>
        <v>0</v>
      </c>
      <c r="BF160" s="231">
        <f>IF(O160="snížená",K160,0)</f>
        <v>0</v>
      </c>
      <c r="BG160" s="231">
        <f>IF(O160="zákl. přenesená",K160,0)</f>
        <v>0</v>
      </c>
      <c r="BH160" s="231">
        <f>IF(O160="sníž. přenesená",K160,0)</f>
        <v>0</v>
      </c>
      <c r="BI160" s="231">
        <f>IF(O160="nulová",K160,0)</f>
        <v>0</v>
      </c>
      <c r="BJ160" s="19" t="s">
        <v>84</v>
      </c>
      <c r="BK160" s="231">
        <f>ROUND(P160*H160,2)</f>
        <v>0</v>
      </c>
      <c r="BL160" s="19" t="s">
        <v>218</v>
      </c>
      <c r="BM160" s="230" t="s">
        <v>321</v>
      </c>
    </row>
    <row r="161" s="2" customFormat="1">
      <c r="A161" s="40"/>
      <c r="B161" s="41"/>
      <c r="C161" s="42"/>
      <c r="D161" s="232" t="s">
        <v>220</v>
      </c>
      <c r="E161" s="42"/>
      <c r="F161" s="233" t="s">
        <v>320</v>
      </c>
      <c r="G161" s="42"/>
      <c r="H161" s="42"/>
      <c r="I161" s="234"/>
      <c r="J161" s="234"/>
      <c r="K161" s="42"/>
      <c r="L161" s="42"/>
      <c r="M161" s="46"/>
      <c r="N161" s="235"/>
      <c r="O161" s="236"/>
      <c r="P161" s="86"/>
      <c r="Q161" s="86"/>
      <c r="R161" s="86"/>
      <c r="S161" s="86"/>
      <c r="T161" s="86"/>
      <c r="U161" s="86"/>
      <c r="V161" s="86"/>
      <c r="W161" s="86"/>
      <c r="X161" s="87"/>
      <c r="Y161" s="40"/>
      <c r="Z161" s="40"/>
      <c r="AA161" s="40"/>
      <c r="AB161" s="40"/>
      <c r="AC161" s="40"/>
      <c r="AD161" s="40"/>
      <c r="AE161" s="40"/>
      <c r="AT161" s="19" t="s">
        <v>220</v>
      </c>
      <c r="AU161" s="19" t="s">
        <v>86</v>
      </c>
    </row>
    <row r="162" s="13" customFormat="1">
      <c r="A162" s="13"/>
      <c r="B162" s="237"/>
      <c r="C162" s="238"/>
      <c r="D162" s="232" t="s">
        <v>222</v>
      </c>
      <c r="E162" s="239" t="s">
        <v>22</v>
      </c>
      <c r="F162" s="240" t="s">
        <v>322</v>
      </c>
      <c r="G162" s="238"/>
      <c r="H162" s="241">
        <v>96.322999999999993</v>
      </c>
      <c r="I162" s="242"/>
      <c r="J162" s="242"/>
      <c r="K162" s="238"/>
      <c r="L162" s="238"/>
      <c r="M162" s="243"/>
      <c r="N162" s="244"/>
      <c r="O162" s="245"/>
      <c r="P162" s="245"/>
      <c r="Q162" s="245"/>
      <c r="R162" s="245"/>
      <c r="S162" s="245"/>
      <c r="T162" s="245"/>
      <c r="U162" s="245"/>
      <c r="V162" s="245"/>
      <c r="W162" s="245"/>
      <c r="X162" s="246"/>
      <c r="Y162" s="13"/>
      <c r="Z162" s="13"/>
      <c r="AA162" s="13"/>
      <c r="AB162" s="13"/>
      <c r="AC162" s="13"/>
      <c r="AD162" s="13"/>
      <c r="AE162" s="13"/>
      <c r="AT162" s="247" t="s">
        <v>222</v>
      </c>
      <c r="AU162" s="247" t="s">
        <v>86</v>
      </c>
      <c r="AV162" s="13" t="s">
        <v>86</v>
      </c>
      <c r="AW162" s="13" t="s">
        <v>5</v>
      </c>
      <c r="AX162" s="13" t="s">
        <v>84</v>
      </c>
      <c r="AY162" s="247" t="s">
        <v>211</v>
      </c>
    </row>
    <row r="163" s="2" customFormat="1" ht="24.15" customHeight="1">
      <c r="A163" s="40"/>
      <c r="B163" s="41"/>
      <c r="C163" s="218" t="s">
        <v>323</v>
      </c>
      <c r="D163" s="218" t="s">
        <v>213</v>
      </c>
      <c r="E163" s="219" t="s">
        <v>324</v>
      </c>
      <c r="F163" s="220" t="s">
        <v>325</v>
      </c>
      <c r="G163" s="221" t="s">
        <v>249</v>
      </c>
      <c r="H163" s="222">
        <v>1.5560000000000001</v>
      </c>
      <c r="I163" s="223"/>
      <c r="J163" s="223"/>
      <c r="K163" s="224">
        <f>ROUND(P163*H163,2)</f>
        <v>0</v>
      </c>
      <c r="L163" s="220" t="s">
        <v>217</v>
      </c>
      <c r="M163" s="46"/>
      <c r="N163" s="225" t="s">
        <v>22</v>
      </c>
      <c r="O163" s="226" t="s">
        <v>46</v>
      </c>
      <c r="P163" s="227">
        <f>I163+J163</f>
        <v>0</v>
      </c>
      <c r="Q163" s="227">
        <f>ROUND(I163*H163,2)</f>
        <v>0</v>
      </c>
      <c r="R163" s="227">
        <f>ROUND(J163*H163,2)</f>
        <v>0</v>
      </c>
      <c r="S163" s="86"/>
      <c r="T163" s="228">
        <f>S163*H163</f>
        <v>0</v>
      </c>
      <c r="U163" s="228">
        <v>1.0627727797</v>
      </c>
      <c r="V163" s="228">
        <f>U163*H163</f>
        <v>1.6536744452132</v>
      </c>
      <c r="W163" s="228">
        <v>0</v>
      </c>
      <c r="X163" s="229">
        <f>W163*H163</f>
        <v>0</v>
      </c>
      <c r="Y163" s="40"/>
      <c r="Z163" s="40"/>
      <c r="AA163" s="40"/>
      <c r="AB163" s="40"/>
      <c r="AC163" s="40"/>
      <c r="AD163" s="40"/>
      <c r="AE163" s="40"/>
      <c r="AR163" s="230" t="s">
        <v>218</v>
      </c>
      <c r="AT163" s="230" t="s">
        <v>213</v>
      </c>
      <c r="AU163" s="230" t="s">
        <v>86</v>
      </c>
      <c r="AY163" s="19" t="s">
        <v>211</v>
      </c>
      <c r="BE163" s="231">
        <f>IF(O163="základní",K163,0)</f>
        <v>0</v>
      </c>
      <c r="BF163" s="231">
        <f>IF(O163="snížená",K163,0)</f>
        <v>0</v>
      </c>
      <c r="BG163" s="231">
        <f>IF(O163="zákl. přenesená",K163,0)</f>
        <v>0</v>
      </c>
      <c r="BH163" s="231">
        <f>IF(O163="sníž. přenesená",K163,0)</f>
        <v>0</v>
      </c>
      <c r="BI163" s="231">
        <f>IF(O163="nulová",K163,0)</f>
        <v>0</v>
      </c>
      <c r="BJ163" s="19" t="s">
        <v>84</v>
      </c>
      <c r="BK163" s="231">
        <f>ROUND(P163*H163,2)</f>
        <v>0</v>
      </c>
      <c r="BL163" s="19" t="s">
        <v>218</v>
      </c>
      <c r="BM163" s="230" t="s">
        <v>326</v>
      </c>
    </row>
    <row r="164" s="2" customFormat="1">
      <c r="A164" s="40"/>
      <c r="B164" s="41"/>
      <c r="C164" s="42"/>
      <c r="D164" s="232" t="s">
        <v>220</v>
      </c>
      <c r="E164" s="42"/>
      <c r="F164" s="233" t="s">
        <v>327</v>
      </c>
      <c r="G164" s="42"/>
      <c r="H164" s="42"/>
      <c r="I164" s="234"/>
      <c r="J164" s="234"/>
      <c r="K164" s="42"/>
      <c r="L164" s="42"/>
      <c r="M164" s="46"/>
      <c r="N164" s="235"/>
      <c r="O164" s="236"/>
      <c r="P164" s="86"/>
      <c r="Q164" s="86"/>
      <c r="R164" s="86"/>
      <c r="S164" s="86"/>
      <c r="T164" s="86"/>
      <c r="U164" s="86"/>
      <c r="V164" s="86"/>
      <c r="W164" s="86"/>
      <c r="X164" s="87"/>
      <c r="Y164" s="40"/>
      <c r="Z164" s="40"/>
      <c r="AA164" s="40"/>
      <c r="AB164" s="40"/>
      <c r="AC164" s="40"/>
      <c r="AD164" s="40"/>
      <c r="AE164" s="40"/>
      <c r="AT164" s="19" t="s">
        <v>220</v>
      </c>
      <c r="AU164" s="19" t="s">
        <v>86</v>
      </c>
    </row>
    <row r="165" s="13" customFormat="1">
      <c r="A165" s="13"/>
      <c r="B165" s="237"/>
      <c r="C165" s="238"/>
      <c r="D165" s="232" t="s">
        <v>222</v>
      </c>
      <c r="E165" s="239" t="s">
        <v>22</v>
      </c>
      <c r="F165" s="240" t="s">
        <v>328</v>
      </c>
      <c r="G165" s="238"/>
      <c r="H165" s="241">
        <v>1.0640000000000001</v>
      </c>
      <c r="I165" s="242"/>
      <c r="J165" s="242"/>
      <c r="K165" s="238"/>
      <c r="L165" s="238"/>
      <c r="M165" s="243"/>
      <c r="N165" s="244"/>
      <c r="O165" s="245"/>
      <c r="P165" s="245"/>
      <c r="Q165" s="245"/>
      <c r="R165" s="245"/>
      <c r="S165" s="245"/>
      <c r="T165" s="245"/>
      <c r="U165" s="245"/>
      <c r="V165" s="245"/>
      <c r="W165" s="245"/>
      <c r="X165" s="246"/>
      <c r="Y165" s="13"/>
      <c r="Z165" s="13"/>
      <c r="AA165" s="13"/>
      <c r="AB165" s="13"/>
      <c r="AC165" s="13"/>
      <c r="AD165" s="13"/>
      <c r="AE165" s="13"/>
      <c r="AT165" s="247" t="s">
        <v>222</v>
      </c>
      <c r="AU165" s="247" t="s">
        <v>86</v>
      </c>
      <c r="AV165" s="13" t="s">
        <v>86</v>
      </c>
      <c r="AW165" s="13" t="s">
        <v>5</v>
      </c>
      <c r="AX165" s="13" t="s">
        <v>77</v>
      </c>
      <c r="AY165" s="247" t="s">
        <v>211</v>
      </c>
    </row>
    <row r="166" s="13" customFormat="1">
      <c r="A166" s="13"/>
      <c r="B166" s="237"/>
      <c r="C166" s="238"/>
      <c r="D166" s="232" t="s">
        <v>222</v>
      </c>
      <c r="E166" s="239" t="s">
        <v>22</v>
      </c>
      <c r="F166" s="240" t="s">
        <v>329</v>
      </c>
      <c r="G166" s="238"/>
      <c r="H166" s="241">
        <v>0.33300000000000002</v>
      </c>
      <c r="I166" s="242"/>
      <c r="J166" s="242"/>
      <c r="K166" s="238"/>
      <c r="L166" s="238"/>
      <c r="M166" s="243"/>
      <c r="N166" s="244"/>
      <c r="O166" s="245"/>
      <c r="P166" s="245"/>
      <c r="Q166" s="245"/>
      <c r="R166" s="245"/>
      <c r="S166" s="245"/>
      <c r="T166" s="245"/>
      <c r="U166" s="245"/>
      <c r="V166" s="245"/>
      <c r="W166" s="245"/>
      <c r="X166" s="246"/>
      <c r="Y166" s="13"/>
      <c r="Z166" s="13"/>
      <c r="AA166" s="13"/>
      <c r="AB166" s="13"/>
      <c r="AC166" s="13"/>
      <c r="AD166" s="13"/>
      <c r="AE166" s="13"/>
      <c r="AT166" s="247" t="s">
        <v>222</v>
      </c>
      <c r="AU166" s="247" t="s">
        <v>86</v>
      </c>
      <c r="AV166" s="13" t="s">
        <v>86</v>
      </c>
      <c r="AW166" s="13" t="s">
        <v>5</v>
      </c>
      <c r="AX166" s="13" t="s">
        <v>77</v>
      </c>
      <c r="AY166" s="247" t="s">
        <v>211</v>
      </c>
    </row>
    <row r="167" s="13" customFormat="1">
      <c r="A167" s="13"/>
      <c r="B167" s="237"/>
      <c r="C167" s="238"/>
      <c r="D167" s="232" t="s">
        <v>222</v>
      </c>
      <c r="E167" s="239" t="s">
        <v>22</v>
      </c>
      <c r="F167" s="240" t="s">
        <v>330</v>
      </c>
      <c r="G167" s="238"/>
      <c r="H167" s="241">
        <v>0.159</v>
      </c>
      <c r="I167" s="242"/>
      <c r="J167" s="242"/>
      <c r="K167" s="238"/>
      <c r="L167" s="238"/>
      <c r="M167" s="243"/>
      <c r="N167" s="244"/>
      <c r="O167" s="245"/>
      <c r="P167" s="245"/>
      <c r="Q167" s="245"/>
      <c r="R167" s="245"/>
      <c r="S167" s="245"/>
      <c r="T167" s="245"/>
      <c r="U167" s="245"/>
      <c r="V167" s="245"/>
      <c r="W167" s="245"/>
      <c r="X167" s="246"/>
      <c r="Y167" s="13"/>
      <c r="Z167" s="13"/>
      <c r="AA167" s="13"/>
      <c r="AB167" s="13"/>
      <c r="AC167" s="13"/>
      <c r="AD167" s="13"/>
      <c r="AE167" s="13"/>
      <c r="AT167" s="247" t="s">
        <v>222</v>
      </c>
      <c r="AU167" s="247" t="s">
        <v>86</v>
      </c>
      <c r="AV167" s="13" t="s">
        <v>86</v>
      </c>
      <c r="AW167" s="13" t="s">
        <v>5</v>
      </c>
      <c r="AX167" s="13" t="s">
        <v>77</v>
      </c>
      <c r="AY167" s="247" t="s">
        <v>211</v>
      </c>
    </row>
    <row r="168" s="14" customFormat="1">
      <c r="A168" s="14"/>
      <c r="B168" s="248"/>
      <c r="C168" s="249"/>
      <c r="D168" s="232" t="s">
        <v>222</v>
      </c>
      <c r="E168" s="250" t="s">
        <v>22</v>
      </c>
      <c r="F168" s="251" t="s">
        <v>331</v>
      </c>
      <c r="G168" s="249"/>
      <c r="H168" s="252">
        <v>1.5560000000000001</v>
      </c>
      <c r="I168" s="253"/>
      <c r="J168" s="253"/>
      <c r="K168" s="249"/>
      <c r="L168" s="249"/>
      <c r="M168" s="254"/>
      <c r="N168" s="255"/>
      <c r="O168" s="256"/>
      <c r="P168" s="256"/>
      <c r="Q168" s="256"/>
      <c r="R168" s="256"/>
      <c r="S168" s="256"/>
      <c r="T168" s="256"/>
      <c r="U168" s="256"/>
      <c r="V168" s="256"/>
      <c r="W168" s="256"/>
      <c r="X168" s="257"/>
      <c r="Y168" s="14"/>
      <c r="Z168" s="14"/>
      <c r="AA168" s="14"/>
      <c r="AB168" s="14"/>
      <c r="AC168" s="14"/>
      <c r="AD168" s="14"/>
      <c r="AE168" s="14"/>
      <c r="AT168" s="258" t="s">
        <v>222</v>
      </c>
      <c r="AU168" s="258" t="s">
        <v>86</v>
      </c>
      <c r="AV168" s="14" t="s">
        <v>218</v>
      </c>
      <c r="AW168" s="14" t="s">
        <v>5</v>
      </c>
      <c r="AX168" s="14" t="s">
        <v>84</v>
      </c>
      <c r="AY168" s="258" t="s">
        <v>211</v>
      </c>
    </row>
    <row r="169" s="2" customFormat="1" ht="24.15" customHeight="1">
      <c r="A169" s="40"/>
      <c r="B169" s="41"/>
      <c r="C169" s="218" t="s">
        <v>8</v>
      </c>
      <c r="D169" s="218" t="s">
        <v>213</v>
      </c>
      <c r="E169" s="219" t="s">
        <v>332</v>
      </c>
      <c r="F169" s="220" t="s">
        <v>333</v>
      </c>
      <c r="G169" s="221" t="s">
        <v>272</v>
      </c>
      <c r="H169" s="222">
        <v>57.368000000000002</v>
      </c>
      <c r="I169" s="223"/>
      <c r="J169" s="223"/>
      <c r="K169" s="224">
        <f>ROUND(P169*H169,2)</f>
        <v>0</v>
      </c>
      <c r="L169" s="220" t="s">
        <v>217</v>
      </c>
      <c r="M169" s="46"/>
      <c r="N169" s="225" t="s">
        <v>22</v>
      </c>
      <c r="O169" s="226" t="s">
        <v>46</v>
      </c>
      <c r="P169" s="227">
        <f>I169+J169</f>
        <v>0</v>
      </c>
      <c r="Q169" s="227">
        <f>ROUND(I169*H169,2)</f>
        <v>0</v>
      </c>
      <c r="R169" s="227">
        <f>ROUND(J169*H169,2)</f>
        <v>0</v>
      </c>
      <c r="S169" s="86"/>
      <c r="T169" s="228">
        <f>S169*H169</f>
        <v>0</v>
      </c>
      <c r="U169" s="228">
        <v>0.0087390799999999998</v>
      </c>
      <c r="V169" s="228">
        <f>U169*H169</f>
        <v>0.50134354144000004</v>
      </c>
      <c r="W169" s="228">
        <v>0</v>
      </c>
      <c r="X169" s="229">
        <f>W169*H169</f>
        <v>0</v>
      </c>
      <c r="Y169" s="40"/>
      <c r="Z169" s="40"/>
      <c r="AA169" s="40"/>
      <c r="AB169" s="40"/>
      <c r="AC169" s="40"/>
      <c r="AD169" s="40"/>
      <c r="AE169" s="40"/>
      <c r="AR169" s="230" t="s">
        <v>218</v>
      </c>
      <c r="AT169" s="230" t="s">
        <v>213</v>
      </c>
      <c r="AU169" s="230" t="s">
        <v>86</v>
      </c>
      <c r="AY169" s="19" t="s">
        <v>211</v>
      </c>
      <c r="BE169" s="231">
        <f>IF(O169="základní",K169,0)</f>
        <v>0</v>
      </c>
      <c r="BF169" s="231">
        <f>IF(O169="snížená",K169,0)</f>
        <v>0</v>
      </c>
      <c r="BG169" s="231">
        <f>IF(O169="zákl. přenesená",K169,0)</f>
        <v>0</v>
      </c>
      <c r="BH169" s="231">
        <f>IF(O169="sníž. přenesená",K169,0)</f>
        <v>0</v>
      </c>
      <c r="BI169" s="231">
        <f>IF(O169="nulová",K169,0)</f>
        <v>0</v>
      </c>
      <c r="BJ169" s="19" t="s">
        <v>84</v>
      </c>
      <c r="BK169" s="231">
        <f>ROUND(P169*H169,2)</f>
        <v>0</v>
      </c>
      <c r="BL169" s="19" t="s">
        <v>218</v>
      </c>
      <c r="BM169" s="230" t="s">
        <v>334</v>
      </c>
    </row>
    <row r="170" s="2" customFormat="1">
      <c r="A170" s="40"/>
      <c r="B170" s="41"/>
      <c r="C170" s="42"/>
      <c r="D170" s="232" t="s">
        <v>220</v>
      </c>
      <c r="E170" s="42"/>
      <c r="F170" s="233" t="s">
        <v>335</v>
      </c>
      <c r="G170" s="42"/>
      <c r="H170" s="42"/>
      <c r="I170" s="234"/>
      <c r="J170" s="234"/>
      <c r="K170" s="42"/>
      <c r="L170" s="42"/>
      <c r="M170" s="46"/>
      <c r="N170" s="235"/>
      <c r="O170" s="236"/>
      <c r="P170" s="86"/>
      <c r="Q170" s="86"/>
      <c r="R170" s="86"/>
      <c r="S170" s="86"/>
      <c r="T170" s="86"/>
      <c r="U170" s="86"/>
      <c r="V170" s="86"/>
      <c r="W170" s="86"/>
      <c r="X170" s="87"/>
      <c r="Y170" s="40"/>
      <c r="Z170" s="40"/>
      <c r="AA170" s="40"/>
      <c r="AB170" s="40"/>
      <c r="AC170" s="40"/>
      <c r="AD170" s="40"/>
      <c r="AE170" s="40"/>
      <c r="AT170" s="19" t="s">
        <v>220</v>
      </c>
      <c r="AU170" s="19" t="s">
        <v>86</v>
      </c>
    </row>
    <row r="171" s="13" customFormat="1">
      <c r="A171" s="13"/>
      <c r="B171" s="237"/>
      <c r="C171" s="238"/>
      <c r="D171" s="232" t="s">
        <v>222</v>
      </c>
      <c r="E171" s="239" t="s">
        <v>22</v>
      </c>
      <c r="F171" s="240" t="s">
        <v>336</v>
      </c>
      <c r="G171" s="238"/>
      <c r="H171" s="241">
        <v>57.368000000000002</v>
      </c>
      <c r="I171" s="242"/>
      <c r="J171" s="242"/>
      <c r="K171" s="238"/>
      <c r="L171" s="238"/>
      <c r="M171" s="243"/>
      <c r="N171" s="244"/>
      <c r="O171" s="245"/>
      <c r="P171" s="245"/>
      <c r="Q171" s="245"/>
      <c r="R171" s="245"/>
      <c r="S171" s="245"/>
      <c r="T171" s="245"/>
      <c r="U171" s="245"/>
      <c r="V171" s="245"/>
      <c r="W171" s="245"/>
      <c r="X171" s="246"/>
      <c r="Y171" s="13"/>
      <c r="Z171" s="13"/>
      <c r="AA171" s="13"/>
      <c r="AB171" s="13"/>
      <c r="AC171" s="13"/>
      <c r="AD171" s="13"/>
      <c r="AE171" s="13"/>
      <c r="AT171" s="247" t="s">
        <v>222</v>
      </c>
      <c r="AU171" s="247" t="s">
        <v>86</v>
      </c>
      <c r="AV171" s="13" t="s">
        <v>86</v>
      </c>
      <c r="AW171" s="13" t="s">
        <v>5</v>
      </c>
      <c r="AX171" s="13" t="s">
        <v>84</v>
      </c>
      <c r="AY171" s="247" t="s">
        <v>211</v>
      </c>
    </row>
    <row r="172" s="2" customFormat="1" ht="24.15" customHeight="1">
      <c r="A172" s="40"/>
      <c r="B172" s="41"/>
      <c r="C172" s="218" t="s">
        <v>337</v>
      </c>
      <c r="D172" s="218" t="s">
        <v>213</v>
      </c>
      <c r="E172" s="219" t="s">
        <v>338</v>
      </c>
      <c r="F172" s="220" t="s">
        <v>339</v>
      </c>
      <c r="G172" s="221" t="s">
        <v>272</v>
      </c>
      <c r="H172" s="222">
        <v>57.368000000000002</v>
      </c>
      <c r="I172" s="223"/>
      <c r="J172" s="223"/>
      <c r="K172" s="224">
        <f>ROUND(P172*H172,2)</f>
        <v>0</v>
      </c>
      <c r="L172" s="220" t="s">
        <v>217</v>
      </c>
      <c r="M172" s="46"/>
      <c r="N172" s="225" t="s">
        <v>22</v>
      </c>
      <c r="O172" s="226" t="s">
        <v>46</v>
      </c>
      <c r="P172" s="227">
        <f>I172+J172</f>
        <v>0</v>
      </c>
      <c r="Q172" s="227">
        <f>ROUND(I172*H172,2)</f>
        <v>0</v>
      </c>
      <c r="R172" s="227">
        <f>ROUND(J172*H172,2)</f>
        <v>0</v>
      </c>
      <c r="S172" s="86"/>
      <c r="T172" s="228">
        <f>S172*H172</f>
        <v>0</v>
      </c>
      <c r="U172" s="228">
        <v>0</v>
      </c>
      <c r="V172" s="228">
        <f>U172*H172</f>
        <v>0</v>
      </c>
      <c r="W172" s="228">
        <v>0</v>
      </c>
      <c r="X172" s="229">
        <f>W172*H172</f>
        <v>0</v>
      </c>
      <c r="Y172" s="40"/>
      <c r="Z172" s="40"/>
      <c r="AA172" s="40"/>
      <c r="AB172" s="40"/>
      <c r="AC172" s="40"/>
      <c r="AD172" s="40"/>
      <c r="AE172" s="40"/>
      <c r="AR172" s="230" t="s">
        <v>218</v>
      </c>
      <c r="AT172" s="230" t="s">
        <v>213</v>
      </c>
      <c r="AU172" s="230" t="s">
        <v>86</v>
      </c>
      <c r="AY172" s="19" t="s">
        <v>211</v>
      </c>
      <c r="BE172" s="231">
        <f>IF(O172="základní",K172,0)</f>
        <v>0</v>
      </c>
      <c r="BF172" s="231">
        <f>IF(O172="snížená",K172,0)</f>
        <v>0</v>
      </c>
      <c r="BG172" s="231">
        <f>IF(O172="zákl. přenesená",K172,0)</f>
        <v>0</v>
      </c>
      <c r="BH172" s="231">
        <f>IF(O172="sníž. přenesená",K172,0)</f>
        <v>0</v>
      </c>
      <c r="BI172" s="231">
        <f>IF(O172="nulová",K172,0)</f>
        <v>0</v>
      </c>
      <c r="BJ172" s="19" t="s">
        <v>84</v>
      </c>
      <c r="BK172" s="231">
        <f>ROUND(P172*H172,2)</f>
        <v>0</v>
      </c>
      <c r="BL172" s="19" t="s">
        <v>218</v>
      </c>
      <c r="BM172" s="230" t="s">
        <v>340</v>
      </c>
    </row>
    <row r="173" s="2" customFormat="1">
      <c r="A173" s="40"/>
      <c r="B173" s="41"/>
      <c r="C173" s="42"/>
      <c r="D173" s="232" t="s">
        <v>220</v>
      </c>
      <c r="E173" s="42"/>
      <c r="F173" s="233" t="s">
        <v>341</v>
      </c>
      <c r="G173" s="42"/>
      <c r="H173" s="42"/>
      <c r="I173" s="234"/>
      <c r="J173" s="234"/>
      <c r="K173" s="42"/>
      <c r="L173" s="42"/>
      <c r="M173" s="46"/>
      <c r="N173" s="235"/>
      <c r="O173" s="236"/>
      <c r="P173" s="86"/>
      <c r="Q173" s="86"/>
      <c r="R173" s="86"/>
      <c r="S173" s="86"/>
      <c r="T173" s="86"/>
      <c r="U173" s="86"/>
      <c r="V173" s="86"/>
      <c r="W173" s="86"/>
      <c r="X173" s="87"/>
      <c r="Y173" s="40"/>
      <c r="Z173" s="40"/>
      <c r="AA173" s="40"/>
      <c r="AB173" s="40"/>
      <c r="AC173" s="40"/>
      <c r="AD173" s="40"/>
      <c r="AE173" s="40"/>
      <c r="AT173" s="19" t="s">
        <v>220</v>
      </c>
      <c r="AU173" s="19" t="s">
        <v>86</v>
      </c>
    </row>
    <row r="174" s="2" customFormat="1" ht="24.15" customHeight="1">
      <c r="A174" s="40"/>
      <c r="B174" s="41"/>
      <c r="C174" s="218" t="s">
        <v>342</v>
      </c>
      <c r="D174" s="218" t="s">
        <v>213</v>
      </c>
      <c r="E174" s="219" t="s">
        <v>343</v>
      </c>
      <c r="F174" s="220" t="s">
        <v>344</v>
      </c>
      <c r="G174" s="221" t="s">
        <v>345</v>
      </c>
      <c r="H174" s="222">
        <v>67.799999999999997</v>
      </c>
      <c r="I174" s="223"/>
      <c r="J174" s="223"/>
      <c r="K174" s="224">
        <f>ROUND(P174*H174,2)</f>
        <v>0</v>
      </c>
      <c r="L174" s="220" t="s">
        <v>217</v>
      </c>
      <c r="M174" s="46"/>
      <c r="N174" s="225" t="s">
        <v>22</v>
      </c>
      <c r="O174" s="226" t="s">
        <v>46</v>
      </c>
      <c r="P174" s="227">
        <f>I174+J174</f>
        <v>0</v>
      </c>
      <c r="Q174" s="227">
        <f>ROUND(I174*H174,2)</f>
        <v>0</v>
      </c>
      <c r="R174" s="227">
        <f>ROUND(J174*H174,2)</f>
        <v>0</v>
      </c>
      <c r="S174" s="86"/>
      <c r="T174" s="228">
        <f>S174*H174</f>
        <v>0</v>
      </c>
      <c r="U174" s="228">
        <v>0.11046105000000001</v>
      </c>
      <c r="V174" s="228">
        <f>U174*H174</f>
        <v>7.4892591900000003</v>
      </c>
      <c r="W174" s="228">
        <v>0</v>
      </c>
      <c r="X174" s="229">
        <f>W174*H174</f>
        <v>0</v>
      </c>
      <c r="Y174" s="40"/>
      <c r="Z174" s="40"/>
      <c r="AA174" s="40"/>
      <c r="AB174" s="40"/>
      <c r="AC174" s="40"/>
      <c r="AD174" s="40"/>
      <c r="AE174" s="40"/>
      <c r="AR174" s="230" t="s">
        <v>218</v>
      </c>
      <c r="AT174" s="230" t="s">
        <v>213</v>
      </c>
      <c r="AU174" s="230" t="s">
        <v>86</v>
      </c>
      <c r="AY174" s="19" t="s">
        <v>211</v>
      </c>
      <c r="BE174" s="231">
        <f>IF(O174="základní",K174,0)</f>
        <v>0</v>
      </c>
      <c r="BF174" s="231">
        <f>IF(O174="snížená",K174,0)</f>
        <v>0</v>
      </c>
      <c r="BG174" s="231">
        <f>IF(O174="zákl. přenesená",K174,0)</f>
        <v>0</v>
      </c>
      <c r="BH174" s="231">
        <f>IF(O174="sníž. přenesená",K174,0)</f>
        <v>0</v>
      </c>
      <c r="BI174" s="231">
        <f>IF(O174="nulová",K174,0)</f>
        <v>0</v>
      </c>
      <c r="BJ174" s="19" t="s">
        <v>84</v>
      </c>
      <c r="BK174" s="231">
        <f>ROUND(P174*H174,2)</f>
        <v>0</v>
      </c>
      <c r="BL174" s="19" t="s">
        <v>218</v>
      </c>
      <c r="BM174" s="230" t="s">
        <v>346</v>
      </c>
    </row>
    <row r="175" s="2" customFormat="1">
      <c r="A175" s="40"/>
      <c r="B175" s="41"/>
      <c r="C175" s="42"/>
      <c r="D175" s="232" t="s">
        <v>220</v>
      </c>
      <c r="E175" s="42"/>
      <c r="F175" s="233" t="s">
        <v>347</v>
      </c>
      <c r="G175" s="42"/>
      <c r="H175" s="42"/>
      <c r="I175" s="234"/>
      <c r="J175" s="234"/>
      <c r="K175" s="42"/>
      <c r="L175" s="42"/>
      <c r="M175" s="46"/>
      <c r="N175" s="235"/>
      <c r="O175" s="236"/>
      <c r="P175" s="86"/>
      <c r="Q175" s="86"/>
      <c r="R175" s="86"/>
      <c r="S175" s="86"/>
      <c r="T175" s="86"/>
      <c r="U175" s="86"/>
      <c r="V175" s="86"/>
      <c r="W175" s="86"/>
      <c r="X175" s="87"/>
      <c r="Y175" s="40"/>
      <c r="Z175" s="40"/>
      <c r="AA175" s="40"/>
      <c r="AB175" s="40"/>
      <c r="AC175" s="40"/>
      <c r="AD175" s="40"/>
      <c r="AE175" s="40"/>
      <c r="AT175" s="19" t="s">
        <v>220</v>
      </c>
      <c r="AU175" s="19" t="s">
        <v>86</v>
      </c>
    </row>
    <row r="176" s="13" customFormat="1">
      <c r="A176" s="13"/>
      <c r="B176" s="237"/>
      <c r="C176" s="238"/>
      <c r="D176" s="232" t="s">
        <v>222</v>
      </c>
      <c r="E176" s="239" t="s">
        <v>22</v>
      </c>
      <c r="F176" s="240" t="s">
        <v>348</v>
      </c>
      <c r="G176" s="238"/>
      <c r="H176" s="241">
        <v>67.799999999999997</v>
      </c>
      <c r="I176" s="242"/>
      <c r="J176" s="242"/>
      <c r="K176" s="238"/>
      <c r="L176" s="238"/>
      <c r="M176" s="243"/>
      <c r="N176" s="244"/>
      <c r="O176" s="245"/>
      <c r="P176" s="245"/>
      <c r="Q176" s="245"/>
      <c r="R176" s="245"/>
      <c r="S176" s="245"/>
      <c r="T176" s="245"/>
      <c r="U176" s="245"/>
      <c r="V176" s="245"/>
      <c r="W176" s="245"/>
      <c r="X176" s="246"/>
      <c r="Y176" s="13"/>
      <c r="Z176" s="13"/>
      <c r="AA176" s="13"/>
      <c r="AB176" s="13"/>
      <c r="AC176" s="13"/>
      <c r="AD176" s="13"/>
      <c r="AE176" s="13"/>
      <c r="AT176" s="247" t="s">
        <v>222</v>
      </c>
      <c r="AU176" s="247" t="s">
        <v>86</v>
      </c>
      <c r="AV176" s="13" t="s">
        <v>86</v>
      </c>
      <c r="AW176" s="13" t="s">
        <v>5</v>
      </c>
      <c r="AX176" s="13" t="s">
        <v>84</v>
      </c>
      <c r="AY176" s="247" t="s">
        <v>211</v>
      </c>
    </row>
    <row r="177" s="2" customFormat="1" ht="24.15" customHeight="1">
      <c r="A177" s="40"/>
      <c r="B177" s="41"/>
      <c r="C177" s="218" t="s">
        <v>349</v>
      </c>
      <c r="D177" s="218" t="s">
        <v>213</v>
      </c>
      <c r="E177" s="219" t="s">
        <v>350</v>
      </c>
      <c r="F177" s="220" t="s">
        <v>351</v>
      </c>
      <c r="G177" s="221" t="s">
        <v>272</v>
      </c>
      <c r="H177" s="222">
        <v>40.450000000000003</v>
      </c>
      <c r="I177" s="223"/>
      <c r="J177" s="223"/>
      <c r="K177" s="224">
        <f>ROUND(P177*H177,2)</f>
        <v>0</v>
      </c>
      <c r="L177" s="220" t="s">
        <v>217</v>
      </c>
      <c r="M177" s="46"/>
      <c r="N177" s="225" t="s">
        <v>22</v>
      </c>
      <c r="O177" s="226" t="s">
        <v>46</v>
      </c>
      <c r="P177" s="227">
        <f>I177+J177</f>
        <v>0</v>
      </c>
      <c r="Q177" s="227">
        <f>ROUND(I177*H177,2)</f>
        <v>0</v>
      </c>
      <c r="R177" s="227">
        <f>ROUND(J177*H177,2)</f>
        <v>0</v>
      </c>
      <c r="S177" s="86"/>
      <c r="T177" s="228">
        <f>S177*H177</f>
        <v>0</v>
      </c>
      <c r="U177" s="228">
        <v>0.0065846400000000001</v>
      </c>
      <c r="V177" s="228">
        <f>U177*H177</f>
        <v>0.266348688</v>
      </c>
      <c r="W177" s="228">
        <v>0</v>
      </c>
      <c r="X177" s="229">
        <f>W177*H177</f>
        <v>0</v>
      </c>
      <c r="Y177" s="40"/>
      <c r="Z177" s="40"/>
      <c r="AA177" s="40"/>
      <c r="AB177" s="40"/>
      <c r="AC177" s="40"/>
      <c r="AD177" s="40"/>
      <c r="AE177" s="40"/>
      <c r="AR177" s="230" t="s">
        <v>218</v>
      </c>
      <c r="AT177" s="230" t="s">
        <v>213</v>
      </c>
      <c r="AU177" s="230" t="s">
        <v>86</v>
      </c>
      <c r="AY177" s="19" t="s">
        <v>211</v>
      </c>
      <c r="BE177" s="231">
        <f>IF(O177="základní",K177,0)</f>
        <v>0</v>
      </c>
      <c r="BF177" s="231">
        <f>IF(O177="snížená",K177,0)</f>
        <v>0</v>
      </c>
      <c r="BG177" s="231">
        <f>IF(O177="zákl. přenesená",K177,0)</f>
        <v>0</v>
      </c>
      <c r="BH177" s="231">
        <f>IF(O177="sníž. přenesená",K177,0)</f>
        <v>0</v>
      </c>
      <c r="BI177" s="231">
        <f>IF(O177="nulová",K177,0)</f>
        <v>0</v>
      </c>
      <c r="BJ177" s="19" t="s">
        <v>84</v>
      </c>
      <c r="BK177" s="231">
        <f>ROUND(P177*H177,2)</f>
        <v>0</v>
      </c>
      <c r="BL177" s="19" t="s">
        <v>218</v>
      </c>
      <c r="BM177" s="230" t="s">
        <v>352</v>
      </c>
    </row>
    <row r="178" s="2" customFormat="1">
      <c r="A178" s="40"/>
      <c r="B178" s="41"/>
      <c r="C178" s="42"/>
      <c r="D178" s="232" t="s">
        <v>220</v>
      </c>
      <c r="E178" s="42"/>
      <c r="F178" s="233" t="s">
        <v>353</v>
      </c>
      <c r="G178" s="42"/>
      <c r="H178" s="42"/>
      <c r="I178" s="234"/>
      <c r="J178" s="234"/>
      <c r="K178" s="42"/>
      <c r="L178" s="42"/>
      <c r="M178" s="46"/>
      <c r="N178" s="235"/>
      <c r="O178" s="236"/>
      <c r="P178" s="86"/>
      <c r="Q178" s="86"/>
      <c r="R178" s="86"/>
      <c r="S178" s="86"/>
      <c r="T178" s="86"/>
      <c r="U178" s="86"/>
      <c r="V178" s="86"/>
      <c r="W178" s="86"/>
      <c r="X178" s="87"/>
      <c r="Y178" s="40"/>
      <c r="Z178" s="40"/>
      <c r="AA178" s="40"/>
      <c r="AB178" s="40"/>
      <c r="AC178" s="40"/>
      <c r="AD178" s="40"/>
      <c r="AE178" s="40"/>
      <c r="AT178" s="19" t="s">
        <v>220</v>
      </c>
      <c r="AU178" s="19" t="s">
        <v>86</v>
      </c>
    </row>
    <row r="179" s="13" customFormat="1">
      <c r="A179" s="13"/>
      <c r="B179" s="237"/>
      <c r="C179" s="238"/>
      <c r="D179" s="232" t="s">
        <v>222</v>
      </c>
      <c r="E179" s="239" t="s">
        <v>22</v>
      </c>
      <c r="F179" s="240" t="s">
        <v>354</v>
      </c>
      <c r="G179" s="238"/>
      <c r="H179" s="241">
        <v>19.649999999999999</v>
      </c>
      <c r="I179" s="242"/>
      <c r="J179" s="242"/>
      <c r="K179" s="238"/>
      <c r="L179" s="238"/>
      <c r="M179" s="243"/>
      <c r="N179" s="244"/>
      <c r="O179" s="245"/>
      <c r="P179" s="245"/>
      <c r="Q179" s="245"/>
      <c r="R179" s="245"/>
      <c r="S179" s="245"/>
      <c r="T179" s="245"/>
      <c r="U179" s="245"/>
      <c r="V179" s="245"/>
      <c r="W179" s="245"/>
      <c r="X179" s="246"/>
      <c r="Y179" s="13"/>
      <c r="Z179" s="13"/>
      <c r="AA179" s="13"/>
      <c r="AB179" s="13"/>
      <c r="AC179" s="13"/>
      <c r="AD179" s="13"/>
      <c r="AE179" s="13"/>
      <c r="AT179" s="247" t="s">
        <v>222</v>
      </c>
      <c r="AU179" s="247" t="s">
        <v>86</v>
      </c>
      <c r="AV179" s="13" t="s">
        <v>86</v>
      </c>
      <c r="AW179" s="13" t="s">
        <v>5</v>
      </c>
      <c r="AX179" s="13" t="s">
        <v>77</v>
      </c>
      <c r="AY179" s="247" t="s">
        <v>211</v>
      </c>
    </row>
    <row r="180" s="13" customFormat="1">
      <c r="A180" s="13"/>
      <c r="B180" s="237"/>
      <c r="C180" s="238"/>
      <c r="D180" s="232" t="s">
        <v>222</v>
      </c>
      <c r="E180" s="239" t="s">
        <v>22</v>
      </c>
      <c r="F180" s="240" t="s">
        <v>355</v>
      </c>
      <c r="G180" s="238"/>
      <c r="H180" s="241">
        <v>20.800000000000001</v>
      </c>
      <c r="I180" s="242"/>
      <c r="J180" s="242"/>
      <c r="K180" s="238"/>
      <c r="L180" s="238"/>
      <c r="M180" s="243"/>
      <c r="N180" s="244"/>
      <c r="O180" s="245"/>
      <c r="P180" s="245"/>
      <c r="Q180" s="245"/>
      <c r="R180" s="245"/>
      <c r="S180" s="245"/>
      <c r="T180" s="245"/>
      <c r="U180" s="245"/>
      <c r="V180" s="245"/>
      <c r="W180" s="245"/>
      <c r="X180" s="246"/>
      <c r="Y180" s="13"/>
      <c r="Z180" s="13"/>
      <c r="AA180" s="13"/>
      <c r="AB180" s="13"/>
      <c r="AC180" s="13"/>
      <c r="AD180" s="13"/>
      <c r="AE180" s="13"/>
      <c r="AT180" s="247" t="s">
        <v>222</v>
      </c>
      <c r="AU180" s="247" t="s">
        <v>86</v>
      </c>
      <c r="AV180" s="13" t="s">
        <v>86</v>
      </c>
      <c r="AW180" s="13" t="s">
        <v>5</v>
      </c>
      <c r="AX180" s="13" t="s">
        <v>77</v>
      </c>
      <c r="AY180" s="247" t="s">
        <v>211</v>
      </c>
    </row>
    <row r="181" s="14" customFormat="1">
      <c r="A181" s="14"/>
      <c r="B181" s="248"/>
      <c r="C181" s="249"/>
      <c r="D181" s="232" t="s">
        <v>222</v>
      </c>
      <c r="E181" s="250" t="s">
        <v>22</v>
      </c>
      <c r="F181" s="251" t="s">
        <v>331</v>
      </c>
      <c r="G181" s="249"/>
      <c r="H181" s="252">
        <v>40.450000000000003</v>
      </c>
      <c r="I181" s="253"/>
      <c r="J181" s="253"/>
      <c r="K181" s="249"/>
      <c r="L181" s="249"/>
      <c r="M181" s="254"/>
      <c r="N181" s="255"/>
      <c r="O181" s="256"/>
      <c r="P181" s="256"/>
      <c r="Q181" s="256"/>
      <c r="R181" s="256"/>
      <c r="S181" s="256"/>
      <c r="T181" s="256"/>
      <c r="U181" s="256"/>
      <c r="V181" s="256"/>
      <c r="W181" s="256"/>
      <c r="X181" s="257"/>
      <c r="Y181" s="14"/>
      <c r="Z181" s="14"/>
      <c r="AA181" s="14"/>
      <c r="AB181" s="14"/>
      <c r="AC181" s="14"/>
      <c r="AD181" s="14"/>
      <c r="AE181" s="14"/>
      <c r="AT181" s="258" t="s">
        <v>222</v>
      </c>
      <c r="AU181" s="258" t="s">
        <v>86</v>
      </c>
      <c r="AV181" s="14" t="s">
        <v>218</v>
      </c>
      <c r="AW181" s="14" t="s">
        <v>5</v>
      </c>
      <c r="AX181" s="14" t="s">
        <v>84</v>
      </c>
      <c r="AY181" s="258" t="s">
        <v>211</v>
      </c>
    </row>
    <row r="182" s="2" customFormat="1" ht="24.15" customHeight="1">
      <c r="A182" s="40"/>
      <c r="B182" s="41"/>
      <c r="C182" s="218" t="s">
        <v>356</v>
      </c>
      <c r="D182" s="218" t="s">
        <v>213</v>
      </c>
      <c r="E182" s="219" t="s">
        <v>357</v>
      </c>
      <c r="F182" s="220" t="s">
        <v>358</v>
      </c>
      <c r="G182" s="221" t="s">
        <v>272</v>
      </c>
      <c r="H182" s="222">
        <v>40.450000000000003</v>
      </c>
      <c r="I182" s="223"/>
      <c r="J182" s="223"/>
      <c r="K182" s="224">
        <f>ROUND(P182*H182,2)</f>
        <v>0</v>
      </c>
      <c r="L182" s="220" t="s">
        <v>217</v>
      </c>
      <c r="M182" s="46"/>
      <c r="N182" s="225" t="s">
        <v>22</v>
      </c>
      <c r="O182" s="226" t="s">
        <v>46</v>
      </c>
      <c r="P182" s="227">
        <f>I182+J182</f>
        <v>0</v>
      </c>
      <c r="Q182" s="227">
        <f>ROUND(I182*H182,2)</f>
        <v>0</v>
      </c>
      <c r="R182" s="227">
        <f>ROUND(J182*H182,2)</f>
        <v>0</v>
      </c>
      <c r="S182" s="86"/>
      <c r="T182" s="228">
        <f>S182*H182</f>
        <v>0</v>
      </c>
      <c r="U182" s="228">
        <v>0</v>
      </c>
      <c r="V182" s="228">
        <f>U182*H182</f>
        <v>0</v>
      </c>
      <c r="W182" s="228">
        <v>0</v>
      </c>
      <c r="X182" s="229">
        <f>W182*H182</f>
        <v>0</v>
      </c>
      <c r="Y182" s="40"/>
      <c r="Z182" s="40"/>
      <c r="AA182" s="40"/>
      <c r="AB182" s="40"/>
      <c r="AC182" s="40"/>
      <c r="AD182" s="40"/>
      <c r="AE182" s="40"/>
      <c r="AR182" s="230" t="s">
        <v>218</v>
      </c>
      <c r="AT182" s="230" t="s">
        <v>213</v>
      </c>
      <c r="AU182" s="230" t="s">
        <v>86</v>
      </c>
      <c r="AY182" s="19" t="s">
        <v>211</v>
      </c>
      <c r="BE182" s="231">
        <f>IF(O182="základní",K182,0)</f>
        <v>0</v>
      </c>
      <c r="BF182" s="231">
        <f>IF(O182="snížená",K182,0)</f>
        <v>0</v>
      </c>
      <c r="BG182" s="231">
        <f>IF(O182="zákl. přenesená",K182,0)</f>
        <v>0</v>
      </c>
      <c r="BH182" s="231">
        <f>IF(O182="sníž. přenesená",K182,0)</f>
        <v>0</v>
      </c>
      <c r="BI182" s="231">
        <f>IF(O182="nulová",K182,0)</f>
        <v>0</v>
      </c>
      <c r="BJ182" s="19" t="s">
        <v>84</v>
      </c>
      <c r="BK182" s="231">
        <f>ROUND(P182*H182,2)</f>
        <v>0</v>
      </c>
      <c r="BL182" s="19" t="s">
        <v>218</v>
      </c>
      <c r="BM182" s="230" t="s">
        <v>359</v>
      </c>
    </row>
    <row r="183" s="2" customFormat="1">
      <c r="A183" s="40"/>
      <c r="B183" s="41"/>
      <c r="C183" s="42"/>
      <c r="D183" s="232" t="s">
        <v>220</v>
      </c>
      <c r="E183" s="42"/>
      <c r="F183" s="233" t="s">
        <v>360</v>
      </c>
      <c r="G183" s="42"/>
      <c r="H183" s="42"/>
      <c r="I183" s="234"/>
      <c r="J183" s="234"/>
      <c r="K183" s="42"/>
      <c r="L183" s="42"/>
      <c r="M183" s="46"/>
      <c r="N183" s="235"/>
      <c r="O183" s="236"/>
      <c r="P183" s="86"/>
      <c r="Q183" s="86"/>
      <c r="R183" s="86"/>
      <c r="S183" s="86"/>
      <c r="T183" s="86"/>
      <c r="U183" s="86"/>
      <c r="V183" s="86"/>
      <c r="W183" s="86"/>
      <c r="X183" s="87"/>
      <c r="Y183" s="40"/>
      <c r="Z183" s="40"/>
      <c r="AA183" s="40"/>
      <c r="AB183" s="40"/>
      <c r="AC183" s="40"/>
      <c r="AD183" s="40"/>
      <c r="AE183" s="40"/>
      <c r="AT183" s="19" t="s">
        <v>220</v>
      </c>
      <c r="AU183" s="19" t="s">
        <v>86</v>
      </c>
    </row>
    <row r="184" s="12" customFormat="1" ht="22.8" customHeight="1">
      <c r="A184" s="12"/>
      <c r="B184" s="201"/>
      <c r="C184" s="202"/>
      <c r="D184" s="203" t="s">
        <v>76</v>
      </c>
      <c r="E184" s="216" t="s">
        <v>246</v>
      </c>
      <c r="F184" s="216" t="s">
        <v>361</v>
      </c>
      <c r="G184" s="202"/>
      <c r="H184" s="202"/>
      <c r="I184" s="205"/>
      <c r="J184" s="205"/>
      <c r="K184" s="217">
        <f>BK184</f>
        <v>0</v>
      </c>
      <c r="L184" s="202"/>
      <c r="M184" s="207"/>
      <c r="N184" s="208"/>
      <c r="O184" s="209"/>
      <c r="P184" s="209"/>
      <c r="Q184" s="210">
        <f>SUM(Q185:Q193)</f>
        <v>0</v>
      </c>
      <c r="R184" s="210">
        <f>SUM(R185:R193)</f>
        <v>0</v>
      </c>
      <c r="S184" s="209"/>
      <c r="T184" s="211">
        <f>SUM(T185:T193)</f>
        <v>0</v>
      </c>
      <c r="U184" s="209"/>
      <c r="V184" s="211">
        <f>SUM(V185:V193)</f>
        <v>3.1771278000000005</v>
      </c>
      <c r="W184" s="209"/>
      <c r="X184" s="212">
        <f>SUM(X185:X193)</f>
        <v>0</v>
      </c>
      <c r="Y184" s="12"/>
      <c r="Z184" s="12"/>
      <c r="AA184" s="12"/>
      <c r="AB184" s="12"/>
      <c r="AC184" s="12"/>
      <c r="AD184" s="12"/>
      <c r="AE184" s="12"/>
      <c r="AR184" s="213" t="s">
        <v>84</v>
      </c>
      <c r="AT184" s="214" t="s">
        <v>76</v>
      </c>
      <c r="AU184" s="214" t="s">
        <v>84</v>
      </c>
      <c r="AY184" s="213" t="s">
        <v>211</v>
      </c>
      <c r="BK184" s="215">
        <f>SUM(BK185:BK193)</f>
        <v>0</v>
      </c>
    </row>
    <row r="185" s="2" customFormat="1" ht="24.15" customHeight="1">
      <c r="A185" s="40"/>
      <c r="B185" s="41"/>
      <c r="C185" s="218" t="s">
        <v>362</v>
      </c>
      <c r="D185" s="218" t="s">
        <v>213</v>
      </c>
      <c r="E185" s="219" t="s">
        <v>363</v>
      </c>
      <c r="F185" s="220" t="s">
        <v>364</v>
      </c>
      <c r="G185" s="221" t="s">
        <v>272</v>
      </c>
      <c r="H185" s="222">
        <v>24.300000000000001</v>
      </c>
      <c r="I185" s="223"/>
      <c r="J185" s="223"/>
      <c r="K185" s="224">
        <f>ROUND(P185*H185,2)</f>
        <v>0</v>
      </c>
      <c r="L185" s="220" t="s">
        <v>217</v>
      </c>
      <c r="M185" s="46"/>
      <c r="N185" s="225" t="s">
        <v>22</v>
      </c>
      <c r="O185" s="226" t="s">
        <v>46</v>
      </c>
      <c r="P185" s="227">
        <f>I185+J185</f>
        <v>0</v>
      </c>
      <c r="Q185" s="227">
        <f>ROUND(I185*H185,2)</f>
        <v>0</v>
      </c>
      <c r="R185" s="227">
        <f>ROUND(J185*H185,2)</f>
        <v>0</v>
      </c>
      <c r="S185" s="86"/>
      <c r="T185" s="228">
        <f>S185*H185</f>
        <v>0</v>
      </c>
      <c r="U185" s="228">
        <v>0</v>
      </c>
      <c r="V185" s="228">
        <f>U185*H185</f>
        <v>0</v>
      </c>
      <c r="W185" s="228">
        <v>0</v>
      </c>
      <c r="X185" s="229">
        <f>W185*H185</f>
        <v>0</v>
      </c>
      <c r="Y185" s="40"/>
      <c r="Z185" s="40"/>
      <c r="AA185" s="40"/>
      <c r="AB185" s="40"/>
      <c r="AC185" s="40"/>
      <c r="AD185" s="40"/>
      <c r="AE185" s="40"/>
      <c r="AR185" s="230" t="s">
        <v>218</v>
      </c>
      <c r="AT185" s="230" t="s">
        <v>213</v>
      </c>
      <c r="AU185" s="230" t="s">
        <v>86</v>
      </c>
      <c r="AY185" s="19" t="s">
        <v>211</v>
      </c>
      <c r="BE185" s="231">
        <f>IF(O185="základní",K185,0)</f>
        <v>0</v>
      </c>
      <c r="BF185" s="231">
        <f>IF(O185="snížená",K185,0)</f>
        <v>0</v>
      </c>
      <c r="BG185" s="231">
        <f>IF(O185="zákl. přenesená",K185,0)</f>
        <v>0</v>
      </c>
      <c r="BH185" s="231">
        <f>IF(O185="sníž. přenesená",K185,0)</f>
        <v>0</v>
      </c>
      <c r="BI185" s="231">
        <f>IF(O185="nulová",K185,0)</f>
        <v>0</v>
      </c>
      <c r="BJ185" s="19" t="s">
        <v>84</v>
      </c>
      <c r="BK185" s="231">
        <f>ROUND(P185*H185,2)</f>
        <v>0</v>
      </c>
      <c r="BL185" s="19" t="s">
        <v>218</v>
      </c>
      <c r="BM185" s="230" t="s">
        <v>365</v>
      </c>
    </row>
    <row r="186" s="2" customFormat="1">
      <c r="A186" s="40"/>
      <c r="B186" s="41"/>
      <c r="C186" s="42"/>
      <c r="D186" s="232" t="s">
        <v>220</v>
      </c>
      <c r="E186" s="42"/>
      <c r="F186" s="233" t="s">
        <v>366</v>
      </c>
      <c r="G186" s="42"/>
      <c r="H186" s="42"/>
      <c r="I186" s="234"/>
      <c r="J186" s="234"/>
      <c r="K186" s="42"/>
      <c r="L186" s="42"/>
      <c r="M186" s="46"/>
      <c r="N186" s="235"/>
      <c r="O186" s="236"/>
      <c r="P186" s="86"/>
      <c r="Q186" s="86"/>
      <c r="R186" s="86"/>
      <c r="S186" s="86"/>
      <c r="T186" s="86"/>
      <c r="U186" s="86"/>
      <c r="V186" s="86"/>
      <c r="W186" s="86"/>
      <c r="X186" s="87"/>
      <c r="Y186" s="40"/>
      <c r="Z186" s="40"/>
      <c r="AA186" s="40"/>
      <c r="AB186" s="40"/>
      <c r="AC186" s="40"/>
      <c r="AD186" s="40"/>
      <c r="AE186" s="40"/>
      <c r="AT186" s="19" t="s">
        <v>220</v>
      </c>
      <c r="AU186" s="19" t="s">
        <v>86</v>
      </c>
    </row>
    <row r="187" s="13" customFormat="1">
      <c r="A187" s="13"/>
      <c r="B187" s="237"/>
      <c r="C187" s="238"/>
      <c r="D187" s="232" t="s">
        <v>222</v>
      </c>
      <c r="E187" s="239" t="s">
        <v>22</v>
      </c>
      <c r="F187" s="240" t="s">
        <v>367</v>
      </c>
      <c r="G187" s="238"/>
      <c r="H187" s="241">
        <v>24.300000000000001</v>
      </c>
      <c r="I187" s="242"/>
      <c r="J187" s="242"/>
      <c r="K187" s="238"/>
      <c r="L187" s="238"/>
      <c r="M187" s="243"/>
      <c r="N187" s="244"/>
      <c r="O187" s="245"/>
      <c r="P187" s="245"/>
      <c r="Q187" s="245"/>
      <c r="R187" s="245"/>
      <c r="S187" s="245"/>
      <c r="T187" s="245"/>
      <c r="U187" s="245"/>
      <c r="V187" s="245"/>
      <c r="W187" s="245"/>
      <c r="X187" s="246"/>
      <c r="Y187" s="13"/>
      <c r="Z187" s="13"/>
      <c r="AA187" s="13"/>
      <c r="AB187" s="13"/>
      <c r="AC187" s="13"/>
      <c r="AD187" s="13"/>
      <c r="AE187" s="13"/>
      <c r="AT187" s="247" t="s">
        <v>222</v>
      </c>
      <c r="AU187" s="247" t="s">
        <v>86</v>
      </c>
      <c r="AV187" s="13" t="s">
        <v>86</v>
      </c>
      <c r="AW187" s="13" t="s">
        <v>5</v>
      </c>
      <c r="AX187" s="13" t="s">
        <v>84</v>
      </c>
      <c r="AY187" s="247" t="s">
        <v>211</v>
      </c>
    </row>
    <row r="188" s="2" customFormat="1" ht="24.15" customHeight="1">
      <c r="A188" s="40"/>
      <c r="B188" s="41"/>
      <c r="C188" s="218" t="s">
        <v>368</v>
      </c>
      <c r="D188" s="218" t="s">
        <v>213</v>
      </c>
      <c r="E188" s="219" t="s">
        <v>369</v>
      </c>
      <c r="F188" s="220" t="s">
        <v>370</v>
      </c>
      <c r="G188" s="221" t="s">
        <v>345</v>
      </c>
      <c r="H188" s="222">
        <v>24.300000000000001</v>
      </c>
      <c r="I188" s="223"/>
      <c r="J188" s="223"/>
      <c r="K188" s="224">
        <f>ROUND(P188*H188,2)</f>
        <v>0</v>
      </c>
      <c r="L188" s="220" t="s">
        <v>217</v>
      </c>
      <c r="M188" s="46"/>
      <c r="N188" s="225" t="s">
        <v>22</v>
      </c>
      <c r="O188" s="226" t="s">
        <v>46</v>
      </c>
      <c r="P188" s="227">
        <f>I188+J188</f>
        <v>0</v>
      </c>
      <c r="Q188" s="227">
        <f>ROUND(I188*H188,2)</f>
        <v>0</v>
      </c>
      <c r="R188" s="227">
        <f>ROUND(J188*H188,2)</f>
        <v>0</v>
      </c>
      <c r="S188" s="86"/>
      <c r="T188" s="228">
        <f>S188*H188</f>
        <v>0</v>
      </c>
      <c r="U188" s="228">
        <v>0.0018</v>
      </c>
      <c r="V188" s="228">
        <f>U188*H188</f>
        <v>0.043740000000000001</v>
      </c>
      <c r="W188" s="228">
        <v>0</v>
      </c>
      <c r="X188" s="229">
        <f>W188*H188</f>
        <v>0</v>
      </c>
      <c r="Y188" s="40"/>
      <c r="Z188" s="40"/>
      <c r="AA188" s="40"/>
      <c r="AB188" s="40"/>
      <c r="AC188" s="40"/>
      <c r="AD188" s="40"/>
      <c r="AE188" s="40"/>
      <c r="AR188" s="230" t="s">
        <v>218</v>
      </c>
      <c r="AT188" s="230" t="s">
        <v>213</v>
      </c>
      <c r="AU188" s="230" t="s">
        <v>86</v>
      </c>
      <c r="AY188" s="19" t="s">
        <v>211</v>
      </c>
      <c r="BE188" s="231">
        <f>IF(O188="základní",K188,0)</f>
        <v>0</v>
      </c>
      <c r="BF188" s="231">
        <f>IF(O188="snížená",K188,0)</f>
        <v>0</v>
      </c>
      <c r="BG188" s="231">
        <f>IF(O188="zákl. přenesená",K188,0)</f>
        <v>0</v>
      </c>
      <c r="BH188" s="231">
        <f>IF(O188="sníž. přenesená",K188,0)</f>
        <v>0</v>
      </c>
      <c r="BI188" s="231">
        <f>IF(O188="nulová",K188,0)</f>
        <v>0</v>
      </c>
      <c r="BJ188" s="19" t="s">
        <v>84</v>
      </c>
      <c r="BK188" s="231">
        <f>ROUND(P188*H188,2)</f>
        <v>0</v>
      </c>
      <c r="BL188" s="19" t="s">
        <v>218</v>
      </c>
      <c r="BM188" s="230" t="s">
        <v>371</v>
      </c>
    </row>
    <row r="189" s="2" customFormat="1">
      <c r="A189" s="40"/>
      <c r="B189" s="41"/>
      <c r="C189" s="42"/>
      <c r="D189" s="232" t="s">
        <v>220</v>
      </c>
      <c r="E189" s="42"/>
      <c r="F189" s="233" t="s">
        <v>372</v>
      </c>
      <c r="G189" s="42"/>
      <c r="H189" s="42"/>
      <c r="I189" s="234"/>
      <c r="J189" s="234"/>
      <c r="K189" s="42"/>
      <c r="L189" s="42"/>
      <c r="M189" s="46"/>
      <c r="N189" s="235"/>
      <c r="O189" s="236"/>
      <c r="P189" s="86"/>
      <c r="Q189" s="86"/>
      <c r="R189" s="86"/>
      <c r="S189" s="86"/>
      <c r="T189" s="86"/>
      <c r="U189" s="86"/>
      <c r="V189" s="86"/>
      <c r="W189" s="86"/>
      <c r="X189" s="87"/>
      <c r="Y189" s="40"/>
      <c r="Z189" s="40"/>
      <c r="AA189" s="40"/>
      <c r="AB189" s="40"/>
      <c r="AC189" s="40"/>
      <c r="AD189" s="40"/>
      <c r="AE189" s="40"/>
      <c r="AT189" s="19" t="s">
        <v>220</v>
      </c>
      <c r="AU189" s="19" t="s">
        <v>86</v>
      </c>
    </row>
    <row r="190" s="13" customFormat="1">
      <c r="A190" s="13"/>
      <c r="B190" s="237"/>
      <c r="C190" s="238"/>
      <c r="D190" s="232" t="s">
        <v>222</v>
      </c>
      <c r="E190" s="239" t="s">
        <v>22</v>
      </c>
      <c r="F190" s="240" t="s">
        <v>373</v>
      </c>
      <c r="G190" s="238"/>
      <c r="H190" s="241">
        <v>24.300000000000001</v>
      </c>
      <c r="I190" s="242"/>
      <c r="J190" s="242"/>
      <c r="K190" s="238"/>
      <c r="L190" s="238"/>
      <c r="M190" s="243"/>
      <c r="N190" s="244"/>
      <c r="O190" s="245"/>
      <c r="P190" s="245"/>
      <c r="Q190" s="245"/>
      <c r="R190" s="245"/>
      <c r="S190" s="245"/>
      <c r="T190" s="245"/>
      <c r="U190" s="245"/>
      <c r="V190" s="245"/>
      <c r="W190" s="245"/>
      <c r="X190" s="246"/>
      <c r="Y190" s="13"/>
      <c r="Z190" s="13"/>
      <c r="AA190" s="13"/>
      <c r="AB190" s="13"/>
      <c r="AC190" s="13"/>
      <c r="AD190" s="13"/>
      <c r="AE190" s="13"/>
      <c r="AT190" s="247" t="s">
        <v>222</v>
      </c>
      <c r="AU190" s="247" t="s">
        <v>86</v>
      </c>
      <c r="AV190" s="13" t="s">
        <v>86</v>
      </c>
      <c r="AW190" s="13" t="s">
        <v>5</v>
      </c>
      <c r="AX190" s="13" t="s">
        <v>84</v>
      </c>
      <c r="AY190" s="247" t="s">
        <v>211</v>
      </c>
    </row>
    <row r="191" s="2" customFormat="1" ht="24.15" customHeight="1">
      <c r="A191" s="40"/>
      <c r="B191" s="41"/>
      <c r="C191" s="218" t="s">
        <v>374</v>
      </c>
      <c r="D191" s="218" t="s">
        <v>213</v>
      </c>
      <c r="E191" s="219" t="s">
        <v>375</v>
      </c>
      <c r="F191" s="220" t="s">
        <v>376</v>
      </c>
      <c r="G191" s="221" t="s">
        <v>345</v>
      </c>
      <c r="H191" s="222">
        <v>24.300000000000001</v>
      </c>
      <c r="I191" s="223"/>
      <c r="J191" s="223"/>
      <c r="K191" s="224">
        <f>ROUND(P191*H191,2)</f>
        <v>0</v>
      </c>
      <c r="L191" s="220" t="s">
        <v>217</v>
      </c>
      <c r="M191" s="46"/>
      <c r="N191" s="225" t="s">
        <v>22</v>
      </c>
      <c r="O191" s="226" t="s">
        <v>46</v>
      </c>
      <c r="P191" s="227">
        <f>I191+J191</f>
        <v>0</v>
      </c>
      <c r="Q191" s="227">
        <f>ROUND(I191*H191,2)</f>
        <v>0</v>
      </c>
      <c r="R191" s="227">
        <f>ROUND(J191*H191,2)</f>
        <v>0</v>
      </c>
      <c r="S191" s="86"/>
      <c r="T191" s="228">
        <f>S191*H191</f>
        <v>0</v>
      </c>
      <c r="U191" s="228">
        <v>0.12894600000000001</v>
      </c>
      <c r="V191" s="228">
        <f>U191*H191</f>
        <v>3.1333878000000004</v>
      </c>
      <c r="W191" s="228">
        <v>0</v>
      </c>
      <c r="X191" s="229">
        <f>W191*H191</f>
        <v>0</v>
      </c>
      <c r="Y191" s="40"/>
      <c r="Z191" s="40"/>
      <c r="AA191" s="40"/>
      <c r="AB191" s="40"/>
      <c r="AC191" s="40"/>
      <c r="AD191" s="40"/>
      <c r="AE191" s="40"/>
      <c r="AR191" s="230" t="s">
        <v>218</v>
      </c>
      <c r="AT191" s="230" t="s">
        <v>213</v>
      </c>
      <c r="AU191" s="230" t="s">
        <v>86</v>
      </c>
      <c r="AY191" s="19" t="s">
        <v>211</v>
      </c>
      <c r="BE191" s="231">
        <f>IF(O191="základní",K191,0)</f>
        <v>0</v>
      </c>
      <c r="BF191" s="231">
        <f>IF(O191="snížená",K191,0)</f>
        <v>0</v>
      </c>
      <c r="BG191" s="231">
        <f>IF(O191="zákl. přenesená",K191,0)</f>
        <v>0</v>
      </c>
      <c r="BH191" s="231">
        <f>IF(O191="sníž. přenesená",K191,0)</f>
        <v>0</v>
      </c>
      <c r="BI191" s="231">
        <f>IF(O191="nulová",K191,0)</f>
        <v>0</v>
      </c>
      <c r="BJ191" s="19" t="s">
        <v>84</v>
      </c>
      <c r="BK191" s="231">
        <f>ROUND(P191*H191,2)</f>
        <v>0</v>
      </c>
      <c r="BL191" s="19" t="s">
        <v>218</v>
      </c>
      <c r="BM191" s="230" t="s">
        <v>377</v>
      </c>
    </row>
    <row r="192" s="2" customFormat="1">
      <c r="A192" s="40"/>
      <c r="B192" s="41"/>
      <c r="C192" s="42"/>
      <c r="D192" s="232" t="s">
        <v>220</v>
      </c>
      <c r="E192" s="42"/>
      <c r="F192" s="233" t="s">
        <v>378</v>
      </c>
      <c r="G192" s="42"/>
      <c r="H192" s="42"/>
      <c r="I192" s="234"/>
      <c r="J192" s="234"/>
      <c r="K192" s="42"/>
      <c r="L192" s="42"/>
      <c r="M192" s="46"/>
      <c r="N192" s="235"/>
      <c r="O192" s="236"/>
      <c r="P192" s="86"/>
      <c r="Q192" s="86"/>
      <c r="R192" s="86"/>
      <c r="S192" s="86"/>
      <c r="T192" s="86"/>
      <c r="U192" s="86"/>
      <c r="V192" s="86"/>
      <c r="W192" s="86"/>
      <c r="X192" s="87"/>
      <c r="Y192" s="40"/>
      <c r="Z192" s="40"/>
      <c r="AA192" s="40"/>
      <c r="AB192" s="40"/>
      <c r="AC192" s="40"/>
      <c r="AD192" s="40"/>
      <c r="AE192" s="40"/>
      <c r="AT192" s="19" t="s">
        <v>220</v>
      </c>
      <c r="AU192" s="19" t="s">
        <v>86</v>
      </c>
    </row>
    <row r="193" s="13" customFormat="1">
      <c r="A193" s="13"/>
      <c r="B193" s="237"/>
      <c r="C193" s="238"/>
      <c r="D193" s="232" t="s">
        <v>222</v>
      </c>
      <c r="E193" s="239" t="s">
        <v>22</v>
      </c>
      <c r="F193" s="240" t="s">
        <v>373</v>
      </c>
      <c r="G193" s="238"/>
      <c r="H193" s="241">
        <v>24.300000000000001</v>
      </c>
      <c r="I193" s="242"/>
      <c r="J193" s="242"/>
      <c r="K193" s="238"/>
      <c r="L193" s="238"/>
      <c r="M193" s="243"/>
      <c r="N193" s="244"/>
      <c r="O193" s="245"/>
      <c r="P193" s="245"/>
      <c r="Q193" s="245"/>
      <c r="R193" s="245"/>
      <c r="S193" s="245"/>
      <c r="T193" s="245"/>
      <c r="U193" s="245"/>
      <c r="V193" s="245"/>
      <c r="W193" s="245"/>
      <c r="X193" s="246"/>
      <c r="Y193" s="13"/>
      <c r="Z193" s="13"/>
      <c r="AA193" s="13"/>
      <c r="AB193" s="13"/>
      <c r="AC193" s="13"/>
      <c r="AD193" s="13"/>
      <c r="AE193" s="13"/>
      <c r="AT193" s="247" t="s">
        <v>222</v>
      </c>
      <c r="AU193" s="247" t="s">
        <v>86</v>
      </c>
      <c r="AV193" s="13" t="s">
        <v>86</v>
      </c>
      <c r="AW193" s="13" t="s">
        <v>5</v>
      </c>
      <c r="AX193" s="13" t="s">
        <v>84</v>
      </c>
      <c r="AY193" s="247" t="s">
        <v>211</v>
      </c>
    </row>
    <row r="194" s="12" customFormat="1" ht="22.8" customHeight="1">
      <c r="A194" s="12"/>
      <c r="B194" s="201"/>
      <c r="C194" s="202"/>
      <c r="D194" s="203" t="s">
        <v>76</v>
      </c>
      <c r="E194" s="216" t="s">
        <v>263</v>
      </c>
      <c r="F194" s="216" t="s">
        <v>379</v>
      </c>
      <c r="G194" s="202"/>
      <c r="H194" s="202"/>
      <c r="I194" s="205"/>
      <c r="J194" s="205"/>
      <c r="K194" s="217">
        <f>BK194</f>
        <v>0</v>
      </c>
      <c r="L194" s="202"/>
      <c r="M194" s="207"/>
      <c r="N194" s="208"/>
      <c r="O194" s="209"/>
      <c r="P194" s="209"/>
      <c r="Q194" s="210">
        <f>SUM(Q195:Q207)</f>
        <v>0</v>
      </c>
      <c r="R194" s="210">
        <f>SUM(R195:R207)</f>
        <v>0</v>
      </c>
      <c r="S194" s="209"/>
      <c r="T194" s="211">
        <f>SUM(T195:T207)</f>
        <v>0</v>
      </c>
      <c r="U194" s="209"/>
      <c r="V194" s="211">
        <f>SUM(V195:V207)</f>
        <v>0.0028444527000000002</v>
      </c>
      <c r="W194" s="209"/>
      <c r="X194" s="212">
        <f>SUM(X195:X207)</f>
        <v>69.94292999999999</v>
      </c>
      <c r="Y194" s="12"/>
      <c r="Z194" s="12"/>
      <c r="AA194" s="12"/>
      <c r="AB194" s="12"/>
      <c r="AC194" s="12"/>
      <c r="AD194" s="12"/>
      <c r="AE194" s="12"/>
      <c r="AR194" s="213" t="s">
        <v>84</v>
      </c>
      <c r="AT194" s="214" t="s">
        <v>76</v>
      </c>
      <c r="AU194" s="214" t="s">
        <v>84</v>
      </c>
      <c r="AY194" s="213" t="s">
        <v>211</v>
      </c>
      <c r="BK194" s="215">
        <f>SUM(BK195:BK207)</f>
        <v>0</v>
      </c>
    </row>
    <row r="195" s="2" customFormat="1" ht="16.5" customHeight="1">
      <c r="A195" s="40"/>
      <c r="B195" s="41"/>
      <c r="C195" s="218" t="s">
        <v>380</v>
      </c>
      <c r="D195" s="218" t="s">
        <v>213</v>
      </c>
      <c r="E195" s="219" t="s">
        <v>381</v>
      </c>
      <c r="F195" s="220" t="s">
        <v>382</v>
      </c>
      <c r="G195" s="221" t="s">
        <v>272</v>
      </c>
      <c r="H195" s="222">
        <v>150</v>
      </c>
      <c r="I195" s="223"/>
      <c r="J195" s="223"/>
      <c r="K195" s="224">
        <f>ROUND(P195*H195,2)</f>
        <v>0</v>
      </c>
      <c r="L195" s="220" t="s">
        <v>22</v>
      </c>
      <c r="M195" s="46"/>
      <c r="N195" s="225" t="s">
        <v>22</v>
      </c>
      <c r="O195" s="226" t="s">
        <v>46</v>
      </c>
      <c r="P195" s="227">
        <f>I195+J195</f>
        <v>0</v>
      </c>
      <c r="Q195" s="227">
        <f>ROUND(I195*H195,2)</f>
        <v>0</v>
      </c>
      <c r="R195" s="227">
        <f>ROUND(J195*H195,2)</f>
        <v>0</v>
      </c>
      <c r="S195" s="86"/>
      <c r="T195" s="228">
        <f>S195*H195</f>
        <v>0</v>
      </c>
      <c r="U195" s="228">
        <v>0</v>
      </c>
      <c r="V195" s="228">
        <f>U195*H195</f>
        <v>0</v>
      </c>
      <c r="W195" s="228">
        <v>0</v>
      </c>
      <c r="X195" s="229">
        <f>W195*H195</f>
        <v>0</v>
      </c>
      <c r="Y195" s="40"/>
      <c r="Z195" s="40"/>
      <c r="AA195" s="40"/>
      <c r="AB195" s="40"/>
      <c r="AC195" s="40"/>
      <c r="AD195" s="40"/>
      <c r="AE195" s="40"/>
      <c r="AR195" s="230" t="s">
        <v>218</v>
      </c>
      <c r="AT195" s="230" t="s">
        <v>213</v>
      </c>
      <c r="AU195" s="230" t="s">
        <v>86</v>
      </c>
      <c r="AY195" s="19" t="s">
        <v>211</v>
      </c>
      <c r="BE195" s="231">
        <f>IF(O195="základní",K195,0)</f>
        <v>0</v>
      </c>
      <c r="BF195" s="231">
        <f>IF(O195="snížená",K195,0)</f>
        <v>0</v>
      </c>
      <c r="BG195" s="231">
        <f>IF(O195="zákl. přenesená",K195,0)</f>
        <v>0</v>
      </c>
      <c r="BH195" s="231">
        <f>IF(O195="sníž. přenesená",K195,0)</f>
        <v>0</v>
      </c>
      <c r="BI195" s="231">
        <f>IF(O195="nulová",K195,0)</f>
        <v>0</v>
      </c>
      <c r="BJ195" s="19" t="s">
        <v>84</v>
      </c>
      <c r="BK195" s="231">
        <f>ROUND(P195*H195,2)</f>
        <v>0</v>
      </c>
      <c r="BL195" s="19" t="s">
        <v>218</v>
      </c>
      <c r="BM195" s="230" t="s">
        <v>383</v>
      </c>
    </row>
    <row r="196" s="2" customFormat="1">
      <c r="A196" s="40"/>
      <c r="B196" s="41"/>
      <c r="C196" s="42"/>
      <c r="D196" s="232" t="s">
        <v>220</v>
      </c>
      <c r="E196" s="42"/>
      <c r="F196" s="233" t="s">
        <v>382</v>
      </c>
      <c r="G196" s="42"/>
      <c r="H196" s="42"/>
      <c r="I196" s="234"/>
      <c r="J196" s="234"/>
      <c r="K196" s="42"/>
      <c r="L196" s="42"/>
      <c r="M196" s="46"/>
      <c r="N196" s="235"/>
      <c r="O196" s="236"/>
      <c r="P196" s="86"/>
      <c r="Q196" s="86"/>
      <c r="R196" s="86"/>
      <c r="S196" s="86"/>
      <c r="T196" s="86"/>
      <c r="U196" s="86"/>
      <c r="V196" s="86"/>
      <c r="W196" s="86"/>
      <c r="X196" s="87"/>
      <c r="Y196" s="40"/>
      <c r="Z196" s="40"/>
      <c r="AA196" s="40"/>
      <c r="AB196" s="40"/>
      <c r="AC196" s="40"/>
      <c r="AD196" s="40"/>
      <c r="AE196" s="40"/>
      <c r="AT196" s="19" t="s">
        <v>220</v>
      </c>
      <c r="AU196" s="19" t="s">
        <v>86</v>
      </c>
    </row>
    <row r="197" s="13" customFormat="1">
      <c r="A197" s="13"/>
      <c r="B197" s="237"/>
      <c r="C197" s="238"/>
      <c r="D197" s="232" t="s">
        <v>222</v>
      </c>
      <c r="E197" s="239" t="s">
        <v>22</v>
      </c>
      <c r="F197" s="240" t="s">
        <v>384</v>
      </c>
      <c r="G197" s="238"/>
      <c r="H197" s="241">
        <v>150</v>
      </c>
      <c r="I197" s="242"/>
      <c r="J197" s="242"/>
      <c r="K197" s="238"/>
      <c r="L197" s="238"/>
      <c r="M197" s="243"/>
      <c r="N197" s="244"/>
      <c r="O197" s="245"/>
      <c r="P197" s="245"/>
      <c r="Q197" s="245"/>
      <c r="R197" s="245"/>
      <c r="S197" s="245"/>
      <c r="T197" s="245"/>
      <c r="U197" s="245"/>
      <c r="V197" s="245"/>
      <c r="W197" s="245"/>
      <c r="X197" s="246"/>
      <c r="Y197" s="13"/>
      <c r="Z197" s="13"/>
      <c r="AA197" s="13"/>
      <c r="AB197" s="13"/>
      <c r="AC197" s="13"/>
      <c r="AD197" s="13"/>
      <c r="AE197" s="13"/>
      <c r="AT197" s="247" t="s">
        <v>222</v>
      </c>
      <c r="AU197" s="247" t="s">
        <v>86</v>
      </c>
      <c r="AV197" s="13" t="s">
        <v>86</v>
      </c>
      <c r="AW197" s="13" t="s">
        <v>5</v>
      </c>
      <c r="AX197" s="13" t="s">
        <v>84</v>
      </c>
      <c r="AY197" s="247" t="s">
        <v>211</v>
      </c>
    </row>
    <row r="198" s="2" customFormat="1" ht="24.15" customHeight="1">
      <c r="A198" s="40"/>
      <c r="B198" s="41"/>
      <c r="C198" s="218" t="s">
        <v>385</v>
      </c>
      <c r="D198" s="218" t="s">
        <v>213</v>
      </c>
      <c r="E198" s="219" t="s">
        <v>386</v>
      </c>
      <c r="F198" s="220" t="s">
        <v>387</v>
      </c>
      <c r="G198" s="221" t="s">
        <v>345</v>
      </c>
      <c r="H198" s="222">
        <v>18.899999999999999</v>
      </c>
      <c r="I198" s="223"/>
      <c r="J198" s="223"/>
      <c r="K198" s="224">
        <f>ROUND(P198*H198,2)</f>
        <v>0</v>
      </c>
      <c r="L198" s="220" t="s">
        <v>217</v>
      </c>
      <c r="M198" s="46"/>
      <c r="N198" s="225" t="s">
        <v>22</v>
      </c>
      <c r="O198" s="226" t="s">
        <v>46</v>
      </c>
      <c r="P198" s="227">
        <f>I198+J198</f>
        <v>0</v>
      </c>
      <c r="Q198" s="227">
        <f>ROUND(I198*H198,2)</f>
        <v>0</v>
      </c>
      <c r="R198" s="227">
        <f>ROUND(J198*H198,2)</f>
        <v>0</v>
      </c>
      <c r="S198" s="86"/>
      <c r="T198" s="228">
        <f>S198*H198</f>
        <v>0</v>
      </c>
      <c r="U198" s="228">
        <v>0</v>
      </c>
      <c r="V198" s="228">
        <f>U198*H198</f>
        <v>0</v>
      </c>
      <c r="W198" s="228">
        <v>0.070000000000000007</v>
      </c>
      <c r="X198" s="229">
        <f>W198*H198</f>
        <v>1.323</v>
      </c>
      <c r="Y198" s="40"/>
      <c r="Z198" s="40"/>
      <c r="AA198" s="40"/>
      <c r="AB198" s="40"/>
      <c r="AC198" s="40"/>
      <c r="AD198" s="40"/>
      <c r="AE198" s="40"/>
      <c r="AR198" s="230" t="s">
        <v>218</v>
      </c>
      <c r="AT198" s="230" t="s">
        <v>213</v>
      </c>
      <c r="AU198" s="230" t="s">
        <v>86</v>
      </c>
      <c r="AY198" s="19" t="s">
        <v>211</v>
      </c>
      <c r="BE198" s="231">
        <f>IF(O198="základní",K198,0)</f>
        <v>0</v>
      </c>
      <c r="BF198" s="231">
        <f>IF(O198="snížená",K198,0)</f>
        <v>0</v>
      </c>
      <c r="BG198" s="231">
        <f>IF(O198="zákl. přenesená",K198,0)</f>
        <v>0</v>
      </c>
      <c r="BH198" s="231">
        <f>IF(O198="sníž. přenesená",K198,0)</f>
        <v>0</v>
      </c>
      <c r="BI198" s="231">
        <f>IF(O198="nulová",K198,0)</f>
        <v>0</v>
      </c>
      <c r="BJ198" s="19" t="s">
        <v>84</v>
      </c>
      <c r="BK198" s="231">
        <f>ROUND(P198*H198,2)</f>
        <v>0</v>
      </c>
      <c r="BL198" s="19" t="s">
        <v>218</v>
      </c>
      <c r="BM198" s="230" t="s">
        <v>388</v>
      </c>
    </row>
    <row r="199" s="2" customFormat="1">
      <c r="A199" s="40"/>
      <c r="B199" s="41"/>
      <c r="C199" s="42"/>
      <c r="D199" s="232" t="s">
        <v>220</v>
      </c>
      <c r="E199" s="42"/>
      <c r="F199" s="233" t="s">
        <v>387</v>
      </c>
      <c r="G199" s="42"/>
      <c r="H199" s="42"/>
      <c r="I199" s="234"/>
      <c r="J199" s="234"/>
      <c r="K199" s="42"/>
      <c r="L199" s="42"/>
      <c r="M199" s="46"/>
      <c r="N199" s="235"/>
      <c r="O199" s="236"/>
      <c r="P199" s="86"/>
      <c r="Q199" s="86"/>
      <c r="R199" s="86"/>
      <c r="S199" s="86"/>
      <c r="T199" s="86"/>
      <c r="U199" s="86"/>
      <c r="V199" s="86"/>
      <c r="W199" s="86"/>
      <c r="X199" s="87"/>
      <c r="Y199" s="40"/>
      <c r="Z199" s="40"/>
      <c r="AA199" s="40"/>
      <c r="AB199" s="40"/>
      <c r="AC199" s="40"/>
      <c r="AD199" s="40"/>
      <c r="AE199" s="40"/>
      <c r="AT199" s="19" t="s">
        <v>220</v>
      </c>
      <c r="AU199" s="19" t="s">
        <v>86</v>
      </c>
    </row>
    <row r="200" s="13" customFormat="1">
      <c r="A200" s="13"/>
      <c r="B200" s="237"/>
      <c r="C200" s="238"/>
      <c r="D200" s="232" t="s">
        <v>222</v>
      </c>
      <c r="E200" s="239" t="s">
        <v>22</v>
      </c>
      <c r="F200" s="240" t="s">
        <v>389</v>
      </c>
      <c r="G200" s="238"/>
      <c r="H200" s="241">
        <v>18.899999999999999</v>
      </c>
      <c r="I200" s="242"/>
      <c r="J200" s="242"/>
      <c r="K200" s="238"/>
      <c r="L200" s="238"/>
      <c r="M200" s="243"/>
      <c r="N200" s="244"/>
      <c r="O200" s="245"/>
      <c r="P200" s="245"/>
      <c r="Q200" s="245"/>
      <c r="R200" s="245"/>
      <c r="S200" s="245"/>
      <c r="T200" s="245"/>
      <c r="U200" s="245"/>
      <c r="V200" s="245"/>
      <c r="W200" s="245"/>
      <c r="X200" s="246"/>
      <c r="Y200" s="13"/>
      <c r="Z200" s="13"/>
      <c r="AA200" s="13"/>
      <c r="AB200" s="13"/>
      <c r="AC200" s="13"/>
      <c r="AD200" s="13"/>
      <c r="AE200" s="13"/>
      <c r="AT200" s="247" t="s">
        <v>222</v>
      </c>
      <c r="AU200" s="247" t="s">
        <v>86</v>
      </c>
      <c r="AV200" s="13" t="s">
        <v>86</v>
      </c>
      <c r="AW200" s="13" t="s">
        <v>5</v>
      </c>
      <c r="AX200" s="13" t="s">
        <v>84</v>
      </c>
      <c r="AY200" s="247" t="s">
        <v>211</v>
      </c>
    </row>
    <row r="201" s="2" customFormat="1" ht="24.15" customHeight="1">
      <c r="A201" s="40"/>
      <c r="B201" s="41"/>
      <c r="C201" s="218" t="s">
        <v>390</v>
      </c>
      <c r="D201" s="218" t="s">
        <v>213</v>
      </c>
      <c r="E201" s="219" t="s">
        <v>391</v>
      </c>
      <c r="F201" s="220" t="s">
        <v>392</v>
      </c>
      <c r="G201" s="221" t="s">
        <v>216</v>
      </c>
      <c r="H201" s="222">
        <v>28.472999999999999</v>
      </c>
      <c r="I201" s="223"/>
      <c r="J201" s="223"/>
      <c r="K201" s="224">
        <f>ROUND(P201*H201,2)</f>
        <v>0</v>
      </c>
      <c r="L201" s="220" t="s">
        <v>217</v>
      </c>
      <c r="M201" s="46"/>
      <c r="N201" s="225" t="s">
        <v>22</v>
      </c>
      <c r="O201" s="226" t="s">
        <v>46</v>
      </c>
      <c r="P201" s="227">
        <f>I201+J201</f>
        <v>0</v>
      </c>
      <c r="Q201" s="227">
        <f>ROUND(I201*H201,2)</f>
        <v>0</v>
      </c>
      <c r="R201" s="227">
        <f>ROUND(J201*H201,2)</f>
        <v>0</v>
      </c>
      <c r="S201" s="86"/>
      <c r="T201" s="228">
        <f>S201*H201</f>
        <v>0</v>
      </c>
      <c r="U201" s="228">
        <v>9.9900000000000002E-05</v>
      </c>
      <c r="V201" s="228">
        <f>U201*H201</f>
        <v>0.0028444527000000002</v>
      </c>
      <c r="W201" s="228">
        <v>2.4100000000000001</v>
      </c>
      <c r="X201" s="229">
        <f>W201*H201</f>
        <v>68.619929999999997</v>
      </c>
      <c r="Y201" s="40"/>
      <c r="Z201" s="40"/>
      <c r="AA201" s="40"/>
      <c r="AB201" s="40"/>
      <c r="AC201" s="40"/>
      <c r="AD201" s="40"/>
      <c r="AE201" s="40"/>
      <c r="AR201" s="230" t="s">
        <v>218</v>
      </c>
      <c r="AT201" s="230" t="s">
        <v>213</v>
      </c>
      <c r="AU201" s="230" t="s">
        <v>86</v>
      </c>
      <c r="AY201" s="19" t="s">
        <v>211</v>
      </c>
      <c r="BE201" s="231">
        <f>IF(O201="základní",K201,0)</f>
        <v>0</v>
      </c>
      <c r="BF201" s="231">
        <f>IF(O201="snížená",K201,0)</f>
        <v>0</v>
      </c>
      <c r="BG201" s="231">
        <f>IF(O201="zákl. přenesená",K201,0)</f>
        <v>0</v>
      </c>
      <c r="BH201" s="231">
        <f>IF(O201="sníž. přenesená",K201,0)</f>
        <v>0</v>
      </c>
      <c r="BI201" s="231">
        <f>IF(O201="nulová",K201,0)</f>
        <v>0</v>
      </c>
      <c r="BJ201" s="19" t="s">
        <v>84</v>
      </c>
      <c r="BK201" s="231">
        <f>ROUND(P201*H201,2)</f>
        <v>0</v>
      </c>
      <c r="BL201" s="19" t="s">
        <v>218</v>
      </c>
      <c r="BM201" s="230" t="s">
        <v>393</v>
      </c>
    </row>
    <row r="202" s="2" customFormat="1">
      <c r="A202" s="40"/>
      <c r="B202" s="41"/>
      <c r="C202" s="42"/>
      <c r="D202" s="232" t="s">
        <v>220</v>
      </c>
      <c r="E202" s="42"/>
      <c r="F202" s="233" t="s">
        <v>394</v>
      </c>
      <c r="G202" s="42"/>
      <c r="H202" s="42"/>
      <c r="I202" s="234"/>
      <c r="J202" s="234"/>
      <c r="K202" s="42"/>
      <c r="L202" s="42"/>
      <c r="M202" s="46"/>
      <c r="N202" s="235"/>
      <c r="O202" s="236"/>
      <c r="P202" s="86"/>
      <c r="Q202" s="86"/>
      <c r="R202" s="86"/>
      <c r="S202" s="86"/>
      <c r="T202" s="86"/>
      <c r="U202" s="86"/>
      <c r="V202" s="86"/>
      <c r="W202" s="86"/>
      <c r="X202" s="87"/>
      <c r="Y202" s="40"/>
      <c r="Z202" s="40"/>
      <c r="AA202" s="40"/>
      <c r="AB202" s="40"/>
      <c r="AC202" s="40"/>
      <c r="AD202" s="40"/>
      <c r="AE202" s="40"/>
      <c r="AT202" s="19" t="s">
        <v>220</v>
      </c>
      <c r="AU202" s="19" t="s">
        <v>86</v>
      </c>
    </row>
    <row r="203" s="13" customFormat="1">
      <c r="A203" s="13"/>
      <c r="B203" s="237"/>
      <c r="C203" s="238"/>
      <c r="D203" s="232" t="s">
        <v>222</v>
      </c>
      <c r="E203" s="239" t="s">
        <v>22</v>
      </c>
      <c r="F203" s="240" t="s">
        <v>395</v>
      </c>
      <c r="G203" s="238"/>
      <c r="H203" s="241">
        <v>8.75</v>
      </c>
      <c r="I203" s="242"/>
      <c r="J203" s="242"/>
      <c r="K203" s="238"/>
      <c r="L203" s="238"/>
      <c r="M203" s="243"/>
      <c r="N203" s="244"/>
      <c r="O203" s="245"/>
      <c r="P203" s="245"/>
      <c r="Q203" s="245"/>
      <c r="R203" s="245"/>
      <c r="S203" s="245"/>
      <c r="T203" s="245"/>
      <c r="U203" s="245"/>
      <c r="V203" s="245"/>
      <c r="W203" s="245"/>
      <c r="X203" s="246"/>
      <c r="Y203" s="13"/>
      <c r="Z203" s="13"/>
      <c r="AA203" s="13"/>
      <c r="AB203" s="13"/>
      <c r="AC203" s="13"/>
      <c r="AD203" s="13"/>
      <c r="AE203" s="13"/>
      <c r="AT203" s="247" t="s">
        <v>222</v>
      </c>
      <c r="AU203" s="247" t="s">
        <v>86</v>
      </c>
      <c r="AV203" s="13" t="s">
        <v>86</v>
      </c>
      <c r="AW203" s="13" t="s">
        <v>5</v>
      </c>
      <c r="AX203" s="13" t="s">
        <v>77</v>
      </c>
      <c r="AY203" s="247" t="s">
        <v>211</v>
      </c>
    </row>
    <row r="204" s="13" customFormat="1">
      <c r="A204" s="13"/>
      <c r="B204" s="237"/>
      <c r="C204" s="238"/>
      <c r="D204" s="232" t="s">
        <v>222</v>
      </c>
      <c r="E204" s="239" t="s">
        <v>22</v>
      </c>
      <c r="F204" s="240" t="s">
        <v>396</v>
      </c>
      <c r="G204" s="238"/>
      <c r="H204" s="241">
        <v>12.523</v>
      </c>
      <c r="I204" s="242"/>
      <c r="J204" s="242"/>
      <c r="K204" s="238"/>
      <c r="L204" s="238"/>
      <c r="M204" s="243"/>
      <c r="N204" s="244"/>
      <c r="O204" s="245"/>
      <c r="P204" s="245"/>
      <c r="Q204" s="245"/>
      <c r="R204" s="245"/>
      <c r="S204" s="245"/>
      <c r="T204" s="245"/>
      <c r="U204" s="245"/>
      <c r="V204" s="245"/>
      <c r="W204" s="245"/>
      <c r="X204" s="246"/>
      <c r="Y204" s="13"/>
      <c r="Z204" s="13"/>
      <c r="AA204" s="13"/>
      <c r="AB204" s="13"/>
      <c r="AC204" s="13"/>
      <c r="AD204" s="13"/>
      <c r="AE204" s="13"/>
      <c r="AT204" s="247" t="s">
        <v>222</v>
      </c>
      <c r="AU204" s="247" t="s">
        <v>86</v>
      </c>
      <c r="AV204" s="13" t="s">
        <v>86</v>
      </c>
      <c r="AW204" s="13" t="s">
        <v>5</v>
      </c>
      <c r="AX204" s="13" t="s">
        <v>77</v>
      </c>
      <c r="AY204" s="247" t="s">
        <v>211</v>
      </c>
    </row>
    <row r="205" s="13" customFormat="1">
      <c r="A205" s="13"/>
      <c r="B205" s="237"/>
      <c r="C205" s="238"/>
      <c r="D205" s="232" t="s">
        <v>222</v>
      </c>
      <c r="E205" s="239" t="s">
        <v>22</v>
      </c>
      <c r="F205" s="240" t="s">
        <v>397</v>
      </c>
      <c r="G205" s="238"/>
      <c r="H205" s="241">
        <v>4.5</v>
      </c>
      <c r="I205" s="242"/>
      <c r="J205" s="242"/>
      <c r="K205" s="238"/>
      <c r="L205" s="238"/>
      <c r="M205" s="243"/>
      <c r="N205" s="244"/>
      <c r="O205" s="245"/>
      <c r="P205" s="245"/>
      <c r="Q205" s="245"/>
      <c r="R205" s="245"/>
      <c r="S205" s="245"/>
      <c r="T205" s="245"/>
      <c r="U205" s="245"/>
      <c r="V205" s="245"/>
      <c r="W205" s="245"/>
      <c r="X205" s="246"/>
      <c r="Y205" s="13"/>
      <c r="Z205" s="13"/>
      <c r="AA205" s="13"/>
      <c r="AB205" s="13"/>
      <c r="AC205" s="13"/>
      <c r="AD205" s="13"/>
      <c r="AE205" s="13"/>
      <c r="AT205" s="247" t="s">
        <v>222</v>
      </c>
      <c r="AU205" s="247" t="s">
        <v>86</v>
      </c>
      <c r="AV205" s="13" t="s">
        <v>86</v>
      </c>
      <c r="AW205" s="13" t="s">
        <v>5</v>
      </c>
      <c r="AX205" s="13" t="s">
        <v>77</v>
      </c>
      <c r="AY205" s="247" t="s">
        <v>211</v>
      </c>
    </row>
    <row r="206" s="13" customFormat="1">
      <c r="A206" s="13"/>
      <c r="B206" s="237"/>
      <c r="C206" s="238"/>
      <c r="D206" s="232" t="s">
        <v>222</v>
      </c>
      <c r="E206" s="239" t="s">
        <v>22</v>
      </c>
      <c r="F206" s="240" t="s">
        <v>398</v>
      </c>
      <c r="G206" s="238"/>
      <c r="H206" s="241">
        <v>2.7000000000000002</v>
      </c>
      <c r="I206" s="242"/>
      <c r="J206" s="242"/>
      <c r="K206" s="238"/>
      <c r="L206" s="238"/>
      <c r="M206" s="243"/>
      <c r="N206" s="244"/>
      <c r="O206" s="245"/>
      <c r="P206" s="245"/>
      <c r="Q206" s="245"/>
      <c r="R206" s="245"/>
      <c r="S206" s="245"/>
      <c r="T206" s="245"/>
      <c r="U206" s="245"/>
      <c r="V206" s="245"/>
      <c r="W206" s="245"/>
      <c r="X206" s="246"/>
      <c r="Y206" s="13"/>
      <c r="Z206" s="13"/>
      <c r="AA206" s="13"/>
      <c r="AB206" s="13"/>
      <c r="AC206" s="13"/>
      <c r="AD206" s="13"/>
      <c r="AE206" s="13"/>
      <c r="AT206" s="247" t="s">
        <v>222</v>
      </c>
      <c r="AU206" s="247" t="s">
        <v>86</v>
      </c>
      <c r="AV206" s="13" t="s">
        <v>86</v>
      </c>
      <c r="AW206" s="13" t="s">
        <v>5</v>
      </c>
      <c r="AX206" s="13" t="s">
        <v>77</v>
      </c>
      <c r="AY206" s="247" t="s">
        <v>211</v>
      </c>
    </row>
    <row r="207" s="14" customFormat="1">
      <c r="A207" s="14"/>
      <c r="B207" s="248"/>
      <c r="C207" s="249"/>
      <c r="D207" s="232" t="s">
        <v>222</v>
      </c>
      <c r="E207" s="250" t="s">
        <v>22</v>
      </c>
      <c r="F207" s="251" t="s">
        <v>399</v>
      </c>
      <c r="G207" s="249"/>
      <c r="H207" s="252">
        <v>28.472999999999999</v>
      </c>
      <c r="I207" s="253"/>
      <c r="J207" s="253"/>
      <c r="K207" s="249"/>
      <c r="L207" s="249"/>
      <c r="M207" s="254"/>
      <c r="N207" s="255"/>
      <c r="O207" s="256"/>
      <c r="P207" s="256"/>
      <c r="Q207" s="256"/>
      <c r="R207" s="256"/>
      <c r="S207" s="256"/>
      <c r="T207" s="256"/>
      <c r="U207" s="256"/>
      <c r="V207" s="256"/>
      <c r="W207" s="256"/>
      <c r="X207" s="257"/>
      <c r="Y207" s="14"/>
      <c r="Z207" s="14"/>
      <c r="AA207" s="14"/>
      <c r="AB207" s="14"/>
      <c r="AC207" s="14"/>
      <c r="AD207" s="14"/>
      <c r="AE207" s="14"/>
      <c r="AT207" s="258" t="s">
        <v>222</v>
      </c>
      <c r="AU207" s="258" t="s">
        <v>86</v>
      </c>
      <c r="AV207" s="14" t="s">
        <v>218</v>
      </c>
      <c r="AW207" s="14" t="s">
        <v>5</v>
      </c>
      <c r="AX207" s="14" t="s">
        <v>84</v>
      </c>
      <c r="AY207" s="258" t="s">
        <v>211</v>
      </c>
    </row>
    <row r="208" s="12" customFormat="1" ht="22.8" customHeight="1">
      <c r="A208" s="12"/>
      <c r="B208" s="201"/>
      <c r="C208" s="202"/>
      <c r="D208" s="203" t="s">
        <v>76</v>
      </c>
      <c r="E208" s="216" t="s">
        <v>400</v>
      </c>
      <c r="F208" s="216" t="s">
        <v>401</v>
      </c>
      <c r="G208" s="202"/>
      <c r="H208" s="202"/>
      <c r="I208" s="205"/>
      <c r="J208" s="205"/>
      <c r="K208" s="217">
        <f>BK208</f>
        <v>0</v>
      </c>
      <c r="L208" s="202"/>
      <c r="M208" s="207"/>
      <c r="N208" s="208"/>
      <c r="O208" s="209"/>
      <c r="P208" s="209"/>
      <c r="Q208" s="210">
        <f>SUM(Q209:Q222)</f>
        <v>0</v>
      </c>
      <c r="R208" s="210">
        <f>SUM(R209:R222)</f>
        <v>0</v>
      </c>
      <c r="S208" s="209"/>
      <c r="T208" s="211">
        <f>SUM(T209:T222)</f>
        <v>0</v>
      </c>
      <c r="U208" s="209"/>
      <c r="V208" s="211">
        <f>SUM(V209:V222)</f>
        <v>0</v>
      </c>
      <c r="W208" s="209"/>
      <c r="X208" s="212">
        <f>SUM(X209:X222)</f>
        <v>0</v>
      </c>
      <c r="Y208" s="12"/>
      <c r="Z208" s="12"/>
      <c r="AA208" s="12"/>
      <c r="AB208" s="12"/>
      <c r="AC208" s="12"/>
      <c r="AD208" s="12"/>
      <c r="AE208" s="12"/>
      <c r="AR208" s="213" t="s">
        <v>84</v>
      </c>
      <c r="AT208" s="214" t="s">
        <v>76</v>
      </c>
      <c r="AU208" s="214" t="s">
        <v>84</v>
      </c>
      <c r="AY208" s="213" t="s">
        <v>211</v>
      </c>
      <c r="BK208" s="215">
        <f>SUM(BK209:BK222)</f>
        <v>0</v>
      </c>
    </row>
    <row r="209" s="2" customFormat="1" ht="24.15" customHeight="1">
      <c r="A209" s="40"/>
      <c r="B209" s="41"/>
      <c r="C209" s="218" t="s">
        <v>402</v>
      </c>
      <c r="D209" s="218" t="s">
        <v>213</v>
      </c>
      <c r="E209" s="219" t="s">
        <v>403</v>
      </c>
      <c r="F209" s="220" t="s">
        <v>404</v>
      </c>
      <c r="G209" s="221" t="s">
        <v>249</v>
      </c>
      <c r="H209" s="222">
        <v>72.055999999999997</v>
      </c>
      <c r="I209" s="223"/>
      <c r="J209" s="223"/>
      <c r="K209" s="224">
        <f>ROUND(P209*H209,2)</f>
        <v>0</v>
      </c>
      <c r="L209" s="220" t="s">
        <v>217</v>
      </c>
      <c r="M209" s="46"/>
      <c r="N209" s="225" t="s">
        <v>22</v>
      </c>
      <c r="O209" s="226" t="s">
        <v>46</v>
      </c>
      <c r="P209" s="227">
        <f>I209+J209</f>
        <v>0</v>
      </c>
      <c r="Q209" s="227">
        <f>ROUND(I209*H209,2)</f>
        <v>0</v>
      </c>
      <c r="R209" s="227">
        <f>ROUND(J209*H209,2)</f>
        <v>0</v>
      </c>
      <c r="S209" s="86"/>
      <c r="T209" s="228">
        <f>S209*H209</f>
        <v>0</v>
      </c>
      <c r="U209" s="228">
        <v>0</v>
      </c>
      <c r="V209" s="228">
        <f>U209*H209</f>
        <v>0</v>
      </c>
      <c r="W209" s="228">
        <v>0</v>
      </c>
      <c r="X209" s="229">
        <f>W209*H209</f>
        <v>0</v>
      </c>
      <c r="Y209" s="40"/>
      <c r="Z209" s="40"/>
      <c r="AA209" s="40"/>
      <c r="AB209" s="40"/>
      <c r="AC209" s="40"/>
      <c r="AD209" s="40"/>
      <c r="AE209" s="40"/>
      <c r="AR209" s="230" t="s">
        <v>218</v>
      </c>
      <c r="AT209" s="230" t="s">
        <v>213</v>
      </c>
      <c r="AU209" s="230" t="s">
        <v>86</v>
      </c>
      <c r="AY209" s="19" t="s">
        <v>211</v>
      </c>
      <c r="BE209" s="231">
        <f>IF(O209="základní",K209,0)</f>
        <v>0</v>
      </c>
      <c r="BF209" s="231">
        <f>IF(O209="snížená",K209,0)</f>
        <v>0</v>
      </c>
      <c r="BG209" s="231">
        <f>IF(O209="zákl. přenesená",K209,0)</f>
        <v>0</v>
      </c>
      <c r="BH209" s="231">
        <f>IF(O209="sníž. přenesená",K209,0)</f>
        <v>0</v>
      </c>
      <c r="BI209" s="231">
        <f>IF(O209="nulová",K209,0)</f>
        <v>0</v>
      </c>
      <c r="BJ209" s="19" t="s">
        <v>84</v>
      </c>
      <c r="BK209" s="231">
        <f>ROUND(P209*H209,2)</f>
        <v>0</v>
      </c>
      <c r="BL209" s="19" t="s">
        <v>218</v>
      </c>
      <c r="BM209" s="230" t="s">
        <v>405</v>
      </c>
    </row>
    <row r="210" s="2" customFormat="1">
      <c r="A210" s="40"/>
      <c r="B210" s="41"/>
      <c r="C210" s="42"/>
      <c r="D210" s="232" t="s">
        <v>220</v>
      </c>
      <c r="E210" s="42"/>
      <c r="F210" s="233" t="s">
        <v>406</v>
      </c>
      <c r="G210" s="42"/>
      <c r="H210" s="42"/>
      <c r="I210" s="234"/>
      <c r="J210" s="234"/>
      <c r="K210" s="42"/>
      <c r="L210" s="42"/>
      <c r="M210" s="46"/>
      <c r="N210" s="235"/>
      <c r="O210" s="236"/>
      <c r="P210" s="86"/>
      <c r="Q210" s="86"/>
      <c r="R210" s="86"/>
      <c r="S210" s="86"/>
      <c r="T210" s="86"/>
      <c r="U210" s="86"/>
      <c r="V210" s="86"/>
      <c r="W210" s="86"/>
      <c r="X210" s="87"/>
      <c r="Y210" s="40"/>
      <c r="Z210" s="40"/>
      <c r="AA210" s="40"/>
      <c r="AB210" s="40"/>
      <c r="AC210" s="40"/>
      <c r="AD210" s="40"/>
      <c r="AE210" s="40"/>
      <c r="AT210" s="19" t="s">
        <v>220</v>
      </c>
      <c r="AU210" s="19" t="s">
        <v>86</v>
      </c>
    </row>
    <row r="211" s="2" customFormat="1" ht="24.15" customHeight="1">
      <c r="A211" s="40"/>
      <c r="B211" s="41"/>
      <c r="C211" s="218" t="s">
        <v>407</v>
      </c>
      <c r="D211" s="218" t="s">
        <v>213</v>
      </c>
      <c r="E211" s="219" t="s">
        <v>408</v>
      </c>
      <c r="F211" s="220" t="s">
        <v>409</v>
      </c>
      <c r="G211" s="221" t="s">
        <v>249</v>
      </c>
      <c r="H211" s="222">
        <v>1008.784</v>
      </c>
      <c r="I211" s="223"/>
      <c r="J211" s="223"/>
      <c r="K211" s="224">
        <f>ROUND(P211*H211,2)</f>
        <v>0</v>
      </c>
      <c r="L211" s="220" t="s">
        <v>217</v>
      </c>
      <c r="M211" s="46"/>
      <c r="N211" s="225" t="s">
        <v>22</v>
      </c>
      <c r="O211" s="226" t="s">
        <v>46</v>
      </c>
      <c r="P211" s="227">
        <f>I211+J211</f>
        <v>0</v>
      </c>
      <c r="Q211" s="227">
        <f>ROUND(I211*H211,2)</f>
        <v>0</v>
      </c>
      <c r="R211" s="227">
        <f>ROUND(J211*H211,2)</f>
        <v>0</v>
      </c>
      <c r="S211" s="86"/>
      <c r="T211" s="228">
        <f>S211*H211</f>
        <v>0</v>
      </c>
      <c r="U211" s="228">
        <v>0</v>
      </c>
      <c r="V211" s="228">
        <f>U211*H211</f>
        <v>0</v>
      </c>
      <c r="W211" s="228">
        <v>0</v>
      </c>
      <c r="X211" s="229">
        <f>W211*H211</f>
        <v>0</v>
      </c>
      <c r="Y211" s="40"/>
      <c r="Z211" s="40"/>
      <c r="AA211" s="40"/>
      <c r="AB211" s="40"/>
      <c r="AC211" s="40"/>
      <c r="AD211" s="40"/>
      <c r="AE211" s="40"/>
      <c r="AR211" s="230" t="s">
        <v>218</v>
      </c>
      <c r="AT211" s="230" t="s">
        <v>213</v>
      </c>
      <c r="AU211" s="230" t="s">
        <v>86</v>
      </c>
      <c r="AY211" s="19" t="s">
        <v>211</v>
      </c>
      <c r="BE211" s="231">
        <f>IF(O211="základní",K211,0)</f>
        <v>0</v>
      </c>
      <c r="BF211" s="231">
        <f>IF(O211="snížená",K211,0)</f>
        <v>0</v>
      </c>
      <c r="BG211" s="231">
        <f>IF(O211="zákl. přenesená",K211,0)</f>
        <v>0</v>
      </c>
      <c r="BH211" s="231">
        <f>IF(O211="sníž. přenesená",K211,0)</f>
        <v>0</v>
      </c>
      <c r="BI211" s="231">
        <f>IF(O211="nulová",K211,0)</f>
        <v>0</v>
      </c>
      <c r="BJ211" s="19" t="s">
        <v>84</v>
      </c>
      <c r="BK211" s="231">
        <f>ROUND(P211*H211,2)</f>
        <v>0</v>
      </c>
      <c r="BL211" s="19" t="s">
        <v>218</v>
      </c>
      <c r="BM211" s="230" t="s">
        <v>410</v>
      </c>
    </row>
    <row r="212" s="2" customFormat="1">
      <c r="A212" s="40"/>
      <c r="B212" s="41"/>
      <c r="C212" s="42"/>
      <c r="D212" s="232" t="s">
        <v>220</v>
      </c>
      <c r="E212" s="42"/>
      <c r="F212" s="233" t="s">
        <v>411</v>
      </c>
      <c r="G212" s="42"/>
      <c r="H212" s="42"/>
      <c r="I212" s="234"/>
      <c r="J212" s="234"/>
      <c r="K212" s="42"/>
      <c r="L212" s="42"/>
      <c r="M212" s="46"/>
      <c r="N212" s="235"/>
      <c r="O212" s="236"/>
      <c r="P212" s="86"/>
      <c r="Q212" s="86"/>
      <c r="R212" s="86"/>
      <c r="S212" s="86"/>
      <c r="T212" s="86"/>
      <c r="U212" s="86"/>
      <c r="V212" s="86"/>
      <c r="W212" s="86"/>
      <c r="X212" s="87"/>
      <c r="Y212" s="40"/>
      <c r="Z212" s="40"/>
      <c r="AA212" s="40"/>
      <c r="AB212" s="40"/>
      <c r="AC212" s="40"/>
      <c r="AD212" s="40"/>
      <c r="AE212" s="40"/>
      <c r="AT212" s="19" t="s">
        <v>220</v>
      </c>
      <c r="AU212" s="19" t="s">
        <v>86</v>
      </c>
    </row>
    <row r="213" s="13" customFormat="1">
      <c r="A213" s="13"/>
      <c r="B213" s="237"/>
      <c r="C213" s="238"/>
      <c r="D213" s="232" t="s">
        <v>222</v>
      </c>
      <c r="E213" s="239" t="s">
        <v>22</v>
      </c>
      <c r="F213" s="240" t="s">
        <v>412</v>
      </c>
      <c r="G213" s="238"/>
      <c r="H213" s="241">
        <v>1008.784</v>
      </c>
      <c r="I213" s="242"/>
      <c r="J213" s="242"/>
      <c r="K213" s="238"/>
      <c r="L213" s="238"/>
      <c r="M213" s="243"/>
      <c r="N213" s="244"/>
      <c r="O213" s="245"/>
      <c r="P213" s="245"/>
      <c r="Q213" s="245"/>
      <c r="R213" s="245"/>
      <c r="S213" s="245"/>
      <c r="T213" s="245"/>
      <c r="U213" s="245"/>
      <c r="V213" s="245"/>
      <c r="W213" s="245"/>
      <c r="X213" s="246"/>
      <c r="Y213" s="13"/>
      <c r="Z213" s="13"/>
      <c r="AA213" s="13"/>
      <c r="AB213" s="13"/>
      <c r="AC213" s="13"/>
      <c r="AD213" s="13"/>
      <c r="AE213" s="13"/>
      <c r="AT213" s="247" t="s">
        <v>222</v>
      </c>
      <c r="AU213" s="247" t="s">
        <v>86</v>
      </c>
      <c r="AV213" s="13" t="s">
        <v>86</v>
      </c>
      <c r="AW213" s="13" t="s">
        <v>5</v>
      </c>
      <c r="AX213" s="13" t="s">
        <v>84</v>
      </c>
      <c r="AY213" s="247" t="s">
        <v>211</v>
      </c>
    </row>
    <row r="214" s="2" customFormat="1" ht="24.15" customHeight="1">
      <c r="A214" s="40"/>
      <c r="B214" s="41"/>
      <c r="C214" s="218" t="s">
        <v>413</v>
      </c>
      <c r="D214" s="218" t="s">
        <v>213</v>
      </c>
      <c r="E214" s="219" t="s">
        <v>414</v>
      </c>
      <c r="F214" s="220" t="s">
        <v>415</v>
      </c>
      <c r="G214" s="221" t="s">
        <v>249</v>
      </c>
      <c r="H214" s="222">
        <v>72.055999999999997</v>
      </c>
      <c r="I214" s="223"/>
      <c r="J214" s="223"/>
      <c r="K214" s="224">
        <f>ROUND(P214*H214,2)</f>
        <v>0</v>
      </c>
      <c r="L214" s="220" t="s">
        <v>217</v>
      </c>
      <c r="M214" s="46"/>
      <c r="N214" s="225" t="s">
        <v>22</v>
      </c>
      <c r="O214" s="226" t="s">
        <v>46</v>
      </c>
      <c r="P214" s="227">
        <f>I214+J214</f>
        <v>0</v>
      </c>
      <c r="Q214" s="227">
        <f>ROUND(I214*H214,2)</f>
        <v>0</v>
      </c>
      <c r="R214" s="227">
        <f>ROUND(J214*H214,2)</f>
        <v>0</v>
      </c>
      <c r="S214" s="86"/>
      <c r="T214" s="228">
        <f>S214*H214</f>
        <v>0</v>
      </c>
      <c r="U214" s="228">
        <v>0</v>
      </c>
      <c r="V214" s="228">
        <f>U214*H214</f>
        <v>0</v>
      </c>
      <c r="W214" s="228">
        <v>0</v>
      </c>
      <c r="X214" s="229">
        <f>W214*H214</f>
        <v>0</v>
      </c>
      <c r="Y214" s="40"/>
      <c r="Z214" s="40"/>
      <c r="AA214" s="40"/>
      <c r="AB214" s="40"/>
      <c r="AC214" s="40"/>
      <c r="AD214" s="40"/>
      <c r="AE214" s="40"/>
      <c r="AR214" s="230" t="s">
        <v>218</v>
      </c>
      <c r="AT214" s="230" t="s">
        <v>213</v>
      </c>
      <c r="AU214" s="230" t="s">
        <v>86</v>
      </c>
      <c r="AY214" s="19" t="s">
        <v>211</v>
      </c>
      <c r="BE214" s="231">
        <f>IF(O214="základní",K214,0)</f>
        <v>0</v>
      </c>
      <c r="BF214" s="231">
        <f>IF(O214="snížená",K214,0)</f>
        <v>0</v>
      </c>
      <c r="BG214" s="231">
        <f>IF(O214="zákl. přenesená",K214,0)</f>
        <v>0</v>
      </c>
      <c r="BH214" s="231">
        <f>IF(O214="sníž. přenesená",K214,0)</f>
        <v>0</v>
      </c>
      <c r="BI214" s="231">
        <f>IF(O214="nulová",K214,0)</f>
        <v>0</v>
      </c>
      <c r="BJ214" s="19" t="s">
        <v>84</v>
      </c>
      <c r="BK214" s="231">
        <f>ROUND(P214*H214,2)</f>
        <v>0</v>
      </c>
      <c r="BL214" s="19" t="s">
        <v>218</v>
      </c>
      <c r="BM214" s="230" t="s">
        <v>416</v>
      </c>
    </row>
    <row r="215" s="2" customFormat="1">
      <c r="A215" s="40"/>
      <c r="B215" s="41"/>
      <c r="C215" s="42"/>
      <c r="D215" s="232" t="s">
        <v>220</v>
      </c>
      <c r="E215" s="42"/>
      <c r="F215" s="233" t="s">
        <v>417</v>
      </c>
      <c r="G215" s="42"/>
      <c r="H215" s="42"/>
      <c r="I215" s="234"/>
      <c r="J215" s="234"/>
      <c r="K215" s="42"/>
      <c r="L215" s="42"/>
      <c r="M215" s="46"/>
      <c r="N215" s="235"/>
      <c r="O215" s="236"/>
      <c r="P215" s="86"/>
      <c r="Q215" s="86"/>
      <c r="R215" s="86"/>
      <c r="S215" s="86"/>
      <c r="T215" s="86"/>
      <c r="U215" s="86"/>
      <c r="V215" s="86"/>
      <c r="W215" s="86"/>
      <c r="X215" s="87"/>
      <c r="Y215" s="40"/>
      <c r="Z215" s="40"/>
      <c r="AA215" s="40"/>
      <c r="AB215" s="40"/>
      <c r="AC215" s="40"/>
      <c r="AD215" s="40"/>
      <c r="AE215" s="40"/>
      <c r="AT215" s="19" t="s">
        <v>220</v>
      </c>
      <c r="AU215" s="19" t="s">
        <v>86</v>
      </c>
    </row>
    <row r="216" s="2" customFormat="1">
      <c r="A216" s="40"/>
      <c r="B216" s="41"/>
      <c r="C216" s="218" t="s">
        <v>418</v>
      </c>
      <c r="D216" s="218" t="s">
        <v>213</v>
      </c>
      <c r="E216" s="219" t="s">
        <v>419</v>
      </c>
      <c r="F216" s="220" t="s">
        <v>420</v>
      </c>
      <c r="G216" s="221" t="s">
        <v>249</v>
      </c>
      <c r="H216" s="222">
        <v>69.942999999999998</v>
      </c>
      <c r="I216" s="223"/>
      <c r="J216" s="223"/>
      <c r="K216" s="224">
        <f>ROUND(P216*H216,2)</f>
        <v>0</v>
      </c>
      <c r="L216" s="220" t="s">
        <v>217</v>
      </c>
      <c r="M216" s="46"/>
      <c r="N216" s="225" t="s">
        <v>22</v>
      </c>
      <c r="O216" s="226" t="s">
        <v>46</v>
      </c>
      <c r="P216" s="227">
        <f>I216+J216</f>
        <v>0</v>
      </c>
      <c r="Q216" s="227">
        <f>ROUND(I216*H216,2)</f>
        <v>0</v>
      </c>
      <c r="R216" s="227">
        <f>ROUND(J216*H216,2)</f>
        <v>0</v>
      </c>
      <c r="S216" s="86"/>
      <c r="T216" s="228">
        <f>S216*H216</f>
        <v>0</v>
      </c>
      <c r="U216" s="228">
        <v>0</v>
      </c>
      <c r="V216" s="228">
        <f>U216*H216</f>
        <v>0</v>
      </c>
      <c r="W216" s="228">
        <v>0</v>
      </c>
      <c r="X216" s="229">
        <f>W216*H216</f>
        <v>0</v>
      </c>
      <c r="Y216" s="40"/>
      <c r="Z216" s="40"/>
      <c r="AA216" s="40"/>
      <c r="AB216" s="40"/>
      <c r="AC216" s="40"/>
      <c r="AD216" s="40"/>
      <c r="AE216" s="40"/>
      <c r="AR216" s="230" t="s">
        <v>218</v>
      </c>
      <c r="AT216" s="230" t="s">
        <v>213</v>
      </c>
      <c r="AU216" s="230" t="s">
        <v>86</v>
      </c>
      <c r="AY216" s="19" t="s">
        <v>211</v>
      </c>
      <c r="BE216" s="231">
        <f>IF(O216="základní",K216,0)</f>
        <v>0</v>
      </c>
      <c r="BF216" s="231">
        <f>IF(O216="snížená",K216,0)</f>
        <v>0</v>
      </c>
      <c r="BG216" s="231">
        <f>IF(O216="zákl. přenesená",K216,0)</f>
        <v>0</v>
      </c>
      <c r="BH216" s="231">
        <f>IF(O216="sníž. přenesená",K216,0)</f>
        <v>0</v>
      </c>
      <c r="BI216" s="231">
        <f>IF(O216="nulová",K216,0)</f>
        <v>0</v>
      </c>
      <c r="BJ216" s="19" t="s">
        <v>84</v>
      </c>
      <c r="BK216" s="231">
        <f>ROUND(P216*H216,2)</f>
        <v>0</v>
      </c>
      <c r="BL216" s="19" t="s">
        <v>218</v>
      </c>
      <c r="BM216" s="230" t="s">
        <v>421</v>
      </c>
    </row>
    <row r="217" s="2" customFormat="1">
      <c r="A217" s="40"/>
      <c r="B217" s="41"/>
      <c r="C217" s="42"/>
      <c r="D217" s="232" t="s">
        <v>220</v>
      </c>
      <c r="E217" s="42"/>
      <c r="F217" s="233" t="s">
        <v>422</v>
      </c>
      <c r="G217" s="42"/>
      <c r="H217" s="42"/>
      <c r="I217" s="234"/>
      <c r="J217" s="234"/>
      <c r="K217" s="42"/>
      <c r="L217" s="42"/>
      <c r="M217" s="46"/>
      <c r="N217" s="235"/>
      <c r="O217" s="236"/>
      <c r="P217" s="86"/>
      <c r="Q217" s="86"/>
      <c r="R217" s="86"/>
      <c r="S217" s="86"/>
      <c r="T217" s="86"/>
      <c r="U217" s="86"/>
      <c r="V217" s="86"/>
      <c r="W217" s="86"/>
      <c r="X217" s="87"/>
      <c r="Y217" s="40"/>
      <c r="Z217" s="40"/>
      <c r="AA217" s="40"/>
      <c r="AB217" s="40"/>
      <c r="AC217" s="40"/>
      <c r="AD217" s="40"/>
      <c r="AE217" s="40"/>
      <c r="AT217" s="19" t="s">
        <v>220</v>
      </c>
      <c r="AU217" s="19" t="s">
        <v>86</v>
      </c>
    </row>
    <row r="218" s="2" customFormat="1">
      <c r="A218" s="40"/>
      <c r="B218" s="41"/>
      <c r="C218" s="218" t="s">
        <v>423</v>
      </c>
      <c r="D218" s="218" t="s">
        <v>213</v>
      </c>
      <c r="E218" s="219" t="s">
        <v>424</v>
      </c>
      <c r="F218" s="220" t="s">
        <v>425</v>
      </c>
      <c r="G218" s="221" t="s">
        <v>249</v>
      </c>
      <c r="H218" s="222">
        <v>1.762</v>
      </c>
      <c r="I218" s="223"/>
      <c r="J218" s="223"/>
      <c r="K218" s="224">
        <f>ROUND(P218*H218,2)</f>
        <v>0</v>
      </c>
      <c r="L218" s="220" t="s">
        <v>217</v>
      </c>
      <c r="M218" s="46"/>
      <c r="N218" s="225" t="s">
        <v>22</v>
      </c>
      <c r="O218" s="226" t="s">
        <v>46</v>
      </c>
      <c r="P218" s="227">
        <f>I218+J218</f>
        <v>0</v>
      </c>
      <c r="Q218" s="227">
        <f>ROUND(I218*H218,2)</f>
        <v>0</v>
      </c>
      <c r="R218" s="227">
        <f>ROUND(J218*H218,2)</f>
        <v>0</v>
      </c>
      <c r="S218" s="86"/>
      <c r="T218" s="228">
        <f>S218*H218</f>
        <v>0</v>
      </c>
      <c r="U218" s="228">
        <v>0</v>
      </c>
      <c r="V218" s="228">
        <f>U218*H218</f>
        <v>0</v>
      </c>
      <c r="W218" s="228">
        <v>0</v>
      </c>
      <c r="X218" s="229">
        <f>W218*H218</f>
        <v>0</v>
      </c>
      <c r="Y218" s="40"/>
      <c r="Z218" s="40"/>
      <c r="AA218" s="40"/>
      <c r="AB218" s="40"/>
      <c r="AC218" s="40"/>
      <c r="AD218" s="40"/>
      <c r="AE218" s="40"/>
      <c r="AR218" s="230" t="s">
        <v>218</v>
      </c>
      <c r="AT218" s="230" t="s">
        <v>213</v>
      </c>
      <c r="AU218" s="230" t="s">
        <v>86</v>
      </c>
      <c r="AY218" s="19" t="s">
        <v>211</v>
      </c>
      <c r="BE218" s="231">
        <f>IF(O218="základní",K218,0)</f>
        <v>0</v>
      </c>
      <c r="BF218" s="231">
        <f>IF(O218="snížená",K218,0)</f>
        <v>0</v>
      </c>
      <c r="BG218" s="231">
        <f>IF(O218="zákl. přenesená",K218,0)</f>
        <v>0</v>
      </c>
      <c r="BH218" s="231">
        <f>IF(O218="sníž. přenesená",K218,0)</f>
        <v>0</v>
      </c>
      <c r="BI218" s="231">
        <f>IF(O218="nulová",K218,0)</f>
        <v>0</v>
      </c>
      <c r="BJ218" s="19" t="s">
        <v>84</v>
      </c>
      <c r="BK218" s="231">
        <f>ROUND(P218*H218,2)</f>
        <v>0</v>
      </c>
      <c r="BL218" s="19" t="s">
        <v>218</v>
      </c>
      <c r="BM218" s="230" t="s">
        <v>426</v>
      </c>
    </row>
    <row r="219" s="2" customFormat="1">
      <c r="A219" s="40"/>
      <c r="B219" s="41"/>
      <c r="C219" s="42"/>
      <c r="D219" s="232" t="s">
        <v>220</v>
      </c>
      <c r="E219" s="42"/>
      <c r="F219" s="233" t="s">
        <v>427</v>
      </c>
      <c r="G219" s="42"/>
      <c r="H219" s="42"/>
      <c r="I219" s="234"/>
      <c r="J219" s="234"/>
      <c r="K219" s="42"/>
      <c r="L219" s="42"/>
      <c r="M219" s="46"/>
      <c r="N219" s="235"/>
      <c r="O219" s="236"/>
      <c r="P219" s="86"/>
      <c r="Q219" s="86"/>
      <c r="R219" s="86"/>
      <c r="S219" s="86"/>
      <c r="T219" s="86"/>
      <c r="U219" s="86"/>
      <c r="V219" s="86"/>
      <c r="W219" s="86"/>
      <c r="X219" s="87"/>
      <c r="Y219" s="40"/>
      <c r="Z219" s="40"/>
      <c r="AA219" s="40"/>
      <c r="AB219" s="40"/>
      <c r="AC219" s="40"/>
      <c r="AD219" s="40"/>
      <c r="AE219" s="40"/>
      <c r="AT219" s="19" t="s">
        <v>220</v>
      </c>
      <c r="AU219" s="19" t="s">
        <v>86</v>
      </c>
    </row>
    <row r="220" s="13" customFormat="1">
      <c r="A220" s="13"/>
      <c r="B220" s="237"/>
      <c r="C220" s="238"/>
      <c r="D220" s="232" t="s">
        <v>222</v>
      </c>
      <c r="E220" s="239" t="s">
        <v>22</v>
      </c>
      <c r="F220" s="240" t="s">
        <v>428</v>
      </c>
      <c r="G220" s="238"/>
      <c r="H220" s="241">
        <v>1.762</v>
      </c>
      <c r="I220" s="242"/>
      <c r="J220" s="242"/>
      <c r="K220" s="238"/>
      <c r="L220" s="238"/>
      <c r="M220" s="243"/>
      <c r="N220" s="244"/>
      <c r="O220" s="245"/>
      <c r="P220" s="245"/>
      <c r="Q220" s="245"/>
      <c r="R220" s="245"/>
      <c r="S220" s="245"/>
      <c r="T220" s="245"/>
      <c r="U220" s="245"/>
      <c r="V220" s="245"/>
      <c r="W220" s="245"/>
      <c r="X220" s="246"/>
      <c r="Y220" s="13"/>
      <c r="Z220" s="13"/>
      <c r="AA220" s="13"/>
      <c r="AB220" s="13"/>
      <c r="AC220" s="13"/>
      <c r="AD220" s="13"/>
      <c r="AE220" s="13"/>
      <c r="AT220" s="247" t="s">
        <v>222</v>
      </c>
      <c r="AU220" s="247" t="s">
        <v>86</v>
      </c>
      <c r="AV220" s="13" t="s">
        <v>86</v>
      </c>
      <c r="AW220" s="13" t="s">
        <v>5</v>
      </c>
      <c r="AX220" s="13" t="s">
        <v>84</v>
      </c>
      <c r="AY220" s="247" t="s">
        <v>211</v>
      </c>
    </row>
    <row r="221" s="2" customFormat="1">
      <c r="A221" s="40"/>
      <c r="B221" s="41"/>
      <c r="C221" s="218" t="s">
        <v>429</v>
      </c>
      <c r="D221" s="218" t="s">
        <v>213</v>
      </c>
      <c r="E221" s="219" t="s">
        <v>430</v>
      </c>
      <c r="F221" s="220" t="s">
        <v>431</v>
      </c>
      <c r="G221" s="221" t="s">
        <v>249</v>
      </c>
      <c r="H221" s="222">
        <v>0.35099999999999998</v>
      </c>
      <c r="I221" s="223"/>
      <c r="J221" s="223"/>
      <c r="K221" s="224">
        <f>ROUND(P221*H221,2)</f>
        <v>0</v>
      </c>
      <c r="L221" s="220" t="s">
        <v>217</v>
      </c>
      <c r="M221" s="46"/>
      <c r="N221" s="225" t="s">
        <v>22</v>
      </c>
      <c r="O221" s="226" t="s">
        <v>46</v>
      </c>
      <c r="P221" s="227">
        <f>I221+J221</f>
        <v>0</v>
      </c>
      <c r="Q221" s="227">
        <f>ROUND(I221*H221,2)</f>
        <v>0</v>
      </c>
      <c r="R221" s="227">
        <f>ROUND(J221*H221,2)</f>
        <v>0</v>
      </c>
      <c r="S221" s="86"/>
      <c r="T221" s="228">
        <f>S221*H221</f>
        <v>0</v>
      </c>
      <c r="U221" s="228">
        <v>0</v>
      </c>
      <c r="V221" s="228">
        <f>U221*H221</f>
        <v>0</v>
      </c>
      <c r="W221" s="228">
        <v>0</v>
      </c>
      <c r="X221" s="229">
        <f>W221*H221</f>
        <v>0</v>
      </c>
      <c r="Y221" s="40"/>
      <c r="Z221" s="40"/>
      <c r="AA221" s="40"/>
      <c r="AB221" s="40"/>
      <c r="AC221" s="40"/>
      <c r="AD221" s="40"/>
      <c r="AE221" s="40"/>
      <c r="AR221" s="230" t="s">
        <v>218</v>
      </c>
      <c r="AT221" s="230" t="s">
        <v>213</v>
      </c>
      <c r="AU221" s="230" t="s">
        <v>86</v>
      </c>
      <c r="AY221" s="19" t="s">
        <v>211</v>
      </c>
      <c r="BE221" s="231">
        <f>IF(O221="základní",K221,0)</f>
        <v>0</v>
      </c>
      <c r="BF221" s="231">
        <f>IF(O221="snížená",K221,0)</f>
        <v>0</v>
      </c>
      <c r="BG221" s="231">
        <f>IF(O221="zákl. přenesená",K221,0)</f>
        <v>0</v>
      </c>
      <c r="BH221" s="231">
        <f>IF(O221="sníž. přenesená",K221,0)</f>
        <v>0</v>
      </c>
      <c r="BI221" s="231">
        <f>IF(O221="nulová",K221,0)</f>
        <v>0</v>
      </c>
      <c r="BJ221" s="19" t="s">
        <v>84</v>
      </c>
      <c r="BK221" s="231">
        <f>ROUND(P221*H221,2)</f>
        <v>0</v>
      </c>
      <c r="BL221" s="19" t="s">
        <v>218</v>
      </c>
      <c r="BM221" s="230" t="s">
        <v>432</v>
      </c>
    </row>
    <row r="222" s="2" customFormat="1">
      <c r="A222" s="40"/>
      <c r="B222" s="41"/>
      <c r="C222" s="42"/>
      <c r="D222" s="232" t="s">
        <v>220</v>
      </c>
      <c r="E222" s="42"/>
      <c r="F222" s="233" t="s">
        <v>433</v>
      </c>
      <c r="G222" s="42"/>
      <c r="H222" s="42"/>
      <c r="I222" s="234"/>
      <c r="J222" s="234"/>
      <c r="K222" s="42"/>
      <c r="L222" s="42"/>
      <c r="M222" s="46"/>
      <c r="N222" s="235"/>
      <c r="O222" s="236"/>
      <c r="P222" s="86"/>
      <c r="Q222" s="86"/>
      <c r="R222" s="86"/>
      <c r="S222" s="86"/>
      <c r="T222" s="86"/>
      <c r="U222" s="86"/>
      <c r="V222" s="86"/>
      <c r="W222" s="86"/>
      <c r="X222" s="87"/>
      <c r="Y222" s="40"/>
      <c r="Z222" s="40"/>
      <c r="AA222" s="40"/>
      <c r="AB222" s="40"/>
      <c r="AC222" s="40"/>
      <c r="AD222" s="40"/>
      <c r="AE222" s="40"/>
      <c r="AT222" s="19" t="s">
        <v>220</v>
      </c>
      <c r="AU222" s="19" t="s">
        <v>86</v>
      </c>
    </row>
    <row r="223" s="12" customFormat="1" ht="22.8" customHeight="1">
      <c r="A223" s="12"/>
      <c r="B223" s="201"/>
      <c r="C223" s="202"/>
      <c r="D223" s="203" t="s">
        <v>76</v>
      </c>
      <c r="E223" s="216" t="s">
        <v>434</v>
      </c>
      <c r="F223" s="216" t="s">
        <v>435</v>
      </c>
      <c r="G223" s="202"/>
      <c r="H223" s="202"/>
      <c r="I223" s="205"/>
      <c r="J223" s="205"/>
      <c r="K223" s="217">
        <f>BK223</f>
        <v>0</v>
      </c>
      <c r="L223" s="202"/>
      <c r="M223" s="207"/>
      <c r="N223" s="208"/>
      <c r="O223" s="209"/>
      <c r="P223" s="209"/>
      <c r="Q223" s="210">
        <f>SUM(Q224:Q225)</f>
        <v>0</v>
      </c>
      <c r="R223" s="210">
        <f>SUM(R224:R225)</f>
        <v>0</v>
      </c>
      <c r="S223" s="209"/>
      <c r="T223" s="211">
        <f>SUM(T224:T225)</f>
        <v>0</v>
      </c>
      <c r="U223" s="209"/>
      <c r="V223" s="211">
        <f>SUM(V224:V225)</f>
        <v>0</v>
      </c>
      <c r="W223" s="209"/>
      <c r="X223" s="212">
        <f>SUM(X224:X225)</f>
        <v>0</v>
      </c>
      <c r="Y223" s="12"/>
      <c r="Z223" s="12"/>
      <c r="AA223" s="12"/>
      <c r="AB223" s="12"/>
      <c r="AC223" s="12"/>
      <c r="AD223" s="12"/>
      <c r="AE223" s="12"/>
      <c r="AR223" s="213" t="s">
        <v>84</v>
      </c>
      <c r="AT223" s="214" t="s">
        <v>76</v>
      </c>
      <c r="AU223" s="214" t="s">
        <v>84</v>
      </c>
      <c r="AY223" s="213" t="s">
        <v>211</v>
      </c>
      <c r="BK223" s="215">
        <f>SUM(BK224:BK225)</f>
        <v>0</v>
      </c>
    </row>
    <row r="224" s="2" customFormat="1" ht="24.15" customHeight="1">
      <c r="A224" s="40"/>
      <c r="B224" s="41"/>
      <c r="C224" s="218" t="s">
        <v>436</v>
      </c>
      <c r="D224" s="218" t="s">
        <v>213</v>
      </c>
      <c r="E224" s="219" t="s">
        <v>437</v>
      </c>
      <c r="F224" s="220" t="s">
        <v>438</v>
      </c>
      <c r="G224" s="221" t="s">
        <v>249</v>
      </c>
      <c r="H224" s="222">
        <v>181.05099999999999</v>
      </c>
      <c r="I224" s="223"/>
      <c r="J224" s="223"/>
      <c r="K224" s="224">
        <f>ROUND(P224*H224,2)</f>
        <v>0</v>
      </c>
      <c r="L224" s="220" t="s">
        <v>217</v>
      </c>
      <c r="M224" s="46"/>
      <c r="N224" s="225" t="s">
        <v>22</v>
      </c>
      <c r="O224" s="226" t="s">
        <v>46</v>
      </c>
      <c r="P224" s="227">
        <f>I224+J224</f>
        <v>0</v>
      </c>
      <c r="Q224" s="227">
        <f>ROUND(I224*H224,2)</f>
        <v>0</v>
      </c>
      <c r="R224" s="227">
        <f>ROUND(J224*H224,2)</f>
        <v>0</v>
      </c>
      <c r="S224" s="86"/>
      <c r="T224" s="228">
        <f>S224*H224</f>
        <v>0</v>
      </c>
      <c r="U224" s="228">
        <v>0</v>
      </c>
      <c r="V224" s="228">
        <f>U224*H224</f>
        <v>0</v>
      </c>
      <c r="W224" s="228">
        <v>0</v>
      </c>
      <c r="X224" s="229">
        <f>W224*H224</f>
        <v>0</v>
      </c>
      <c r="Y224" s="40"/>
      <c r="Z224" s="40"/>
      <c r="AA224" s="40"/>
      <c r="AB224" s="40"/>
      <c r="AC224" s="40"/>
      <c r="AD224" s="40"/>
      <c r="AE224" s="40"/>
      <c r="AR224" s="230" t="s">
        <v>218</v>
      </c>
      <c r="AT224" s="230" t="s">
        <v>213</v>
      </c>
      <c r="AU224" s="230" t="s">
        <v>86</v>
      </c>
      <c r="AY224" s="19" t="s">
        <v>211</v>
      </c>
      <c r="BE224" s="231">
        <f>IF(O224="základní",K224,0)</f>
        <v>0</v>
      </c>
      <c r="BF224" s="231">
        <f>IF(O224="snížená",K224,0)</f>
        <v>0</v>
      </c>
      <c r="BG224" s="231">
        <f>IF(O224="zákl. přenesená",K224,0)</f>
        <v>0</v>
      </c>
      <c r="BH224" s="231">
        <f>IF(O224="sníž. přenesená",K224,0)</f>
        <v>0</v>
      </c>
      <c r="BI224" s="231">
        <f>IF(O224="nulová",K224,0)</f>
        <v>0</v>
      </c>
      <c r="BJ224" s="19" t="s">
        <v>84</v>
      </c>
      <c r="BK224" s="231">
        <f>ROUND(P224*H224,2)</f>
        <v>0</v>
      </c>
      <c r="BL224" s="19" t="s">
        <v>218</v>
      </c>
      <c r="BM224" s="230" t="s">
        <v>439</v>
      </c>
    </row>
    <row r="225" s="2" customFormat="1">
      <c r="A225" s="40"/>
      <c r="B225" s="41"/>
      <c r="C225" s="42"/>
      <c r="D225" s="232" t="s">
        <v>220</v>
      </c>
      <c r="E225" s="42"/>
      <c r="F225" s="233" t="s">
        <v>440</v>
      </c>
      <c r="G225" s="42"/>
      <c r="H225" s="42"/>
      <c r="I225" s="234"/>
      <c r="J225" s="234"/>
      <c r="K225" s="42"/>
      <c r="L225" s="42"/>
      <c r="M225" s="46"/>
      <c r="N225" s="235"/>
      <c r="O225" s="236"/>
      <c r="P225" s="86"/>
      <c r="Q225" s="86"/>
      <c r="R225" s="86"/>
      <c r="S225" s="86"/>
      <c r="T225" s="86"/>
      <c r="U225" s="86"/>
      <c r="V225" s="86"/>
      <c r="W225" s="86"/>
      <c r="X225" s="87"/>
      <c r="Y225" s="40"/>
      <c r="Z225" s="40"/>
      <c r="AA225" s="40"/>
      <c r="AB225" s="40"/>
      <c r="AC225" s="40"/>
      <c r="AD225" s="40"/>
      <c r="AE225" s="40"/>
      <c r="AT225" s="19" t="s">
        <v>220</v>
      </c>
      <c r="AU225" s="19" t="s">
        <v>86</v>
      </c>
    </row>
    <row r="226" s="12" customFormat="1" ht="25.92" customHeight="1">
      <c r="A226" s="12"/>
      <c r="B226" s="201"/>
      <c r="C226" s="202"/>
      <c r="D226" s="203" t="s">
        <v>76</v>
      </c>
      <c r="E226" s="204" t="s">
        <v>441</v>
      </c>
      <c r="F226" s="204" t="s">
        <v>442</v>
      </c>
      <c r="G226" s="202"/>
      <c r="H226" s="202"/>
      <c r="I226" s="205"/>
      <c r="J226" s="205"/>
      <c r="K226" s="206">
        <f>BK226</f>
        <v>0</v>
      </c>
      <c r="L226" s="202"/>
      <c r="M226" s="207"/>
      <c r="N226" s="208"/>
      <c r="O226" s="209"/>
      <c r="P226" s="209"/>
      <c r="Q226" s="210">
        <f>Q227+Q266+Q270+Q292+Q299</f>
        <v>0</v>
      </c>
      <c r="R226" s="210">
        <f>R227+R266+R270+R292+R299</f>
        <v>0</v>
      </c>
      <c r="S226" s="209"/>
      <c r="T226" s="211">
        <f>T227+T266+T270+T292+T299</f>
        <v>0</v>
      </c>
      <c r="U226" s="209"/>
      <c r="V226" s="211">
        <f>V227+V266+V270+V292+V299</f>
        <v>0.79760681249999998</v>
      </c>
      <c r="W226" s="209"/>
      <c r="X226" s="212">
        <f>X227+X266+X270+X292+X299</f>
        <v>2.1132300000000002</v>
      </c>
      <c r="Y226" s="12"/>
      <c r="Z226" s="12"/>
      <c r="AA226" s="12"/>
      <c r="AB226" s="12"/>
      <c r="AC226" s="12"/>
      <c r="AD226" s="12"/>
      <c r="AE226" s="12"/>
      <c r="AR226" s="213" t="s">
        <v>86</v>
      </c>
      <c r="AT226" s="214" t="s">
        <v>76</v>
      </c>
      <c r="AU226" s="214" t="s">
        <v>77</v>
      </c>
      <c r="AY226" s="213" t="s">
        <v>211</v>
      </c>
      <c r="BK226" s="215">
        <f>BK227+BK266+BK270+BK292+BK299</f>
        <v>0</v>
      </c>
    </row>
    <row r="227" s="12" customFormat="1" ht="22.8" customHeight="1">
      <c r="A227" s="12"/>
      <c r="B227" s="201"/>
      <c r="C227" s="202"/>
      <c r="D227" s="203" t="s">
        <v>76</v>
      </c>
      <c r="E227" s="216" t="s">
        <v>443</v>
      </c>
      <c r="F227" s="216" t="s">
        <v>444</v>
      </c>
      <c r="G227" s="202"/>
      <c r="H227" s="202"/>
      <c r="I227" s="205"/>
      <c r="J227" s="205"/>
      <c r="K227" s="217">
        <f>BK227</f>
        <v>0</v>
      </c>
      <c r="L227" s="202"/>
      <c r="M227" s="207"/>
      <c r="N227" s="208"/>
      <c r="O227" s="209"/>
      <c r="P227" s="209"/>
      <c r="Q227" s="210">
        <f>SUM(Q228:Q265)</f>
        <v>0</v>
      </c>
      <c r="R227" s="210">
        <f>SUM(R228:R265)</f>
        <v>0</v>
      </c>
      <c r="S227" s="209"/>
      <c r="T227" s="211">
        <f>SUM(T228:T265)</f>
        <v>0</v>
      </c>
      <c r="U227" s="209"/>
      <c r="V227" s="211">
        <f>SUM(V228:V265)</f>
        <v>0.29298521250000004</v>
      </c>
      <c r="W227" s="209"/>
      <c r="X227" s="212">
        <f>SUM(X228:X265)</f>
        <v>0</v>
      </c>
      <c r="Y227" s="12"/>
      <c r="Z227" s="12"/>
      <c r="AA227" s="12"/>
      <c r="AB227" s="12"/>
      <c r="AC227" s="12"/>
      <c r="AD227" s="12"/>
      <c r="AE227" s="12"/>
      <c r="AR227" s="213" t="s">
        <v>86</v>
      </c>
      <c r="AT227" s="214" t="s">
        <v>76</v>
      </c>
      <c r="AU227" s="214" t="s">
        <v>84</v>
      </c>
      <c r="AY227" s="213" t="s">
        <v>211</v>
      </c>
      <c r="BK227" s="215">
        <f>SUM(BK228:BK265)</f>
        <v>0</v>
      </c>
    </row>
    <row r="228" s="2" customFormat="1" ht="24.15" customHeight="1">
      <c r="A228" s="40"/>
      <c r="B228" s="41"/>
      <c r="C228" s="218" t="s">
        <v>445</v>
      </c>
      <c r="D228" s="218" t="s">
        <v>213</v>
      </c>
      <c r="E228" s="219" t="s">
        <v>446</v>
      </c>
      <c r="F228" s="220" t="s">
        <v>447</v>
      </c>
      <c r="G228" s="221" t="s">
        <v>272</v>
      </c>
      <c r="H228" s="222">
        <v>12.15</v>
      </c>
      <c r="I228" s="223"/>
      <c r="J228" s="223"/>
      <c r="K228" s="224">
        <f>ROUND(P228*H228,2)</f>
        <v>0</v>
      </c>
      <c r="L228" s="220" t="s">
        <v>217</v>
      </c>
      <c r="M228" s="46"/>
      <c r="N228" s="225" t="s">
        <v>22</v>
      </c>
      <c r="O228" s="226" t="s">
        <v>46</v>
      </c>
      <c r="P228" s="227">
        <f>I228+J228</f>
        <v>0</v>
      </c>
      <c r="Q228" s="227">
        <f>ROUND(I228*H228,2)</f>
        <v>0</v>
      </c>
      <c r="R228" s="227">
        <f>ROUND(J228*H228,2)</f>
        <v>0</v>
      </c>
      <c r="S228" s="86"/>
      <c r="T228" s="228">
        <f>S228*H228</f>
        <v>0</v>
      </c>
      <c r="U228" s="228">
        <v>0</v>
      </c>
      <c r="V228" s="228">
        <f>U228*H228</f>
        <v>0</v>
      </c>
      <c r="W228" s="228">
        <v>0</v>
      </c>
      <c r="X228" s="229">
        <f>W228*H228</f>
        <v>0</v>
      </c>
      <c r="Y228" s="40"/>
      <c r="Z228" s="40"/>
      <c r="AA228" s="40"/>
      <c r="AB228" s="40"/>
      <c r="AC228" s="40"/>
      <c r="AD228" s="40"/>
      <c r="AE228" s="40"/>
      <c r="AR228" s="230" t="s">
        <v>302</v>
      </c>
      <c r="AT228" s="230" t="s">
        <v>213</v>
      </c>
      <c r="AU228" s="230" t="s">
        <v>86</v>
      </c>
      <c r="AY228" s="19" t="s">
        <v>211</v>
      </c>
      <c r="BE228" s="231">
        <f>IF(O228="základní",K228,0)</f>
        <v>0</v>
      </c>
      <c r="BF228" s="231">
        <f>IF(O228="snížená",K228,0)</f>
        <v>0</v>
      </c>
      <c r="BG228" s="231">
        <f>IF(O228="zákl. přenesená",K228,0)</f>
        <v>0</v>
      </c>
      <c r="BH228" s="231">
        <f>IF(O228="sníž. přenesená",K228,0)</f>
        <v>0</v>
      </c>
      <c r="BI228" s="231">
        <f>IF(O228="nulová",K228,0)</f>
        <v>0</v>
      </c>
      <c r="BJ228" s="19" t="s">
        <v>84</v>
      </c>
      <c r="BK228" s="231">
        <f>ROUND(P228*H228,2)</f>
        <v>0</v>
      </c>
      <c r="BL228" s="19" t="s">
        <v>302</v>
      </c>
      <c r="BM228" s="230" t="s">
        <v>448</v>
      </c>
    </row>
    <row r="229" s="2" customFormat="1">
      <c r="A229" s="40"/>
      <c r="B229" s="41"/>
      <c r="C229" s="42"/>
      <c r="D229" s="232" t="s">
        <v>220</v>
      </c>
      <c r="E229" s="42"/>
      <c r="F229" s="233" t="s">
        <v>449</v>
      </c>
      <c r="G229" s="42"/>
      <c r="H229" s="42"/>
      <c r="I229" s="234"/>
      <c r="J229" s="234"/>
      <c r="K229" s="42"/>
      <c r="L229" s="42"/>
      <c r="M229" s="46"/>
      <c r="N229" s="235"/>
      <c r="O229" s="236"/>
      <c r="P229" s="86"/>
      <c r="Q229" s="86"/>
      <c r="R229" s="86"/>
      <c r="S229" s="86"/>
      <c r="T229" s="86"/>
      <c r="U229" s="86"/>
      <c r="V229" s="86"/>
      <c r="W229" s="86"/>
      <c r="X229" s="87"/>
      <c r="Y229" s="40"/>
      <c r="Z229" s="40"/>
      <c r="AA229" s="40"/>
      <c r="AB229" s="40"/>
      <c r="AC229" s="40"/>
      <c r="AD229" s="40"/>
      <c r="AE229" s="40"/>
      <c r="AT229" s="19" t="s">
        <v>220</v>
      </c>
      <c r="AU229" s="19" t="s">
        <v>86</v>
      </c>
    </row>
    <row r="230" s="13" customFormat="1">
      <c r="A230" s="13"/>
      <c r="B230" s="237"/>
      <c r="C230" s="238"/>
      <c r="D230" s="232" t="s">
        <v>222</v>
      </c>
      <c r="E230" s="239" t="s">
        <v>22</v>
      </c>
      <c r="F230" s="240" t="s">
        <v>450</v>
      </c>
      <c r="G230" s="238"/>
      <c r="H230" s="241">
        <v>12.15</v>
      </c>
      <c r="I230" s="242"/>
      <c r="J230" s="242"/>
      <c r="K230" s="238"/>
      <c r="L230" s="238"/>
      <c r="M230" s="243"/>
      <c r="N230" s="244"/>
      <c r="O230" s="245"/>
      <c r="P230" s="245"/>
      <c r="Q230" s="245"/>
      <c r="R230" s="245"/>
      <c r="S230" s="245"/>
      <c r="T230" s="245"/>
      <c r="U230" s="245"/>
      <c r="V230" s="245"/>
      <c r="W230" s="245"/>
      <c r="X230" s="246"/>
      <c r="Y230" s="13"/>
      <c r="Z230" s="13"/>
      <c r="AA230" s="13"/>
      <c r="AB230" s="13"/>
      <c r="AC230" s="13"/>
      <c r="AD230" s="13"/>
      <c r="AE230" s="13"/>
      <c r="AT230" s="247" t="s">
        <v>222</v>
      </c>
      <c r="AU230" s="247" t="s">
        <v>86</v>
      </c>
      <c r="AV230" s="13" t="s">
        <v>86</v>
      </c>
      <c r="AW230" s="13" t="s">
        <v>5</v>
      </c>
      <c r="AX230" s="13" t="s">
        <v>84</v>
      </c>
      <c r="AY230" s="247" t="s">
        <v>211</v>
      </c>
    </row>
    <row r="231" s="2" customFormat="1" ht="24.15" customHeight="1">
      <c r="A231" s="40"/>
      <c r="B231" s="41"/>
      <c r="C231" s="259" t="s">
        <v>451</v>
      </c>
      <c r="D231" s="259" t="s">
        <v>452</v>
      </c>
      <c r="E231" s="260" t="s">
        <v>453</v>
      </c>
      <c r="F231" s="261" t="s">
        <v>454</v>
      </c>
      <c r="G231" s="262" t="s">
        <v>249</v>
      </c>
      <c r="H231" s="263">
        <v>0.0040000000000000001</v>
      </c>
      <c r="I231" s="264"/>
      <c r="J231" s="265"/>
      <c r="K231" s="266">
        <f>ROUND(P231*H231,2)</f>
        <v>0</v>
      </c>
      <c r="L231" s="261" t="s">
        <v>217</v>
      </c>
      <c r="M231" s="267"/>
      <c r="N231" s="268" t="s">
        <v>22</v>
      </c>
      <c r="O231" s="226" t="s">
        <v>46</v>
      </c>
      <c r="P231" s="227">
        <f>I231+J231</f>
        <v>0</v>
      </c>
      <c r="Q231" s="227">
        <f>ROUND(I231*H231,2)</f>
        <v>0</v>
      </c>
      <c r="R231" s="227">
        <f>ROUND(J231*H231,2)</f>
        <v>0</v>
      </c>
      <c r="S231" s="86"/>
      <c r="T231" s="228">
        <f>S231*H231</f>
        <v>0</v>
      </c>
      <c r="U231" s="228">
        <v>1</v>
      </c>
      <c r="V231" s="228">
        <f>U231*H231</f>
        <v>0.0040000000000000001</v>
      </c>
      <c r="W231" s="228">
        <v>0</v>
      </c>
      <c r="X231" s="229">
        <f>W231*H231</f>
        <v>0</v>
      </c>
      <c r="Y231" s="40"/>
      <c r="Z231" s="40"/>
      <c r="AA231" s="40"/>
      <c r="AB231" s="40"/>
      <c r="AC231" s="40"/>
      <c r="AD231" s="40"/>
      <c r="AE231" s="40"/>
      <c r="AR231" s="230" t="s">
        <v>402</v>
      </c>
      <c r="AT231" s="230" t="s">
        <v>452</v>
      </c>
      <c r="AU231" s="230" t="s">
        <v>86</v>
      </c>
      <c r="AY231" s="19" t="s">
        <v>211</v>
      </c>
      <c r="BE231" s="231">
        <f>IF(O231="základní",K231,0)</f>
        <v>0</v>
      </c>
      <c r="BF231" s="231">
        <f>IF(O231="snížená",K231,0)</f>
        <v>0</v>
      </c>
      <c r="BG231" s="231">
        <f>IF(O231="zákl. přenesená",K231,0)</f>
        <v>0</v>
      </c>
      <c r="BH231" s="231">
        <f>IF(O231="sníž. přenesená",K231,0)</f>
        <v>0</v>
      </c>
      <c r="BI231" s="231">
        <f>IF(O231="nulová",K231,0)</f>
        <v>0</v>
      </c>
      <c r="BJ231" s="19" t="s">
        <v>84</v>
      </c>
      <c r="BK231" s="231">
        <f>ROUND(P231*H231,2)</f>
        <v>0</v>
      </c>
      <c r="BL231" s="19" t="s">
        <v>302</v>
      </c>
      <c r="BM231" s="230" t="s">
        <v>455</v>
      </c>
    </row>
    <row r="232" s="2" customFormat="1">
      <c r="A232" s="40"/>
      <c r="B232" s="41"/>
      <c r="C232" s="42"/>
      <c r="D232" s="232" t="s">
        <v>220</v>
      </c>
      <c r="E232" s="42"/>
      <c r="F232" s="233" t="s">
        <v>454</v>
      </c>
      <c r="G232" s="42"/>
      <c r="H232" s="42"/>
      <c r="I232" s="234"/>
      <c r="J232" s="234"/>
      <c r="K232" s="42"/>
      <c r="L232" s="42"/>
      <c r="M232" s="46"/>
      <c r="N232" s="235"/>
      <c r="O232" s="236"/>
      <c r="P232" s="86"/>
      <c r="Q232" s="86"/>
      <c r="R232" s="86"/>
      <c r="S232" s="86"/>
      <c r="T232" s="86"/>
      <c r="U232" s="86"/>
      <c r="V232" s="86"/>
      <c r="W232" s="86"/>
      <c r="X232" s="87"/>
      <c r="Y232" s="40"/>
      <c r="Z232" s="40"/>
      <c r="AA232" s="40"/>
      <c r="AB232" s="40"/>
      <c r="AC232" s="40"/>
      <c r="AD232" s="40"/>
      <c r="AE232" s="40"/>
      <c r="AT232" s="19" t="s">
        <v>220</v>
      </c>
      <c r="AU232" s="19" t="s">
        <v>86</v>
      </c>
    </row>
    <row r="233" s="13" customFormat="1">
      <c r="A233" s="13"/>
      <c r="B233" s="237"/>
      <c r="C233" s="238"/>
      <c r="D233" s="232" t="s">
        <v>222</v>
      </c>
      <c r="E233" s="239" t="s">
        <v>22</v>
      </c>
      <c r="F233" s="240" t="s">
        <v>456</v>
      </c>
      <c r="G233" s="238"/>
      <c r="H233" s="241">
        <v>0.0040000000000000001</v>
      </c>
      <c r="I233" s="242"/>
      <c r="J233" s="242"/>
      <c r="K233" s="238"/>
      <c r="L233" s="238"/>
      <c r="M233" s="243"/>
      <c r="N233" s="244"/>
      <c r="O233" s="245"/>
      <c r="P233" s="245"/>
      <c r="Q233" s="245"/>
      <c r="R233" s="245"/>
      <c r="S233" s="245"/>
      <c r="T233" s="245"/>
      <c r="U233" s="245"/>
      <c r="V233" s="245"/>
      <c r="W233" s="245"/>
      <c r="X233" s="246"/>
      <c r="Y233" s="13"/>
      <c r="Z233" s="13"/>
      <c r="AA233" s="13"/>
      <c r="AB233" s="13"/>
      <c r="AC233" s="13"/>
      <c r="AD233" s="13"/>
      <c r="AE233" s="13"/>
      <c r="AT233" s="247" t="s">
        <v>222</v>
      </c>
      <c r="AU233" s="247" t="s">
        <v>86</v>
      </c>
      <c r="AV233" s="13" t="s">
        <v>86</v>
      </c>
      <c r="AW233" s="13" t="s">
        <v>5</v>
      </c>
      <c r="AX233" s="13" t="s">
        <v>84</v>
      </c>
      <c r="AY233" s="247" t="s">
        <v>211</v>
      </c>
    </row>
    <row r="234" s="2" customFormat="1" ht="24.15" customHeight="1">
      <c r="A234" s="40"/>
      <c r="B234" s="41"/>
      <c r="C234" s="218" t="s">
        <v>457</v>
      </c>
      <c r="D234" s="218" t="s">
        <v>213</v>
      </c>
      <c r="E234" s="219" t="s">
        <v>458</v>
      </c>
      <c r="F234" s="220" t="s">
        <v>459</v>
      </c>
      <c r="G234" s="221" t="s">
        <v>272</v>
      </c>
      <c r="H234" s="222">
        <v>12.15</v>
      </c>
      <c r="I234" s="223"/>
      <c r="J234" s="223"/>
      <c r="K234" s="224">
        <f>ROUND(P234*H234,2)</f>
        <v>0</v>
      </c>
      <c r="L234" s="220" t="s">
        <v>217</v>
      </c>
      <c r="M234" s="46"/>
      <c r="N234" s="225" t="s">
        <v>22</v>
      </c>
      <c r="O234" s="226" t="s">
        <v>46</v>
      </c>
      <c r="P234" s="227">
        <f>I234+J234</f>
        <v>0</v>
      </c>
      <c r="Q234" s="227">
        <f>ROUND(I234*H234,2)</f>
        <v>0</v>
      </c>
      <c r="R234" s="227">
        <f>ROUND(J234*H234,2)</f>
        <v>0</v>
      </c>
      <c r="S234" s="86"/>
      <c r="T234" s="228">
        <f>S234*H234</f>
        <v>0</v>
      </c>
      <c r="U234" s="228">
        <v>0.00039825</v>
      </c>
      <c r="V234" s="228">
        <f>U234*H234</f>
        <v>0.0048387374999999998</v>
      </c>
      <c r="W234" s="228">
        <v>0</v>
      </c>
      <c r="X234" s="229">
        <f>W234*H234</f>
        <v>0</v>
      </c>
      <c r="Y234" s="40"/>
      <c r="Z234" s="40"/>
      <c r="AA234" s="40"/>
      <c r="AB234" s="40"/>
      <c r="AC234" s="40"/>
      <c r="AD234" s="40"/>
      <c r="AE234" s="40"/>
      <c r="AR234" s="230" t="s">
        <v>302</v>
      </c>
      <c r="AT234" s="230" t="s">
        <v>213</v>
      </c>
      <c r="AU234" s="230" t="s">
        <v>86</v>
      </c>
      <c r="AY234" s="19" t="s">
        <v>211</v>
      </c>
      <c r="BE234" s="231">
        <f>IF(O234="základní",K234,0)</f>
        <v>0</v>
      </c>
      <c r="BF234" s="231">
        <f>IF(O234="snížená",K234,0)</f>
        <v>0</v>
      </c>
      <c r="BG234" s="231">
        <f>IF(O234="zákl. přenesená",K234,0)</f>
        <v>0</v>
      </c>
      <c r="BH234" s="231">
        <f>IF(O234="sníž. přenesená",K234,0)</f>
        <v>0</v>
      </c>
      <c r="BI234" s="231">
        <f>IF(O234="nulová",K234,0)</f>
        <v>0</v>
      </c>
      <c r="BJ234" s="19" t="s">
        <v>84</v>
      </c>
      <c r="BK234" s="231">
        <f>ROUND(P234*H234,2)</f>
        <v>0</v>
      </c>
      <c r="BL234" s="19" t="s">
        <v>302</v>
      </c>
      <c r="BM234" s="230" t="s">
        <v>460</v>
      </c>
    </row>
    <row r="235" s="2" customFormat="1">
      <c r="A235" s="40"/>
      <c r="B235" s="41"/>
      <c r="C235" s="42"/>
      <c r="D235" s="232" t="s">
        <v>220</v>
      </c>
      <c r="E235" s="42"/>
      <c r="F235" s="233" t="s">
        <v>461</v>
      </c>
      <c r="G235" s="42"/>
      <c r="H235" s="42"/>
      <c r="I235" s="234"/>
      <c r="J235" s="234"/>
      <c r="K235" s="42"/>
      <c r="L235" s="42"/>
      <c r="M235" s="46"/>
      <c r="N235" s="235"/>
      <c r="O235" s="236"/>
      <c r="P235" s="86"/>
      <c r="Q235" s="86"/>
      <c r="R235" s="86"/>
      <c r="S235" s="86"/>
      <c r="T235" s="86"/>
      <c r="U235" s="86"/>
      <c r="V235" s="86"/>
      <c r="W235" s="86"/>
      <c r="X235" s="87"/>
      <c r="Y235" s="40"/>
      <c r="Z235" s="40"/>
      <c r="AA235" s="40"/>
      <c r="AB235" s="40"/>
      <c r="AC235" s="40"/>
      <c r="AD235" s="40"/>
      <c r="AE235" s="40"/>
      <c r="AT235" s="19" t="s">
        <v>220</v>
      </c>
      <c r="AU235" s="19" t="s">
        <v>86</v>
      </c>
    </row>
    <row r="236" s="13" customFormat="1">
      <c r="A236" s="13"/>
      <c r="B236" s="237"/>
      <c r="C236" s="238"/>
      <c r="D236" s="232" t="s">
        <v>222</v>
      </c>
      <c r="E236" s="239" t="s">
        <v>22</v>
      </c>
      <c r="F236" s="240" t="s">
        <v>450</v>
      </c>
      <c r="G236" s="238"/>
      <c r="H236" s="241">
        <v>12.15</v>
      </c>
      <c r="I236" s="242"/>
      <c r="J236" s="242"/>
      <c r="K236" s="238"/>
      <c r="L236" s="238"/>
      <c r="M236" s="243"/>
      <c r="N236" s="244"/>
      <c r="O236" s="245"/>
      <c r="P236" s="245"/>
      <c r="Q236" s="245"/>
      <c r="R236" s="245"/>
      <c r="S236" s="245"/>
      <c r="T236" s="245"/>
      <c r="U236" s="245"/>
      <c r="V236" s="245"/>
      <c r="W236" s="245"/>
      <c r="X236" s="246"/>
      <c r="Y236" s="13"/>
      <c r="Z236" s="13"/>
      <c r="AA236" s="13"/>
      <c r="AB236" s="13"/>
      <c r="AC236" s="13"/>
      <c r="AD236" s="13"/>
      <c r="AE236" s="13"/>
      <c r="AT236" s="247" t="s">
        <v>222</v>
      </c>
      <c r="AU236" s="247" t="s">
        <v>86</v>
      </c>
      <c r="AV236" s="13" t="s">
        <v>86</v>
      </c>
      <c r="AW236" s="13" t="s">
        <v>5</v>
      </c>
      <c r="AX236" s="13" t="s">
        <v>84</v>
      </c>
      <c r="AY236" s="247" t="s">
        <v>211</v>
      </c>
    </row>
    <row r="237" s="2" customFormat="1" ht="24.15" customHeight="1">
      <c r="A237" s="40"/>
      <c r="B237" s="41"/>
      <c r="C237" s="259" t="s">
        <v>462</v>
      </c>
      <c r="D237" s="259" t="s">
        <v>452</v>
      </c>
      <c r="E237" s="260" t="s">
        <v>463</v>
      </c>
      <c r="F237" s="261" t="s">
        <v>464</v>
      </c>
      <c r="G237" s="262" t="s">
        <v>272</v>
      </c>
      <c r="H237" s="263">
        <v>14.58</v>
      </c>
      <c r="I237" s="264"/>
      <c r="J237" s="265"/>
      <c r="K237" s="266">
        <f>ROUND(P237*H237,2)</f>
        <v>0</v>
      </c>
      <c r="L237" s="261" t="s">
        <v>217</v>
      </c>
      <c r="M237" s="267"/>
      <c r="N237" s="268" t="s">
        <v>22</v>
      </c>
      <c r="O237" s="226" t="s">
        <v>46</v>
      </c>
      <c r="P237" s="227">
        <f>I237+J237</f>
        <v>0</v>
      </c>
      <c r="Q237" s="227">
        <f>ROUND(I237*H237,2)</f>
        <v>0</v>
      </c>
      <c r="R237" s="227">
        <f>ROUND(J237*H237,2)</f>
        <v>0</v>
      </c>
      <c r="S237" s="86"/>
      <c r="T237" s="228">
        <f>S237*H237</f>
        <v>0</v>
      </c>
      <c r="U237" s="228">
        <v>0.0054000000000000003</v>
      </c>
      <c r="V237" s="228">
        <f>U237*H237</f>
        <v>0.07873200000000001</v>
      </c>
      <c r="W237" s="228">
        <v>0</v>
      </c>
      <c r="X237" s="229">
        <f>W237*H237</f>
        <v>0</v>
      </c>
      <c r="Y237" s="40"/>
      <c r="Z237" s="40"/>
      <c r="AA237" s="40"/>
      <c r="AB237" s="40"/>
      <c r="AC237" s="40"/>
      <c r="AD237" s="40"/>
      <c r="AE237" s="40"/>
      <c r="AR237" s="230" t="s">
        <v>402</v>
      </c>
      <c r="AT237" s="230" t="s">
        <v>452</v>
      </c>
      <c r="AU237" s="230" t="s">
        <v>86</v>
      </c>
      <c r="AY237" s="19" t="s">
        <v>211</v>
      </c>
      <c r="BE237" s="231">
        <f>IF(O237="základní",K237,0)</f>
        <v>0</v>
      </c>
      <c r="BF237" s="231">
        <f>IF(O237="snížená",K237,0)</f>
        <v>0</v>
      </c>
      <c r="BG237" s="231">
        <f>IF(O237="zákl. přenesená",K237,0)</f>
        <v>0</v>
      </c>
      <c r="BH237" s="231">
        <f>IF(O237="sníž. přenesená",K237,0)</f>
        <v>0</v>
      </c>
      <c r="BI237" s="231">
        <f>IF(O237="nulová",K237,0)</f>
        <v>0</v>
      </c>
      <c r="BJ237" s="19" t="s">
        <v>84</v>
      </c>
      <c r="BK237" s="231">
        <f>ROUND(P237*H237,2)</f>
        <v>0</v>
      </c>
      <c r="BL237" s="19" t="s">
        <v>302</v>
      </c>
      <c r="BM237" s="230" t="s">
        <v>465</v>
      </c>
    </row>
    <row r="238" s="2" customFormat="1">
      <c r="A238" s="40"/>
      <c r="B238" s="41"/>
      <c r="C238" s="42"/>
      <c r="D238" s="232" t="s">
        <v>220</v>
      </c>
      <c r="E238" s="42"/>
      <c r="F238" s="233" t="s">
        <v>464</v>
      </c>
      <c r="G238" s="42"/>
      <c r="H238" s="42"/>
      <c r="I238" s="234"/>
      <c r="J238" s="234"/>
      <c r="K238" s="42"/>
      <c r="L238" s="42"/>
      <c r="M238" s="46"/>
      <c r="N238" s="235"/>
      <c r="O238" s="236"/>
      <c r="P238" s="86"/>
      <c r="Q238" s="86"/>
      <c r="R238" s="86"/>
      <c r="S238" s="86"/>
      <c r="T238" s="86"/>
      <c r="U238" s="86"/>
      <c r="V238" s="86"/>
      <c r="W238" s="86"/>
      <c r="X238" s="87"/>
      <c r="Y238" s="40"/>
      <c r="Z238" s="40"/>
      <c r="AA238" s="40"/>
      <c r="AB238" s="40"/>
      <c r="AC238" s="40"/>
      <c r="AD238" s="40"/>
      <c r="AE238" s="40"/>
      <c r="AT238" s="19" t="s">
        <v>220</v>
      </c>
      <c r="AU238" s="19" t="s">
        <v>86</v>
      </c>
    </row>
    <row r="239" s="13" customFormat="1">
      <c r="A239" s="13"/>
      <c r="B239" s="237"/>
      <c r="C239" s="238"/>
      <c r="D239" s="232" t="s">
        <v>222</v>
      </c>
      <c r="E239" s="239" t="s">
        <v>22</v>
      </c>
      <c r="F239" s="240" t="s">
        <v>466</v>
      </c>
      <c r="G239" s="238"/>
      <c r="H239" s="241">
        <v>14.58</v>
      </c>
      <c r="I239" s="242"/>
      <c r="J239" s="242"/>
      <c r="K239" s="238"/>
      <c r="L239" s="238"/>
      <c r="M239" s="243"/>
      <c r="N239" s="244"/>
      <c r="O239" s="245"/>
      <c r="P239" s="245"/>
      <c r="Q239" s="245"/>
      <c r="R239" s="245"/>
      <c r="S239" s="245"/>
      <c r="T239" s="245"/>
      <c r="U239" s="245"/>
      <c r="V239" s="245"/>
      <c r="W239" s="245"/>
      <c r="X239" s="246"/>
      <c r="Y239" s="13"/>
      <c r="Z239" s="13"/>
      <c r="AA239" s="13"/>
      <c r="AB239" s="13"/>
      <c r="AC239" s="13"/>
      <c r="AD239" s="13"/>
      <c r="AE239" s="13"/>
      <c r="AT239" s="247" t="s">
        <v>222</v>
      </c>
      <c r="AU239" s="247" t="s">
        <v>86</v>
      </c>
      <c r="AV239" s="13" t="s">
        <v>86</v>
      </c>
      <c r="AW239" s="13" t="s">
        <v>5</v>
      </c>
      <c r="AX239" s="13" t="s">
        <v>84</v>
      </c>
      <c r="AY239" s="247" t="s">
        <v>211</v>
      </c>
    </row>
    <row r="240" s="2" customFormat="1" ht="24.15" customHeight="1">
      <c r="A240" s="40"/>
      <c r="B240" s="41"/>
      <c r="C240" s="218" t="s">
        <v>467</v>
      </c>
      <c r="D240" s="218" t="s">
        <v>213</v>
      </c>
      <c r="E240" s="219" t="s">
        <v>458</v>
      </c>
      <c r="F240" s="220" t="s">
        <v>459</v>
      </c>
      <c r="G240" s="221" t="s">
        <v>272</v>
      </c>
      <c r="H240" s="222">
        <v>24.300000000000001</v>
      </c>
      <c r="I240" s="223"/>
      <c r="J240" s="223"/>
      <c r="K240" s="224">
        <f>ROUND(P240*H240,2)</f>
        <v>0</v>
      </c>
      <c r="L240" s="220" t="s">
        <v>217</v>
      </c>
      <c r="M240" s="46"/>
      <c r="N240" s="225" t="s">
        <v>22</v>
      </c>
      <c r="O240" s="226" t="s">
        <v>46</v>
      </c>
      <c r="P240" s="227">
        <f>I240+J240</f>
        <v>0</v>
      </c>
      <c r="Q240" s="227">
        <f>ROUND(I240*H240,2)</f>
        <v>0</v>
      </c>
      <c r="R240" s="227">
        <f>ROUND(J240*H240,2)</f>
        <v>0</v>
      </c>
      <c r="S240" s="86"/>
      <c r="T240" s="228">
        <f>S240*H240</f>
        <v>0</v>
      </c>
      <c r="U240" s="228">
        <v>0.00039825</v>
      </c>
      <c r="V240" s="228">
        <f>U240*H240</f>
        <v>0.0096774749999999996</v>
      </c>
      <c r="W240" s="228">
        <v>0</v>
      </c>
      <c r="X240" s="229">
        <f>W240*H240</f>
        <v>0</v>
      </c>
      <c r="Y240" s="40"/>
      <c r="Z240" s="40"/>
      <c r="AA240" s="40"/>
      <c r="AB240" s="40"/>
      <c r="AC240" s="40"/>
      <c r="AD240" s="40"/>
      <c r="AE240" s="40"/>
      <c r="AR240" s="230" t="s">
        <v>302</v>
      </c>
      <c r="AT240" s="230" t="s">
        <v>213</v>
      </c>
      <c r="AU240" s="230" t="s">
        <v>86</v>
      </c>
      <c r="AY240" s="19" t="s">
        <v>211</v>
      </c>
      <c r="BE240" s="231">
        <f>IF(O240="základní",K240,0)</f>
        <v>0</v>
      </c>
      <c r="BF240" s="231">
        <f>IF(O240="snížená",K240,0)</f>
        <v>0</v>
      </c>
      <c r="BG240" s="231">
        <f>IF(O240="zákl. přenesená",K240,0)</f>
        <v>0</v>
      </c>
      <c r="BH240" s="231">
        <f>IF(O240="sníž. přenesená",K240,0)</f>
        <v>0</v>
      </c>
      <c r="BI240" s="231">
        <f>IF(O240="nulová",K240,0)</f>
        <v>0</v>
      </c>
      <c r="BJ240" s="19" t="s">
        <v>84</v>
      </c>
      <c r="BK240" s="231">
        <f>ROUND(P240*H240,2)</f>
        <v>0</v>
      </c>
      <c r="BL240" s="19" t="s">
        <v>302</v>
      </c>
      <c r="BM240" s="230" t="s">
        <v>468</v>
      </c>
    </row>
    <row r="241" s="2" customFormat="1">
      <c r="A241" s="40"/>
      <c r="B241" s="41"/>
      <c r="C241" s="42"/>
      <c r="D241" s="232" t="s">
        <v>220</v>
      </c>
      <c r="E241" s="42"/>
      <c r="F241" s="233" t="s">
        <v>461</v>
      </c>
      <c r="G241" s="42"/>
      <c r="H241" s="42"/>
      <c r="I241" s="234"/>
      <c r="J241" s="234"/>
      <c r="K241" s="42"/>
      <c r="L241" s="42"/>
      <c r="M241" s="46"/>
      <c r="N241" s="235"/>
      <c r="O241" s="236"/>
      <c r="P241" s="86"/>
      <c r="Q241" s="86"/>
      <c r="R241" s="86"/>
      <c r="S241" s="86"/>
      <c r="T241" s="86"/>
      <c r="U241" s="86"/>
      <c r="V241" s="86"/>
      <c r="W241" s="86"/>
      <c r="X241" s="87"/>
      <c r="Y241" s="40"/>
      <c r="Z241" s="40"/>
      <c r="AA241" s="40"/>
      <c r="AB241" s="40"/>
      <c r="AC241" s="40"/>
      <c r="AD241" s="40"/>
      <c r="AE241" s="40"/>
      <c r="AT241" s="19" t="s">
        <v>220</v>
      </c>
      <c r="AU241" s="19" t="s">
        <v>86</v>
      </c>
    </row>
    <row r="242" s="13" customFormat="1">
      <c r="A242" s="13"/>
      <c r="B242" s="237"/>
      <c r="C242" s="238"/>
      <c r="D242" s="232" t="s">
        <v>222</v>
      </c>
      <c r="E242" s="239" t="s">
        <v>22</v>
      </c>
      <c r="F242" s="240" t="s">
        <v>367</v>
      </c>
      <c r="G242" s="238"/>
      <c r="H242" s="241">
        <v>24.300000000000001</v>
      </c>
      <c r="I242" s="242"/>
      <c r="J242" s="242"/>
      <c r="K242" s="238"/>
      <c r="L242" s="238"/>
      <c r="M242" s="243"/>
      <c r="N242" s="244"/>
      <c r="O242" s="245"/>
      <c r="P242" s="245"/>
      <c r="Q242" s="245"/>
      <c r="R242" s="245"/>
      <c r="S242" s="245"/>
      <c r="T242" s="245"/>
      <c r="U242" s="245"/>
      <c r="V242" s="245"/>
      <c r="W242" s="245"/>
      <c r="X242" s="246"/>
      <c r="Y242" s="13"/>
      <c r="Z242" s="13"/>
      <c r="AA242" s="13"/>
      <c r="AB242" s="13"/>
      <c r="AC242" s="13"/>
      <c r="AD242" s="13"/>
      <c r="AE242" s="13"/>
      <c r="AT242" s="247" t="s">
        <v>222</v>
      </c>
      <c r="AU242" s="247" t="s">
        <v>86</v>
      </c>
      <c r="AV242" s="13" t="s">
        <v>86</v>
      </c>
      <c r="AW242" s="13" t="s">
        <v>5</v>
      </c>
      <c r="AX242" s="13" t="s">
        <v>84</v>
      </c>
      <c r="AY242" s="247" t="s">
        <v>211</v>
      </c>
    </row>
    <row r="243" s="2" customFormat="1" ht="24.15" customHeight="1">
      <c r="A243" s="40"/>
      <c r="B243" s="41"/>
      <c r="C243" s="259" t="s">
        <v>469</v>
      </c>
      <c r="D243" s="259" t="s">
        <v>452</v>
      </c>
      <c r="E243" s="260" t="s">
        <v>463</v>
      </c>
      <c r="F243" s="261" t="s">
        <v>464</v>
      </c>
      <c r="G243" s="262" t="s">
        <v>272</v>
      </c>
      <c r="H243" s="263">
        <v>29.16</v>
      </c>
      <c r="I243" s="264"/>
      <c r="J243" s="265"/>
      <c r="K243" s="266">
        <f>ROUND(P243*H243,2)</f>
        <v>0</v>
      </c>
      <c r="L243" s="261" t="s">
        <v>217</v>
      </c>
      <c r="M243" s="267"/>
      <c r="N243" s="268" t="s">
        <v>22</v>
      </c>
      <c r="O243" s="226" t="s">
        <v>46</v>
      </c>
      <c r="P243" s="227">
        <f>I243+J243</f>
        <v>0</v>
      </c>
      <c r="Q243" s="227">
        <f>ROUND(I243*H243,2)</f>
        <v>0</v>
      </c>
      <c r="R243" s="227">
        <f>ROUND(J243*H243,2)</f>
        <v>0</v>
      </c>
      <c r="S243" s="86"/>
      <c r="T243" s="228">
        <f>S243*H243</f>
        <v>0</v>
      </c>
      <c r="U243" s="228">
        <v>0.0054000000000000003</v>
      </c>
      <c r="V243" s="228">
        <f>U243*H243</f>
        <v>0.15746400000000002</v>
      </c>
      <c r="W243" s="228">
        <v>0</v>
      </c>
      <c r="X243" s="229">
        <f>W243*H243</f>
        <v>0</v>
      </c>
      <c r="Y243" s="40"/>
      <c r="Z243" s="40"/>
      <c r="AA243" s="40"/>
      <c r="AB243" s="40"/>
      <c r="AC243" s="40"/>
      <c r="AD243" s="40"/>
      <c r="AE243" s="40"/>
      <c r="AR243" s="230" t="s">
        <v>402</v>
      </c>
      <c r="AT243" s="230" t="s">
        <v>452</v>
      </c>
      <c r="AU243" s="230" t="s">
        <v>86</v>
      </c>
      <c r="AY243" s="19" t="s">
        <v>211</v>
      </c>
      <c r="BE243" s="231">
        <f>IF(O243="základní",K243,0)</f>
        <v>0</v>
      </c>
      <c r="BF243" s="231">
        <f>IF(O243="snížená",K243,0)</f>
        <v>0</v>
      </c>
      <c r="BG243" s="231">
        <f>IF(O243="zákl. přenesená",K243,0)</f>
        <v>0</v>
      </c>
      <c r="BH243" s="231">
        <f>IF(O243="sníž. přenesená",K243,0)</f>
        <v>0</v>
      </c>
      <c r="BI243" s="231">
        <f>IF(O243="nulová",K243,0)</f>
        <v>0</v>
      </c>
      <c r="BJ243" s="19" t="s">
        <v>84</v>
      </c>
      <c r="BK243" s="231">
        <f>ROUND(P243*H243,2)</f>
        <v>0</v>
      </c>
      <c r="BL243" s="19" t="s">
        <v>302</v>
      </c>
      <c r="BM243" s="230" t="s">
        <v>470</v>
      </c>
    </row>
    <row r="244" s="2" customFormat="1">
      <c r="A244" s="40"/>
      <c r="B244" s="41"/>
      <c r="C244" s="42"/>
      <c r="D244" s="232" t="s">
        <v>220</v>
      </c>
      <c r="E244" s="42"/>
      <c r="F244" s="233" t="s">
        <v>464</v>
      </c>
      <c r="G244" s="42"/>
      <c r="H244" s="42"/>
      <c r="I244" s="234"/>
      <c r="J244" s="234"/>
      <c r="K244" s="42"/>
      <c r="L244" s="42"/>
      <c r="M244" s="46"/>
      <c r="N244" s="235"/>
      <c r="O244" s="236"/>
      <c r="P244" s="86"/>
      <c r="Q244" s="86"/>
      <c r="R244" s="86"/>
      <c r="S244" s="86"/>
      <c r="T244" s="86"/>
      <c r="U244" s="86"/>
      <c r="V244" s="86"/>
      <c r="W244" s="86"/>
      <c r="X244" s="87"/>
      <c r="Y244" s="40"/>
      <c r="Z244" s="40"/>
      <c r="AA244" s="40"/>
      <c r="AB244" s="40"/>
      <c r="AC244" s="40"/>
      <c r="AD244" s="40"/>
      <c r="AE244" s="40"/>
      <c r="AT244" s="19" t="s">
        <v>220</v>
      </c>
      <c r="AU244" s="19" t="s">
        <v>86</v>
      </c>
    </row>
    <row r="245" s="13" customFormat="1">
      <c r="A245" s="13"/>
      <c r="B245" s="237"/>
      <c r="C245" s="238"/>
      <c r="D245" s="232" t="s">
        <v>222</v>
      </c>
      <c r="E245" s="239" t="s">
        <v>22</v>
      </c>
      <c r="F245" s="240" t="s">
        <v>471</v>
      </c>
      <c r="G245" s="238"/>
      <c r="H245" s="241">
        <v>29.16</v>
      </c>
      <c r="I245" s="242"/>
      <c r="J245" s="242"/>
      <c r="K245" s="238"/>
      <c r="L245" s="238"/>
      <c r="M245" s="243"/>
      <c r="N245" s="244"/>
      <c r="O245" s="245"/>
      <c r="P245" s="245"/>
      <c r="Q245" s="245"/>
      <c r="R245" s="245"/>
      <c r="S245" s="245"/>
      <c r="T245" s="245"/>
      <c r="U245" s="245"/>
      <c r="V245" s="245"/>
      <c r="W245" s="245"/>
      <c r="X245" s="246"/>
      <c r="Y245" s="13"/>
      <c r="Z245" s="13"/>
      <c r="AA245" s="13"/>
      <c r="AB245" s="13"/>
      <c r="AC245" s="13"/>
      <c r="AD245" s="13"/>
      <c r="AE245" s="13"/>
      <c r="AT245" s="247" t="s">
        <v>222</v>
      </c>
      <c r="AU245" s="247" t="s">
        <v>86</v>
      </c>
      <c r="AV245" s="13" t="s">
        <v>86</v>
      </c>
      <c r="AW245" s="13" t="s">
        <v>5</v>
      </c>
      <c r="AX245" s="13" t="s">
        <v>84</v>
      </c>
      <c r="AY245" s="247" t="s">
        <v>211</v>
      </c>
    </row>
    <row r="246" s="2" customFormat="1" ht="24.15" customHeight="1">
      <c r="A246" s="40"/>
      <c r="B246" s="41"/>
      <c r="C246" s="218" t="s">
        <v>472</v>
      </c>
      <c r="D246" s="218" t="s">
        <v>213</v>
      </c>
      <c r="E246" s="219" t="s">
        <v>473</v>
      </c>
      <c r="F246" s="220" t="s">
        <v>474</v>
      </c>
      <c r="G246" s="221" t="s">
        <v>272</v>
      </c>
      <c r="H246" s="222">
        <v>12.15</v>
      </c>
      <c r="I246" s="223"/>
      <c r="J246" s="223"/>
      <c r="K246" s="224">
        <f>ROUND(P246*H246,2)</f>
        <v>0</v>
      </c>
      <c r="L246" s="220" t="s">
        <v>217</v>
      </c>
      <c r="M246" s="46"/>
      <c r="N246" s="225" t="s">
        <v>22</v>
      </c>
      <c r="O246" s="226" t="s">
        <v>46</v>
      </c>
      <c r="P246" s="227">
        <f>I246+J246</f>
        <v>0</v>
      </c>
      <c r="Q246" s="227">
        <f>ROUND(I246*H246,2)</f>
        <v>0</v>
      </c>
      <c r="R246" s="227">
        <f>ROUND(J246*H246,2)</f>
        <v>0</v>
      </c>
      <c r="S246" s="86"/>
      <c r="T246" s="228">
        <f>S246*H246</f>
        <v>0</v>
      </c>
      <c r="U246" s="228">
        <v>0</v>
      </c>
      <c r="V246" s="228">
        <f>U246*H246</f>
        <v>0</v>
      </c>
      <c r="W246" s="228">
        <v>0</v>
      </c>
      <c r="X246" s="229">
        <f>W246*H246</f>
        <v>0</v>
      </c>
      <c r="Y246" s="40"/>
      <c r="Z246" s="40"/>
      <c r="AA246" s="40"/>
      <c r="AB246" s="40"/>
      <c r="AC246" s="40"/>
      <c r="AD246" s="40"/>
      <c r="AE246" s="40"/>
      <c r="AR246" s="230" t="s">
        <v>302</v>
      </c>
      <c r="AT246" s="230" t="s">
        <v>213</v>
      </c>
      <c r="AU246" s="230" t="s">
        <v>86</v>
      </c>
      <c r="AY246" s="19" t="s">
        <v>211</v>
      </c>
      <c r="BE246" s="231">
        <f>IF(O246="základní",K246,0)</f>
        <v>0</v>
      </c>
      <c r="BF246" s="231">
        <f>IF(O246="snížená",K246,0)</f>
        <v>0</v>
      </c>
      <c r="BG246" s="231">
        <f>IF(O246="zákl. přenesená",K246,0)</f>
        <v>0</v>
      </c>
      <c r="BH246" s="231">
        <f>IF(O246="sníž. přenesená",K246,0)</f>
        <v>0</v>
      </c>
      <c r="BI246" s="231">
        <f>IF(O246="nulová",K246,0)</f>
        <v>0</v>
      </c>
      <c r="BJ246" s="19" t="s">
        <v>84</v>
      </c>
      <c r="BK246" s="231">
        <f>ROUND(P246*H246,2)</f>
        <v>0</v>
      </c>
      <c r="BL246" s="19" t="s">
        <v>302</v>
      </c>
      <c r="BM246" s="230" t="s">
        <v>475</v>
      </c>
    </row>
    <row r="247" s="2" customFormat="1">
      <c r="A247" s="40"/>
      <c r="B247" s="41"/>
      <c r="C247" s="42"/>
      <c r="D247" s="232" t="s">
        <v>220</v>
      </c>
      <c r="E247" s="42"/>
      <c r="F247" s="233" t="s">
        <v>476</v>
      </c>
      <c r="G247" s="42"/>
      <c r="H247" s="42"/>
      <c r="I247" s="234"/>
      <c r="J247" s="234"/>
      <c r="K247" s="42"/>
      <c r="L247" s="42"/>
      <c r="M247" s="46"/>
      <c r="N247" s="235"/>
      <c r="O247" s="236"/>
      <c r="P247" s="86"/>
      <c r="Q247" s="86"/>
      <c r="R247" s="86"/>
      <c r="S247" s="86"/>
      <c r="T247" s="86"/>
      <c r="U247" s="86"/>
      <c r="V247" s="86"/>
      <c r="W247" s="86"/>
      <c r="X247" s="87"/>
      <c r="Y247" s="40"/>
      <c r="Z247" s="40"/>
      <c r="AA247" s="40"/>
      <c r="AB247" s="40"/>
      <c r="AC247" s="40"/>
      <c r="AD247" s="40"/>
      <c r="AE247" s="40"/>
      <c r="AT247" s="19" t="s">
        <v>220</v>
      </c>
      <c r="AU247" s="19" t="s">
        <v>86</v>
      </c>
    </row>
    <row r="248" s="13" customFormat="1">
      <c r="A248" s="13"/>
      <c r="B248" s="237"/>
      <c r="C248" s="238"/>
      <c r="D248" s="232" t="s">
        <v>222</v>
      </c>
      <c r="E248" s="239" t="s">
        <v>22</v>
      </c>
      <c r="F248" s="240" t="s">
        <v>450</v>
      </c>
      <c r="G248" s="238"/>
      <c r="H248" s="241">
        <v>12.15</v>
      </c>
      <c r="I248" s="242"/>
      <c r="J248" s="242"/>
      <c r="K248" s="238"/>
      <c r="L248" s="238"/>
      <c r="M248" s="243"/>
      <c r="N248" s="244"/>
      <c r="O248" s="245"/>
      <c r="P248" s="245"/>
      <c r="Q248" s="245"/>
      <c r="R248" s="245"/>
      <c r="S248" s="245"/>
      <c r="T248" s="245"/>
      <c r="U248" s="245"/>
      <c r="V248" s="245"/>
      <c r="W248" s="245"/>
      <c r="X248" s="246"/>
      <c r="Y248" s="13"/>
      <c r="Z248" s="13"/>
      <c r="AA248" s="13"/>
      <c r="AB248" s="13"/>
      <c r="AC248" s="13"/>
      <c r="AD248" s="13"/>
      <c r="AE248" s="13"/>
      <c r="AT248" s="247" t="s">
        <v>222</v>
      </c>
      <c r="AU248" s="247" t="s">
        <v>86</v>
      </c>
      <c r="AV248" s="13" t="s">
        <v>86</v>
      </c>
      <c r="AW248" s="13" t="s">
        <v>5</v>
      </c>
      <c r="AX248" s="13" t="s">
        <v>84</v>
      </c>
      <c r="AY248" s="247" t="s">
        <v>211</v>
      </c>
    </row>
    <row r="249" s="2" customFormat="1" ht="24.15" customHeight="1">
      <c r="A249" s="40"/>
      <c r="B249" s="41"/>
      <c r="C249" s="259" t="s">
        <v>477</v>
      </c>
      <c r="D249" s="259" t="s">
        <v>452</v>
      </c>
      <c r="E249" s="260" t="s">
        <v>478</v>
      </c>
      <c r="F249" s="261" t="s">
        <v>479</v>
      </c>
      <c r="G249" s="262" t="s">
        <v>272</v>
      </c>
      <c r="H249" s="263">
        <v>12.757999999999999</v>
      </c>
      <c r="I249" s="264"/>
      <c r="J249" s="265"/>
      <c r="K249" s="266">
        <f>ROUND(P249*H249,2)</f>
        <v>0</v>
      </c>
      <c r="L249" s="261" t="s">
        <v>217</v>
      </c>
      <c r="M249" s="267"/>
      <c r="N249" s="268" t="s">
        <v>22</v>
      </c>
      <c r="O249" s="226" t="s">
        <v>46</v>
      </c>
      <c r="P249" s="227">
        <f>I249+J249</f>
        <v>0</v>
      </c>
      <c r="Q249" s="227">
        <f>ROUND(I249*H249,2)</f>
        <v>0</v>
      </c>
      <c r="R249" s="227">
        <f>ROUND(J249*H249,2)</f>
        <v>0</v>
      </c>
      <c r="S249" s="86"/>
      <c r="T249" s="228">
        <f>S249*H249</f>
        <v>0</v>
      </c>
      <c r="U249" s="228">
        <v>0.001</v>
      </c>
      <c r="V249" s="228">
        <f>U249*H249</f>
        <v>0.012758</v>
      </c>
      <c r="W249" s="228">
        <v>0</v>
      </c>
      <c r="X249" s="229">
        <f>W249*H249</f>
        <v>0</v>
      </c>
      <c r="Y249" s="40"/>
      <c r="Z249" s="40"/>
      <c r="AA249" s="40"/>
      <c r="AB249" s="40"/>
      <c r="AC249" s="40"/>
      <c r="AD249" s="40"/>
      <c r="AE249" s="40"/>
      <c r="AR249" s="230" t="s">
        <v>402</v>
      </c>
      <c r="AT249" s="230" t="s">
        <v>452</v>
      </c>
      <c r="AU249" s="230" t="s">
        <v>86</v>
      </c>
      <c r="AY249" s="19" t="s">
        <v>211</v>
      </c>
      <c r="BE249" s="231">
        <f>IF(O249="základní",K249,0)</f>
        <v>0</v>
      </c>
      <c r="BF249" s="231">
        <f>IF(O249="snížená",K249,0)</f>
        <v>0</v>
      </c>
      <c r="BG249" s="231">
        <f>IF(O249="zákl. přenesená",K249,0)</f>
        <v>0</v>
      </c>
      <c r="BH249" s="231">
        <f>IF(O249="sníž. přenesená",K249,0)</f>
        <v>0</v>
      </c>
      <c r="BI249" s="231">
        <f>IF(O249="nulová",K249,0)</f>
        <v>0</v>
      </c>
      <c r="BJ249" s="19" t="s">
        <v>84</v>
      </c>
      <c r="BK249" s="231">
        <f>ROUND(P249*H249,2)</f>
        <v>0</v>
      </c>
      <c r="BL249" s="19" t="s">
        <v>302</v>
      </c>
      <c r="BM249" s="230" t="s">
        <v>480</v>
      </c>
    </row>
    <row r="250" s="2" customFormat="1">
      <c r="A250" s="40"/>
      <c r="B250" s="41"/>
      <c r="C250" s="42"/>
      <c r="D250" s="232" t="s">
        <v>220</v>
      </c>
      <c r="E250" s="42"/>
      <c r="F250" s="233" t="s">
        <v>479</v>
      </c>
      <c r="G250" s="42"/>
      <c r="H250" s="42"/>
      <c r="I250" s="234"/>
      <c r="J250" s="234"/>
      <c r="K250" s="42"/>
      <c r="L250" s="42"/>
      <c r="M250" s="46"/>
      <c r="N250" s="235"/>
      <c r="O250" s="236"/>
      <c r="P250" s="86"/>
      <c r="Q250" s="86"/>
      <c r="R250" s="86"/>
      <c r="S250" s="86"/>
      <c r="T250" s="86"/>
      <c r="U250" s="86"/>
      <c r="V250" s="86"/>
      <c r="W250" s="86"/>
      <c r="X250" s="87"/>
      <c r="Y250" s="40"/>
      <c r="Z250" s="40"/>
      <c r="AA250" s="40"/>
      <c r="AB250" s="40"/>
      <c r="AC250" s="40"/>
      <c r="AD250" s="40"/>
      <c r="AE250" s="40"/>
      <c r="AT250" s="19" t="s">
        <v>220</v>
      </c>
      <c r="AU250" s="19" t="s">
        <v>86</v>
      </c>
    </row>
    <row r="251" s="13" customFormat="1">
      <c r="A251" s="13"/>
      <c r="B251" s="237"/>
      <c r="C251" s="238"/>
      <c r="D251" s="232" t="s">
        <v>222</v>
      </c>
      <c r="E251" s="239" t="s">
        <v>22</v>
      </c>
      <c r="F251" s="240" t="s">
        <v>481</v>
      </c>
      <c r="G251" s="238"/>
      <c r="H251" s="241">
        <v>12.757999999999999</v>
      </c>
      <c r="I251" s="242"/>
      <c r="J251" s="242"/>
      <c r="K251" s="238"/>
      <c r="L251" s="238"/>
      <c r="M251" s="243"/>
      <c r="N251" s="244"/>
      <c r="O251" s="245"/>
      <c r="P251" s="245"/>
      <c r="Q251" s="245"/>
      <c r="R251" s="245"/>
      <c r="S251" s="245"/>
      <c r="T251" s="245"/>
      <c r="U251" s="245"/>
      <c r="V251" s="245"/>
      <c r="W251" s="245"/>
      <c r="X251" s="246"/>
      <c r="Y251" s="13"/>
      <c r="Z251" s="13"/>
      <c r="AA251" s="13"/>
      <c r="AB251" s="13"/>
      <c r="AC251" s="13"/>
      <c r="AD251" s="13"/>
      <c r="AE251" s="13"/>
      <c r="AT251" s="247" t="s">
        <v>222</v>
      </c>
      <c r="AU251" s="247" t="s">
        <v>86</v>
      </c>
      <c r="AV251" s="13" t="s">
        <v>86</v>
      </c>
      <c r="AW251" s="13" t="s">
        <v>5</v>
      </c>
      <c r="AX251" s="13" t="s">
        <v>84</v>
      </c>
      <c r="AY251" s="247" t="s">
        <v>211</v>
      </c>
    </row>
    <row r="252" s="2" customFormat="1" ht="24.15" customHeight="1">
      <c r="A252" s="40"/>
      <c r="B252" s="41"/>
      <c r="C252" s="218" t="s">
        <v>482</v>
      </c>
      <c r="D252" s="218" t="s">
        <v>213</v>
      </c>
      <c r="E252" s="219" t="s">
        <v>483</v>
      </c>
      <c r="F252" s="220" t="s">
        <v>484</v>
      </c>
      <c r="G252" s="221" t="s">
        <v>272</v>
      </c>
      <c r="H252" s="222">
        <v>24.300000000000001</v>
      </c>
      <c r="I252" s="223"/>
      <c r="J252" s="223"/>
      <c r="K252" s="224">
        <f>ROUND(P252*H252,2)</f>
        <v>0</v>
      </c>
      <c r="L252" s="220" t="s">
        <v>217</v>
      </c>
      <c r="M252" s="46"/>
      <c r="N252" s="225" t="s">
        <v>22</v>
      </c>
      <c r="O252" s="226" t="s">
        <v>46</v>
      </c>
      <c r="P252" s="227">
        <f>I252+J252</f>
        <v>0</v>
      </c>
      <c r="Q252" s="227">
        <f>ROUND(I252*H252,2)</f>
        <v>0</v>
      </c>
      <c r="R252" s="227">
        <f>ROUND(J252*H252,2)</f>
        <v>0</v>
      </c>
      <c r="S252" s="86"/>
      <c r="T252" s="228">
        <f>S252*H252</f>
        <v>0</v>
      </c>
      <c r="U252" s="228">
        <v>0</v>
      </c>
      <c r="V252" s="228">
        <f>U252*H252</f>
        <v>0</v>
      </c>
      <c r="W252" s="228">
        <v>0</v>
      </c>
      <c r="X252" s="229">
        <f>W252*H252</f>
        <v>0</v>
      </c>
      <c r="Y252" s="40"/>
      <c r="Z252" s="40"/>
      <c r="AA252" s="40"/>
      <c r="AB252" s="40"/>
      <c r="AC252" s="40"/>
      <c r="AD252" s="40"/>
      <c r="AE252" s="40"/>
      <c r="AR252" s="230" t="s">
        <v>302</v>
      </c>
      <c r="AT252" s="230" t="s">
        <v>213</v>
      </c>
      <c r="AU252" s="230" t="s">
        <v>86</v>
      </c>
      <c r="AY252" s="19" t="s">
        <v>211</v>
      </c>
      <c r="BE252" s="231">
        <f>IF(O252="základní",K252,0)</f>
        <v>0</v>
      </c>
      <c r="BF252" s="231">
        <f>IF(O252="snížená",K252,0)</f>
        <v>0</v>
      </c>
      <c r="BG252" s="231">
        <f>IF(O252="zákl. přenesená",K252,0)</f>
        <v>0</v>
      </c>
      <c r="BH252" s="231">
        <f>IF(O252="sníž. přenesená",K252,0)</f>
        <v>0</v>
      </c>
      <c r="BI252" s="231">
        <f>IF(O252="nulová",K252,0)</f>
        <v>0</v>
      </c>
      <c r="BJ252" s="19" t="s">
        <v>84</v>
      </c>
      <c r="BK252" s="231">
        <f>ROUND(P252*H252,2)</f>
        <v>0</v>
      </c>
      <c r="BL252" s="19" t="s">
        <v>302</v>
      </c>
      <c r="BM252" s="230" t="s">
        <v>485</v>
      </c>
    </row>
    <row r="253" s="2" customFormat="1">
      <c r="A253" s="40"/>
      <c r="B253" s="41"/>
      <c r="C253" s="42"/>
      <c r="D253" s="232" t="s">
        <v>220</v>
      </c>
      <c r="E253" s="42"/>
      <c r="F253" s="233" t="s">
        <v>486</v>
      </c>
      <c r="G253" s="42"/>
      <c r="H253" s="42"/>
      <c r="I253" s="234"/>
      <c r="J253" s="234"/>
      <c r="K253" s="42"/>
      <c r="L253" s="42"/>
      <c r="M253" s="46"/>
      <c r="N253" s="235"/>
      <c r="O253" s="236"/>
      <c r="P253" s="86"/>
      <c r="Q253" s="86"/>
      <c r="R253" s="86"/>
      <c r="S253" s="86"/>
      <c r="T253" s="86"/>
      <c r="U253" s="86"/>
      <c r="V253" s="86"/>
      <c r="W253" s="86"/>
      <c r="X253" s="87"/>
      <c r="Y253" s="40"/>
      <c r="Z253" s="40"/>
      <c r="AA253" s="40"/>
      <c r="AB253" s="40"/>
      <c r="AC253" s="40"/>
      <c r="AD253" s="40"/>
      <c r="AE253" s="40"/>
      <c r="AT253" s="19" t="s">
        <v>220</v>
      </c>
      <c r="AU253" s="19" t="s">
        <v>86</v>
      </c>
    </row>
    <row r="254" s="13" customFormat="1">
      <c r="A254" s="13"/>
      <c r="B254" s="237"/>
      <c r="C254" s="238"/>
      <c r="D254" s="232" t="s">
        <v>222</v>
      </c>
      <c r="E254" s="239" t="s">
        <v>22</v>
      </c>
      <c r="F254" s="240" t="s">
        <v>367</v>
      </c>
      <c r="G254" s="238"/>
      <c r="H254" s="241">
        <v>24.300000000000001</v>
      </c>
      <c r="I254" s="242"/>
      <c r="J254" s="242"/>
      <c r="K254" s="238"/>
      <c r="L254" s="238"/>
      <c r="M254" s="243"/>
      <c r="N254" s="244"/>
      <c r="O254" s="245"/>
      <c r="P254" s="245"/>
      <c r="Q254" s="245"/>
      <c r="R254" s="245"/>
      <c r="S254" s="245"/>
      <c r="T254" s="245"/>
      <c r="U254" s="245"/>
      <c r="V254" s="245"/>
      <c r="W254" s="245"/>
      <c r="X254" s="246"/>
      <c r="Y254" s="13"/>
      <c r="Z254" s="13"/>
      <c r="AA254" s="13"/>
      <c r="AB254" s="13"/>
      <c r="AC254" s="13"/>
      <c r="AD254" s="13"/>
      <c r="AE254" s="13"/>
      <c r="AT254" s="247" t="s">
        <v>222</v>
      </c>
      <c r="AU254" s="247" t="s">
        <v>86</v>
      </c>
      <c r="AV254" s="13" t="s">
        <v>86</v>
      </c>
      <c r="AW254" s="13" t="s">
        <v>5</v>
      </c>
      <c r="AX254" s="13" t="s">
        <v>84</v>
      </c>
      <c r="AY254" s="247" t="s">
        <v>211</v>
      </c>
    </row>
    <row r="255" s="2" customFormat="1" ht="24.15" customHeight="1">
      <c r="A255" s="40"/>
      <c r="B255" s="41"/>
      <c r="C255" s="259" t="s">
        <v>487</v>
      </c>
      <c r="D255" s="259" t="s">
        <v>452</v>
      </c>
      <c r="E255" s="260" t="s">
        <v>478</v>
      </c>
      <c r="F255" s="261" t="s">
        <v>479</v>
      </c>
      <c r="G255" s="262" t="s">
        <v>272</v>
      </c>
      <c r="H255" s="263">
        <v>25.515000000000001</v>
      </c>
      <c r="I255" s="264"/>
      <c r="J255" s="265"/>
      <c r="K255" s="266">
        <f>ROUND(P255*H255,2)</f>
        <v>0</v>
      </c>
      <c r="L255" s="261" t="s">
        <v>217</v>
      </c>
      <c r="M255" s="267"/>
      <c r="N255" s="268" t="s">
        <v>22</v>
      </c>
      <c r="O255" s="226" t="s">
        <v>46</v>
      </c>
      <c r="P255" s="227">
        <f>I255+J255</f>
        <v>0</v>
      </c>
      <c r="Q255" s="227">
        <f>ROUND(I255*H255,2)</f>
        <v>0</v>
      </c>
      <c r="R255" s="227">
        <f>ROUND(J255*H255,2)</f>
        <v>0</v>
      </c>
      <c r="S255" s="86"/>
      <c r="T255" s="228">
        <f>S255*H255</f>
        <v>0</v>
      </c>
      <c r="U255" s="228">
        <v>0.001</v>
      </c>
      <c r="V255" s="228">
        <f>U255*H255</f>
        <v>0.025514999999999999</v>
      </c>
      <c r="W255" s="228">
        <v>0</v>
      </c>
      <c r="X255" s="229">
        <f>W255*H255</f>
        <v>0</v>
      </c>
      <c r="Y255" s="40"/>
      <c r="Z255" s="40"/>
      <c r="AA255" s="40"/>
      <c r="AB255" s="40"/>
      <c r="AC255" s="40"/>
      <c r="AD255" s="40"/>
      <c r="AE255" s="40"/>
      <c r="AR255" s="230" t="s">
        <v>402</v>
      </c>
      <c r="AT255" s="230" t="s">
        <v>452</v>
      </c>
      <c r="AU255" s="230" t="s">
        <v>86</v>
      </c>
      <c r="AY255" s="19" t="s">
        <v>211</v>
      </c>
      <c r="BE255" s="231">
        <f>IF(O255="základní",K255,0)</f>
        <v>0</v>
      </c>
      <c r="BF255" s="231">
        <f>IF(O255="snížená",K255,0)</f>
        <v>0</v>
      </c>
      <c r="BG255" s="231">
        <f>IF(O255="zákl. přenesená",K255,0)</f>
        <v>0</v>
      </c>
      <c r="BH255" s="231">
        <f>IF(O255="sníž. přenesená",K255,0)</f>
        <v>0</v>
      </c>
      <c r="BI255" s="231">
        <f>IF(O255="nulová",K255,0)</f>
        <v>0</v>
      </c>
      <c r="BJ255" s="19" t="s">
        <v>84</v>
      </c>
      <c r="BK255" s="231">
        <f>ROUND(P255*H255,2)</f>
        <v>0</v>
      </c>
      <c r="BL255" s="19" t="s">
        <v>302</v>
      </c>
      <c r="BM255" s="230" t="s">
        <v>488</v>
      </c>
    </row>
    <row r="256" s="2" customFormat="1">
      <c r="A256" s="40"/>
      <c r="B256" s="41"/>
      <c r="C256" s="42"/>
      <c r="D256" s="232" t="s">
        <v>220</v>
      </c>
      <c r="E256" s="42"/>
      <c r="F256" s="233" t="s">
        <v>479</v>
      </c>
      <c r="G256" s="42"/>
      <c r="H256" s="42"/>
      <c r="I256" s="234"/>
      <c r="J256" s="234"/>
      <c r="K256" s="42"/>
      <c r="L256" s="42"/>
      <c r="M256" s="46"/>
      <c r="N256" s="235"/>
      <c r="O256" s="236"/>
      <c r="P256" s="86"/>
      <c r="Q256" s="86"/>
      <c r="R256" s="86"/>
      <c r="S256" s="86"/>
      <c r="T256" s="86"/>
      <c r="U256" s="86"/>
      <c r="V256" s="86"/>
      <c r="W256" s="86"/>
      <c r="X256" s="87"/>
      <c r="Y256" s="40"/>
      <c r="Z256" s="40"/>
      <c r="AA256" s="40"/>
      <c r="AB256" s="40"/>
      <c r="AC256" s="40"/>
      <c r="AD256" s="40"/>
      <c r="AE256" s="40"/>
      <c r="AT256" s="19" t="s">
        <v>220</v>
      </c>
      <c r="AU256" s="19" t="s">
        <v>86</v>
      </c>
    </row>
    <row r="257" s="13" customFormat="1">
      <c r="A257" s="13"/>
      <c r="B257" s="237"/>
      <c r="C257" s="238"/>
      <c r="D257" s="232" t="s">
        <v>222</v>
      </c>
      <c r="E257" s="239" t="s">
        <v>22</v>
      </c>
      <c r="F257" s="240" t="s">
        <v>489</v>
      </c>
      <c r="G257" s="238"/>
      <c r="H257" s="241">
        <v>25.515000000000001</v>
      </c>
      <c r="I257" s="242"/>
      <c r="J257" s="242"/>
      <c r="K257" s="238"/>
      <c r="L257" s="238"/>
      <c r="M257" s="243"/>
      <c r="N257" s="244"/>
      <c r="O257" s="245"/>
      <c r="P257" s="245"/>
      <c r="Q257" s="245"/>
      <c r="R257" s="245"/>
      <c r="S257" s="245"/>
      <c r="T257" s="245"/>
      <c r="U257" s="245"/>
      <c r="V257" s="245"/>
      <c r="W257" s="245"/>
      <c r="X257" s="246"/>
      <c r="Y257" s="13"/>
      <c r="Z257" s="13"/>
      <c r="AA257" s="13"/>
      <c r="AB257" s="13"/>
      <c r="AC257" s="13"/>
      <c r="AD257" s="13"/>
      <c r="AE257" s="13"/>
      <c r="AT257" s="247" t="s">
        <v>222</v>
      </c>
      <c r="AU257" s="247" t="s">
        <v>86</v>
      </c>
      <c r="AV257" s="13" t="s">
        <v>86</v>
      </c>
      <c r="AW257" s="13" t="s">
        <v>5</v>
      </c>
      <c r="AX257" s="13" t="s">
        <v>84</v>
      </c>
      <c r="AY257" s="247" t="s">
        <v>211</v>
      </c>
    </row>
    <row r="258" s="2" customFormat="1" ht="37.8" customHeight="1">
      <c r="A258" s="40"/>
      <c r="B258" s="41"/>
      <c r="C258" s="218" t="s">
        <v>490</v>
      </c>
      <c r="D258" s="218" t="s">
        <v>213</v>
      </c>
      <c r="E258" s="219" t="s">
        <v>491</v>
      </c>
      <c r="F258" s="220" t="s">
        <v>492</v>
      </c>
      <c r="G258" s="221" t="s">
        <v>345</v>
      </c>
      <c r="H258" s="222">
        <v>24.300000000000001</v>
      </c>
      <c r="I258" s="223"/>
      <c r="J258" s="223"/>
      <c r="K258" s="224">
        <f>ROUND(P258*H258,2)</f>
        <v>0</v>
      </c>
      <c r="L258" s="220" t="s">
        <v>22</v>
      </c>
      <c r="M258" s="46"/>
      <c r="N258" s="225" t="s">
        <v>22</v>
      </c>
      <c r="O258" s="226" t="s">
        <v>46</v>
      </c>
      <c r="P258" s="227">
        <f>I258+J258</f>
        <v>0</v>
      </c>
      <c r="Q258" s="227">
        <f>ROUND(I258*H258,2)</f>
        <v>0</v>
      </c>
      <c r="R258" s="227">
        <f>ROUND(J258*H258,2)</f>
        <v>0</v>
      </c>
      <c r="S258" s="86"/>
      <c r="T258" s="228">
        <f>S258*H258</f>
        <v>0</v>
      </c>
      <c r="U258" s="228">
        <v>0</v>
      </c>
      <c r="V258" s="228">
        <f>U258*H258</f>
        <v>0</v>
      </c>
      <c r="W258" s="228">
        <v>0</v>
      </c>
      <c r="X258" s="229">
        <f>W258*H258</f>
        <v>0</v>
      </c>
      <c r="Y258" s="40"/>
      <c r="Z258" s="40"/>
      <c r="AA258" s="40"/>
      <c r="AB258" s="40"/>
      <c r="AC258" s="40"/>
      <c r="AD258" s="40"/>
      <c r="AE258" s="40"/>
      <c r="AR258" s="230" t="s">
        <v>302</v>
      </c>
      <c r="AT258" s="230" t="s">
        <v>213</v>
      </c>
      <c r="AU258" s="230" t="s">
        <v>86</v>
      </c>
      <c r="AY258" s="19" t="s">
        <v>211</v>
      </c>
      <c r="BE258" s="231">
        <f>IF(O258="základní",K258,0)</f>
        <v>0</v>
      </c>
      <c r="BF258" s="231">
        <f>IF(O258="snížená",K258,0)</f>
        <v>0</v>
      </c>
      <c r="BG258" s="231">
        <f>IF(O258="zákl. přenesená",K258,0)</f>
        <v>0</v>
      </c>
      <c r="BH258" s="231">
        <f>IF(O258="sníž. přenesená",K258,0)</f>
        <v>0</v>
      </c>
      <c r="BI258" s="231">
        <f>IF(O258="nulová",K258,0)</f>
        <v>0</v>
      </c>
      <c r="BJ258" s="19" t="s">
        <v>84</v>
      </c>
      <c r="BK258" s="231">
        <f>ROUND(P258*H258,2)</f>
        <v>0</v>
      </c>
      <c r="BL258" s="19" t="s">
        <v>302</v>
      </c>
      <c r="BM258" s="230" t="s">
        <v>493</v>
      </c>
    </row>
    <row r="259" s="2" customFormat="1">
      <c r="A259" s="40"/>
      <c r="B259" s="41"/>
      <c r="C259" s="42"/>
      <c r="D259" s="232" t="s">
        <v>220</v>
      </c>
      <c r="E259" s="42"/>
      <c r="F259" s="233" t="s">
        <v>492</v>
      </c>
      <c r="G259" s="42"/>
      <c r="H259" s="42"/>
      <c r="I259" s="234"/>
      <c r="J259" s="234"/>
      <c r="K259" s="42"/>
      <c r="L259" s="42"/>
      <c r="M259" s="46"/>
      <c r="N259" s="235"/>
      <c r="O259" s="236"/>
      <c r="P259" s="86"/>
      <c r="Q259" s="86"/>
      <c r="R259" s="86"/>
      <c r="S259" s="86"/>
      <c r="T259" s="86"/>
      <c r="U259" s="86"/>
      <c r="V259" s="86"/>
      <c r="W259" s="86"/>
      <c r="X259" s="87"/>
      <c r="Y259" s="40"/>
      <c r="Z259" s="40"/>
      <c r="AA259" s="40"/>
      <c r="AB259" s="40"/>
      <c r="AC259" s="40"/>
      <c r="AD259" s="40"/>
      <c r="AE259" s="40"/>
      <c r="AT259" s="19" t="s">
        <v>220</v>
      </c>
      <c r="AU259" s="19" t="s">
        <v>86</v>
      </c>
    </row>
    <row r="260" s="13" customFormat="1">
      <c r="A260" s="13"/>
      <c r="B260" s="237"/>
      <c r="C260" s="238"/>
      <c r="D260" s="232" t="s">
        <v>222</v>
      </c>
      <c r="E260" s="239" t="s">
        <v>22</v>
      </c>
      <c r="F260" s="240" t="s">
        <v>373</v>
      </c>
      <c r="G260" s="238"/>
      <c r="H260" s="241">
        <v>24.300000000000001</v>
      </c>
      <c r="I260" s="242"/>
      <c r="J260" s="242"/>
      <c r="K260" s="238"/>
      <c r="L260" s="238"/>
      <c r="M260" s="243"/>
      <c r="N260" s="244"/>
      <c r="O260" s="245"/>
      <c r="P260" s="245"/>
      <c r="Q260" s="245"/>
      <c r="R260" s="245"/>
      <c r="S260" s="245"/>
      <c r="T260" s="245"/>
      <c r="U260" s="245"/>
      <c r="V260" s="245"/>
      <c r="W260" s="245"/>
      <c r="X260" s="246"/>
      <c r="Y260" s="13"/>
      <c r="Z260" s="13"/>
      <c r="AA260" s="13"/>
      <c r="AB260" s="13"/>
      <c r="AC260" s="13"/>
      <c r="AD260" s="13"/>
      <c r="AE260" s="13"/>
      <c r="AT260" s="247" t="s">
        <v>222</v>
      </c>
      <c r="AU260" s="247" t="s">
        <v>86</v>
      </c>
      <c r="AV260" s="13" t="s">
        <v>86</v>
      </c>
      <c r="AW260" s="13" t="s">
        <v>5</v>
      </c>
      <c r="AX260" s="13" t="s">
        <v>84</v>
      </c>
      <c r="AY260" s="247" t="s">
        <v>211</v>
      </c>
    </row>
    <row r="261" s="2" customFormat="1" ht="16.5" customHeight="1">
      <c r="A261" s="40"/>
      <c r="B261" s="41"/>
      <c r="C261" s="218" t="s">
        <v>494</v>
      </c>
      <c r="D261" s="218" t="s">
        <v>213</v>
      </c>
      <c r="E261" s="219" t="s">
        <v>495</v>
      </c>
      <c r="F261" s="220" t="s">
        <v>496</v>
      </c>
      <c r="G261" s="221" t="s">
        <v>497</v>
      </c>
      <c r="H261" s="222">
        <v>1</v>
      </c>
      <c r="I261" s="223"/>
      <c r="J261" s="223"/>
      <c r="K261" s="224">
        <f>ROUND(P261*H261,2)</f>
        <v>0</v>
      </c>
      <c r="L261" s="220" t="s">
        <v>22</v>
      </c>
      <c r="M261" s="46"/>
      <c r="N261" s="225" t="s">
        <v>22</v>
      </c>
      <c r="O261" s="226" t="s">
        <v>46</v>
      </c>
      <c r="P261" s="227">
        <f>I261+J261</f>
        <v>0</v>
      </c>
      <c r="Q261" s="227">
        <f>ROUND(I261*H261,2)</f>
        <v>0</v>
      </c>
      <c r="R261" s="227">
        <f>ROUND(J261*H261,2)</f>
        <v>0</v>
      </c>
      <c r="S261" s="86"/>
      <c r="T261" s="228">
        <f>S261*H261</f>
        <v>0</v>
      </c>
      <c r="U261" s="228">
        <v>0</v>
      </c>
      <c r="V261" s="228">
        <f>U261*H261</f>
        <v>0</v>
      </c>
      <c r="W261" s="228">
        <v>0</v>
      </c>
      <c r="X261" s="229">
        <f>W261*H261</f>
        <v>0</v>
      </c>
      <c r="Y261" s="40"/>
      <c r="Z261" s="40"/>
      <c r="AA261" s="40"/>
      <c r="AB261" s="40"/>
      <c r="AC261" s="40"/>
      <c r="AD261" s="40"/>
      <c r="AE261" s="40"/>
      <c r="AR261" s="230" t="s">
        <v>302</v>
      </c>
      <c r="AT261" s="230" t="s">
        <v>213</v>
      </c>
      <c r="AU261" s="230" t="s">
        <v>86</v>
      </c>
      <c r="AY261" s="19" t="s">
        <v>211</v>
      </c>
      <c r="BE261" s="231">
        <f>IF(O261="základní",K261,0)</f>
        <v>0</v>
      </c>
      <c r="BF261" s="231">
        <f>IF(O261="snížená",K261,0)</f>
        <v>0</v>
      </c>
      <c r="BG261" s="231">
        <f>IF(O261="zákl. přenesená",K261,0)</f>
        <v>0</v>
      </c>
      <c r="BH261" s="231">
        <f>IF(O261="sníž. přenesená",K261,0)</f>
        <v>0</v>
      </c>
      <c r="BI261" s="231">
        <f>IF(O261="nulová",K261,0)</f>
        <v>0</v>
      </c>
      <c r="BJ261" s="19" t="s">
        <v>84</v>
      </c>
      <c r="BK261" s="231">
        <f>ROUND(P261*H261,2)</f>
        <v>0</v>
      </c>
      <c r="BL261" s="19" t="s">
        <v>302</v>
      </c>
      <c r="BM261" s="230" t="s">
        <v>498</v>
      </c>
    </row>
    <row r="262" s="2" customFormat="1">
      <c r="A262" s="40"/>
      <c r="B262" s="41"/>
      <c r="C262" s="42"/>
      <c r="D262" s="232" t="s">
        <v>220</v>
      </c>
      <c r="E262" s="42"/>
      <c r="F262" s="233" t="s">
        <v>496</v>
      </c>
      <c r="G262" s="42"/>
      <c r="H262" s="42"/>
      <c r="I262" s="234"/>
      <c r="J262" s="234"/>
      <c r="K262" s="42"/>
      <c r="L262" s="42"/>
      <c r="M262" s="46"/>
      <c r="N262" s="235"/>
      <c r="O262" s="236"/>
      <c r="P262" s="86"/>
      <c r="Q262" s="86"/>
      <c r="R262" s="86"/>
      <c r="S262" s="86"/>
      <c r="T262" s="86"/>
      <c r="U262" s="86"/>
      <c r="V262" s="86"/>
      <c r="W262" s="86"/>
      <c r="X262" s="87"/>
      <c r="Y262" s="40"/>
      <c r="Z262" s="40"/>
      <c r="AA262" s="40"/>
      <c r="AB262" s="40"/>
      <c r="AC262" s="40"/>
      <c r="AD262" s="40"/>
      <c r="AE262" s="40"/>
      <c r="AT262" s="19" t="s">
        <v>220</v>
      </c>
      <c r="AU262" s="19" t="s">
        <v>86</v>
      </c>
    </row>
    <row r="263" s="13" customFormat="1">
      <c r="A263" s="13"/>
      <c r="B263" s="237"/>
      <c r="C263" s="238"/>
      <c r="D263" s="232" t="s">
        <v>222</v>
      </c>
      <c r="E263" s="239" t="s">
        <v>22</v>
      </c>
      <c r="F263" s="240" t="s">
        <v>499</v>
      </c>
      <c r="G263" s="238"/>
      <c r="H263" s="241">
        <v>1</v>
      </c>
      <c r="I263" s="242"/>
      <c r="J263" s="242"/>
      <c r="K263" s="238"/>
      <c r="L263" s="238"/>
      <c r="M263" s="243"/>
      <c r="N263" s="244"/>
      <c r="O263" s="245"/>
      <c r="P263" s="245"/>
      <c r="Q263" s="245"/>
      <c r="R263" s="245"/>
      <c r="S263" s="245"/>
      <c r="T263" s="245"/>
      <c r="U263" s="245"/>
      <c r="V263" s="245"/>
      <c r="W263" s="245"/>
      <c r="X263" s="246"/>
      <c r="Y263" s="13"/>
      <c r="Z263" s="13"/>
      <c r="AA263" s="13"/>
      <c r="AB263" s="13"/>
      <c r="AC263" s="13"/>
      <c r="AD263" s="13"/>
      <c r="AE263" s="13"/>
      <c r="AT263" s="247" t="s">
        <v>222</v>
      </c>
      <c r="AU263" s="247" t="s">
        <v>86</v>
      </c>
      <c r="AV263" s="13" t="s">
        <v>86</v>
      </c>
      <c r="AW263" s="13" t="s">
        <v>5</v>
      </c>
      <c r="AX263" s="13" t="s">
        <v>84</v>
      </c>
      <c r="AY263" s="247" t="s">
        <v>211</v>
      </c>
    </row>
    <row r="264" s="2" customFormat="1" ht="24.15" customHeight="1">
      <c r="A264" s="40"/>
      <c r="B264" s="41"/>
      <c r="C264" s="218" t="s">
        <v>500</v>
      </c>
      <c r="D264" s="218" t="s">
        <v>213</v>
      </c>
      <c r="E264" s="219" t="s">
        <v>501</v>
      </c>
      <c r="F264" s="220" t="s">
        <v>502</v>
      </c>
      <c r="G264" s="221" t="s">
        <v>249</v>
      </c>
      <c r="H264" s="222">
        <v>0.29299999999999998</v>
      </c>
      <c r="I264" s="223"/>
      <c r="J264" s="223"/>
      <c r="K264" s="224">
        <f>ROUND(P264*H264,2)</f>
        <v>0</v>
      </c>
      <c r="L264" s="220" t="s">
        <v>217</v>
      </c>
      <c r="M264" s="46"/>
      <c r="N264" s="225" t="s">
        <v>22</v>
      </c>
      <c r="O264" s="226" t="s">
        <v>46</v>
      </c>
      <c r="P264" s="227">
        <f>I264+J264</f>
        <v>0</v>
      </c>
      <c r="Q264" s="227">
        <f>ROUND(I264*H264,2)</f>
        <v>0</v>
      </c>
      <c r="R264" s="227">
        <f>ROUND(J264*H264,2)</f>
        <v>0</v>
      </c>
      <c r="S264" s="86"/>
      <c r="T264" s="228">
        <f>S264*H264</f>
        <v>0</v>
      </c>
      <c r="U264" s="228">
        <v>0</v>
      </c>
      <c r="V264" s="228">
        <f>U264*H264</f>
        <v>0</v>
      </c>
      <c r="W264" s="228">
        <v>0</v>
      </c>
      <c r="X264" s="229">
        <f>W264*H264</f>
        <v>0</v>
      </c>
      <c r="Y264" s="40"/>
      <c r="Z264" s="40"/>
      <c r="AA264" s="40"/>
      <c r="AB264" s="40"/>
      <c r="AC264" s="40"/>
      <c r="AD264" s="40"/>
      <c r="AE264" s="40"/>
      <c r="AR264" s="230" t="s">
        <v>302</v>
      </c>
      <c r="AT264" s="230" t="s">
        <v>213</v>
      </c>
      <c r="AU264" s="230" t="s">
        <v>86</v>
      </c>
      <c r="AY264" s="19" t="s">
        <v>211</v>
      </c>
      <c r="BE264" s="231">
        <f>IF(O264="základní",K264,0)</f>
        <v>0</v>
      </c>
      <c r="BF264" s="231">
        <f>IF(O264="snížená",K264,0)</f>
        <v>0</v>
      </c>
      <c r="BG264" s="231">
        <f>IF(O264="zákl. přenesená",K264,0)</f>
        <v>0</v>
      </c>
      <c r="BH264" s="231">
        <f>IF(O264="sníž. přenesená",K264,0)</f>
        <v>0</v>
      </c>
      <c r="BI264" s="231">
        <f>IF(O264="nulová",K264,0)</f>
        <v>0</v>
      </c>
      <c r="BJ264" s="19" t="s">
        <v>84</v>
      </c>
      <c r="BK264" s="231">
        <f>ROUND(P264*H264,2)</f>
        <v>0</v>
      </c>
      <c r="BL264" s="19" t="s">
        <v>302</v>
      </c>
      <c r="BM264" s="230" t="s">
        <v>503</v>
      </c>
    </row>
    <row r="265" s="2" customFormat="1">
      <c r="A265" s="40"/>
      <c r="B265" s="41"/>
      <c r="C265" s="42"/>
      <c r="D265" s="232" t="s">
        <v>220</v>
      </c>
      <c r="E265" s="42"/>
      <c r="F265" s="233" t="s">
        <v>504</v>
      </c>
      <c r="G265" s="42"/>
      <c r="H265" s="42"/>
      <c r="I265" s="234"/>
      <c r="J265" s="234"/>
      <c r="K265" s="42"/>
      <c r="L265" s="42"/>
      <c r="M265" s="46"/>
      <c r="N265" s="235"/>
      <c r="O265" s="236"/>
      <c r="P265" s="86"/>
      <c r="Q265" s="86"/>
      <c r="R265" s="86"/>
      <c r="S265" s="86"/>
      <c r="T265" s="86"/>
      <c r="U265" s="86"/>
      <c r="V265" s="86"/>
      <c r="W265" s="86"/>
      <c r="X265" s="87"/>
      <c r="Y265" s="40"/>
      <c r="Z265" s="40"/>
      <c r="AA265" s="40"/>
      <c r="AB265" s="40"/>
      <c r="AC265" s="40"/>
      <c r="AD265" s="40"/>
      <c r="AE265" s="40"/>
      <c r="AT265" s="19" t="s">
        <v>220</v>
      </c>
      <c r="AU265" s="19" t="s">
        <v>86</v>
      </c>
    </row>
    <row r="266" s="12" customFormat="1" ht="22.8" customHeight="1">
      <c r="A266" s="12"/>
      <c r="B266" s="201"/>
      <c r="C266" s="202"/>
      <c r="D266" s="203" t="s">
        <v>76</v>
      </c>
      <c r="E266" s="216" t="s">
        <v>505</v>
      </c>
      <c r="F266" s="216" t="s">
        <v>506</v>
      </c>
      <c r="G266" s="202"/>
      <c r="H266" s="202"/>
      <c r="I266" s="205"/>
      <c r="J266" s="205"/>
      <c r="K266" s="217">
        <f>BK266</f>
        <v>0</v>
      </c>
      <c r="L266" s="202"/>
      <c r="M266" s="207"/>
      <c r="N266" s="208"/>
      <c r="O266" s="209"/>
      <c r="P266" s="209"/>
      <c r="Q266" s="210">
        <f>SUM(Q267:Q269)</f>
        <v>0</v>
      </c>
      <c r="R266" s="210">
        <f>SUM(R267:R269)</f>
        <v>0</v>
      </c>
      <c r="S266" s="209"/>
      <c r="T266" s="211">
        <f>SUM(T267:T269)</f>
        <v>0</v>
      </c>
      <c r="U266" s="209"/>
      <c r="V266" s="211">
        <f>SUM(V267:V269)</f>
        <v>0</v>
      </c>
      <c r="W266" s="209"/>
      <c r="X266" s="212">
        <f>SUM(X267:X269)</f>
        <v>0.35099999999999998</v>
      </c>
      <c r="Y266" s="12"/>
      <c r="Z266" s="12"/>
      <c r="AA266" s="12"/>
      <c r="AB266" s="12"/>
      <c r="AC266" s="12"/>
      <c r="AD266" s="12"/>
      <c r="AE266" s="12"/>
      <c r="AR266" s="213" t="s">
        <v>86</v>
      </c>
      <c r="AT266" s="214" t="s">
        <v>76</v>
      </c>
      <c r="AU266" s="214" t="s">
        <v>84</v>
      </c>
      <c r="AY266" s="213" t="s">
        <v>211</v>
      </c>
      <c r="BK266" s="215">
        <f>SUM(BK267:BK269)</f>
        <v>0</v>
      </c>
    </row>
    <row r="267" s="2" customFormat="1" ht="24.15" customHeight="1">
      <c r="A267" s="40"/>
      <c r="B267" s="41"/>
      <c r="C267" s="218" t="s">
        <v>507</v>
      </c>
      <c r="D267" s="218" t="s">
        <v>213</v>
      </c>
      <c r="E267" s="219" t="s">
        <v>508</v>
      </c>
      <c r="F267" s="220" t="s">
        <v>509</v>
      </c>
      <c r="G267" s="221" t="s">
        <v>272</v>
      </c>
      <c r="H267" s="222">
        <v>23.399999999999999</v>
      </c>
      <c r="I267" s="223"/>
      <c r="J267" s="223"/>
      <c r="K267" s="224">
        <f>ROUND(P267*H267,2)</f>
        <v>0</v>
      </c>
      <c r="L267" s="220" t="s">
        <v>217</v>
      </c>
      <c r="M267" s="46"/>
      <c r="N267" s="225" t="s">
        <v>22</v>
      </c>
      <c r="O267" s="226" t="s">
        <v>46</v>
      </c>
      <c r="P267" s="227">
        <f>I267+J267</f>
        <v>0</v>
      </c>
      <c r="Q267" s="227">
        <f>ROUND(I267*H267,2)</f>
        <v>0</v>
      </c>
      <c r="R267" s="227">
        <f>ROUND(J267*H267,2)</f>
        <v>0</v>
      </c>
      <c r="S267" s="86"/>
      <c r="T267" s="228">
        <f>S267*H267</f>
        <v>0</v>
      </c>
      <c r="U267" s="228">
        <v>0</v>
      </c>
      <c r="V267" s="228">
        <f>U267*H267</f>
        <v>0</v>
      </c>
      <c r="W267" s="228">
        <v>0.014999999999999999</v>
      </c>
      <c r="X267" s="229">
        <f>W267*H267</f>
        <v>0.35099999999999998</v>
      </c>
      <c r="Y267" s="40"/>
      <c r="Z267" s="40"/>
      <c r="AA267" s="40"/>
      <c r="AB267" s="40"/>
      <c r="AC267" s="40"/>
      <c r="AD267" s="40"/>
      <c r="AE267" s="40"/>
      <c r="AR267" s="230" t="s">
        <v>302</v>
      </c>
      <c r="AT267" s="230" t="s">
        <v>213</v>
      </c>
      <c r="AU267" s="230" t="s">
        <v>86</v>
      </c>
      <c r="AY267" s="19" t="s">
        <v>211</v>
      </c>
      <c r="BE267" s="231">
        <f>IF(O267="základní",K267,0)</f>
        <v>0</v>
      </c>
      <c r="BF267" s="231">
        <f>IF(O267="snížená",K267,0)</f>
        <v>0</v>
      </c>
      <c r="BG267" s="231">
        <f>IF(O267="zákl. přenesená",K267,0)</f>
        <v>0</v>
      </c>
      <c r="BH267" s="231">
        <f>IF(O267="sníž. přenesená",K267,0)</f>
        <v>0</v>
      </c>
      <c r="BI267" s="231">
        <f>IF(O267="nulová",K267,0)</f>
        <v>0</v>
      </c>
      <c r="BJ267" s="19" t="s">
        <v>84</v>
      </c>
      <c r="BK267" s="231">
        <f>ROUND(P267*H267,2)</f>
        <v>0</v>
      </c>
      <c r="BL267" s="19" t="s">
        <v>302</v>
      </c>
      <c r="BM267" s="230" t="s">
        <v>510</v>
      </c>
    </row>
    <row r="268" s="2" customFormat="1">
      <c r="A268" s="40"/>
      <c r="B268" s="41"/>
      <c r="C268" s="42"/>
      <c r="D268" s="232" t="s">
        <v>220</v>
      </c>
      <c r="E268" s="42"/>
      <c r="F268" s="233" t="s">
        <v>511</v>
      </c>
      <c r="G268" s="42"/>
      <c r="H268" s="42"/>
      <c r="I268" s="234"/>
      <c r="J268" s="234"/>
      <c r="K268" s="42"/>
      <c r="L268" s="42"/>
      <c r="M268" s="46"/>
      <c r="N268" s="235"/>
      <c r="O268" s="236"/>
      <c r="P268" s="86"/>
      <c r="Q268" s="86"/>
      <c r="R268" s="86"/>
      <c r="S268" s="86"/>
      <c r="T268" s="86"/>
      <c r="U268" s="86"/>
      <c r="V268" s="86"/>
      <c r="W268" s="86"/>
      <c r="X268" s="87"/>
      <c r="Y268" s="40"/>
      <c r="Z268" s="40"/>
      <c r="AA268" s="40"/>
      <c r="AB268" s="40"/>
      <c r="AC268" s="40"/>
      <c r="AD268" s="40"/>
      <c r="AE268" s="40"/>
      <c r="AT268" s="19" t="s">
        <v>220</v>
      </c>
      <c r="AU268" s="19" t="s">
        <v>86</v>
      </c>
    </row>
    <row r="269" s="13" customFormat="1">
      <c r="A269" s="13"/>
      <c r="B269" s="237"/>
      <c r="C269" s="238"/>
      <c r="D269" s="232" t="s">
        <v>222</v>
      </c>
      <c r="E269" s="239" t="s">
        <v>22</v>
      </c>
      <c r="F269" s="240" t="s">
        <v>512</v>
      </c>
      <c r="G269" s="238"/>
      <c r="H269" s="241">
        <v>23.399999999999999</v>
      </c>
      <c r="I269" s="242"/>
      <c r="J269" s="242"/>
      <c r="K269" s="238"/>
      <c r="L269" s="238"/>
      <c r="M269" s="243"/>
      <c r="N269" s="244"/>
      <c r="O269" s="245"/>
      <c r="P269" s="245"/>
      <c r="Q269" s="245"/>
      <c r="R269" s="245"/>
      <c r="S269" s="245"/>
      <c r="T269" s="245"/>
      <c r="U269" s="245"/>
      <c r="V269" s="245"/>
      <c r="W269" s="245"/>
      <c r="X269" s="246"/>
      <c r="Y269" s="13"/>
      <c r="Z269" s="13"/>
      <c r="AA269" s="13"/>
      <c r="AB269" s="13"/>
      <c r="AC269" s="13"/>
      <c r="AD269" s="13"/>
      <c r="AE269" s="13"/>
      <c r="AT269" s="247" t="s">
        <v>222</v>
      </c>
      <c r="AU269" s="247" t="s">
        <v>86</v>
      </c>
      <c r="AV269" s="13" t="s">
        <v>86</v>
      </c>
      <c r="AW269" s="13" t="s">
        <v>5</v>
      </c>
      <c r="AX269" s="13" t="s">
        <v>84</v>
      </c>
      <c r="AY269" s="247" t="s">
        <v>211</v>
      </c>
    </row>
    <row r="270" s="12" customFormat="1" ht="22.8" customHeight="1">
      <c r="A270" s="12"/>
      <c r="B270" s="201"/>
      <c r="C270" s="202"/>
      <c r="D270" s="203" t="s">
        <v>76</v>
      </c>
      <c r="E270" s="216" t="s">
        <v>513</v>
      </c>
      <c r="F270" s="216" t="s">
        <v>514</v>
      </c>
      <c r="G270" s="202"/>
      <c r="H270" s="202"/>
      <c r="I270" s="205"/>
      <c r="J270" s="205"/>
      <c r="K270" s="217">
        <f>BK270</f>
        <v>0</v>
      </c>
      <c r="L270" s="202"/>
      <c r="M270" s="207"/>
      <c r="N270" s="208"/>
      <c r="O270" s="209"/>
      <c r="P270" s="209"/>
      <c r="Q270" s="210">
        <f>SUM(Q271:Q291)</f>
        <v>0</v>
      </c>
      <c r="R270" s="210">
        <f>SUM(R271:R291)</f>
        <v>0</v>
      </c>
      <c r="S270" s="209"/>
      <c r="T270" s="211">
        <f>SUM(T271:T291)</f>
        <v>0</v>
      </c>
      <c r="U270" s="209"/>
      <c r="V270" s="211">
        <f>SUM(V271:V291)</f>
        <v>0</v>
      </c>
      <c r="W270" s="209"/>
      <c r="X270" s="212">
        <f>SUM(X271:X291)</f>
        <v>0.20927999999999999</v>
      </c>
      <c r="Y270" s="12"/>
      <c r="Z270" s="12"/>
      <c r="AA270" s="12"/>
      <c r="AB270" s="12"/>
      <c r="AC270" s="12"/>
      <c r="AD270" s="12"/>
      <c r="AE270" s="12"/>
      <c r="AR270" s="213" t="s">
        <v>86</v>
      </c>
      <c r="AT270" s="214" t="s">
        <v>76</v>
      </c>
      <c r="AU270" s="214" t="s">
        <v>84</v>
      </c>
      <c r="AY270" s="213" t="s">
        <v>211</v>
      </c>
      <c r="BK270" s="215">
        <f>SUM(BK271:BK291)</f>
        <v>0</v>
      </c>
    </row>
    <row r="271" s="2" customFormat="1" ht="24.15" customHeight="1">
      <c r="A271" s="40"/>
      <c r="B271" s="41"/>
      <c r="C271" s="218" t="s">
        <v>515</v>
      </c>
      <c r="D271" s="218" t="s">
        <v>213</v>
      </c>
      <c r="E271" s="219" t="s">
        <v>516</v>
      </c>
      <c r="F271" s="220" t="s">
        <v>517</v>
      </c>
      <c r="G271" s="221" t="s">
        <v>345</v>
      </c>
      <c r="H271" s="222">
        <v>7.7999999999999998</v>
      </c>
      <c r="I271" s="223"/>
      <c r="J271" s="223"/>
      <c r="K271" s="224">
        <f>ROUND(P271*H271,2)</f>
        <v>0</v>
      </c>
      <c r="L271" s="220" t="s">
        <v>217</v>
      </c>
      <c r="M271" s="46"/>
      <c r="N271" s="225" t="s">
        <v>22</v>
      </c>
      <c r="O271" s="226" t="s">
        <v>46</v>
      </c>
      <c r="P271" s="227">
        <f>I271+J271</f>
        <v>0</v>
      </c>
      <c r="Q271" s="227">
        <f>ROUND(I271*H271,2)</f>
        <v>0</v>
      </c>
      <c r="R271" s="227">
        <f>ROUND(J271*H271,2)</f>
        <v>0</v>
      </c>
      <c r="S271" s="86"/>
      <c r="T271" s="228">
        <f>S271*H271</f>
        <v>0</v>
      </c>
      <c r="U271" s="228">
        <v>0</v>
      </c>
      <c r="V271" s="228">
        <f>U271*H271</f>
        <v>0</v>
      </c>
      <c r="W271" s="228">
        <v>0.0017600000000000001</v>
      </c>
      <c r="X271" s="229">
        <f>W271*H271</f>
        <v>0.013728000000000001</v>
      </c>
      <c r="Y271" s="40"/>
      <c r="Z271" s="40"/>
      <c r="AA271" s="40"/>
      <c r="AB271" s="40"/>
      <c r="AC271" s="40"/>
      <c r="AD271" s="40"/>
      <c r="AE271" s="40"/>
      <c r="AR271" s="230" t="s">
        <v>302</v>
      </c>
      <c r="AT271" s="230" t="s">
        <v>213</v>
      </c>
      <c r="AU271" s="230" t="s">
        <v>86</v>
      </c>
      <c r="AY271" s="19" t="s">
        <v>211</v>
      </c>
      <c r="BE271" s="231">
        <f>IF(O271="základní",K271,0)</f>
        <v>0</v>
      </c>
      <c r="BF271" s="231">
        <f>IF(O271="snížená",K271,0)</f>
        <v>0</v>
      </c>
      <c r="BG271" s="231">
        <f>IF(O271="zákl. přenesená",K271,0)</f>
        <v>0</v>
      </c>
      <c r="BH271" s="231">
        <f>IF(O271="sníž. přenesená",K271,0)</f>
        <v>0</v>
      </c>
      <c r="BI271" s="231">
        <f>IF(O271="nulová",K271,0)</f>
        <v>0</v>
      </c>
      <c r="BJ271" s="19" t="s">
        <v>84</v>
      </c>
      <c r="BK271" s="231">
        <f>ROUND(P271*H271,2)</f>
        <v>0</v>
      </c>
      <c r="BL271" s="19" t="s">
        <v>302</v>
      </c>
      <c r="BM271" s="230" t="s">
        <v>518</v>
      </c>
    </row>
    <row r="272" s="2" customFormat="1">
      <c r="A272" s="40"/>
      <c r="B272" s="41"/>
      <c r="C272" s="42"/>
      <c r="D272" s="232" t="s">
        <v>220</v>
      </c>
      <c r="E272" s="42"/>
      <c r="F272" s="233" t="s">
        <v>519</v>
      </c>
      <c r="G272" s="42"/>
      <c r="H272" s="42"/>
      <c r="I272" s="234"/>
      <c r="J272" s="234"/>
      <c r="K272" s="42"/>
      <c r="L272" s="42"/>
      <c r="M272" s="46"/>
      <c r="N272" s="235"/>
      <c r="O272" s="236"/>
      <c r="P272" s="86"/>
      <c r="Q272" s="86"/>
      <c r="R272" s="86"/>
      <c r="S272" s="86"/>
      <c r="T272" s="86"/>
      <c r="U272" s="86"/>
      <c r="V272" s="86"/>
      <c r="W272" s="86"/>
      <c r="X272" s="87"/>
      <c r="Y272" s="40"/>
      <c r="Z272" s="40"/>
      <c r="AA272" s="40"/>
      <c r="AB272" s="40"/>
      <c r="AC272" s="40"/>
      <c r="AD272" s="40"/>
      <c r="AE272" s="40"/>
      <c r="AT272" s="19" t="s">
        <v>220</v>
      </c>
      <c r="AU272" s="19" t="s">
        <v>86</v>
      </c>
    </row>
    <row r="273" s="13" customFormat="1">
      <c r="A273" s="13"/>
      <c r="B273" s="237"/>
      <c r="C273" s="238"/>
      <c r="D273" s="232" t="s">
        <v>222</v>
      </c>
      <c r="E273" s="239" t="s">
        <v>22</v>
      </c>
      <c r="F273" s="240" t="s">
        <v>520</v>
      </c>
      <c r="G273" s="238"/>
      <c r="H273" s="241">
        <v>7.7999999999999998</v>
      </c>
      <c r="I273" s="242"/>
      <c r="J273" s="242"/>
      <c r="K273" s="238"/>
      <c r="L273" s="238"/>
      <c r="M273" s="243"/>
      <c r="N273" s="244"/>
      <c r="O273" s="245"/>
      <c r="P273" s="245"/>
      <c r="Q273" s="245"/>
      <c r="R273" s="245"/>
      <c r="S273" s="245"/>
      <c r="T273" s="245"/>
      <c r="U273" s="245"/>
      <c r="V273" s="245"/>
      <c r="W273" s="245"/>
      <c r="X273" s="246"/>
      <c r="Y273" s="13"/>
      <c r="Z273" s="13"/>
      <c r="AA273" s="13"/>
      <c r="AB273" s="13"/>
      <c r="AC273" s="13"/>
      <c r="AD273" s="13"/>
      <c r="AE273" s="13"/>
      <c r="AT273" s="247" t="s">
        <v>222</v>
      </c>
      <c r="AU273" s="247" t="s">
        <v>86</v>
      </c>
      <c r="AV273" s="13" t="s">
        <v>86</v>
      </c>
      <c r="AW273" s="13" t="s">
        <v>5</v>
      </c>
      <c r="AX273" s="13" t="s">
        <v>84</v>
      </c>
      <c r="AY273" s="247" t="s">
        <v>211</v>
      </c>
    </row>
    <row r="274" s="2" customFormat="1" ht="24.15" customHeight="1">
      <c r="A274" s="40"/>
      <c r="B274" s="41"/>
      <c r="C274" s="218" t="s">
        <v>521</v>
      </c>
      <c r="D274" s="218" t="s">
        <v>213</v>
      </c>
      <c r="E274" s="219" t="s">
        <v>522</v>
      </c>
      <c r="F274" s="220" t="s">
        <v>523</v>
      </c>
      <c r="G274" s="221" t="s">
        <v>345</v>
      </c>
      <c r="H274" s="222">
        <v>7.7999999999999998</v>
      </c>
      <c r="I274" s="223"/>
      <c r="J274" s="223"/>
      <c r="K274" s="224">
        <f>ROUND(P274*H274,2)</f>
        <v>0</v>
      </c>
      <c r="L274" s="220" t="s">
        <v>217</v>
      </c>
      <c r="M274" s="46"/>
      <c r="N274" s="225" t="s">
        <v>22</v>
      </c>
      <c r="O274" s="226" t="s">
        <v>46</v>
      </c>
      <c r="P274" s="227">
        <f>I274+J274</f>
        <v>0</v>
      </c>
      <c r="Q274" s="227">
        <f>ROUND(I274*H274,2)</f>
        <v>0</v>
      </c>
      <c r="R274" s="227">
        <f>ROUND(J274*H274,2)</f>
        <v>0</v>
      </c>
      <c r="S274" s="86"/>
      <c r="T274" s="228">
        <f>S274*H274</f>
        <v>0</v>
      </c>
      <c r="U274" s="228">
        <v>0</v>
      </c>
      <c r="V274" s="228">
        <f>U274*H274</f>
        <v>0</v>
      </c>
      <c r="W274" s="228">
        <v>0.00067000000000000002</v>
      </c>
      <c r="X274" s="229">
        <f>W274*H274</f>
        <v>0.0052259999999999997</v>
      </c>
      <c r="Y274" s="40"/>
      <c r="Z274" s="40"/>
      <c r="AA274" s="40"/>
      <c r="AB274" s="40"/>
      <c r="AC274" s="40"/>
      <c r="AD274" s="40"/>
      <c r="AE274" s="40"/>
      <c r="AR274" s="230" t="s">
        <v>302</v>
      </c>
      <c r="AT274" s="230" t="s">
        <v>213</v>
      </c>
      <c r="AU274" s="230" t="s">
        <v>86</v>
      </c>
      <c r="AY274" s="19" t="s">
        <v>211</v>
      </c>
      <c r="BE274" s="231">
        <f>IF(O274="základní",K274,0)</f>
        <v>0</v>
      </c>
      <c r="BF274" s="231">
        <f>IF(O274="snížená",K274,0)</f>
        <v>0</v>
      </c>
      <c r="BG274" s="231">
        <f>IF(O274="zákl. přenesená",K274,0)</f>
        <v>0</v>
      </c>
      <c r="BH274" s="231">
        <f>IF(O274="sníž. přenesená",K274,0)</f>
        <v>0</v>
      </c>
      <c r="BI274" s="231">
        <f>IF(O274="nulová",K274,0)</f>
        <v>0</v>
      </c>
      <c r="BJ274" s="19" t="s">
        <v>84</v>
      </c>
      <c r="BK274" s="231">
        <f>ROUND(P274*H274,2)</f>
        <v>0</v>
      </c>
      <c r="BL274" s="19" t="s">
        <v>302</v>
      </c>
      <c r="BM274" s="230" t="s">
        <v>524</v>
      </c>
    </row>
    <row r="275" s="2" customFormat="1">
      <c r="A275" s="40"/>
      <c r="B275" s="41"/>
      <c r="C275" s="42"/>
      <c r="D275" s="232" t="s">
        <v>220</v>
      </c>
      <c r="E275" s="42"/>
      <c r="F275" s="233" t="s">
        <v>525</v>
      </c>
      <c r="G275" s="42"/>
      <c r="H275" s="42"/>
      <c r="I275" s="234"/>
      <c r="J275" s="234"/>
      <c r="K275" s="42"/>
      <c r="L275" s="42"/>
      <c r="M275" s="46"/>
      <c r="N275" s="235"/>
      <c r="O275" s="236"/>
      <c r="P275" s="86"/>
      <c r="Q275" s="86"/>
      <c r="R275" s="86"/>
      <c r="S275" s="86"/>
      <c r="T275" s="86"/>
      <c r="U275" s="86"/>
      <c r="V275" s="86"/>
      <c r="W275" s="86"/>
      <c r="X275" s="87"/>
      <c r="Y275" s="40"/>
      <c r="Z275" s="40"/>
      <c r="AA275" s="40"/>
      <c r="AB275" s="40"/>
      <c r="AC275" s="40"/>
      <c r="AD275" s="40"/>
      <c r="AE275" s="40"/>
      <c r="AT275" s="19" t="s">
        <v>220</v>
      </c>
      <c r="AU275" s="19" t="s">
        <v>86</v>
      </c>
    </row>
    <row r="276" s="13" customFormat="1">
      <c r="A276" s="13"/>
      <c r="B276" s="237"/>
      <c r="C276" s="238"/>
      <c r="D276" s="232" t="s">
        <v>222</v>
      </c>
      <c r="E276" s="239" t="s">
        <v>22</v>
      </c>
      <c r="F276" s="240" t="s">
        <v>520</v>
      </c>
      <c r="G276" s="238"/>
      <c r="H276" s="241">
        <v>7.7999999999999998</v>
      </c>
      <c r="I276" s="242"/>
      <c r="J276" s="242"/>
      <c r="K276" s="238"/>
      <c r="L276" s="238"/>
      <c r="M276" s="243"/>
      <c r="N276" s="244"/>
      <c r="O276" s="245"/>
      <c r="P276" s="245"/>
      <c r="Q276" s="245"/>
      <c r="R276" s="245"/>
      <c r="S276" s="245"/>
      <c r="T276" s="245"/>
      <c r="U276" s="245"/>
      <c r="V276" s="245"/>
      <c r="W276" s="245"/>
      <c r="X276" s="246"/>
      <c r="Y276" s="13"/>
      <c r="Z276" s="13"/>
      <c r="AA276" s="13"/>
      <c r="AB276" s="13"/>
      <c r="AC276" s="13"/>
      <c r="AD276" s="13"/>
      <c r="AE276" s="13"/>
      <c r="AT276" s="247" t="s">
        <v>222</v>
      </c>
      <c r="AU276" s="247" t="s">
        <v>86</v>
      </c>
      <c r="AV276" s="13" t="s">
        <v>86</v>
      </c>
      <c r="AW276" s="13" t="s">
        <v>5</v>
      </c>
      <c r="AX276" s="13" t="s">
        <v>84</v>
      </c>
      <c r="AY276" s="247" t="s">
        <v>211</v>
      </c>
    </row>
    <row r="277" s="2" customFormat="1" ht="24.15" customHeight="1">
      <c r="A277" s="40"/>
      <c r="B277" s="41"/>
      <c r="C277" s="218" t="s">
        <v>526</v>
      </c>
      <c r="D277" s="218" t="s">
        <v>213</v>
      </c>
      <c r="E277" s="219" t="s">
        <v>527</v>
      </c>
      <c r="F277" s="220" t="s">
        <v>528</v>
      </c>
      <c r="G277" s="221" t="s">
        <v>272</v>
      </c>
      <c r="H277" s="222">
        <v>23.399999999999999</v>
      </c>
      <c r="I277" s="223"/>
      <c r="J277" s="223"/>
      <c r="K277" s="224">
        <f>ROUND(P277*H277,2)</f>
        <v>0</v>
      </c>
      <c r="L277" s="220" t="s">
        <v>217</v>
      </c>
      <c r="M277" s="46"/>
      <c r="N277" s="225" t="s">
        <v>22</v>
      </c>
      <c r="O277" s="226" t="s">
        <v>46</v>
      </c>
      <c r="P277" s="227">
        <f>I277+J277</f>
        <v>0</v>
      </c>
      <c r="Q277" s="227">
        <f>ROUND(I277*H277,2)</f>
        <v>0</v>
      </c>
      <c r="R277" s="227">
        <f>ROUND(J277*H277,2)</f>
        <v>0</v>
      </c>
      <c r="S277" s="86"/>
      <c r="T277" s="228">
        <f>S277*H277</f>
        <v>0</v>
      </c>
      <c r="U277" s="228">
        <v>0</v>
      </c>
      <c r="V277" s="228">
        <f>U277*H277</f>
        <v>0</v>
      </c>
      <c r="W277" s="228">
        <v>0.00594</v>
      </c>
      <c r="X277" s="229">
        <f>W277*H277</f>
        <v>0.13899599999999998</v>
      </c>
      <c r="Y277" s="40"/>
      <c r="Z277" s="40"/>
      <c r="AA277" s="40"/>
      <c r="AB277" s="40"/>
      <c r="AC277" s="40"/>
      <c r="AD277" s="40"/>
      <c r="AE277" s="40"/>
      <c r="AR277" s="230" t="s">
        <v>302</v>
      </c>
      <c r="AT277" s="230" t="s">
        <v>213</v>
      </c>
      <c r="AU277" s="230" t="s">
        <v>86</v>
      </c>
      <c r="AY277" s="19" t="s">
        <v>211</v>
      </c>
      <c r="BE277" s="231">
        <f>IF(O277="základní",K277,0)</f>
        <v>0</v>
      </c>
      <c r="BF277" s="231">
        <f>IF(O277="snížená",K277,0)</f>
        <v>0</v>
      </c>
      <c r="BG277" s="231">
        <f>IF(O277="zákl. přenesená",K277,0)</f>
        <v>0</v>
      </c>
      <c r="BH277" s="231">
        <f>IF(O277="sníž. přenesená",K277,0)</f>
        <v>0</v>
      </c>
      <c r="BI277" s="231">
        <f>IF(O277="nulová",K277,0)</f>
        <v>0</v>
      </c>
      <c r="BJ277" s="19" t="s">
        <v>84</v>
      </c>
      <c r="BK277" s="231">
        <f>ROUND(P277*H277,2)</f>
        <v>0</v>
      </c>
      <c r="BL277" s="19" t="s">
        <v>302</v>
      </c>
      <c r="BM277" s="230" t="s">
        <v>529</v>
      </c>
    </row>
    <row r="278" s="2" customFormat="1">
      <c r="A278" s="40"/>
      <c r="B278" s="41"/>
      <c r="C278" s="42"/>
      <c r="D278" s="232" t="s">
        <v>220</v>
      </c>
      <c r="E278" s="42"/>
      <c r="F278" s="233" t="s">
        <v>530</v>
      </c>
      <c r="G278" s="42"/>
      <c r="H278" s="42"/>
      <c r="I278" s="234"/>
      <c r="J278" s="234"/>
      <c r="K278" s="42"/>
      <c r="L278" s="42"/>
      <c r="M278" s="46"/>
      <c r="N278" s="235"/>
      <c r="O278" s="236"/>
      <c r="P278" s="86"/>
      <c r="Q278" s="86"/>
      <c r="R278" s="86"/>
      <c r="S278" s="86"/>
      <c r="T278" s="86"/>
      <c r="U278" s="86"/>
      <c r="V278" s="86"/>
      <c r="W278" s="86"/>
      <c r="X278" s="87"/>
      <c r="Y278" s="40"/>
      <c r="Z278" s="40"/>
      <c r="AA278" s="40"/>
      <c r="AB278" s="40"/>
      <c r="AC278" s="40"/>
      <c r="AD278" s="40"/>
      <c r="AE278" s="40"/>
      <c r="AT278" s="19" t="s">
        <v>220</v>
      </c>
      <c r="AU278" s="19" t="s">
        <v>86</v>
      </c>
    </row>
    <row r="279" s="13" customFormat="1">
      <c r="A279" s="13"/>
      <c r="B279" s="237"/>
      <c r="C279" s="238"/>
      <c r="D279" s="232" t="s">
        <v>222</v>
      </c>
      <c r="E279" s="239" t="s">
        <v>22</v>
      </c>
      <c r="F279" s="240" t="s">
        <v>512</v>
      </c>
      <c r="G279" s="238"/>
      <c r="H279" s="241">
        <v>23.399999999999999</v>
      </c>
      <c r="I279" s="242"/>
      <c r="J279" s="242"/>
      <c r="K279" s="238"/>
      <c r="L279" s="238"/>
      <c r="M279" s="243"/>
      <c r="N279" s="244"/>
      <c r="O279" s="245"/>
      <c r="P279" s="245"/>
      <c r="Q279" s="245"/>
      <c r="R279" s="245"/>
      <c r="S279" s="245"/>
      <c r="T279" s="245"/>
      <c r="U279" s="245"/>
      <c r="V279" s="245"/>
      <c r="W279" s="245"/>
      <c r="X279" s="246"/>
      <c r="Y279" s="13"/>
      <c r="Z279" s="13"/>
      <c r="AA279" s="13"/>
      <c r="AB279" s="13"/>
      <c r="AC279" s="13"/>
      <c r="AD279" s="13"/>
      <c r="AE279" s="13"/>
      <c r="AT279" s="247" t="s">
        <v>222</v>
      </c>
      <c r="AU279" s="247" t="s">
        <v>86</v>
      </c>
      <c r="AV279" s="13" t="s">
        <v>86</v>
      </c>
      <c r="AW279" s="13" t="s">
        <v>5</v>
      </c>
      <c r="AX279" s="13" t="s">
        <v>84</v>
      </c>
      <c r="AY279" s="247" t="s">
        <v>211</v>
      </c>
    </row>
    <row r="280" s="2" customFormat="1" ht="24.15" customHeight="1">
      <c r="A280" s="40"/>
      <c r="B280" s="41"/>
      <c r="C280" s="218" t="s">
        <v>531</v>
      </c>
      <c r="D280" s="218" t="s">
        <v>213</v>
      </c>
      <c r="E280" s="219" t="s">
        <v>532</v>
      </c>
      <c r="F280" s="220" t="s">
        <v>533</v>
      </c>
      <c r="G280" s="221" t="s">
        <v>345</v>
      </c>
      <c r="H280" s="222">
        <v>5.5999999999999996</v>
      </c>
      <c r="I280" s="223"/>
      <c r="J280" s="223"/>
      <c r="K280" s="224">
        <f>ROUND(P280*H280,2)</f>
        <v>0</v>
      </c>
      <c r="L280" s="220" t="s">
        <v>217</v>
      </c>
      <c r="M280" s="46"/>
      <c r="N280" s="225" t="s">
        <v>22</v>
      </c>
      <c r="O280" s="226" t="s">
        <v>46</v>
      </c>
      <c r="P280" s="227">
        <f>I280+J280</f>
        <v>0</v>
      </c>
      <c r="Q280" s="227">
        <f>ROUND(I280*H280,2)</f>
        <v>0</v>
      </c>
      <c r="R280" s="227">
        <f>ROUND(J280*H280,2)</f>
        <v>0</v>
      </c>
      <c r="S280" s="86"/>
      <c r="T280" s="228">
        <f>S280*H280</f>
        <v>0</v>
      </c>
      <c r="U280" s="228">
        <v>0</v>
      </c>
      <c r="V280" s="228">
        <f>U280*H280</f>
        <v>0</v>
      </c>
      <c r="W280" s="228">
        <v>0.0016999999999999999</v>
      </c>
      <c r="X280" s="229">
        <f>W280*H280</f>
        <v>0.0095199999999999989</v>
      </c>
      <c r="Y280" s="40"/>
      <c r="Z280" s="40"/>
      <c r="AA280" s="40"/>
      <c r="AB280" s="40"/>
      <c r="AC280" s="40"/>
      <c r="AD280" s="40"/>
      <c r="AE280" s="40"/>
      <c r="AR280" s="230" t="s">
        <v>302</v>
      </c>
      <c r="AT280" s="230" t="s">
        <v>213</v>
      </c>
      <c r="AU280" s="230" t="s">
        <v>86</v>
      </c>
      <c r="AY280" s="19" t="s">
        <v>211</v>
      </c>
      <c r="BE280" s="231">
        <f>IF(O280="základní",K280,0)</f>
        <v>0</v>
      </c>
      <c r="BF280" s="231">
        <f>IF(O280="snížená",K280,0)</f>
        <v>0</v>
      </c>
      <c r="BG280" s="231">
        <f>IF(O280="zákl. přenesená",K280,0)</f>
        <v>0</v>
      </c>
      <c r="BH280" s="231">
        <f>IF(O280="sníž. přenesená",K280,0)</f>
        <v>0</v>
      </c>
      <c r="BI280" s="231">
        <f>IF(O280="nulová",K280,0)</f>
        <v>0</v>
      </c>
      <c r="BJ280" s="19" t="s">
        <v>84</v>
      </c>
      <c r="BK280" s="231">
        <f>ROUND(P280*H280,2)</f>
        <v>0</v>
      </c>
      <c r="BL280" s="19" t="s">
        <v>302</v>
      </c>
      <c r="BM280" s="230" t="s">
        <v>534</v>
      </c>
    </row>
    <row r="281" s="2" customFormat="1">
      <c r="A281" s="40"/>
      <c r="B281" s="41"/>
      <c r="C281" s="42"/>
      <c r="D281" s="232" t="s">
        <v>220</v>
      </c>
      <c r="E281" s="42"/>
      <c r="F281" s="233" t="s">
        <v>535</v>
      </c>
      <c r="G281" s="42"/>
      <c r="H281" s="42"/>
      <c r="I281" s="234"/>
      <c r="J281" s="234"/>
      <c r="K281" s="42"/>
      <c r="L281" s="42"/>
      <c r="M281" s="46"/>
      <c r="N281" s="235"/>
      <c r="O281" s="236"/>
      <c r="P281" s="86"/>
      <c r="Q281" s="86"/>
      <c r="R281" s="86"/>
      <c r="S281" s="86"/>
      <c r="T281" s="86"/>
      <c r="U281" s="86"/>
      <c r="V281" s="86"/>
      <c r="W281" s="86"/>
      <c r="X281" s="87"/>
      <c r="Y281" s="40"/>
      <c r="Z281" s="40"/>
      <c r="AA281" s="40"/>
      <c r="AB281" s="40"/>
      <c r="AC281" s="40"/>
      <c r="AD281" s="40"/>
      <c r="AE281" s="40"/>
      <c r="AT281" s="19" t="s">
        <v>220</v>
      </c>
      <c r="AU281" s="19" t="s">
        <v>86</v>
      </c>
    </row>
    <row r="282" s="13" customFormat="1">
      <c r="A282" s="13"/>
      <c r="B282" s="237"/>
      <c r="C282" s="238"/>
      <c r="D282" s="232" t="s">
        <v>222</v>
      </c>
      <c r="E282" s="239" t="s">
        <v>22</v>
      </c>
      <c r="F282" s="240" t="s">
        <v>536</v>
      </c>
      <c r="G282" s="238"/>
      <c r="H282" s="241">
        <v>5.5999999999999996</v>
      </c>
      <c r="I282" s="242"/>
      <c r="J282" s="242"/>
      <c r="K282" s="238"/>
      <c r="L282" s="238"/>
      <c r="M282" s="243"/>
      <c r="N282" s="244"/>
      <c r="O282" s="245"/>
      <c r="P282" s="245"/>
      <c r="Q282" s="245"/>
      <c r="R282" s="245"/>
      <c r="S282" s="245"/>
      <c r="T282" s="245"/>
      <c r="U282" s="245"/>
      <c r="V282" s="245"/>
      <c r="W282" s="245"/>
      <c r="X282" s="246"/>
      <c r="Y282" s="13"/>
      <c r="Z282" s="13"/>
      <c r="AA282" s="13"/>
      <c r="AB282" s="13"/>
      <c r="AC282" s="13"/>
      <c r="AD282" s="13"/>
      <c r="AE282" s="13"/>
      <c r="AT282" s="247" t="s">
        <v>222</v>
      </c>
      <c r="AU282" s="247" t="s">
        <v>86</v>
      </c>
      <c r="AV282" s="13" t="s">
        <v>86</v>
      </c>
      <c r="AW282" s="13" t="s">
        <v>5</v>
      </c>
      <c r="AX282" s="13" t="s">
        <v>84</v>
      </c>
      <c r="AY282" s="247" t="s">
        <v>211</v>
      </c>
    </row>
    <row r="283" s="2" customFormat="1" ht="24.15" customHeight="1">
      <c r="A283" s="40"/>
      <c r="B283" s="41"/>
      <c r="C283" s="218" t="s">
        <v>537</v>
      </c>
      <c r="D283" s="218" t="s">
        <v>213</v>
      </c>
      <c r="E283" s="219" t="s">
        <v>538</v>
      </c>
      <c r="F283" s="220" t="s">
        <v>539</v>
      </c>
      <c r="G283" s="221" t="s">
        <v>345</v>
      </c>
      <c r="H283" s="222">
        <v>7.7999999999999998</v>
      </c>
      <c r="I283" s="223"/>
      <c r="J283" s="223"/>
      <c r="K283" s="224">
        <f>ROUND(P283*H283,2)</f>
        <v>0</v>
      </c>
      <c r="L283" s="220" t="s">
        <v>217</v>
      </c>
      <c r="M283" s="46"/>
      <c r="N283" s="225" t="s">
        <v>22</v>
      </c>
      <c r="O283" s="226" t="s">
        <v>46</v>
      </c>
      <c r="P283" s="227">
        <f>I283+J283</f>
        <v>0</v>
      </c>
      <c r="Q283" s="227">
        <f>ROUND(I283*H283,2)</f>
        <v>0</v>
      </c>
      <c r="R283" s="227">
        <f>ROUND(J283*H283,2)</f>
        <v>0</v>
      </c>
      <c r="S283" s="86"/>
      <c r="T283" s="228">
        <f>S283*H283</f>
        <v>0</v>
      </c>
      <c r="U283" s="228">
        <v>0</v>
      </c>
      <c r="V283" s="228">
        <f>U283*H283</f>
        <v>0</v>
      </c>
      <c r="W283" s="228">
        <v>0.00175</v>
      </c>
      <c r="X283" s="229">
        <f>W283*H283</f>
        <v>0.013650000000000001</v>
      </c>
      <c r="Y283" s="40"/>
      <c r="Z283" s="40"/>
      <c r="AA283" s="40"/>
      <c r="AB283" s="40"/>
      <c r="AC283" s="40"/>
      <c r="AD283" s="40"/>
      <c r="AE283" s="40"/>
      <c r="AR283" s="230" t="s">
        <v>302</v>
      </c>
      <c r="AT283" s="230" t="s">
        <v>213</v>
      </c>
      <c r="AU283" s="230" t="s">
        <v>86</v>
      </c>
      <c r="AY283" s="19" t="s">
        <v>211</v>
      </c>
      <c r="BE283" s="231">
        <f>IF(O283="základní",K283,0)</f>
        <v>0</v>
      </c>
      <c r="BF283" s="231">
        <f>IF(O283="snížená",K283,0)</f>
        <v>0</v>
      </c>
      <c r="BG283" s="231">
        <f>IF(O283="zákl. přenesená",K283,0)</f>
        <v>0</v>
      </c>
      <c r="BH283" s="231">
        <f>IF(O283="sníž. přenesená",K283,0)</f>
        <v>0</v>
      </c>
      <c r="BI283" s="231">
        <f>IF(O283="nulová",K283,0)</f>
        <v>0</v>
      </c>
      <c r="BJ283" s="19" t="s">
        <v>84</v>
      </c>
      <c r="BK283" s="231">
        <f>ROUND(P283*H283,2)</f>
        <v>0</v>
      </c>
      <c r="BL283" s="19" t="s">
        <v>302</v>
      </c>
      <c r="BM283" s="230" t="s">
        <v>540</v>
      </c>
    </row>
    <row r="284" s="2" customFormat="1">
      <c r="A284" s="40"/>
      <c r="B284" s="41"/>
      <c r="C284" s="42"/>
      <c r="D284" s="232" t="s">
        <v>220</v>
      </c>
      <c r="E284" s="42"/>
      <c r="F284" s="233" t="s">
        <v>541</v>
      </c>
      <c r="G284" s="42"/>
      <c r="H284" s="42"/>
      <c r="I284" s="234"/>
      <c r="J284" s="234"/>
      <c r="K284" s="42"/>
      <c r="L284" s="42"/>
      <c r="M284" s="46"/>
      <c r="N284" s="235"/>
      <c r="O284" s="236"/>
      <c r="P284" s="86"/>
      <c r="Q284" s="86"/>
      <c r="R284" s="86"/>
      <c r="S284" s="86"/>
      <c r="T284" s="86"/>
      <c r="U284" s="86"/>
      <c r="V284" s="86"/>
      <c r="W284" s="86"/>
      <c r="X284" s="87"/>
      <c r="Y284" s="40"/>
      <c r="Z284" s="40"/>
      <c r="AA284" s="40"/>
      <c r="AB284" s="40"/>
      <c r="AC284" s="40"/>
      <c r="AD284" s="40"/>
      <c r="AE284" s="40"/>
      <c r="AT284" s="19" t="s">
        <v>220</v>
      </c>
      <c r="AU284" s="19" t="s">
        <v>86</v>
      </c>
    </row>
    <row r="285" s="13" customFormat="1">
      <c r="A285" s="13"/>
      <c r="B285" s="237"/>
      <c r="C285" s="238"/>
      <c r="D285" s="232" t="s">
        <v>222</v>
      </c>
      <c r="E285" s="239" t="s">
        <v>22</v>
      </c>
      <c r="F285" s="240" t="s">
        <v>520</v>
      </c>
      <c r="G285" s="238"/>
      <c r="H285" s="241">
        <v>7.7999999999999998</v>
      </c>
      <c r="I285" s="242"/>
      <c r="J285" s="242"/>
      <c r="K285" s="238"/>
      <c r="L285" s="238"/>
      <c r="M285" s="243"/>
      <c r="N285" s="244"/>
      <c r="O285" s="245"/>
      <c r="P285" s="245"/>
      <c r="Q285" s="245"/>
      <c r="R285" s="245"/>
      <c r="S285" s="245"/>
      <c r="T285" s="245"/>
      <c r="U285" s="245"/>
      <c r="V285" s="245"/>
      <c r="W285" s="245"/>
      <c r="X285" s="246"/>
      <c r="Y285" s="13"/>
      <c r="Z285" s="13"/>
      <c r="AA285" s="13"/>
      <c r="AB285" s="13"/>
      <c r="AC285" s="13"/>
      <c r="AD285" s="13"/>
      <c r="AE285" s="13"/>
      <c r="AT285" s="247" t="s">
        <v>222</v>
      </c>
      <c r="AU285" s="247" t="s">
        <v>86</v>
      </c>
      <c r="AV285" s="13" t="s">
        <v>86</v>
      </c>
      <c r="AW285" s="13" t="s">
        <v>5</v>
      </c>
      <c r="AX285" s="13" t="s">
        <v>84</v>
      </c>
      <c r="AY285" s="247" t="s">
        <v>211</v>
      </c>
    </row>
    <row r="286" s="2" customFormat="1" ht="24.15" customHeight="1">
      <c r="A286" s="40"/>
      <c r="B286" s="41"/>
      <c r="C286" s="218" t="s">
        <v>542</v>
      </c>
      <c r="D286" s="218" t="s">
        <v>213</v>
      </c>
      <c r="E286" s="219" t="s">
        <v>543</v>
      </c>
      <c r="F286" s="220" t="s">
        <v>544</v>
      </c>
      <c r="G286" s="221" t="s">
        <v>345</v>
      </c>
      <c r="H286" s="222">
        <v>7.7999999999999998</v>
      </c>
      <c r="I286" s="223"/>
      <c r="J286" s="223"/>
      <c r="K286" s="224">
        <f>ROUND(P286*H286,2)</f>
        <v>0</v>
      </c>
      <c r="L286" s="220" t="s">
        <v>217</v>
      </c>
      <c r="M286" s="46"/>
      <c r="N286" s="225" t="s">
        <v>22</v>
      </c>
      <c r="O286" s="226" t="s">
        <v>46</v>
      </c>
      <c r="P286" s="227">
        <f>I286+J286</f>
        <v>0</v>
      </c>
      <c r="Q286" s="227">
        <f>ROUND(I286*H286,2)</f>
        <v>0</v>
      </c>
      <c r="R286" s="227">
        <f>ROUND(J286*H286,2)</f>
        <v>0</v>
      </c>
      <c r="S286" s="86"/>
      <c r="T286" s="228">
        <f>S286*H286</f>
        <v>0</v>
      </c>
      <c r="U286" s="228">
        <v>0</v>
      </c>
      <c r="V286" s="228">
        <f>U286*H286</f>
        <v>0</v>
      </c>
      <c r="W286" s="228">
        <v>0.0025999999999999999</v>
      </c>
      <c r="X286" s="229">
        <f>W286*H286</f>
        <v>0.020279999999999999</v>
      </c>
      <c r="Y286" s="40"/>
      <c r="Z286" s="40"/>
      <c r="AA286" s="40"/>
      <c r="AB286" s="40"/>
      <c r="AC286" s="40"/>
      <c r="AD286" s="40"/>
      <c r="AE286" s="40"/>
      <c r="AR286" s="230" t="s">
        <v>302</v>
      </c>
      <c r="AT286" s="230" t="s">
        <v>213</v>
      </c>
      <c r="AU286" s="230" t="s">
        <v>86</v>
      </c>
      <c r="AY286" s="19" t="s">
        <v>211</v>
      </c>
      <c r="BE286" s="231">
        <f>IF(O286="základní",K286,0)</f>
        <v>0</v>
      </c>
      <c r="BF286" s="231">
        <f>IF(O286="snížená",K286,0)</f>
        <v>0</v>
      </c>
      <c r="BG286" s="231">
        <f>IF(O286="zákl. přenesená",K286,0)</f>
        <v>0</v>
      </c>
      <c r="BH286" s="231">
        <f>IF(O286="sníž. přenesená",K286,0)</f>
        <v>0</v>
      </c>
      <c r="BI286" s="231">
        <f>IF(O286="nulová",K286,0)</f>
        <v>0</v>
      </c>
      <c r="BJ286" s="19" t="s">
        <v>84</v>
      </c>
      <c r="BK286" s="231">
        <f>ROUND(P286*H286,2)</f>
        <v>0</v>
      </c>
      <c r="BL286" s="19" t="s">
        <v>302</v>
      </c>
      <c r="BM286" s="230" t="s">
        <v>545</v>
      </c>
    </row>
    <row r="287" s="2" customFormat="1">
      <c r="A287" s="40"/>
      <c r="B287" s="41"/>
      <c r="C287" s="42"/>
      <c r="D287" s="232" t="s">
        <v>220</v>
      </c>
      <c r="E287" s="42"/>
      <c r="F287" s="233" t="s">
        <v>546</v>
      </c>
      <c r="G287" s="42"/>
      <c r="H287" s="42"/>
      <c r="I287" s="234"/>
      <c r="J287" s="234"/>
      <c r="K287" s="42"/>
      <c r="L287" s="42"/>
      <c r="M287" s="46"/>
      <c r="N287" s="235"/>
      <c r="O287" s="236"/>
      <c r="P287" s="86"/>
      <c r="Q287" s="86"/>
      <c r="R287" s="86"/>
      <c r="S287" s="86"/>
      <c r="T287" s="86"/>
      <c r="U287" s="86"/>
      <c r="V287" s="86"/>
      <c r="W287" s="86"/>
      <c r="X287" s="87"/>
      <c r="Y287" s="40"/>
      <c r="Z287" s="40"/>
      <c r="AA287" s="40"/>
      <c r="AB287" s="40"/>
      <c r="AC287" s="40"/>
      <c r="AD287" s="40"/>
      <c r="AE287" s="40"/>
      <c r="AT287" s="19" t="s">
        <v>220</v>
      </c>
      <c r="AU287" s="19" t="s">
        <v>86</v>
      </c>
    </row>
    <row r="288" s="13" customFormat="1">
      <c r="A288" s="13"/>
      <c r="B288" s="237"/>
      <c r="C288" s="238"/>
      <c r="D288" s="232" t="s">
        <v>222</v>
      </c>
      <c r="E288" s="239" t="s">
        <v>22</v>
      </c>
      <c r="F288" s="240" t="s">
        <v>547</v>
      </c>
      <c r="G288" s="238"/>
      <c r="H288" s="241">
        <v>7.7999999999999998</v>
      </c>
      <c r="I288" s="242"/>
      <c r="J288" s="242"/>
      <c r="K288" s="238"/>
      <c r="L288" s="238"/>
      <c r="M288" s="243"/>
      <c r="N288" s="244"/>
      <c r="O288" s="245"/>
      <c r="P288" s="245"/>
      <c r="Q288" s="245"/>
      <c r="R288" s="245"/>
      <c r="S288" s="245"/>
      <c r="T288" s="245"/>
      <c r="U288" s="245"/>
      <c r="V288" s="245"/>
      <c r="W288" s="245"/>
      <c r="X288" s="246"/>
      <c r="Y288" s="13"/>
      <c r="Z288" s="13"/>
      <c r="AA288" s="13"/>
      <c r="AB288" s="13"/>
      <c r="AC288" s="13"/>
      <c r="AD288" s="13"/>
      <c r="AE288" s="13"/>
      <c r="AT288" s="247" t="s">
        <v>222</v>
      </c>
      <c r="AU288" s="247" t="s">
        <v>86</v>
      </c>
      <c r="AV288" s="13" t="s">
        <v>86</v>
      </c>
      <c r="AW288" s="13" t="s">
        <v>5</v>
      </c>
      <c r="AX288" s="13" t="s">
        <v>84</v>
      </c>
      <c r="AY288" s="247" t="s">
        <v>211</v>
      </c>
    </row>
    <row r="289" s="2" customFormat="1" ht="24.15" customHeight="1">
      <c r="A289" s="40"/>
      <c r="B289" s="41"/>
      <c r="C289" s="218" t="s">
        <v>548</v>
      </c>
      <c r="D289" s="218" t="s">
        <v>213</v>
      </c>
      <c r="E289" s="219" t="s">
        <v>549</v>
      </c>
      <c r="F289" s="220" t="s">
        <v>550</v>
      </c>
      <c r="G289" s="221" t="s">
        <v>345</v>
      </c>
      <c r="H289" s="222">
        <v>2</v>
      </c>
      <c r="I289" s="223"/>
      <c r="J289" s="223"/>
      <c r="K289" s="224">
        <f>ROUND(P289*H289,2)</f>
        <v>0</v>
      </c>
      <c r="L289" s="220" t="s">
        <v>217</v>
      </c>
      <c r="M289" s="46"/>
      <c r="N289" s="225" t="s">
        <v>22</v>
      </c>
      <c r="O289" s="226" t="s">
        <v>46</v>
      </c>
      <c r="P289" s="227">
        <f>I289+J289</f>
        <v>0</v>
      </c>
      <c r="Q289" s="227">
        <f>ROUND(I289*H289,2)</f>
        <v>0</v>
      </c>
      <c r="R289" s="227">
        <f>ROUND(J289*H289,2)</f>
        <v>0</v>
      </c>
      <c r="S289" s="86"/>
      <c r="T289" s="228">
        <f>S289*H289</f>
        <v>0</v>
      </c>
      <c r="U289" s="228">
        <v>0</v>
      </c>
      <c r="V289" s="228">
        <f>U289*H289</f>
        <v>0</v>
      </c>
      <c r="W289" s="228">
        <v>0.0039399999999999999</v>
      </c>
      <c r="X289" s="229">
        <f>W289*H289</f>
        <v>0.0078799999999999999</v>
      </c>
      <c r="Y289" s="40"/>
      <c r="Z289" s="40"/>
      <c r="AA289" s="40"/>
      <c r="AB289" s="40"/>
      <c r="AC289" s="40"/>
      <c r="AD289" s="40"/>
      <c r="AE289" s="40"/>
      <c r="AR289" s="230" t="s">
        <v>302</v>
      </c>
      <c r="AT289" s="230" t="s">
        <v>213</v>
      </c>
      <c r="AU289" s="230" t="s">
        <v>86</v>
      </c>
      <c r="AY289" s="19" t="s">
        <v>211</v>
      </c>
      <c r="BE289" s="231">
        <f>IF(O289="základní",K289,0)</f>
        <v>0</v>
      </c>
      <c r="BF289" s="231">
        <f>IF(O289="snížená",K289,0)</f>
        <v>0</v>
      </c>
      <c r="BG289" s="231">
        <f>IF(O289="zákl. přenesená",K289,0)</f>
        <v>0</v>
      </c>
      <c r="BH289" s="231">
        <f>IF(O289="sníž. přenesená",K289,0)</f>
        <v>0</v>
      </c>
      <c r="BI289" s="231">
        <f>IF(O289="nulová",K289,0)</f>
        <v>0</v>
      </c>
      <c r="BJ289" s="19" t="s">
        <v>84</v>
      </c>
      <c r="BK289" s="231">
        <f>ROUND(P289*H289,2)</f>
        <v>0</v>
      </c>
      <c r="BL289" s="19" t="s">
        <v>302</v>
      </c>
      <c r="BM289" s="230" t="s">
        <v>551</v>
      </c>
    </row>
    <row r="290" s="2" customFormat="1">
      <c r="A290" s="40"/>
      <c r="B290" s="41"/>
      <c r="C290" s="42"/>
      <c r="D290" s="232" t="s">
        <v>220</v>
      </c>
      <c r="E290" s="42"/>
      <c r="F290" s="233" t="s">
        <v>552</v>
      </c>
      <c r="G290" s="42"/>
      <c r="H290" s="42"/>
      <c r="I290" s="234"/>
      <c r="J290" s="234"/>
      <c r="K290" s="42"/>
      <c r="L290" s="42"/>
      <c r="M290" s="46"/>
      <c r="N290" s="235"/>
      <c r="O290" s="236"/>
      <c r="P290" s="86"/>
      <c r="Q290" s="86"/>
      <c r="R290" s="86"/>
      <c r="S290" s="86"/>
      <c r="T290" s="86"/>
      <c r="U290" s="86"/>
      <c r="V290" s="86"/>
      <c r="W290" s="86"/>
      <c r="X290" s="87"/>
      <c r="Y290" s="40"/>
      <c r="Z290" s="40"/>
      <c r="AA290" s="40"/>
      <c r="AB290" s="40"/>
      <c r="AC290" s="40"/>
      <c r="AD290" s="40"/>
      <c r="AE290" s="40"/>
      <c r="AT290" s="19" t="s">
        <v>220</v>
      </c>
      <c r="AU290" s="19" t="s">
        <v>86</v>
      </c>
    </row>
    <row r="291" s="13" customFormat="1">
      <c r="A291" s="13"/>
      <c r="B291" s="237"/>
      <c r="C291" s="238"/>
      <c r="D291" s="232" t="s">
        <v>222</v>
      </c>
      <c r="E291" s="239" t="s">
        <v>22</v>
      </c>
      <c r="F291" s="240" t="s">
        <v>553</v>
      </c>
      <c r="G291" s="238"/>
      <c r="H291" s="241">
        <v>2</v>
      </c>
      <c r="I291" s="242"/>
      <c r="J291" s="242"/>
      <c r="K291" s="238"/>
      <c r="L291" s="238"/>
      <c r="M291" s="243"/>
      <c r="N291" s="244"/>
      <c r="O291" s="245"/>
      <c r="P291" s="245"/>
      <c r="Q291" s="245"/>
      <c r="R291" s="245"/>
      <c r="S291" s="245"/>
      <c r="T291" s="245"/>
      <c r="U291" s="245"/>
      <c r="V291" s="245"/>
      <c r="W291" s="245"/>
      <c r="X291" s="246"/>
      <c r="Y291" s="13"/>
      <c r="Z291" s="13"/>
      <c r="AA291" s="13"/>
      <c r="AB291" s="13"/>
      <c r="AC291" s="13"/>
      <c r="AD291" s="13"/>
      <c r="AE291" s="13"/>
      <c r="AT291" s="247" t="s">
        <v>222</v>
      </c>
      <c r="AU291" s="247" t="s">
        <v>86</v>
      </c>
      <c r="AV291" s="13" t="s">
        <v>86</v>
      </c>
      <c r="AW291" s="13" t="s">
        <v>5</v>
      </c>
      <c r="AX291" s="13" t="s">
        <v>84</v>
      </c>
      <c r="AY291" s="247" t="s">
        <v>211</v>
      </c>
    </row>
    <row r="292" s="12" customFormat="1" ht="22.8" customHeight="1">
      <c r="A292" s="12"/>
      <c r="B292" s="201"/>
      <c r="C292" s="202"/>
      <c r="D292" s="203" t="s">
        <v>76</v>
      </c>
      <c r="E292" s="216" t="s">
        <v>554</v>
      </c>
      <c r="F292" s="216" t="s">
        <v>555</v>
      </c>
      <c r="G292" s="202"/>
      <c r="H292" s="202"/>
      <c r="I292" s="205"/>
      <c r="J292" s="205"/>
      <c r="K292" s="217">
        <f>BK292</f>
        <v>0</v>
      </c>
      <c r="L292" s="202"/>
      <c r="M292" s="207"/>
      <c r="N292" s="208"/>
      <c r="O292" s="209"/>
      <c r="P292" s="209"/>
      <c r="Q292" s="210">
        <f>SUM(Q293:Q298)</f>
        <v>0</v>
      </c>
      <c r="R292" s="210">
        <f>SUM(R293:R298)</f>
        <v>0</v>
      </c>
      <c r="S292" s="209"/>
      <c r="T292" s="211">
        <f>SUM(T293:T298)</f>
        <v>0</v>
      </c>
      <c r="U292" s="209"/>
      <c r="V292" s="211">
        <f>SUM(V293:V298)</f>
        <v>0</v>
      </c>
      <c r="W292" s="209"/>
      <c r="X292" s="212">
        <f>SUM(X293:X298)</f>
        <v>1.5529500000000001</v>
      </c>
      <c r="Y292" s="12"/>
      <c r="Z292" s="12"/>
      <c r="AA292" s="12"/>
      <c r="AB292" s="12"/>
      <c r="AC292" s="12"/>
      <c r="AD292" s="12"/>
      <c r="AE292" s="12"/>
      <c r="AR292" s="213" t="s">
        <v>86</v>
      </c>
      <c r="AT292" s="214" t="s">
        <v>76</v>
      </c>
      <c r="AU292" s="214" t="s">
        <v>84</v>
      </c>
      <c r="AY292" s="213" t="s">
        <v>211</v>
      </c>
      <c r="BK292" s="215">
        <f>SUM(BK293:BK298)</f>
        <v>0</v>
      </c>
    </row>
    <row r="293" s="2" customFormat="1" ht="24.15" customHeight="1">
      <c r="A293" s="40"/>
      <c r="B293" s="41"/>
      <c r="C293" s="218" t="s">
        <v>556</v>
      </c>
      <c r="D293" s="218" t="s">
        <v>213</v>
      </c>
      <c r="E293" s="219" t="s">
        <v>557</v>
      </c>
      <c r="F293" s="220" t="s">
        <v>558</v>
      </c>
      <c r="G293" s="221" t="s">
        <v>272</v>
      </c>
      <c r="H293" s="222">
        <v>39.600000000000001</v>
      </c>
      <c r="I293" s="223"/>
      <c r="J293" s="223"/>
      <c r="K293" s="224">
        <f>ROUND(P293*H293,2)</f>
        <v>0</v>
      </c>
      <c r="L293" s="220" t="s">
        <v>217</v>
      </c>
      <c r="M293" s="46"/>
      <c r="N293" s="225" t="s">
        <v>22</v>
      </c>
      <c r="O293" s="226" t="s">
        <v>46</v>
      </c>
      <c r="P293" s="227">
        <f>I293+J293</f>
        <v>0</v>
      </c>
      <c r="Q293" s="227">
        <f>ROUND(I293*H293,2)</f>
        <v>0</v>
      </c>
      <c r="R293" s="227">
        <f>ROUND(J293*H293,2)</f>
        <v>0</v>
      </c>
      <c r="S293" s="86"/>
      <c r="T293" s="228">
        <f>S293*H293</f>
        <v>0</v>
      </c>
      <c r="U293" s="228">
        <v>0</v>
      </c>
      <c r="V293" s="228">
        <f>U293*H293</f>
        <v>0</v>
      </c>
      <c r="W293" s="228">
        <v>0.024649999999999998</v>
      </c>
      <c r="X293" s="229">
        <f>W293*H293</f>
        <v>0.97614000000000001</v>
      </c>
      <c r="Y293" s="40"/>
      <c r="Z293" s="40"/>
      <c r="AA293" s="40"/>
      <c r="AB293" s="40"/>
      <c r="AC293" s="40"/>
      <c r="AD293" s="40"/>
      <c r="AE293" s="40"/>
      <c r="AR293" s="230" t="s">
        <v>302</v>
      </c>
      <c r="AT293" s="230" t="s">
        <v>213</v>
      </c>
      <c r="AU293" s="230" t="s">
        <v>86</v>
      </c>
      <c r="AY293" s="19" t="s">
        <v>211</v>
      </c>
      <c r="BE293" s="231">
        <f>IF(O293="základní",K293,0)</f>
        <v>0</v>
      </c>
      <c r="BF293" s="231">
        <f>IF(O293="snížená",K293,0)</f>
        <v>0</v>
      </c>
      <c r="BG293" s="231">
        <f>IF(O293="zákl. přenesená",K293,0)</f>
        <v>0</v>
      </c>
      <c r="BH293" s="231">
        <f>IF(O293="sníž. přenesená",K293,0)</f>
        <v>0</v>
      </c>
      <c r="BI293" s="231">
        <f>IF(O293="nulová",K293,0)</f>
        <v>0</v>
      </c>
      <c r="BJ293" s="19" t="s">
        <v>84</v>
      </c>
      <c r="BK293" s="231">
        <f>ROUND(P293*H293,2)</f>
        <v>0</v>
      </c>
      <c r="BL293" s="19" t="s">
        <v>302</v>
      </c>
      <c r="BM293" s="230" t="s">
        <v>559</v>
      </c>
    </row>
    <row r="294" s="2" customFormat="1">
      <c r="A294" s="40"/>
      <c r="B294" s="41"/>
      <c r="C294" s="42"/>
      <c r="D294" s="232" t="s">
        <v>220</v>
      </c>
      <c r="E294" s="42"/>
      <c r="F294" s="233" t="s">
        <v>560</v>
      </c>
      <c r="G294" s="42"/>
      <c r="H294" s="42"/>
      <c r="I294" s="234"/>
      <c r="J294" s="234"/>
      <c r="K294" s="42"/>
      <c r="L294" s="42"/>
      <c r="M294" s="46"/>
      <c r="N294" s="235"/>
      <c r="O294" s="236"/>
      <c r="P294" s="86"/>
      <c r="Q294" s="86"/>
      <c r="R294" s="86"/>
      <c r="S294" s="86"/>
      <c r="T294" s="86"/>
      <c r="U294" s="86"/>
      <c r="V294" s="86"/>
      <c r="W294" s="86"/>
      <c r="X294" s="87"/>
      <c r="Y294" s="40"/>
      <c r="Z294" s="40"/>
      <c r="AA294" s="40"/>
      <c r="AB294" s="40"/>
      <c r="AC294" s="40"/>
      <c r="AD294" s="40"/>
      <c r="AE294" s="40"/>
      <c r="AT294" s="19" t="s">
        <v>220</v>
      </c>
      <c r="AU294" s="19" t="s">
        <v>86</v>
      </c>
    </row>
    <row r="295" s="13" customFormat="1">
      <c r="A295" s="13"/>
      <c r="B295" s="237"/>
      <c r="C295" s="238"/>
      <c r="D295" s="232" t="s">
        <v>222</v>
      </c>
      <c r="E295" s="239" t="s">
        <v>22</v>
      </c>
      <c r="F295" s="240" t="s">
        <v>561</v>
      </c>
      <c r="G295" s="238"/>
      <c r="H295" s="241">
        <v>39.600000000000001</v>
      </c>
      <c r="I295" s="242"/>
      <c r="J295" s="242"/>
      <c r="K295" s="238"/>
      <c r="L295" s="238"/>
      <c r="M295" s="243"/>
      <c r="N295" s="244"/>
      <c r="O295" s="245"/>
      <c r="P295" s="245"/>
      <c r="Q295" s="245"/>
      <c r="R295" s="245"/>
      <c r="S295" s="245"/>
      <c r="T295" s="245"/>
      <c r="U295" s="245"/>
      <c r="V295" s="245"/>
      <c r="W295" s="245"/>
      <c r="X295" s="246"/>
      <c r="Y295" s="13"/>
      <c r="Z295" s="13"/>
      <c r="AA295" s="13"/>
      <c r="AB295" s="13"/>
      <c r="AC295" s="13"/>
      <c r="AD295" s="13"/>
      <c r="AE295" s="13"/>
      <c r="AT295" s="247" t="s">
        <v>222</v>
      </c>
      <c r="AU295" s="247" t="s">
        <v>86</v>
      </c>
      <c r="AV295" s="13" t="s">
        <v>86</v>
      </c>
      <c r="AW295" s="13" t="s">
        <v>5</v>
      </c>
      <c r="AX295" s="13" t="s">
        <v>84</v>
      </c>
      <c r="AY295" s="247" t="s">
        <v>211</v>
      </c>
    </row>
    <row r="296" s="2" customFormat="1" ht="24.15" customHeight="1">
      <c r="A296" s="40"/>
      <c r="B296" s="41"/>
      <c r="C296" s="218" t="s">
        <v>562</v>
      </c>
      <c r="D296" s="218" t="s">
        <v>213</v>
      </c>
      <c r="E296" s="219" t="s">
        <v>563</v>
      </c>
      <c r="F296" s="220" t="s">
        <v>564</v>
      </c>
      <c r="G296" s="221" t="s">
        <v>272</v>
      </c>
      <c r="H296" s="222">
        <v>23.399999999999999</v>
      </c>
      <c r="I296" s="223"/>
      <c r="J296" s="223"/>
      <c r="K296" s="224">
        <f>ROUND(P296*H296,2)</f>
        <v>0</v>
      </c>
      <c r="L296" s="220" t="s">
        <v>217</v>
      </c>
      <c r="M296" s="46"/>
      <c r="N296" s="225" t="s">
        <v>22</v>
      </c>
      <c r="O296" s="226" t="s">
        <v>46</v>
      </c>
      <c r="P296" s="227">
        <f>I296+J296</f>
        <v>0</v>
      </c>
      <c r="Q296" s="227">
        <f>ROUND(I296*H296,2)</f>
        <v>0</v>
      </c>
      <c r="R296" s="227">
        <f>ROUND(J296*H296,2)</f>
        <v>0</v>
      </c>
      <c r="S296" s="86"/>
      <c r="T296" s="228">
        <f>S296*H296</f>
        <v>0</v>
      </c>
      <c r="U296" s="228">
        <v>0</v>
      </c>
      <c r="V296" s="228">
        <f>U296*H296</f>
        <v>0</v>
      </c>
      <c r="W296" s="228">
        <v>0.024649999999999998</v>
      </c>
      <c r="X296" s="229">
        <f>W296*H296</f>
        <v>0.57680999999999993</v>
      </c>
      <c r="Y296" s="40"/>
      <c r="Z296" s="40"/>
      <c r="AA296" s="40"/>
      <c r="AB296" s="40"/>
      <c r="AC296" s="40"/>
      <c r="AD296" s="40"/>
      <c r="AE296" s="40"/>
      <c r="AR296" s="230" t="s">
        <v>302</v>
      </c>
      <c r="AT296" s="230" t="s">
        <v>213</v>
      </c>
      <c r="AU296" s="230" t="s">
        <v>86</v>
      </c>
      <c r="AY296" s="19" t="s">
        <v>211</v>
      </c>
      <c r="BE296" s="231">
        <f>IF(O296="základní",K296,0)</f>
        <v>0</v>
      </c>
      <c r="BF296" s="231">
        <f>IF(O296="snížená",K296,0)</f>
        <v>0</v>
      </c>
      <c r="BG296" s="231">
        <f>IF(O296="zákl. přenesená",K296,0)</f>
        <v>0</v>
      </c>
      <c r="BH296" s="231">
        <f>IF(O296="sníž. přenesená",K296,0)</f>
        <v>0</v>
      </c>
      <c r="BI296" s="231">
        <f>IF(O296="nulová",K296,0)</f>
        <v>0</v>
      </c>
      <c r="BJ296" s="19" t="s">
        <v>84</v>
      </c>
      <c r="BK296" s="231">
        <f>ROUND(P296*H296,2)</f>
        <v>0</v>
      </c>
      <c r="BL296" s="19" t="s">
        <v>302</v>
      </c>
      <c r="BM296" s="230" t="s">
        <v>565</v>
      </c>
    </row>
    <row r="297" s="2" customFormat="1">
      <c r="A297" s="40"/>
      <c r="B297" s="41"/>
      <c r="C297" s="42"/>
      <c r="D297" s="232" t="s">
        <v>220</v>
      </c>
      <c r="E297" s="42"/>
      <c r="F297" s="233" t="s">
        <v>566</v>
      </c>
      <c r="G297" s="42"/>
      <c r="H297" s="42"/>
      <c r="I297" s="234"/>
      <c r="J297" s="234"/>
      <c r="K297" s="42"/>
      <c r="L297" s="42"/>
      <c r="M297" s="46"/>
      <c r="N297" s="235"/>
      <c r="O297" s="236"/>
      <c r="P297" s="86"/>
      <c r="Q297" s="86"/>
      <c r="R297" s="86"/>
      <c r="S297" s="86"/>
      <c r="T297" s="86"/>
      <c r="U297" s="86"/>
      <c r="V297" s="86"/>
      <c r="W297" s="86"/>
      <c r="X297" s="87"/>
      <c r="Y297" s="40"/>
      <c r="Z297" s="40"/>
      <c r="AA297" s="40"/>
      <c r="AB297" s="40"/>
      <c r="AC297" s="40"/>
      <c r="AD297" s="40"/>
      <c r="AE297" s="40"/>
      <c r="AT297" s="19" t="s">
        <v>220</v>
      </c>
      <c r="AU297" s="19" t="s">
        <v>86</v>
      </c>
    </row>
    <row r="298" s="13" customFormat="1">
      <c r="A298" s="13"/>
      <c r="B298" s="237"/>
      <c r="C298" s="238"/>
      <c r="D298" s="232" t="s">
        <v>222</v>
      </c>
      <c r="E298" s="239" t="s">
        <v>22</v>
      </c>
      <c r="F298" s="240" t="s">
        <v>512</v>
      </c>
      <c r="G298" s="238"/>
      <c r="H298" s="241">
        <v>23.399999999999999</v>
      </c>
      <c r="I298" s="242"/>
      <c r="J298" s="242"/>
      <c r="K298" s="238"/>
      <c r="L298" s="238"/>
      <c r="M298" s="243"/>
      <c r="N298" s="244"/>
      <c r="O298" s="245"/>
      <c r="P298" s="245"/>
      <c r="Q298" s="245"/>
      <c r="R298" s="245"/>
      <c r="S298" s="245"/>
      <c r="T298" s="245"/>
      <c r="U298" s="245"/>
      <c r="V298" s="245"/>
      <c r="W298" s="245"/>
      <c r="X298" s="246"/>
      <c r="Y298" s="13"/>
      <c r="Z298" s="13"/>
      <c r="AA298" s="13"/>
      <c r="AB298" s="13"/>
      <c r="AC298" s="13"/>
      <c r="AD298" s="13"/>
      <c r="AE298" s="13"/>
      <c r="AT298" s="247" t="s">
        <v>222</v>
      </c>
      <c r="AU298" s="247" t="s">
        <v>86</v>
      </c>
      <c r="AV298" s="13" t="s">
        <v>86</v>
      </c>
      <c r="AW298" s="13" t="s">
        <v>5</v>
      </c>
      <c r="AX298" s="13" t="s">
        <v>84</v>
      </c>
      <c r="AY298" s="247" t="s">
        <v>211</v>
      </c>
    </row>
    <row r="299" s="12" customFormat="1" ht="22.8" customHeight="1">
      <c r="A299" s="12"/>
      <c r="B299" s="201"/>
      <c r="C299" s="202"/>
      <c r="D299" s="203" t="s">
        <v>76</v>
      </c>
      <c r="E299" s="216" t="s">
        <v>567</v>
      </c>
      <c r="F299" s="216" t="s">
        <v>568</v>
      </c>
      <c r="G299" s="202"/>
      <c r="H299" s="202"/>
      <c r="I299" s="205"/>
      <c r="J299" s="205"/>
      <c r="K299" s="217">
        <f>BK299</f>
        <v>0</v>
      </c>
      <c r="L299" s="202"/>
      <c r="M299" s="207"/>
      <c r="N299" s="208"/>
      <c r="O299" s="209"/>
      <c r="P299" s="209"/>
      <c r="Q299" s="210">
        <f>SUM(Q300:Q329)</f>
        <v>0</v>
      </c>
      <c r="R299" s="210">
        <f>SUM(R300:R329)</f>
        <v>0</v>
      </c>
      <c r="S299" s="209"/>
      <c r="T299" s="211">
        <f>SUM(T300:T329)</f>
        <v>0</v>
      </c>
      <c r="U299" s="209"/>
      <c r="V299" s="211">
        <f>SUM(V300:V329)</f>
        <v>0.50462159999999989</v>
      </c>
      <c r="W299" s="209"/>
      <c r="X299" s="212">
        <f>SUM(X300:X329)</f>
        <v>0</v>
      </c>
      <c r="Y299" s="12"/>
      <c r="Z299" s="12"/>
      <c r="AA299" s="12"/>
      <c r="AB299" s="12"/>
      <c r="AC299" s="12"/>
      <c r="AD299" s="12"/>
      <c r="AE299" s="12"/>
      <c r="AR299" s="213" t="s">
        <v>86</v>
      </c>
      <c r="AT299" s="214" t="s">
        <v>76</v>
      </c>
      <c r="AU299" s="214" t="s">
        <v>84</v>
      </c>
      <c r="AY299" s="213" t="s">
        <v>211</v>
      </c>
      <c r="BK299" s="215">
        <f>SUM(BK300:BK329)</f>
        <v>0</v>
      </c>
    </row>
    <row r="300" s="2" customFormat="1" ht="16.5" customHeight="1">
      <c r="A300" s="40"/>
      <c r="B300" s="41"/>
      <c r="C300" s="218" t="s">
        <v>569</v>
      </c>
      <c r="D300" s="218" t="s">
        <v>213</v>
      </c>
      <c r="E300" s="219" t="s">
        <v>570</v>
      </c>
      <c r="F300" s="220" t="s">
        <v>571</v>
      </c>
      <c r="G300" s="221" t="s">
        <v>497</v>
      </c>
      <c r="H300" s="222">
        <v>1</v>
      </c>
      <c r="I300" s="223"/>
      <c r="J300" s="223"/>
      <c r="K300" s="224">
        <f>ROUND(P300*H300,2)</f>
        <v>0</v>
      </c>
      <c r="L300" s="220" t="s">
        <v>22</v>
      </c>
      <c r="M300" s="46"/>
      <c r="N300" s="225" t="s">
        <v>22</v>
      </c>
      <c r="O300" s="226" t="s">
        <v>46</v>
      </c>
      <c r="P300" s="227">
        <f>I300+J300</f>
        <v>0</v>
      </c>
      <c r="Q300" s="227">
        <f>ROUND(I300*H300,2)</f>
        <v>0</v>
      </c>
      <c r="R300" s="227">
        <f>ROUND(J300*H300,2)</f>
        <v>0</v>
      </c>
      <c r="S300" s="86"/>
      <c r="T300" s="228">
        <f>S300*H300</f>
        <v>0</v>
      </c>
      <c r="U300" s="228">
        <v>0</v>
      </c>
      <c r="V300" s="228">
        <f>U300*H300</f>
        <v>0</v>
      </c>
      <c r="W300" s="228">
        <v>0</v>
      </c>
      <c r="X300" s="229">
        <f>W300*H300</f>
        <v>0</v>
      </c>
      <c r="Y300" s="40"/>
      <c r="Z300" s="40"/>
      <c r="AA300" s="40"/>
      <c r="AB300" s="40"/>
      <c r="AC300" s="40"/>
      <c r="AD300" s="40"/>
      <c r="AE300" s="40"/>
      <c r="AR300" s="230" t="s">
        <v>302</v>
      </c>
      <c r="AT300" s="230" t="s">
        <v>213</v>
      </c>
      <c r="AU300" s="230" t="s">
        <v>86</v>
      </c>
      <c r="AY300" s="19" t="s">
        <v>211</v>
      </c>
      <c r="BE300" s="231">
        <f>IF(O300="základní",K300,0)</f>
        <v>0</v>
      </c>
      <c r="BF300" s="231">
        <f>IF(O300="snížená",K300,0)</f>
        <v>0</v>
      </c>
      <c r="BG300" s="231">
        <f>IF(O300="zákl. přenesená",K300,0)</f>
        <v>0</v>
      </c>
      <c r="BH300" s="231">
        <f>IF(O300="sníž. přenesená",K300,0)</f>
        <v>0</v>
      </c>
      <c r="BI300" s="231">
        <f>IF(O300="nulová",K300,0)</f>
        <v>0</v>
      </c>
      <c r="BJ300" s="19" t="s">
        <v>84</v>
      </c>
      <c r="BK300" s="231">
        <f>ROUND(P300*H300,2)</f>
        <v>0</v>
      </c>
      <c r="BL300" s="19" t="s">
        <v>302</v>
      </c>
      <c r="BM300" s="230" t="s">
        <v>572</v>
      </c>
    </row>
    <row r="301" s="2" customFormat="1">
      <c r="A301" s="40"/>
      <c r="B301" s="41"/>
      <c r="C301" s="42"/>
      <c r="D301" s="232" t="s">
        <v>220</v>
      </c>
      <c r="E301" s="42"/>
      <c r="F301" s="233" t="s">
        <v>571</v>
      </c>
      <c r="G301" s="42"/>
      <c r="H301" s="42"/>
      <c r="I301" s="234"/>
      <c r="J301" s="234"/>
      <c r="K301" s="42"/>
      <c r="L301" s="42"/>
      <c r="M301" s="46"/>
      <c r="N301" s="235"/>
      <c r="O301" s="236"/>
      <c r="P301" s="86"/>
      <c r="Q301" s="86"/>
      <c r="R301" s="86"/>
      <c r="S301" s="86"/>
      <c r="T301" s="86"/>
      <c r="U301" s="86"/>
      <c r="V301" s="86"/>
      <c r="W301" s="86"/>
      <c r="X301" s="87"/>
      <c r="Y301" s="40"/>
      <c r="Z301" s="40"/>
      <c r="AA301" s="40"/>
      <c r="AB301" s="40"/>
      <c r="AC301" s="40"/>
      <c r="AD301" s="40"/>
      <c r="AE301" s="40"/>
      <c r="AT301" s="19" t="s">
        <v>220</v>
      </c>
      <c r="AU301" s="19" t="s">
        <v>86</v>
      </c>
    </row>
    <row r="302" s="13" customFormat="1">
      <c r="A302" s="13"/>
      <c r="B302" s="237"/>
      <c r="C302" s="238"/>
      <c r="D302" s="232" t="s">
        <v>222</v>
      </c>
      <c r="E302" s="239" t="s">
        <v>22</v>
      </c>
      <c r="F302" s="240" t="s">
        <v>573</v>
      </c>
      <c r="G302" s="238"/>
      <c r="H302" s="241">
        <v>1</v>
      </c>
      <c r="I302" s="242"/>
      <c r="J302" s="242"/>
      <c r="K302" s="238"/>
      <c r="L302" s="238"/>
      <c r="M302" s="243"/>
      <c r="N302" s="244"/>
      <c r="O302" s="245"/>
      <c r="P302" s="245"/>
      <c r="Q302" s="245"/>
      <c r="R302" s="245"/>
      <c r="S302" s="245"/>
      <c r="T302" s="245"/>
      <c r="U302" s="245"/>
      <c r="V302" s="245"/>
      <c r="W302" s="245"/>
      <c r="X302" s="246"/>
      <c r="Y302" s="13"/>
      <c r="Z302" s="13"/>
      <c r="AA302" s="13"/>
      <c r="AB302" s="13"/>
      <c r="AC302" s="13"/>
      <c r="AD302" s="13"/>
      <c r="AE302" s="13"/>
      <c r="AT302" s="247" t="s">
        <v>222</v>
      </c>
      <c r="AU302" s="247" t="s">
        <v>86</v>
      </c>
      <c r="AV302" s="13" t="s">
        <v>86</v>
      </c>
      <c r="AW302" s="13" t="s">
        <v>5</v>
      </c>
      <c r="AX302" s="13" t="s">
        <v>84</v>
      </c>
      <c r="AY302" s="247" t="s">
        <v>211</v>
      </c>
    </row>
    <row r="303" s="2" customFormat="1" ht="24.15" customHeight="1">
      <c r="A303" s="40"/>
      <c r="B303" s="41"/>
      <c r="C303" s="218" t="s">
        <v>574</v>
      </c>
      <c r="D303" s="218" t="s">
        <v>213</v>
      </c>
      <c r="E303" s="219" t="s">
        <v>575</v>
      </c>
      <c r="F303" s="220" t="s">
        <v>576</v>
      </c>
      <c r="G303" s="221" t="s">
        <v>345</v>
      </c>
      <c r="H303" s="222">
        <v>68.599999999999994</v>
      </c>
      <c r="I303" s="223"/>
      <c r="J303" s="223"/>
      <c r="K303" s="224">
        <f>ROUND(P303*H303,2)</f>
        <v>0</v>
      </c>
      <c r="L303" s="220" t="s">
        <v>217</v>
      </c>
      <c r="M303" s="46"/>
      <c r="N303" s="225" t="s">
        <v>22</v>
      </c>
      <c r="O303" s="226" t="s">
        <v>46</v>
      </c>
      <c r="P303" s="227">
        <f>I303+J303</f>
        <v>0</v>
      </c>
      <c r="Q303" s="227">
        <f>ROUND(I303*H303,2)</f>
        <v>0</v>
      </c>
      <c r="R303" s="227">
        <f>ROUND(J303*H303,2)</f>
        <v>0</v>
      </c>
      <c r="S303" s="86"/>
      <c r="T303" s="228">
        <f>S303*H303</f>
        <v>0</v>
      </c>
      <c r="U303" s="228">
        <v>0.00039599999999999998</v>
      </c>
      <c r="V303" s="228">
        <f>U303*H303</f>
        <v>0.027165599999999995</v>
      </c>
      <c r="W303" s="228">
        <v>0</v>
      </c>
      <c r="X303" s="229">
        <f>W303*H303</f>
        <v>0</v>
      </c>
      <c r="Y303" s="40"/>
      <c r="Z303" s="40"/>
      <c r="AA303" s="40"/>
      <c r="AB303" s="40"/>
      <c r="AC303" s="40"/>
      <c r="AD303" s="40"/>
      <c r="AE303" s="40"/>
      <c r="AR303" s="230" t="s">
        <v>302</v>
      </c>
      <c r="AT303" s="230" t="s">
        <v>213</v>
      </c>
      <c r="AU303" s="230" t="s">
        <v>86</v>
      </c>
      <c r="AY303" s="19" t="s">
        <v>211</v>
      </c>
      <c r="BE303" s="231">
        <f>IF(O303="základní",K303,0)</f>
        <v>0</v>
      </c>
      <c r="BF303" s="231">
        <f>IF(O303="snížená",K303,0)</f>
        <v>0</v>
      </c>
      <c r="BG303" s="231">
        <f>IF(O303="zákl. přenesená",K303,0)</f>
        <v>0</v>
      </c>
      <c r="BH303" s="231">
        <f>IF(O303="sníž. přenesená",K303,0)</f>
        <v>0</v>
      </c>
      <c r="BI303" s="231">
        <f>IF(O303="nulová",K303,0)</f>
        <v>0</v>
      </c>
      <c r="BJ303" s="19" t="s">
        <v>84</v>
      </c>
      <c r="BK303" s="231">
        <f>ROUND(P303*H303,2)</f>
        <v>0</v>
      </c>
      <c r="BL303" s="19" t="s">
        <v>302</v>
      </c>
      <c r="BM303" s="230" t="s">
        <v>577</v>
      </c>
    </row>
    <row r="304" s="2" customFormat="1">
      <c r="A304" s="40"/>
      <c r="B304" s="41"/>
      <c r="C304" s="42"/>
      <c r="D304" s="232" t="s">
        <v>220</v>
      </c>
      <c r="E304" s="42"/>
      <c r="F304" s="233" t="s">
        <v>578</v>
      </c>
      <c r="G304" s="42"/>
      <c r="H304" s="42"/>
      <c r="I304" s="234"/>
      <c r="J304" s="234"/>
      <c r="K304" s="42"/>
      <c r="L304" s="42"/>
      <c r="M304" s="46"/>
      <c r="N304" s="235"/>
      <c r="O304" s="236"/>
      <c r="P304" s="86"/>
      <c r="Q304" s="86"/>
      <c r="R304" s="86"/>
      <c r="S304" s="86"/>
      <c r="T304" s="86"/>
      <c r="U304" s="86"/>
      <c r="V304" s="86"/>
      <c r="W304" s="86"/>
      <c r="X304" s="87"/>
      <c r="Y304" s="40"/>
      <c r="Z304" s="40"/>
      <c r="AA304" s="40"/>
      <c r="AB304" s="40"/>
      <c r="AC304" s="40"/>
      <c r="AD304" s="40"/>
      <c r="AE304" s="40"/>
      <c r="AT304" s="19" t="s">
        <v>220</v>
      </c>
      <c r="AU304" s="19" t="s">
        <v>86</v>
      </c>
    </row>
    <row r="305" s="13" customFormat="1">
      <c r="A305" s="13"/>
      <c r="B305" s="237"/>
      <c r="C305" s="238"/>
      <c r="D305" s="232" t="s">
        <v>222</v>
      </c>
      <c r="E305" s="239" t="s">
        <v>22</v>
      </c>
      <c r="F305" s="240" t="s">
        <v>579</v>
      </c>
      <c r="G305" s="238"/>
      <c r="H305" s="241">
        <v>68.599999999999994</v>
      </c>
      <c r="I305" s="242"/>
      <c r="J305" s="242"/>
      <c r="K305" s="238"/>
      <c r="L305" s="238"/>
      <c r="M305" s="243"/>
      <c r="N305" s="244"/>
      <c r="O305" s="245"/>
      <c r="P305" s="245"/>
      <c r="Q305" s="245"/>
      <c r="R305" s="245"/>
      <c r="S305" s="245"/>
      <c r="T305" s="245"/>
      <c r="U305" s="245"/>
      <c r="V305" s="245"/>
      <c r="W305" s="245"/>
      <c r="X305" s="246"/>
      <c r="Y305" s="13"/>
      <c r="Z305" s="13"/>
      <c r="AA305" s="13"/>
      <c r="AB305" s="13"/>
      <c r="AC305" s="13"/>
      <c r="AD305" s="13"/>
      <c r="AE305" s="13"/>
      <c r="AT305" s="247" t="s">
        <v>222</v>
      </c>
      <c r="AU305" s="247" t="s">
        <v>86</v>
      </c>
      <c r="AV305" s="13" t="s">
        <v>86</v>
      </c>
      <c r="AW305" s="13" t="s">
        <v>5</v>
      </c>
      <c r="AX305" s="13" t="s">
        <v>84</v>
      </c>
      <c r="AY305" s="247" t="s">
        <v>211</v>
      </c>
    </row>
    <row r="306" s="2" customFormat="1" ht="16.5" customHeight="1">
      <c r="A306" s="40"/>
      <c r="B306" s="41"/>
      <c r="C306" s="259" t="s">
        <v>580</v>
      </c>
      <c r="D306" s="259" t="s">
        <v>452</v>
      </c>
      <c r="E306" s="260" t="s">
        <v>581</v>
      </c>
      <c r="F306" s="261" t="s">
        <v>582</v>
      </c>
      <c r="G306" s="262" t="s">
        <v>345</v>
      </c>
      <c r="H306" s="263">
        <v>68.599999999999994</v>
      </c>
      <c r="I306" s="264"/>
      <c r="J306" s="265"/>
      <c r="K306" s="266">
        <f>ROUND(P306*H306,2)</f>
        <v>0</v>
      </c>
      <c r="L306" s="261" t="s">
        <v>22</v>
      </c>
      <c r="M306" s="267"/>
      <c r="N306" s="268" t="s">
        <v>22</v>
      </c>
      <c r="O306" s="226" t="s">
        <v>46</v>
      </c>
      <c r="P306" s="227">
        <f>I306+J306</f>
        <v>0</v>
      </c>
      <c r="Q306" s="227">
        <f>ROUND(I306*H306,2)</f>
        <v>0</v>
      </c>
      <c r="R306" s="227">
        <f>ROUND(J306*H306,2)</f>
        <v>0</v>
      </c>
      <c r="S306" s="86"/>
      <c r="T306" s="228">
        <f>S306*H306</f>
        <v>0</v>
      </c>
      <c r="U306" s="228">
        <v>0.00696</v>
      </c>
      <c r="V306" s="228">
        <f>U306*H306</f>
        <v>0.47745599999999994</v>
      </c>
      <c r="W306" s="228">
        <v>0</v>
      </c>
      <c r="X306" s="229">
        <f>W306*H306</f>
        <v>0</v>
      </c>
      <c r="Y306" s="40"/>
      <c r="Z306" s="40"/>
      <c r="AA306" s="40"/>
      <c r="AB306" s="40"/>
      <c r="AC306" s="40"/>
      <c r="AD306" s="40"/>
      <c r="AE306" s="40"/>
      <c r="AR306" s="230" t="s">
        <v>402</v>
      </c>
      <c r="AT306" s="230" t="s">
        <v>452</v>
      </c>
      <c r="AU306" s="230" t="s">
        <v>86</v>
      </c>
      <c r="AY306" s="19" t="s">
        <v>211</v>
      </c>
      <c r="BE306" s="231">
        <f>IF(O306="základní",K306,0)</f>
        <v>0</v>
      </c>
      <c r="BF306" s="231">
        <f>IF(O306="snížená",K306,0)</f>
        <v>0</v>
      </c>
      <c r="BG306" s="231">
        <f>IF(O306="zákl. přenesená",K306,0)</f>
        <v>0</v>
      </c>
      <c r="BH306" s="231">
        <f>IF(O306="sníž. přenesená",K306,0)</f>
        <v>0</v>
      </c>
      <c r="BI306" s="231">
        <f>IF(O306="nulová",K306,0)</f>
        <v>0</v>
      </c>
      <c r="BJ306" s="19" t="s">
        <v>84</v>
      </c>
      <c r="BK306" s="231">
        <f>ROUND(P306*H306,2)</f>
        <v>0</v>
      </c>
      <c r="BL306" s="19" t="s">
        <v>302</v>
      </c>
      <c r="BM306" s="230" t="s">
        <v>583</v>
      </c>
    </row>
    <row r="307" s="2" customFormat="1">
      <c r="A307" s="40"/>
      <c r="B307" s="41"/>
      <c r="C307" s="42"/>
      <c r="D307" s="232" t="s">
        <v>220</v>
      </c>
      <c r="E307" s="42"/>
      <c r="F307" s="233" t="s">
        <v>582</v>
      </c>
      <c r="G307" s="42"/>
      <c r="H307" s="42"/>
      <c r="I307" s="234"/>
      <c r="J307" s="234"/>
      <c r="K307" s="42"/>
      <c r="L307" s="42"/>
      <c r="M307" s="46"/>
      <c r="N307" s="235"/>
      <c r="O307" s="236"/>
      <c r="P307" s="86"/>
      <c r="Q307" s="86"/>
      <c r="R307" s="86"/>
      <c r="S307" s="86"/>
      <c r="T307" s="86"/>
      <c r="U307" s="86"/>
      <c r="V307" s="86"/>
      <c r="W307" s="86"/>
      <c r="X307" s="87"/>
      <c r="Y307" s="40"/>
      <c r="Z307" s="40"/>
      <c r="AA307" s="40"/>
      <c r="AB307" s="40"/>
      <c r="AC307" s="40"/>
      <c r="AD307" s="40"/>
      <c r="AE307" s="40"/>
      <c r="AT307" s="19" t="s">
        <v>220</v>
      </c>
      <c r="AU307" s="19" t="s">
        <v>86</v>
      </c>
    </row>
    <row r="308" s="2" customFormat="1">
      <c r="A308" s="40"/>
      <c r="B308" s="41"/>
      <c r="C308" s="42"/>
      <c r="D308" s="232" t="s">
        <v>584</v>
      </c>
      <c r="E308" s="42"/>
      <c r="F308" s="269" t="s">
        <v>585</v>
      </c>
      <c r="G308" s="42"/>
      <c r="H308" s="42"/>
      <c r="I308" s="234"/>
      <c r="J308" s="234"/>
      <c r="K308" s="42"/>
      <c r="L308" s="42"/>
      <c r="M308" s="46"/>
      <c r="N308" s="235"/>
      <c r="O308" s="236"/>
      <c r="P308" s="86"/>
      <c r="Q308" s="86"/>
      <c r="R308" s="86"/>
      <c r="S308" s="86"/>
      <c r="T308" s="86"/>
      <c r="U308" s="86"/>
      <c r="V308" s="86"/>
      <c r="W308" s="86"/>
      <c r="X308" s="87"/>
      <c r="Y308" s="40"/>
      <c r="Z308" s="40"/>
      <c r="AA308" s="40"/>
      <c r="AB308" s="40"/>
      <c r="AC308" s="40"/>
      <c r="AD308" s="40"/>
      <c r="AE308" s="40"/>
      <c r="AT308" s="19" t="s">
        <v>584</v>
      </c>
      <c r="AU308" s="19" t="s">
        <v>86</v>
      </c>
    </row>
    <row r="309" s="2" customFormat="1" ht="24.15" customHeight="1">
      <c r="A309" s="40"/>
      <c r="B309" s="41"/>
      <c r="C309" s="218" t="s">
        <v>586</v>
      </c>
      <c r="D309" s="218" t="s">
        <v>213</v>
      </c>
      <c r="E309" s="219" t="s">
        <v>587</v>
      </c>
      <c r="F309" s="220" t="s">
        <v>588</v>
      </c>
      <c r="G309" s="221" t="s">
        <v>345</v>
      </c>
      <c r="H309" s="222">
        <v>8.0999999999999996</v>
      </c>
      <c r="I309" s="223"/>
      <c r="J309" s="223"/>
      <c r="K309" s="224">
        <f>ROUND(P309*H309,2)</f>
        <v>0</v>
      </c>
      <c r="L309" s="220" t="s">
        <v>217</v>
      </c>
      <c r="M309" s="46"/>
      <c r="N309" s="225" t="s">
        <v>22</v>
      </c>
      <c r="O309" s="226" t="s">
        <v>46</v>
      </c>
      <c r="P309" s="227">
        <f>I309+J309</f>
        <v>0</v>
      </c>
      <c r="Q309" s="227">
        <f>ROUND(I309*H309,2)</f>
        <v>0</v>
      </c>
      <c r="R309" s="227">
        <f>ROUND(J309*H309,2)</f>
        <v>0</v>
      </c>
      <c r="S309" s="86"/>
      <c r="T309" s="228">
        <f>S309*H309</f>
        <v>0</v>
      </c>
      <c r="U309" s="228">
        <v>0</v>
      </c>
      <c r="V309" s="228">
        <f>U309*H309</f>
        <v>0</v>
      </c>
      <c r="W309" s="228">
        <v>0</v>
      </c>
      <c r="X309" s="229">
        <f>W309*H309</f>
        <v>0</v>
      </c>
      <c r="Y309" s="40"/>
      <c r="Z309" s="40"/>
      <c r="AA309" s="40"/>
      <c r="AB309" s="40"/>
      <c r="AC309" s="40"/>
      <c r="AD309" s="40"/>
      <c r="AE309" s="40"/>
      <c r="AR309" s="230" t="s">
        <v>302</v>
      </c>
      <c r="AT309" s="230" t="s">
        <v>213</v>
      </c>
      <c r="AU309" s="230" t="s">
        <v>86</v>
      </c>
      <c r="AY309" s="19" t="s">
        <v>211</v>
      </c>
      <c r="BE309" s="231">
        <f>IF(O309="základní",K309,0)</f>
        <v>0</v>
      </c>
      <c r="BF309" s="231">
        <f>IF(O309="snížená",K309,0)</f>
        <v>0</v>
      </c>
      <c r="BG309" s="231">
        <f>IF(O309="zákl. přenesená",K309,0)</f>
        <v>0</v>
      </c>
      <c r="BH309" s="231">
        <f>IF(O309="sníž. přenesená",K309,0)</f>
        <v>0</v>
      </c>
      <c r="BI309" s="231">
        <f>IF(O309="nulová",K309,0)</f>
        <v>0</v>
      </c>
      <c r="BJ309" s="19" t="s">
        <v>84</v>
      </c>
      <c r="BK309" s="231">
        <f>ROUND(P309*H309,2)</f>
        <v>0</v>
      </c>
      <c r="BL309" s="19" t="s">
        <v>302</v>
      </c>
      <c r="BM309" s="230" t="s">
        <v>589</v>
      </c>
    </row>
    <row r="310" s="2" customFormat="1">
      <c r="A310" s="40"/>
      <c r="B310" s="41"/>
      <c r="C310" s="42"/>
      <c r="D310" s="232" t="s">
        <v>220</v>
      </c>
      <c r="E310" s="42"/>
      <c r="F310" s="233" t="s">
        <v>590</v>
      </c>
      <c r="G310" s="42"/>
      <c r="H310" s="42"/>
      <c r="I310" s="234"/>
      <c r="J310" s="234"/>
      <c r="K310" s="42"/>
      <c r="L310" s="42"/>
      <c r="M310" s="46"/>
      <c r="N310" s="235"/>
      <c r="O310" s="236"/>
      <c r="P310" s="86"/>
      <c r="Q310" s="86"/>
      <c r="R310" s="86"/>
      <c r="S310" s="86"/>
      <c r="T310" s="86"/>
      <c r="U310" s="86"/>
      <c r="V310" s="86"/>
      <c r="W310" s="86"/>
      <c r="X310" s="87"/>
      <c r="Y310" s="40"/>
      <c r="Z310" s="40"/>
      <c r="AA310" s="40"/>
      <c r="AB310" s="40"/>
      <c r="AC310" s="40"/>
      <c r="AD310" s="40"/>
      <c r="AE310" s="40"/>
      <c r="AT310" s="19" t="s">
        <v>220</v>
      </c>
      <c r="AU310" s="19" t="s">
        <v>86</v>
      </c>
    </row>
    <row r="311" s="13" customFormat="1">
      <c r="A311" s="13"/>
      <c r="B311" s="237"/>
      <c r="C311" s="238"/>
      <c r="D311" s="232" t="s">
        <v>222</v>
      </c>
      <c r="E311" s="239" t="s">
        <v>22</v>
      </c>
      <c r="F311" s="240" t="s">
        <v>591</v>
      </c>
      <c r="G311" s="238"/>
      <c r="H311" s="241">
        <v>8.0999999999999996</v>
      </c>
      <c r="I311" s="242"/>
      <c r="J311" s="242"/>
      <c r="K311" s="238"/>
      <c r="L311" s="238"/>
      <c r="M311" s="243"/>
      <c r="N311" s="244"/>
      <c r="O311" s="245"/>
      <c r="P311" s="245"/>
      <c r="Q311" s="245"/>
      <c r="R311" s="245"/>
      <c r="S311" s="245"/>
      <c r="T311" s="245"/>
      <c r="U311" s="245"/>
      <c r="V311" s="245"/>
      <c r="W311" s="245"/>
      <c r="X311" s="246"/>
      <c r="Y311" s="13"/>
      <c r="Z311" s="13"/>
      <c r="AA311" s="13"/>
      <c r="AB311" s="13"/>
      <c r="AC311" s="13"/>
      <c r="AD311" s="13"/>
      <c r="AE311" s="13"/>
      <c r="AT311" s="247" t="s">
        <v>222</v>
      </c>
      <c r="AU311" s="247" t="s">
        <v>86</v>
      </c>
      <c r="AV311" s="13" t="s">
        <v>86</v>
      </c>
      <c r="AW311" s="13" t="s">
        <v>5</v>
      </c>
      <c r="AX311" s="13" t="s">
        <v>84</v>
      </c>
      <c r="AY311" s="247" t="s">
        <v>211</v>
      </c>
    </row>
    <row r="312" s="2" customFormat="1" ht="16.5" customHeight="1">
      <c r="A312" s="40"/>
      <c r="B312" s="41"/>
      <c r="C312" s="259" t="s">
        <v>592</v>
      </c>
      <c r="D312" s="259" t="s">
        <v>452</v>
      </c>
      <c r="E312" s="260" t="s">
        <v>593</v>
      </c>
      <c r="F312" s="261" t="s">
        <v>594</v>
      </c>
      <c r="G312" s="262" t="s">
        <v>345</v>
      </c>
      <c r="H312" s="263">
        <v>8.0999999999999996</v>
      </c>
      <c r="I312" s="264"/>
      <c r="J312" s="265"/>
      <c r="K312" s="266">
        <f>ROUND(P312*H312,2)</f>
        <v>0</v>
      </c>
      <c r="L312" s="261" t="s">
        <v>22</v>
      </c>
      <c r="M312" s="267"/>
      <c r="N312" s="268" t="s">
        <v>22</v>
      </c>
      <c r="O312" s="226" t="s">
        <v>46</v>
      </c>
      <c r="P312" s="227">
        <f>I312+J312</f>
        <v>0</v>
      </c>
      <c r="Q312" s="227">
        <f>ROUND(I312*H312,2)</f>
        <v>0</v>
      </c>
      <c r="R312" s="227">
        <f>ROUND(J312*H312,2)</f>
        <v>0</v>
      </c>
      <c r="S312" s="86"/>
      <c r="T312" s="228">
        <f>S312*H312</f>
        <v>0</v>
      </c>
      <c r="U312" s="228">
        <v>0</v>
      </c>
      <c r="V312" s="228">
        <f>U312*H312</f>
        <v>0</v>
      </c>
      <c r="W312" s="228">
        <v>0</v>
      </c>
      <c r="X312" s="229">
        <f>W312*H312</f>
        <v>0</v>
      </c>
      <c r="Y312" s="40"/>
      <c r="Z312" s="40"/>
      <c r="AA312" s="40"/>
      <c r="AB312" s="40"/>
      <c r="AC312" s="40"/>
      <c r="AD312" s="40"/>
      <c r="AE312" s="40"/>
      <c r="AR312" s="230" t="s">
        <v>402</v>
      </c>
      <c r="AT312" s="230" t="s">
        <v>452</v>
      </c>
      <c r="AU312" s="230" t="s">
        <v>86</v>
      </c>
      <c r="AY312" s="19" t="s">
        <v>211</v>
      </c>
      <c r="BE312" s="231">
        <f>IF(O312="základní",K312,0)</f>
        <v>0</v>
      </c>
      <c r="BF312" s="231">
        <f>IF(O312="snížená",K312,0)</f>
        <v>0</v>
      </c>
      <c r="BG312" s="231">
        <f>IF(O312="zákl. přenesená",K312,0)</f>
        <v>0</v>
      </c>
      <c r="BH312" s="231">
        <f>IF(O312="sníž. přenesená",K312,0)</f>
        <v>0</v>
      </c>
      <c r="BI312" s="231">
        <f>IF(O312="nulová",K312,0)</f>
        <v>0</v>
      </c>
      <c r="BJ312" s="19" t="s">
        <v>84</v>
      </c>
      <c r="BK312" s="231">
        <f>ROUND(P312*H312,2)</f>
        <v>0</v>
      </c>
      <c r="BL312" s="19" t="s">
        <v>302</v>
      </c>
      <c r="BM312" s="230" t="s">
        <v>595</v>
      </c>
    </row>
    <row r="313" s="2" customFormat="1">
      <c r="A313" s="40"/>
      <c r="B313" s="41"/>
      <c r="C313" s="42"/>
      <c r="D313" s="232" t="s">
        <v>220</v>
      </c>
      <c r="E313" s="42"/>
      <c r="F313" s="233" t="s">
        <v>594</v>
      </c>
      <c r="G313" s="42"/>
      <c r="H313" s="42"/>
      <c r="I313" s="234"/>
      <c r="J313" s="234"/>
      <c r="K313" s="42"/>
      <c r="L313" s="42"/>
      <c r="M313" s="46"/>
      <c r="N313" s="235"/>
      <c r="O313" s="236"/>
      <c r="P313" s="86"/>
      <c r="Q313" s="86"/>
      <c r="R313" s="86"/>
      <c r="S313" s="86"/>
      <c r="T313" s="86"/>
      <c r="U313" s="86"/>
      <c r="V313" s="86"/>
      <c r="W313" s="86"/>
      <c r="X313" s="87"/>
      <c r="Y313" s="40"/>
      <c r="Z313" s="40"/>
      <c r="AA313" s="40"/>
      <c r="AB313" s="40"/>
      <c r="AC313" s="40"/>
      <c r="AD313" s="40"/>
      <c r="AE313" s="40"/>
      <c r="AT313" s="19" t="s">
        <v>220</v>
      </c>
      <c r="AU313" s="19" t="s">
        <v>86</v>
      </c>
    </row>
    <row r="314" s="2" customFormat="1">
      <c r="A314" s="40"/>
      <c r="B314" s="41"/>
      <c r="C314" s="42"/>
      <c r="D314" s="232" t="s">
        <v>584</v>
      </c>
      <c r="E314" s="42"/>
      <c r="F314" s="269" t="s">
        <v>596</v>
      </c>
      <c r="G314" s="42"/>
      <c r="H314" s="42"/>
      <c r="I314" s="234"/>
      <c r="J314" s="234"/>
      <c r="K314" s="42"/>
      <c r="L314" s="42"/>
      <c r="M314" s="46"/>
      <c r="N314" s="235"/>
      <c r="O314" s="236"/>
      <c r="P314" s="86"/>
      <c r="Q314" s="86"/>
      <c r="R314" s="86"/>
      <c r="S314" s="86"/>
      <c r="T314" s="86"/>
      <c r="U314" s="86"/>
      <c r="V314" s="86"/>
      <c r="W314" s="86"/>
      <c r="X314" s="87"/>
      <c r="Y314" s="40"/>
      <c r="Z314" s="40"/>
      <c r="AA314" s="40"/>
      <c r="AB314" s="40"/>
      <c r="AC314" s="40"/>
      <c r="AD314" s="40"/>
      <c r="AE314" s="40"/>
      <c r="AT314" s="19" t="s">
        <v>584</v>
      </c>
      <c r="AU314" s="19" t="s">
        <v>86</v>
      </c>
    </row>
    <row r="315" s="2" customFormat="1" ht="24.15" customHeight="1">
      <c r="A315" s="40"/>
      <c r="B315" s="41"/>
      <c r="C315" s="218" t="s">
        <v>597</v>
      </c>
      <c r="D315" s="218" t="s">
        <v>213</v>
      </c>
      <c r="E315" s="219" t="s">
        <v>598</v>
      </c>
      <c r="F315" s="220" t="s">
        <v>599</v>
      </c>
      <c r="G315" s="221" t="s">
        <v>497</v>
      </c>
      <c r="H315" s="222">
        <v>1</v>
      </c>
      <c r="I315" s="223"/>
      <c r="J315" s="223"/>
      <c r="K315" s="224">
        <f>ROUND(P315*H315,2)</f>
        <v>0</v>
      </c>
      <c r="L315" s="220" t="s">
        <v>22</v>
      </c>
      <c r="M315" s="46"/>
      <c r="N315" s="225" t="s">
        <v>22</v>
      </c>
      <c r="O315" s="226" t="s">
        <v>46</v>
      </c>
      <c r="P315" s="227">
        <f>I315+J315</f>
        <v>0</v>
      </c>
      <c r="Q315" s="227">
        <f>ROUND(I315*H315,2)</f>
        <v>0</v>
      </c>
      <c r="R315" s="227">
        <f>ROUND(J315*H315,2)</f>
        <v>0</v>
      </c>
      <c r="S315" s="86"/>
      <c r="T315" s="228">
        <f>S315*H315</f>
        <v>0</v>
      </c>
      <c r="U315" s="228">
        <v>0</v>
      </c>
      <c r="V315" s="228">
        <f>U315*H315</f>
        <v>0</v>
      </c>
      <c r="W315" s="228">
        <v>0</v>
      </c>
      <c r="X315" s="229">
        <f>W315*H315</f>
        <v>0</v>
      </c>
      <c r="Y315" s="40"/>
      <c r="Z315" s="40"/>
      <c r="AA315" s="40"/>
      <c r="AB315" s="40"/>
      <c r="AC315" s="40"/>
      <c r="AD315" s="40"/>
      <c r="AE315" s="40"/>
      <c r="AR315" s="230" t="s">
        <v>302</v>
      </c>
      <c r="AT315" s="230" t="s">
        <v>213</v>
      </c>
      <c r="AU315" s="230" t="s">
        <v>86</v>
      </c>
      <c r="AY315" s="19" t="s">
        <v>211</v>
      </c>
      <c r="BE315" s="231">
        <f>IF(O315="základní",K315,0)</f>
        <v>0</v>
      </c>
      <c r="BF315" s="231">
        <f>IF(O315="snížená",K315,0)</f>
        <v>0</v>
      </c>
      <c r="BG315" s="231">
        <f>IF(O315="zákl. přenesená",K315,0)</f>
        <v>0</v>
      </c>
      <c r="BH315" s="231">
        <f>IF(O315="sníž. přenesená",K315,0)</f>
        <v>0</v>
      </c>
      <c r="BI315" s="231">
        <f>IF(O315="nulová",K315,0)</f>
        <v>0</v>
      </c>
      <c r="BJ315" s="19" t="s">
        <v>84</v>
      </c>
      <c r="BK315" s="231">
        <f>ROUND(P315*H315,2)</f>
        <v>0</v>
      </c>
      <c r="BL315" s="19" t="s">
        <v>302</v>
      </c>
      <c r="BM315" s="230" t="s">
        <v>600</v>
      </c>
    </row>
    <row r="316" s="2" customFormat="1">
      <c r="A316" s="40"/>
      <c r="B316" s="41"/>
      <c r="C316" s="42"/>
      <c r="D316" s="232" t="s">
        <v>220</v>
      </c>
      <c r="E316" s="42"/>
      <c r="F316" s="233" t="s">
        <v>599</v>
      </c>
      <c r="G316" s="42"/>
      <c r="H316" s="42"/>
      <c r="I316" s="234"/>
      <c r="J316" s="234"/>
      <c r="K316" s="42"/>
      <c r="L316" s="42"/>
      <c r="M316" s="46"/>
      <c r="N316" s="235"/>
      <c r="O316" s="236"/>
      <c r="P316" s="86"/>
      <c r="Q316" s="86"/>
      <c r="R316" s="86"/>
      <c r="S316" s="86"/>
      <c r="T316" s="86"/>
      <c r="U316" s="86"/>
      <c r="V316" s="86"/>
      <c r="W316" s="86"/>
      <c r="X316" s="87"/>
      <c r="Y316" s="40"/>
      <c r="Z316" s="40"/>
      <c r="AA316" s="40"/>
      <c r="AB316" s="40"/>
      <c r="AC316" s="40"/>
      <c r="AD316" s="40"/>
      <c r="AE316" s="40"/>
      <c r="AT316" s="19" t="s">
        <v>220</v>
      </c>
      <c r="AU316" s="19" t="s">
        <v>86</v>
      </c>
    </row>
    <row r="317" s="2" customFormat="1">
      <c r="A317" s="40"/>
      <c r="B317" s="41"/>
      <c r="C317" s="42"/>
      <c r="D317" s="232" t="s">
        <v>584</v>
      </c>
      <c r="E317" s="42"/>
      <c r="F317" s="269" t="s">
        <v>601</v>
      </c>
      <c r="G317" s="42"/>
      <c r="H317" s="42"/>
      <c r="I317" s="234"/>
      <c r="J317" s="234"/>
      <c r="K317" s="42"/>
      <c r="L317" s="42"/>
      <c r="M317" s="46"/>
      <c r="N317" s="235"/>
      <c r="O317" s="236"/>
      <c r="P317" s="86"/>
      <c r="Q317" s="86"/>
      <c r="R317" s="86"/>
      <c r="S317" s="86"/>
      <c r="T317" s="86"/>
      <c r="U317" s="86"/>
      <c r="V317" s="86"/>
      <c r="W317" s="86"/>
      <c r="X317" s="87"/>
      <c r="Y317" s="40"/>
      <c r="Z317" s="40"/>
      <c r="AA317" s="40"/>
      <c r="AB317" s="40"/>
      <c r="AC317" s="40"/>
      <c r="AD317" s="40"/>
      <c r="AE317" s="40"/>
      <c r="AT317" s="19" t="s">
        <v>584</v>
      </c>
      <c r="AU317" s="19" t="s">
        <v>86</v>
      </c>
    </row>
    <row r="318" s="15" customFormat="1">
      <c r="A318" s="15"/>
      <c r="B318" s="270"/>
      <c r="C318" s="271"/>
      <c r="D318" s="232" t="s">
        <v>222</v>
      </c>
      <c r="E318" s="272" t="s">
        <v>22</v>
      </c>
      <c r="F318" s="273" t="s">
        <v>602</v>
      </c>
      <c r="G318" s="271"/>
      <c r="H318" s="272" t="s">
        <v>22</v>
      </c>
      <c r="I318" s="274"/>
      <c r="J318" s="274"/>
      <c r="K318" s="271"/>
      <c r="L318" s="271"/>
      <c r="M318" s="275"/>
      <c r="N318" s="276"/>
      <c r="O318" s="277"/>
      <c r="P318" s="277"/>
      <c r="Q318" s="277"/>
      <c r="R318" s="277"/>
      <c r="S318" s="277"/>
      <c r="T318" s="277"/>
      <c r="U318" s="277"/>
      <c r="V318" s="277"/>
      <c r="W318" s="277"/>
      <c r="X318" s="278"/>
      <c r="Y318" s="15"/>
      <c r="Z318" s="15"/>
      <c r="AA318" s="15"/>
      <c r="AB318" s="15"/>
      <c r="AC318" s="15"/>
      <c r="AD318" s="15"/>
      <c r="AE318" s="15"/>
      <c r="AT318" s="279" t="s">
        <v>222</v>
      </c>
      <c r="AU318" s="279" t="s">
        <v>86</v>
      </c>
      <c r="AV318" s="15" t="s">
        <v>84</v>
      </c>
      <c r="AW318" s="15" t="s">
        <v>5</v>
      </c>
      <c r="AX318" s="15" t="s">
        <v>77</v>
      </c>
      <c r="AY318" s="279" t="s">
        <v>211</v>
      </c>
    </row>
    <row r="319" s="13" customFormat="1">
      <c r="A319" s="13"/>
      <c r="B319" s="237"/>
      <c r="C319" s="238"/>
      <c r="D319" s="232" t="s">
        <v>222</v>
      </c>
      <c r="E319" s="239" t="s">
        <v>22</v>
      </c>
      <c r="F319" s="240" t="s">
        <v>268</v>
      </c>
      <c r="G319" s="238"/>
      <c r="H319" s="241">
        <v>1</v>
      </c>
      <c r="I319" s="242"/>
      <c r="J319" s="242"/>
      <c r="K319" s="238"/>
      <c r="L319" s="238"/>
      <c r="M319" s="243"/>
      <c r="N319" s="244"/>
      <c r="O319" s="245"/>
      <c r="P319" s="245"/>
      <c r="Q319" s="245"/>
      <c r="R319" s="245"/>
      <c r="S319" s="245"/>
      <c r="T319" s="245"/>
      <c r="U319" s="245"/>
      <c r="V319" s="245"/>
      <c r="W319" s="245"/>
      <c r="X319" s="246"/>
      <c r="Y319" s="13"/>
      <c r="Z319" s="13"/>
      <c r="AA319" s="13"/>
      <c r="AB319" s="13"/>
      <c r="AC319" s="13"/>
      <c r="AD319" s="13"/>
      <c r="AE319" s="13"/>
      <c r="AT319" s="247" t="s">
        <v>222</v>
      </c>
      <c r="AU319" s="247" t="s">
        <v>86</v>
      </c>
      <c r="AV319" s="13" t="s">
        <v>86</v>
      </c>
      <c r="AW319" s="13" t="s">
        <v>5</v>
      </c>
      <c r="AX319" s="13" t="s">
        <v>84</v>
      </c>
      <c r="AY319" s="247" t="s">
        <v>211</v>
      </c>
    </row>
    <row r="320" s="2" customFormat="1" ht="24.15" customHeight="1">
      <c r="A320" s="40"/>
      <c r="B320" s="41"/>
      <c r="C320" s="218" t="s">
        <v>603</v>
      </c>
      <c r="D320" s="218" t="s">
        <v>213</v>
      </c>
      <c r="E320" s="219" t="s">
        <v>604</v>
      </c>
      <c r="F320" s="220" t="s">
        <v>605</v>
      </c>
      <c r="G320" s="221" t="s">
        <v>272</v>
      </c>
      <c r="H320" s="222">
        <v>1.5</v>
      </c>
      <c r="I320" s="223"/>
      <c r="J320" s="223"/>
      <c r="K320" s="224">
        <f>ROUND(P320*H320,2)</f>
        <v>0</v>
      </c>
      <c r="L320" s="220" t="s">
        <v>217</v>
      </c>
      <c r="M320" s="46"/>
      <c r="N320" s="225" t="s">
        <v>22</v>
      </c>
      <c r="O320" s="226" t="s">
        <v>46</v>
      </c>
      <c r="P320" s="227">
        <f>I320+J320</f>
        <v>0</v>
      </c>
      <c r="Q320" s="227">
        <f>ROUND(I320*H320,2)</f>
        <v>0</v>
      </c>
      <c r="R320" s="227">
        <f>ROUND(J320*H320,2)</f>
        <v>0</v>
      </c>
      <c r="S320" s="86"/>
      <c r="T320" s="228">
        <f>S320*H320</f>
        <v>0</v>
      </c>
      <c r="U320" s="228">
        <v>0</v>
      </c>
      <c r="V320" s="228">
        <f>U320*H320</f>
        <v>0</v>
      </c>
      <c r="W320" s="228">
        <v>0</v>
      </c>
      <c r="X320" s="229">
        <f>W320*H320</f>
        <v>0</v>
      </c>
      <c r="Y320" s="40"/>
      <c r="Z320" s="40"/>
      <c r="AA320" s="40"/>
      <c r="AB320" s="40"/>
      <c r="AC320" s="40"/>
      <c r="AD320" s="40"/>
      <c r="AE320" s="40"/>
      <c r="AR320" s="230" t="s">
        <v>302</v>
      </c>
      <c r="AT320" s="230" t="s">
        <v>213</v>
      </c>
      <c r="AU320" s="230" t="s">
        <v>86</v>
      </c>
      <c r="AY320" s="19" t="s">
        <v>211</v>
      </c>
      <c r="BE320" s="231">
        <f>IF(O320="základní",K320,0)</f>
        <v>0</v>
      </c>
      <c r="BF320" s="231">
        <f>IF(O320="snížená",K320,0)</f>
        <v>0</v>
      </c>
      <c r="BG320" s="231">
        <f>IF(O320="zákl. přenesená",K320,0)</f>
        <v>0</v>
      </c>
      <c r="BH320" s="231">
        <f>IF(O320="sníž. přenesená",K320,0)</f>
        <v>0</v>
      </c>
      <c r="BI320" s="231">
        <f>IF(O320="nulová",K320,0)</f>
        <v>0</v>
      </c>
      <c r="BJ320" s="19" t="s">
        <v>84</v>
      </c>
      <c r="BK320" s="231">
        <f>ROUND(P320*H320,2)</f>
        <v>0</v>
      </c>
      <c r="BL320" s="19" t="s">
        <v>302</v>
      </c>
      <c r="BM320" s="230" t="s">
        <v>606</v>
      </c>
    </row>
    <row r="321" s="2" customFormat="1">
      <c r="A321" s="40"/>
      <c r="B321" s="41"/>
      <c r="C321" s="42"/>
      <c r="D321" s="232" t="s">
        <v>220</v>
      </c>
      <c r="E321" s="42"/>
      <c r="F321" s="233" t="s">
        <v>607</v>
      </c>
      <c r="G321" s="42"/>
      <c r="H321" s="42"/>
      <c r="I321" s="234"/>
      <c r="J321" s="234"/>
      <c r="K321" s="42"/>
      <c r="L321" s="42"/>
      <c r="M321" s="46"/>
      <c r="N321" s="235"/>
      <c r="O321" s="236"/>
      <c r="P321" s="86"/>
      <c r="Q321" s="86"/>
      <c r="R321" s="86"/>
      <c r="S321" s="86"/>
      <c r="T321" s="86"/>
      <c r="U321" s="86"/>
      <c r="V321" s="86"/>
      <c r="W321" s="86"/>
      <c r="X321" s="87"/>
      <c r="Y321" s="40"/>
      <c r="Z321" s="40"/>
      <c r="AA321" s="40"/>
      <c r="AB321" s="40"/>
      <c r="AC321" s="40"/>
      <c r="AD321" s="40"/>
      <c r="AE321" s="40"/>
      <c r="AT321" s="19" t="s">
        <v>220</v>
      </c>
      <c r="AU321" s="19" t="s">
        <v>86</v>
      </c>
    </row>
    <row r="322" s="13" customFormat="1">
      <c r="A322" s="13"/>
      <c r="B322" s="237"/>
      <c r="C322" s="238"/>
      <c r="D322" s="232" t="s">
        <v>222</v>
      </c>
      <c r="E322" s="239" t="s">
        <v>22</v>
      </c>
      <c r="F322" s="240" t="s">
        <v>608</v>
      </c>
      <c r="G322" s="238"/>
      <c r="H322" s="241">
        <v>1.5</v>
      </c>
      <c r="I322" s="242"/>
      <c r="J322" s="242"/>
      <c r="K322" s="238"/>
      <c r="L322" s="238"/>
      <c r="M322" s="243"/>
      <c r="N322" s="244"/>
      <c r="O322" s="245"/>
      <c r="P322" s="245"/>
      <c r="Q322" s="245"/>
      <c r="R322" s="245"/>
      <c r="S322" s="245"/>
      <c r="T322" s="245"/>
      <c r="U322" s="245"/>
      <c r="V322" s="245"/>
      <c r="W322" s="245"/>
      <c r="X322" s="246"/>
      <c r="Y322" s="13"/>
      <c r="Z322" s="13"/>
      <c r="AA322" s="13"/>
      <c r="AB322" s="13"/>
      <c r="AC322" s="13"/>
      <c r="AD322" s="13"/>
      <c r="AE322" s="13"/>
      <c r="AT322" s="247" t="s">
        <v>222</v>
      </c>
      <c r="AU322" s="247" t="s">
        <v>86</v>
      </c>
      <c r="AV322" s="13" t="s">
        <v>86</v>
      </c>
      <c r="AW322" s="13" t="s">
        <v>5</v>
      </c>
      <c r="AX322" s="13" t="s">
        <v>84</v>
      </c>
      <c r="AY322" s="247" t="s">
        <v>211</v>
      </c>
    </row>
    <row r="323" s="2" customFormat="1" ht="24.15" customHeight="1">
      <c r="A323" s="40"/>
      <c r="B323" s="41"/>
      <c r="C323" s="218" t="s">
        <v>609</v>
      </c>
      <c r="D323" s="218" t="s">
        <v>213</v>
      </c>
      <c r="E323" s="219" t="s">
        <v>610</v>
      </c>
      <c r="F323" s="220" t="s">
        <v>611</v>
      </c>
      <c r="G323" s="221" t="s">
        <v>345</v>
      </c>
      <c r="H323" s="222">
        <v>5</v>
      </c>
      <c r="I323" s="223"/>
      <c r="J323" s="223"/>
      <c r="K323" s="224">
        <f>ROUND(P323*H323,2)</f>
        <v>0</v>
      </c>
      <c r="L323" s="220" t="s">
        <v>217</v>
      </c>
      <c r="M323" s="46"/>
      <c r="N323" s="225" t="s">
        <v>22</v>
      </c>
      <c r="O323" s="226" t="s">
        <v>46</v>
      </c>
      <c r="P323" s="227">
        <f>I323+J323</f>
        <v>0</v>
      </c>
      <c r="Q323" s="227">
        <f>ROUND(I323*H323,2)</f>
        <v>0</v>
      </c>
      <c r="R323" s="227">
        <f>ROUND(J323*H323,2)</f>
        <v>0</v>
      </c>
      <c r="S323" s="86"/>
      <c r="T323" s="228">
        <f>S323*H323</f>
        <v>0</v>
      </c>
      <c r="U323" s="228">
        <v>0</v>
      </c>
      <c r="V323" s="228">
        <f>U323*H323</f>
        <v>0</v>
      </c>
      <c r="W323" s="228">
        <v>0</v>
      </c>
      <c r="X323" s="229">
        <f>W323*H323</f>
        <v>0</v>
      </c>
      <c r="Y323" s="40"/>
      <c r="Z323" s="40"/>
      <c r="AA323" s="40"/>
      <c r="AB323" s="40"/>
      <c r="AC323" s="40"/>
      <c r="AD323" s="40"/>
      <c r="AE323" s="40"/>
      <c r="AR323" s="230" t="s">
        <v>302</v>
      </c>
      <c r="AT323" s="230" t="s">
        <v>213</v>
      </c>
      <c r="AU323" s="230" t="s">
        <v>86</v>
      </c>
      <c r="AY323" s="19" t="s">
        <v>211</v>
      </c>
      <c r="BE323" s="231">
        <f>IF(O323="základní",K323,0)</f>
        <v>0</v>
      </c>
      <c r="BF323" s="231">
        <f>IF(O323="snížená",K323,0)</f>
        <v>0</v>
      </c>
      <c r="BG323" s="231">
        <f>IF(O323="zákl. přenesená",K323,0)</f>
        <v>0</v>
      </c>
      <c r="BH323" s="231">
        <f>IF(O323="sníž. přenesená",K323,0)</f>
        <v>0</v>
      </c>
      <c r="BI323" s="231">
        <f>IF(O323="nulová",K323,0)</f>
        <v>0</v>
      </c>
      <c r="BJ323" s="19" t="s">
        <v>84</v>
      </c>
      <c r="BK323" s="231">
        <f>ROUND(P323*H323,2)</f>
        <v>0</v>
      </c>
      <c r="BL323" s="19" t="s">
        <v>302</v>
      </c>
      <c r="BM323" s="230" t="s">
        <v>612</v>
      </c>
    </row>
    <row r="324" s="2" customFormat="1">
      <c r="A324" s="40"/>
      <c r="B324" s="41"/>
      <c r="C324" s="42"/>
      <c r="D324" s="232" t="s">
        <v>220</v>
      </c>
      <c r="E324" s="42"/>
      <c r="F324" s="233" t="s">
        <v>613</v>
      </c>
      <c r="G324" s="42"/>
      <c r="H324" s="42"/>
      <c r="I324" s="234"/>
      <c r="J324" s="234"/>
      <c r="K324" s="42"/>
      <c r="L324" s="42"/>
      <c r="M324" s="46"/>
      <c r="N324" s="235"/>
      <c r="O324" s="236"/>
      <c r="P324" s="86"/>
      <c r="Q324" s="86"/>
      <c r="R324" s="86"/>
      <c r="S324" s="86"/>
      <c r="T324" s="86"/>
      <c r="U324" s="86"/>
      <c r="V324" s="86"/>
      <c r="W324" s="86"/>
      <c r="X324" s="87"/>
      <c r="Y324" s="40"/>
      <c r="Z324" s="40"/>
      <c r="AA324" s="40"/>
      <c r="AB324" s="40"/>
      <c r="AC324" s="40"/>
      <c r="AD324" s="40"/>
      <c r="AE324" s="40"/>
      <c r="AT324" s="19" t="s">
        <v>220</v>
      </c>
      <c r="AU324" s="19" t="s">
        <v>86</v>
      </c>
    </row>
    <row r="325" s="13" customFormat="1">
      <c r="A325" s="13"/>
      <c r="B325" s="237"/>
      <c r="C325" s="238"/>
      <c r="D325" s="232" t="s">
        <v>222</v>
      </c>
      <c r="E325" s="239" t="s">
        <v>22</v>
      </c>
      <c r="F325" s="240" t="s">
        <v>614</v>
      </c>
      <c r="G325" s="238"/>
      <c r="H325" s="241">
        <v>5</v>
      </c>
      <c r="I325" s="242"/>
      <c r="J325" s="242"/>
      <c r="K325" s="238"/>
      <c r="L325" s="238"/>
      <c r="M325" s="243"/>
      <c r="N325" s="244"/>
      <c r="O325" s="245"/>
      <c r="P325" s="245"/>
      <c r="Q325" s="245"/>
      <c r="R325" s="245"/>
      <c r="S325" s="245"/>
      <c r="T325" s="245"/>
      <c r="U325" s="245"/>
      <c r="V325" s="245"/>
      <c r="W325" s="245"/>
      <c r="X325" s="246"/>
      <c r="Y325" s="13"/>
      <c r="Z325" s="13"/>
      <c r="AA325" s="13"/>
      <c r="AB325" s="13"/>
      <c r="AC325" s="13"/>
      <c r="AD325" s="13"/>
      <c r="AE325" s="13"/>
      <c r="AT325" s="247" t="s">
        <v>222</v>
      </c>
      <c r="AU325" s="247" t="s">
        <v>86</v>
      </c>
      <c r="AV325" s="13" t="s">
        <v>86</v>
      </c>
      <c r="AW325" s="13" t="s">
        <v>5</v>
      </c>
      <c r="AX325" s="13" t="s">
        <v>84</v>
      </c>
      <c r="AY325" s="247" t="s">
        <v>211</v>
      </c>
    </row>
    <row r="326" s="2" customFormat="1" ht="24.15" customHeight="1">
      <c r="A326" s="40"/>
      <c r="B326" s="41"/>
      <c r="C326" s="259" t="s">
        <v>615</v>
      </c>
      <c r="D326" s="259" t="s">
        <v>452</v>
      </c>
      <c r="E326" s="260" t="s">
        <v>616</v>
      </c>
      <c r="F326" s="261" t="s">
        <v>617</v>
      </c>
      <c r="G326" s="262" t="s">
        <v>497</v>
      </c>
      <c r="H326" s="263">
        <v>1</v>
      </c>
      <c r="I326" s="264"/>
      <c r="J326" s="265"/>
      <c r="K326" s="266">
        <f>ROUND(P326*H326,2)</f>
        <v>0</v>
      </c>
      <c r="L326" s="261" t="s">
        <v>22</v>
      </c>
      <c r="M326" s="267"/>
      <c r="N326" s="268" t="s">
        <v>22</v>
      </c>
      <c r="O326" s="226" t="s">
        <v>46</v>
      </c>
      <c r="P326" s="227">
        <f>I326+J326</f>
        <v>0</v>
      </c>
      <c r="Q326" s="227">
        <f>ROUND(I326*H326,2)</f>
        <v>0</v>
      </c>
      <c r="R326" s="227">
        <f>ROUND(J326*H326,2)</f>
        <v>0</v>
      </c>
      <c r="S326" s="86"/>
      <c r="T326" s="228">
        <f>S326*H326</f>
        <v>0</v>
      </c>
      <c r="U326" s="228">
        <v>0</v>
      </c>
      <c r="V326" s="228">
        <f>U326*H326</f>
        <v>0</v>
      </c>
      <c r="W326" s="228">
        <v>0</v>
      </c>
      <c r="X326" s="229">
        <f>W326*H326</f>
        <v>0</v>
      </c>
      <c r="Y326" s="40"/>
      <c r="Z326" s="40"/>
      <c r="AA326" s="40"/>
      <c r="AB326" s="40"/>
      <c r="AC326" s="40"/>
      <c r="AD326" s="40"/>
      <c r="AE326" s="40"/>
      <c r="AR326" s="230" t="s">
        <v>402</v>
      </c>
      <c r="AT326" s="230" t="s">
        <v>452</v>
      </c>
      <c r="AU326" s="230" t="s">
        <v>86</v>
      </c>
      <c r="AY326" s="19" t="s">
        <v>211</v>
      </c>
      <c r="BE326" s="231">
        <f>IF(O326="základní",K326,0)</f>
        <v>0</v>
      </c>
      <c r="BF326" s="231">
        <f>IF(O326="snížená",K326,0)</f>
        <v>0</v>
      </c>
      <c r="BG326" s="231">
        <f>IF(O326="zákl. přenesená",K326,0)</f>
        <v>0</v>
      </c>
      <c r="BH326" s="231">
        <f>IF(O326="sníž. přenesená",K326,0)</f>
        <v>0</v>
      </c>
      <c r="BI326" s="231">
        <f>IF(O326="nulová",K326,0)</f>
        <v>0</v>
      </c>
      <c r="BJ326" s="19" t="s">
        <v>84</v>
      </c>
      <c r="BK326" s="231">
        <f>ROUND(P326*H326,2)</f>
        <v>0</v>
      </c>
      <c r="BL326" s="19" t="s">
        <v>302</v>
      </c>
      <c r="BM326" s="230" t="s">
        <v>618</v>
      </c>
    </row>
    <row r="327" s="2" customFormat="1">
      <c r="A327" s="40"/>
      <c r="B327" s="41"/>
      <c r="C327" s="42"/>
      <c r="D327" s="232" t="s">
        <v>220</v>
      </c>
      <c r="E327" s="42"/>
      <c r="F327" s="233" t="s">
        <v>617</v>
      </c>
      <c r="G327" s="42"/>
      <c r="H327" s="42"/>
      <c r="I327" s="234"/>
      <c r="J327" s="234"/>
      <c r="K327" s="42"/>
      <c r="L327" s="42"/>
      <c r="M327" s="46"/>
      <c r="N327" s="235"/>
      <c r="O327" s="236"/>
      <c r="P327" s="86"/>
      <c r="Q327" s="86"/>
      <c r="R327" s="86"/>
      <c r="S327" s="86"/>
      <c r="T327" s="86"/>
      <c r="U327" s="86"/>
      <c r="V327" s="86"/>
      <c r="W327" s="86"/>
      <c r="X327" s="87"/>
      <c r="Y327" s="40"/>
      <c r="Z327" s="40"/>
      <c r="AA327" s="40"/>
      <c r="AB327" s="40"/>
      <c r="AC327" s="40"/>
      <c r="AD327" s="40"/>
      <c r="AE327" s="40"/>
      <c r="AT327" s="19" t="s">
        <v>220</v>
      </c>
      <c r="AU327" s="19" t="s">
        <v>86</v>
      </c>
    </row>
    <row r="328" s="2" customFormat="1" ht="24.15" customHeight="1">
      <c r="A328" s="40"/>
      <c r="B328" s="41"/>
      <c r="C328" s="218" t="s">
        <v>619</v>
      </c>
      <c r="D328" s="218" t="s">
        <v>213</v>
      </c>
      <c r="E328" s="219" t="s">
        <v>620</v>
      </c>
      <c r="F328" s="220" t="s">
        <v>621</v>
      </c>
      <c r="G328" s="221" t="s">
        <v>249</v>
      </c>
      <c r="H328" s="222">
        <v>0.505</v>
      </c>
      <c r="I328" s="223"/>
      <c r="J328" s="223"/>
      <c r="K328" s="224">
        <f>ROUND(P328*H328,2)</f>
        <v>0</v>
      </c>
      <c r="L328" s="220" t="s">
        <v>217</v>
      </c>
      <c r="M328" s="46"/>
      <c r="N328" s="225" t="s">
        <v>22</v>
      </c>
      <c r="O328" s="226" t="s">
        <v>46</v>
      </c>
      <c r="P328" s="227">
        <f>I328+J328</f>
        <v>0</v>
      </c>
      <c r="Q328" s="227">
        <f>ROUND(I328*H328,2)</f>
        <v>0</v>
      </c>
      <c r="R328" s="227">
        <f>ROUND(J328*H328,2)</f>
        <v>0</v>
      </c>
      <c r="S328" s="86"/>
      <c r="T328" s="228">
        <f>S328*H328</f>
        <v>0</v>
      </c>
      <c r="U328" s="228">
        <v>0</v>
      </c>
      <c r="V328" s="228">
        <f>U328*H328</f>
        <v>0</v>
      </c>
      <c r="W328" s="228">
        <v>0</v>
      </c>
      <c r="X328" s="229">
        <f>W328*H328</f>
        <v>0</v>
      </c>
      <c r="Y328" s="40"/>
      <c r="Z328" s="40"/>
      <c r="AA328" s="40"/>
      <c r="AB328" s="40"/>
      <c r="AC328" s="40"/>
      <c r="AD328" s="40"/>
      <c r="AE328" s="40"/>
      <c r="AR328" s="230" t="s">
        <v>302</v>
      </c>
      <c r="AT328" s="230" t="s">
        <v>213</v>
      </c>
      <c r="AU328" s="230" t="s">
        <v>86</v>
      </c>
      <c r="AY328" s="19" t="s">
        <v>211</v>
      </c>
      <c r="BE328" s="231">
        <f>IF(O328="základní",K328,0)</f>
        <v>0</v>
      </c>
      <c r="BF328" s="231">
        <f>IF(O328="snížená",K328,0)</f>
        <v>0</v>
      </c>
      <c r="BG328" s="231">
        <f>IF(O328="zákl. přenesená",K328,0)</f>
        <v>0</v>
      </c>
      <c r="BH328" s="231">
        <f>IF(O328="sníž. přenesená",K328,0)</f>
        <v>0</v>
      </c>
      <c r="BI328" s="231">
        <f>IF(O328="nulová",K328,0)</f>
        <v>0</v>
      </c>
      <c r="BJ328" s="19" t="s">
        <v>84</v>
      </c>
      <c r="BK328" s="231">
        <f>ROUND(P328*H328,2)</f>
        <v>0</v>
      </c>
      <c r="BL328" s="19" t="s">
        <v>302</v>
      </c>
      <c r="BM328" s="230" t="s">
        <v>622</v>
      </c>
    </row>
    <row r="329" s="2" customFormat="1">
      <c r="A329" s="40"/>
      <c r="B329" s="41"/>
      <c r="C329" s="42"/>
      <c r="D329" s="232" t="s">
        <v>220</v>
      </c>
      <c r="E329" s="42"/>
      <c r="F329" s="233" t="s">
        <v>623</v>
      </c>
      <c r="G329" s="42"/>
      <c r="H329" s="42"/>
      <c r="I329" s="234"/>
      <c r="J329" s="234"/>
      <c r="K329" s="42"/>
      <c r="L329" s="42"/>
      <c r="M329" s="46"/>
      <c r="N329" s="235"/>
      <c r="O329" s="236"/>
      <c r="P329" s="86"/>
      <c r="Q329" s="86"/>
      <c r="R329" s="86"/>
      <c r="S329" s="86"/>
      <c r="T329" s="86"/>
      <c r="U329" s="86"/>
      <c r="V329" s="86"/>
      <c r="W329" s="86"/>
      <c r="X329" s="87"/>
      <c r="Y329" s="40"/>
      <c r="Z329" s="40"/>
      <c r="AA329" s="40"/>
      <c r="AB329" s="40"/>
      <c r="AC329" s="40"/>
      <c r="AD329" s="40"/>
      <c r="AE329" s="40"/>
      <c r="AT329" s="19" t="s">
        <v>220</v>
      </c>
      <c r="AU329" s="19" t="s">
        <v>86</v>
      </c>
    </row>
    <row r="330" s="12" customFormat="1" ht="25.92" customHeight="1">
      <c r="A330" s="12"/>
      <c r="B330" s="201"/>
      <c r="C330" s="202"/>
      <c r="D330" s="203" t="s">
        <v>76</v>
      </c>
      <c r="E330" s="204" t="s">
        <v>624</v>
      </c>
      <c r="F330" s="204" t="s">
        <v>625</v>
      </c>
      <c r="G330" s="202"/>
      <c r="H330" s="202"/>
      <c r="I330" s="205"/>
      <c r="J330" s="205"/>
      <c r="K330" s="206">
        <f>BK330</f>
        <v>0</v>
      </c>
      <c r="L330" s="202"/>
      <c r="M330" s="207"/>
      <c r="N330" s="208"/>
      <c r="O330" s="209"/>
      <c r="P330" s="209"/>
      <c r="Q330" s="210">
        <f>SUM(Q331:Q336)</f>
        <v>0</v>
      </c>
      <c r="R330" s="210">
        <f>SUM(R331:R336)</f>
        <v>0</v>
      </c>
      <c r="S330" s="209"/>
      <c r="T330" s="211">
        <f>SUM(T331:T336)</f>
        <v>0</v>
      </c>
      <c r="U330" s="209"/>
      <c r="V330" s="211">
        <f>SUM(V331:V336)</f>
        <v>0</v>
      </c>
      <c r="W330" s="209"/>
      <c r="X330" s="212">
        <f>SUM(X331:X336)</f>
        <v>0</v>
      </c>
      <c r="Y330" s="12"/>
      <c r="Z330" s="12"/>
      <c r="AA330" s="12"/>
      <c r="AB330" s="12"/>
      <c r="AC330" s="12"/>
      <c r="AD330" s="12"/>
      <c r="AE330" s="12"/>
      <c r="AR330" s="213" t="s">
        <v>218</v>
      </c>
      <c r="AT330" s="214" t="s">
        <v>76</v>
      </c>
      <c r="AU330" s="214" t="s">
        <v>77</v>
      </c>
      <c r="AY330" s="213" t="s">
        <v>211</v>
      </c>
      <c r="BK330" s="215">
        <f>SUM(BK331:BK336)</f>
        <v>0</v>
      </c>
    </row>
    <row r="331" s="2" customFormat="1" ht="24.15" customHeight="1">
      <c r="A331" s="40"/>
      <c r="B331" s="41"/>
      <c r="C331" s="218" t="s">
        <v>626</v>
      </c>
      <c r="D331" s="218" t="s">
        <v>213</v>
      </c>
      <c r="E331" s="219" t="s">
        <v>627</v>
      </c>
      <c r="F331" s="220" t="s">
        <v>628</v>
      </c>
      <c r="G331" s="221" t="s">
        <v>629</v>
      </c>
      <c r="H331" s="222">
        <v>16</v>
      </c>
      <c r="I331" s="223"/>
      <c r="J331" s="223"/>
      <c r="K331" s="224">
        <f>ROUND(P331*H331,2)</f>
        <v>0</v>
      </c>
      <c r="L331" s="220" t="s">
        <v>217</v>
      </c>
      <c r="M331" s="46"/>
      <c r="N331" s="225" t="s">
        <v>22</v>
      </c>
      <c r="O331" s="226" t="s">
        <v>46</v>
      </c>
      <c r="P331" s="227">
        <f>I331+J331</f>
        <v>0</v>
      </c>
      <c r="Q331" s="227">
        <f>ROUND(I331*H331,2)</f>
        <v>0</v>
      </c>
      <c r="R331" s="227">
        <f>ROUND(J331*H331,2)</f>
        <v>0</v>
      </c>
      <c r="S331" s="86"/>
      <c r="T331" s="228">
        <f>S331*H331</f>
        <v>0</v>
      </c>
      <c r="U331" s="228">
        <v>0</v>
      </c>
      <c r="V331" s="228">
        <f>U331*H331</f>
        <v>0</v>
      </c>
      <c r="W331" s="228">
        <v>0</v>
      </c>
      <c r="X331" s="229">
        <f>W331*H331</f>
        <v>0</v>
      </c>
      <c r="Y331" s="40"/>
      <c r="Z331" s="40"/>
      <c r="AA331" s="40"/>
      <c r="AB331" s="40"/>
      <c r="AC331" s="40"/>
      <c r="AD331" s="40"/>
      <c r="AE331" s="40"/>
      <c r="AR331" s="230" t="s">
        <v>630</v>
      </c>
      <c r="AT331" s="230" t="s">
        <v>213</v>
      </c>
      <c r="AU331" s="230" t="s">
        <v>84</v>
      </c>
      <c r="AY331" s="19" t="s">
        <v>211</v>
      </c>
      <c r="BE331" s="231">
        <f>IF(O331="základní",K331,0)</f>
        <v>0</v>
      </c>
      <c r="BF331" s="231">
        <f>IF(O331="snížená",K331,0)</f>
        <v>0</v>
      </c>
      <c r="BG331" s="231">
        <f>IF(O331="zákl. přenesená",K331,0)</f>
        <v>0</v>
      </c>
      <c r="BH331" s="231">
        <f>IF(O331="sníž. přenesená",K331,0)</f>
        <v>0</v>
      </c>
      <c r="BI331" s="231">
        <f>IF(O331="nulová",K331,0)</f>
        <v>0</v>
      </c>
      <c r="BJ331" s="19" t="s">
        <v>84</v>
      </c>
      <c r="BK331" s="231">
        <f>ROUND(P331*H331,2)</f>
        <v>0</v>
      </c>
      <c r="BL331" s="19" t="s">
        <v>630</v>
      </c>
      <c r="BM331" s="230" t="s">
        <v>631</v>
      </c>
    </row>
    <row r="332" s="2" customFormat="1">
      <c r="A332" s="40"/>
      <c r="B332" s="41"/>
      <c r="C332" s="42"/>
      <c r="D332" s="232" t="s">
        <v>220</v>
      </c>
      <c r="E332" s="42"/>
      <c r="F332" s="233" t="s">
        <v>632</v>
      </c>
      <c r="G332" s="42"/>
      <c r="H332" s="42"/>
      <c r="I332" s="234"/>
      <c r="J332" s="234"/>
      <c r="K332" s="42"/>
      <c r="L332" s="42"/>
      <c r="M332" s="46"/>
      <c r="N332" s="235"/>
      <c r="O332" s="236"/>
      <c r="P332" s="86"/>
      <c r="Q332" s="86"/>
      <c r="R332" s="86"/>
      <c r="S332" s="86"/>
      <c r="T332" s="86"/>
      <c r="U332" s="86"/>
      <c r="V332" s="86"/>
      <c r="W332" s="86"/>
      <c r="X332" s="87"/>
      <c r="Y332" s="40"/>
      <c r="Z332" s="40"/>
      <c r="AA332" s="40"/>
      <c r="AB332" s="40"/>
      <c r="AC332" s="40"/>
      <c r="AD332" s="40"/>
      <c r="AE332" s="40"/>
      <c r="AT332" s="19" t="s">
        <v>220</v>
      </c>
      <c r="AU332" s="19" t="s">
        <v>84</v>
      </c>
    </row>
    <row r="333" s="13" customFormat="1">
      <c r="A333" s="13"/>
      <c r="B333" s="237"/>
      <c r="C333" s="238"/>
      <c r="D333" s="232" t="s">
        <v>222</v>
      </c>
      <c r="E333" s="239" t="s">
        <v>22</v>
      </c>
      <c r="F333" s="240" t="s">
        <v>633</v>
      </c>
      <c r="G333" s="238"/>
      <c r="H333" s="241">
        <v>16</v>
      </c>
      <c r="I333" s="242"/>
      <c r="J333" s="242"/>
      <c r="K333" s="238"/>
      <c r="L333" s="238"/>
      <c r="M333" s="243"/>
      <c r="N333" s="244"/>
      <c r="O333" s="245"/>
      <c r="P333" s="245"/>
      <c r="Q333" s="245"/>
      <c r="R333" s="245"/>
      <c r="S333" s="245"/>
      <c r="T333" s="245"/>
      <c r="U333" s="245"/>
      <c r="V333" s="245"/>
      <c r="W333" s="245"/>
      <c r="X333" s="246"/>
      <c r="Y333" s="13"/>
      <c r="Z333" s="13"/>
      <c r="AA333" s="13"/>
      <c r="AB333" s="13"/>
      <c r="AC333" s="13"/>
      <c r="AD333" s="13"/>
      <c r="AE333" s="13"/>
      <c r="AT333" s="247" t="s">
        <v>222</v>
      </c>
      <c r="AU333" s="247" t="s">
        <v>84</v>
      </c>
      <c r="AV333" s="13" t="s">
        <v>86</v>
      </c>
      <c r="AW333" s="13" t="s">
        <v>5</v>
      </c>
      <c r="AX333" s="13" t="s">
        <v>84</v>
      </c>
      <c r="AY333" s="247" t="s">
        <v>211</v>
      </c>
    </row>
    <row r="334" s="2" customFormat="1" ht="24.15" customHeight="1">
      <c r="A334" s="40"/>
      <c r="B334" s="41"/>
      <c r="C334" s="218" t="s">
        <v>634</v>
      </c>
      <c r="D334" s="218" t="s">
        <v>213</v>
      </c>
      <c r="E334" s="219" t="s">
        <v>635</v>
      </c>
      <c r="F334" s="220" t="s">
        <v>636</v>
      </c>
      <c r="G334" s="221" t="s">
        <v>629</v>
      </c>
      <c r="H334" s="222">
        <v>5</v>
      </c>
      <c r="I334" s="223"/>
      <c r="J334" s="223"/>
      <c r="K334" s="224">
        <f>ROUND(P334*H334,2)</f>
        <v>0</v>
      </c>
      <c r="L334" s="220" t="s">
        <v>217</v>
      </c>
      <c r="M334" s="46"/>
      <c r="N334" s="225" t="s">
        <v>22</v>
      </c>
      <c r="O334" s="226" t="s">
        <v>46</v>
      </c>
      <c r="P334" s="227">
        <f>I334+J334</f>
        <v>0</v>
      </c>
      <c r="Q334" s="227">
        <f>ROUND(I334*H334,2)</f>
        <v>0</v>
      </c>
      <c r="R334" s="227">
        <f>ROUND(J334*H334,2)</f>
        <v>0</v>
      </c>
      <c r="S334" s="86"/>
      <c r="T334" s="228">
        <f>S334*H334</f>
        <v>0</v>
      </c>
      <c r="U334" s="228">
        <v>0</v>
      </c>
      <c r="V334" s="228">
        <f>U334*H334</f>
        <v>0</v>
      </c>
      <c r="W334" s="228">
        <v>0</v>
      </c>
      <c r="X334" s="229">
        <f>W334*H334</f>
        <v>0</v>
      </c>
      <c r="Y334" s="40"/>
      <c r="Z334" s="40"/>
      <c r="AA334" s="40"/>
      <c r="AB334" s="40"/>
      <c r="AC334" s="40"/>
      <c r="AD334" s="40"/>
      <c r="AE334" s="40"/>
      <c r="AR334" s="230" t="s">
        <v>630</v>
      </c>
      <c r="AT334" s="230" t="s">
        <v>213</v>
      </c>
      <c r="AU334" s="230" t="s">
        <v>84</v>
      </c>
      <c r="AY334" s="19" t="s">
        <v>211</v>
      </c>
      <c r="BE334" s="231">
        <f>IF(O334="základní",K334,0)</f>
        <v>0</v>
      </c>
      <c r="BF334" s="231">
        <f>IF(O334="snížená",K334,0)</f>
        <v>0</v>
      </c>
      <c r="BG334" s="231">
        <f>IF(O334="zákl. přenesená",K334,0)</f>
        <v>0</v>
      </c>
      <c r="BH334" s="231">
        <f>IF(O334="sníž. přenesená",K334,0)</f>
        <v>0</v>
      </c>
      <c r="BI334" s="231">
        <f>IF(O334="nulová",K334,0)</f>
        <v>0</v>
      </c>
      <c r="BJ334" s="19" t="s">
        <v>84</v>
      </c>
      <c r="BK334" s="231">
        <f>ROUND(P334*H334,2)</f>
        <v>0</v>
      </c>
      <c r="BL334" s="19" t="s">
        <v>630</v>
      </c>
      <c r="BM334" s="230" t="s">
        <v>637</v>
      </c>
    </row>
    <row r="335" s="2" customFormat="1">
      <c r="A335" s="40"/>
      <c r="B335" s="41"/>
      <c r="C335" s="42"/>
      <c r="D335" s="232" t="s">
        <v>220</v>
      </c>
      <c r="E335" s="42"/>
      <c r="F335" s="233" t="s">
        <v>638</v>
      </c>
      <c r="G335" s="42"/>
      <c r="H335" s="42"/>
      <c r="I335" s="234"/>
      <c r="J335" s="234"/>
      <c r="K335" s="42"/>
      <c r="L335" s="42"/>
      <c r="M335" s="46"/>
      <c r="N335" s="235"/>
      <c r="O335" s="236"/>
      <c r="P335" s="86"/>
      <c r="Q335" s="86"/>
      <c r="R335" s="86"/>
      <c r="S335" s="86"/>
      <c r="T335" s="86"/>
      <c r="U335" s="86"/>
      <c r="V335" s="86"/>
      <c r="W335" s="86"/>
      <c r="X335" s="87"/>
      <c r="Y335" s="40"/>
      <c r="Z335" s="40"/>
      <c r="AA335" s="40"/>
      <c r="AB335" s="40"/>
      <c r="AC335" s="40"/>
      <c r="AD335" s="40"/>
      <c r="AE335" s="40"/>
      <c r="AT335" s="19" t="s">
        <v>220</v>
      </c>
      <c r="AU335" s="19" t="s">
        <v>84</v>
      </c>
    </row>
    <row r="336" s="13" customFormat="1">
      <c r="A336" s="13"/>
      <c r="B336" s="237"/>
      <c r="C336" s="238"/>
      <c r="D336" s="232" t="s">
        <v>222</v>
      </c>
      <c r="E336" s="239" t="s">
        <v>22</v>
      </c>
      <c r="F336" s="240" t="s">
        <v>639</v>
      </c>
      <c r="G336" s="238"/>
      <c r="H336" s="241">
        <v>5</v>
      </c>
      <c r="I336" s="242"/>
      <c r="J336" s="242"/>
      <c r="K336" s="238"/>
      <c r="L336" s="238"/>
      <c r="M336" s="243"/>
      <c r="N336" s="280"/>
      <c r="O336" s="281"/>
      <c r="P336" s="281"/>
      <c r="Q336" s="281"/>
      <c r="R336" s="281"/>
      <c r="S336" s="281"/>
      <c r="T336" s="281"/>
      <c r="U336" s="281"/>
      <c r="V336" s="281"/>
      <c r="W336" s="281"/>
      <c r="X336" s="282"/>
      <c r="Y336" s="13"/>
      <c r="Z336" s="13"/>
      <c r="AA336" s="13"/>
      <c r="AB336" s="13"/>
      <c r="AC336" s="13"/>
      <c r="AD336" s="13"/>
      <c r="AE336" s="13"/>
      <c r="AT336" s="247" t="s">
        <v>222</v>
      </c>
      <c r="AU336" s="247" t="s">
        <v>84</v>
      </c>
      <c r="AV336" s="13" t="s">
        <v>86</v>
      </c>
      <c r="AW336" s="13" t="s">
        <v>5</v>
      </c>
      <c r="AX336" s="13" t="s">
        <v>84</v>
      </c>
      <c r="AY336" s="247" t="s">
        <v>211</v>
      </c>
    </row>
    <row r="337" s="2" customFormat="1" ht="6.96" customHeight="1">
      <c r="A337" s="40"/>
      <c r="B337" s="61"/>
      <c r="C337" s="62"/>
      <c r="D337" s="62"/>
      <c r="E337" s="62"/>
      <c r="F337" s="62"/>
      <c r="G337" s="62"/>
      <c r="H337" s="62"/>
      <c r="I337" s="62"/>
      <c r="J337" s="62"/>
      <c r="K337" s="62"/>
      <c r="L337" s="62"/>
      <c r="M337" s="46"/>
      <c r="N337" s="40"/>
      <c r="P337" s="40"/>
      <c r="Q337" s="40"/>
      <c r="R337" s="40"/>
      <c r="S337" s="40"/>
      <c r="T337" s="40"/>
      <c r="U337" s="40"/>
      <c r="V337" s="40"/>
      <c r="W337" s="40"/>
      <c r="X337" s="40"/>
      <c r="Y337" s="40"/>
      <c r="Z337" s="40"/>
      <c r="AA337" s="40"/>
      <c r="AB337" s="40"/>
      <c r="AC337" s="40"/>
      <c r="AD337" s="40"/>
      <c r="AE337" s="40"/>
    </row>
  </sheetData>
  <sheetProtection sheet="1" autoFilter="0" formatColumns="0" formatRows="0" objects="1" scenarios="1" spinCount="100000" saltValue="JLl4iU5Bhr2z1zrdMOohGrGeoWb+hHdg9j2f2qpamU83xEOEeBiPQZagZjCMu0Of8fQDUpQTDIWT6kvqAVZVyQ==" hashValue="6FQS7L086qbyJ4QFWNLtnUFR0ncl0BIk+4gxGUrS4pfLjbpBAvCBeWbkyMNkPiwBoD10Vjakwq7e9usEfuvlkA==" algorithmName="SHA-512" password="CC35"/>
  <autoFilter ref="C101:L336"/>
  <mergeCells count="12">
    <mergeCell ref="E7:H7"/>
    <mergeCell ref="E9:H9"/>
    <mergeCell ref="E11:H11"/>
    <mergeCell ref="E20:H20"/>
    <mergeCell ref="E29:H29"/>
    <mergeCell ref="E52:H52"/>
    <mergeCell ref="E54:H54"/>
    <mergeCell ref="E56:H56"/>
    <mergeCell ref="E90:H90"/>
    <mergeCell ref="E92:H92"/>
    <mergeCell ref="E94:H94"/>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94</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165</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640</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ROUND(K93,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ROUND((SUM(BE93:BE151)),  2)</f>
        <v>0</v>
      </c>
      <c r="G37" s="40"/>
      <c r="H37" s="40"/>
      <c r="I37" s="161">
        <v>0.20999999999999999</v>
      </c>
      <c r="J37" s="40"/>
      <c r="K37" s="156">
        <f>ROUND(((SUM(BE93:BE151))*I37),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ROUND((SUM(BF93:BF151)),  2)</f>
        <v>0</v>
      </c>
      <c r="G38" s="40"/>
      <c r="H38" s="40"/>
      <c r="I38" s="161">
        <v>0.14999999999999999</v>
      </c>
      <c r="J38" s="40"/>
      <c r="K38" s="156">
        <f>ROUND(((SUM(BF93:BF151))*I38),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ROUND((SUM(BG93:BG151)),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ROUND((SUM(BH93:BH151)),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ROUND((SUM(BI93:BI151)),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165</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02 - teplovodní přípojka</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Q93</f>
        <v>0</v>
      </c>
      <c r="J65" s="104">
        <f>R93</f>
        <v>0</v>
      </c>
      <c r="K65" s="104">
        <f>K93</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Q94</f>
        <v>0</v>
      </c>
      <c r="J66" s="182">
        <f>R94</f>
        <v>0</v>
      </c>
      <c r="K66" s="182">
        <f>K94</f>
        <v>0</v>
      </c>
      <c r="L66" s="179"/>
      <c r="M66" s="183"/>
      <c r="S66" s="9"/>
      <c r="T66" s="9"/>
      <c r="U66" s="9"/>
      <c r="V66" s="9"/>
      <c r="W66" s="9"/>
      <c r="X66" s="9"/>
      <c r="Y66" s="9"/>
      <c r="Z66" s="9"/>
      <c r="AA66" s="9"/>
      <c r="AB66" s="9"/>
      <c r="AC66" s="9"/>
      <c r="AD66" s="9"/>
      <c r="AE66" s="9"/>
    </row>
    <row r="67" s="10" customFormat="1" ht="19.92" customHeight="1">
      <c r="A67" s="10"/>
      <c r="B67" s="184"/>
      <c r="C67" s="129"/>
      <c r="D67" s="185" t="s">
        <v>178</v>
      </c>
      <c r="E67" s="186"/>
      <c r="F67" s="186"/>
      <c r="G67" s="186"/>
      <c r="H67" s="186"/>
      <c r="I67" s="187">
        <f>Q95</f>
        <v>0</v>
      </c>
      <c r="J67" s="187">
        <f>R95</f>
        <v>0</v>
      </c>
      <c r="K67" s="187">
        <f>K95</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641</v>
      </c>
      <c r="E68" s="186"/>
      <c r="F68" s="186"/>
      <c r="G68" s="186"/>
      <c r="H68" s="186"/>
      <c r="I68" s="187">
        <f>Q112</f>
        <v>0</v>
      </c>
      <c r="J68" s="187">
        <f>R112</f>
        <v>0</v>
      </c>
      <c r="K68" s="187">
        <f>K112</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642</v>
      </c>
      <c r="E69" s="186"/>
      <c r="F69" s="186"/>
      <c r="G69" s="186"/>
      <c r="H69" s="186"/>
      <c r="I69" s="187">
        <f>Q115</f>
        <v>0</v>
      </c>
      <c r="J69" s="187">
        <f>R115</f>
        <v>0</v>
      </c>
      <c r="K69" s="187">
        <f>K115</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643</v>
      </c>
      <c r="E70" s="186"/>
      <c r="F70" s="186"/>
      <c r="G70" s="186"/>
      <c r="H70" s="186"/>
      <c r="I70" s="187">
        <f>Q118</f>
        <v>0</v>
      </c>
      <c r="J70" s="187">
        <f>R118</f>
        <v>0</v>
      </c>
      <c r="K70" s="187">
        <f>K118</f>
        <v>0</v>
      </c>
      <c r="L70" s="129"/>
      <c r="M70" s="188"/>
      <c r="S70" s="10"/>
      <c r="T70" s="10"/>
      <c r="U70" s="10"/>
      <c r="V70" s="10"/>
      <c r="W70" s="10"/>
      <c r="X70" s="10"/>
      <c r="Y70" s="10"/>
      <c r="Z70" s="10"/>
      <c r="AA70" s="10"/>
      <c r="AB70" s="10"/>
      <c r="AC70" s="10"/>
      <c r="AD70" s="10"/>
      <c r="AE70" s="10"/>
    </row>
    <row r="71" s="10" customFormat="1" ht="19.92" customHeight="1">
      <c r="A71" s="10"/>
      <c r="B71" s="184"/>
      <c r="C71" s="129"/>
      <c r="D71" s="185" t="s">
        <v>182</v>
      </c>
      <c r="E71" s="186"/>
      <c r="F71" s="186"/>
      <c r="G71" s="186"/>
      <c r="H71" s="186"/>
      <c r="I71" s="187">
        <f>Q145</f>
        <v>0</v>
      </c>
      <c r="J71" s="187">
        <f>R145</f>
        <v>0</v>
      </c>
      <c r="K71" s="187">
        <f>K145</f>
        <v>0</v>
      </c>
      <c r="L71" s="129"/>
      <c r="M71" s="18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42"/>
      <c r="M72" s="148"/>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62"/>
      <c r="M73" s="148"/>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64"/>
      <c r="M77" s="148"/>
      <c r="S77" s="40"/>
      <c r="T77" s="40"/>
      <c r="U77" s="40"/>
      <c r="V77" s="40"/>
      <c r="W77" s="40"/>
      <c r="X77" s="40"/>
      <c r="Y77" s="40"/>
      <c r="Z77" s="40"/>
      <c r="AA77" s="40"/>
      <c r="AB77" s="40"/>
      <c r="AC77" s="40"/>
      <c r="AD77" s="40"/>
      <c r="AE77" s="40"/>
    </row>
    <row r="78" s="2" customFormat="1" ht="24.96" customHeight="1">
      <c r="A78" s="40"/>
      <c r="B78" s="41"/>
      <c r="C78" s="25" t="s">
        <v>192</v>
      </c>
      <c r="D78" s="42"/>
      <c r="E78" s="42"/>
      <c r="F78" s="42"/>
      <c r="G78" s="42"/>
      <c r="H78" s="42"/>
      <c r="I78" s="42"/>
      <c r="J78" s="42"/>
      <c r="K78" s="42"/>
      <c r="L78" s="42"/>
      <c r="M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42"/>
      <c r="M79" s="148"/>
      <c r="S79" s="40"/>
      <c r="T79" s="40"/>
      <c r="U79" s="40"/>
      <c r="V79" s="40"/>
      <c r="W79" s="40"/>
      <c r="X79" s="40"/>
      <c r="Y79" s="40"/>
      <c r="Z79" s="40"/>
      <c r="AA79" s="40"/>
      <c r="AB79" s="40"/>
      <c r="AC79" s="40"/>
      <c r="AD79" s="40"/>
      <c r="AE79" s="40"/>
    </row>
    <row r="80" s="2" customFormat="1" ht="12" customHeight="1">
      <c r="A80" s="40"/>
      <c r="B80" s="41"/>
      <c r="C80" s="34" t="s">
        <v>17</v>
      </c>
      <c r="D80" s="42"/>
      <c r="E80" s="42"/>
      <c r="F80" s="42"/>
      <c r="G80" s="42"/>
      <c r="H80" s="42"/>
      <c r="I80" s="42"/>
      <c r="J80" s="42"/>
      <c r="K80" s="42"/>
      <c r="L80" s="42"/>
      <c r="M80" s="148"/>
      <c r="S80" s="40"/>
      <c r="T80" s="40"/>
      <c r="U80" s="40"/>
      <c r="V80" s="40"/>
      <c r="W80" s="40"/>
      <c r="X80" s="40"/>
      <c r="Y80" s="40"/>
      <c r="Z80" s="40"/>
      <c r="AA80" s="40"/>
      <c r="AB80" s="40"/>
      <c r="AC80" s="40"/>
      <c r="AD80" s="40"/>
      <c r="AE80" s="40"/>
    </row>
    <row r="81" s="2" customFormat="1" ht="16.5" customHeight="1">
      <c r="A81" s="40"/>
      <c r="B81" s="41"/>
      <c r="C81" s="42"/>
      <c r="D81" s="42"/>
      <c r="E81" s="173" t="str">
        <f>E7</f>
        <v>Stavební úpravy pro bezbariérovost objektu ZŠ Liberec, U školy, Liberec</v>
      </c>
      <c r="F81" s="34"/>
      <c r="G81" s="34"/>
      <c r="H81" s="34"/>
      <c r="I81" s="42"/>
      <c r="J81" s="42"/>
      <c r="K81" s="42"/>
      <c r="L81" s="42"/>
      <c r="M81" s="148"/>
      <c r="S81" s="40"/>
      <c r="T81" s="40"/>
      <c r="U81" s="40"/>
      <c r="V81" s="40"/>
      <c r="W81" s="40"/>
      <c r="X81" s="40"/>
      <c r="Y81" s="40"/>
      <c r="Z81" s="40"/>
      <c r="AA81" s="40"/>
      <c r="AB81" s="40"/>
      <c r="AC81" s="40"/>
      <c r="AD81" s="40"/>
      <c r="AE81" s="40"/>
    </row>
    <row r="82" s="1" customFormat="1" ht="12" customHeight="1">
      <c r="B82" s="23"/>
      <c r="C82" s="34" t="s">
        <v>164</v>
      </c>
      <c r="D82" s="24"/>
      <c r="E82" s="24"/>
      <c r="F82" s="24"/>
      <c r="G82" s="24"/>
      <c r="H82" s="24"/>
      <c r="I82" s="24"/>
      <c r="J82" s="24"/>
      <c r="K82" s="24"/>
      <c r="L82" s="24"/>
      <c r="M82" s="22"/>
    </row>
    <row r="83" s="2" customFormat="1" ht="16.5" customHeight="1">
      <c r="A83" s="40"/>
      <c r="B83" s="41"/>
      <c r="C83" s="42"/>
      <c r="D83" s="42"/>
      <c r="E83" s="173" t="s">
        <v>165</v>
      </c>
      <c r="F83" s="42"/>
      <c r="G83" s="42"/>
      <c r="H83" s="42"/>
      <c r="I83" s="42"/>
      <c r="J83" s="42"/>
      <c r="K83" s="42"/>
      <c r="L83" s="42"/>
      <c r="M83" s="148"/>
      <c r="S83" s="40"/>
      <c r="T83" s="40"/>
      <c r="U83" s="40"/>
      <c r="V83" s="40"/>
      <c r="W83" s="40"/>
      <c r="X83" s="40"/>
      <c r="Y83" s="40"/>
      <c r="Z83" s="40"/>
      <c r="AA83" s="40"/>
      <c r="AB83" s="40"/>
      <c r="AC83" s="40"/>
      <c r="AD83" s="40"/>
      <c r="AE83" s="40"/>
    </row>
    <row r="84" s="2" customFormat="1" ht="12" customHeight="1">
      <c r="A84" s="40"/>
      <c r="B84" s="41"/>
      <c r="C84" s="34" t="s">
        <v>166</v>
      </c>
      <c r="D84" s="42"/>
      <c r="E84" s="42"/>
      <c r="F84" s="42"/>
      <c r="G84" s="42"/>
      <c r="H84" s="42"/>
      <c r="I84" s="42"/>
      <c r="J84" s="42"/>
      <c r="K84" s="42"/>
      <c r="L84" s="42"/>
      <c r="M84" s="148"/>
      <c r="S84" s="40"/>
      <c r="T84" s="40"/>
      <c r="U84" s="40"/>
      <c r="V84" s="40"/>
      <c r="W84" s="40"/>
      <c r="X84" s="40"/>
      <c r="Y84" s="40"/>
      <c r="Z84" s="40"/>
      <c r="AA84" s="40"/>
      <c r="AB84" s="40"/>
      <c r="AC84" s="40"/>
      <c r="AD84" s="40"/>
      <c r="AE84" s="40"/>
    </row>
    <row r="85" s="2" customFormat="1" ht="16.5" customHeight="1">
      <c r="A85" s="40"/>
      <c r="B85" s="41"/>
      <c r="C85" s="42"/>
      <c r="D85" s="42"/>
      <c r="E85" s="71" t="str">
        <f>E11</f>
        <v>02 - teplovodní přípojka</v>
      </c>
      <c r="F85" s="42"/>
      <c r="G85" s="42"/>
      <c r="H85" s="42"/>
      <c r="I85" s="42"/>
      <c r="J85" s="42"/>
      <c r="K85" s="42"/>
      <c r="L85" s="42"/>
      <c r="M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42"/>
      <c r="M86" s="148"/>
      <c r="S86" s="40"/>
      <c r="T86" s="40"/>
      <c r="U86" s="40"/>
      <c r="V86" s="40"/>
      <c r="W86" s="40"/>
      <c r="X86" s="40"/>
      <c r="Y86" s="40"/>
      <c r="Z86" s="40"/>
      <c r="AA86" s="40"/>
      <c r="AB86" s="40"/>
      <c r="AC86" s="40"/>
      <c r="AD86" s="40"/>
      <c r="AE86" s="40"/>
    </row>
    <row r="87" s="2" customFormat="1" ht="12" customHeight="1">
      <c r="A87" s="40"/>
      <c r="B87" s="41"/>
      <c r="C87" s="34" t="s">
        <v>23</v>
      </c>
      <c r="D87" s="42"/>
      <c r="E87" s="42"/>
      <c r="F87" s="29" t="str">
        <f>F14</f>
        <v>Liberec</v>
      </c>
      <c r="G87" s="42"/>
      <c r="H87" s="42"/>
      <c r="I87" s="34" t="s">
        <v>25</v>
      </c>
      <c r="J87" s="74" t="str">
        <f>IF(J14="","",J14)</f>
        <v>11.2.2022</v>
      </c>
      <c r="K87" s="42"/>
      <c r="L87" s="42"/>
      <c r="M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42"/>
      <c r="M88" s="148"/>
      <c r="S88" s="40"/>
      <c r="T88" s="40"/>
      <c r="U88" s="40"/>
      <c r="V88" s="40"/>
      <c r="W88" s="40"/>
      <c r="X88" s="40"/>
      <c r="Y88" s="40"/>
      <c r="Z88" s="40"/>
      <c r="AA88" s="40"/>
      <c r="AB88" s="40"/>
      <c r="AC88" s="40"/>
      <c r="AD88" s="40"/>
      <c r="AE88" s="40"/>
    </row>
    <row r="89" s="2" customFormat="1" ht="40.05" customHeight="1">
      <c r="A89" s="40"/>
      <c r="B89" s="41"/>
      <c r="C89" s="34" t="s">
        <v>27</v>
      </c>
      <c r="D89" s="42"/>
      <c r="E89" s="42"/>
      <c r="F89" s="29" t="str">
        <f>E17</f>
        <v>Statutární město Liberec</v>
      </c>
      <c r="G89" s="42"/>
      <c r="H89" s="42"/>
      <c r="I89" s="34" t="s">
        <v>34</v>
      </c>
      <c r="J89" s="38" t="str">
        <f>E23</f>
        <v>TRIGLYPH architektonická kancelář s.r.o.</v>
      </c>
      <c r="K89" s="42"/>
      <c r="L89" s="42"/>
      <c r="M89" s="148"/>
      <c r="S89" s="40"/>
      <c r="T89" s="40"/>
      <c r="U89" s="40"/>
      <c r="V89" s="40"/>
      <c r="W89" s="40"/>
      <c r="X89" s="40"/>
      <c r="Y89" s="40"/>
      <c r="Z89" s="40"/>
      <c r="AA89" s="40"/>
      <c r="AB89" s="40"/>
      <c r="AC89" s="40"/>
      <c r="AD89" s="40"/>
      <c r="AE89" s="40"/>
    </row>
    <row r="90" s="2" customFormat="1" ht="15.15" customHeight="1">
      <c r="A90" s="40"/>
      <c r="B90" s="41"/>
      <c r="C90" s="34" t="s">
        <v>32</v>
      </c>
      <c r="D90" s="42"/>
      <c r="E90" s="42"/>
      <c r="F90" s="29" t="str">
        <f>IF(E20="","",E20)</f>
        <v>Vyplň údaj</v>
      </c>
      <c r="G90" s="42"/>
      <c r="H90" s="42"/>
      <c r="I90" s="34" t="s">
        <v>37</v>
      </c>
      <c r="J90" s="38" t="str">
        <f>E26</f>
        <v xml:space="preserve"> </v>
      </c>
      <c r="K90" s="42"/>
      <c r="L90" s="42"/>
      <c r="M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42"/>
      <c r="M91" s="148"/>
      <c r="S91" s="40"/>
      <c r="T91" s="40"/>
      <c r="U91" s="40"/>
      <c r="V91" s="40"/>
      <c r="W91" s="40"/>
      <c r="X91" s="40"/>
      <c r="Y91" s="40"/>
      <c r="Z91" s="40"/>
      <c r="AA91" s="40"/>
      <c r="AB91" s="40"/>
      <c r="AC91" s="40"/>
      <c r="AD91" s="40"/>
      <c r="AE91" s="40"/>
    </row>
    <row r="92" s="11" customFormat="1" ht="29.28" customHeight="1">
      <c r="A92" s="189"/>
      <c r="B92" s="190"/>
      <c r="C92" s="191" t="s">
        <v>193</v>
      </c>
      <c r="D92" s="192" t="s">
        <v>60</v>
      </c>
      <c r="E92" s="192" t="s">
        <v>56</v>
      </c>
      <c r="F92" s="192" t="s">
        <v>57</v>
      </c>
      <c r="G92" s="192" t="s">
        <v>194</v>
      </c>
      <c r="H92" s="192" t="s">
        <v>195</v>
      </c>
      <c r="I92" s="192" t="s">
        <v>196</v>
      </c>
      <c r="J92" s="192" t="s">
        <v>197</v>
      </c>
      <c r="K92" s="192" t="s">
        <v>175</v>
      </c>
      <c r="L92" s="193" t="s">
        <v>198</v>
      </c>
      <c r="M92" s="194"/>
      <c r="N92" s="94" t="s">
        <v>22</v>
      </c>
      <c r="O92" s="95" t="s">
        <v>45</v>
      </c>
      <c r="P92" s="95" t="s">
        <v>199</v>
      </c>
      <c r="Q92" s="95" t="s">
        <v>200</v>
      </c>
      <c r="R92" s="95" t="s">
        <v>201</v>
      </c>
      <c r="S92" s="95" t="s">
        <v>202</v>
      </c>
      <c r="T92" s="95" t="s">
        <v>203</v>
      </c>
      <c r="U92" s="95" t="s">
        <v>204</v>
      </c>
      <c r="V92" s="95" t="s">
        <v>205</v>
      </c>
      <c r="W92" s="95" t="s">
        <v>206</v>
      </c>
      <c r="X92" s="96" t="s">
        <v>207</v>
      </c>
      <c r="Y92" s="189"/>
      <c r="Z92" s="189"/>
      <c r="AA92" s="189"/>
      <c r="AB92" s="189"/>
      <c r="AC92" s="189"/>
      <c r="AD92" s="189"/>
      <c r="AE92" s="189"/>
    </row>
    <row r="93" s="2" customFormat="1" ht="22.8" customHeight="1">
      <c r="A93" s="40"/>
      <c r="B93" s="41"/>
      <c r="C93" s="101" t="s">
        <v>208</v>
      </c>
      <c r="D93" s="42"/>
      <c r="E93" s="42"/>
      <c r="F93" s="42"/>
      <c r="G93" s="42"/>
      <c r="H93" s="42"/>
      <c r="I93" s="42"/>
      <c r="J93" s="42"/>
      <c r="K93" s="195">
        <f>BK93</f>
        <v>0</v>
      </c>
      <c r="L93" s="42"/>
      <c r="M93" s="46"/>
      <c r="N93" s="97"/>
      <c r="O93" s="196"/>
      <c r="P93" s="98"/>
      <c r="Q93" s="197">
        <f>Q94</f>
        <v>0</v>
      </c>
      <c r="R93" s="197">
        <f>R94</f>
        <v>0</v>
      </c>
      <c r="S93" s="98"/>
      <c r="T93" s="198">
        <f>T94</f>
        <v>0</v>
      </c>
      <c r="U93" s="98"/>
      <c r="V93" s="198">
        <f>V94</f>
        <v>0</v>
      </c>
      <c r="W93" s="98"/>
      <c r="X93" s="199">
        <f>X94</f>
        <v>0</v>
      </c>
      <c r="Y93" s="40"/>
      <c r="Z93" s="40"/>
      <c r="AA93" s="40"/>
      <c r="AB93" s="40"/>
      <c r="AC93" s="40"/>
      <c r="AD93" s="40"/>
      <c r="AE93" s="40"/>
      <c r="AT93" s="19" t="s">
        <v>76</v>
      </c>
      <c r="AU93" s="19" t="s">
        <v>176</v>
      </c>
      <c r="BK93" s="200">
        <f>BK94</f>
        <v>0</v>
      </c>
    </row>
    <row r="94" s="12" customFormat="1" ht="25.92" customHeight="1">
      <c r="A94" s="12"/>
      <c r="B94" s="201"/>
      <c r="C94" s="202"/>
      <c r="D94" s="203" t="s">
        <v>76</v>
      </c>
      <c r="E94" s="204" t="s">
        <v>209</v>
      </c>
      <c r="F94" s="204" t="s">
        <v>210</v>
      </c>
      <c r="G94" s="202"/>
      <c r="H94" s="202"/>
      <c r="I94" s="205"/>
      <c r="J94" s="205"/>
      <c r="K94" s="206">
        <f>BK94</f>
        <v>0</v>
      </c>
      <c r="L94" s="202"/>
      <c r="M94" s="207"/>
      <c r="N94" s="208"/>
      <c r="O94" s="209"/>
      <c r="P94" s="209"/>
      <c r="Q94" s="210">
        <f>Q95+Q112+Q115+Q118+Q145</f>
        <v>0</v>
      </c>
      <c r="R94" s="210">
        <f>R95+R112+R115+R118+R145</f>
        <v>0</v>
      </c>
      <c r="S94" s="209"/>
      <c r="T94" s="211">
        <f>T95+T112+T115+T118+T145</f>
        <v>0</v>
      </c>
      <c r="U94" s="209"/>
      <c r="V94" s="211">
        <f>V95+V112+V115+V118+V145</f>
        <v>0</v>
      </c>
      <c r="W94" s="209"/>
      <c r="X94" s="212">
        <f>X95+X112+X115+X118+X145</f>
        <v>0</v>
      </c>
      <c r="Y94" s="12"/>
      <c r="Z94" s="12"/>
      <c r="AA94" s="12"/>
      <c r="AB94" s="12"/>
      <c r="AC94" s="12"/>
      <c r="AD94" s="12"/>
      <c r="AE94" s="12"/>
      <c r="AR94" s="213" t="s">
        <v>84</v>
      </c>
      <c r="AT94" s="214" t="s">
        <v>76</v>
      </c>
      <c r="AU94" s="214" t="s">
        <v>77</v>
      </c>
      <c r="AY94" s="213" t="s">
        <v>211</v>
      </c>
      <c r="BK94" s="215">
        <f>BK95+BK112+BK115+BK118+BK145</f>
        <v>0</v>
      </c>
    </row>
    <row r="95" s="12" customFormat="1" ht="22.8" customHeight="1">
      <c r="A95" s="12"/>
      <c r="B95" s="201"/>
      <c r="C95" s="202"/>
      <c r="D95" s="203" t="s">
        <v>76</v>
      </c>
      <c r="E95" s="216" t="s">
        <v>84</v>
      </c>
      <c r="F95" s="216" t="s">
        <v>212</v>
      </c>
      <c r="G95" s="202"/>
      <c r="H95" s="202"/>
      <c r="I95" s="205"/>
      <c r="J95" s="205"/>
      <c r="K95" s="217">
        <f>BK95</f>
        <v>0</v>
      </c>
      <c r="L95" s="202"/>
      <c r="M95" s="207"/>
      <c r="N95" s="208"/>
      <c r="O95" s="209"/>
      <c r="P95" s="209"/>
      <c r="Q95" s="210">
        <f>SUM(Q96:Q111)</f>
        <v>0</v>
      </c>
      <c r="R95" s="210">
        <f>SUM(R96:R111)</f>
        <v>0</v>
      </c>
      <c r="S95" s="209"/>
      <c r="T95" s="211">
        <f>SUM(T96:T111)</f>
        <v>0</v>
      </c>
      <c r="U95" s="209"/>
      <c r="V95" s="211">
        <f>SUM(V96:V111)</f>
        <v>0</v>
      </c>
      <c r="W95" s="209"/>
      <c r="X95" s="212">
        <f>SUM(X96:X111)</f>
        <v>0</v>
      </c>
      <c r="Y95" s="12"/>
      <c r="Z95" s="12"/>
      <c r="AA95" s="12"/>
      <c r="AB95" s="12"/>
      <c r="AC95" s="12"/>
      <c r="AD95" s="12"/>
      <c r="AE95" s="12"/>
      <c r="AR95" s="213" t="s">
        <v>84</v>
      </c>
      <c r="AT95" s="214" t="s">
        <v>76</v>
      </c>
      <c r="AU95" s="214" t="s">
        <v>84</v>
      </c>
      <c r="AY95" s="213" t="s">
        <v>211</v>
      </c>
      <c r="BK95" s="215">
        <f>SUM(BK96:BK111)</f>
        <v>0</v>
      </c>
    </row>
    <row r="96" s="2" customFormat="1" ht="21.75" customHeight="1">
      <c r="A96" s="40"/>
      <c r="B96" s="41"/>
      <c r="C96" s="259" t="s">
        <v>84</v>
      </c>
      <c r="D96" s="259" t="s">
        <v>452</v>
      </c>
      <c r="E96" s="260" t="s">
        <v>644</v>
      </c>
      <c r="F96" s="261" t="s">
        <v>645</v>
      </c>
      <c r="G96" s="262" t="s">
        <v>216</v>
      </c>
      <c r="H96" s="263">
        <v>6.0499999999999998</v>
      </c>
      <c r="I96" s="264"/>
      <c r="J96" s="265"/>
      <c r="K96" s="266">
        <f>ROUND(P96*H96,2)</f>
        <v>0</v>
      </c>
      <c r="L96" s="261" t="s">
        <v>22</v>
      </c>
      <c r="M96" s="267"/>
      <c r="N96" s="268" t="s">
        <v>22</v>
      </c>
      <c r="O96" s="226" t="s">
        <v>46</v>
      </c>
      <c r="P96" s="227">
        <f>I96+J96</f>
        <v>0</v>
      </c>
      <c r="Q96" s="227">
        <f>ROUND(I96*H96,2)</f>
        <v>0</v>
      </c>
      <c r="R96" s="227">
        <f>ROUND(J96*H96,2)</f>
        <v>0</v>
      </c>
      <c r="S96" s="86"/>
      <c r="T96" s="228">
        <f>S96*H96</f>
        <v>0</v>
      </c>
      <c r="U96" s="228">
        <v>0</v>
      </c>
      <c r="V96" s="228">
        <f>U96*H96</f>
        <v>0</v>
      </c>
      <c r="W96" s="228">
        <v>0</v>
      </c>
      <c r="X96" s="229">
        <f>W96*H96</f>
        <v>0</v>
      </c>
      <c r="Y96" s="40"/>
      <c r="Z96" s="40"/>
      <c r="AA96" s="40"/>
      <c r="AB96" s="40"/>
      <c r="AC96" s="40"/>
      <c r="AD96" s="40"/>
      <c r="AE96" s="40"/>
      <c r="AR96" s="230" t="s">
        <v>258</v>
      </c>
      <c r="AT96" s="230" t="s">
        <v>452</v>
      </c>
      <c r="AU96" s="230" t="s">
        <v>86</v>
      </c>
      <c r="AY96" s="19" t="s">
        <v>211</v>
      </c>
      <c r="BE96" s="231">
        <f>IF(O96="základní",K96,0)</f>
        <v>0</v>
      </c>
      <c r="BF96" s="231">
        <f>IF(O96="snížená",K96,0)</f>
        <v>0</v>
      </c>
      <c r="BG96" s="231">
        <f>IF(O96="zákl. přenesená",K96,0)</f>
        <v>0</v>
      </c>
      <c r="BH96" s="231">
        <f>IF(O96="sníž. přenesená",K96,0)</f>
        <v>0</v>
      </c>
      <c r="BI96" s="231">
        <f>IF(O96="nulová",K96,0)</f>
        <v>0</v>
      </c>
      <c r="BJ96" s="19" t="s">
        <v>84</v>
      </c>
      <c r="BK96" s="231">
        <f>ROUND(P96*H96,2)</f>
        <v>0</v>
      </c>
      <c r="BL96" s="19" t="s">
        <v>218</v>
      </c>
      <c r="BM96" s="230" t="s">
        <v>646</v>
      </c>
    </row>
    <row r="97" s="2" customFormat="1">
      <c r="A97" s="40"/>
      <c r="B97" s="41"/>
      <c r="C97" s="42"/>
      <c r="D97" s="232" t="s">
        <v>220</v>
      </c>
      <c r="E97" s="42"/>
      <c r="F97" s="233" t="s">
        <v>645</v>
      </c>
      <c r="G97" s="42"/>
      <c r="H97" s="42"/>
      <c r="I97" s="234"/>
      <c r="J97" s="234"/>
      <c r="K97" s="42"/>
      <c r="L97" s="42"/>
      <c r="M97" s="46"/>
      <c r="N97" s="235"/>
      <c r="O97" s="236"/>
      <c r="P97" s="86"/>
      <c r="Q97" s="86"/>
      <c r="R97" s="86"/>
      <c r="S97" s="86"/>
      <c r="T97" s="86"/>
      <c r="U97" s="86"/>
      <c r="V97" s="86"/>
      <c r="W97" s="86"/>
      <c r="X97" s="87"/>
      <c r="Y97" s="40"/>
      <c r="Z97" s="40"/>
      <c r="AA97" s="40"/>
      <c r="AB97" s="40"/>
      <c r="AC97" s="40"/>
      <c r="AD97" s="40"/>
      <c r="AE97" s="40"/>
      <c r="AT97" s="19" t="s">
        <v>220</v>
      </c>
      <c r="AU97" s="19" t="s">
        <v>86</v>
      </c>
    </row>
    <row r="98" s="2" customFormat="1" ht="16.5" customHeight="1">
      <c r="A98" s="40"/>
      <c r="B98" s="41"/>
      <c r="C98" s="259" t="s">
        <v>86</v>
      </c>
      <c r="D98" s="259" t="s">
        <v>452</v>
      </c>
      <c r="E98" s="260" t="s">
        <v>647</v>
      </c>
      <c r="F98" s="261" t="s">
        <v>648</v>
      </c>
      <c r="G98" s="262" t="s">
        <v>216</v>
      </c>
      <c r="H98" s="263">
        <v>69.549999999999997</v>
      </c>
      <c r="I98" s="264"/>
      <c r="J98" s="265"/>
      <c r="K98" s="266">
        <f>ROUND(P98*H98,2)</f>
        <v>0</v>
      </c>
      <c r="L98" s="261" t="s">
        <v>22</v>
      </c>
      <c r="M98" s="267"/>
      <c r="N98" s="268" t="s">
        <v>22</v>
      </c>
      <c r="O98" s="226" t="s">
        <v>46</v>
      </c>
      <c r="P98" s="227">
        <f>I98+J98</f>
        <v>0</v>
      </c>
      <c r="Q98" s="227">
        <f>ROUND(I98*H98,2)</f>
        <v>0</v>
      </c>
      <c r="R98" s="227">
        <f>ROUND(J98*H98,2)</f>
        <v>0</v>
      </c>
      <c r="S98" s="86"/>
      <c r="T98" s="228">
        <f>S98*H98</f>
        <v>0</v>
      </c>
      <c r="U98" s="228">
        <v>0</v>
      </c>
      <c r="V98" s="228">
        <f>U98*H98</f>
        <v>0</v>
      </c>
      <c r="W98" s="228">
        <v>0</v>
      </c>
      <c r="X98" s="229">
        <f>W98*H98</f>
        <v>0</v>
      </c>
      <c r="Y98" s="40"/>
      <c r="Z98" s="40"/>
      <c r="AA98" s="40"/>
      <c r="AB98" s="40"/>
      <c r="AC98" s="40"/>
      <c r="AD98" s="40"/>
      <c r="AE98" s="40"/>
      <c r="AR98" s="230" t="s">
        <v>258</v>
      </c>
      <c r="AT98" s="230" t="s">
        <v>452</v>
      </c>
      <c r="AU98" s="230" t="s">
        <v>86</v>
      </c>
      <c r="AY98" s="19" t="s">
        <v>211</v>
      </c>
      <c r="BE98" s="231">
        <f>IF(O98="základní",K98,0)</f>
        <v>0</v>
      </c>
      <c r="BF98" s="231">
        <f>IF(O98="snížená",K98,0)</f>
        <v>0</v>
      </c>
      <c r="BG98" s="231">
        <f>IF(O98="zákl. přenesená",K98,0)</f>
        <v>0</v>
      </c>
      <c r="BH98" s="231">
        <f>IF(O98="sníž. přenesená",K98,0)</f>
        <v>0</v>
      </c>
      <c r="BI98" s="231">
        <f>IF(O98="nulová",K98,0)</f>
        <v>0</v>
      </c>
      <c r="BJ98" s="19" t="s">
        <v>84</v>
      </c>
      <c r="BK98" s="231">
        <f>ROUND(P98*H98,2)</f>
        <v>0</v>
      </c>
      <c r="BL98" s="19" t="s">
        <v>218</v>
      </c>
      <c r="BM98" s="230" t="s">
        <v>649</v>
      </c>
    </row>
    <row r="99" s="2" customFormat="1">
      <c r="A99" s="40"/>
      <c r="B99" s="41"/>
      <c r="C99" s="42"/>
      <c r="D99" s="232" t="s">
        <v>220</v>
      </c>
      <c r="E99" s="42"/>
      <c r="F99" s="233" t="s">
        <v>648</v>
      </c>
      <c r="G99" s="42"/>
      <c r="H99" s="42"/>
      <c r="I99" s="234"/>
      <c r="J99" s="234"/>
      <c r="K99" s="42"/>
      <c r="L99" s="42"/>
      <c r="M99" s="46"/>
      <c r="N99" s="235"/>
      <c r="O99" s="236"/>
      <c r="P99" s="86"/>
      <c r="Q99" s="86"/>
      <c r="R99" s="86"/>
      <c r="S99" s="86"/>
      <c r="T99" s="86"/>
      <c r="U99" s="86"/>
      <c r="V99" s="86"/>
      <c r="W99" s="86"/>
      <c r="X99" s="87"/>
      <c r="Y99" s="40"/>
      <c r="Z99" s="40"/>
      <c r="AA99" s="40"/>
      <c r="AB99" s="40"/>
      <c r="AC99" s="40"/>
      <c r="AD99" s="40"/>
      <c r="AE99" s="40"/>
      <c r="AT99" s="19" t="s">
        <v>220</v>
      </c>
      <c r="AU99" s="19" t="s">
        <v>86</v>
      </c>
    </row>
    <row r="100" s="2" customFormat="1" ht="16.5" customHeight="1">
      <c r="A100" s="40"/>
      <c r="B100" s="41"/>
      <c r="C100" s="259" t="s">
        <v>229</v>
      </c>
      <c r="D100" s="259" t="s">
        <v>452</v>
      </c>
      <c r="E100" s="260" t="s">
        <v>650</v>
      </c>
      <c r="F100" s="261" t="s">
        <v>651</v>
      </c>
      <c r="G100" s="262" t="s">
        <v>216</v>
      </c>
      <c r="H100" s="263">
        <v>50.5</v>
      </c>
      <c r="I100" s="264"/>
      <c r="J100" s="265"/>
      <c r="K100" s="266">
        <f>ROUND(P100*H100,2)</f>
        <v>0</v>
      </c>
      <c r="L100" s="261" t="s">
        <v>22</v>
      </c>
      <c r="M100" s="267"/>
      <c r="N100" s="268" t="s">
        <v>22</v>
      </c>
      <c r="O100" s="226" t="s">
        <v>46</v>
      </c>
      <c r="P100" s="227">
        <f>I100+J100</f>
        <v>0</v>
      </c>
      <c r="Q100" s="227">
        <f>ROUND(I100*H100,2)</f>
        <v>0</v>
      </c>
      <c r="R100" s="227">
        <f>ROUND(J100*H100,2)</f>
        <v>0</v>
      </c>
      <c r="S100" s="86"/>
      <c r="T100" s="228">
        <f>S100*H100</f>
        <v>0</v>
      </c>
      <c r="U100" s="228">
        <v>0</v>
      </c>
      <c r="V100" s="228">
        <f>U100*H100</f>
        <v>0</v>
      </c>
      <c r="W100" s="228">
        <v>0</v>
      </c>
      <c r="X100" s="229">
        <f>W100*H100</f>
        <v>0</v>
      </c>
      <c r="Y100" s="40"/>
      <c r="Z100" s="40"/>
      <c r="AA100" s="40"/>
      <c r="AB100" s="40"/>
      <c r="AC100" s="40"/>
      <c r="AD100" s="40"/>
      <c r="AE100" s="40"/>
      <c r="AR100" s="230" t="s">
        <v>258</v>
      </c>
      <c r="AT100" s="230" t="s">
        <v>452</v>
      </c>
      <c r="AU100" s="230" t="s">
        <v>86</v>
      </c>
      <c r="AY100" s="19" t="s">
        <v>211</v>
      </c>
      <c r="BE100" s="231">
        <f>IF(O100="základní",K100,0)</f>
        <v>0</v>
      </c>
      <c r="BF100" s="231">
        <f>IF(O100="snížená",K100,0)</f>
        <v>0</v>
      </c>
      <c r="BG100" s="231">
        <f>IF(O100="zákl. přenesená",K100,0)</f>
        <v>0</v>
      </c>
      <c r="BH100" s="231">
        <f>IF(O100="sníž. přenesená",K100,0)</f>
        <v>0</v>
      </c>
      <c r="BI100" s="231">
        <f>IF(O100="nulová",K100,0)</f>
        <v>0</v>
      </c>
      <c r="BJ100" s="19" t="s">
        <v>84</v>
      </c>
      <c r="BK100" s="231">
        <f>ROUND(P100*H100,2)</f>
        <v>0</v>
      </c>
      <c r="BL100" s="19" t="s">
        <v>218</v>
      </c>
      <c r="BM100" s="230" t="s">
        <v>652</v>
      </c>
    </row>
    <row r="101" s="2" customFormat="1">
      <c r="A101" s="40"/>
      <c r="B101" s="41"/>
      <c r="C101" s="42"/>
      <c r="D101" s="232" t="s">
        <v>220</v>
      </c>
      <c r="E101" s="42"/>
      <c r="F101" s="233" t="s">
        <v>651</v>
      </c>
      <c r="G101" s="42"/>
      <c r="H101" s="42"/>
      <c r="I101" s="234"/>
      <c r="J101" s="234"/>
      <c r="K101" s="42"/>
      <c r="L101" s="42"/>
      <c r="M101" s="46"/>
      <c r="N101" s="235"/>
      <c r="O101" s="236"/>
      <c r="P101" s="86"/>
      <c r="Q101" s="86"/>
      <c r="R101" s="86"/>
      <c r="S101" s="86"/>
      <c r="T101" s="86"/>
      <c r="U101" s="86"/>
      <c r="V101" s="86"/>
      <c r="W101" s="86"/>
      <c r="X101" s="87"/>
      <c r="Y101" s="40"/>
      <c r="Z101" s="40"/>
      <c r="AA101" s="40"/>
      <c r="AB101" s="40"/>
      <c r="AC101" s="40"/>
      <c r="AD101" s="40"/>
      <c r="AE101" s="40"/>
      <c r="AT101" s="19" t="s">
        <v>220</v>
      </c>
      <c r="AU101" s="19" t="s">
        <v>86</v>
      </c>
    </row>
    <row r="102" s="2" customFormat="1" ht="16.5" customHeight="1">
      <c r="A102" s="40"/>
      <c r="B102" s="41"/>
      <c r="C102" s="259" t="s">
        <v>218</v>
      </c>
      <c r="D102" s="259" t="s">
        <v>452</v>
      </c>
      <c r="E102" s="260" t="s">
        <v>653</v>
      </c>
      <c r="F102" s="261" t="s">
        <v>654</v>
      </c>
      <c r="G102" s="262" t="s">
        <v>216</v>
      </c>
      <c r="H102" s="263">
        <v>50.5</v>
      </c>
      <c r="I102" s="264"/>
      <c r="J102" s="265"/>
      <c r="K102" s="266">
        <f>ROUND(P102*H102,2)</f>
        <v>0</v>
      </c>
      <c r="L102" s="261" t="s">
        <v>22</v>
      </c>
      <c r="M102" s="267"/>
      <c r="N102" s="268" t="s">
        <v>22</v>
      </c>
      <c r="O102" s="226" t="s">
        <v>46</v>
      </c>
      <c r="P102" s="227">
        <f>I102+J102</f>
        <v>0</v>
      </c>
      <c r="Q102" s="227">
        <f>ROUND(I102*H102,2)</f>
        <v>0</v>
      </c>
      <c r="R102" s="227">
        <f>ROUND(J102*H102,2)</f>
        <v>0</v>
      </c>
      <c r="S102" s="86"/>
      <c r="T102" s="228">
        <f>S102*H102</f>
        <v>0</v>
      </c>
      <c r="U102" s="228">
        <v>0</v>
      </c>
      <c r="V102" s="228">
        <f>U102*H102</f>
        <v>0</v>
      </c>
      <c r="W102" s="228">
        <v>0</v>
      </c>
      <c r="X102" s="229">
        <f>W102*H102</f>
        <v>0</v>
      </c>
      <c r="Y102" s="40"/>
      <c r="Z102" s="40"/>
      <c r="AA102" s="40"/>
      <c r="AB102" s="40"/>
      <c r="AC102" s="40"/>
      <c r="AD102" s="40"/>
      <c r="AE102" s="40"/>
      <c r="AR102" s="230" t="s">
        <v>258</v>
      </c>
      <c r="AT102" s="230" t="s">
        <v>452</v>
      </c>
      <c r="AU102" s="230" t="s">
        <v>86</v>
      </c>
      <c r="AY102" s="19" t="s">
        <v>211</v>
      </c>
      <c r="BE102" s="231">
        <f>IF(O102="základní",K102,0)</f>
        <v>0</v>
      </c>
      <c r="BF102" s="231">
        <f>IF(O102="snížená",K102,0)</f>
        <v>0</v>
      </c>
      <c r="BG102" s="231">
        <f>IF(O102="zákl. přenesená",K102,0)</f>
        <v>0</v>
      </c>
      <c r="BH102" s="231">
        <f>IF(O102="sníž. přenesená",K102,0)</f>
        <v>0</v>
      </c>
      <c r="BI102" s="231">
        <f>IF(O102="nulová",K102,0)</f>
        <v>0</v>
      </c>
      <c r="BJ102" s="19" t="s">
        <v>84</v>
      </c>
      <c r="BK102" s="231">
        <f>ROUND(P102*H102,2)</f>
        <v>0</v>
      </c>
      <c r="BL102" s="19" t="s">
        <v>218</v>
      </c>
      <c r="BM102" s="230" t="s">
        <v>655</v>
      </c>
    </row>
    <row r="103" s="2" customFormat="1">
      <c r="A103" s="40"/>
      <c r="B103" s="41"/>
      <c r="C103" s="42"/>
      <c r="D103" s="232" t="s">
        <v>220</v>
      </c>
      <c r="E103" s="42"/>
      <c r="F103" s="233" t="s">
        <v>654</v>
      </c>
      <c r="G103" s="42"/>
      <c r="H103" s="42"/>
      <c r="I103" s="234"/>
      <c r="J103" s="234"/>
      <c r="K103" s="42"/>
      <c r="L103" s="42"/>
      <c r="M103" s="46"/>
      <c r="N103" s="235"/>
      <c r="O103" s="236"/>
      <c r="P103" s="86"/>
      <c r="Q103" s="86"/>
      <c r="R103" s="86"/>
      <c r="S103" s="86"/>
      <c r="T103" s="86"/>
      <c r="U103" s="86"/>
      <c r="V103" s="86"/>
      <c r="W103" s="86"/>
      <c r="X103" s="87"/>
      <c r="Y103" s="40"/>
      <c r="Z103" s="40"/>
      <c r="AA103" s="40"/>
      <c r="AB103" s="40"/>
      <c r="AC103" s="40"/>
      <c r="AD103" s="40"/>
      <c r="AE103" s="40"/>
      <c r="AT103" s="19" t="s">
        <v>220</v>
      </c>
      <c r="AU103" s="19" t="s">
        <v>86</v>
      </c>
    </row>
    <row r="104" s="2" customFormat="1" ht="16.5" customHeight="1">
      <c r="A104" s="40"/>
      <c r="B104" s="41"/>
      <c r="C104" s="259" t="s">
        <v>240</v>
      </c>
      <c r="D104" s="259" t="s">
        <v>452</v>
      </c>
      <c r="E104" s="260" t="s">
        <v>656</v>
      </c>
      <c r="F104" s="261" t="s">
        <v>657</v>
      </c>
      <c r="G104" s="262" t="s">
        <v>216</v>
      </c>
      <c r="H104" s="263">
        <v>17.760000000000002</v>
      </c>
      <c r="I104" s="264"/>
      <c r="J104" s="265"/>
      <c r="K104" s="266">
        <f>ROUND(P104*H104,2)</f>
        <v>0</v>
      </c>
      <c r="L104" s="261" t="s">
        <v>22</v>
      </c>
      <c r="M104" s="267"/>
      <c r="N104" s="268" t="s">
        <v>22</v>
      </c>
      <c r="O104" s="226" t="s">
        <v>46</v>
      </c>
      <c r="P104" s="227">
        <f>I104+J104</f>
        <v>0</v>
      </c>
      <c r="Q104" s="227">
        <f>ROUND(I104*H104,2)</f>
        <v>0</v>
      </c>
      <c r="R104" s="227">
        <f>ROUND(J104*H104,2)</f>
        <v>0</v>
      </c>
      <c r="S104" s="86"/>
      <c r="T104" s="228">
        <f>S104*H104</f>
        <v>0</v>
      </c>
      <c r="U104" s="228">
        <v>0</v>
      </c>
      <c r="V104" s="228">
        <f>U104*H104</f>
        <v>0</v>
      </c>
      <c r="W104" s="228">
        <v>0</v>
      </c>
      <c r="X104" s="229">
        <f>W104*H104</f>
        <v>0</v>
      </c>
      <c r="Y104" s="40"/>
      <c r="Z104" s="40"/>
      <c r="AA104" s="40"/>
      <c r="AB104" s="40"/>
      <c r="AC104" s="40"/>
      <c r="AD104" s="40"/>
      <c r="AE104" s="40"/>
      <c r="AR104" s="230" t="s">
        <v>258</v>
      </c>
      <c r="AT104" s="230" t="s">
        <v>452</v>
      </c>
      <c r="AU104" s="230" t="s">
        <v>86</v>
      </c>
      <c r="AY104" s="19" t="s">
        <v>211</v>
      </c>
      <c r="BE104" s="231">
        <f>IF(O104="základní",K104,0)</f>
        <v>0</v>
      </c>
      <c r="BF104" s="231">
        <f>IF(O104="snížená",K104,0)</f>
        <v>0</v>
      </c>
      <c r="BG104" s="231">
        <f>IF(O104="zákl. přenesená",K104,0)</f>
        <v>0</v>
      </c>
      <c r="BH104" s="231">
        <f>IF(O104="sníž. přenesená",K104,0)</f>
        <v>0</v>
      </c>
      <c r="BI104" s="231">
        <f>IF(O104="nulová",K104,0)</f>
        <v>0</v>
      </c>
      <c r="BJ104" s="19" t="s">
        <v>84</v>
      </c>
      <c r="BK104" s="231">
        <f>ROUND(P104*H104,2)</f>
        <v>0</v>
      </c>
      <c r="BL104" s="19" t="s">
        <v>218</v>
      </c>
      <c r="BM104" s="230" t="s">
        <v>658</v>
      </c>
    </row>
    <row r="105" s="2" customFormat="1">
      <c r="A105" s="40"/>
      <c r="B105" s="41"/>
      <c r="C105" s="42"/>
      <c r="D105" s="232" t="s">
        <v>220</v>
      </c>
      <c r="E105" s="42"/>
      <c r="F105" s="233" t="s">
        <v>657</v>
      </c>
      <c r="G105" s="42"/>
      <c r="H105" s="42"/>
      <c r="I105" s="234"/>
      <c r="J105" s="234"/>
      <c r="K105" s="42"/>
      <c r="L105" s="42"/>
      <c r="M105" s="46"/>
      <c r="N105" s="235"/>
      <c r="O105" s="236"/>
      <c r="P105" s="86"/>
      <c r="Q105" s="86"/>
      <c r="R105" s="86"/>
      <c r="S105" s="86"/>
      <c r="T105" s="86"/>
      <c r="U105" s="86"/>
      <c r="V105" s="86"/>
      <c r="W105" s="86"/>
      <c r="X105" s="87"/>
      <c r="Y105" s="40"/>
      <c r="Z105" s="40"/>
      <c r="AA105" s="40"/>
      <c r="AB105" s="40"/>
      <c r="AC105" s="40"/>
      <c r="AD105" s="40"/>
      <c r="AE105" s="40"/>
      <c r="AT105" s="19" t="s">
        <v>220</v>
      </c>
      <c r="AU105" s="19" t="s">
        <v>86</v>
      </c>
    </row>
    <row r="106" s="2" customFormat="1" ht="16.5" customHeight="1">
      <c r="A106" s="40"/>
      <c r="B106" s="41"/>
      <c r="C106" s="259" t="s">
        <v>246</v>
      </c>
      <c r="D106" s="259" t="s">
        <v>452</v>
      </c>
      <c r="E106" s="260" t="s">
        <v>659</v>
      </c>
      <c r="F106" s="261" t="s">
        <v>660</v>
      </c>
      <c r="G106" s="262" t="s">
        <v>216</v>
      </c>
      <c r="H106" s="263">
        <v>4.0300000000000002</v>
      </c>
      <c r="I106" s="264"/>
      <c r="J106" s="265"/>
      <c r="K106" s="266">
        <f>ROUND(P106*H106,2)</f>
        <v>0</v>
      </c>
      <c r="L106" s="261" t="s">
        <v>22</v>
      </c>
      <c r="M106" s="267"/>
      <c r="N106" s="268" t="s">
        <v>22</v>
      </c>
      <c r="O106" s="226" t="s">
        <v>46</v>
      </c>
      <c r="P106" s="227">
        <f>I106+J106</f>
        <v>0</v>
      </c>
      <c r="Q106" s="227">
        <f>ROUND(I106*H106,2)</f>
        <v>0</v>
      </c>
      <c r="R106" s="227">
        <f>ROUND(J106*H106,2)</f>
        <v>0</v>
      </c>
      <c r="S106" s="86"/>
      <c r="T106" s="228">
        <f>S106*H106</f>
        <v>0</v>
      </c>
      <c r="U106" s="228">
        <v>0</v>
      </c>
      <c r="V106" s="228">
        <f>U106*H106</f>
        <v>0</v>
      </c>
      <c r="W106" s="228">
        <v>0</v>
      </c>
      <c r="X106" s="229">
        <f>W106*H106</f>
        <v>0</v>
      </c>
      <c r="Y106" s="40"/>
      <c r="Z106" s="40"/>
      <c r="AA106" s="40"/>
      <c r="AB106" s="40"/>
      <c r="AC106" s="40"/>
      <c r="AD106" s="40"/>
      <c r="AE106" s="40"/>
      <c r="AR106" s="230" t="s">
        <v>258</v>
      </c>
      <c r="AT106" s="230" t="s">
        <v>452</v>
      </c>
      <c r="AU106" s="230" t="s">
        <v>86</v>
      </c>
      <c r="AY106" s="19" t="s">
        <v>211</v>
      </c>
      <c r="BE106" s="231">
        <f>IF(O106="základní",K106,0)</f>
        <v>0</v>
      </c>
      <c r="BF106" s="231">
        <f>IF(O106="snížená",K106,0)</f>
        <v>0</v>
      </c>
      <c r="BG106" s="231">
        <f>IF(O106="zákl. přenesená",K106,0)</f>
        <v>0</v>
      </c>
      <c r="BH106" s="231">
        <f>IF(O106="sníž. přenesená",K106,0)</f>
        <v>0</v>
      </c>
      <c r="BI106" s="231">
        <f>IF(O106="nulová",K106,0)</f>
        <v>0</v>
      </c>
      <c r="BJ106" s="19" t="s">
        <v>84</v>
      </c>
      <c r="BK106" s="231">
        <f>ROUND(P106*H106,2)</f>
        <v>0</v>
      </c>
      <c r="BL106" s="19" t="s">
        <v>218</v>
      </c>
      <c r="BM106" s="230" t="s">
        <v>661</v>
      </c>
    </row>
    <row r="107" s="2" customFormat="1">
      <c r="A107" s="40"/>
      <c r="B107" s="41"/>
      <c r="C107" s="42"/>
      <c r="D107" s="232" t="s">
        <v>220</v>
      </c>
      <c r="E107" s="42"/>
      <c r="F107" s="233" t="s">
        <v>660</v>
      </c>
      <c r="G107" s="42"/>
      <c r="H107" s="42"/>
      <c r="I107" s="234"/>
      <c r="J107" s="234"/>
      <c r="K107" s="42"/>
      <c r="L107" s="42"/>
      <c r="M107" s="46"/>
      <c r="N107" s="235"/>
      <c r="O107" s="236"/>
      <c r="P107" s="86"/>
      <c r="Q107" s="86"/>
      <c r="R107" s="86"/>
      <c r="S107" s="86"/>
      <c r="T107" s="86"/>
      <c r="U107" s="86"/>
      <c r="V107" s="86"/>
      <c r="W107" s="86"/>
      <c r="X107" s="87"/>
      <c r="Y107" s="40"/>
      <c r="Z107" s="40"/>
      <c r="AA107" s="40"/>
      <c r="AB107" s="40"/>
      <c r="AC107" s="40"/>
      <c r="AD107" s="40"/>
      <c r="AE107" s="40"/>
      <c r="AT107" s="19" t="s">
        <v>220</v>
      </c>
      <c r="AU107" s="19" t="s">
        <v>86</v>
      </c>
    </row>
    <row r="108" s="2" customFormat="1" ht="16.5" customHeight="1">
      <c r="A108" s="40"/>
      <c r="B108" s="41"/>
      <c r="C108" s="259" t="s">
        <v>253</v>
      </c>
      <c r="D108" s="259" t="s">
        <v>452</v>
      </c>
      <c r="E108" s="260" t="s">
        <v>662</v>
      </c>
      <c r="F108" s="261" t="s">
        <v>663</v>
      </c>
      <c r="G108" s="262" t="s">
        <v>272</v>
      </c>
      <c r="H108" s="263">
        <v>20.16</v>
      </c>
      <c r="I108" s="264"/>
      <c r="J108" s="265"/>
      <c r="K108" s="266">
        <f>ROUND(P108*H108,2)</f>
        <v>0</v>
      </c>
      <c r="L108" s="261" t="s">
        <v>22</v>
      </c>
      <c r="M108" s="267"/>
      <c r="N108" s="268" t="s">
        <v>22</v>
      </c>
      <c r="O108" s="226" t="s">
        <v>46</v>
      </c>
      <c r="P108" s="227">
        <f>I108+J108</f>
        <v>0</v>
      </c>
      <c r="Q108" s="227">
        <f>ROUND(I108*H108,2)</f>
        <v>0</v>
      </c>
      <c r="R108" s="227">
        <f>ROUND(J108*H108,2)</f>
        <v>0</v>
      </c>
      <c r="S108" s="86"/>
      <c r="T108" s="228">
        <f>S108*H108</f>
        <v>0</v>
      </c>
      <c r="U108" s="228">
        <v>0</v>
      </c>
      <c r="V108" s="228">
        <f>U108*H108</f>
        <v>0</v>
      </c>
      <c r="W108" s="228">
        <v>0</v>
      </c>
      <c r="X108" s="229">
        <f>W108*H108</f>
        <v>0</v>
      </c>
      <c r="Y108" s="40"/>
      <c r="Z108" s="40"/>
      <c r="AA108" s="40"/>
      <c r="AB108" s="40"/>
      <c r="AC108" s="40"/>
      <c r="AD108" s="40"/>
      <c r="AE108" s="40"/>
      <c r="AR108" s="230" t="s">
        <v>258</v>
      </c>
      <c r="AT108" s="230" t="s">
        <v>452</v>
      </c>
      <c r="AU108" s="230" t="s">
        <v>86</v>
      </c>
      <c r="AY108" s="19" t="s">
        <v>211</v>
      </c>
      <c r="BE108" s="231">
        <f>IF(O108="základní",K108,0)</f>
        <v>0</v>
      </c>
      <c r="BF108" s="231">
        <f>IF(O108="snížená",K108,0)</f>
        <v>0</v>
      </c>
      <c r="BG108" s="231">
        <f>IF(O108="zákl. přenesená",K108,0)</f>
        <v>0</v>
      </c>
      <c r="BH108" s="231">
        <f>IF(O108="sníž. přenesená",K108,0)</f>
        <v>0</v>
      </c>
      <c r="BI108" s="231">
        <f>IF(O108="nulová",K108,0)</f>
        <v>0</v>
      </c>
      <c r="BJ108" s="19" t="s">
        <v>84</v>
      </c>
      <c r="BK108" s="231">
        <f>ROUND(P108*H108,2)</f>
        <v>0</v>
      </c>
      <c r="BL108" s="19" t="s">
        <v>218</v>
      </c>
      <c r="BM108" s="230" t="s">
        <v>664</v>
      </c>
    </row>
    <row r="109" s="2" customFormat="1">
      <c r="A109" s="40"/>
      <c r="B109" s="41"/>
      <c r="C109" s="42"/>
      <c r="D109" s="232" t="s">
        <v>220</v>
      </c>
      <c r="E109" s="42"/>
      <c r="F109" s="233" t="s">
        <v>663</v>
      </c>
      <c r="G109" s="42"/>
      <c r="H109" s="42"/>
      <c r="I109" s="234"/>
      <c r="J109" s="234"/>
      <c r="K109" s="42"/>
      <c r="L109" s="42"/>
      <c r="M109" s="46"/>
      <c r="N109" s="235"/>
      <c r="O109" s="236"/>
      <c r="P109" s="86"/>
      <c r="Q109" s="86"/>
      <c r="R109" s="86"/>
      <c r="S109" s="86"/>
      <c r="T109" s="86"/>
      <c r="U109" s="86"/>
      <c r="V109" s="86"/>
      <c r="W109" s="86"/>
      <c r="X109" s="87"/>
      <c r="Y109" s="40"/>
      <c r="Z109" s="40"/>
      <c r="AA109" s="40"/>
      <c r="AB109" s="40"/>
      <c r="AC109" s="40"/>
      <c r="AD109" s="40"/>
      <c r="AE109" s="40"/>
      <c r="AT109" s="19" t="s">
        <v>220</v>
      </c>
      <c r="AU109" s="19" t="s">
        <v>86</v>
      </c>
    </row>
    <row r="110" s="2" customFormat="1" ht="16.5" customHeight="1">
      <c r="A110" s="40"/>
      <c r="B110" s="41"/>
      <c r="C110" s="259" t="s">
        <v>258</v>
      </c>
      <c r="D110" s="259" t="s">
        <v>452</v>
      </c>
      <c r="E110" s="260" t="s">
        <v>665</v>
      </c>
      <c r="F110" s="261" t="s">
        <v>666</v>
      </c>
      <c r="G110" s="262" t="s">
        <v>249</v>
      </c>
      <c r="H110" s="263">
        <v>34.289999999999999</v>
      </c>
      <c r="I110" s="264"/>
      <c r="J110" s="265"/>
      <c r="K110" s="266">
        <f>ROUND(P110*H110,2)</f>
        <v>0</v>
      </c>
      <c r="L110" s="261" t="s">
        <v>22</v>
      </c>
      <c r="M110" s="267"/>
      <c r="N110" s="268" t="s">
        <v>22</v>
      </c>
      <c r="O110" s="226" t="s">
        <v>46</v>
      </c>
      <c r="P110" s="227">
        <f>I110+J110</f>
        <v>0</v>
      </c>
      <c r="Q110" s="227">
        <f>ROUND(I110*H110,2)</f>
        <v>0</v>
      </c>
      <c r="R110" s="227">
        <f>ROUND(J110*H110,2)</f>
        <v>0</v>
      </c>
      <c r="S110" s="86"/>
      <c r="T110" s="228">
        <f>S110*H110</f>
        <v>0</v>
      </c>
      <c r="U110" s="228">
        <v>0</v>
      </c>
      <c r="V110" s="228">
        <f>U110*H110</f>
        <v>0</v>
      </c>
      <c r="W110" s="228">
        <v>0</v>
      </c>
      <c r="X110" s="229">
        <f>W110*H110</f>
        <v>0</v>
      </c>
      <c r="Y110" s="40"/>
      <c r="Z110" s="40"/>
      <c r="AA110" s="40"/>
      <c r="AB110" s="40"/>
      <c r="AC110" s="40"/>
      <c r="AD110" s="40"/>
      <c r="AE110" s="40"/>
      <c r="AR110" s="230" t="s">
        <v>258</v>
      </c>
      <c r="AT110" s="230" t="s">
        <v>452</v>
      </c>
      <c r="AU110" s="230" t="s">
        <v>86</v>
      </c>
      <c r="AY110" s="19" t="s">
        <v>211</v>
      </c>
      <c r="BE110" s="231">
        <f>IF(O110="základní",K110,0)</f>
        <v>0</v>
      </c>
      <c r="BF110" s="231">
        <f>IF(O110="snížená",K110,0)</f>
        <v>0</v>
      </c>
      <c r="BG110" s="231">
        <f>IF(O110="zákl. přenesená",K110,0)</f>
        <v>0</v>
      </c>
      <c r="BH110" s="231">
        <f>IF(O110="sníž. přenesená",K110,0)</f>
        <v>0</v>
      </c>
      <c r="BI110" s="231">
        <f>IF(O110="nulová",K110,0)</f>
        <v>0</v>
      </c>
      <c r="BJ110" s="19" t="s">
        <v>84</v>
      </c>
      <c r="BK110" s="231">
        <f>ROUND(P110*H110,2)</f>
        <v>0</v>
      </c>
      <c r="BL110" s="19" t="s">
        <v>218</v>
      </c>
      <c r="BM110" s="230" t="s">
        <v>667</v>
      </c>
    </row>
    <row r="111" s="2" customFormat="1">
      <c r="A111" s="40"/>
      <c r="B111" s="41"/>
      <c r="C111" s="42"/>
      <c r="D111" s="232" t="s">
        <v>220</v>
      </c>
      <c r="E111" s="42"/>
      <c r="F111" s="233" t="s">
        <v>666</v>
      </c>
      <c r="G111" s="42"/>
      <c r="H111" s="42"/>
      <c r="I111" s="234"/>
      <c r="J111" s="234"/>
      <c r="K111" s="42"/>
      <c r="L111" s="42"/>
      <c r="M111" s="46"/>
      <c r="N111" s="235"/>
      <c r="O111" s="236"/>
      <c r="P111" s="86"/>
      <c r="Q111" s="86"/>
      <c r="R111" s="86"/>
      <c r="S111" s="86"/>
      <c r="T111" s="86"/>
      <c r="U111" s="86"/>
      <c r="V111" s="86"/>
      <c r="W111" s="86"/>
      <c r="X111" s="87"/>
      <c r="Y111" s="40"/>
      <c r="Z111" s="40"/>
      <c r="AA111" s="40"/>
      <c r="AB111" s="40"/>
      <c r="AC111" s="40"/>
      <c r="AD111" s="40"/>
      <c r="AE111" s="40"/>
      <c r="AT111" s="19" t="s">
        <v>220</v>
      </c>
      <c r="AU111" s="19" t="s">
        <v>86</v>
      </c>
    </row>
    <row r="112" s="12" customFormat="1" ht="22.8" customHeight="1">
      <c r="A112" s="12"/>
      <c r="B112" s="201"/>
      <c r="C112" s="202"/>
      <c r="D112" s="203" t="s">
        <v>76</v>
      </c>
      <c r="E112" s="216" t="s">
        <v>86</v>
      </c>
      <c r="F112" s="216" t="s">
        <v>668</v>
      </c>
      <c r="G112" s="202"/>
      <c r="H112" s="202"/>
      <c r="I112" s="205"/>
      <c r="J112" s="205"/>
      <c r="K112" s="217">
        <f>BK112</f>
        <v>0</v>
      </c>
      <c r="L112" s="202"/>
      <c r="M112" s="207"/>
      <c r="N112" s="208"/>
      <c r="O112" s="209"/>
      <c r="P112" s="209"/>
      <c r="Q112" s="210">
        <f>SUM(Q113:Q114)</f>
        <v>0</v>
      </c>
      <c r="R112" s="210">
        <f>SUM(R113:R114)</f>
        <v>0</v>
      </c>
      <c r="S112" s="209"/>
      <c r="T112" s="211">
        <f>SUM(T113:T114)</f>
        <v>0</v>
      </c>
      <c r="U112" s="209"/>
      <c r="V112" s="211">
        <f>SUM(V113:V114)</f>
        <v>0</v>
      </c>
      <c r="W112" s="209"/>
      <c r="X112" s="212">
        <f>SUM(X113:X114)</f>
        <v>0</v>
      </c>
      <c r="Y112" s="12"/>
      <c r="Z112" s="12"/>
      <c r="AA112" s="12"/>
      <c r="AB112" s="12"/>
      <c r="AC112" s="12"/>
      <c r="AD112" s="12"/>
      <c r="AE112" s="12"/>
      <c r="AR112" s="213" t="s">
        <v>84</v>
      </c>
      <c r="AT112" s="214" t="s">
        <v>76</v>
      </c>
      <c r="AU112" s="214" t="s">
        <v>84</v>
      </c>
      <c r="AY112" s="213" t="s">
        <v>211</v>
      </c>
      <c r="BK112" s="215">
        <f>SUM(BK113:BK114)</f>
        <v>0</v>
      </c>
    </row>
    <row r="113" s="2" customFormat="1" ht="16.5" customHeight="1">
      <c r="A113" s="40"/>
      <c r="B113" s="41"/>
      <c r="C113" s="259" t="s">
        <v>263</v>
      </c>
      <c r="D113" s="259" t="s">
        <v>452</v>
      </c>
      <c r="E113" s="260" t="s">
        <v>669</v>
      </c>
      <c r="F113" s="261" t="s">
        <v>670</v>
      </c>
      <c r="G113" s="262" t="s">
        <v>216</v>
      </c>
      <c r="H113" s="263">
        <v>1</v>
      </c>
      <c r="I113" s="264"/>
      <c r="J113" s="265"/>
      <c r="K113" s="266">
        <f>ROUND(P113*H113,2)</f>
        <v>0</v>
      </c>
      <c r="L113" s="261" t="s">
        <v>22</v>
      </c>
      <c r="M113" s="267"/>
      <c r="N113" s="268" t="s">
        <v>22</v>
      </c>
      <c r="O113" s="226" t="s">
        <v>46</v>
      </c>
      <c r="P113" s="227">
        <f>I113+J113</f>
        <v>0</v>
      </c>
      <c r="Q113" s="227">
        <f>ROUND(I113*H113,2)</f>
        <v>0</v>
      </c>
      <c r="R113" s="227">
        <f>ROUND(J113*H113,2)</f>
        <v>0</v>
      </c>
      <c r="S113" s="86"/>
      <c r="T113" s="228">
        <f>S113*H113</f>
        <v>0</v>
      </c>
      <c r="U113" s="228">
        <v>0</v>
      </c>
      <c r="V113" s="228">
        <f>U113*H113</f>
        <v>0</v>
      </c>
      <c r="W113" s="228">
        <v>0</v>
      </c>
      <c r="X113" s="229">
        <f>W113*H113</f>
        <v>0</v>
      </c>
      <c r="Y113" s="40"/>
      <c r="Z113" s="40"/>
      <c r="AA113" s="40"/>
      <c r="AB113" s="40"/>
      <c r="AC113" s="40"/>
      <c r="AD113" s="40"/>
      <c r="AE113" s="40"/>
      <c r="AR113" s="230" t="s">
        <v>258</v>
      </c>
      <c r="AT113" s="230" t="s">
        <v>452</v>
      </c>
      <c r="AU113" s="230" t="s">
        <v>86</v>
      </c>
      <c r="AY113" s="19" t="s">
        <v>211</v>
      </c>
      <c r="BE113" s="231">
        <f>IF(O113="základní",K113,0)</f>
        <v>0</v>
      </c>
      <c r="BF113" s="231">
        <f>IF(O113="snížená",K113,0)</f>
        <v>0</v>
      </c>
      <c r="BG113" s="231">
        <f>IF(O113="zákl. přenesená",K113,0)</f>
        <v>0</v>
      </c>
      <c r="BH113" s="231">
        <f>IF(O113="sníž. přenesená",K113,0)</f>
        <v>0</v>
      </c>
      <c r="BI113" s="231">
        <f>IF(O113="nulová",K113,0)</f>
        <v>0</v>
      </c>
      <c r="BJ113" s="19" t="s">
        <v>84</v>
      </c>
      <c r="BK113" s="231">
        <f>ROUND(P113*H113,2)</f>
        <v>0</v>
      </c>
      <c r="BL113" s="19" t="s">
        <v>218</v>
      </c>
      <c r="BM113" s="230" t="s">
        <v>671</v>
      </c>
    </row>
    <row r="114" s="2" customFormat="1">
      <c r="A114" s="40"/>
      <c r="B114" s="41"/>
      <c r="C114" s="42"/>
      <c r="D114" s="232" t="s">
        <v>220</v>
      </c>
      <c r="E114" s="42"/>
      <c r="F114" s="233" t="s">
        <v>670</v>
      </c>
      <c r="G114" s="42"/>
      <c r="H114" s="42"/>
      <c r="I114" s="234"/>
      <c r="J114" s="234"/>
      <c r="K114" s="42"/>
      <c r="L114" s="42"/>
      <c r="M114" s="46"/>
      <c r="N114" s="235"/>
      <c r="O114" s="236"/>
      <c r="P114" s="86"/>
      <c r="Q114" s="86"/>
      <c r="R114" s="86"/>
      <c r="S114" s="86"/>
      <c r="T114" s="86"/>
      <c r="U114" s="86"/>
      <c r="V114" s="86"/>
      <c r="W114" s="86"/>
      <c r="X114" s="87"/>
      <c r="Y114" s="40"/>
      <c r="Z114" s="40"/>
      <c r="AA114" s="40"/>
      <c r="AB114" s="40"/>
      <c r="AC114" s="40"/>
      <c r="AD114" s="40"/>
      <c r="AE114" s="40"/>
      <c r="AT114" s="19" t="s">
        <v>220</v>
      </c>
      <c r="AU114" s="19" t="s">
        <v>86</v>
      </c>
    </row>
    <row r="115" s="12" customFormat="1" ht="22.8" customHeight="1">
      <c r="A115" s="12"/>
      <c r="B115" s="201"/>
      <c r="C115" s="202"/>
      <c r="D115" s="203" t="s">
        <v>76</v>
      </c>
      <c r="E115" s="216" t="s">
        <v>240</v>
      </c>
      <c r="F115" s="216" t="s">
        <v>672</v>
      </c>
      <c r="G115" s="202"/>
      <c r="H115" s="202"/>
      <c r="I115" s="205"/>
      <c r="J115" s="205"/>
      <c r="K115" s="217">
        <f>BK115</f>
        <v>0</v>
      </c>
      <c r="L115" s="202"/>
      <c r="M115" s="207"/>
      <c r="N115" s="208"/>
      <c r="O115" s="209"/>
      <c r="P115" s="209"/>
      <c r="Q115" s="210">
        <f>SUM(Q116:Q117)</f>
        <v>0</v>
      </c>
      <c r="R115" s="210">
        <f>SUM(R116:R117)</f>
        <v>0</v>
      </c>
      <c r="S115" s="209"/>
      <c r="T115" s="211">
        <f>SUM(T116:T117)</f>
        <v>0</v>
      </c>
      <c r="U115" s="209"/>
      <c r="V115" s="211">
        <f>SUM(V116:V117)</f>
        <v>0</v>
      </c>
      <c r="W115" s="209"/>
      <c r="X115" s="212">
        <f>SUM(X116:X117)</f>
        <v>0</v>
      </c>
      <c r="Y115" s="12"/>
      <c r="Z115" s="12"/>
      <c r="AA115" s="12"/>
      <c r="AB115" s="12"/>
      <c r="AC115" s="12"/>
      <c r="AD115" s="12"/>
      <c r="AE115" s="12"/>
      <c r="AR115" s="213" t="s">
        <v>84</v>
      </c>
      <c r="AT115" s="214" t="s">
        <v>76</v>
      </c>
      <c r="AU115" s="214" t="s">
        <v>84</v>
      </c>
      <c r="AY115" s="213" t="s">
        <v>211</v>
      </c>
      <c r="BK115" s="215">
        <f>SUM(BK116:BK117)</f>
        <v>0</v>
      </c>
    </row>
    <row r="116" s="2" customFormat="1" ht="16.5" customHeight="1">
      <c r="A116" s="40"/>
      <c r="B116" s="41"/>
      <c r="C116" s="259" t="s">
        <v>269</v>
      </c>
      <c r="D116" s="259" t="s">
        <v>452</v>
      </c>
      <c r="E116" s="260" t="s">
        <v>673</v>
      </c>
      <c r="F116" s="261" t="s">
        <v>674</v>
      </c>
      <c r="G116" s="262" t="s">
        <v>272</v>
      </c>
      <c r="H116" s="263">
        <v>31.5</v>
      </c>
      <c r="I116" s="264"/>
      <c r="J116" s="265"/>
      <c r="K116" s="266">
        <f>ROUND(P116*H116,2)</f>
        <v>0</v>
      </c>
      <c r="L116" s="261" t="s">
        <v>22</v>
      </c>
      <c r="M116" s="267"/>
      <c r="N116" s="268" t="s">
        <v>22</v>
      </c>
      <c r="O116" s="226" t="s">
        <v>46</v>
      </c>
      <c r="P116" s="227">
        <f>I116+J116</f>
        <v>0</v>
      </c>
      <c r="Q116" s="227">
        <f>ROUND(I116*H116,2)</f>
        <v>0</v>
      </c>
      <c r="R116" s="227">
        <f>ROUND(J116*H116,2)</f>
        <v>0</v>
      </c>
      <c r="S116" s="86"/>
      <c r="T116" s="228">
        <f>S116*H116</f>
        <v>0</v>
      </c>
      <c r="U116" s="228">
        <v>0</v>
      </c>
      <c r="V116" s="228">
        <f>U116*H116</f>
        <v>0</v>
      </c>
      <c r="W116" s="228">
        <v>0</v>
      </c>
      <c r="X116" s="229">
        <f>W116*H116</f>
        <v>0</v>
      </c>
      <c r="Y116" s="40"/>
      <c r="Z116" s="40"/>
      <c r="AA116" s="40"/>
      <c r="AB116" s="40"/>
      <c r="AC116" s="40"/>
      <c r="AD116" s="40"/>
      <c r="AE116" s="40"/>
      <c r="AR116" s="230" t="s">
        <v>258</v>
      </c>
      <c r="AT116" s="230" t="s">
        <v>452</v>
      </c>
      <c r="AU116" s="230" t="s">
        <v>86</v>
      </c>
      <c r="AY116" s="19" t="s">
        <v>211</v>
      </c>
      <c r="BE116" s="231">
        <f>IF(O116="základní",K116,0)</f>
        <v>0</v>
      </c>
      <c r="BF116" s="231">
        <f>IF(O116="snížená",K116,0)</f>
        <v>0</v>
      </c>
      <c r="BG116" s="231">
        <f>IF(O116="zákl. přenesená",K116,0)</f>
        <v>0</v>
      </c>
      <c r="BH116" s="231">
        <f>IF(O116="sníž. přenesená",K116,0)</f>
        <v>0</v>
      </c>
      <c r="BI116" s="231">
        <f>IF(O116="nulová",K116,0)</f>
        <v>0</v>
      </c>
      <c r="BJ116" s="19" t="s">
        <v>84</v>
      </c>
      <c r="BK116" s="231">
        <f>ROUND(P116*H116,2)</f>
        <v>0</v>
      </c>
      <c r="BL116" s="19" t="s">
        <v>218</v>
      </c>
      <c r="BM116" s="230" t="s">
        <v>675</v>
      </c>
    </row>
    <row r="117" s="2" customFormat="1">
      <c r="A117" s="40"/>
      <c r="B117" s="41"/>
      <c r="C117" s="42"/>
      <c r="D117" s="232" t="s">
        <v>220</v>
      </c>
      <c r="E117" s="42"/>
      <c r="F117" s="233" t="s">
        <v>674</v>
      </c>
      <c r="G117" s="42"/>
      <c r="H117" s="42"/>
      <c r="I117" s="234"/>
      <c r="J117" s="234"/>
      <c r="K117" s="42"/>
      <c r="L117" s="42"/>
      <c r="M117" s="46"/>
      <c r="N117" s="235"/>
      <c r="O117" s="236"/>
      <c r="P117" s="86"/>
      <c r="Q117" s="86"/>
      <c r="R117" s="86"/>
      <c r="S117" s="86"/>
      <c r="T117" s="86"/>
      <c r="U117" s="86"/>
      <c r="V117" s="86"/>
      <c r="W117" s="86"/>
      <c r="X117" s="87"/>
      <c r="Y117" s="40"/>
      <c r="Z117" s="40"/>
      <c r="AA117" s="40"/>
      <c r="AB117" s="40"/>
      <c r="AC117" s="40"/>
      <c r="AD117" s="40"/>
      <c r="AE117" s="40"/>
      <c r="AT117" s="19" t="s">
        <v>220</v>
      </c>
      <c r="AU117" s="19" t="s">
        <v>86</v>
      </c>
    </row>
    <row r="118" s="12" customFormat="1" ht="22.8" customHeight="1">
      <c r="A118" s="12"/>
      <c r="B118" s="201"/>
      <c r="C118" s="202"/>
      <c r="D118" s="203" t="s">
        <v>76</v>
      </c>
      <c r="E118" s="216" t="s">
        <v>258</v>
      </c>
      <c r="F118" s="216" t="s">
        <v>676</v>
      </c>
      <c r="G118" s="202"/>
      <c r="H118" s="202"/>
      <c r="I118" s="205"/>
      <c r="J118" s="205"/>
      <c r="K118" s="217">
        <f>BK118</f>
        <v>0</v>
      </c>
      <c r="L118" s="202"/>
      <c r="M118" s="207"/>
      <c r="N118" s="208"/>
      <c r="O118" s="209"/>
      <c r="P118" s="209"/>
      <c r="Q118" s="210">
        <f>SUM(Q119:Q144)</f>
        <v>0</v>
      </c>
      <c r="R118" s="210">
        <f>SUM(R119:R144)</f>
        <v>0</v>
      </c>
      <c r="S118" s="209"/>
      <c r="T118" s="211">
        <f>SUM(T119:T144)</f>
        <v>0</v>
      </c>
      <c r="U118" s="209"/>
      <c r="V118" s="211">
        <f>SUM(V119:V144)</f>
        <v>0</v>
      </c>
      <c r="W118" s="209"/>
      <c r="X118" s="212">
        <f>SUM(X119:X144)</f>
        <v>0</v>
      </c>
      <c r="Y118" s="12"/>
      <c r="Z118" s="12"/>
      <c r="AA118" s="12"/>
      <c r="AB118" s="12"/>
      <c r="AC118" s="12"/>
      <c r="AD118" s="12"/>
      <c r="AE118" s="12"/>
      <c r="AR118" s="213" t="s">
        <v>84</v>
      </c>
      <c r="AT118" s="214" t="s">
        <v>76</v>
      </c>
      <c r="AU118" s="214" t="s">
        <v>84</v>
      </c>
      <c r="AY118" s="213" t="s">
        <v>211</v>
      </c>
      <c r="BK118" s="215">
        <f>SUM(BK119:BK144)</f>
        <v>0</v>
      </c>
    </row>
    <row r="119" s="2" customFormat="1" ht="16.5" customHeight="1">
      <c r="A119" s="40"/>
      <c r="B119" s="41"/>
      <c r="C119" s="259" t="s">
        <v>276</v>
      </c>
      <c r="D119" s="259" t="s">
        <v>452</v>
      </c>
      <c r="E119" s="260" t="s">
        <v>677</v>
      </c>
      <c r="F119" s="261" t="s">
        <v>678</v>
      </c>
      <c r="G119" s="262" t="s">
        <v>216</v>
      </c>
      <c r="H119" s="263">
        <v>1</v>
      </c>
      <c r="I119" s="264"/>
      <c r="J119" s="265"/>
      <c r="K119" s="266">
        <f>ROUND(P119*H119,2)</f>
        <v>0</v>
      </c>
      <c r="L119" s="261" t="s">
        <v>22</v>
      </c>
      <c r="M119" s="267"/>
      <c r="N119" s="268" t="s">
        <v>22</v>
      </c>
      <c r="O119" s="226" t="s">
        <v>46</v>
      </c>
      <c r="P119" s="227">
        <f>I119+J119</f>
        <v>0</v>
      </c>
      <c r="Q119" s="227">
        <f>ROUND(I119*H119,2)</f>
        <v>0</v>
      </c>
      <c r="R119" s="227">
        <f>ROUND(J119*H119,2)</f>
        <v>0</v>
      </c>
      <c r="S119" s="86"/>
      <c r="T119" s="228">
        <f>S119*H119</f>
        <v>0</v>
      </c>
      <c r="U119" s="228">
        <v>0</v>
      </c>
      <c r="V119" s="228">
        <f>U119*H119</f>
        <v>0</v>
      </c>
      <c r="W119" s="228">
        <v>0</v>
      </c>
      <c r="X119" s="229">
        <f>W119*H119</f>
        <v>0</v>
      </c>
      <c r="Y119" s="40"/>
      <c r="Z119" s="40"/>
      <c r="AA119" s="40"/>
      <c r="AB119" s="40"/>
      <c r="AC119" s="40"/>
      <c r="AD119" s="40"/>
      <c r="AE119" s="40"/>
      <c r="AR119" s="230" t="s">
        <v>258</v>
      </c>
      <c r="AT119" s="230" t="s">
        <v>452</v>
      </c>
      <c r="AU119" s="230" t="s">
        <v>86</v>
      </c>
      <c r="AY119" s="19" t="s">
        <v>211</v>
      </c>
      <c r="BE119" s="231">
        <f>IF(O119="základní",K119,0)</f>
        <v>0</v>
      </c>
      <c r="BF119" s="231">
        <f>IF(O119="snížená",K119,0)</f>
        <v>0</v>
      </c>
      <c r="BG119" s="231">
        <f>IF(O119="zákl. přenesená",K119,0)</f>
        <v>0</v>
      </c>
      <c r="BH119" s="231">
        <f>IF(O119="sníž. přenesená",K119,0)</f>
        <v>0</v>
      </c>
      <c r="BI119" s="231">
        <f>IF(O119="nulová",K119,0)</f>
        <v>0</v>
      </c>
      <c r="BJ119" s="19" t="s">
        <v>84</v>
      </c>
      <c r="BK119" s="231">
        <f>ROUND(P119*H119,2)</f>
        <v>0</v>
      </c>
      <c r="BL119" s="19" t="s">
        <v>218</v>
      </c>
      <c r="BM119" s="230" t="s">
        <v>679</v>
      </c>
    </row>
    <row r="120" s="2" customFormat="1">
      <c r="A120" s="40"/>
      <c r="B120" s="41"/>
      <c r="C120" s="42"/>
      <c r="D120" s="232" t="s">
        <v>220</v>
      </c>
      <c r="E120" s="42"/>
      <c r="F120" s="233" t="s">
        <v>678</v>
      </c>
      <c r="G120" s="42"/>
      <c r="H120" s="42"/>
      <c r="I120" s="234"/>
      <c r="J120" s="234"/>
      <c r="K120" s="42"/>
      <c r="L120" s="42"/>
      <c r="M120" s="46"/>
      <c r="N120" s="235"/>
      <c r="O120" s="236"/>
      <c r="P120" s="86"/>
      <c r="Q120" s="86"/>
      <c r="R120" s="86"/>
      <c r="S120" s="86"/>
      <c r="T120" s="86"/>
      <c r="U120" s="86"/>
      <c r="V120" s="86"/>
      <c r="W120" s="86"/>
      <c r="X120" s="87"/>
      <c r="Y120" s="40"/>
      <c r="Z120" s="40"/>
      <c r="AA120" s="40"/>
      <c r="AB120" s="40"/>
      <c r="AC120" s="40"/>
      <c r="AD120" s="40"/>
      <c r="AE120" s="40"/>
      <c r="AT120" s="19" t="s">
        <v>220</v>
      </c>
      <c r="AU120" s="19" t="s">
        <v>86</v>
      </c>
    </row>
    <row r="121" s="2" customFormat="1" ht="24.15" customHeight="1">
      <c r="A121" s="40"/>
      <c r="B121" s="41"/>
      <c r="C121" s="259" t="s">
        <v>280</v>
      </c>
      <c r="D121" s="259" t="s">
        <v>452</v>
      </c>
      <c r="E121" s="260" t="s">
        <v>680</v>
      </c>
      <c r="F121" s="261" t="s">
        <v>681</v>
      </c>
      <c r="G121" s="262" t="s">
        <v>345</v>
      </c>
      <c r="H121" s="263">
        <v>24</v>
      </c>
      <c r="I121" s="264"/>
      <c r="J121" s="265"/>
      <c r="K121" s="266">
        <f>ROUND(P121*H121,2)</f>
        <v>0</v>
      </c>
      <c r="L121" s="261" t="s">
        <v>22</v>
      </c>
      <c r="M121" s="267"/>
      <c r="N121" s="268" t="s">
        <v>22</v>
      </c>
      <c r="O121" s="226" t="s">
        <v>46</v>
      </c>
      <c r="P121" s="227">
        <f>I121+J121</f>
        <v>0</v>
      </c>
      <c r="Q121" s="227">
        <f>ROUND(I121*H121,2)</f>
        <v>0</v>
      </c>
      <c r="R121" s="227">
        <f>ROUND(J121*H121,2)</f>
        <v>0</v>
      </c>
      <c r="S121" s="86"/>
      <c r="T121" s="228">
        <f>S121*H121</f>
        <v>0</v>
      </c>
      <c r="U121" s="228">
        <v>0</v>
      </c>
      <c r="V121" s="228">
        <f>U121*H121</f>
        <v>0</v>
      </c>
      <c r="W121" s="228">
        <v>0</v>
      </c>
      <c r="X121" s="229">
        <f>W121*H121</f>
        <v>0</v>
      </c>
      <c r="Y121" s="40"/>
      <c r="Z121" s="40"/>
      <c r="AA121" s="40"/>
      <c r="AB121" s="40"/>
      <c r="AC121" s="40"/>
      <c r="AD121" s="40"/>
      <c r="AE121" s="40"/>
      <c r="AR121" s="230" t="s">
        <v>258</v>
      </c>
      <c r="AT121" s="230" t="s">
        <v>452</v>
      </c>
      <c r="AU121" s="230" t="s">
        <v>86</v>
      </c>
      <c r="AY121" s="19" t="s">
        <v>211</v>
      </c>
      <c r="BE121" s="231">
        <f>IF(O121="základní",K121,0)</f>
        <v>0</v>
      </c>
      <c r="BF121" s="231">
        <f>IF(O121="snížená",K121,0)</f>
        <v>0</v>
      </c>
      <c r="BG121" s="231">
        <f>IF(O121="zákl. přenesená",K121,0)</f>
        <v>0</v>
      </c>
      <c r="BH121" s="231">
        <f>IF(O121="sníž. přenesená",K121,0)</f>
        <v>0</v>
      </c>
      <c r="BI121" s="231">
        <f>IF(O121="nulová",K121,0)</f>
        <v>0</v>
      </c>
      <c r="BJ121" s="19" t="s">
        <v>84</v>
      </c>
      <c r="BK121" s="231">
        <f>ROUND(P121*H121,2)</f>
        <v>0</v>
      </c>
      <c r="BL121" s="19" t="s">
        <v>218</v>
      </c>
      <c r="BM121" s="230" t="s">
        <v>682</v>
      </c>
    </row>
    <row r="122" s="2" customFormat="1">
      <c r="A122" s="40"/>
      <c r="B122" s="41"/>
      <c r="C122" s="42"/>
      <c r="D122" s="232" t="s">
        <v>220</v>
      </c>
      <c r="E122" s="42"/>
      <c r="F122" s="233" t="s">
        <v>681</v>
      </c>
      <c r="G122" s="42"/>
      <c r="H122" s="42"/>
      <c r="I122" s="234"/>
      <c r="J122" s="234"/>
      <c r="K122" s="42"/>
      <c r="L122" s="42"/>
      <c r="M122" s="46"/>
      <c r="N122" s="235"/>
      <c r="O122" s="236"/>
      <c r="P122" s="86"/>
      <c r="Q122" s="86"/>
      <c r="R122" s="86"/>
      <c r="S122" s="86"/>
      <c r="T122" s="86"/>
      <c r="U122" s="86"/>
      <c r="V122" s="86"/>
      <c r="W122" s="86"/>
      <c r="X122" s="87"/>
      <c r="Y122" s="40"/>
      <c r="Z122" s="40"/>
      <c r="AA122" s="40"/>
      <c r="AB122" s="40"/>
      <c r="AC122" s="40"/>
      <c r="AD122" s="40"/>
      <c r="AE122" s="40"/>
      <c r="AT122" s="19" t="s">
        <v>220</v>
      </c>
      <c r="AU122" s="19" t="s">
        <v>86</v>
      </c>
    </row>
    <row r="123" s="2" customFormat="1" ht="24.15" customHeight="1">
      <c r="A123" s="40"/>
      <c r="B123" s="41"/>
      <c r="C123" s="259" t="s">
        <v>286</v>
      </c>
      <c r="D123" s="259" t="s">
        <v>452</v>
      </c>
      <c r="E123" s="260" t="s">
        <v>683</v>
      </c>
      <c r="F123" s="261" t="s">
        <v>684</v>
      </c>
      <c r="G123" s="262" t="s">
        <v>345</v>
      </c>
      <c r="H123" s="263">
        <v>24</v>
      </c>
      <c r="I123" s="264"/>
      <c r="J123" s="265"/>
      <c r="K123" s="266">
        <f>ROUND(P123*H123,2)</f>
        <v>0</v>
      </c>
      <c r="L123" s="261" t="s">
        <v>22</v>
      </c>
      <c r="M123" s="267"/>
      <c r="N123" s="268" t="s">
        <v>22</v>
      </c>
      <c r="O123" s="226" t="s">
        <v>46</v>
      </c>
      <c r="P123" s="227">
        <f>I123+J123</f>
        <v>0</v>
      </c>
      <c r="Q123" s="227">
        <f>ROUND(I123*H123,2)</f>
        <v>0</v>
      </c>
      <c r="R123" s="227">
        <f>ROUND(J123*H123,2)</f>
        <v>0</v>
      </c>
      <c r="S123" s="86"/>
      <c r="T123" s="228">
        <f>S123*H123</f>
        <v>0</v>
      </c>
      <c r="U123" s="228">
        <v>0</v>
      </c>
      <c r="V123" s="228">
        <f>U123*H123</f>
        <v>0</v>
      </c>
      <c r="W123" s="228">
        <v>0</v>
      </c>
      <c r="X123" s="229">
        <f>W123*H123</f>
        <v>0</v>
      </c>
      <c r="Y123" s="40"/>
      <c r="Z123" s="40"/>
      <c r="AA123" s="40"/>
      <c r="AB123" s="40"/>
      <c r="AC123" s="40"/>
      <c r="AD123" s="40"/>
      <c r="AE123" s="40"/>
      <c r="AR123" s="230" t="s">
        <v>258</v>
      </c>
      <c r="AT123" s="230" t="s">
        <v>452</v>
      </c>
      <c r="AU123" s="230" t="s">
        <v>86</v>
      </c>
      <c r="AY123" s="19" t="s">
        <v>211</v>
      </c>
      <c r="BE123" s="231">
        <f>IF(O123="základní",K123,0)</f>
        <v>0</v>
      </c>
      <c r="BF123" s="231">
        <f>IF(O123="snížená",K123,0)</f>
        <v>0</v>
      </c>
      <c r="BG123" s="231">
        <f>IF(O123="zákl. přenesená",K123,0)</f>
        <v>0</v>
      </c>
      <c r="BH123" s="231">
        <f>IF(O123="sníž. přenesená",K123,0)</f>
        <v>0</v>
      </c>
      <c r="BI123" s="231">
        <f>IF(O123="nulová",K123,0)</f>
        <v>0</v>
      </c>
      <c r="BJ123" s="19" t="s">
        <v>84</v>
      </c>
      <c r="BK123" s="231">
        <f>ROUND(P123*H123,2)</f>
        <v>0</v>
      </c>
      <c r="BL123" s="19" t="s">
        <v>218</v>
      </c>
      <c r="BM123" s="230" t="s">
        <v>685</v>
      </c>
    </row>
    <row r="124" s="2" customFormat="1">
      <c r="A124" s="40"/>
      <c r="B124" s="41"/>
      <c r="C124" s="42"/>
      <c r="D124" s="232" t="s">
        <v>220</v>
      </c>
      <c r="E124" s="42"/>
      <c r="F124" s="233" t="s">
        <v>684</v>
      </c>
      <c r="G124" s="42"/>
      <c r="H124" s="42"/>
      <c r="I124" s="234"/>
      <c r="J124" s="234"/>
      <c r="K124" s="42"/>
      <c r="L124" s="42"/>
      <c r="M124" s="46"/>
      <c r="N124" s="235"/>
      <c r="O124" s="236"/>
      <c r="P124" s="86"/>
      <c r="Q124" s="86"/>
      <c r="R124" s="86"/>
      <c r="S124" s="86"/>
      <c r="T124" s="86"/>
      <c r="U124" s="86"/>
      <c r="V124" s="86"/>
      <c r="W124" s="86"/>
      <c r="X124" s="87"/>
      <c r="Y124" s="40"/>
      <c r="Z124" s="40"/>
      <c r="AA124" s="40"/>
      <c r="AB124" s="40"/>
      <c r="AC124" s="40"/>
      <c r="AD124" s="40"/>
      <c r="AE124" s="40"/>
      <c r="AT124" s="19" t="s">
        <v>220</v>
      </c>
      <c r="AU124" s="19" t="s">
        <v>86</v>
      </c>
    </row>
    <row r="125" s="2" customFormat="1" ht="16.5" customHeight="1">
      <c r="A125" s="40"/>
      <c r="B125" s="41"/>
      <c r="C125" s="259" t="s">
        <v>292</v>
      </c>
      <c r="D125" s="259" t="s">
        <v>452</v>
      </c>
      <c r="E125" s="260" t="s">
        <v>686</v>
      </c>
      <c r="F125" s="261" t="s">
        <v>687</v>
      </c>
      <c r="G125" s="262" t="s">
        <v>688</v>
      </c>
      <c r="H125" s="263">
        <v>4</v>
      </c>
      <c r="I125" s="264"/>
      <c r="J125" s="265"/>
      <c r="K125" s="266">
        <f>ROUND(P125*H125,2)</f>
        <v>0</v>
      </c>
      <c r="L125" s="261" t="s">
        <v>22</v>
      </c>
      <c r="M125" s="267"/>
      <c r="N125" s="268" t="s">
        <v>22</v>
      </c>
      <c r="O125" s="226" t="s">
        <v>46</v>
      </c>
      <c r="P125" s="227">
        <f>I125+J125</f>
        <v>0</v>
      </c>
      <c r="Q125" s="227">
        <f>ROUND(I125*H125,2)</f>
        <v>0</v>
      </c>
      <c r="R125" s="227">
        <f>ROUND(J125*H125,2)</f>
        <v>0</v>
      </c>
      <c r="S125" s="86"/>
      <c r="T125" s="228">
        <f>S125*H125</f>
        <v>0</v>
      </c>
      <c r="U125" s="228">
        <v>0</v>
      </c>
      <c r="V125" s="228">
        <f>U125*H125</f>
        <v>0</v>
      </c>
      <c r="W125" s="228">
        <v>0</v>
      </c>
      <c r="X125" s="229">
        <f>W125*H125</f>
        <v>0</v>
      </c>
      <c r="Y125" s="40"/>
      <c r="Z125" s="40"/>
      <c r="AA125" s="40"/>
      <c r="AB125" s="40"/>
      <c r="AC125" s="40"/>
      <c r="AD125" s="40"/>
      <c r="AE125" s="40"/>
      <c r="AR125" s="230" t="s">
        <v>258</v>
      </c>
      <c r="AT125" s="230" t="s">
        <v>452</v>
      </c>
      <c r="AU125" s="230" t="s">
        <v>86</v>
      </c>
      <c r="AY125" s="19" t="s">
        <v>211</v>
      </c>
      <c r="BE125" s="231">
        <f>IF(O125="základní",K125,0)</f>
        <v>0</v>
      </c>
      <c r="BF125" s="231">
        <f>IF(O125="snížená",K125,0)</f>
        <v>0</v>
      </c>
      <c r="BG125" s="231">
        <f>IF(O125="zákl. přenesená",K125,0)</f>
        <v>0</v>
      </c>
      <c r="BH125" s="231">
        <f>IF(O125="sníž. přenesená",K125,0)</f>
        <v>0</v>
      </c>
      <c r="BI125" s="231">
        <f>IF(O125="nulová",K125,0)</f>
        <v>0</v>
      </c>
      <c r="BJ125" s="19" t="s">
        <v>84</v>
      </c>
      <c r="BK125" s="231">
        <f>ROUND(P125*H125,2)</f>
        <v>0</v>
      </c>
      <c r="BL125" s="19" t="s">
        <v>218</v>
      </c>
      <c r="BM125" s="230" t="s">
        <v>689</v>
      </c>
    </row>
    <row r="126" s="2" customFormat="1">
      <c r="A126" s="40"/>
      <c r="B126" s="41"/>
      <c r="C126" s="42"/>
      <c r="D126" s="232" t="s">
        <v>220</v>
      </c>
      <c r="E126" s="42"/>
      <c r="F126" s="233" t="s">
        <v>687</v>
      </c>
      <c r="G126" s="42"/>
      <c r="H126" s="42"/>
      <c r="I126" s="234"/>
      <c r="J126" s="234"/>
      <c r="K126" s="42"/>
      <c r="L126" s="42"/>
      <c r="M126" s="46"/>
      <c r="N126" s="235"/>
      <c r="O126" s="236"/>
      <c r="P126" s="86"/>
      <c r="Q126" s="86"/>
      <c r="R126" s="86"/>
      <c r="S126" s="86"/>
      <c r="T126" s="86"/>
      <c r="U126" s="86"/>
      <c r="V126" s="86"/>
      <c r="W126" s="86"/>
      <c r="X126" s="87"/>
      <c r="Y126" s="40"/>
      <c r="Z126" s="40"/>
      <c r="AA126" s="40"/>
      <c r="AB126" s="40"/>
      <c r="AC126" s="40"/>
      <c r="AD126" s="40"/>
      <c r="AE126" s="40"/>
      <c r="AT126" s="19" t="s">
        <v>220</v>
      </c>
      <c r="AU126" s="19" t="s">
        <v>86</v>
      </c>
    </row>
    <row r="127" s="2" customFormat="1" ht="16.5" customHeight="1">
      <c r="A127" s="40"/>
      <c r="B127" s="41"/>
      <c r="C127" s="259" t="s">
        <v>9</v>
      </c>
      <c r="D127" s="259" t="s">
        <v>452</v>
      </c>
      <c r="E127" s="260" t="s">
        <v>690</v>
      </c>
      <c r="F127" s="261" t="s">
        <v>691</v>
      </c>
      <c r="G127" s="262" t="s">
        <v>688</v>
      </c>
      <c r="H127" s="263">
        <v>2</v>
      </c>
      <c r="I127" s="264"/>
      <c r="J127" s="265"/>
      <c r="K127" s="266">
        <f>ROUND(P127*H127,2)</f>
        <v>0</v>
      </c>
      <c r="L127" s="261" t="s">
        <v>22</v>
      </c>
      <c r="M127" s="267"/>
      <c r="N127" s="268" t="s">
        <v>22</v>
      </c>
      <c r="O127" s="226" t="s">
        <v>46</v>
      </c>
      <c r="P127" s="227">
        <f>I127+J127</f>
        <v>0</v>
      </c>
      <c r="Q127" s="227">
        <f>ROUND(I127*H127,2)</f>
        <v>0</v>
      </c>
      <c r="R127" s="227">
        <f>ROUND(J127*H127,2)</f>
        <v>0</v>
      </c>
      <c r="S127" s="86"/>
      <c r="T127" s="228">
        <f>S127*H127</f>
        <v>0</v>
      </c>
      <c r="U127" s="228">
        <v>0</v>
      </c>
      <c r="V127" s="228">
        <f>U127*H127</f>
        <v>0</v>
      </c>
      <c r="W127" s="228">
        <v>0</v>
      </c>
      <c r="X127" s="229">
        <f>W127*H127</f>
        <v>0</v>
      </c>
      <c r="Y127" s="40"/>
      <c r="Z127" s="40"/>
      <c r="AA127" s="40"/>
      <c r="AB127" s="40"/>
      <c r="AC127" s="40"/>
      <c r="AD127" s="40"/>
      <c r="AE127" s="40"/>
      <c r="AR127" s="230" t="s">
        <v>258</v>
      </c>
      <c r="AT127" s="230" t="s">
        <v>452</v>
      </c>
      <c r="AU127" s="230" t="s">
        <v>86</v>
      </c>
      <c r="AY127" s="19" t="s">
        <v>211</v>
      </c>
      <c r="BE127" s="231">
        <f>IF(O127="základní",K127,0)</f>
        <v>0</v>
      </c>
      <c r="BF127" s="231">
        <f>IF(O127="snížená",K127,0)</f>
        <v>0</v>
      </c>
      <c r="BG127" s="231">
        <f>IF(O127="zákl. přenesená",K127,0)</f>
        <v>0</v>
      </c>
      <c r="BH127" s="231">
        <f>IF(O127="sníž. přenesená",K127,0)</f>
        <v>0</v>
      </c>
      <c r="BI127" s="231">
        <f>IF(O127="nulová",K127,0)</f>
        <v>0</v>
      </c>
      <c r="BJ127" s="19" t="s">
        <v>84</v>
      </c>
      <c r="BK127" s="231">
        <f>ROUND(P127*H127,2)</f>
        <v>0</v>
      </c>
      <c r="BL127" s="19" t="s">
        <v>218</v>
      </c>
      <c r="BM127" s="230" t="s">
        <v>692</v>
      </c>
    </row>
    <row r="128" s="2" customFormat="1">
      <c r="A128" s="40"/>
      <c r="B128" s="41"/>
      <c r="C128" s="42"/>
      <c r="D128" s="232" t="s">
        <v>220</v>
      </c>
      <c r="E128" s="42"/>
      <c r="F128" s="233" t="s">
        <v>691</v>
      </c>
      <c r="G128" s="42"/>
      <c r="H128" s="42"/>
      <c r="I128" s="234"/>
      <c r="J128" s="234"/>
      <c r="K128" s="42"/>
      <c r="L128" s="42"/>
      <c r="M128" s="46"/>
      <c r="N128" s="235"/>
      <c r="O128" s="236"/>
      <c r="P128" s="86"/>
      <c r="Q128" s="86"/>
      <c r="R128" s="86"/>
      <c r="S128" s="86"/>
      <c r="T128" s="86"/>
      <c r="U128" s="86"/>
      <c r="V128" s="86"/>
      <c r="W128" s="86"/>
      <c r="X128" s="87"/>
      <c r="Y128" s="40"/>
      <c r="Z128" s="40"/>
      <c r="AA128" s="40"/>
      <c r="AB128" s="40"/>
      <c r="AC128" s="40"/>
      <c r="AD128" s="40"/>
      <c r="AE128" s="40"/>
      <c r="AT128" s="19" t="s">
        <v>220</v>
      </c>
      <c r="AU128" s="19" t="s">
        <v>86</v>
      </c>
    </row>
    <row r="129" s="2" customFormat="1" ht="16.5" customHeight="1">
      <c r="A129" s="40"/>
      <c r="B129" s="41"/>
      <c r="C129" s="259" t="s">
        <v>302</v>
      </c>
      <c r="D129" s="259" t="s">
        <v>452</v>
      </c>
      <c r="E129" s="260" t="s">
        <v>693</v>
      </c>
      <c r="F129" s="261" t="s">
        <v>694</v>
      </c>
      <c r="G129" s="262" t="s">
        <v>688</v>
      </c>
      <c r="H129" s="263">
        <v>2</v>
      </c>
      <c r="I129" s="264"/>
      <c r="J129" s="265"/>
      <c r="K129" s="266">
        <f>ROUND(P129*H129,2)</f>
        <v>0</v>
      </c>
      <c r="L129" s="261" t="s">
        <v>22</v>
      </c>
      <c r="M129" s="267"/>
      <c r="N129" s="268" t="s">
        <v>22</v>
      </c>
      <c r="O129" s="226" t="s">
        <v>46</v>
      </c>
      <c r="P129" s="227">
        <f>I129+J129</f>
        <v>0</v>
      </c>
      <c r="Q129" s="227">
        <f>ROUND(I129*H129,2)</f>
        <v>0</v>
      </c>
      <c r="R129" s="227">
        <f>ROUND(J129*H129,2)</f>
        <v>0</v>
      </c>
      <c r="S129" s="86"/>
      <c r="T129" s="228">
        <f>S129*H129</f>
        <v>0</v>
      </c>
      <c r="U129" s="228">
        <v>0</v>
      </c>
      <c r="V129" s="228">
        <f>U129*H129</f>
        <v>0</v>
      </c>
      <c r="W129" s="228">
        <v>0</v>
      </c>
      <c r="X129" s="229">
        <f>W129*H129</f>
        <v>0</v>
      </c>
      <c r="Y129" s="40"/>
      <c r="Z129" s="40"/>
      <c r="AA129" s="40"/>
      <c r="AB129" s="40"/>
      <c r="AC129" s="40"/>
      <c r="AD129" s="40"/>
      <c r="AE129" s="40"/>
      <c r="AR129" s="230" t="s">
        <v>258</v>
      </c>
      <c r="AT129" s="230" t="s">
        <v>452</v>
      </c>
      <c r="AU129" s="230" t="s">
        <v>86</v>
      </c>
      <c r="AY129" s="19" t="s">
        <v>211</v>
      </c>
      <c r="BE129" s="231">
        <f>IF(O129="základní",K129,0)</f>
        <v>0</v>
      </c>
      <c r="BF129" s="231">
        <f>IF(O129="snížená",K129,0)</f>
        <v>0</v>
      </c>
      <c r="BG129" s="231">
        <f>IF(O129="zákl. přenesená",K129,0)</f>
        <v>0</v>
      </c>
      <c r="BH129" s="231">
        <f>IF(O129="sníž. přenesená",K129,0)</f>
        <v>0</v>
      </c>
      <c r="BI129" s="231">
        <f>IF(O129="nulová",K129,0)</f>
        <v>0</v>
      </c>
      <c r="BJ129" s="19" t="s">
        <v>84</v>
      </c>
      <c r="BK129" s="231">
        <f>ROUND(P129*H129,2)</f>
        <v>0</v>
      </c>
      <c r="BL129" s="19" t="s">
        <v>218</v>
      </c>
      <c r="BM129" s="230" t="s">
        <v>695</v>
      </c>
    </row>
    <row r="130" s="2" customFormat="1">
      <c r="A130" s="40"/>
      <c r="B130" s="41"/>
      <c r="C130" s="42"/>
      <c r="D130" s="232" t="s">
        <v>220</v>
      </c>
      <c r="E130" s="42"/>
      <c r="F130" s="233" t="s">
        <v>694</v>
      </c>
      <c r="G130" s="42"/>
      <c r="H130" s="42"/>
      <c r="I130" s="234"/>
      <c r="J130" s="234"/>
      <c r="K130" s="42"/>
      <c r="L130" s="42"/>
      <c r="M130" s="46"/>
      <c r="N130" s="235"/>
      <c r="O130" s="236"/>
      <c r="P130" s="86"/>
      <c r="Q130" s="86"/>
      <c r="R130" s="86"/>
      <c r="S130" s="86"/>
      <c r="T130" s="86"/>
      <c r="U130" s="86"/>
      <c r="V130" s="86"/>
      <c r="W130" s="86"/>
      <c r="X130" s="87"/>
      <c r="Y130" s="40"/>
      <c r="Z130" s="40"/>
      <c r="AA130" s="40"/>
      <c r="AB130" s="40"/>
      <c r="AC130" s="40"/>
      <c r="AD130" s="40"/>
      <c r="AE130" s="40"/>
      <c r="AT130" s="19" t="s">
        <v>220</v>
      </c>
      <c r="AU130" s="19" t="s">
        <v>86</v>
      </c>
    </row>
    <row r="131" s="2" customFormat="1" ht="16.5" customHeight="1">
      <c r="A131" s="40"/>
      <c r="B131" s="41"/>
      <c r="C131" s="259" t="s">
        <v>308</v>
      </c>
      <c r="D131" s="259" t="s">
        <v>452</v>
      </c>
      <c r="E131" s="260" t="s">
        <v>696</v>
      </c>
      <c r="F131" s="261" t="s">
        <v>697</v>
      </c>
      <c r="G131" s="262" t="s">
        <v>688</v>
      </c>
      <c r="H131" s="263">
        <v>2</v>
      </c>
      <c r="I131" s="264"/>
      <c r="J131" s="265"/>
      <c r="K131" s="266">
        <f>ROUND(P131*H131,2)</f>
        <v>0</v>
      </c>
      <c r="L131" s="261" t="s">
        <v>22</v>
      </c>
      <c r="M131" s="267"/>
      <c r="N131" s="268" t="s">
        <v>22</v>
      </c>
      <c r="O131" s="226" t="s">
        <v>46</v>
      </c>
      <c r="P131" s="227">
        <f>I131+J131</f>
        <v>0</v>
      </c>
      <c r="Q131" s="227">
        <f>ROUND(I131*H131,2)</f>
        <v>0</v>
      </c>
      <c r="R131" s="227">
        <f>ROUND(J131*H131,2)</f>
        <v>0</v>
      </c>
      <c r="S131" s="86"/>
      <c r="T131" s="228">
        <f>S131*H131</f>
        <v>0</v>
      </c>
      <c r="U131" s="228">
        <v>0</v>
      </c>
      <c r="V131" s="228">
        <f>U131*H131</f>
        <v>0</v>
      </c>
      <c r="W131" s="228">
        <v>0</v>
      </c>
      <c r="X131" s="229">
        <f>W131*H131</f>
        <v>0</v>
      </c>
      <c r="Y131" s="40"/>
      <c r="Z131" s="40"/>
      <c r="AA131" s="40"/>
      <c r="AB131" s="40"/>
      <c r="AC131" s="40"/>
      <c r="AD131" s="40"/>
      <c r="AE131" s="40"/>
      <c r="AR131" s="230" t="s">
        <v>258</v>
      </c>
      <c r="AT131" s="230" t="s">
        <v>452</v>
      </c>
      <c r="AU131" s="230" t="s">
        <v>86</v>
      </c>
      <c r="AY131" s="19" t="s">
        <v>211</v>
      </c>
      <c r="BE131" s="231">
        <f>IF(O131="základní",K131,0)</f>
        <v>0</v>
      </c>
      <c r="BF131" s="231">
        <f>IF(O131="snížená",K131,0)</f>
        <v>0</v>
      </c>
      <c r="BG131" s="231">
        <f>IF(O131="zákl. přenesená",K131,0)</f>
        <v>0</v>
      </c>
      <c r="BH131" s="231">
        <f>IF(O131="sníž. přenesená",K131,0)</f>
        <v>0</v>
      </c>
      <c r="BI131" s="231">
        <f>IF(O131="nulová",K131,0)</f>
        <v>0</v>
      </c>
      <c r="BJ131" s="19" t="s">
        <v>84</v>
      </c>
      <c r="BK131" s="231">
        <f>ROUND(P131*H131,2)</f>
        <v>0</v>
      </c>
      <c r="BL131" s="19" t="s">
        <v>218</v>
      </c>
      <c r="BM131" s="230" t="s">
        <v>698</v>
      </c>
    </row>
    <row r="132" s="2" customFormat="1">
      <c r="A132" s="40"/>
      <c r="B132" s="41"/>
      <c r="C132" s="42"/>
      <c r="D132" s="232" t="s">
        <v>220</v>
      </c>
      <c r="E132" s="42"/>
      <c r="F132" s="233" t="s">
        <v>697</v>
      </c>
      <c r="G132" s="42"/>
      <c r="H132" s="42"/>
      <c r="I132" s="234"/>
      <c r="J132" s="234"/>
      <c r="K132" s="42"/>
      <c r="L132" s="42"/>
      <c r="M132" s="46"/>
      <c r="N132" s="235"/>
      <c r="O132" s="236"/>
      <c r="P132" s="86"/>
      <c r="Q132" s="86"/>
      <c r="R132" s="86"/>
      <c r="S132" s="86"/>
      <c r="T132" s="86"/>
      <c r="U132" s="86"/>
      <c r="V132" s="86"/>
      <c r="W132" s="86"/>
      <c r="X132" s="87"/>
      <c r="Y132" s="40"/>
      <c r="Z132" s="40"/>
      <c r="AA132" s="40"/>
      <c r="AB132" s="40"/>
      <c r="AC132" s="40"/>
      <c r="AD132" s="40"/>
      <c r="AE132" s="40"/>
      <c r="AT132" s="19" t="s">
        <v>220</v>
      </c>
      <c r="AU132" s="19" t="s">
        <v>86</v>
      </c>
    </row>
    <row r="133" s="2" customFormat="1" ht="16.5" customHeight="1">
      <c r="A133" s="40"/>
      <c r="B133" s="41"/>
      <c r="C133" s="259" t="s">
        <v>314</v>
      </c>
      <c r="D133" s="259" t="s">
        <v>452</v>
      </c>
      <c r="E133" s="260" t="s">
        <v>699</v>
      </c>
      <c r="F133" s="261" t="s">
        <v>700</v>
      </c>
      <c r="G133" s="262" t="s">
        <v>688</v>
      </c>
      <c r="H133" s="263">
        <v>2</v>
      </c>
      <c r="I133" s="264"/>
      <c r="J133" s="265"/>
      <c r="K133" s="266">
        <f>ROUND(P133*H133,2)</f>
        <v>0</v>
      </c>
      <c r="L133" s="261" t="s">
        <v>22</v>
      </c>
      <c r="M133" s="267"/>
      <c r="N133" s="268" t="s">
        <v>22</v>
      </c>
      <c r="O133" s="226" t="s">
        <v>46</v>
      </c>
      <c r="P133" s="227">
        <f>I133+J133</f>
        <v>0</v>
      </c>
      <c r="Q133" s="227">
        <f>ROUND(I133*H133,2)</f>
        <v>0</v>
      </c>
      <c r="R133" s="227">
        <f>ROUND(J133*H133,2)</f>
        <v>0</v>
      </c>
      <c r="S133" s="86"/>
      <c r="T133" s="228">
        <f>S133*H133</f>
        <v>0</v>
      </c>
      <c r="U133" s="228">
        <v>0</v>
      </c>
      <c r="V133" s="228">
        <f>U133*H133</f>
        <v>0</v>
      </c>
      <c r="W133" s="228">
        <v>0</v>
      </c>
      <c r="X133" s="229">
        <f>W133*H133</f>
        <v>0</v>
      </c>
      <c r="Y133" s="40"/>
      <c r="Z133" s="40"/>
      <c r="AA133" s="40"/>
      <c r="AB133" s="40"/>
      <c r="AC133" s="40"/>
      <c r="AD133" s="40"/>
      <c r="AE133" s="40"/>
      <c r="AR133" s="230" t="s">
        <v>258</v>
      </c>
      <c r="AT133" s="230" t="s">
        <v>452</v>
      </c>
      <c r="AU133" s="230" t="s">
        <v>86</v>
      </c>
      <c r="AY133" s="19" t="s">
        <v>211</v>
      </c>
      <c r="BE133" s="231">
        <f>IF(O133="základní",K133,0)</f>
        <v>0</v>
      </c>
      <c r="BF133" s="231">
        <f>IF(O133="snížená",K133,0)</f>
        <v>0</v>
      </c>
      <c r="BG133" s="231">
        <f>IF(O133="zákl. přenesená",K133,0)</f>
        <v>0</v>
      </c>
      <c r="BH133" s="231">
        <f>IF(O133="sníž. přenesená",K133,0)</f>
        <v>0</v>
      </c>
      <c r="BI133" s="231">
        <f>IF(O133="nulová",K133,0)</f>
        <v>0</v>
      </c>
      <c r="BJ133" s="19" t="s">
        <v>84</v>
      </c>
      <c r="BK133" s="231">
        <f>ROUND(P133*H133,2)</f>
        <v>0</v>
      </c>
      <c r="BL133" s="19" t="s">
        <v>218</v>
      </c>
      <c r="BM133" s="230" t="s">
        <v>701</v>
      </c>
    </row>
    <row r="134" s="2" customFormat="1">
      <c r="A134" s="40"/>
      <c r="B134" s="41"/>
      <c r="C134" s="42"/>
      <c r="D134" s="232" t="s">
        <v>220</v>
      </c>
      <c r="E134" s="42"/>
      <c r="F134" s="233" t="s">
        <v>700</v>
      </c>
      <c r="G134" s="42"/>
      <c r="H134" s="42"/>
      <c r="I134" s="234"/>
      <c r="J134" s="234"/>
      <c r="K134" s="42"/>
      <c r="L134" s="42"/>
      <c r="M134" s="46"/>
      <c r="N134" s="235"/>
      <c r="O134" s="236"/>
      <c r="P134" s="86"/>
      <c r="Q134" s="86"/>
      <c r="R134" s="86"/>
      <c r="S134" s="86"/>
      <c r="T134" s="86"/>
      <c r="U134" s="86"/>
      <c r="V134" s="86"/>
      <c r="W134" s="86"/>
      <c r="X134" s="87"/>
      <c r="Y134" s="40"/>
      <c r="Z134" s="40"/>
      <c r="AA134" s="40"/>
      <c r="AB134" s="40"/>
      <c r="AC134" s="40"/>
      <c r="AD134" s="40"/>
      <c r="AE134" s="40"/>
      <c r="AT134" s="19" t="s">
        <v>220</v>
      </c>
      <c r="AU134" s="19" t="s">
        <v>86</v>
      </c>
    </row>
    <row r="135" s="2" customFormat="1" ht="16.5" customHeight="1">
      <c r="A135" s="40"/>
      <c r="B135" s="41"/>
      <c r="C135" s="259" t="s">
        <v>318</v>
      </c>
      <c r="D135" s="259" t="s">
        <v>452</v>
      </c>
      <c r="E135" s="260" t="s">
        <v>702</v>
      </c>
      <c r="F135" s="261" t="s">
        <v>703</v>
      </c>
      <c r="G135" s="262" t="s">
        <v>688</v>
      </c>
      <c r="H135" s="263">
        <v>2</v>
      </c>
      <c r="I135" s="264"/>
      <c r="J135" s="265"/>
      <c r="K135" s="266">
        <f>ROUND(P135*H135,2)</f>
        <v>0</v>
      </c>
      <c r="L135" s="261" t="s">
        <v>22</v>
      </c>
      <c r="M135" s="267"/>
      <c r="N135" s="268" t="s">
        <v>22</v>
      </c>
      <c r="O135" s="226" t="s">
        <v>46</v>
      </c>
      <c r="P135" s="227">
        <f>I135+J135</f>
        <v>0</v>
      </c>
      <c r="Q135" s="227">
        <f>ROUND(I135*H135,2)</f>
        <v>0</v>
      </c>
      <c r="R135" s="227">
        <f>ROUND(J135*H135,2)</f>
        <v>0</v>
      </c>
      <c r="S135" s="86"/>
      <c r="T135" s="228">
        <f>S135*H135</f>
        <v>0</v>
      </c>
      <c r="U135" s="228">
        <v>0</v>
      </c>
      <c r="V135" s="228">
        <f>U135*H135</f>
        <v>0</v>
      </c>
      <c r="W135" s="228">
        <v>0</v>
      </c>
      <c r="X135" s="229">
        <f>W135*H135</f>
        <v>0</v>
      </c>
      <c r="Y135" s="40"/>
      <c r="Z135" s="40"/>
      <c r="AA135" s="40"/>
      <c r="AB135" s="40"/>
      <c r="AC135" s="40"/>
      <c r="AD135" s="40"/>
      <c r="AE135" s="40"/>
      <c r="AR135" s="230" t="s">
        <v>258</v>
      </c>
      <c r="AT135" s="230" t="s">
        <v>452</v>
      </c>
      <c r="AU135" s="230" t="s">
        <v>86</v>
      </c>
      <c r="AY135" s="19" t="s">
        <v>211</v>
      </c>
      <c r="BE135" s="231">
        <f>IF(O135="základní",K135,0)</f>
        <v>0</v>
      </c>
      <c r="BF135" s="231">
        <f>IF(O135="snížená",K135,0)</f>
        <v>0</v>
      </c>
      <c r="BG135" s="231">
        <f>IF(O135="zákl. přenesená",K135,0)</f>
        <v>0</v>
      </c>
      <c r="BH135" s="231">
        <f>IF(O135="sníž. přenesená",K135,0)</f>
        <v>0</v>
      </c>
      <c r="BI135" s="231">
        <f>IF(O135="nulová",K135,0)</f>
        <v>0</v>
      </c>
      <c r="BJ135" s="19" t="s">
        <v>84</v>
      </c>
      <c r="BK135" s="231">
        <f>ROUND(P135*H135,2)</f>
        <v>0</v>
      </c>
      <c r="BL135" s="19" t="s">
        <v>218</v>
      </c>
      <c r="BM135" s="230" t="s">
        <v>704</v>
      </c>
    </row>
    <row r="136" s="2" customFormat="1">
      <c r="A136" s="40"/>
      <c r="B136" s="41"/>
      <c r="C136" s="42"/>
      <c r="D136" s="232" t="s">
        <v>220</v>
      </c>
      <c r="E136" s="42"/>
      <c r="F136" s="233" t="s">
        <v>703</v>
      </c>
      <c r="G136" s="42"/>
      <c r="H136" s="42"/>
      <c r="I136" s="234"/>
      <c r="J136" s="234"/>
      <c r="K136" s="42"/>
      <c r="L136" s="42"/>
      <c r="M136" s="46"/>
      <c r="N136" s="235"/>
      <c r="O136" s="236"/>
      <c r="P136" s="86"/>
      <c r="Q136" s="86"/>
      <c r="R136" s="86"/>
      <c r="S136" s="86"/>
      <c r="T136" s="86"/>
      <c r="U136" s="86"/>
      <c r="V136" s="86"/>
      <c r="W136" s="86"/>
      <c r="X136" s="87"/>
      <c r="Y136" s="40"/>
      <c r="Z136" s="40"/>
      <c r="AA136" s="40"/>
      <c r="AB136" s="40"/>
      <c r="AC136" s="40"/>
      <c r="AD136" s="40"/>
      <c r="AE136" s="40"/>
      <c r="AT136" s="19" t="s">
        <v>220</v>
      </c>
      <c r="AU136" s="19" t="s">
        <v>86</v>
      </c>
    </row>
    <row r="137" s="2" customFormat="1" ht="16.5" customHeight="1">
      <c r="A137" s="40"/>
      <c r="B137" s="41"/>
      <c r="C137" s="259" t="s">
        <v>323</v>
      </c>
      <c r="D137" s="259" t="s">
        <v>452</v>
      </c>
      <c r="E137" s="260" t="s">
        <v>705</v>
      </c>
      <c r="F137" s="261" t="s">
        <v>706</v>
      </c>
      <c r="G137" s="262" t="s">
        <v>688</v>
      </c>
      <c r="H137" s="263">
        <v>16</v>
      </c>
      <c r="I137" s="264"/>
      <c r="J137" s="265"/>
      <c r="K137" s="266">
        <f>ROUND(P137*H137,2)</f>
        <v>0</v>
      </c>
      <c r="L137" s="261" t="s">
        <v>22</v>
      </c>
      <c r="M137" s="267"/>
      <c r="N137" s="268" t="s">
        <v>22</v>
      </c>
      <c r="O137" s="226" t="s">
        <v>46</v>
      </c>
      <c r="P137" s="227">
        <f>I137+J137</f>
        <v>0</v>
      </c>
      <c r="Q137" s="227">
        <f>ROUND(I137*H137,2)</f>
        <v>0</v>
      </c>
      <c r="R137" s="227">
        <f>ROUND(J137*H137,2)</f>
        <v>0</v>
      </c>
      <c r="S137" s="86"/>
      <c r="T137" s="228">
        <f>S137*H137</f>
        <v>0</v>
      </c>
      <c r="U137" s="228">
        <v>0</v>
      </c>
      <c r="V137" s="228">
        <f>U137*H137</f>
        <v>0</v>
      </c>
      <c r="W137" s="228">
        <v>0</v>
      </c>
      <c r="X137" s="229">
        <f>W137*H137</f>
        <v>0</v>
      </c>
      <c r="Y137" s="40"/>
      <c r="Z137" s="40"/>
      <c r="AA137" s="40"/>
      <c r="AB137" s="40"/>
      <c r="AC137" s="40"/>
      <c r="AD137" s="40"/>
      <c r="AE137" s="40"/>
      <c r="AR137" s="230" t="s">
        <v>258</v>
      </c>
      <c r="AT137" s="230" t="s">
        <v>452</v>
      </c>
      <c r="AU137" s="230" t="s">
        <v>86</v>
      </c>
      <c r="AY137" s="19" t="s">
        <v>211</v>
      </c>
      <c r="BE137" s="231">
        <f>IF(O137="základní",K137,0)</f>
        <v>0</v>
      </c>
      <c r="BF137" s="231">
        <f>IF(O137="snížená",K137,0)</f>
        <v>0</v>
      </c>
      <c r="BG137" s="231">
        <f>IF(O137="zákl. přenesená",K137,0)</f>
        <v>0</v>
      </c>
      <c r="BH137" s="231">
        <f>IF(O137="sníž. přenesená",K137,0)</f>
        <v>0</v>
      </c>
      <c r="BI137" s="231">
        <f>IF(O137="nulová",K137,0)</f>
        <v>0</v>
      </c>
      <c r="BJ137" s="19" t="s">
        <v>84</v>
      </c>
      <c r="BK137" s="231">
        <f>ROUND(P137*H137,2)</f>
        <v>0</v>
      </c>
      <c r="BL137" s="19" t="s">
        <v>218</v>
      </c>
      <c r="BM137" s="230" t="s">
        <v>707</v>
      </c>
    </row>
    <row r="138" s="2" customFormat="1">
      <c r="A138" s="40"/>
      <c r="B138" s="41"/>
      <c r="C138" s="42"/>
      <c r="D138" s="232" t="s">
        <v>220</v>
      </c>
      <c r="E138" s="42"/>
      <c r="F138" s="233" t="s">
        <v>706</v>
      </c>
      <c r="G138" s="42"/>
      <c r="H138" s="42"/>
      <c r="I138" s="234"/>
      <c r="J138" s="234"/>
      <c r="K138" s="42"/>
      <c r="L138" s="42"/>
      <c r="M138" s="46"/>
      <c r="N138" s="235"/>
      <c r="O138" s="236"/>
      <c r="P138" s="86"/>
      <c r="Q138" s="86"/>
      <c r="R138" s="86"/>
      <c r="S138" s="86"/>
      <c r="T138" s="86"/>
      <c r="U138" s="86"/>
      <c r="V138" s="86"/>
      <c r="W138" s="86"/>
      <c r="X138" s="87"/>
      <c r="Y138" s="40"/>
      <c r="Z138" s="40"/>
      <c r="AA138" s="40"/>
      <c r="AB138" s="40"/>
      <c r="AC138" s="40"/>
      <c r="AD138" s="40"/>
      <c r="AE138" s="40"/>
      <c r="AT138" s="19" t="s">
        <v>220</v>
      </c>
      <c r="AU138" s="19" t="s">
        <v>86</v>
      </c>
    </row>
    <row r="139" s="2" customFormat="1" ht="16.5" customHeight="1">
      <c r="A139" s="40"/>
      <c r="B139" s="41"/>
      <c r="C139" s="259" t="s">
        <v>8</v>
      </c>
      <c r="D139" s="259" t="s">
        <v>452</v>
      </c>
      <c r="E139" s="260" t="s">
        <v>708</v>
      </c>
      <c r="F139" s="261" t="s">
        <v>709</v>
      </c>
      <c r="G139" s="262" t="s">
        <v>688</v>
      </c>
      <c r="H139" s="263">
        <v>10</v>
      </c>
      <c r="I139" s="264"/>
      <c r="J139" s="265"/>
      <c r="K139" s="266">
        <f>ROUND(P139*H139,2)</f>
        <v>0</v>
      </c>
      <c r="L139" s="261" t="s">
        <v>22</v>
      </c>
      <c r="M139" s="267"/>
      <c r="N139" s="268" t="s">
        <v>22</v>
      </c>
      <c r="O139" s="226" t="s">
        <v>46</v>
      </c>
      <c r="P139" s="227">
        <f>I139+J139</f>
        <v>0</v>
      </c>
      <c r="Q139" s="227">
        <f>ROUND(I139*H139,2)</f>
        <v>0</v>
      </c>
      <c r="R139" s="227">
        <f>ROUND(J139*H139,2)</f>
        <v>0</v>
      </c>
      <c r="S139" s="86"/>
      <c r="T139" s="228">
        <f>S139*H139</f>
        <v>0</v>
      </c>
      <c r="U139" s="228">
        <v>0</v>
      </c>
      <c r="V139" s="228">
        <f>U139*H139</f>
        <v>0</v>
      </c>
      <c r="W139" s="228">
        <v>0</v>
      </c>
      <c r="X139" s="229">
        <f>W139*H139</f>
        <v>0</v>
      </c>
      <c r="Y139" s="40"/>
      <c r="Z139" s="40"/>
      <c r="AA139" s="40"/>
      <c r="AB139" s="40"/>
      <c r="AC139" s="40"/>
      <c r="AD139" s="40"/>
      <c r="AE139" s="40"/>
      <c r="AR139" s="230" t="s">
        <v>258</v>
      </c>
      <c r="AT139" s="230" t="s">
        <v>452</v>
      </c>
      <c r="AU139" s="230" t="s">
        <v>86</v>
      </c>
      <c r="AY139" s="19" t="s">
        <v>211</v>
      </c>
      <c r="BE139" s="231">
        <f>IF(O139="základní",K139,0)</f>
        <v>0</v>
      </c>
      <c r="BF139" s="231">
        <f>IF(O139="snížená",K139,0)</f>
        <v>0</v>
      </c>
      <c r="BG139" s="231">
        <f>IF(O139="zákl. přenesená",K139,0)</f>
        <v>0</v>
      </c>
      <c r="BH139" s="231">
        <f>IF(O139="sníž. přenesená",K139,0)</f>
        <v>0</v>
      </c>
      <c r="BI139" s="231">
        <f>IF(O139="nulová",K139,0)</f>
        <v>0</v>
      </c>
      <c r="BJ139" s="19" t="s">
        <v>84</v>
      </c>
      <c r="BK139" s="231">
        <f>ROUND(P139*H139,2)</f>
        <v>0</v>
      </c>
      <c r="BL139" s="19" t="s">
        <v>218</v>
      </c>
      <c r="BM139" s="230" t="s">
        <v>710</v>
      </c>
    </row>
    <row r="140" s="2" customFormat="1">
      <c r="A140" s="40"/>
      <c r="B140" s="41"/>
      <c r="C140" s="42"/>
      <c r="D140" s="232" t="s">
        <v>220</v>
      </c>
      <c r="E140" s="42"/>
      <c r="F140" s="233" t="s">
        <v>709</v>
      </c>
      <c r="G140" s="42"/>
      <c r="H140" s="42"/>
      <c r="I140" s="234"/>
      <c r="J140" s="234"/>
      <c r="K140" s="42"/>
      <c r="L140" s="42"/>
      <c r="M140" s="46"/>
      <c r="N140" s="235"/>
      <c r="O140" s="236"/>
      <c r="P140" s="86"/>
      <c r="Q140" s="86"/>
      <c r="R140" s="86"/>
      <c r="S140" s="86"/>
      <c r="T140" s="86"/>
      <c r="U140" s="86"/>
      <c r="V140" s="86"/>
      <c r="W140" s="86"/>
      <c r="X140" s="87"/>
      <c r="Y140" s="40"/>
      <c r="Z140" s="40"/>
      <c r="AA140" s="40"/>
      <c r="AB140" s="40"/>
      <c r="AC140" s="40"/>
      <c r="AD140" s="40"/>
      <c r="AE140" s="40"/>
      <c r="AT140" s="19" t="s">
        <v>220</v>
      </c>
      <c r="AU140" s="19" t="s">
        <v>86</v>
      </c>
    </row>
    <row r="141" s="2" customFormat="1" ht="16.5" customHeight="1">
      <c r="A141" s="40"/>
      <c r="B141" s="41"/>
      <c r="C141" s="259" t="s">
        <v>337</v>
      </c>
      <c r="D141" s="259" t="s">
        <v>452</v>
      </c>
      <c r="E141" s="260" t="s">
        <v>711</v>
      </c>
      <c r="F141" s="261" t="s">
        <v>712</v>
      </c>
      <c r="G141" s="262" t="s">
        <v>688</v>
      </c>
      <c r="H141" s="263">
        <v>2</v>
      </c>
      <c r="I141" s="264"/>
      <c r="J141" s="265"/>
      <c r="K141" s="266">
        <f>ROUND(P141*H141,2)</f>
        <v>0</v>
      </c>
      <c r="L141" s="261" t="s">
        <v>22</v>
      </c>
      <c r="M141" s="267"/>
      <c r="N141" s="268" t="s">
        <v>22</v>
      </c>
      <c r="O141" s="226" t="s">
        <v>46</v>
      </c>
      <c r="P141" s="227">
        <f>I141+J141</f>
        <v>0</v>
      </c>
      <c r="Q141" s="227">
        <f>ROUND(I141*H141,2)</f>
        <v>0</v>
      </c>
      <c r="R141" s="227">
        <f>ROUND(J141*H141,2)</f>
        <v>0</v>
      </c>
      <c r="S141" s="86"/>
      <c r="T141" s="228">
        <f>S141*H141</f>
        <v>0</v>
      </c>
      <c r="U141" s="228">
        <v>0</v>
      </c>
      <c r="V141" s="228">
        <f>U141*H141</f>
        <v>0</v>
      </c>
      <c r="W141" s="228">
        <v>0</v>
      </c>
      <c r="X141" s="229">
        <f>W141*H141</f>
        <v>0</v>
      </c>
      <c r="Y141" s="40"/>
      <c r="Z141" s="40"/>
      <c r="AA141" s="40"/>
      <c r="AB141" s="40"/>
      <c r="AC141" s="40"/>
      <c r="AD141" s="40"/>
      <c r="AE141" s="40"/>
      <c r="AR141" s="230" t="s">
        <v>258</v>
      </c>
      <c r="AT141" s="230" t="s">
        <v>452</v>
      </c>
      <c r="AU141" s="230" t="s">
        <v>86</v>
      </c>
      <c r="AY141" s="19" t="s">
        <v>211</v>
      </c>
      <c r="BE141" s="231">
        <f>IF(O141="základní",K141,0)</f>
        <v>0</v>
      </c>
      <c r="BF141" s="231">
        <f>IF(O141="snížená",K141,0)</f>
        <v>0</v>
      </c>
      <c r="BG141" s="231">
        <f>IF(O141="zákl. přenesená",K141,0)</f>
        <v>0</v>
      </c>
      <c r="BH141" s="231">
        <f>IF(O141="sníž. přenesená",K141,0)</f>
        <v>0</v>
      </c>
      <c r="BI141" s="231">
        <f>IF(O141="nulová",K141,0)</f>
        <v>0</v>
      </c>
      <c r="BJ141" s="19" t="s">
        <v>84</v>
      </c>
      <c r="BK141" s="231">
        <f>ROUND(P141*H141,2)</f>
        <v>0</v>
      </c>
      <c r="BL141" s="19" t="s">
        <v>218</v>
      </c>
      <c r="BM141" s="230" t="s">
        <v>713</v>
      </c>
    </row>
    <row r="142" s="2" customFormat="1">
      <c r="A142" s="40"/>
      <c r="B142" s="41"/>
      <c r="C142" s="42"/>
      <c r="D142" s="232" t="s">
        <v>220</v>
      </c>
      <c r="E142" s="42"/>
      <c r="F142" s="233" t="s">
        <v>712</v>
      </c>
      <c r="G142" s="42"/>
      <c r="H142" s="42"/>
      <c r="I142" s="234"/>
      <c r="J142" s="234"/>
      <c r="K142" s="42"/>
      <c r="L142" s="42"/>
      <c r="M142" s="46"/>
      <c r="N142" s="235"/>
      <c r="O142" s="236"/>
      <c r="P142" s="86"/>
      <c r="Q142" s="86"/>
      <c r="R142" s="86"/>
      <c r="S142" s="86"/>
      <c r="T142" s="86"/>
      <c r="U142" s="86"/>
      <c r="V142" s="86"/>
      <c r="W142" s="86"/>
      <c r="X142" s="87"/>
      <c r="Y142" s="40"/>
      <c r="Z142" s="40"/>
      <c r="AA142" s="40"/>
      <c r="AB142" s="40"/>
      <c r="AC142" s="40"/>
      <c r="AD142" s="40"/>
      <c r="AE142" s="40"/>
      <c r="AT142" s="19" t="s">
        <v>220</v>
      </c>
      <c r="AU142" s="19" t="s">
        <v>86</v>
      </c>
    </row>
    <row r="143" s="2" customFormat="1" ht="16.5" customHeight="1">
      <c r="A143" s="40"/>
      <c r="B143" s="41"/>
      <c r="C143" s="259" t="s">
        <v>342</v>
      </c>
      <c r="D143" s="259" t="s">
        <v>452</v>
      </c>
      <c r="E143" s="260" t="s">
        <v>714</v>
      </c>
      <c r="F143" s="261" t="s">
        <v>715</v>
      </c>
      <c r="G143" s="262" t="s">
        <v>716</v>
      </c>
      <c r="H143" s="263">
        <v>60</v>
      </c>
      <c r="I143" s="264"/>
      <c r="J143" s="265"/>
      <c r="K143" s="266">
        <f>ROUND(P143*H143,2)</f>
        <v>0</v>
      </c>
      <c r="L143" s="261" t="s">
        <v>22</v>
      </c>
      <c r="M143" s="267"/>
      <c r="N143" s="268" t="s">
        <v>22</v>
      </c>
      <c r="O143" s="226" t="s">
        <v>46</v>
      </c>
      <c r="P143" s="227">
        <f>I143+J143</f>
        <v>0</v>
      </c>
      <c r="Q143" s="227">
        <f>ROUND(I143*H143,2)</f>
        <v>0</v>
      </c>
      <c r="R143" s="227">
        <f>ROUND(J143*H143,2)</f>
        <v>0</v>
      </c>
      <c r="S143" s="86"/>
      <c r="T143" s="228">
        <f>S143*H143</f>
        <v>0</v>
      </c>
      <c r="U143" s="228">
        <v>0</v>
      </c>
      <c r="V143" s="228">
        <f>U143*H143</f>
        <v>0</v>
      </c>
      <c r="W143" s="228">
        <v>0</v>
      </c>
      <c r="X143" s="229">
        <f>W143*H143</f>
        <v>0</v>
      </c>
      <c r="Y143" s="40"/>
      <c r="Z143" s="40"/>
      <c r="AA143" s="40"/>
      <c r="AB143" s="40"/>
      <c r="AC143" s="40"/>
      <c r="AD143" s="40"/>
      <c r="AE143" s="40"/>
      <c r="AR143" s="230" t="s">
        <v>258</v>
      </c>
      <c r="AT143" s="230" t="s">
        <v>452</v>
      </c>
      <c r="AU143" s="230" t="s">
        <v>86</v>
      </c>
      <c r="AY143" s="19" t="s">
        <v>211</v>
      </c>
      <c r="BE143" s="231">
        <f>IF(O143="základní",K143,0)</f>
        <v>0</v>
      </c>
      <c r="BF143" s="231">
        <f>IF(O143="snížená",K143,0)</f>
        <v>0</v>
      </c>
      <c r="BG143" s="231">
        <f>IF(O143="zákl. přenesená",K143,0)</f>
        <v>0</v>
      </c>
      <c r="BH143" s="231">
        <f>IF(O143="sníž. přenesená",K143,0)</f>
        <v>0</v>
      </c>
      <c r="BI143" s="231">
        <f>IF(O143="nulová",K143,0)</f>
        <v>0</v>
      </c>
      <c r="BJ143" s="19" t="s">
        <v>84</v>
      </c>
      <c r="BK143" s="231">
        <f>ROUND(P143*H143,2)</f>
        <v>0</v>
      </c>
      <c r="BL143" s="19" t="s">
        <v>218</v>
      </c>
      <c r="BM143" s="230" t="s">
        <v>717</v>
      </c>
    </row>
    <row r="144" s="2" customFormat="1">
      <c r="A144" s="40"/>
      <c r="B144" s="41"/>
      <c r="C144" s="42"/>
      <c r="D144" s="232" t="s">
        <v>220</v>
      </c>
      <c r="E144" s="42"/>
      <c r="F144" s="233" t="s">
        <v>715</v>
      </c>
      <c r="G144" s="42"/>
      <c r="H144" s="42"/>
      <c r="I144" s="234"/>
      <c r="J144" s="234"/>
      <c r="K144" s="42"/>
      <c r="L144" s="42"/>
      <c r="M144" s="46"/>
      <c r="N144" s="235"/>
      <c r="O144" s="236"/>
      <c r="P144" s="86"/>
      <c r="Q144" s="86"/>
      <c r="R144" s="86"/>
      <c r="S144" s="86"/>
      <c r="T144" s="86"/>
      <c r="U144" s="86"/>
      <c r="V144" s="86"/>
      <c r="W144" s="86"/>
      <c r="X144" s="87"/>
      <c r="Y144" s="40"/>
      <c r="Z144" s="40"/>
      <c r="AA144" s="40"/>
      <c r="AB144" s="40"/>
      <c r="AC144" s="40"/>
      <c r="AD144" s="40"/>
      <c r="AE144" s="40"/>
      <c r="AT144" s="19" t="s">
        <v>220</v>
      </c>
      <c r="AU144" s="19" t="s">
        <v>86</v>
      </c>
    </row>
    <row r="145" s="12" customFormat="1" ht="22.8" customHeight="1">
      <c r="A145" s="12"/>
      <c r="B145" s="201"/>
      <c r="C145" s="202"/>
      <c r="D145" s="203" t="s">
        <v>76</v>
      </c>
      <c r="E145" s="216" t="s">
        <v>263</v>
      </c>
      <c r="F145" s="216" t="s">
        <v>379</v>
      </c>
      <c r="G145" s="202"/>
      <c r="H145" s="202"/>
      <c r="I145" s="205"/>
      <c r="J145" s="205"/>
      <c r="K145" s="217">
        <f>BK145</f>
        <v>0</v>
      </c>
      <c r="L145" s="202"/>
      <c r="M145" s="207"/>
      <c r="N145" s="208"/>
      <c r="O145" s="209"/>
      <c r="P145" s="209"/>
      <c r="Q145" s="210">
        <f>SUM(Q146:Q151)</f>
        <v>0</v>
      </c>
      <c r="R145" s="210">
        <f>SUM(R146:R151)</f>
        <v>0</v>
      </c>
      <c r="S145" s="209"/>
      <c r="T145" s="211">
        <f>SUM(T146:T151)</f>
        <v>0</v>
      </c>
      <c r="U145" s="209"/>
      <c r="V145" s="211">
        <f>SUM(V146:V151)</f>
        <v>0</v>
      </c>
      <c r="W145" s="209"/>
      <c r="X145" s="212">
        <f>SUM(X146:X151)</f>
        <v>0</v>
      </c>
      <c r="Y145" s="12"/>
      <c r="Z145" s="12"/>
      <c r="AA145" s="12"/>
      <c r="AB145" s="12"/>
      <c r="AC145" s="12"/>
      <c r="AD145" s="12"/>
      <c r="AE145" s="12"/>
      <c r="AR145" s="213" t="s">
        <v>84</v>
      </c>
      <c r="AT145" s="214" t="s">
        <v>76</v>
      </c>
      <c r="AU145" s="214" t="s">
        <v>84</v>
      </c>
      <c r="AY145" s="213" t="s">
        <v>211</v>
      </c>
      <c r="BK145" s="215">
        <f>SUM(BK146:BK151)</f>
        <v>0</v>
      </c>
    </row>
    <row r="146" s="2" customFormat="1" ht="16.5" customHeight="1">
      <c r="A146" s="40"/>
      <c r="B146" s="41"/>
      <c r="C146" s="259" t="s">
        <v>349</v>
      </c>
      <c r="D146" s="259" t="s">
        <v>452</v>
      </c>
      <c r="E146" s="260" t="s">
        <v>718</v>
      </c>
      <c r="F146" s="261" t="s">
        <v>719</v>
      </c>
      <c r="G146" s="262" t="s">
        <v>345</v>
      </c>
      <c r="H146" s="263">
        <v>60</v>
      </c>
      <c r="I146" s="264"/>
      <c r="J146" s="265"/>
      <c r="K146" s="266">
        <f>ROUND(P146*H146,2)</f>
        <v>0</v>
      </c>
      <c r="L146" s="261" t="s">
        <v>22</v>
      </c>
      <c r="M146" s="267"/>
      <c r="N146" s="268" t="s">
        <v>22</v>
      </c>
      <c r="O146" s="226" t="s">
        <v>46</v>
      </c>
      <c r="P146" s="227">
        <f>I146+J146</f>
        <v>0</v>
      </c>
      <c r="Q146" s="227">
        <f>ROUND(I146*H146,2)</f>
        <v>0</v>
      </c>
      <c r="R146" s="227">
        <f>ROUND(J146*H146,2)</f>
        <v>0</v>
      </c>
      <c r="S146" s="86"/>
      <c r="T146" s="228">
        <f>S146*H146</f>
        <v>0</v>
      </c>
      <c r="U146" s="228">
        <v>0</v>
      </c>
      <c r="V146" s="228">
        <f>U146*H146</f>
        <v>0</v>
      </c>
      <c r="W146" s="228">
        <v>0</v>
      </c>
      <c r="X146" s="229">
        <f>W146*H146</f>
        <v>0</v>
      </c>
      <c r="Y146" s="40"/>
      <c r="Z146" s="40"/>
      <c r="AA146" s="40"/>
      <c r="AB146" s="40"/>
      <c r="AC146" s="40"/>
      <c r="AD146" s="40"/>
      <c r="AE146" s="40"/>
      <c r="AR146" s="230" t="s">
        <v>258</v>
      </c>
      <c r="AT146" s="230" t="s">
        <v>452</v>
      </c>
      <c r="AU146" s="230" t="s">
        <v>86</v>
      </c>
      <c r="AY146" s="19" t="s">
        <v>211</v>
      </c>
      <c r="BE146" s="231">
        <f>IF(O146="základní",K146,0)</f>
        <v>0</v>
      </c>
      <c r="BF146" s="231">
        <f>IF(O146="snížená",K146,0)</f>
        <v>0</v>
      </c>
      <c r="BG146" s="231">
        <f>IF(O146="zákl. přenesená",K146,0)</f>
        <v>0</v>
      </c>
      <c r="BH146" s="231">
        <f>IF(O146="sníž. přenesená",K146,0)</f>
        <v>0</v>
      </c>
      <c r="BI146" s="231">
        <f>IF(O146="nulová",K146,0)</f>
        <v>0</v>
      </c>
      <c r="BJ146" s="19" t="s">
        <v>84</v>
      </c>
      <c r="BK146" s="231">
        <f>ROUND(P146*H146,2)</f>
        <v>0</v>
      </c>
      <c r="BL146" s="19" t="s">
        <v>218</v>
      </c>
      <c r="BM146" s="230" t="s">
        <v>720</v>
      </c>
    </row>
    <row r="147" s="2" customFormat="1">
      <c r="A147" s="40"/>
      <c r="B147" s="41"/>
      <c r="C147" s="42"/>
      <c r="D147" s="232" t="s">
        <v>220</v>
      </c>
      <c r="E147" s="42"/>
      <c r="F147" s="233" t="s">
        <v>719</v>
      </c>
      <c r="G147" s="42"/>
      <c r="H147" s="42"/>
      <c r="I147" s="234"/>
      <c r="J147" s="234"/>
      <c r="K147" s="42"/>
      <c r="L147" s="42"/>
      <c r="M147" s="46"/>
      <c r="N147" s="235"/>
      <c r="O147" s="236"/>
      <c r="P147" s="86"/>
      <c r="Q147" s="86"/>
      <c r="R147" s="86"/>
      <c r="S147" s="86"/>
      <c r="T147" s="86"/>
      <c r="U147" s="86"/>
      <c r="V147" s="86"/>
      <c r="W147" s="86"/>
      <c r="X147" s="87"/>
      <c r="Y147" s="40"/>
      <c r="Z147" s="40"/>
      <c r="AA147" s="40"/>
      <c r="AB147" s="40"/>
      <c r="AC147" s="40"/>
      <c r="AD147" s="40"/>
      <c r="AE147" s="40"/>
      <c r="AT147" s="19" t="s">
        <v>220</v>
      </c>
      <c r="AU147" s="19" t="s">
        <v>86</v>
      </c>
    </row>
    <row r="148" s="2" customFormat="1" ht="16.5" customHeight="1">
      <c r="A148" s="40"/>
      <c r="B148" s="41"/>
      <c r="C148" s="259" t="s">
        <v>356</v>
      </c>
      <c r="D148" s="259" t="s">
        <v>452</v>
      </c>
      <c r="E148" s="260" t="s">
        <v>721</v>
      </c>
      <c r="F148" s="261" t="s">
        <v>722</v>
      </c>
      <c r="G148" s="262" t="s">
        <v>345</v>
      </c>
      <c r="H148" s="263">
        <v>60</v>
      </c>
      <c r="I148" s="264"/>
      <c r="J148" s="265"/>
      <c r="K148" s="266">
        <f>ROUND(P148*H148,2)</f>
        <v>0</v>
      </c>
      <c r="L148" s="261" t="s">
        <v>22</v>
      </c>
      <c r="M148" s="267"/>
      <c r="N148" s="268" t="s">
        <v>22</v>
      </c>
      <c r="O148" s="226" t="s">
        <v>46</v>
      </c>
      <c r="P148" s="227">
        <f>I148+J148</f>
        <v>0</v>
      </c>
      <c r="Q148" s="227">
        <f>ROUND(I148*H148,2)</f>
        <v>0</v>
      </c>
      <c r="R148" s="227">
        <f>ROUND(J148*H148,2)</f>
        <v>0</v>
      </c>
      <c r="S148" s="86"/>
      <c r="T148" s="228">
        <f>S148*H148</f>
        <v>0</v>
      </c>
      <c r="U148" s="228">
        <v>0</v>
      </c>
      <c r="V148" s="228">
        <f>U148*H148</f>
        <v>0</v>
      </c>
      <c r="W148" s="228">
        <v>0</v>
      </c>
      <c r="X148" s="229">
        <f>W148*H148</f>
        <v>0</v>
      </c>
      <c r="Y148" s="40"/>
      <c r="Z148" s="40"/>
      <c r="AA148" s="40"/>
      <c r="AB148" s="40"/>
      <c r="AC148" s="40"/>
      <c r="AD148" s="40"/>
      <c r="AE148" s="40"/>
      <c r="AR148" s="230" t="s">
        <v>258</v>
      </c>
      <c r="AT148" s="230" t="s">
        <v>452</v>
      </c>
      <c r="AU148" s="230" t="s">
        <v>86</v>
      </c>
      <c r="AY148" s="19" t="s">
        <v>211</v>
      </c>
      <c r="BE148" s="231">
        <f>IF(O148="základní",K148,0)</f>
        <v>0</v>
      </c>
      <c r="BF148" s="231">
        <f>IF(O148="snížená",K148,0)</f>
        <v>0</v>
      </c>
      <c r="BG148" s="231">
        <f>IF(O148="zákl. přenesená",K148,0)</f>
        <v>0</v>
      </c>
      <c r="BH148" s="231">
        <f>IF(O148="sníž. přenesená",K148,0)</f>
        <v>0</v>
      </c>
      <c r="BI148" s="231">
        <f>IF(O148="nulová",K148,0)</f>
        <v>0</v>
      </c>
      <c r="BJ148" s="19" t="s">
        <v>84</v>
      </c>
      <c r="BK148" s="231">
        <f>ROUND(P148*H148,2)</f>
        <v>0</v>
      </c>
      <c r="BL148" s="19" t="s">
        <v>218</v>
      </c>
      <c r="BM148" s="230" t="s">
        <v>723</v>
      </c>
    </row>
    <row r="149" s="2" customFormat="1">
      <c r="A149" s="40"/>
      <c r="B149" s="41"/>
      <c r="C149" s="42"/>
      <c r="D149" s="232" t="s">
        <v>220</v>
      </c>
      <c r="E149" s="42"/>
      <c r="F149" s="233" t="s">
        <v>722</v>
      </c>
      <c r="G149" s="42"/>
      <c r="H149" s="42"/>
      <c r="I149" s="234"/>
      <c r="J149" s="234"/>
      <c r="K149" s="42"/>
      <c r="L149" s="42"/>
      <c r="M149" s="46"/>
      <c r="N149" s="235"/>
      <c r="O149" s="236"/>
      <c r="P149" s="86"/>
      <c r="Q149" s="86"/>
      <c r="R149" s="86"/>
      <c r="S149" s="86"/>
      <c r="T149" s="86"/>
      <c r="U149" s="86"/>
      <c r="V149" s="86"/>
      <c r="W149" s="86"/>
      <c r="X149" s="87"/>
      <c r="Y149" s="40"/>
      <c r="Z149" s="40"/>
      <c r="AA149" s="40"/>
      <c r="AB149" s="40"/>
      <c r="AC149" s="40"/>
      <c r="AD149" s="40"/>
      <c r="AE149" s="40"/>
      <c r="AT149" s="19" t="s">
        <v>220</v>
      </c>
      <c r="AU149" s="19" t="s">
        <v>86</v>
      </c>
    </row>
    <row r="150" s="2" customFormat="1" ht="16.5" customHeight="1">
      <c r="A150" s="40"/>
      <c r="B150" s="41"/>
      <c r="C150" s="259" t="s">
        <v>362</v>
      </c>
      <c r="D150" s="259" t="s">
        <v>452</v>
      </c>
      <c r="E150" s="260" t="s">
        <v>724</v>
      </c>
      <c r="F150" s="261" t="s">
        <v>725</v>
      </c>
      <c r="G150" s="262" t="s">
        <v>497</v>
      </c>
      <c r="H150" s="263">
        <v>1</v>
      </c>
      <c r="I150" s="264"/>
      <c r="J150" s="265"/>
      <c r="K150" s="266">
        <f>ROUND(P150*H150,2)</f>
        <v>0</v>
      </c>
      <c r="L150" s="261" t="s">
        <v>22</v>
      </c>
      <c r="M150" s="267"/>
      <c r="N150" s="268" t="s">
        <v>22</v>
      </c>
      <c r="O150" s="226" t="s">
        <v>46</v>
      </c>
      <c r="P150" s="227">
        <f>I150+J150</f>
        <v>0</v>
      </c>
      <c r="Q150" s="227">
        <f>ROUND(I150*H150,2)</f>
        <v>0</v>
      </c>
      <c r="R150" s="227">
        <f>ROUND(J150*H150,2)</f>
        <v>0</v>
      </c>
      <c r="S150" s="86"/>
      <c r="T150" s="228">
        <f>S150*H150</f>
        <v>0</v>
      </c>
      <c r="U150" s="228">
        <v>0</v>
      </c>
      <c r="V150" s="228">
        <f>U150*H150</f>
        <v>0</v>
      </c>
      <c r="W150" s="228">
        <v>0</v>
      </c>
      <c r="X150" s="229">
        <f>W150*H150</f>
        <v>0</v>
      </c>
      <c r="Y150" s="40"/>
      <c r="Z150" s="40"/>
      <c r="AA150" s="40"/>
      <c r="AB150" s="40"/>
      <c r="AC150" s="40"/>
      <c r="AD150" s="40"/>
      <c r="AE150" s="40"/>
      <c r="AR150" s="230" t="s">
        <v>258</v>
      </c>
      <c r="AT150" s="230" t="s">
        <v>452</v>
      </c>
      <c r="AU150" s="230" t="s">
        <v>86</v>
      </c>
      <c r="AY150" s="19" t="s">
        <v>211</v>
      </c>
      <c r="BE150" s="231">
        <f>IF(O150="základní",K150,0)</f>
        <v>0</v>
      </c>
      <c r="BF150" s="231">
        <f>IF(O150="snížená",K150,0)</f>
        <v>0</v>
      </c>
      <c r="BG150" s="231">
        <f>IF(O150="zákl. přenesená",K150,0)</f>
        <v>0</v>
      </c>
      <c r="BH150" s="231">
        <f>IF(O150="sníž. přenesená",K150,0)</f>
        <v>0</v>
      </c>
      <c r="BI150" s="231">
        <f>IF(O150="nulová",K150,0)</f>
        <v>0</v>
      </c>
      <c r="BJ150" s="19" t="s">
        <v>84</v>
      </c>
      <c r="BK150" s="231">
        <f>ROUND(P150*H150,2)</f>
        <v>0</v>
      </c>
      <c r="BL150" s="19" t="s">
        <v>218</v>
      </c>
      <c r="BM150" s="230" t="s">
        <v>726</v>
      </c>
    </row>
    <row r="151" s="2" customFormat="1">
      <c r="A151" s="40"/>
      <c r="B151" s="41"/>
      <c r="C151" s="42"/>
      <c r="D151" s="232" t="s">
        <v>220</v>
      </c>
      <c r="E151" s="42"/>
      <c r="F151" s="233" t="s">
        <v>725</v>
      </c>
      <c r="G151" s="42"/>
      <c r="H151" s="42"/>
      <c r="I151" s="234"/>
      <c r="J151" s="234"/>
      <c r="K151" s="42"/>
      <c r="L151" s="42"/>
      <c r="M151" s="46"/>
      <c r="N151" s="283"/>
      <c r="O151" s="284"/>
      <c r="P151" s="285"/>
      <c r="Q151" s="285"/>
      <c r="R151" s="285"/>
      <c r="S151" s="285"/>
      <c r="T151" s="285"/>
      <c r="U151" s="285"/>
      <c r="V151" s="285"/>
      <c r="W151" s="285"/>
      <c r="X151" s="286"/>
      <c r="Y151" s="40"/>
      <c r="Z151" s="40"/>
      <c r="AA151" s="40"/>
      <c r="AB151" s="40"/>
      <c r="AC151" s="40"/>
      <c r="AD151" s="40"/>
      <c r="AE151" s="40"/>
      <c r="AT151" s="19" t="s">
        <v>220</v>
      </c>
      <c r="AU151" s="19" t="s">
        <v>86</v>
      </c>
    </row>
    <row r="152" s="2" customFormat="1" ht="6.96" customHeight="1">
      <c r="A152" s="40"/>
      <c r="B152" s="61"/>
      <c r="C152" s="62"/>
      <c r="D152" s="62"/>
      <c r="E152" s="62"/>
      <c r="F152" s="62"/>
      <c r="G152" s="62"/>
      <c r="H152" s="62"/>
      <c r="I152" s="62"/>
      <c r="J152" s="62"/>
      <c r="K152" s="62"/>
      <c r="L152" s="62"/>
      <c r="M152" s="46"/>
      <c r="N152" s="40"/>
      <c r="P152" s="40"/>
      <c r="Q152" s="40"/>
      <c r="R152" s="40"/>
      <c r="S152" s="40"/>
      <c r="T152" s="40"/>
      <c r="U152" s="40"/>
      <c r="V152" s="40"/>
      <c r="W152" s="40"/>
      <c r="X152" s="40"/>
      <c r="Y152" s="40"/>
      <c r="Z152" s="40"/>
      <c r="AA152" s="40"/>
      <c r="AB152" s="40"/>
      <c r="AC152" s="40"/>
      <c r="AD152" s="40"/>
      <c r="AE152" s="40"/>
    </row>
  </sheetData>
  <sheetProtection sheet="1" autoFilter="0" formatColumns="0" formatRows="0" objects="1" scenarios="1" spinCount="100000" saltValue="wReUThCaUcdkSQd0LbmqZ9JSGKPA0aZbzN0/IaXMl0dwQbutzz5TQgfk4NmDRgryNUCYAaizDq9brY+33Kp9+g==" hashValue="JufPb6E2XWc3bLxb9cPNh7Cf8NCCHFN9zUTHN3F8hxA9YAckCzUkiMKkIe5n8etvLNtgWkV6cBVAEW8oHukiGQ==" algorithmName="SHA-512" password="CC35"/>
  <autoFilter ref="C92:L151"/>
  <mergeCells count="12">
    <mergeCell ref="E7:H7"/>
    <mergeCell ref="E9:H9"/>
    <mergeCell ref="E11:H11"/>
    <mergeCell ref="E20:H20"/>
    <mergeCell ref="E29:H29"/>
    <mergeCell ref="E52:H52"/>
    <mergeCell ref="E54:H54"/>
    <mergeCell ref="E56:H56"/>
    <mergeCell ref="E81:H81"/>
    <mergeCell ref="E83:H83"/>
    <mergeCell ref="E85:H85"/>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97</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165</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727</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ROUND(K91,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ROUND((SUM(BE91:BE111)),  2)</f>
        <v>0</v>
      </c>
      <c r="G37" s="40"/>
      <c r="H37" s="40"/>
      <c r="I37" s="161">
        <v>0.20999999999999999</v>
      </c>
      <c r="J37" s="40"/>
      <c r="K37" s="156">
        <f>ROUND(((SUM(BE91:BE111))*I37),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ROUND((SUM(BF91:BF111)),  2)</f>
        <v>0</v>
      </c>
      <c r="G38" s="40"/>
      <c r="H38" s="40"/>
      <c r="I38" s="161">
        <v>0.14999999999999999</v>
      </c>
      <c r="J38" s="40"/>
      <c r="K38" s="156">
        <f>ROUND(((SUM(BF91:BF111))*I38),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ROUND((SUM(BG91:BG111)),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ROUND((SUM(BH91:BH111)),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ROUND((SUM(BI91:BI111)),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165</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03 - zdravotechnické instalace</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Q91</f>
        <v>0</v>
      </c>
      <c r="J65" s="104">
        <f>R91</f>
        <v>0</v>
      </c>
      <c r="K65" s="104">
        <f>K91</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Q92</f>
        <v>0</v>
      </c>
      <c r="J66" s="182">
        <f>R92</f>
        <v>0</v>
      </c>
      <c r="K66" s="182">
        <f>K92</f>
        <v>0</v>
      </c>
      <c r="L66" s="179"/>
      <c r="M66" s="183"/>
      <c r="S66" s="9"/>
      <c r="T66" s="9"/>
      <c r="U66" s="9"/>
      <c r="V66" s="9"/>
      <c r="W66" s="9"/>
      <c r="X66" s="9"/>
      <c r="Y66" s="9"/>
      <c r="Z66" s="9"/>
      <c r="AA66" s="9"/>
      <c r="AB66" s="9"/>
      <c r="AC66" s="9"/>
      <c r="AD66" s="9"/>
      <c r="AE66" s="9"/>
    </row>
    <row r="67" s="10" customFormat="1" ht="19.92" customHeight="1">
      <c r="A67" s="10"/>
      <c r="B67" s="184"/>
      <c r="C67" s="129"/>
      <c r="D67" s="185" t="s">
        <v>182</v>
      </c>
      <c r="E67" s="186"/>
      <c r="F67" s="186"/>
      <c r="G67" s="186"/>
      <c r="H67" s="186"/>
      <c r="I67" s="187">
        <f>Q93</f>
        <v>0</v>
      </c>
      <c r="J67" s="187">
        <f>R93</f>
        <v>0</v>
      </c>
      <c r="K67" s="187">
        <f>K93</f>
        <v>0</v>
      </c>
      <c r="L67" s="129"/>
      <c r="M67" s="188"/>
      <c r="S67" s="10"/>
      <c r="T67" s="10"/>
      <c r="U67" s="10"/>
      <c r="V67" s="10"/>
      <c r="W67" s="10"/>
      <c r="X67" s="10"/>
      <c r="Y67" s="10"/>
      <c r="Z67" s="10"/>
      <c r="AA67" s="10"/>
      <c r="AB67" s="10"/>
      <c r="AC67" s="10"/>
      <c r="AD67" s="10"/>
      <c r="AE67" s="10"/>
    </row>
    <row r="68" s="9" customFormat="1" ht="24.96" customHeight="1">
      <c r="A68" s="9"/>
      <c r="B68" s="178"/>
      <c r="C68" s="179"/>
      <c r="D68" s="180" t="s">
        <v>185</v>
      </c>
      <c r="E68" s="181"/>
      <c r="F68" s="181"/>
      <c r="G68" s="181"/>
      <c r="H68" s="181"/>
      <c r="I68" s="182">
        <f>Q98</f>
        <v>0</v>
      </c>
      <c r="J68" s="182">
        <f>R98</f>
        <v>0</v>
      </c>
      <c r="K68" s="182">
        <f>K98</f>
        <v>0</v>
      </c>
      <c r="L68" s="179"/>
      <c r="M68" s="183"/>
      <c r="S68" s="9"/>
      <c r="T68" s="9"/>
      <c r="U68" s="9"/>
      <c r="V68" s="9"/>
      <c r="W68" s="9"/>
      <c r="X68" s="9"/>
      <c r="Y68" s="9"/>
      <c r="Z68" s="9"/>
      <c r="AA68" s="9"/>
      <c r="AB68" s="9"/>
      <c r="AC68" s="9"/>
      <c r="AD68" s="9"/>
      <c r="AE68" s="9"/>
    </row>
    <row r="69" s="10" customFormat="1" ht="19.92" customHeight="1">
      <c r="A69" s="10"/>
      <c r="B69" s="184"/>
      <c r="C69" s="129"/>
      <c r="D69" s="185" t="s">
        <v>728</v>
      </c>
      <c r="E69" s="186"/>
      <c r="F69" s="186"/>
      <c r="G69" s="186"/>
      <c r="H69" s="186"/>
      <c r="I69" s="187">
        <f>Q99</f>
        <v>0</v>
      </c>
      <c r="J69" s="187">
        <f>R99</f>
        <v>0</v>
      </c>
      <c r="K69" s="187">
        <f>K99</f>
        <v>0</v>
      </c>
      <c r="L69" s="129"/>
      <c r="M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42"/>
      <c r="M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62"/>
      <c r="M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64"/>
      <c r="M75" s="148"/>
      <c r="S75" s="40"/>
      <c r="T75" s="40"/>
      <c r="U75" s="40"/>
      <c r="V75" s="40"/>
      <c r="W75" s="40"/>
      <c r="X75" s="40"/>
      <c r="Y75" s="40"/>
      <c r="Z75" s="40"/>
      <c r="AA75" s="40"/>
      <c r="AB75" s="40"/>
      <c r="AC75" s="40"/>
      <c r="AD75" s="40"/>
      <c r="AE75" s="40"/>
    </row>
    <row r="76" s="2" customFormat="1" ht="24.96" customHeight="1">
      <c r="A76" s="40"/>
      <c r="B76" s="41"/>
      <c r="C76" s="25" t="s">
        <v>192</v>
      </c>
      <c r="D76" s="42"/>
      <c r="E76" s="42"/>
      <c r="F76" s="42"/>
      <c r="G76" s="42"/>
      <c r="H76" s="42"/>
      <c r="I76" s="42"/>
      <c r="J76" s="42"/>
      <c r="K76" s="42"/>
      <c r="L76" s="42"/>
      <c r="M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42"/>
      <c r="M77" s="148"/>
      <c r="S77" s="40"/>
      <c r="T77" s="40"/>
      <c r="U77" s="40"/>
      <c r="V77" s="40"/>
      <c r="W77" s="40"/>
      <c r="X77" s="40"/>
      <c r="Y77" s="40"/>
      <c r="Z77" s="40"/>
      <c r="AA77" s="40"/>
      <c r="AB77" s="40"/>
      <c r="AC77" s="40"/>
      <c r="AD77" s="40"/>
      <c r="AE77" s="40"/>
    </row>
    <row r="78" s="2" customFormat="1" ht="12" customHeight="1">
      <c r="A78" s="40"/>
      <c r="B78" s="41"/>
      <c r="C78" s="34" t="s">
        <v>17</v>
      </c>
      <c r="D78" s="42"/>
      <c r="E78" s="42"/>
      <c r="F78" s="42"/>
      <c r="G78" s="42"/>
      <c r="H78" s="42"/>
      <c r="I78" s="42"/>
      <c r="J78" s="42"/>
      <c r="K78" s="42"/>
      <c r="L78" s="42"/>
      <c r="M78" s="148"/>
      <c r="S78" s="40"/>
      <c r="T78" s="40"/>
      <c r="U78" s="40"/>
      <c r="V78" s="40"/>
      <c r="W78" s="40"/>
      <c r="X78" s="40"/>
      <c r="Y78" s="40"/>
      <c r="Z78" s="40"/>
      <c r="AA78" s="40"/>
      <c r="AB78" s="40"/>
      <c r="AC78" s="40"/>
      <c r="AD78" s="40"/>
      <c r="AE78" s="40"/>
    </row>
    <row r="79" s="2" customFormat="1" ht="16.5" customHeight="1">
      <c r="A79" s="40"/>
      <c r="B79" s="41"/>
      <c r="C79" s="42"/>
      <c r="D79" s="42"/>
      <c r="E79" s="173" t="str">
        <f>E7</f>
        <v>Stavební úpravy pro bezbariérovost objektu ZŠ Liberec, U školy, Liberec</v>
      </c>
      <c r="F79" s="34"/>
      <c r="G79" s="34"/>
      <c r="H79" s="34"/>
      <c r="I79" s="42"/>
      <c r="J79" s="42"/>
      <c r="K79" s="42"/>
      <c r="L79" s="42"/>
      <c r="M79" s="148"/>
      <c r="S79" s="40"/>
      <c r="T79" s="40"/>
      <c r="U79" s="40"/>
      <c r="V79" s="40"/>
      <c r="W79" s="40"/>
      <c r="X79" s="40"/>
      <c r="Y79" s="40"/>
      <c r="Z79" s="40"/>
      <c r="AA79" s="40"/>
      <c r="AB79" s="40"/>
      <c r="AC79" s="40"/>
      <c r="AD79" s="40"/>
      <c r="AE79" s="40"/>
    </row>
    <row r="80" s="1" customFormat="1" ht="12" customHeight="1">
      <c r="B80" s="23"/>
      <c r="C80" s="34" t="s">
        <v>164</v>
      </c>
      <c r="D80" s="24"/>
      <c r="E80" s="24"/>
      <c r="F80" s="24"/>
      <c r="G80" s="24"/>
      <c r="H80" s="24"/>
      <c r="I80" s="24"/>
      <c r="J80" s="24"/>
      <c r="K80" s="24"/>
      <c r="L80" s="24"/>
      <c r="M80" s="22"/>
    </row>
    <row r="81" s="2" customFormat="1" ht="16.5" customHeight="1">
      <c r="A81" s="40"/>
      <c r="B81" s="41"/>
      <c r="C81" s="42"/>
      <c r="D81" s="42"/>
      <c r="E81" s="173" t="s">
        <v>165</v>
      </c>
      <c r="F81" s="42"/>
      <c r="G81" s="42"/>
      <c r="H81" s="42"/>
      <c r="I81" s="42"/>
      <c r="J81" s="42"/>
      <c r="K81" s="42"/>
      <c r="L81" s="42"/>
      <c r="M81" s="148"/>
      <c r="S81" s="40"/>
      <c r="T81" s="40"/>
      <c r="U81" s="40"/>
      <c r="V81" s="40"/>
      <c r="W81" s="40"/>
      <c r="X81" s="40"/>
      <c r="Y81" s="40"/>
      <c r="Z81" s="40"/>
      <c r="AA81" s="40"/>
      <c r="AB81" s="40"/>
      <c r="AC81" s="40"/>
      <c r="AD81" s="40"/>
      <c r="AE81" s="40"/>
    </row>
    <row r="82" s="2" customFormat="1" ht="12" customHeight="1">
      <c r="A82" s="40"/>
      <c r="B82" s="41"/>
      <c r="C82" s="34" t="s">
        <v>166</v>
      </c>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16.5" customHeight="1">
      <c r="A83" s="40"/>
      <c r="B83" s="41"/>
      <c r="C83" s="42"/>
      <c r="D83" s="42"/>
      <c r="E83" s="71" t="str">
        <f>E11</f>
        <v>03 - zdravotechnické instalace</v>
      </c>
      <c r="F83" s="42"/>
      <c r="G83" s="42"/>
      <c r="H83" s="42"/>
      <c r="I83" s="42"/>
      <c r="J83" s="42"/>
      <c r="K83" s="42"/>
      <c r="L83" s="42"/>
      <c r="M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42"/>
      <c r="M84" s="148"/>
      <c r="S84" s="40"/>
      <c r="T84" s="40"/>
      <c r="U84" s="40"/>
      <c r="V84" s="40"/>
      <c r="W84" s="40"/>
      <c r="X84" s="40"/>
      <c r="Y84" s="40"/>
      <c r="Z84" s="40"/>
      <c r="AA84" s="40"/>
      <c r="AB84" s="40"/>
      <c r="AC84" s="40"/>
      <c r="AD84" s="40"/>
      <c r="AE84" s="40"/>
    </row>
    <row r="85" s="2" customFormat="1" ht="12" customHeight="1">
      <c r="A85" s="40"/>
      <c r="B85" s="41"/>
      <c r="C85" s="34" t="s">
        <v>23</v>
      </c>
      <c r="D85" s="42"/>
      <c r="E85" s="42"/>
      <c r="F85" s="29" t="str">
        <f>F14</f>
        <v>Liberec</v>
      </c>
      <c r="G85" s="42"/>
      <c r="H85" s="42"/>
      <c r="I85" s="34" t="s">
        <v>25</v>
      </c>
      <c r="J85" s="74" t="str">
        <f>IF(J14="","",J14)</f>
        <v>11.2.2022</v>
      </c>
      <c r="K85" s="42"/>
      <c r="L85" s="42"/>
      <c r="M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42"/>
      <c r="M86" s="148"/>
      <c r="S86" s="40"/>
      <c r="T86" s="40"/>
      <c r="U86" s="40"/>
      <c r="V86" s="40"/>
      <c r="W86" s="40"/>
      <c r="X86" s="40"/>
      <c r="Y86" s="40"/>
      <c r="Z86" s="40"/>
      <c r="AA86" s="40"/>
      <c r="AB86" s="40"/>
      <c r="AC86" s="40"/>
      <c r="AD86" s="40"/>
      <c r="AE86" s="40"/>
    </row>
    <row r="87" s="2" customFormat="1" ht="40.05" customHeight="1">
      <c r="A87" s="40"/>
      <c r="B87" s="41"/>
      <c r="C87" s="34" t="s">
        <v>27</v>
      </c>
      <c r="D87" s="42"/>
      <c r="E87" s="42"/>
      <c r="F87" s="29" t="str">
        <f>E17</f>
        <v>Statutární město Liberec</v>
      </c>
      <c r="G87" s="42"/>
      <c r="H87" s="42"/>
      <c r="I87" s="34" t="s">
        <v>34</v>
      </c>
      <c r="J87" s="38" t="str">
        <f>E23</f>
        <v>TRIGLYPH architektonická kancelář s.r.o.</v>
      </c>
      <c r="K87" s="42"/>
      <c r="L87" s="42"/>
      <c r="M87" s="148"/>
      <c r="S87" s="40"/>
      <c r="T87" s="40"/>
      <c r="U87" s="40"/>
      <c r="V87" s="40"/>
      <c r="W87" s="40"/>
      <c r="X87" s="40"/>
      <c r="Y87" s="40"/>
      <c r="Z87" s="40"/>
      <c r="AA87" s="40"/>
      <c r="AB87" s="40"/>
      <c r="AC87" s="40"/>
      <c r="AD87" s="40"/>
      <c r="AE87" s="40"/>
    </row>
    <row r="88" s="2" customFormat="1" ht="15.15" customHeight="1">
      <c r="A88" s="40"/>
      <c r="B88" s="41"/>
      <c r="C88" s="34" t="s">
        <v>32</v>
      </c>
      <c r="D88" s="42"/>
      <c r="E88" s="42"/>
      <c r="F88" s="29" t="str">
        <f>IF(E20="","",E20)</f>
        <v>Vyplň údaj</v>
      </c>
      <c r="G88" s="42"/>
      <c r="H88" s="42"/>
      <c r="I88" s="34" t="s">
        <v>37</v>
      </c>
      <c r="J88" s="38" t="str">
        <f>E26</f>
        <v xml:space="preserve"> </v>
      </c>
      <c r="K88" s="42"/>
      <c r="L88" s="42"/>
      <c r="M88" s="148"/>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42"/>
      <c r="M89" s="148"/>
      <c r="S89" s="40"/>
      <c r="T89" s="40"/>
      <c r="U89" s="40"/>
      <c r="V89" s="40"/>
      <c r="W89" s="40"/>
      <c r="X89" s="40"/>
      <c r="Y89" s="40"/>
      <c r="Z89" s="40"/>
      <c r="AA89" s="40"/>
      <c r="AB89" s="40"/>
      <c r="AC89" s="40"/>
      <c r="AD89" s="40"/>
      <c r="AE89" s="40"/>
    </row>
    <row r="90" s="11" customFormat="1" ht="29.28" customHeight="1">
      <c r="A90" s="189"/>
      <c r="B90" s="190"/>
      <c r="C90" s="191" t="s">
        <v>193</v>
      </c>
      <c r="D90" s="192" t="s">
        <v>60</v>
      </c>
      <c r="E90" s="192" t="s">
        <v>56</v>
      </c>
      <c r="F90" s="192" t="s">
        <v>57</v>
      </c>
      <c r="G90" s="192" t="s">
        <v>194</v>
      </c>
      <c r="H90" s="192" t="s">
        <v>195</v>
      </c>
      <c r="I90" s="192" t="s">
        <v>196</v>
      </c>
      <c r="J90" s="192" t="s">
        <v>197</v>
      </c>
      <c r="K90" s="192" t="s">
        <v>175</v>
      </c>
      <c r="L90" s="193" t="s">
        <v>198</v>
      </c>
      <c r="M90" s="194"/>
      <c r="N90" s="94" t="s">
        <v>22</v>
      </c>
      <c r="O90" s="95" t="s">
        <v>45</v>
      </c>
      <c r="P90" s="95" t="s">
        <v>199</v>
      </c>
      <c r="Q90" s="95" t="s">
        <v>200</v>
      </c>
      <c r="R90" s="95" t="s">
        <v>201</v>
      </c>
      <c r="S90" s="95" t="s">
        <v>202</v>
      </c>
      <c r="T90" s="95" t="s">
        <v>203</v>
      </c>
      <c r="U90" s="95" t="s">
        <v>204</v>
      </c>
      <c r="V90" s="95" t="s">
        <v>205</v>
      </c>
      <c r="W90" s="95" t="s">
        <v>206</v>
      </c>
      <c r="X90" s="96" t="s">
        <v>207</v>
      </c>
      <c r="Y90" s="189"/>
      <c r="Z90" s="189"/>
      <c r="AA90" s="189"/>
      <c r="AB90" s="189"/>
      <c r="AC90" s="189"/>
      <c r="AD90" s="189"/>
      <c r="AE90" s="189"/>
    </row>
    <row r="91" s="2" customFormat="1" ht="22.8" customHeight="1">
      <c r="A91" s="40"/>
      <c r="B91" s="41"/>
      <c r="C91" s="101" t="s">
        <v>208</v>
      </c>
      <c r="D91" s="42"/>
      <c r="E91" s="42"/>
      <c r="F91" s="42"/>
      <c r="G91" s="42"/>
      <c r="H91" s="42"/>
      <c r="I91" s="42"/>
      <c r="J91" s="42"/>
      <c r="K91" s="195">
        <f>BK91</f>
        <v>0</v>
      </c>
      <c r="L91" s="42"/>
      <c r="M91" s="46"/>
      <c r="N91" s="97"/>
      <c r="O91" s="196"/>
      <c r="P91" s="98"/>
      <c r="Q91" s="197">
        <f>Q92+Q98</f>
        <v>0</v>
      </c>
      <c r="R91" s="197">
        <f>R92+R98</f>
        <v>0</v>
      </c>
      <c r="S91" s="98"/>
      <c r="T91" s="198">
        <f>T92+T98</f>
        <v>0</v>
      </c>
      <c r="U91" s="98"/>
      <c r="V91" s="198">
        <f>V92+V98</f>
        <v>0</v>
      </c>
      <c r="W91" s="98"/>
      <c r="X91" s="199">
        <f>X92+X98</f>
        <v>0</v>
      </c>
      <c r="Y91" s="40"/>
      <c r="Z91" s="40"/>
      <c r="AA91" s="40"/>
      <c r="AB91" s="40"/>
      <c r="AC91" s="40"/>
      <c r="AD91" s="40"/>
      <c r="AE91" s="40"/>
      <c r="AT91" s="19" t="s">
        <v>76</v>
      </c>
      <c r="AU91" s="19" t="s">
        <v>176</v>
      </c>
      <c r="BK91" s="200">
        <f>BK92+BK98</f>
        <v>0</v>
      </c>
    </row>
    <row r="92" s="12" customFormat="1" ht="25.92" customHeight="1">
      <c r="A92" s="12"/>
      <c r="B92" s="201"/>
      <c r="C92" s="202"/>
      <c r="D92" s="203" t="s">
        <v>76</v>
      </c>
      <c r="E92" s="204" t="s">
        <v>209</v>
      </c>
      <c r="F92" s="204" t="s">
        <v>210</v>
      </c>
      <c r="G92" s="202"/>
      <c r="H92" s="202"/>
      <c r="I92" s="205"/>
      <c r="J92" s="205"/>
      <c r="K92" s="206">
        <f>BK92</f>
        <v>0</v>
      </c>
      <c r="L92" s="202"/>
      <c r="M92" s="207"/>
      <c r="N92" s="208"/>
      <c r="O92" s="209"/>
      <c r="P92" s="209"/>
      <c r="Q92" s="210">
        <f>Q93</f>
        <v>0</v>
      </c>
      <c r="R92" s="210">
        <f>R93</f>
        <v>0</v>
      </c>
      <c r="S92" s="209"/>
      <c r="T92" s="211">
        <f>T93</f>
        <v>0</v>
      </c>
      <c r="U92" s="209"/>
      <c r="V92" s="211">
        <f>V93</f>
        <v>0</v>
      </c>
      <c r="W92" s="209"/>
      <c r="X92" s="212">
        <f>X93</f>
        <v>0</v>
      </c>
      <c r="Y92" s="12"/>
      <c r="Z92" s="12"/>
      <c r="AA92" s="12"/>
      <c r="AB92" s="12"/>
      <c r="AC92" s="12"/>
      <c r="AD92" s="12"/>
      <c r="AE92" s="12"/>
      <c r="AR92" s="213" t="s">
        <v>84</v>
      </c>
      <c r="AT92" s="214" t="s">
        <v>76</v>
      </c>
      <c r="AU92" s="214" t="s">
        <v>77</v>
      </c>
      <c r="AY92" s="213" t="s">
        <v>211</v>
      </c>
      <c r="BK92" s="215">
        <f>BK93</f>
        <v>0</v>
      </c>
    </row>
    <row r="93" s="12" customFormat="1" ht="22.8" customHeight="1">
      <c r="A93" s="12"/>
      <c r="B93" s="201"/>
      <c r="C93" s="202"/>
      <c r="D93" s="203" t="s">
        <v>76</v>
      </c>
      <c r="E93" s="216" t="s">
        <v>263</v>
      </c>
      <c r="F93" s="216" t="s">
        <v>379</v>
      </c>
      <c r="G93" s="202"/>
      <c r="H93" s="202"/>
      <c r="I93" s="205"/>
      <c r="J93" s="205"/>
      <c r="K93" s="217">
        <f>BK93</f>
        <v>0</v>
      </c>
      <c r="L93" s="202"/>
      <c r="M93" s="207"/>
      <c r="N93" s="208"/>
      <c r="O93" s="209"/>
      <c r="P93" s="209"/>
      <c r="Q93" s="210">
        <f>SUM(Q94:Q97)</f>
        <v>0</v>
      </c>
      <c r="R93" s="210">
        <f>SUM(R94:R97)</f>
        <v>0</v>
      </c>
      <c r="S93" s="209"/>
      <c r="T93" s="211">
        <f>SUM(T94:T97)</f>
        <v>0</v>
      </c>
      <c r="U93" s="209"/>
      <c r="V93" s="211">
        <f>SUM(V94:V97)</f>
        <v>0</v>
      </c>
      <c r="W93" s="209"/>
      <c r="X93" s="212">
        <f>SUM(X94:X97)</f>
        <v>0</v>
      </c>
      <c r="Y93" s="12"/>
      <c r="Z93" s="12"/>
      <c r="AA93" s="12"/>
      <c r="AB93" s="12"/>
      <c r="AC93" s="12"/>
      <c r="AD93" s="12"/>
      <c r="AE93" s="12"/>
      <c r="AR93" s="213" t="s">
        <v>84</v>
      </c>
      <c r="AT93" s="214" t="s">
        <v>76</v>
      </c>
      <c r="AU93" s="214" t="s">
        <v>84</v>
      </c>
      <c r="AY93" s="213" t="s">
        <v>211</v>
      </c>
      <c r="BK93" s="215">
        <f>SUM(BK94:BK97)</f>
        <v>0</v>
      </c>
    </row>
    <row r="94" s="2" customFormat="1" ht="21.75" customHeight="1">
      <c r="A94" s="40"/>
      <c r="B94" s="41"/>
      <c r="C94" s="259" t="s">
        <v>84</v>
      </c>
      <c r="D94" s="259" t="s">
        <v>452</v>
      </c>
      <c r="E94" s="260" t="s">
        <v>729</v>
      </c>
      <c r="F94" s="261" t="s">
        <v>730</v>
      </c>
      <c r="G94" s="262" t="s">
        <v>345</v>
      </c>
      <c r="H94" s="263">
        <v>100</v>
      </c>
      <c r="I94" s="264"/>
      <c r="J94" s="265"/>
      <c r="K94" s="266">
        <f>ROUND(P94*H94,2)</f>
        <v>0</v>
      </c>
      <c r="L94" s="261" t="s">
        <v>22</v>
      </c>
      <c r="M94" s="267"/>
      <c r="N94" s="268" t="s">
        <v>22</v>
      </c>
      <c r="O94" s="226" t="s">
        <v>46</v>
      </c>
      <c r="P94" s="227">
        <f>I94+J94</f>
        <v>0</v>
      </c>
      <c r="Q94" s="227">
        <f>ROUND(I94*H94,2)</f>
        <v>0</v>
      </c>
      <c r="R94" s="227">
        <f>ROUND(J94*H94,2)</f>
        <v>0</v>
      </c>
      <c r="S94" s="86"/>
      <c r="T94" s="228">
        <f>S94*H94</f>
        <v>0</v>
      </c>
      <c r="U94" s="228">
        <v>0</v>
      </c>
      <c r="V94" s="228">
        <f>U94*H94</f>
        <v>0</v>
      </c>
      <c r="W94" s="228">
        <v>0</v>
      </c>
      <c r="X94" s="229">
        <f>W94*H94</f>
        <v>0</v>
      </c>
      <c r="Y94" s="40"/>
      <c r="Z94" s="40"/>
      <c r="AA94" s="40"/>
      <c r="AB94" s="40"/>
      <c r="AC94" s="40"/>
      <c r="AD94" s="40"/>
      <c r="AE94" s="40"/>
      <c r="AR94" s="230" t="s">
        <v>258</v>
      </c>
      <c r="AT94" s="230" t="s">
        <v>452</v>
      </c>
      <c r="AU94" s="230" t="s">
        <v>86</v>
      </c>
      <c r="AY94" s="19" t="s">
        <v>211</v>
      </c>
      <c r="BE94" s="231">
        <f>IF(O94="základní",K94,0)</f>
        <v>0</v>
      </c>
      <c r="BF94" s="231">
        <f>IF(O94="snížená",K94,0)</f>
        <v>0</v>
      </c>
      <c r="BG94" s="231">
        <f>IF(O94="zákl. přenesená",K94,0)</f>
        <v>0</v>
      </c>
      <c r="BH94" s="231">
        <f>IF(O94="sníž. přenesená",K94,0)</f>
        <v>0</v>
      </c>
      <c r="BI94" s="231">
        <f>IF(O94="nulová",K94,0)</f>
        <v>0</v>
      </c>
      <c r="BJ94" s="19" t="s">
        <v>84</v>
      </c>
      <c r="BK94" s="231">
        <f>ROUND(P94*H94,2)</f>
        <v>0</v>
      </c>
      <c r="BL94" s="19" t="s">
        <v>218</v>
      </c>
      <c r="BM94" s="230" t="s">
        <v>731</v>
      </c>
    </row>
    <row r="95" s="2" customFormat="1">
      <c r="A95" s="40"/>
      <c r="B95" s="41"/>
      <c r="C95" s="42"/>
      <c r="D95" s="232" t="s">
        <v>220</v>
      </c>
      <c r="E95" s="42"/>
      <c r="F95" s="233" t="s">
        <v>730</v>
      </c>
      <c r="G95" s="42"/>
      <c r="H95" s="42"/>
      <c r="I95" s="234"/>
      <c r="J95" s="234"/>
      <c r="K95" s="42"/>
      <c r="L95" s="42"/>
      <c r="M95" s="46"/>
      <c r="N95" s="235"/>
      <c r="O95" s="236"/>
      <c r="P95" s="86"/>
      <c r="Q95" s="86"/>
      <c r="R95" s="86"/>
      <c r="S95" s="86"/>
      <c r="T95" s="86"/>
      <c r="U95" s="86"/>
      <c r="V95" s="86"/>
      <c r="W95" s="86"/>
      <c r="X95" s="87"/>
      <c r="Y95" s="40"/>
      <c r="Z95" s="40"/>
      <c r="AA95" s="40"/>
      <c r="AB95" s="40"/>
      <c r="AC95" s="40"/>
      <c r="AD95" s="40"/>
      <c r="AE95" s="40"/>
      <c r="AT95" s="19" t="s">
        <v>220</v>
      </c>
      <c r="AU95" s="19" t="s">
        <v>86</v>
      </c>
    </row>
    <row r="96" s="2" customFormat="1" ht="16.5" customHeight="1">
      <c r="A96" s="40"/>
      <c r="B96" s="41"/>
      <c r="C96" s="259" t="s">
        <v>86</v>
      </c>
      <c r="D96" s="259" t="s">
        <v>452</v>
      </c>
      <c r="E96" s="260" t="s">
        <v>732</v>
      </c>
      <c r="F96" s="261" t="s">
        <v>435</v>
      </c>
      <c r="G96" s="262" t="s">
        <v>733</v>
      </c>
      <c r="H96" s="263">
        <v>1</v>
      </c>
      <c r="I96" s="264"/>
      <c r="J96" s="265"/>
      <c r="K96" s="266">
        <f>ROUND(P96*H96,2)</f>
        <v>0</v>
      </c>
      <c r="L96" s="261" t="s">
        <v>22</v>
      </c>
      <c r="M96" s="267"/>
      <c r="N96" s="268" t="s">
        <v>22</v>
      </c>
      <c r="O96" s="226" t="s">
        <v>46</v>
      </c>
      <c r="P96" s="227">
        <f>I96+J96</f>
        <v>0</v>
      </c>
      <c r="Q96" s="227">
        <f>ROUND(I96*H96,2)</f>
        <v>0</v>
      </c>
      <c r="R96" s="227">
        <f>ROUND(J96*H96,2)</f>
        <v>0</v>
      </c>
      <c r="S96" s="86"/>
      <c r="T96" s="228">
        <f>S96*H96</f>
        <v>0</v>
      </c>
      <c r="U96" s="228">
        <v>0</v>
      </c>
      <c r="V96" s="228">
        <f>U96*H96</f>
        <v>0</v>
      </c>
      <c r="W96" s="228">
        <v>0</v>
      </c>
      <c r="X96" s="229">
        <f>W96*H96</f>
        <v>0</v>
      </c>
      <c r="Y96" s="40"/>
      <c r="Z96" s="40"/>
      <c r="AA96" s="40"/>
      <c r="AB96" s="40"/>
      <c r="AC96" s="40"/>
      <c r="AD96" s="40"/>
      <c r="AE96" s="40"/>
      <c r="AR96" s="230" t="s">
        <v>258</v>
      </c>
      <c r="AT96" s="230" t="s">
        <v>452</v>
      </c>
      <c r="AU96" s="230" t="s">
        <v>86</v>
      </c>
      <c r="AY96" s="19" t="s">
        <v>211</v>
      </c>
      <c r="BE96" s="231">
        <f>IF(O96="základní",K96,0)</f>
        <v>0</v>
      </c>
      <c r="BF96" s="231">
        <f>IF(O96="snížená",K96,0)</f>
        <v>0</v>
      </c>
      <c r="BG96" s="231">
        <f>IF(O96="zákl. přenesená",K96,0)</f>
        <v>0</v>
      </c>
      <c r="BH96" s="231">
        <f>IF(O96="sníž. přenesená",K96,0)</f>
        <v>0</v>
      </c>
      <c r="BI96" s="231">
        <f>IF(O96="nulová",K96,0)</f>
        <v>0</v>
      </c>
      <c r="BJ96" s="19" t="s">
        <v>84</v>
      </c>
      <c r="BK96" s="231">
        <f>ROUND(P96*H96,2)</f>
        <v>0</v>
      </c>
      <c r="BL96" s="19" t="s">
        <v>218</v>
      </c>
      <c r="BM96" s="230" t="s">
        <v>734</v>
      </c>
    </row>
    <row r="97" s="2" customFormat="1">
      <c r="A97" s="40"/>
      <c r="B97" s="41"/>
      <c r="C97" s="42"/>
      <c r="D97" s="232" t="s">
        <v>220</v>
      </c>
      <c r="E97" s="42"/>
      <c r="F97" s="233" t="s">
        <v>435</v>
      </c>
      <c r="G97" s="42"/>
      <c r="H97" s="42"/>
      <c r="I97" s="234"/>
      <c r="J97" s="234"/>
      <c r="K97" s="42"/>
      <c r="L97" s="42"/>
      <c r="M97" s="46"/>
      <c r="N97" s="235"/>
      <c r="O97" s="236"/>
      <c r="P97" s="86"/>
      <c r="Q97" s="86"/>
      <c r="R97" s="86"/>
      <c r="S97" s="86"/>
      <c r="T97" s="86"/>
      <c r="U97" s="86"/>
      <c r="V97" s="86"/>
      <c r="W97" s="86"/>
      <c r="X97" s="87"/>
      <c r="Y97" s="40"/>
      <c r="Z97" s="40"/>
      <c r="AA97" s="40"/>
      <c r="AB97" s="40"/>
      <c r="AC97" s="40"/>
      <c r="AD97" s="40"/>
      <c r="AE97" s="40"/>
      <c r="AT97" s="19" t="s">
        <v>220</v>
      </c>
      <c r="AU97" s="19" t="s">
        <v>86</v>
      </c>
    </row>
    <row r="98" s="12" customFormat="1" ht="25.92" customHeight="1">
      <c r="A98" s="12"/>
      <c r="B98" s="201"/>
      <c r="C98" s="202"/>
      <c r="D98" s="203" t="s">
        <v>76</v>
      </c>
      <c r="E98" s="204" t="s">
        <v>441</v>
      </c>
      <c r="F98" s="204" t="s">
        <v>442</v>
      </c>
      <c r="G98" s="202"/>
      <c r="H98" s="202"/>
      <c r="I98" s="205"/>
      <c r="J98" s="205"/>
      <c r="K98" s="206">
        <f>BK98</f>
        <v>0</v>
      </c>
      <c r="L98" s="202"/>
      <c r="M98" s="207"/>
      <c r="N98" s="208"/>
      <c r="O98" s="209"/>
      <c r="P98" s="209"/>
      <c r="Q98" s="210">
        <f>Q99</f>
        <v>0</v>
      </c>
      <c r="R98" s="210">
        <f>R99</f>
        <v>0</v>
      </c>
      <c r="S98" s="209"/>
      <c r="T98" s="211">
        <f>T99</f>
        <v>0</v>
      </c>
      <c r="U98" s="209"/>
      <c r="V98" s="211">
        <f>V99</f>
        <v>0</v>
      </c>
      <c r="W98" s="209"/>
      <c r="X98" s="212">
        <f>X99</f>
        <v>0</v>
      </c>
      <c r="Y98" s="12"/>
      <c r="Z98" s="12"/>
      <c r="AA98" s="12"/>
      <c r="AB98" s="12"/>
      <c r="AC98" s="12"/>
      <c r="AD98" s="12"/>
      <c r="AE98" s="12"/>
      <c r="AR98" s="213" t="s">
        <v>86</v>
      </c>
      <c r="AT98" s="214" t="s">
        <v>76</v>
      </c>
      <c r="AU98" s="214" t="s">
        <v>77</v>
      </c>
      <c r="AY98" s="213" t="s">
        <v>211</v>
      </c>
      <c r="BK98" s="215">
        <f>BK99</f>
        <v>0</v>
      </c>
    </row>
    <row r="99" s="12" customFormat="1" ht="22.8" customHeight="1">
      <c r="A99" s="12"/>
      <c r="B99" s="201"/>
      <c r="C99" s="202"/>
      <c r="D99" s="203" t="s">
        <v>76</v>
      </c>
      <c r="E99" s="216" t="s">
        <v>735</v>
      </c>
      <c r="F99" s="216" t="s">
        <v>736</v>
      </c>
      <c r="G99" s="202"/>
      <c r="H99" s="202"/>
      <c r="I99" s="205"/>
      <c r="J99" s="205"/>
      <c r="K99" s="217">
        <f>BK99</f>
        <v>0</v>
      </c>
      <c r="L99" s="202"/>
      <c r="M99" s="207"/>
      <c r="N99" s="208"/>
      <c r="O99" s="209"/>
      <c r="P99" s="209"/>
      <c r="Q99" s="210">
        <f>SUM(Q100:Q111)</f>
        <v>0</v>
      </c>
      <c r="R99" s="210">
        <f>SUM(R100:R111)</f>
        <v>0</v>
      </c>
      <c r="S99" s="209"/>
      <c r="T99" s="211">
        <f>SUM(T100:T111)</f>
        <v>0</v>
      </c>
      <c r="U99" s="209"/>
      <c r="V99" s="211">
        <f>SUM(V100:V111)</f>
        <v>0</v>
      </c>
      <c r="W99" s="209"/>
      <c r="X99" s="212">
        <f>SUM(X100:X111)</f>
        <v>0</v>
      </c>
      <c r="Y99" s="12"/>
      <c r="Z99" s="12"/>
      <c r="AA99" s="12"/>
      <c r="AB99" s="12"/>
      <c r="AC99" s="12"/>
      <c r="AD99" s="12"/>
      <c r="AE99" s="12"/>
      <c r="AR99" s="213" t="s">
        <v>86</v>
      </c>
      <c r="AT99" s="214" t="s">
        <v>76</v>
      </c>
      <c r="AU99" s="214" t="s">
        <v>84</v>
      </c>
      <c r="AY99" s="213" t="s">
        <v>211</v>
      </c>
      <c r="BK99" s="215">
        <f>SUM(BK100:BK111)</f>
        <v>0</v>
      </c>
    </row>
    <row r="100" s="2" customFormat="1" ht="24.15" customHeight="1">
      <c r="A100" s="40"/>
      <c r="B100" s="41"/>
      <c r="C100" s="259" t="s">
        <v>229</v>
      </c>
      <c r="D100" s="259" t="s">
        <v>452</v>
      </c>
      <c r="E100" s="260" t="s">
        <v>737</v>
      </c>
      <c r="F100" s="261" t="s">
        <v>738</v>
      </c>
      <c r="G100" s="262" t="s">
        <v>345</v>
      </c>
      <c r="H100" s="263">
        <v>80</v>
      </c>
      <c r="I100" s="264"/>
      <c r="J100" s="265"/>
      <c r="K100" s="266">
        <f>ROUND(P100*H100,2)</f>
        <v>0</v>
      </c>
      <c r="L100" s="261" t="s">
        <v>22</v>
      </c>
      <c r="M100" s="267"/>
      <c r="N100" s="268" t="s">
        <v>22</v>
      </c>
      <c r="O100" s="226" t="s">
        <v>46</v>
      </c>
      <c r="P100" s="227">
        <f>I100+J100</f>
        <v>0</v>
      </c>
      <c r="Q100" s="227">
        <f>ROUND(I100*H100,2)</f>
        <v>0</v>
      </c>
      <c r="R100" s="227">
        <f>ROUND(J100*H100,2)</f>
        <v>0</v>
      </c>
      <c r="S100" s="86"/>
      <c r="T100" s="228">
        <f>S100*H100</f>
        <v>0</v>
      </c>
      <c r="U100" s="228">
        <v>0</v>
      </c>
      <c r="V100" s="228">
        <f>U100*H100</f>
        <v>0</v>
      </c>
      <c r="W100" s="228">
        <v>0</v>
      </c>
      <c r="X100" s="229">
        <f>W100*H100</f>
        <v>0</v>
      </c>
      <c r="Y100" s="40"/>
      <c r="Z100" s="40"/>
      <c r="AA100" s="40"/>
      <c r="AB100" s="40"/>
      <c r="AC100" s="40"/>
      <c r="AD100" s="40"/>
      <c r="AE100" s="40"/>
      <c r="AR100" s="230" t="s">
        <v>402</v>
      </c>
      <c r="AT100" s="230" t="s">
        <v>452</v>
      </c>
      <c r="AU100" s="230" t="s">
        <v>86</v>
      </c>
      <c r="AY100" s="19" t="s">
        <v>211</v>
      </c>
      <c r="BE100" s="231">
        <f>IF(O100="základní",K100,0)</f>
        <v>0</v>
      </c>
      <c r="BF100" s="231">
        <f>IF(O100="snížená",K100,0)</f>
        <v>0</v>
      </c>
      <c r="BG100" s="231">
        <f>IF(O100="zákl. přenesená",K100,0)</f>
        <v>0</v>
      </c>
      <c r="BH100" s="231">
        <f>IF(O100="sníž. přenesená",K100,0)</f>
        <v>0</v>
      </c>
      <c r="BI100" s="231">
        <f>IF(O100="nulová",K100,0)</f>
        <v>0</v>
      </c>
      <c r="BJ100" s="19" t="s">
        <v>84</v>
      </c>
      <c r="BK100" s="231">
        <f>ROUND(P100*H100,2)</f>
        <v>0</v>
      </c>
      <c r="BL100" s="19" t="s">
        <v>302</v>
      </c>
      <c r="BM100" s="230" t="s">
        <v>739</v>
      </c>
    </row>
    <row r="101" s="2" customFormat="1">
      <c r="A101" s="40"/>
      <c r="B101" s="41"/>
      <c r="C101" s="42"/>
      <c r="D101" s="232" t="s">
        <v>220</v>
      </c>
      <c r="E101" s="42"/>
      <c r="F101" s="233" t="s">
        <v>738</v>
      </c>
      <c r="G101" s="42"/>
      <c r="H101" s="42"/>
      <c r="I101" s="234"/>
      <c r="J101" s="234"/>
      <c r="K101" s="42"/>
      <c r="L101" s="42"/>
      <c r="M101" s="46"/>
      <c r="N101" s="235"/>
      <c r="O101" s="236"/>
      <c r="P101" s="86"/>
      <c r="Q101" s="86"/>
      <c r="R101" s="86"/>
      <c r="S101" s="86"/>
      <c r="T101" s="86"/>
      <c r="U101" s="86"/>
      <c r="V101" s="86"/>
      <c r="W101" s="86"/>
      <c r="X101" s="87"/>
      <c r="Y101" s="40"/>
      <c r="Z101" s="40"/>
      <c r="AA101" s="40"/>
      <c r="AB101" s="40"/>
      <c r="AC101" s="40"/>
      <c r="AD101" s="40"/>
      <c r="AE101" s="40"/>
      <c r="AT101" s="19" t="s">
        <v>220</v>
      </c>
      <c r="AU101" s="19" t="s">
        <v>86</v>
      </c>
    </row>
    <row r="102" s="2" customFormat="1" ht="24.15" customHeight="1">
      <c r="A102" s="40"/>
      <c r="B102" s="41"/>
      <c r="C102" s="259" t="s">
        <v>218</v>
      </c>
      <c r="D102" s="259" t="s">
        <v>452</v>
      </c>
      <c r="E102" s="260" t="s">
        <v>740</v>
      </c>
      <c r="F102" s="261" t="s">
        <v>741</v>
      </c>
      <c r="G102" s="262" t="s">
        <v>345</v>
      </c>
      <c r="H102" s="263">
        <v>45</v>
      </c>
      <c r="I102" s="264"/>
      <c r="J102" s="265"/>
      <c r="K102" s="266">
        <f>ROUND(P102*H102,2)</f>
        <v>0</v>
      </c>
      <c r="L102" s="261" t="s">
        <v>22</v>
      </c>
      <c r="M102" s="267"/>
      <c r="N102" s="268" t="s">
        <v>22</v>
      </c>
      <c r="O102" s="226" t="s">
        <v>46</v>
      </c>
      <c r="P102" s="227">
        <f>I102+J102</f>
        <v>0</v>
      </c>
      <c r="Q102" s="227">
        <f>ROUND(I102*H102,2)</f>
        <v>0</v>
      </c>
      <c r="R102" s="227">
        <f>ROUND(J102*H102,2)</f>
        <v>0</v>
      </c>
      <c r="S102" s="86"/>
      <c r="T102" s="228">
        <f>S102*H102</f>
        <v>0</v>
      </c>
      <c r="U102" s="228">
        <v>0</v>
      </c>
      <c r="V102" s="228">
        <f>U102*H102</f>
        <v>0</v>
      </c>
      <c r="W102" s="228">
        <v>0</v>
      </c>
      <c r="X102" s="229">
        <f>W102*H102</f>
        <v>0</v>
      </c>
      <c r="Y102" s="40"/>
      <c r="Z102" s="40"/>
      <c r="AA102" s="40"/>
      <c r="AB102" s="40"/>
      <c r="AC102" s="40"/>
      <c r="AD102" s="40"/>
      <c r="AE102" s="40"/>
      <c r="AR102" s="230" t="s">
        <v>402</v>
      </c>
      <c r="AT102" s="230" t="s">
        <v>452</v>
      </c>
      <c r="AU102" s="230" t="s">
        <v>86</v>
      </c>
      <c r="AY102" s="19" t="s">
        <v>211</v>
      </c>
      <c r="BE102" s="231">
        <f>IF(O102="základní",K102,0)</f>
        <v>0</v>
      </c>
      <c r="BF102" s="231">
        <f>IF(O102="snížená",K102,0)</f>
        <v>0</v>
      </c>
      <c r="BG102" s="231">
        <f>IF(O102="zákl. přenesená",K102,0)</f>
        <v>0</v>
      </c>
      <c r="BH102" s="231">
        <f>IF(O102="sníž. přenesená",K102,0)</f>
        <v>0</v>
      </c>
      <c r="BI102" s="231">
        <f>IF(O102="nulová",K102,0)</f>
        <v>0</v>
      </c>
      <c r="BJ102" s="19" t="s">
        <v>84</v>
      </c>
      <c r="BK102" s="231">
        <f>ROUND(P102*H102,2)</f>
        <v>0</v>
      </c>
      <c r="BL102" s="19" t="s">
        <v>302</v>
      </c>
      <c r="BM102" s="230" t="s">
        <v>742</v>
      </c>
    </row>
    <row r="103" s="2" customFormat="1">
      <c r="A103" s="40"/>
      <c r="B103" s="41"/>
      <c r="C103" s="42"/>
      <c r="D103" s="232" t="s">
        <v>220</v>
      </c>
      <c r="E103" s="42"/>
      <c r="F103" s="233" t="s">
        <v>741</v>
      </c>
      <c r="G103" s="42"/>
      <c r="H103" s="42"/>
      <c r="I103" s="234"/>
      <c r="J103" s="234"/>
      <c r="K103" s="42"/>
      <c r="L103" s="42"/>
      <c r="M103" s="46"/>
      <c r="N103" s="235"/>
      <c r="O103" s="236"/>
      <c r="P103" s="86"/>
      <c r="Q103" s="86"/>
      <c r="R103" s="86"/>
      <c r="S103" s="86"/>
      <c r="T103" s="86"/>
      <c r="U103" s="86"/>
      <c r="V103" s="86"/>
      <c r="W103" s="86"/>
      <c r="X103" s="87"/>
      <c r="Y103" s="40"/>
      <c r="Z103" s="40"/>
      <c r="AA103" s="40"/>
      <c r="AB103" s="40"/>
      <c r="AC103" s="40"/>
      <c r="AD103" s="40"/>
      <c r="AE103" s="40"/>
      <c r="AT103" s="19" t="s">
        <v>220</v>
      </c>
      <c r="AU103" s="19" t="s">
        <v>86</v>
      </c>
    </row>
    <row r="104" s="2" customFormat="1" ht="16.5" customHeight="1">
      <c r="A104" s="40"/>
      <c r="B104" s="41"/>
      <c r="C104" s="259" t="s">
        <v>240</v>
      </c>
      <c r="D104" s="259" t="s">
        <v>452</v>
      </c>
      <c r="E104" s="260" t="s">
        <v>743</v>
      </c>
      <c r="F104" s="261" t="s">
        <v>744</v>
      </c>
      <c r="G104" s="262" t="s">
        <v>688</v>
      </c>
      <c r="H104" s="263">
        <v>1</v>
      </c>
      <c r="I104" s="264"/>
      <c r="J104" s="265"/>
      <c r="K104" s="266">
        <f>ROUND(P104*H104,2)</f>
        <v>0</v>
      </c>
      <c r="L104" s="261" t="s">
        <v>22</v>
      </c>
      <c r="M104" s="267"/>
      <c r="N104" s="268" t="s">
        <v>22</v>
      </c>
      <c r="O104" s="226" t="s">
        <v>46</v>
      </c>
      <c r="P104" s="227">
        <f>I104+J104</f>
        <v>0</v>
      </c>
      <c r="Q104" s="227">
        <f>ROUND(I104*H104,2)</f>
        <v>0</v>
      </c>
      <c r="R104" s="227">
        <f>ROUND(J104*H104,2)</f>
        <v>0</v>
      </c>
      <c r="S104" s="86"/>
      <c r="T104" s="228">
        <f>S104*H104</f>
        <v>0</v>
      </c>
      <c r="U104" s="228">
        <v>0</v>
      </c>
      <c r="V104" s="228">
        <f>U104*H104</f>
        <v>0</v>
      </c>
      <c r="W104" s="228">
        <v>0</v>
      </c>
      <c r="X104" s="229">
        <f>W104*H104</f>
        <v>0</v>
      </c>
      <c r="Y104" s="40"/>
      <c r="Z104" s="40"/>
      <c r="AA104" s="40"/>
      <c r="AB104" s="40"/>
      <c r="AC104" s="40"/>
      <c r="AD104" s="40"/>
      <c r="AE104" s="40"/>
      <c r="AR104" s="230" t="s">
        <v>402</v>
      </c>
      <c r="AT104" s="230" t="s">
        <v>452</v>
      </c>
      <c r="AU104" s="230" t="s">
        <v>86</v>
      </c>
      <c r="AY104" s="19" t="s">
        <v>211</v>
      </c>
      <c r="BE104" s="231">
        <f>IF(O104="základní",K104,0)</f>
        <v>0</v>
      </c>
      <c r="BF104" s="231">
        <f>IF(O104="snížená",K104,0)</f>
        <v>0</v>
      </c>
      <c r="BG104" s="231">
        <f>IF(O104="zákl. přenesená",K104,0)</f>
        <v>0</v>
      </c>
      <c r="BH104" s="231">
        <f>IF(O104="sníž. přenesená",K104,0)</f>
        <v>0</v>
      </c>
      <c r="BI104" s="231">
        <f>IF(O104="nulová",K104,0)</f>
        <v>0</v>
      </c>
      <c r="BJ104" s="19" t="s">
        <v>84</v>
      </c>
      <c r="BK104" s="231">
        <f>ROUND(P104*H104,2)</f>
        <v>0</v>
      </c>
      <c r="BL104" s="19" t="s">
        <v>302</v>
      </c>
      <c r="BM104" s="230" t="s">
        <v>745</v>
      </c>
    </row>
    <row r="105" s="2" customFormat="1">
      <c r="A105" s="40"/>
      <c r="B105" s="41"/>
      <c r="C105" s="42"/>
      <c r="D105" s="232" t="s">
        <v>220</v>
      </c>
      <c r="E105" s="42"/>
      <c r="F105" s="233" t="s">
        <v>744</v>
      </c>
      <c r="G105" s="42"/>
      <c r="H105" s="42"/>
      <c r="I105" s="234"/>
      <c r="J105" s="234"/>
      <c r="K105" s="42"/>
      <c r="L105" s="42"/>
      <c r="M105" s="46"/>
      <c r="N105" s="235"/>
      <c r="O105" s="236"/>
      <c r="P105" s="86"/>
      <c r="Q105" s="86"/>
      <c r="R105" s="86"/>
      <c r="S105" s="86"/>
      <c r="T105" s="86"/>
      <c r="U105" s="86"/>
      <c r="V105" s="86"/>
      <c r="W105" s="86"/>
      <c r="X105" s="87"/>
      <c r="Y105" s="40"/>
      <c r="Z105" s="40"/>
      <c r="AA105" s="40"/>
      <c r="AB105" s="40"/>
      <c r="AC105" s="40"/>
      <c r="AD105" s="40"/>
      <c r="AE105" s="40"/>
      <c r="AT105" s="19" t="s">
        <v>220</v>
      </c>
      <c r="AU105" s="19" t="s">
        <v>86</v>
      </c>
    </row>
    <row r="106" s="2" customFormat="1" ht="16.5" customHeight="1">
      <c r="A106" s="40"/>
      <c r="B106" s="41"/>
      <c r="C106" s="259" t="s">
        <v>246</v>
      </c>
      <c r="D106" s="259" t="s">
        <v>452</v>
      </c>
      <c r="E106" s="260" t="s">
        <v>746</v>
      </c>
      <c r="F106" s="261" t="s">
        <v>747</v>
      </c>
      <c r="G106" s="262" t="s">
        <v>688</v>
      </c>
      <c r="H106" s="263">
        <v>7</v>
      </c>
      <c r="I106" s="264"/>
      <c r="J106" s="265"/>
      <c r="K106" s="266">
        <f>ROUND(P106*H106,2)</f>
        <v>0</v>
      </c>
      <c r="L106" s="261" t="s">
        <v>22</v>
      </c>
      <c r="M106" s="267"/>
      <c r="N106" s="268" t="s">
        <v>22</v>
      </c>
      <c r="O106" s="226" t="s">
        <v>46</v>
      </c>
      <c r="P106" s="227">
        <f>I106+J106</f>
        <v>0</v>
      </c>
      <c r="Q106" s="227">
        <f>ROUND(I106*H106,2)</f>
        <v>0</v>
      </c>
      <c r="R106" s="227">
        <f>ROUND(J106*H106,2)</f>
        <v>0</v>
      </c>
      <c r="S106" s="86"/>
      <c r="T106" s="228">
        <f>S106*H106</f>
        <v>0</v>
      </c>
      <c r="U106" s="228">
        <v>0</v>
      </c>
      <c r="V106" s="228">
        <f>U106*H106</f>
        <v>0</v>
      </c>
      <c r="W106" s="228">
        <v>0</v>
      </c>
      <c r="X106" s="229">
        <f>W106*H106</f>
        <v>0</v>
      </c>
      <c r="Y106" s="40"/>
      <c r="Z106" s="40"/>
      <c r="AA106" s="40"/>
      <c r="AB106" s="40"/>
      <c r="AC106" s="40"/>
      <c r="AD106" s="40"/>
      <c r="AE106" s="40"/>
      <c r="AR106" s="230" t="s">
        <v>402</v>
      </c>
      <c r="AT106" s="230" t="s">
        <v>452</v>
      </c>
      <c r="AU106" s="230" t="s">
        <v>86</v>
      </c>
      <c r="AY106" s="19" t="s">
        <v>211</v>
      </c>
      <c r="BE106" s="231">
        <f>IF(O106="základní",K106,0)</f>
        <v>0</v>
      </c>
      <c r="BF106" s="231">
        <f>IF(O106="snížená",K106,0)</f>
        <v>0</v>
      </c>
      <c r="BG106" s="231">
        <f>IF(O106="zákl. přenesená",K106,0)</f>
        <v>0</v>
      </c>
      <c r="BH106" s="231">
        <f>IF(O106="sníž. přenesená",K106,0)</f>
        <v>0</v>
      </c>
      <c r="BI106" s="231">
        <f>IF(O106="nulová",K106,0)</f>
        <v>0</v>
      </c>
      <c r="BJ106" s="19" t="s">
        <v>84</v>
      </c>
      <c r="BK106" s="231">
        <f>ROUND(P106*H106,2)</f>
        <v>0</v>
      </c>
      <c r="BL106" s="19" t="s">
        <v>302</v>
      </c>
      <c r="BM106" s="230" t="s">
        <v>748</v>
      </c>
    </row>
    <row r="107" s="2" customFormat="1">
      <c r="A107" s="40"/>
      <c r="B107" s="41"/>
      <c r="C107" s="42"/>
      <c r="D107" s="232" t="s">
        <v>220</v>
      </c>
      <c r="E107" s="42"/>
      <c r="F107" s="233" t="s">
        <v>747</v>
      </c>
      <c r="G107" s="42"/>
      <c r="H107" s="42"/>
      <c r="I107" s="234"/>
      <c r="J107" s="234"/>
      <c r="K107" s="42"/>
      <c r="L107" s="42"/>
      <c r="M107" s="46"/>
      <c r="N107" s="235"/>
      <c r="O107" s="236"/>
      <c r="P107" s="86"/>
      <c r="Q107" s="86"/>
      <c r="R107" s="86"/>
      <c r="S107" s="86"/>
      <c r="T107" s="86"/>
      <c r="U107" s="86"/>
      <c r="V107" s="86"/>
      <c r="W107" s="86"/>
      <c r="X107" s="87"/>
      <c r="Y107" s="40"/>
      <c r="Z107" s="40"/>
      <c r="AA107" s="40"/>
      <c r="AB107" s="40"/>
      <c r="AC107" s="40"/>
      <c r="AD107" s="40"/>
      <c r="AE107" s="40"/>
      <c r="AT107" s="19" t="s">
        <v>220</v>
      </c>
      <c r="AU107" s="19" t="s">
        <v>86</v>
      </c>
    </row>
    <row r="108" s="2" customFormat="1" ht="16.5" customHeight="1">
      <c r="A108" s="40"/>
      <c r="B108" s="41"/>
      <c r="C108" s="259" t="s">
        <v>253</v>
      </c>
      <c r="D108" s="259" t="s">
        <v>452</v>
      </c>
      <c r="E108" s="260" t="s">
        <v>749</v>
      </c>
      <c r="F108" s="261" t="s">
        <v>750</v>
      </c>
      <c r="G108" s="262" t="s">
        <v>345</v>
      </c>
      <c r="H108" s="263">
        <v>125</v>
      </c>
      <c r="I108" s="264"/>
      <c r="J108" s="265"/>
      <c r="K108" s="266">
        <f>ROUND(P108*H108,2)</f>
        <v>0</v>
      </c>
      <c r="L108" s="261" t="s">
        <v>22</v>
      </c>
      <c r="M108" s="267"/>
      <c r="N108" s="268" t="s">
        <v>22</v>
      </c>
      <c r="O108" s="226" t="s">
        <v>46</v>
      </c>
      <c r="P108" s="227">
        <f>I108+J108</f>
        <v>0</v>
      </c>
      <c r="Q108" s="227">
        <f>ROUND(I108*H108,2)</f>
        <v>0</v>
      </c>
      <c r="R108" s="227">
        <f>ROUND(J108*H108,2)</f>
        <v>0</v>
      </c>
      <c r="S108" s="86"/>
      <c r="T108" s="228">
        <f>S108*H108</f>
        <v>0</v>
      </c>
      <c r="U108" s="228">
        <v>0</v>
      </c>
      <c r="V108" s="228">
        <f>U108*H108</f>
        <v>0</v>
      </c>
      <c r="W108" s="228">
        <v>0</v>
      </c>
      <c r="X108" s="229">
        <f>W108*H108</f>
        <v>0</v>
      </c>
      <c r="Y108" s="40"/>
      <c r="Z108" s="40"/>
      <c r="AA108" s="40"/>
      <c r="AB108" s="40"/>
      <c r="AC108" s="40"/>
      <c r="AD108" s="40"/>
      <c r="AE108" s="40"/>
      <c r="AR108" s="230" t="s">
        <v>402</v>
      </c>
      <c r="AT108" s="230" t="s">
        <v>452</v>
      </c>
      <c r="AU108" s="230" t="s">
        <v>86</v>
      </c>
      <c r="AY108" s="19" t="s">
        <v>211</v>
      </c>
      <c r="BE108" s="231">
        <f>IF(O108="základní",K108,0)</f>
        <v>0</v>
      </c>
      <c r="BF108" s="231">
        <f>IF(O108="snížená",K108,0)</f>
        <v>0</v>
      </c>
      <c r="BG108" s="231">
        <f>IF(O108="zákl. přenesená",K108,0)</f>
        <v>0</v>
      </c>
      <c r="BH108" s="231">
        <f>IF(O108="sníž. přenesená",K108,0)</f>
        <v>0</v>
      </c>
      <c r="BI108" s="231">
        <f>IF(O108="nulová",K108,0)</f>
        <v>0</v>
      </c>
      <c r="BJ108" s="19" t="s">
        <v>84</v>
      </c>
      <c r="BK108" s="231">
        <f>ROUND(P108*H108,2)</f>
        <v>0</v>
      </c>
      <c r="BL108" s="19" t="s">
        <v>302</v>
      </c>
      <c r="BM108" s="230" t="s">
        <v>751</v>
      </c>
    </row>
    <row r="109" s="2" customFormat="1">
      <c r="A109" s="40"/>
      <c r="B109" s="41"/>
      <c r="C109" s="42"/>
      <c r="D109" s="232" t="s">
        <v>220</v>
      </c>
      <c r="E109" s="42"/>
      <c r="F109" s="233" t="s">
        <v>750</v>
      </c>
      <c r="G109" s="42"/>
      <c r="H109" s="42"/>
      <c r="I109" s="234"/>
      <c r="J109" s="234"/>
      <c r="K109" s="42"/>
      <c r="L109" s="42"/>
      <c r="M109" s="46"/>
      <c r="N109" s="235"/>
      <c r="O109" s="236"/>
      <c r="P109" s="86"/>
      <c r="Q109" s="86"/>
      <c r="R109" s="86"/>
      <c r="S109" s="86"/>
      <c r="T109" s="86"/>
      <c r="U109" s="86"/>
      <c r="V109" s="86"/>
      <c r="W109" s="86"/>
      <c r="X109" s="87"/>
      <c r="Y109" s="40"/>
      <c r="Z109" s="40"/>
      <c r="AA109" s="40"/>
      <c r="AB109" s="40"/>
      <c r="AC109" s="40"/>
      <c r="AD109" s="40"/>
      <c r="AE109" s="40"/>
      <c r="AT109" s="19" t="s">
        <v>220</v>
      </c>
      <c r="AU109" s="19" t="s">
        <v>86</v>
      </c>
    </row>
    <row r="110" s="2" customFormat="1" ht="16.5" customHeight="1">
      <c r="A110" s="40"/>
      <c r="B110" s="41"/>
      <c r="C110" s="259" t="s">
        <v>258</v>
      </c>
      <c r="D110" s="259" t="s">
        <v>452</v>
      </c>
      <c r="E110" s="260" t="s">
        <v>752</v>
      </c>
      <c r="F110" s="261" t="s">
        <v>753</v>
      </c>
      <c r="G110" s="262" t="s">
        <v>688</v>
      </c>
      <c r="H110" s="263">
        <v>1</v>
      </c>
      <c r="I110" s="264"/>
      <c r="J110" s="265"/>
      <c r="K110" s="266">
        <f>ROUND(P110*H110,2)</f>
        <v>0</v>
      </c>
      <c r="L110" s="261" t="s">
        <v>22</v>
      </c>
      <c r="M110" s="267"/>
      <c r="N110" s="268" t="s">
        <v>22</v>
      </c>
      <c r="O110" s="226" t="s">
        <v>46</v>
      </c>
      <c r="P110" s="227">
        <f>I110+J110</f>
        <v>0</v>
      </c>
      <c r="Q110" s="227">
        <f>ROUND(I110*H110,2)</f>
        <v>0</v>
      </c>
      <c r="R110" s="227">
        <f>ROUND(J110*H110,2)</f>
        <v>0</v>
      </c>
      <c r="S110" s="86"/>
      <c r="T110" s="228">
        <f>S110*H110</f>
        <v>0</v>
      </c>
      <c r="U110" s="228">
        <v>0</v>
      </c>
      <c r="V110" s="228">
        <f>U110*H110</f>
        <v>0</v>
      </c>
      <c r="W110" s="228">
        <v>0</v>
      </c>
      <c r="X110" s="229">
        <f>W110*H110</f>
        <v>0</v>
      </c>
      <c r="Y110" s="40"/>
      <c r="Z110" s="40"/>
      <c r="AA110" s="40"/>
      <c r="AB110" s="40"/>
      <c r="AC110" s="40"/>
      <c r="AD110" s="40"/>
      <c r="AE110" s="40"/>
      <c r="AR110" s="230" t="s">
        <v>402</v>
      </c>
      <c r="AT110" s="230" t="s">
        <v>452</v>
      </c>
      <c r="AU110" s="230" t="s">
        <v>86</v>
      </c>
      <c r="AY110" s="19" t="s">
        <v>211</v>
      </c>
      <c r="BE110" s="231">
        <f>IF(O110="základní",K110,0)</f>
        <v>0</v>
      </c>
      <c r="BF110" s="231">
        <f>IF(O110="snížená",K110,0)</f>
        <v>0</v>
      </c>
      <c r="BG110" s="231">
        <f>IF(O110="zákl. přenesená",K110,0)</f>
        <v>0</v>
      </c>
      <c r="BH110" s="231">
        <f>IF(O110="sníž. přenesená",K110,0)</f>
        <v>0</v>
      </c>
      <c r="BI110" s="231">
        <f>IF(O110="nulová",K110,0)</f>
        <v>0</v>
      </c>
      <c r="BJ110" s="19" t="s">
        <v>84</v>
      </c>
      <c r="BK110" s="231">
        <f>ROUND(P110*H110,2)</f>
        <v>0</v>
      </c>
      <c r="BL110" s="19" t="s">
        <v>302</v>
      </c>
      <c r="BM110" s="230" t="s">
        <v>754</v>
      </c>
    </row>
    <row r="111" s="2" customFormat="1">
      <c r="A111" s="40"/>
      <c r="B111" s="41"/>
      <c r="C111" s="42"/>
      <c r="D111" s="232" t="s">
        <v>220</v>
      </c>
      <c r="E111" s="42"/>
      <c r="F111" s="233" t="s">
        <v>753</v>
      </c>
      <c r="G111" s="42"/>
      <c r="H111" s="42"/>
      <c r="I111" s="234"/>
      <c r="J111" s="234"/>
      <c r="K111" s="42"/>
      <c r="L111" s="42"/>
      <c r="M111" s="46"/>
      <c r="N111" s="283"/>
      <c r="O111" s="284"/>
      <c r="P111" s="285"/>
      <c r="Q111" s="285"/>
      <c r="R111" s="285"/>
      <c r="S111" s="285"/>
      <c r="T111" s="285"/>
      <c r="U111" s="285"/>
      <c r="V111" s="285"/>
      <c r="W111" s="285"/>
      <c r="X111" s="286"/>
      <c r="Y111" s="40"/>
      <c r="Z111" s="40"/>
      <c r="AA111" s="40"/>
      <c r="AB111" s="40"/>
      <c r="AC111" s="40"/>
      <c r="AD111" s="40"/>
      <c r="AE111" s="40"/>
      <c r="AT111" s="19" t="s">
        <v>220</v>
      </c>
      <c r="AU111" s="19" t="s">
        <v>86</v>
      </c>
    </row>
    <row r="112" s="2" customFormat="1" ht="6.96" customHeight="1">
      <c r="A112" s="40"/>
      <c r="B112" s="61"/>
      <c r="C112" s="62"/>
      <c r="D112" s="62"/>
      <c r="E112" s="62"/>
      <c r="F112" s="62"/>
      <c r="G112" s="62"/>
      <c r="H112" s="62"/>
      <c r="I112" s="62"/>
      <c r="J112" s="62"/>
      <c r="K112" s="62"/>
      <c r="L112" s="62"/>
      <c r="M112" s="46"/>
      <c r="N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Ml4aRv5jkhZZxxXVGu8zXy67ND0HnU4lGZBcoBzprniMJElHlFSZE413VrLX2Zreop6H2dKxzmxCaXW0bdHk5w==" hashValue="2dacjugdK4Yvf9/jV+3KlZL4OoYSRW9FnIerIrskbGxdToZVnhleT8U1oflpp/egOyIOVwFP6SCXHT2v1p5N5Q==" algorithmName="SHA-512" password="CC35"/>
  <autoFilter ref="C90:L111"/>
  <mergeCells count="12">
    <mergeCell ref="E7:H7"/>
    <mergeCell ref="E9:H9"/>
    <mergeCell ref="E11:H11"/>
    <mergeCell ref="E20:H20"/>
    <mergeCell ref="E29:H29"/>
    <mergeCell ref="E52:H52"/>
    <mergeCell ref="E54:H54"/>
    <mergeCell ref="E56:H56"/>
    <mergeCell ref="E79:H79"/>
    <mergeCell ref="E81:H81"/>
    <mergeCell ref="E83:H83"/>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101</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755</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167</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ROUND(K107,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ROUND((SUM(BE107:BE561)),  2)</f>
        <v>0</v>
      </c>
      <c r="G37" s="40"/>
      <c r="H37" s="40"/>
      <c r="I37" s="161">
        <v>0.20999999999999999</v>
      </c>
      <c r="J37" s="40"/>
      <c r="K37" s="156">
        <f>ROUND(((SUM(BE107:BE561))*I37),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ROUND((SUM(BF107:BF561)),  2)</f>
        <v>0</v>
      </c>
      <c r="G38" s="40"/>
      <c r="H38" s="40"/>
      <c r="I38" s="161">
        <v>0.14999999999999999</v>
      </c>
      <c r="J38" s="40"/>
      <c r="K38" s="156">
        <f>ROUND(((SUM(BF107:BF561))*I38),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ROUND((SUM(BG107:BG561)),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ROUND((SUM(BH107:BH561)),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ROUND((SUM(BI107:BI561)),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755</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01 - stavební část</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Q107</f>
        <v>0</v>
      </c>
      <c r="J65" s="104">
        <f>R107</f>
        <v>0</v>
      </c>
      <c r="K65" s="104">
        <f>K107</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Q108</f>
        <v>0</v>
      </c>
      <c r="J66" s="182">
        <f>R108</f>
        <v>0</v>
      </c>
      <c r="K66" s="182">
        <f>K108</f>
        <v>0</v>
      </c>
      <c r="L66" s="179"/>
      <c r="M66" s="183"/>
      <c r="S66" s="9"/>
      <c r="T66" s="9"/>
      <c r="U66" s="9"/>
      <c r="V66" s="9"/>
      <c r="W66" s="9"/>
      <c r="X66" s="9"/>
      <c r="Y66" s="9"/>
      <c r="Z66" s="9"/>
      <c r="AA66" s="9"/>
      <c r="AB66" s="9"/>
      <c r="AC66" s="9"/>
      <c r="AD66" s="9"/>
      <c r="AE66" s="9"/>
    </row>
    <row r="67" s="10" customFormat="1" ht="19.92" customHeight="1">
      <c r="A67" s="10"/>
      <c r="B67" s="184"/>
      <c r="C67" s="129"/>
      <c r="D67" s="185" t="s">
        <v>178</v>
      </c>
      <c r="E67" s="186"/>
      <c r="F67" s="186"/>
      <c r="G67" s="186"/>
      <c r="H67" s="186"/>
      <c r="I67" s="187">
        <f>Q109</f>
        <v>0</v>
      </c>
      <c r="J67" s="187">
        <f>R109</f>
        <v>0</v>
      </c>
      <c r="K67" s="187">
        <f>K109</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641</v>
      </c>
      <c r="E68" s="186"/>
      <c r="F68" s="186"/>
      <c r="G68" s="186"/>
      <c r="H68" s="186"/>
      <c r="I68" s="187">
        <f>Q155</f>
        <v>0</v>
      </c>
      <c r="J68" s="187">
        <f>R155</f>
        <v>0</v>
      </c>
      <c r="K68" s="187">
        <f>K155</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179</v>
      </c>
      <c r="E69" s="186"/>
      <c r="F69" s="186"/>
      <c r="G69" s="186"/>
      <c r="H69" s="186"/>
      <c r="I69" s="187">
        <f>Q159</f>
        <v>0</v>
      </c>
      <c r="J69" s="187">
        <f>R159</f>
        <v>0</v>
      </c>
      <c r="K69" s="187">
        <f>K159</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180</v>
      </c>
      <c r="E70" s="186"/>
      <c r="F70" s="186"/>
      <c r="G70" s="186"/>
      <c r="H70" s="186"/>
      <c r="I70" s="187">
        <f>Q195</f>
        <v>0</v>
      </c>
      <c r="J70" s="187">
        <f>R195</f>
        <v>0</v>
      </c>
      <c r="K70" s="187">
        <f>K195</f>
        <v>0</v>
      </c>
      <c r="L70" s="129"/>
      <c r="M70" s="188"/>
      <c r="S70" s="10"/>
      <c r="T70" s="10"/>
      <c r="U70" s="10"/>
      <c r="V70" s="10"/>
      <c r="W70" s="10"/>
      <c r="X70" s="10"/>
      <c r="Y70" s="10"/>
      <c r="Z70" s="10"/>
      <c r="AA70" s="10"/>
      <c r="AB70" s="10"/>
      <c r="AC70" s="10"/>
      <c r="AD70" s="10"/>
      <c r="AE70" s="10"/>
    </row>
    <row r="71" s="10" customFormat="1" ht="19.92" customHeight="1">
      <c r="A71" s="10"/>
      <c r="B71" s="184"/>
      <c r="C71" s="129"/>
      <c r="D71" s="185" t="s">
        <v>181</v>
      </c>
      <c r="E71" s="186"/>
      <c r="F71" s="186"/>
      <c r="G71" s="186"/>
      <c r="H71" s="186"/>
      <c r="I71" s="187">
        <f>Q211</f>
        <v>0</v>
      </c>
      <c r="J71" s="187">
        <f>R211</f>
        <v>0</v>
      </c>
      <c r="K71" s="187">
        <f>K211</f>
        <v>0</v>
      </c>
      <c r="L71" s="129"/>
      <c r="M71" s="188"/>
      <c r="S71" s="10"/>
      <c r="T71" s="10"/>
      <c r="U71" s="10"/>
      <c r="V71" s="10"/>
      <c r="W71" s="10"/>
      <c r="X71" s="10"/>
      <c r="Y71" s="10"/>
      <c r="Z71" s="10"/>
      <c r="AA71" s="10"/>
      <c r="AB71" s="10"/>
      <c r="AC71" s="10"/>
      <c r="AD71" s="10"/>
      <c r="AE71" s="10"/>
    </row>
    <row r="72" s="10" customFormat="1" ht="19.92" customHeight="1">
      <c r="A72" s="10"/>
      <c r="B72" s="184"/>
      <c r="C72" s="129"/>
      <c r="D72" s="185" t="s">
        <v>182</v>
      </c>
      <c r="E72" s="186"/>
      <c r="F72" s="186"/>
      <c r="G72" s="186"/>
      <c r="H72" s="186"/>
      <c r="I72" s="187">
        <f>Q276</f>
        <v>0</v>
      </c>
      <c r="J72" s="187">
        <f>R276</f>
        <v>0</v>
      </c>
      <c r="K72" s="187">
        <f>K276</f>
        <v>0</v>
      </c>
      <c r="L72" s="129"/>
      <c r="M72" s="188"/>
      <c r="S72" s="10"/>
      <c r="T72" s="10"/>
      <c r="U72" s="10"/>
      <c r="V72" s="10"/>
      <c r="W72" s="10"/>
      <c r="X72" s="10"/>
      <c r="Y72" s="10"/>
      <c r="Z72" s="10"/>
      <c r="AA72" s="10"/>
      <c r="AB72" s="10"/>
      <c r="AC72" s="10"/>
      <c r="AD72" s="10"/>
      <c r="AE72" s="10"/>
    </row>
    <row r="73" s="10" customFormat="1" ht="19.92" customHeight="1">
      <c r="A73" s="10"/>
      <c r="B73" s="184"/>
      <c r="C73" s="129"/>
      <c r="D73" s="185" t="s">
        <v>183</v>
      </c>
      <c r="E73" s="186"/>
      <c r="F73" s="186"/>
      <c r="G73" s="186"/>
      <c r="H73" s="186"/>
      <c r="I73" s="187">
        <f>Q345</f>
        <v>0</v>
      </c>
      <c r="J73" s="187">
        <f>R345</f>
        <v>0</v>
      </c>
      <c r="K73" s="187">
        <f>K345</f>
        <v>0</v>
      </c>
      <c r="L73" s="129"/>
      <c r="M73" s="188"/>
      <c r="S73" s="10"/>
      <c r="T73" s="10"/>
      <c r="U73" s="10"/>
      <c r="V73" s="10"/>
      <c r="W73" s="10"/>
      <c r="X73" s="10"/>
      <c r="Y73" s="10"/>
      <c r="Z73" s="10"/>
      <c r="AA73" s="10"/>
      <c r="AB73" s="10"/>
      <c r="AC73" s="10"/>
      <c r="AD73" s="10"/>
      <c r="AE73" s="10"/>
    </row>
    <row r="74" s="10" customFormat="1" ht="19.92" customHeight="1">
      <c r="A74" s="10"/>
      <c r="B74" s="184"/>
      <c r="C74" s="129"/>
      <c r="D74" s="185" t="s">
        <v>184</v>
      </c>
      <c r="E74" s="186"/>
      <c r="F74" s="186"/>
      <c r="G74" s="186"/>
      <c r="H74" s="186"/>
      <c r="I74" s="187">
        <f>Q366</f>
        <v>0</v>
      </c>
      <c r="J74" s="187">
        <f>R366</f>
        <v>0</v>
      </c>
      <c r="K74" s="187">
        <f>K366</f>
        <v>0</v>
      </c>
      <c r="L74" s="129"/>
      <c r="M74" s="188"/>
      <c r="S74" s="10"/>
      <c r="T74" s="10"/>
      <c r="U74" s="10"/>
      <c r="V74" s="10"/>
      <c r="W74" s="10"/>
      <c r="X74" s="10"/>
      <c r="Y74" s="10"/>
      <c r="Z74" s="10"/>
      <c r="AA74" s="10"/>
      <c r="AB74" s="10"/>
      <c r="AC74" s="10"/>
      <c r="AD74" s="10"/>
      <c r="AE74" s="10"/>
    </row>
    <row r="75" s="9" customFormat="1" ht="24.96" customHeight="1">
      <c r="A75" s="9"/>
      <c r="B75" s="178"/>
      <c r="C75" s="179"/>
      <c r="D75" s="180" t="s">
        <v>185</v>
      </c>
      <c r="E75" s="181"/>
      <c r="F75" s="181"/>
      <c r="G75" s="181"/>
      <c r="H75" s="181"/>
      <c r="I75" s="182">
        <f>Q369</f>
        <v>0</v>
      </c>
      <c r="J75" s="182">
        <f>R369</f>
        <v>0</v>
      </c>
      <c r="K75" s="182">
        <f>K369</f>
        <v>0</v>
      </c>
      <c r="L75" s="179"/>
      <c r="M75" s="183"/>
      <c r="S75" s="9"/>
      <c r="T75" s="9"/>
      <c r="U75" s="9"/>
      <c r="V75" s="9"/>
      <c r="W75" s="9"/>
      <c r="X75" s="9"/>
      <c r="Y75" s="9"/>
      <c r="Z75" s="9"/>
      <c r="AA75" s="9"/>
      <c r="AB75" s="9"/>
      <c r="AC75" s="9"/>
      <c r="AD75" s="9"/>
      <c r="AE75" s="9"/>
    </row>
    <row r="76" s="10" customFormat="1" ht="19.92" customHeight="1">
      <c r="A76" s="10"/>
      <c r="B76" s="184"/>
      <c r="C76" s="129"/>
      <c r="D76" s="185" t="s">
        <v>186</v>
      </c>
      <c r="E76" s="186"/>
      <c r="F76" s="186"/>
      <c r="G76" s="186"/>
      <c r="H76" s="186"/>
      <c r="I76" s="187">
        <f>Q370</f>
        <v>0</v>
      </c>
      <c r="J76" s="187">
        <f>R370</f>
        <v>0</v>
      </c>
      <c r="K76" s="187">
        <f>K370</f>
        <v>0</v>
      </c>
      <c r="L76" s="129"/>
      <c r="M76" s="188"/>
      <c r="S76" s="10"/>
      <c r="T76" s="10"/>
      <c r="U76" s="10"/>
      <c r="V76" s="10"/>
      <c r="W76" s="10"/>
      <c r="X76" s="10"/>
      <c r="Y76" s="10"/>
      <c r="Z76" s="10"/>
      <c r="AA76" s="10"/>
      <c r="AB76" s="10"/>
      <c r="AC76" s="10"/>
      <c r="AD76" s="10"/>
      <c r="AE76" s="10"/>
    </row>
    <row r="77" s="10" customFormat="1" ht="19.92" customHeight="1">
      <c r="A77" s="10"/>
      <c r="B77" s="184"/>
      <c r="C77" s="129"/>
      <c r="D77" s="185" t="s">
        <v>756</v>
      </c>
      <c r="E77" s="186"/>
      <c r="F77" s="186"/>
      <c r="G77" s="186"/>
      <c r="H77" s="186"/>
      <c r="I77" s="187">
        <f>Q411</f>
        <v>0</v>
      </c>
      <c r="J77" s="187">
        <f>R411</f>
        <v>0</v>
      </c>
      <c r="K77" s="187">
        <f>K411</f>
        <v>0</v>
      </c>
      <c r="L77" s="129"/>
      <c r="M77" s="188"/>
      <c r="S77" s="10"/>
      <c r="T77" s="10"/>
      <c r="U77" s="10"/>
      <c r="V77" s="10"/>
      <c r="W77" s="10"/>
      <c r="X77" s="10"/>
      <c r="Y77" s="10"/>
      <c r="Z77" s="10"/>
      <c r="AA77" s="10"/>
      <c r="AB77" s="10"/>
      <c r="AC77" s="10"/>
      <c r="AD77" s="10"/>
      <c r="AE77" s="10"/>
    </row>
    <row r="78" s="10" customFormat="1" ht="19.92" customHeight="1">
      <c r="A78" s="10"/>
      <c r="B78" s="184"/>
      <c r="C78" s="129"/>
      <c r="D78" s="185" t="s">
        <v>757</v>
      </c>
      <c r="E78" s="186"/>
      <c r="F78" s="186"/>
      <c r="G78" s="186"/>
      <c r="H78" s="186"/>
      <c r="I78" s="187">
        <f>Q432</f>
        <v>0</v>
      </c>
      <c r="J78" s="187">
        <f>R432</f>
        <v>0</v>
      </c>
      <c r="K78" s="187">
        <f>K432</f>
        <v>0</v>
      </c>
      <c r="L78" s="129"/>
      <c r="M78" s="188"/>
      <c r="S78" s="10"/>
      <c r="T78" s="10"/>
      <c r="U78" s="10"/>
      <c r="V78" s="10"/>
      <c r="W78" s="10"/>
      <c r="X78" s="10"/>
      <c r="Y78" s="10"/>
      <c r="Z78" s="10"/>
      <c r="AA78" s="10"/>
      <c r="AB78" s="10"/>
      <c r="AC78" s="10"/>
      <c r="AD78" s="10"/>
      <c r="AE78" s="10"/>
    </row>
    <row r="79" s="10" customFormat="1" ht="19.92" customHeight="1">
      <c r="A79" s="10"/>
      <c r="B79" s="184"/>
      <c r="C79" s="129"/>
      <c r="D79" s="185" t="s">
        <v>758</v>
      </c>
      <c r="E79" s="186"/>
      <c r="F79" s="186"/>
      <c r="G79" s="186"/>
      <c r="H79" s="186"/>
      <c r="I79" s="187">
        <f>Q442</f>
        <v>0</v>
      </c>
      <c r="J79" s="187">
        <f>R442</f>
        <v>0</v>
      </c>
      <c r="K79" s="187">
        <f>K442</f>
        <v>0</v>
      </c>
      <c r="L79" s="129"/>
      <c r="M79" s="188"/>
      <c r="S79" s="10"/>
      <c r="T79" s="10"/>
      <c r="U79" s="10"/>
      <c r="V79" s="10"/>
      <c r="W79" s="10"/>
      <c r="X79" s="10"/>
      <c r="Y79" s="10"/>
      <c r="Z79" s="10"/>
      <c r="AA79" s="10"/>
      <c r="AB79" s="10"/>
      <c r="AC79" s="10"/>
      <c r="AD79" s="10"/>
      <c r="AE79" s="10"/>
    </row>
    <row r="80" s="10" customFormat="1" ht="19.92" customHeight="1">
      <c r="A80" s="10"/>
      <c r="B80" s="184"/>
      <c r="C80" s="129"/>
      <c r="D80" s="185" t="s">
        <v>188</v>
      </c>
      <c r="E80" s="186"/>
      <c r="F80" s="186"/>
      <c r="G80" s="186"/>
      <c r="H80" s="186"/>
      <c r="I80" s="187">
        <f>Q456</f>
        <v>0</v>
      </c>
      <c r="J80" s="187">
        <f>R456</f>
        <v>0</v>
      </c>
      <c r="K80" s="187">
        <f>K456</f>
        <v>0</v>
      </c>
      <c r="L80" s="129"/>
      <c r="M80" s="188"/>
      <c r="S80" s="10"/>
      <c r="T80" s="10"/>
      <c r="U80" s="10"/>
      <c r="V80" s="10"/>
      <c r="W80" s="10"/>
      <c r="X80" s="10"/>
      <c r="Y80" s="10"/>
      <c r="Z80" s="10"/>
      <c r="AA80" s="10"/>
      <c r="AB80" s="10"/>
      <c r="AC80" s="10"/>
      <c r="AD80" s="10"/>
      <c r="AE80" s="10"/>
    </row>
    <row r="81" s="10" customFormat="1" ht="19.92" customHeight="1">
      <c r="A81" s="10"/>
      <c r="B81" s="184"/>
      <c r="C81" s="129"/>
      <c r="D81" s="185" t="s">
        <v>189</v>
      </c>
      <c r="E81" s="186"/>
      <c r="F81" s="186"/>
      <c r="G81" s="186"/>
      <c r="H81" s="186"/>
      <c r="I81" s="187">
        <f>Q488</f>
        <v>0</v>
      </c>
      <c r="J81" s="187">
        <f>R488</f>
        <v>0</v>
      </c>
      <c r="K81" s="187">
        <f>K488</f>
        <v>0</v>
      </c>
      <c r="L81" s="129"/>
      <c r="M81" s="188"/>
      <c r="S81" s="10"/>
      <c r="T81" s="10"/>
      <c r="U81" s="10"/>
      <c r="V81" s="10"/>
      <c r="W81" s="10"/>
      <c r="X81" s="10"/>
      <c r="Y81" s="10"/>
      <c r="Z81" s="10"/>
      <c r="AA81" s="10"/>
      <c r="AB81" s="10"/>
      <c r="AC81" s="10"/>
      <c r="AD81" s="10"/>
      <c r="AE81" s="10"/>
    </row>
    <row r="82" s="10" customFormat="1" ht="19.92" customHeight="1">
      <c r="A82" s="10"/>
      <c r="B82" s="184"/>
      <c r="C82" s="129"/>
      <c r="D82" s="185" t="s">
        <v>759</v>
      </c>
      <c r="E82" s="186"/>
      <c r="F82" s="186"/>
      <c r="G82" s="186"/>
      <c r="H82" s="186"/>
      <c r="I82" s="187">
        <f>Q501</f>
        <v>0</v>
      </c>
      <c r="J82" s="187">
        <f>R501</f>
        <v>0</v>
      </c>
      <c r="K82" s="187">
        <f>K501</f>
        <v>0</v>
      </c>
      <c r="L82" s="129"/>
      <c r="M82" s="188"/>
      <c r="S82" s="10"/>
      <c r="T82" s="10"/>
      <c r="U82" s="10"/>
      <c r="V82" s="10"/>
      <c r="W82" s="10"/>
      <c r="X82" s="10"/>
      <c r="Y82" s="10"/>
      <c r="Z82" s="10"/>
      <c r="AA82" s="10"/>
      <c r="AB82" s="10"/>
      <c r="AC82" s="10"/>
      <c r="AD82" s="10"/>
      <c r="AE82" s="10"/>
    </row>
    <row r="83" s="10" customFormat="1" ht="19.92" customHeight="1">
      <c r="A83" s="10"/>
      <c r="B83" s="184"/>
      <c r="C83" s="129"/>
      <c r="D83" s="185" t="s">
        <v>760</v>
      </c>
      <c r="E83" s="186"/>
      <c r="F83" s="186"/>
      <c r="G83" s="186"/>
      <c r="H83" s="186"/>
      <c r="I83" s="187">
        <f>Q535</f>
        <v>0</v>
      </c>
      <c r="J83" s="187">
        <f>R535</f>
        <v>0</v>
      </c>
      <c r="K83" s="187">
        <f>K535</f>
        <v>0</v>
      </c>
      <c r="L83" s="129"/>
      <c r="M83" s="188"/>
      <c r="S83" s="10"/>
      <c r="T83" s="10"/>
      <c r="U83" s="10"/>
      <c r="V83" s="10"/>
      <c r="W83" s="10"/>
      <c r="X83" s="10"/>
      <c r="Y83" s="10"/>
      <c r="Z83" s="10"/>
      <c r="AA83" s="10"/>
      <c r="AB83" s="10"/>
      <c r="AC83" s="10"/>
      <c r="AD83" s="10"/>
      <c r="AE83" s="10"/>
    </row>
    <row r="84" s="10" customFormat="1" ht="19.92" customHeight="1">
      <c r="A84" s="10"/>
      <c r="B84" s="184"/>
      <c r="C84" s="129"/>
      <c r="D84" s="185" t="s">
        <v>761</v>
      </c>
      <c r="E84" s="186"/>
      <c r="F84" s="186"/>
      <c r="G84" s="186"/>
      <c r="H84" s="186"/>
      <c r="I84" s="187">
        <f>Q547</f>
        <v>0</v>
      </c>
      <c r="J84" s="187">
        <f>R547</f>
        <v>0</v>
      </c>
      <c r="K84" s="187">
        <f>K547</f>
        <v>0</v>
      </c>
      <c r="L84" s="129"/>
      <c r="M84" s="188"/>
      <c r="S84" s="10"/>
      <c r="T84" s="10"/>
      <c r="U84" s="10"/>
      <c r="V84" s="10"/>
      <c r="W84" s="10"/>
      <c r="X84" s="10"/>
      <c r="Y84" s="10"/>
      <c r="Z84" s="10"/>
      <c r="AA84" s="10"/>
      <c r="AB84" s="10"/>
      <c r="AC84" s="10"/>
      <c r="AD84" s="10"/>
      <c r="AE84" s="10"/>
    </row>
    <row r="85" s="9" customFormat="1" ht="24.96" customHeight="1">
      <c r="A85" s="9"/>
      <c r="B85" s="178"/>
      <c r="C85" s="179"/>
      <c r="D85" s="180" t="s">
        <v>191</v>
      </c>
      <c r="E85" s="181"/>
      <c r="F85" s="181"/>
      <c r="G85" s="181"/>
      <c r="H85" s="181"/>
      <c r="I85" s="182">
        <f>Q555</f>
        <v>0</v>
      </c>
      <c r="J85" s="182">
        <f>R555</f>
        <v>0</v>
      </c>
      <c r="K85" s="182">
        <f>K555</f>
        <v>0</v>
      </c>
      <c r="L85" s="179"/>
      <c r="M85" s="183"/>
      <c r="S85" s="9"/>
      <c r="T85" s="9"/>
      <c r="U85" s="9"/>
      <c r="V85" s="9"/>
      <c r="W85" s="9"/>
      <c r="X85" s="9"/>
      <c r="Y85" s="9"/>
      <c r="Z85" s="9"/>
      <c r="AA85" s="9"/>
      <c r="AB85" s="9"/>
      <c r="AC85" s="9"/>
      <c r="AD85" s="9"/>
      <c r="AE85" s="9"/>
    </row>
    <row r="86" s="2" customFormat="1" ht="21.84" customHeight="1">
      <c r="A86" s="40"/>
      <c r="B86" s="41"/>
      <c r="C86" s="42"/>
      <c r="D86" s="42"/>
      <c r="E86" s="42"/>
      <c r="F86" s="42"/>
      <c r="G86" s="42"/>
      <c r="H86" s="42"/>
      <c r="I86" s="42"/>
      <c r="J86" s="42"/>
      <c r="K86" s="42"/>
      <c r="L86" s="42"/>
      <c r="M86" s="148"/>
      <c r="S86" s="40"/>
      <c r="T86" s="40"/>
      <c r="U86" s="40"/>
      <c r="V86" s="40"/>
      <c r="W86" s="40"/>
      <c r="X86" s="40"/>
      <c r="Y86" s="40"/>
      <c r="Z86" s="40"/>
      <c r="AA86" s="40"/>
      <c r="AB86" s="40"/>
      <c r="AC86" s="40"/>
      <c r="AD86" s="40"/>
      <c r="AE86" s="40"/>
    </row>
    <row r="87" s="2" customFormat="1" ht="6.96" customHeight="1">
      <c r="A87" s="40"/>
      <c r="B87" s="61"/>
      <c r="C87" s="62"/>
      <c r="D87" s="62"/>
      <c r="E87" s="62"/>
      <c r="F87" s="62"/>
      <c r="G87" s="62"/>
      <c r="H87" s="62"/>
      <c r="I87" s="62"/>
      <c r="J87" s="62"/>
      <c r="K87" s="62"/>
      <c r="L87" s="62"/>
      <c r="M87" s="148"/>
      <c r="S87" s="40"/>
      <c r="T87" s="40"/>
      <c r="U87" s="40"/>
      <c r="V87" s="40"/>
      <c r="W87" s="40"/>
      <c r="X87" s="40"/>
      <c r="Y87" s="40"/>
      <c r="Z87" s="40"/>
      <c r="AA87" s="40"/>
      <c r="AB87" s="40"/>
      <c r="AC87" s="40"/>
      <c r="AD87" s="40"/>
      <c r="AE87" s="40"/>
    </row>
    <row r="91" s="2" customFormat="1" ht="6.96" customHeight="1">
      <c r="A91" s="40"/>
      <c r="B91" s="63"/>
      <c r="C91" s="64"/>
      <c r="D91" s="64"/>
      <c r="E91" s="64"/>
      <c r="F91" s="64"/>
      <c r="G91" s="64"/>
      <c r="H91" s="64"/>
      <c r="I91" s="64"/>
      <c r="J91" s="64"/>
      <c r="K91" s="64"/>
      <c r="L91" s="64"/>
      <c r="M91" s="148"/>
      <c r="S91" s="40"/>
      <c r="T91" s="40"/>
      <c r="U91" s="40"/>
      <c r="V91" s="40"/>
      <c r="W91" s="40"/>
      <c r="X91" s="40"/>
      <c r="Y91" s="40"/>
      <c r="Z91" s="40"/>
      <c r="AA91" s="40"/>
      <c r="AB91" s="40"/>
      <c r="AC91" s="40"/>
      <c r="AD91" s="40"/>
      <c r="AE91" s="40"/>
    </row>
    <row r="92" s="2" customFormat="1" ht="24.96" customHeight="1">
      <c r="A92" s="40"/>
      <c r="B92" s="41"/>
      <c r="C92" s="25" t="s">
        <v>192</v>
      </c>
      <c r="D92" s="42"/>
      <c r="E92" s="42"/>
      <c r="F92" s="42"/>
      <c r="G92" s="42"/>
      <c r="H92" s="42"/>
      <c r="I92" s="42"/>
      <c r="J92" s="42"/>
      <c r="K92" s="42"/>
      <c r="L92" s="42"/>
      <c r="M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42"/>
      <c r="M93" s="148"/>
      <c r="S93" s="40"/>
      <c r="T93" s="40"/>
      <c r="U93" s="40"/>
      <c r="V93" s="40"/>
      <c r="W93" s="40"/>
      <c r="X93" s="40"/>
      <c r="Y93" s="40"/>
      <c r="Z93" s="40"/>
      <c r="AA93" s="40"/>
      <c r="AB93" s="40"/>
      <c r="AC93" s="40"/>
      <c r="AD93" s="40"/>
      <c r="AE93" s="40"/>
    </row>
    <row r="94" s="2" customFormat="1" ht="12" customHeight="1">
      <c r="A94" s="40"/>
      <c r="B94" s="41"/>
      <c r="C94" s="34" t="s">
        <v>17</v>
      </c>
      <c r="D94" s="42"/>
      <c r="E94" s="42"/>
      <c r="F94" s="42"/>
      <c r="G94" s="42"/>
      <c r="H94" s="42"/>
      <c r="I94" s="42"/>
      <c r="J94" s="42"/>
      <c r="K94" s="42"/>
      <c r="L94" s="42"/>
      <c r="M94" s="148"/>
      <c r="S94" s="40"/>
      <c r="T94" s="40"/>
      <c r="U94" s="40"/>
      <c r="V94" s="40"/>
      <c r="W94" s="40"/>
      <c r="X94" s="40"/>
      <c r="Y94" s="40"/>
      <c r="Z94" s="40"/>
      <c r="AA94" s="40"/>
      <c r="AB94" s="40"/>
      <c r="AC94" s="40"/>
      <c r="AD94" s="40"/>
      <c r="AE94" s="40"/>
    </row>
    <row r="95" s="2" customFormat="1" ht="16.5" customHeight="1">
      <c r="A95" s="40"/>
      <c r="B95" s="41"/>
      <c r="C95" s="42"/>
      <c r="D95" s="42"/>
      <c r="E95" s="173" t="str">
        <f>E7</f>
        <v>Stavební úpravy pro bezbariérovost objektu ZŠ Liberec, U školy, Liberec</v>
      </c>
      <c r="F95" s="34"/>
      <c r="G95" s="34"/>
      <c r="H95" s="34"/>
      <c r="I95" s="42"/>
      <c r="J95" s="42"/>
      <c r="K95" s="42"/>
      <c r="L95" s="42"/>
      <c r="M95" s="148"/>
      <c r="S95" s="40"/>
      <c r="T95" s="40"/>
      <c r="U95" s="40"/>
      <c r="V95" s="40"/>
      <c r="W95" s="40"/>
      <c r="X95" s="40"/>
      <c r="Y95" s="40"/>
      <c r="Z95" s="40"/>
      <c r="AA95" s="40"/>
      <c r="AB95" s="40"/>
      <c r="AC95" s="40"/>
      <c r="AD95" s="40"/>
      <c r="AE95" s="40"/>
    </row>
    <row r="96" s="1" customFormat="1" ht="12" customHeight="1">
      <c r="B96" s="23"/>
      <c r="C96" s="34" t="s">
        <v>164</v>
      </c>
      <c r="D96" s="24"/>
      <c r="E96" s="24"/>
      <c r="F96" s="24"/>
      <c r="G96" s="24"/>
      <c r="H96" s="24"/>
      <c r="I96" s="24"/>
      <c r="J96" s="24"/>
      <c r="K96" s="24"/>
      <c r="L96" s="24"/>
      <c r="M96" s="22"/>
    </row>
    <row r="97" s="2" customFormat="1" ht="16.5" customHeight="1">
      <c r="A97" s="40"/>
      <c r="B97" s="41"/>
      <c r="C97" s="42"/>
      <c r="D97" s="42"/>
      <c r="E97" s="173" t="s">
        <v>755</v>
      </c>
      <c r="F97" s="42"/>
      <c r="G97" s="42"/>
      <c r="H97" s="42"/>
      <c r="I97" s="42"/>
      <c r="J97" s="42"/>
      <c r="K97" s="42"/>
      <c r="L97" s="42"/>
      <c r="M97" s="148"/>
      <c r="S97" s="40"/>
      <c r="T97" s="40"/>
      <c r="U97" s="40"/>
      <c r="V97" s="40"/>
      <c r="W97" s="40"/>
      <c r="X97" s="40"/>
      <c r="Y97" s="40"/>
      <c r="Z97" s="40"/>
      <c r="AA97" s="40"/>
      <c r="AB97" s="40"/>
      <c r="AC97" s="40"/>
      <c r="AD97" s="40"/>
      <c r="AE97" s="40"/>
    </row>
    <row r="98" s="2" customFormat="1" ht="12" customHeight="1">
      <c r="A98" s="40"/>
      <c r="B98" s="41"/>
      <c r="C98" s="34" t="s">
        <v>166</v>
      </c>
      <c r="D98" s="42"/>
      <c r="E98" s="42"/>
      <c r="F98" s="42"/>
      <c r="G98" s="42"/>
      <c r="H98" s="42"/>
      <c r="I98" s="42"/>
      <c r="J98" s="42"/>
      <c r="K98" s="42"/>
      <c r="L98" s="42"/>
      <c r="M98" s="148"/>
      <c r="S98" s="40"/>
      <c r="T98" s="40"/>
      <c r="U98" s="40"/>
      <c r="V98" s="40"/>
      <c r="W98" s="40"/>
      <c r="X98" s="40"/>
      <c r="Y98" s="40"/>
      <c r="Z98" s="40"/>
      <c r="AA98" s="40"/>
      <c r="AB98" s="40"/>
      <c r="AC98" s="40"/>
      <c r="AD98" s="40"/>
      <c r="AE98" s="40"/>
    </row>
    <row r="99" s="2" customFormat="1" ht="16.5" customHeight="1">
      <c r="A99" s="40"/>
      <c r="B99" s="41"/>
      <c r="C99" s="42"/>
      <c r="D99" s="42"/>
      <c r="E99" s="71" t="str">
        <f>E11</f>
        <v>01 - stavební část</v>
      </c>
      <c r="F99" s="42"/>
      <c r="G99" s="42"/>
      <c r="H99" s="42"/>
      <c r="I99" s="42"/>
      <c r="J99" s="42"/>
      <c r="K99" s="42"/>
      <c r="L99" s="42"/>
      <c r="M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42"/>
      <c r="M100" s="148"/>
      <c r="S100" s="40"/>
      <c r="T100" s="40"/>
      <c r="U100" s="40"/>
      <c r="V100" s="40"/>
      <c r="W100" s="40"/>
      <c r="X100" s="40"/>
      <c r="Y100" s="40"/>
      <c r="Z100" s="40"/>
      <c r="AA100" s="40"/>
      <c r="AB100" s="40"/>
      <c r="AC100" s="40"/>
      <c r="AD100" s="40"/>
      <c r="AE100" s="40"/>
    </row>
    <row r="101" s="2" customFormat="1" ht="12" customHeight="1">
      <c r="A101" s="40"/>
      <c r="B101" s="41"/>
      <c r="C101" s="34" t="s">
        <v>23</v>
      </c>
      <c r="D101" s="42"/>
      <c r="E101" s="42"/>
      <c r="F101" s="29" t="str">
        <f>F14</f>
        <v>Liberec</v>
      </c>
      <c r="G101" s="42"/>
      <c r="H101" s="42"/>
      <c r="I101" s="34" t="s">
        <v>25</v>
      </c>
      <c r="J101" s="74" t="str">
        <f>IF(J14="","",J14)</f>
        <v>11.2.2022</v>
      </c>
      <c r="K101" s="42"/>
      <c r="L101" s="42"/>
      <c r="M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42"/>
      <c r="M102" s="148"/>
      <c r="S102" s="40"/>
      <c r="T102" s="40"/>
      <c r="U102" s="40"/>
      <c r="V102" s="40"/>
      <c r="W102" s="40"/>
      <c r="X102" s="40"/>
      <c r="Y102" s="40"/>
      <c r="Z102" s="40"/>
      <c r="AA102" s="40"/>
      <c r="AB102" s="40"/>
      <c r="AC102" s="40"/>
      <c r="AD102" s="40"/>
      <c r="AE102" s="40"/>
    </row>
    <row r="103" s="2" customFormat="1" ht="40.05" customHeight="1">
      <c r="A103" s="40"/>
      <c r="B103" s="41"/>
      <c r="C103" s="34" t="s">
        <v>27</v>
      </c>
      <c r="D103" s="42"/>
      <c r="E103" s="42"/>
      <c r="F103" s="29" t="str">
        <f>E17</f>
        <v>Statutární město Liberec</v>
      </c>
      <c r="G103" s="42"/>
      <c r="H103" s="42"/>
      <c r="I103" s="34" t="s">
        <v>34</v>
      </c>
      <c r="J103" s="38" t="str">
        <f>E23</f>
        <v>TRIGLYPH architektonická kancelář s.r.o.</v>
      </c>
      <c r="K103" s="42"/>
      <c r="L103" s="42"/>
      <c r="M103" s="148"/>
      <c r="S103" s="40"/>
      <c r="T103" s="40"/>
      <c r="U103" s="40"/>
      <c r="V103" s="40"/>
      <c r="W103" s="40"/>
      <c r="X103" s="40"/>
      <c r="Y103" s="40"/>
      <c r="Z103" s="40"/>
      <c r="AA103" s="40"/>
      <c r="AB103" s="40"/>
      <c r="AC103" s="40"/>
      <c r="AD103" s="40"/>
      <c r="AE103" s="40"/>
    </row>
    <row r="104" s="2" customFormat="1" ht="15.15" customHeight="1">
      <c r="A104" s="40"/>
      <c r="B104" s="41"/>
      <c r="C104" s="34" t="s">
        <v>32</v>
      </c>
      <c r="D104" s="42"/>
      <c r="E104" s="42"/>
      <c r="F104" s="29" t="str">
        <f>IF(E20="","",E20)</f>
        <v>Vyplň údaj</v>
      </c>
      <c r="G104" s="42"/>
      <c r="H104" s="42"/>
      <c r="I104" s="34" t="s">
        <v>37</v>
      </c>
      <c r="J104" s="38" t="str">
        <f>E26</f>
        <v xml:space="preserve"> </v>
      </c>
      <c r="K104" s="42"/>
      <c r="L104" s="42"/>
      <c r="M104" s="148"/>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42"/>
      <c r="M105" s="148"/>
      <c r="S105" s="40"/>
      <c r="T105" s="40"/>
      <c r="U105" s="40"/>
      <c r="V105" s="40"/>
      <c r="W105" s="40"/>
      <c r="X105" s="40"/>
      <c r="Y105" s="40"/>
      <c r="Z105" s="40"/>
      <c r="AA105" s="40"/>
      <c r="AB105" s="40"/>
      <c r="AC105" s="40"/>
      <c r="AD105" s="40"/>
      <c r="AE105" s="40"/>
    </row>
    <row r="106" s="11" customFormat="1" ht="29.28" customHeight="1">
      <c r="A106" s="189"/>
      <c r="B106" s="190"/>
      <c r="C106" s="191" t="s">
        <v>193</v>
      </c>
      <c r="D106" s="192" t="s">
        <v>60</v>
      </c>
      <c r="E106" s="192" t="s">
        <v>56</v>
      </c>
      <c r="F106" s="192" t="s">
        <v>57</v>
      </c>
      <c r="G106" s="192" t="s">
        <v>194</v>
      </c>
      <c r="H106" s="192" t="s">
        <v>195</v>
      </c>
      <c r="I106" s="192" t="s">
        <v>196</v>
      </c>
      <c r="J106" s="192" t="s">
        <v>197</v>
      </c>
      <c r="K106" s="192" t="s">
        <v>175</v>
      </c>
      <c r="L106" s="193" t="s">
        <v>198</v>
      </c>
      <c r="M106" s="194"/>
      <c r="N106" s="94" t="s">
        <v>22</v>
      </c>
      <c r="O106" s="95" t="s">
        <v>45</v>
      </c>
      <c r="P106" s="95" t="s">
        <v>199</v>
      </c>
      <c r="Q106" s="95" t="s">
        <v>200</v>
      </c>
      <c r="R106" s="95" t="s">
        <v>201</v>
      </c>
      <c r="S106" s="95" t="s">
        <v>202</v>
      </c>
      <c r="T106" s="95" t="s">
        <v>203</v>
      </c>
      <c r="U106" s="95" t="s">
        <v>204</v>
      </c>
      <c r="V106" s="95" t="s">
        <v>205</v>
      </c>
      <c r="W106" s="95" t="s">
        <v>206</v>
      </c>
      <c r="X106" s="96" t="s">
        <v>207</v>
      </c>
      <c r="Y106" s="189"/>
      <c r="Z106" s="189"/>
      <c r="AA106" s="189"/>
      <c r="AB106" s="189"/>
      <c r="AC106" s="189"/>
      <c r="AD106" s="189"/>
      <c r="AE106" s="189"/>
    </row>
    <row r="107" s="2" customFormat="1" ht="22.8" customHeight="1">
      <c r="A107" s="40"/>
      <c r="B107" s="41"/>
      <c r="C107" s="101" t="s">
        <v>208</v>
      </c>
      <c r="D107" s="42"/>
      <c r="E107" s="42"/>
      <c r="F107" s="42"/>
      <c r="G107" s="42"/>
      <c r="H107" s="42"/>
      <c r="I107" s="42"/>
      <c r="J107" s="42"/>
      <c r="K107" s="195">
        <f>BK107</f>
        <v>0</v>
      </c>
      <c r="L107" s="42"/>
      <c r="M107" s="46"/>
      <c r="N107" s="97"/>
      <c r="O107" s="196"/>
      <c r="P107" s="98"/>
      <c r="Q107" s="197">
        <f>Q108+Q369+Q555</f>
        <v>0</v>
      </c>
      <c r="R107" s="197">
        <f>R108+R369+R555</f>
        <v>0</v>
      </c>
      <c r="S107" s="98"/>
      <c r="T107" s="198">
        <f>T108+T369+T555</f>
        <v>0</v>
      </c>
      <c r="U107" s="98"/>
      <c r="V107" s="198">
        <f>V108+V369+V555</f>
        <v>150.90418509161597</v>
      </c>
      <c r="W107" s="98"/>
      <c r="X107" s="199">
        <f>X108+X369+X555</f>
        <v>14.59120136</v>
      </c>
      <c r="Y107" s="40"/>
      <c r="Z107" s="40"/>
      <c r="AA107" s="40"/>
      <c r="AB107" s="40"/>
      <c r="AC107" s="40"/>
      <c r="AD107" s="40"/>
      <c r="AE107" s="40"/>
      <c r="AT107" s="19" t="s">
        <v>76</v>
      </c>
      <c r="AU107" s="19" t="s">
        <v>176</v>
      </c>
      <c r="BK107" s="200">
        <f>BK108+BK369+BK555</f>
        <v>0</v>
      </c>
    </row>
    <row r="108" s="12" customFormat="1" ht="25.92" customHeight="1">
      <c r="A108" s="12"/>
      <c r="B108" s="201"/>
      <c r="C108" s="202"/>
      <c r="D108" s="203" t="s">
        <v>76</v>
      </c>
      <c r="E108" s="204" t="s">
        <v>209</v>
      </c>
      <c r="F108" s="204" t="s">
        <v>210</v>
      </c>
      <c r="G108" s="202"/>
      <c r="H108" s="202"/>
      <c r="I108" s="205"/>
      <c r="J108" s="205"/>
      <c r="K108" s="206">
        <f>BK108</f>
        <v>0</v>
      </c>
      <c r="L108" s="202"/>
      <c r="M108" s="207"/>
      <c r="N108" s="208"/>
      <c r="O108" s="209"/>
      <c r="P108" s="209"/>
      <c r="Q108" s="210">
        <f>Q109+Q155+Q159+Q195+Q211+Q276+Q345+Q366</f>
        <v>0</v>
      </c>
      <c r="R108" s="210">
        <f>R109+R155+R159+R195+R211+R276+R345+R366</f>
        <v>0</v>
      </c>
      <c r="S108" s="209"/>
      <c r="T108" s="211">
        <f>T109+T155+T159+T195+T211+T276+T345+T366</f>
        <v>0</v>
      </c>
      <c r="U108" s="209"/>
      <c r="V108" s="211">
        <f>V109+V155+V159+V195+V211+V276+V345+V366</f>
        <v>148.50152738231597</v>
      </c>
      <c r="W108" s="209"/>
      <c r="X108" s="212">
        <f>X109+X155+X159+X195+X211+X276+X345+X366</f>
        <v>12.959845999999999</v>
      </c>
      <c r="Y108" s="12"/>
      <c r="Z108" s="12"/>
      <c r="AA108" s="12"/>
      <c r="AB108" s="12"/>
      <c r="AC108" s="12"/>
      <c r="AD108" s="12"/>
      <c r="AE108" s="12"/>
      <c r="AR108" s="213" t="s">
        <v>84</v>
      </c>
      <c r="AT108" s="214" t="s">
        <v>76</v>
      </c>
      <c r="AU108" s="214" t="s">
        <v>77</v>
      </c>
      <c r="AY108" s="213" t="s">
        <v>211</v>
      </c>
      <c r="BK108" s="215">
        <f>BK109+BK155+BK159+BK195+BK211+BK276+BK345+BK366</f>
        <v>0</v>
      </c>
    </row>
    <row r="109" s="12" customFormat="1" ht="22.8" customHeight="1">
      <c r="A109" s="12"/>
      <c r="B109" s="201"/>
      <c r="C109" s="202"/>
      <c r="D109" s="203" t="s">
        <v>76</v>
      </c>
      <c r="E109" s="216" t="s">
        <v>84</v>
      </c>
      <c r="F109" s="216" t="s">
        <v>212</v>
      </c>
      <c r="G109" s="202"/>
      <c r="H109" s="202"/>
      <c r="I109" s="205"/>
      <c r="J109" s="205"/>
      <c r="K109" s="217">
        <f>BK109</f>
        <v>0</v>
      </c>
      <c r="L109" s="202"/>
      <c r="M109" s="207"/>
      <c r="N109" s="208"/>
      <c r="O109" s="209"/>
      <c r="P109" s="209"/>
      <c r="Q109" s="210">
        <f>SUM(Q110:Q154)</f>
        <v>0</v>
      </c>
      <c r="R109" s="210">
        <f>SUM(R110:R154)</f>
        <v>0</v>
      </c>
      <c r="S109" s="209"/>
      <c r="T109" s="211">
        <f>SUM(T110:T154)</f>
        <v>0</v>
      </c>
      <c r="U109" s="209"/>
      <c r="V109" s="211">
        <f>SUM(V110:V154)</f>
        <v>0.041485880000000003</v>
      </c>
      <c r="W109" s="209"/>
      <c r="X109" s="212">
        <f>SUM(X110:X154)</f>
        <v>0</v>
      </c>
      <c r="Y109" s="12"/>
      <c r="Z109" s="12"/>
      <c r="AA109" s="12"/>
      <c r="AB109" s="12"/>
      <c r="AC109" s="12"/>
      <c r="AD109" s="12"/>
      <c r="AE109" s="12"/>
      <c r="AR109" s="213" t="s">
        <v>84</v>
      </c>
      <c r="AT109" s="214" t="s">
        <v>76</v>
      </c>
      <c r="AU109" s="214" t="s">
        <v>84</v>
      </c>
      <c r="AY109" s="213" t="s">
        <v>211</v>
      </c>
      <c r="BK109" s="215">
        <f>SUM(BK110:BK154)</f>
        <v>0</v>
      </c>
    </row>
    <row r="110" s="2" customFormat="1" ht="24.15" customHeight="1">
      <c r="A110" s="40"/>
      <c r="B110" s="41"/>
      <c r="C110" s="218" t="s">
        <v>84</v>
      </c>
      <c r="D110" s="218" t="s">
        <v>213</v>
      </c>
      <c r="E110" s="219" t="s">
        <v>762</v>
      </c>
      <c r="F110" s="220" t="s">
        <v>763</v>
      </c>
      <c r="G110" s="221" t="s">
        <v>216</v>
      </c>
      <c r="H110" s="222">
        <v>34</v>
      </c>
      <c r="I110" s="223"/>
      <c r="J110" s="223"/>
      <c r="K110" s="224">
        <f>ROUND(P110*H110,2)</f>
        <v>0</v>
      </c>
      <c r="L110" s="220" t="s">
        <v>217</v>
      </c>
      <c r="M110" s="46"/>
      <c r="N110" s="225" t="s">
        <v>22</v>
      </c>
      <c r="O110" s="226" t="s">
        <v>46</v>
      </c>
      <c r="P110" s="227">
        <f>I110+J110</f>
        <v>0</v>
      </c>
      <c r="Q110" s="227">
        <f>ROUND(I110*H110,2)</f>
        <v>0</v>
      </c>
      <c r="R110" s="227">
        <f>ROUND(J110*H110,2)</f>
        <v>0</v>
      </c>
      <c r="S110" s="86"/>
      <c r="T110" s="228">
        <f>S110*H110</f>
        <v>0</v>
      </c>
      <c r="U110" s="228">
        <v>0</v>
      </c>
      <c r="V110" s="228">
        <f>U110*H110</f>
        <v>0</v>
      </c>
      <c r="W110" s="228">
        <v>0</v>
      </c>
      <c r="X110" s="229">
        <f>W110*H110</f>
        <v>0</v>
      </c>
      <c r="Y110" s="40"/>
      <c r="Z110" s="40"/>
      <c r="AA110" s="40"/>
      <c r="AB110" s="40"/>
      <c r="AC110" s="40"/>
      <c r="AD110" s="40"/>
      <c r="AE110" s="40"/>
      <c r="AR110" s="230" t="s">
        <v>218</v>
      </c>
      <c r="AT110" s="230" t="s">
        <v>213</v>
      </c>
      <c r="AU110" s="230" t="s">
        <v>86</v>
      </c>
      <c r="AY110" s="19" t="s">
        <v>211</v>
      </c>
      <c r="BE110" s="231">
        <f>IF(O110="základní",K110,0)</f>
        <v>0</v>
      </c>
      <c r="BF110" s="231">
        <f>IF(O110="snížená",K110,0)</f>
        <v>0</v>
      </c>
      <c r="BG110" s="231">
        <f>IF(O110="zákl. přenesená",K110,0)</f>
        <v>0</v>
      </c>
      <c r="BH110" s="231">
        <f>IF(O110="sníž. přenesená",K110,0)</f>
        <v>0</v>
      </c>
      <c r="BI110" s="231">
        <f>IF(O110="nulová",K110,0)</f>
        <v>0</v>
      </c>
      <c r="BJ110" s="19" t="s">
        <v>84</v>
      </c>
      <c r="BK110" s="231">
        <f>ROUND(P110*H110,2)</f>
        <v>0</v>
      </c>
      <c r="BL110" s="19" t="s">
        <v>218</v>
      </c>
      <c r="BM110" s="230" t="s">
        <v>764</v>
      </c>
    </row>
    <row r="111" s="2" customFormat="1">
      <c r="A111" s="40"/>
      <c r="B111" s="41"/>
      <c r="C111" s="42"/>
      <c r="D111" s="232" t="s">
        <v>220</v>
      </c>
      <c r="E111" s="42"/>
      <c r="F111" s="233" t="s">
        <v>763</v>
      </c>
      <c r="G111" s="42"/>
      <c r="H111" s="42"/>
      <c r="I111" s="234"/>
      <c r="J111" s="234"/>
      <c r="K111" s="42"/>
      <c r="L111" s="42"/>
      <c r="M111" s="46"/>
      <c r="N111" s="235"/>
      <c r="O111" s="236"/>
      <c r="P111" s="86"/>
      <c r="Q111" s="86"/>
      <c r="R111" s="86"/>
      <c r="S111" s="86"/>
      <c r="T111" s="86"/>
      <c r="U111" s="86"/>
      <c r="V111" s="86"/>
      <c r="W111" s="86"/>
      <c r="X111" s="87"/>
      <c r="Y111" s="40"/>
      <c r="Z111" s="40"/>
      <c r="AA111" s="40"/>
      <c r="AB111" s="40"/>
      <c r="AC111" s="40"/>
      <c r="AD111" s="40"/>
      <c r="AE111" s="40"/>
      <c r="AT111" s="19" t="s">
        <v>220</v>
      </c>
      <c r="AU111" s="19" t="s">
        <v>86</v>
      </c>
    </row>
    <row r="112" s="13" customFormat="1">
      <c r="A112" s="13"/>
      <c r="B112" s="237"/>
      <c r="C112" s="238"/>
      <c r="D112" s="232" t="s">
        <v>222</v>
      </c>
      <c r="E112" s="239" t="s">
        <v>22</v>
      </c>
      <c r="F112" s="240" t="s">
        <v>765</v>
      </c>
      <c r="G112" s="238"/>
      <c r="H112" s="241">
        <v>34</v>
      </c>
      <c r="I112" s="242"/>
      <c r="J112" s="242"/>
      <c r="K112" s="238"/>
      <c r="L112" s="238"/>
      <c r="M112" s="243"/>
      <c r="N112" s="244"/>
      <c r="O112" s="245"/>
      <c r="P112" s="245"/>
      <c r="Q112" s="245"/>
      <c r="R112" s="245"/>
      <c r="S112" s="245"/>
      <c r="T112" s="245"/>
      <c r="U112" s="245"/>
      <c r="V112" s="245"/>
      <c r="W112" s="245"/>
      <c r="X112" s="246"/>
      <c r="Y112" s="13"/>
      <c r="Z112" s="13"/>
      <c r="AA112" s="13"/>
      <c r="AB112" s="13"/>
      <c r="AC112" s="13"/>
      <c r="AD112" s="13"/>
      <c r="AE112" s="13"/>
      <c r="AT112" s="247" t="s">
        <v>222</v>
      </c>
      <c r="AU112" s="247" t="s">
        <v>86</v>
      </c>
      <c r="AV112" s="13" t="s">
        <v>86</v>
      </c>
      <c r="AW112" s="13" t="s">
        <v>5</v>
      </c>
      <c r="AX112" s="13" t="s">
        <v>84</v>
      </c>
      <c r="AY112" s="247" t="s">
        <v>211</v>
      </c>
    </row>
    <row r="113" s="2" customFormat="1" ht="24.15" customHeight="1">
      <c r="A113" s="40"/>
      <c r="B113" s="41"/>
      <c r="C113" s="218" t="s">
        <v>86</v>
      </c>
      <c r="D113" s="218" t="s">
        <v>213</v>
      </c>
      <c r="E113" s="219" t="s">
        <v>766</v>
      </c>
      <c r="F113" s="220" t="s">
        <v>767</v>
      </c>
      <c r="G113" s="221" t="s">
        <v>272</v>
      </c>
      <c r="H113" s="222">
        <v>37</v>
      </c>
      <c r="I113" s="223"/>
      <c r="J113" s="223"/>
      <c r="K113" s="224">
        <f>ROUND(P113*H113,2)</f>
        <v>0</v>
      </c>
      <c r="L113" s="220" t="s">
        <v>217</v>
      </c>
      <c r="M113" s="46"/>
      <c r="N113" s="225" t="s">
        <v>22</v>
      </c>
      <c r="O113" s="226" t="s">
        <v>46</v>
      </c>
      <c r="P113" s="227">
        <f>I113+J113</f>
        <v>0</v>
      </c>
      <c r="Q113" s="227">
        <f>ROUND(I113*H113,2)</f>
        <v>0</v>
      </c>
      <c r="R113" s="227">
        <f>ROUND(J113*H113,2)</f>
        <v>0</v>
      </c>
      <c r="S113" s="86"/>
      <c r="T113" s="228">
        <f>S113*H113</f>
        <v>0</v>
      </c>
      <c r="U113" s="228">
        <v>0.00070100000000000002</v>
      </c>
      <c r="V113" s="228">
        <f>U113*H113</f>
        <v>0.025937000000000002</v>
      </c>
      <c r="W113" s="228">
        <v>0</v>
      </c>
      <c r="X113" s="229">
        <f>W113*H113</f>
        <v>0</v>
      </c>
      <c r="Y113" s="40"/>
      <c r="Z113" s="40"/>
      <c r="AA113" s="40"/>
      <c r="AB113" s="40"/>
      <c r="AC113" s="40"/>
      <c r="AD113" s="40"/>
      <c r="AE113" s="40"/>
      <c r="AR113" s="230" t="s">
        <v>218</v>
      </c>
      <c r="AT113" s="230" t="s">
        <v>213</v>
      </c>
      <c r="AU113" s="230" t="s">
        <v>86</v>
      </c>
      <c r="AY113" s="19" t="s">
        <v>211</v>
      </c>
      <c r="BE113" s="231">
        <f>IF(O113="základní",K113,0)</f>
        <v>0</v>
      </c>
      <c r="BF113" s="231">
        <f>IF(O113="snížená",K113,0)</f>
        <v>0</v>
      </c>
      <c r="BG113" s="231">
        <f>IF(O113="zákl. přenesená",K113,0)</f>
        <v>0</v>
      </c>
      <c r="BH113" s="231">
        <f>IF(O113="sníž. přenesená",K113,0)</f>
        <v>0</v>
      </c>
      <c r="BI113" s="231">
        <f>IF(O113="nulová",K113,0)</f>
        <v>0</v>
      </c>
      <c r="BJ113" s="19" t="s">
        <v>84</v>
      </c>
      <c r="BK113" s="231">
        <f>ROUND(P113*H113,2)</f>
        <v>0</v>
      </c>
      <c r="BL113" s="19" t="s">
        <v>218</v>
      </c>
      <c r="BM113" s="230" t="s">
        <v>768</v>
      </c>
    </row>
    <row r="114" s="2" customFormat="1">
      <c r="A114" s="40"/>
      <c r="B114" s="41"/>
      <c r="C114" s="42"/>
      <c r="D114" s="232" t="s">
        <v>220</v>
      </c>
      <c r="E114" s="42"/>
      <c r="F114" s="233" t="s">
        <v>769</v>
      </c>
      <c r="G114" s="42"/>
      <c r="H114" s="42"/>
      <c r="I114" s="234"/>
      <c r="J114" s="234"/>
      <c r="K114" s="42"/>
      <c r="L114" s="42"/>
      <c r="M114" s="46"/>
      <c r="N114" s="235"/>
      <c r="O114" s="236"/>
      <c r="P114" s="86"/>
      <c r="Q114" s="86"/>
      <c r="R114" s="86"/>
      <c r="S114" s="86"/>
      <c r="T114" s="86"/>
      <c r="U114" s="86"/>
      <c r="V114" s="86"/>
      <c r="W114" s="86"/>
      <c r="X114" s="87"/>
      <c r="Y114" s="40"/>
      <c r="Z114" s="40"/>
      <c r="AA114" s="40"/>
      <c r="AB114" s="40"/>
      <c r="AC114" s="40"/>
      <c r="AD114" s="40"/>
      <c r="AE114" s="40"/>
      <c r="AT114" s="19" t="s">
        <v>220</v>
      </c>
      <c r="AU114" s="19" t="s">
        <v>86</v>
      </c>
    </row>
    <row r="115" s="13" customFormat="1">
      <c r="A115" s="13"/>
      <c r="B115" s="237"/>
      <c r="C115" s="238"/>
      <c r="D115" s="232" t="s">
        <v>222</v>
      </c>
      <c r="E115" s="239" t="s">
        <v>22</v>
      </c>
      <c r="F115" s="240" t="s">
        <v>770</v>
      </c>
      <c r="G115" s="238"/>
      <c r="H115" s="241">
        <v>37</v>
      </c>
      <c r="I115" s="242"/>
      <c r="J115" s="242"/>
      <c r="K115" s="238"/>
      <c r="L115" s="238"/>
      <c r="M115" s="243"/>
      <c r="N115" s="244"/>
      <c r="O115" s="245"/>
      <c r="P115" s="245"/>
      <c r="Q115" s="245"/>
      <c r="R115" s="245"/>
      <c r="S115" s="245"/>
      <c r="T115" s="245"/>
      <c r="U115" s="245"/>
      <c r="V115" s="245"/>
      <c r="W115" s="245"/>
      <c r="X115" s="246"/>
      <c r="Y115" s="13"/>
      <c r="Z115" s="13"/>
      <c r="AA115" s="13"/>
      <c r="AB115" s="13"/>
      <c r="AC115" s="13"/>
      <c r="AD115" s="13"/>
      <c r="AE115" s="13"/>
      <c r="AT115" s="247" t="s">
        <v>222</v>
      </c>
      <c r="AU115" s="247" t="s">
        <v>86</v>
      </c>
      <c r="AV115" s="13" t="s">
        <v>86</v>
      </c>
      <c r="AW115" s="13" t="s">
        <v>5</v>
      </c>
      <c r="AX115" s="13" t="s">
        <v>84</v>
      </c>
      <c r="AY115" s="247" t="s">
        <v>211</v>
      </c>
    </row>
    <row r="116" s="2" customFormat="1" ht="24.15" customHeight="1">
      <c r="A116" s="40"/>
      <c r="B116" s="41"/>
      <c r="C116" s="218" t="s">
        <v>229</v>
      </c>
      <c r="D116" s="218" t="s">
        <v>213</v>
      </c>
      <c r="E116" s="219" t="s">
        <v>771</v>
      </c>
      <c r="F116" s="220" t="s">
        <v>772</v>
      </c>
      <c r="G116" s="221" t="s">
        <v>272</v>
      </c>
      <c r="H116" s="222">
        <v>37</v>
      </c>
      <c r="I116" s="223"/>
      <c r="J116" s="223"/>
      <c r="K116" s="224">
        <f>ROUND(P116*H116,2)</f>
        <v>0</v>
      </c>
      <c r="L116" s="220" t="s">
        <v>217</v>
      </c>
      <c r="M116" s="46"/>
      <c r="N116" s="225" t="s">
        <v>22</v>
      </c>
      <c r="O116" s="226" t="s">
        <v>46</v>
      </c>
      <c r="P116" s="227">
        <f>I116+J116</f>
        <v>0</v>
      </c>
      <c r="Q116" s="227">
        <f>ROUND(I116*H116,2)</f>
        <v>0</v>
      </c>
      <c r="R116" s="227">
        <f>ROUND(J116*H116,2)</f>
        <v>0</v>
      </c>
      <c r="S116" s="86"/>
      <c r="T116" s="228">
        <f>S116*H116</f>
        <v>0</v>
      </c>
      <c r="U116" s="228">
        <v>0</v>
      </c>
      <c r="V116" s="228">
        <f>U116*H116</f>
        <v>0</v>
      </c>
      <c r="W116" s="228">
        <v>0</v>
      </c>
      <c r="X116" s="229">
        <f>W116*H116</f>
        <v>0</v>
      </c>
      <c r="Y116" s="40"/>
      <c r="Z116" s="40"/>
      <c r="AA116" s="40"/>
      <c r="AB116" s="40"/>
      <c r="AC116" s="40"/>
      <c r="AD116" s="40"/>
      <c r="AE116" s="40"/>
      <c r="AR116" s="230" t="s">
        <v>218</v>
      </c>
      <c r="AT116" s="230" t="s">
        <v>213</v>
      </c>
      <c r="AU116" s="230" t="s">
        <v>86</v>
      </c>
      <c r="AY116" s="19" t="s">
        <v>211</v>
      </c>
      <c r="BE116" s="231">
        <f>IF(O116="základní",K116,0)</f>
        <v>0</v>
      </c>
      <c r="BF116" s="231">
        <f>IF(O116="snížená",K116,0)</f>
        <v>0</v>
      </c>
      <c r="BG116" s="231">
        <f>IF(O116="zákl. přenesená",K116,0)</f>
        <v>0</v>
      </c>
      <c r="BH116" s="231">
        <f>IF(O116="sníž. přenesená",K116,0)</f>
        <v>0</v>
      </c>
      <c r="BI116" s="231">
        <f>IF(O116="nulová",K116,0)</f>
        <v>0</v>
      </c>
      <c r="BJ116" s="19" t="s">
        <v>84</v>
      </c>
      <c r="BK116" s="231">
        <f>ROUND(P116*H116,2)</f>
        <v>0</v>
      </c>
      <c r="BL116" s="19" t="s">
        <v>218</v>
      </c>
      <c r="BM116" s="230" t="s">
        <v>773</v>
      </c>
    </row>
    <row r="117" s="2" customFormat="1">
      <c r="A117" s="40"/>
      <c r="B117" s="41"/>
      <c r="C117" s="42"/>
      <c r="D117" s="232" t="s">
        <v>220</v>
      </c>
      <c r="E117" s="42"/>
      <c r="F117" s="233" t="s">
        <v>774</v>
      </c>
      <c r="G117" s="42"/>
      <c r="H117" s="42"/>
      <c r="I117" s="234"/>
      <c r="J117" s="234"/>
      <c r="K117" s="42"/>
      <c r="L117" s="42"/>
      <c r="M117" s="46"/>
      <c r="N117" s="235"/>
      <c r="O117" s="236"/>
      <c r="P117" s="86"/>
      <c r="Q117" s="86"/>
      <c r="R117" s="86"/>
      <c r="S117" s="86"/>
      <c r="T117" s="86"/>
      <c r="U117" s="86"/>
      <c r="V117" s="86"/>
      <c r="W117" s="86"/>
      <c r="X117" s="87"/>
      <c r="Y117" s="40"/>
      <c r="Z117" s="40"/>
      <c r="AA117" s="40"/>
      <c r="AB117" s="40"/>
      <c r="AC117" s="40"/>
      <c r="AD117" s="40"/>
      <c r="AE117" s="40"/>
      <c r="AT117" s="19" t="s">
        <v>220</v>
      </c>
      <c r="AU117" s="19" t="s">
        <v>86</v>
      </c>
    </row>
    <row r="118" s="2" customFormat="1" ht="24.15" customHeight="1">
      <c r="A118" s="40"/>
      <c r="B118" s="41"/>
      <c r="C118" s="218" t="s">
        <v>218</v>
      </c>
      <c r="D118" s="218" t="s">
        <v>213</v>
      </c>
      <c r="E118" s="219" t="s">
        <v>775</v>
      </c>
      <c r="F118" s="220" t="s">
        <v>776</v>
      </c>
      <c r="G118" s="221" t="s">
        <v>216</v>
      </c>
      <c r="H118" s="222">
        <v>34</v>
      </c>
      <c r="I118" s="223"/>
      <c r="J118" s="223"/>
      <c r="K118" s="224">
        <f>ROUND(P118*H118,2)</f>
        <v>0</v>
      </c>
      <c r="L118" s="220" t="s">
        <v>217</v>
      </c>
      <c r="M118" s="46"/>
      <c r="N118" s="225" t="s">
        <v>22</v>
      </c>
      <c r="O118" s="226" t="s">
        <v>46</v>
      </c>
      <c r="P118" s="227">
        <f>I118+J118</f>
        <v>0</v>
      </c>
      <c r="Q118" s="227">
        <f>ROUND(I118*H118,2)</f>
        <v>0</v>
      </c>
      <c r="R118" s="227">
        <f>ROUND(J118*H118,2)</f>
        <v>0</v>
      </c>
      <c r="S118" s="86"/>
      <c r="T118" s="228">
        <f>S118*H118</f>
        <v>0</v>
      </c>
      <c r="U118" s="228">
        <v>0.00045731999999999999</v>
      </c>
      <c r="V118" s="228">
        <f>U118*H118</f>
        <v>0.015548879999999999</v>
      </c>
      <c r="W118" s="228">
        <v>0</v>
      </c>
      <c r="X118" s="229">
        <f>W118*H118</f>
        <v>0</v>
      </c>
      <c r="Y118" s="40"/>
      <c r="Z118" s="40"/>
      <c r="AA118" s="40"/>
      <c r="AB118" s="40"/>
      <c r="AC118" s="40"/>
      <c r="AD118" s="40"/>
      <c r="AE118" s="40"/>
      <c r="AR118" s="230" t="s">
        <v>218</v>
      </c>
      <c r="AT118" s="230" t="s">
        <v>213</v>
      </c>
      <c r="AU118" s="230" t="s">
        <v>86</v>
      </c>
      <c r="AY118" s="19" t="s">
        <v>211</v>
      </c>
      <c r="BE118" s="231">
        <f>IF(O118="základní",K118,0)</f>
        <v>0</v>
      </c>
      <c r="BF118" s="231">
        <f>IF(O118="snížená",K118,0)</f>
        <v>0</v>
      </c>
      <c r="BG118" s="231">
        <f>IF(O118="zákl. přenesená",K118,0)</f>
        <v>0</v>
      </c>
      <c r="BH118" s="231">
        <f>IF(O118="sníž. přenesená",K118,0)</f>
        <v>0</v>
      </c>
      <c r="BI118" s="231">
        <f>IF(O118="nulová",K118,0)</f>
        <v>0</v>
      </c>
      <c r="BJ118" s="19" t="s">
        <v>84</v>
      </c>
      <c r="BK118" s="231">
        <f>ROUND(P118*H118,2)</f>
        <v>0</v>
      </c>
      <c r="BL118" s="19" t="s">
        <v>218</v>
      </c>
      <c r="BM118" s="230" t="s">
        <v>777</v>
      </c>
    </row>
    <row r="119" s="2" customFormat="1">
      <c r="A119" s="40"/>
      <c r="B119" s="41"/>
      <c r="C119" s="42"/>
      <c r="D119" s="232" t="s">
        <v>220</v>
      </c>
      <c r="E119" s="42"/>
      <c r="F119" s="233" t="s">
        <v>778</v>
      </c>
      <c r="G119" s="42"/>
      <c r="H119" s="42"/>
      <c r="I119" s="234"/>
      <c r="J119" s="234"/>
      <c r="K119" s="42"/>
      <c r="L119" s="42"/>
      <c r="M119" s="46"/>
      <c r="N119" s="235"/>
      <c r="O119" s="236"/>
      <c r="P119" s="86"/>
      <c r="Q119" s="86"/>
      <c r="R119" s="86"/>
      <c r="S119" s="86"/>
      <c r="T119" s="86"/>
      <c r="U119" s="86"/>
      <c r="V119" s="86"/>
      <c r="W119" s="86"/>
      <c r="X119" s="87"/>
      <c r="Y119" s="40"/>
      <c r="Z119" s="40"/>
      <c r="AA119" s="40"/>
      <c r="AB119" s="40"/>
      <c r="AC119" s="40"/>
      <c r="AD119" s="40"/>
      <c r="AE119" s="40"/>
      <c r="AT119" s="19" t="s">
        <v>220</v>
      </c>
      <c r="AU119" s="19" t="s">
        <v>86</v>
      </c>
    </row>
    <row r="120" s="13" customFormat="1">
      <c r="A120" s="13"/>
      <c r="B120" s="237"/>
      <c r="C120" s="238"/>
      <c r="D120" s="232" t="s">
        <v>222</v>
      </c>
      <c r="E120" s="239" t="s">
        <v>22</v>
      </c>
      <c r="F120" s="240" t="s">
        <v>765</v>
      </c>
      <c r="G120" s="238"/>
      <c r="H120" s="241">
        <v>34</v>
      </c>
      <c r="I120" s="242"/>
      <c r="J120" s="242"/>
      <c r="K120" s="238"/>
      <c r="L120" s="238"/>
      <c r="M120" s="243"/>
      <c r="N120" s="244"/>
      <c r="O120" s="245"/>
      <c r="P120" s="245"/>
      <c r="Q120" s="245"/>
      <c r="R120" s="245"/>
      <c r="S120" s="245"/>
      <c r="T120" s="245"/>
      <c r="U120" s="245"/>
      <c r="V120" s="245"/>
      <c r="W120" s="245"/>
      <c r="X120" s="246"/>
      <c r="Y120" s="13"/>
      <c r="Z120" s="13"/>
      <c r="AA120" s="13"/>
      <c r="AB120" s="13"/>
      <c r="AC120" s="13"/>
      <c r="AD120" s="13"/>
      <c r="AE120" s="13"/>
      <c r="AT120" s="247" t="s">
        <v>222</v>
      </c>
      <c r="AU120" s="247" t="s">
        <v>86</v>
      </c>
      <c r="AV120" s="13" t="s">
        <v>86</v>
      </c>
      <c r="AW120" s="13" t="s">
        <v>5</v>
      </c>
      <c r="AX120" s="13" t="s">
        <v>84</v>
      </c>
      <c r="AY120" s="247" t="s">
        <v>211</v>
      </c>
    </row>
    <row r="121" s="2" customFormat="1" ht="24.15" customHeight="1">
      <c r="A121" s="40"/>
      <c r="B121" s="41"/>
      <c r="C121" s="218" t="s">
        <v>240</v>
      </c>
      <c r="D121" s="218" t="s">
        <v>213</v>
      </c>
      <c r="E121" s="219" t="s">
        <v>779</v>
      </c>
      <c r="F121" s="220" t="s">
        <v>780</v>
      </c>
      <c r="G121" s="221" t="s">
        <v>216</v>
      </c>
      <c r="H121" s="222">
        <v>34</v>
      </c>
      <c r="I121" s="223"/>
      <c r="J121" s="223"/>
      <c r="K121" s="224">
        <f>ROUND(P121*H121,2)</f>
        <v>0</v>
      </c>
      <c r="L121" s="220" t="s">
        <v>217</v>
      </c>
      <c r="M121" s="46"/>
      <c r="N121" s="225" t="s">
        <v>22</v>
      </c>
      <c r="O121" s="226" t="s">
        <v>46</v>
      </c>
      <c r="P121" s="227">
        <f>I121+J121</f>
        <v>0</v>
      </c>
      <c r="Q121" s="227">
        <f>ROUND(I121*H121,2)</f>
        <v>0</v>
      </c>
      <c r="R121" s="227">
        <f>ROUND(J121*H121,2)</f>
        <v>0</v>
      </c>
      <c r="S121" s="86"/>
      <c r="T121" s="228">
        <f>S121*H121</f>
        <v>0</v>
      </c>
      <c r="U121" s="228">
        <v>0</v>
      </c>
      <c r="V121" s="228">
        <f>U121*H121</f>
        <v>0</v>
      </c>
      <c r="W121" s="228">
        <v>0</v>
      </c>
      <c r="X121" s="229">
        <f>W121*H121</f>
        <v>0</v>
      </c>
      <c r="Y121" s="40"/>
      <c r="Z121" s="40"/>
      <c r="AA121" s="40"/>
      <c r="AB121" s="40"/>
      <c r="AC121" s="40"/>
      <c r="AD121" s="40"/>
      <c r="AE121" s="40"/>
      <c r="AR121" s="230" t="s">
        <v>218</v>
      </c>
      <c r="AT121" s="230" t="s">
        <v>213</v>
      </c>
      <c r="AU121" s="230" t="s">
        <v>86</v>
      </c>
      <c r="AY121" s="19" t="s">
        <v>211</v>
      </c>
      <c r="BE121" s="231">
        <f>IF(O121="základní",K121,0)</f>
        <v>0</v>
      </c>
      <c r="BF121" s="231">
        <f>IF(O121="snížená",K121,0)</f>
        <v>0</v>
      </c>
      <c r="BG121" s="231">
        <f>IF(O121="zákl. přenesená",K121,0)</f>
        <v>0</v>
      </c>
      <c r="BH121" s="231">
        <f>IF(O121="sníž. přenesená",K121,0)</f>
        <v>0</v>
      </c>
      <c r="BI121" s="231">
        <f>IF(O121="nulová",K121,0)</f>
        <v>0</v>
      </c>
      <c r="BJ121" s="19" t="s">
        <v>84</v>
      </c>
      <c r="BK121" s="231">
        <f>ROUND(P121*H121,2)</f>
        <v>0</v>
      </c>
      <c r="BL121" s="19" t="s">
        <v>218</v>
      </c>
      <c r="BM121" s="230" t="s">
        <v>781</v>
      </c>
    </row>
    <row r="122" s="2" customFormat="1">
      <c r="A122" s="40"/>
      <c r="B122" s="41"/>
      <c r="C122" s="42"/>
      <c r="D122" s="232" t="s">
        <v>220</v>
      </c>
      <c r="E122" s="42"/>
      <c r="F122" s="233" t="s">
        <v>782</v>
      </c>
      <c r="G122" s="42"/>
      <c r="H122" s="42"/>
      <c r="I122" s="234"/>
      <c r="J122" s="234"/>
      <c r="K122" s="42"/>
      <c r="L122" s="42"/>
      <c r="M122" s="46"/>
      <c r="N122" s="235"/>
      <c r="O122" s="236"/>
      <c r="P122" s="86"/>
      <c r="Q122" s="86"/>
      <c r="R122" s="86"/>
      <c r="S122" s="86"/>
      <c r="T122" s="86"/>
      <c r="U122" s="86"/>
      <c r="V122" s="86"/>
      <c r="W122" s="86"/>
      <c r="X122" s="87"/>
      <c r="Y122" s="40"/>
      <c r="Z122" s="40"/>
      <c r="AA122" s="40"/>
      <c r="AB122" s="40"/>
      <c r="AC122" s="40"/>
      <c r="AD122" s="40"/>
      <c r="AE122" s="40"/>
      <c r="AT122" s="19" t="s">
        <v>220</v>
      </c>
      <c r="AU122" s="19" t="s">
        <v>86</v>
      </c>
    </row>
    <row r="123" s="2" customFormat="1">
      <c r="A123" s="40"/>
      <c r="B123" s="41"/>
      <c r="C123" s="218" t="s">
        <v>246</v>
      </c>
      <c r="D123" s="218" t="s">
        <v>213</v>
      </c>
      <c r="E123" s="219" t="s">
        <v>783</v>
      </c>
      <c r="F123" s="220" t="s">
        <v>784</v>
      </c>
      <c r="G123" s="221" t="s">
        <v>216</v>
      </c>
      <c r="H123" s="222">
        <v>52.668999999999997</v>
      </c>
      <c r="I123" s="223"/>
      <c r="J123" s="223"/>
      <c r="K123" s="224">
        <f>ROUND(P123*H123,2)</f>
        <v>0</v>
      </c>
      <c r="L123" s="220" t="s">
        <v>217</v>
      </c>
      <c r="M123" s="46"/>
      <c r="N123" s="225" t="s">
        <v>22</v>
      </c>
      <c r="O123" s="226" t="s">
        <v>46</v>
      </c>
      <c r="P123" s="227">
        <f>I123+J123</f>
        <v>0</v>
      </c>
      <c r="Q123" s="227">
        <f>ROUND(I123*H123,2)</f>
        <v>0</v>
      </c>
      <c r="R123" s="227">
        <f>ROUND(J123*H123,2)</f>
        <v>0</v>
      </c>
      <c r="S123" s="86"/>
      <c r="T123" s="228">
        <f>S123*H123</f>
        <v>0</v>
      </c>
      <c r="U123" s="228">
        <v>0</v>
      </c>
      <c r="V123" s="228">
        <f>U123*H123</f>
        <v>0</v>
      </c>
      <c r="W123" s="228">
        <v>0</v>
      </c>
      <c r="X123" s="229">
        <f>W123*H123</f>
        <v>0</v>
      </c>
      <c r="Y123" s="40"/>
      <c r="Z123" s="40"/>
      <c r="AA123" s="40"/>
      <c r="AB123" s="40"/>
      <c r="AC123" s="40"/>
      <c r="AD123" s="40"/>
      <c r="AE123" s="40"/>
      <c r="AR123" s="230" t="s">
        <v>218</v>
      </c>
      <c r="AT123" s="230" t="s">
        <v>213</v>
      </c>
      <c r="AU123" s="230" t="s">
        <v>86</v>
      </c>
      <c r="AY123" s="19" t="s">
        <v>211</v>
      </c>
      <c r="BE123" s="231">
        <f>IF(O123="základní",K123,0)</f>
        <v>0</v>
      </c>
      <c r="BF123" s="231">
        <f>IF(O123="snížená",K123,0)</f>
        <v>0</v>
      </c>
      <c r="BG123" s="231">
        <f>IF(O123="zákl. přenesená",K123,0)</f>
        <v>0</v>
      </c>
      <c r="BH123" s="231">
        <f>IF(O123="sníž. přenesená",K123,0)</f>
        <v>0</v>
      </c>
      <c r="BI123" s="231">
        <f>IF(O123="nulová",K123,0)</f>
        <v>0</v>
      </c>
      <c r="BJ123" s="19" t="s">
        <v>84</v>
      </c>
      <c r="BK123" s="231">
        <f>ROUND(P123*H123,2)</f>
        <v>0</v>
      </c>
      <c r="BL123" s="19" t="s">
        <v>218</v>
      </c>
      <c r="BM123" s="230" t="s">
        <v>785</v>
      </c>
    </row>
    <row r="124" s="2" customFormat="1">
      <c r="A124" s="40"/>
      <c r="B124" s="41"/>
      <c r="C124" s="42"/>
      <c r="D124" s="232" t="s">
        <v>220</v>
      </c>
      <c r="E124" s="42"/>
      <c r="F124" s="233" t="s">
        <v>786</v>
      </c>
      <c r="G124" s="42"/>
      <c r="H124" s="42"/>
      <c r="I124" s="234"/>
      <c r="J124" s="234"/>
      <c r="K124" s="42"/>
      <c r="L124" s="42"/>
      <c r="M124" s="46"/>
      <c r="N124" s="235"/>
      <c r="O124" s="236"/>
      <c r="P124" s="86"/>
      <c r="Q124" s="86"/>
      <c r="R124" s="86"/>
      <c r="S124" s="86"/>
      <c r="T124" s="86"/>
      <c r="U124" s="86"/>
      <c r="V124" s="86"/>
      <c r="W124" s="86"/>
      <c r="X124" s="87"/>
      <c r="Y124" s="40"/>
      <c r="Z124" s="40"/>
      <c r="AA124" s="40"/>
      <c r="AB124" s="40"/>
      <c r="AC124" s="40"/>
      <c r="AD124" s="40"/>
      <c r="AE124" s="40"/>
      <c r="AT124" s="19" t="s">
        <v>220</v>
      </c>
      <c r="AU124" s="19" t="s">
        <v>86</v>
      </c>
    </row>
    <row r="125" s="13" customFormat="1">
      <c r="A125" s="13"/>
      <c r="B125" s="237"/>
      <c r="C125" s="238"/>
      <c r="D125" s="232" t="s">
        <v>222</v>
      </c>
      <c r="E125" s="239" t="s">
        <v>22</v>
      </c>
      <c r="F125" s="240" t="s">
        <v>787</v>
      </c>
      <c r="G125" s="238"/>
      <c r="H125" s="241">
        <v>34</v>
      </c>
      <c r="I125" s="242"/>
      <c r="J125" s="242"/>
      <c r="K125" s="238"/>
      <c r="L125" s="238"/>
      <c r="M125" s="243"/>
      <c r="N125" s="244"/>
      <c r="O125" s="245"/>
      <c r="P125" s="245"/>
      <c r="Q125" s="245"/>
      <c r="R125" s="245"/>
      <c r="S125" s="245"/>
      <c r="T125" s="245"/>
      <c r="U125" s="245"/>
      <c r="V125" s="245"/>
      <c r="W125" s="245"/>
      <c r="X125" s="246"/>
      <c r="Y125" s="13"/>
      <c r="Z125" s="13"/>
      <c r="AA125" s="13"/>
      <c r="AB125" s="13"/>
      <c r="AC125" s="13"/>
      <c r="AD125" s="13"/>
      <c r="AE125" s="13"/>
      <c r="AT125" s="247" t="s">
        <v>222</v>
      </c>
      <c r="AU125" s="247" t="s">
        <v>86</v>
      </c>
      <c r="AV125" s="13" t="s">
        <v>86</v>
      </c>
      <c r="AW125" s="13" t="s">
        <v>5</v>
      </c>
      <c r="AX125" s="13" t="s">
        <v>77</v>
      </c>
      <c r="AY125" s="247" t="s">
        <v>211</v>
      </c>
    </row>
    <row r="126" s="13" customFormat="1">
      <c r="A126" s="13"/>
      <c r="B126" s="237"/>
      <c r="C126" s="238"/>
      <c r="D126" s="232" t="s">
        <v>222</v>
      </c>
      <c r="E126" s="239" t="s">
        <v>22</v>
      </c>
      <c r="F126" s="240" t="s">
        <v>788</v>
      </c>
      <c r="G126" s="238"/>
      <c r="H126" s="241">
        <v>18.669</v>
      </c>
      <c r="I126" s="242"/>
      <c r="J126" s="242"/>
      <c r="K126" s="238"/>
      <c r="L126" s="238"/>
      <c r="M126" s="243"/>
      <c r="N126" s="244"/>
      <c r="O126" s="245"/>
      <c r="P126" s="245"/>
      <c r="Q126" s="245"/>
      <c r="R126" s="245"/>
      <c r="S126" s="245"/>
      <c r="T126" s="245"/>
      <c r="U126" s="245"/>
      <c r="V126" s="245"/>
      <c r="W126" s="245"/>
      <c r="X126" s="246"/>
      <c r="Y126" s="13"/>
      <c r="Z126" s="13"/>
      <c r="AA126" s="13"/>
      <c r="AB126" s="13"/>
      <c r="AC126" s="13"/>
      <c r="AD126" s="13"/>
      <c r="AE126" s="13"/>
      <c r="AT126" s="247" t="s">
        <v>222</v>
      </c>
      <c r="AU126" s="247" t="s">
        <v>86</v>
      </c>
      <c r="AV126" s="13" t="s">
        <v>86</v>
      </c>
      <c r="AW126" s="13" t="s">
        <v>5</v>
      </c>
      <c r="AX126" s="13" t="s">
        <v>77</v>
      </c>
      <c r="AY126" s="247" t="s">
        <v>211</v>
      </c>
    </row>
    <row r="127" s="14" customFormat="1">
      <c r="A127" s="14"/>
      <c r="B127" s="248"/>
      <c r="C127" s="249"/>
      <c r="D127" s="232" t="s">
        <v>222</v>
      </c>
      <c r="E127" s="250" t="s">
        <v>22</v>
      </c>
      <c r="F127" s="251" t="s">
        <v>331</v>
      </c>
      <c r="G127" s="249"/>
      <c r="H127" s="252">
        <v>52.668999999999997</v>
      </c>
      <c r="I127" s="253"/>
      <c r="J127" s="253"/>
      <c r="K127" s="249"/>
      <c r="L127" s="249"/>
      <c r="M127" s="254"/>
      <c r="N127" s="255"/>
      <c r="O127" s="256"/>
      <c r="P127" s="256"/>
      <c r="Q127" s="256"/>
      <c r="R127" s="256"/>
      <c r="S127" s="256"/>
      <c r="T127" s="256"/>
      <c r="U127" s="256"/>
      <c r="V127" s="256"/>
      <c r="W127" s="256"/>
      <c r="X127" s="257"/>
      <c r="Y127" s="14"/>
      <c r="Z127" s="14"/>
      <c r="AA127" s="14"/>
      <c r="AB127" s="14"/>
      <c r="AC127" s="14"/>
      <c r="AD127" s="14"/>
      <c r="AE127" s="14"/>
      <c r="AT127" s="258" t="s">
        <v>222</v>
      </c>
      <c r="AU127" s="258" t="s">
        <v>86</v>
      </c>
      <c r="AV127" s="14" t="s">
        <v>218</v>
      </c>
      <c r="AW127" s="14" t="s">
        <v>5</v>
      </c>
      <c r="AX127" s="14" t="s">
        <v>84</v>
      </c>
      <c r="AY127" s="258" t="s">
        <v>211</v>
      </c>
    </row>
    <row r="128" s="2" customFormat="1" ht="24.15" customHeight="1">
      <c r="A128" s="40"/>
      <c r="B128" s="41"/>
      <c r="C128" s="218" t="s">
        <v>253</v>
      </c>
      <c r="D128" s="218" t="s">
        <v>213</v>
      </c>
      <c r="E128" s="219" t="s">
        <v>789</v>
      </c>
      <c r="F128" s="220" t="s">
        <v>790</v>
      </c>
      <c r="G128" s="221" t="s">
        <v>216</v>
      </c>
      <c r="H128" s="222">
        <v>105.33799999999999</v>
      </c>
      <c r="I128" s="223"/>
      <c r="J128" s="223"/>
      <c r="K128" s="224">
        <f>ROUND(P128*H128,2)</f>
        <v>0</v>
      </c>
      <c r="L128" s="220" t="s">
        <v>217</v>
      </c>
      <c r="M128" s="46"/>
      <c r="N128" s="225" t="s">
        <v>22</v>
      </c>
      <c r="O128" s="226" t="s">
        <v>46</v>
      </c>
      <c r="P128" s="227">
        <f>I128+J128</f>
        <v>0</v>
      </c>
      <c r="Q128" s="227">
        <f>ROUND(I128*H128,2)</f>
        <v>0</v>
      </c>
      <c r="R128" s="227">
        <f>ROUND(J128*H128,2)</f>
        <v>0</v>
      </c>
      <c r="S128" s="86"/>
      <c r="T128" s="228">
        <f>S128*H128</f>
        <v>0</v>
      </c>
      <c r="U128" s="228">
        <v>0</v>
      </c>
      <c r="V128" s="228">
        <f>U128*H128</f>
        <v>0</v>
      </c>
      <c r="W128" s="228">
        <v>0</v>
      </c>
      <c r="X128" s="229">
        <f>W128*H128</f>
        <v>0</v>
      </c>
      <c r="Y128" s="40"/>
      <c r="Z128" s="40"/>
      <c r="AA128" s="40"/>
      <c r="AB128" s="40"/>
      <c r="AC128" s="40"/>
      <c r="AD128" s="40"/>
      <c r="AE128" s="40"/>
      <c r="AR128" s="230" t="s">
        <v>218</v>
      </c>
      <c r="AT128" s="230" t="s">
        <v>213</v>
      </c>
      <c r="AU128" s="230" t="s">
        <v>86</v>
      </c>
      <c r="AY128" s="19" t="s">
        <v>211</v>
      </c>
      <c r="BE128" s="231">
        <f>IF(O128="základní",K128,0)</f>
        <v>0</v>
      </c>
      <c r="BF128" s="231">
        <f>IF(O128="snížená",K128,0)</f>
        <v>0</v>
      </c>
      <c r="BG128" s="231">
        <f>IF(O128="zákl. přenesená",K128,0)</f>
        <v>0</v>
      </c>
      <c r="BH128" s="231">
        <f>IF(O128="sníž. přenesená",K128,0)</f>
        <v>0</v>
      </c>
      <c r="BI128" s="231">
        <f>IF(O128="nulová",K128,0)</f>
        <v>0</v>
      </c>
      <c r="BJ128" s="19" t="s">
        <v>84</v>
      </c>
      <c r="BK128" s="231">
        <f>ROUND(P128*H128,2)</f>
        <v>0</v>
      </c>
      <c r="BL128" s="19" t="s">
        <v>218</v>
      </c>
      <c r="BM128" s="230" t="s">
        <v>791</v>
      </c>
    </row>
    <row r="129" s="2" customFormat="1">
      <c r="A129" s="40"/>
      <c r="B129" s="41"/>
      <c r="C129" s="42"/>
      <c r="D129" s="232" t="s">
        <v>220</v>
      </c>
      <c r="E129" s="42"/>
      <c r="F129" s="233" t="s">
        <v>792</v>
      </c>
      <c r="G129" s="42"/>
      <c r="H129" s="42"/>
      <c r="I129" s="234"/>
      <c r="J129" s="234"/>
      <c r="K129" s="42"/>
      <c r="L129" s="42"/>
      <c r="M129" s="46"/>
      <c r="N129" s="235"/>
      <c r="O129" s="236"/>
      <c r="P129" s="86"/>
      <c r="Q129" s="86"/>
      <c r="R129" s="86"/>
      <c r="S129" s="86"/>
      <c r="T129" s="86"/>
      <c r="U129" s="86"/>
      <c r="V129" s="86"/>
      <c r="W129" s="86"/>
      <c r="X129" s="87"/>
      <c r="Y129" s="40"/>
      <c r="Z129" s="40"/>
      <c r="AA129" s="40"/>
      <c r="AB129" s="40"/>
      <c r="AC129" s="40"/>
      <c r="AD129" s="40"/>
      <c r="AE129" s="40"/>
      <c r="AT129" s="19" t="s">
        <v>220</v>
      </c>
      <c r="AU129" s="19" t="s">
        <v>86</v>
      </c>
    </row>
    <row r="130" s="13" customFormat="1">
      <c r="A130" s="13"/>
      <c r="B130" s="237"/>
      <c r="C130" s="238"/>
      <c r="D130" s="232" t="s">
        <v>222</v>
      </c>
      <c r="E130" s="239" t="s">
        <v>22</v>
      </c>
      <c r="F130" s="240" t="s">
        <v>765</v>
      </c>
      <c r="G130" s="238"/>
      <c r="H130" s="241">
        <v>34</v>
      </c>
      <c r="I130" s="242"/>
      <c r="J130" s="242"/>
      <c r="K130" s="238"/>
      <c r="L130" s="238"/>
      <c r="M130" s="243"/>
      <c r="N130" s="244"/>
      <c r="O130" s="245"/>
      <c r="P130" s="245"/>
      <c r="Q130" s="245"/>
      <c r="R130" s="245"/>
      <c r="S130" s="245"/>
      <c r="T130" s="245"/>
      <c r="U130" s="245"/>
      <c r="V130" s="245"/>
      <c r="W130" s="245"/>
      <c r="X130" s="246"/>
      <c r="Y130" s="13"/>
      <c r="Z130" s="13"/>
      <c r="AA130" s="13"/>
      <c r="AB130" s="13"/>
      <c r="AC130" s="13"/>
      <c r="AD130" s="13"/>
      <c r="AE130" s="13"/>
      <c r="AT130" s="247" t="s">
        <v>222</v>
      </c>
      <c r="AU130" s="247" t="s">
        <v>86</v>
      </c>
      <c r="AV130" s="13" t="s">
        <v>86</v>
      </c>
      <c r="AW130" s="13" t="s">
        <v>5</v>
      </c>
      <c r="AX130" s="13" t="s">
        <v>77</v>
      </c>
      <c r="AY130" s="247" t="s">
        <v>211</v>
      </c>
    </row>
    <row r="131" s="13" customFormat="1">
      <c r="A131" s="13"/>
      <c r="B131" s="237"/>
      <c r="C131" s="238"/>
      <c r="D131" s="232" t="s">
        <v>222</v>
      </c>
      <c r="E131" s="239" t="s">
        <v>22</v>
      </c>
      <c r="F131" s="240" t="s">
        <v>793</v>
      </c>
      <c r="G131" s="238"/>
      <c r="H131" s="241">
        <v>18.669</v>
      </c>
      <c r="I131" s="242"/>
      <c r="J131" s="242"/>
      <c r="K131" s="238"/>
      <c r="L131" s="238"/>
      <c r="M131" s="243"/>
      <c r="N131" s="244"/>
      <c r="O131" s="245"/>
      <c r="P131" s="245"/>
      <c r="Q131" s="245"/>
      <c r="R131" s="245"/>
      <c r="S131" s="245"/>
      <c r="T131" s="245"/>
      <c r="U131" s="245"/>
      <c r="V131" s="245"/>
      <c r="W131" s="245"/>
      <c r="X131" s="246"/>
      <c r="Y131" s="13"/>
      <c r="Z131" s="13"/>
      <c r="AA131" s="13"/>
      <c r="AB131" s="13"/>
      <c r="AC131" s="13"/>
      <c r="AD131" s="13"/>
      <c r="AE131" s="13"/>
      <c r="AT131" s="247" t="s">
        <v>222</v>
      </c>
      <c r="AU131" s="247" t="s">
        <v>86</v>
      </c>
      <c r="AV131" s="13" t="s">
        <v>86</v>
      </c>
      <c r="AW131" s="13" t="s">
        <v>5</v>
      </c>
      <c r="AX131" s="13" t="s">
        <v>77</v>
      </c>
      <c r="AY131" s="247" t="s">
        <v>211</v>
      </c>
    </row>
    <row r="132" s="14" customFormat="1">
      <c r="A132" s="14"/>
      <c r="B132" s="248"/>
      <c r="C132" s="249"/>
      <c r="D132" s="232" t="s">
        <v>222</v>
      </c>
      <c r="E132" s="250" t="s">
        <v>22</v>
      </c>
      <c r="F132" s="251" t="s">
        <v>331</v>
      </c>
      <c r="G132" s="249"/>
      <c r="H132" s="252">
        <v>52.668999999999997</v>
      </c>
      <c r="I132" s="253"/>
      <c r="J132" s="253"/>
      <c r="K132" s="249"/>
      <c r="L132" s="249"/>
      <c r="M132" s="254"/>
      <c r="N132" s="255"/>
      <c r="O132" s="256"/>
      <c r="P132" s="256"/>
      <c r="Q132" s="256"/>
      <c r="R132" s="256"/>
      <c r="S132" s="256"/>
      <c r="T132" s="256"/>
      <c r="U132" s="256"/>
      <c r="V132" s="256"/>
      <c r="W132" s="256"/>
      <c r="X132" s="257"/>
      <c r="Y132" s="14"/>
      <c r="Z132" s="14"/>
      <c r="AA132" s="14"/>
      <c r="AB132" s="14"/>
      <c r="AC132" s="14"/>
      <c r="AD132" s="14"/>
      <c r="AE132" s="14"/>
      <c r="AT132" s="258" t="s">
        <v>222</v>
      </c>
      <c r="AU132" s="258" t="s">
        <v>86</v>
      </c>
      <c r="AV132" s="14" t="s">
        <v>218</v>
      </c>
      <c r="AW132" s="14" t="s">
        <v>5</v>
      </c>
      <c r="AX132" s="14" t="s">
        <v>77</v>
      </c>
      <c r="AY132" s="258" t="s">
        <v>211</v>
      </c>
    </row>
    <row r="133" s="13" customFormat="1">
      <c r="A133" s="13"/>
      <c r="B133" s="237"/>
      <c r="C133" s="238"/>
      <c r="D133" s="232" t="s">
        <v>222</v>
      </c>
      <c r="E133" s="239" t="s">
        <v>22</v>
      </c>
      <c r="F133" s="240" t="s">
        <v>794</v>
      </c>
      <c r="G133" s="238"/>
      <c r="H133" s="241">
        <v>105.33799999999999</v>
      </c>
      <c r="I133" s="242"/>
      <c r="J133" s="242"/>
      <c r="K133" s="238"/>
      <c r="L133" s="238"/>
      <c r="M133" s="243"/>
      <c r="N133" s="244"/>
      <c r="O133" s="245"/>
      <c r="P133" s="245"/>
      <c r="Q133" s="245"/>
      <c r="R133" s="245"/>
      <c r="S133" s="245"/>
      <c r="T133" s="245"/>
      <c r="U133" s="245"/>
      <c r="V133" s="245"/>
      <c r="W133" s="245"/>
      <c r="X133" s="246"/>
      <c r="Y133" s="13"/>
      <c r="Z133" s="13"/>
      <c r="AA133" s="13"/>
      <c r="AB133" s="13"/>
      <c r="AC133" s="13"/>
      <c r="AD133" s="13"/>
      <c r="AE133" s="13"/>
      <c r="AT133" s="247" t="s">
        <v>222</v>
      </c>
      <c r="AU133" s="247" t="s">
        <v>86</v>
      </c>
      <c r="AV133" s="13" t="s">
        <v>86</v>
      </c>
      <c r="AW133" s="13" t="s">
        <v>5</v>
      </c>
      <c r="AX133" s="13" t="s">
        <v>84</v>
      </c>
      <c r="AY133" s="247" t="s">
        <v>211</v>
      </c>
    </row>
    <row r="134" s="2" customFormat="1">
      <c r="A134" s="40"/>
      <c r="B134" s="41"/>
      <c r="C134" s="218" t="s">
        <v>258</v>
      </c>
      <c r="D134" s="218" t="s">
        <v>213</v>
      </c>
      <c r="E134" s="219" t="s">
        <v>235</v>
      </c>
      <c r="F134" s="220" t="s">
        <v>236</v>
      </c>
      <c r="G134" s="221" t="s">
        <v>216</v>
      </c>
      <c r="H134" s="222">
        <v>15.331</v>
      </c>
      <c r="I134" s="223"/>
      <c r="J134" s="223"/>
      <c r="K134" s="224">
        <f>ROUND(P134*H134,2)</f>
        <v>0</v>
      </c>
      <c r="L134" s="220" t="s">
        <v>217</v>
      </c>
      <c r="M134" s="46"/>
      <c r="N134" s="225" t="s">
        <v>22</v>
      </c>
      <c r="O134" s="226" t="s">
        <v>46</v>
      </c>
      <c r="P134" s="227">
        <f>I134+J134</f>
        <v>0</v>
      </c>
      <c r="Q134" s="227">
        <f>ROUND(I134*H134,2)</f>
        <v>0</v>
      </c>
      <c r="R134" s="227">
        <f>ROUND(J134*H134,2)</f>
        <v>0</v>
      </c>
      <c r="S134" s="86"/>
      <c r="T134" s="228">
        <f>S134*H134</f>
        <v>0</v>
      </c>
      <c r="U134" s="228">
        <v>0</v>
      </c>
      <c r="V134" s="228">
        <f>U134*H134</f>
        <v>0</v>
      </c>
      <c r="W134" s="228">
        <v>0</v>
      </c>
      <c r="X134" s="229">
        <f>W134*H134</f>
        <v>0</v>
      </c>
      <c r="Y134" s="40"/>
      <c r="Z134" s="40"/>
      <c r="AA134" s="40"/>
      <c r="AB134" s="40"/>
      <c r="AC134" s="40"/>
      <c r="AD134" s="40"/>
      <c r="AE134" s="40"/>
      <c r="AR134" s="230" t="s">
        <v>218</v>
      </c>
      <c r="AT134" s="230" t="s">
        <v>213</v>
      </c>
      <c r="AU134" s="230" t="s">
        <v>86</v>
      </c>
      <c r="AY134" s="19" t="s">
        <v>211</v>
      </c>
      <c r="BE134" s="231">
        <f>IF(O134="základní",K134,0)</f>
        <v>0</v>
      </c>
      <c r="BF134" s="231">
        <f>IF(O134="snížená",K134,0)</f>
        <v>0</v>
      </c>
      <c r="BG134" s="231">
        <f>IF(O134="zákl. přenesená",K134,0)</f>
        <v>0</v>
      </c>
      <c r="BH134" s="231">
        <f>IF(O134="sníž. přenesená",K134,0)</f>
        <v>0</v>
      </c>
      <c r="BI134" s="231">
        <f>IF(O134="nulová",K134,0)</f>
        <v>0</v>
      </c>
      <c r="BJ134" s="19" t="s">
        <v>84</v>
      </c>
      <c r="BK134" s="231">
        <f>ROUND(P134*H134,2)</f>
        <v>0</v>
      </c>
      <c r="BL134" s="19" t="s">
        <v>218</v>
      </c>
      <c r="BM134" s="230" t="s">
        <v>795</v>
      </c>
    </row>
    <row r="135" s="2" customFormat="1">
      <c r="A135" s="40"/>
      <c r="B135" s="41"/>
      <c r="C135" s="42"/>
      <c r="D135" s="232" t="s">
        <v>220</v>
      </c>
      <c r="E135" s="42"/>
      <c r="F135" s="233" t="s">
        <v>238</v>
      </c>
      <c r="G135" s="42"/>
      <c r="H135" s="42"/>
      <c r="I135" s="234"/>
      <c r="J135" s="234"/>
      <c r="K135" s="42"/>
      <c r="L135" s="42"/>
      <c r="M135" s="46"/>
      <c r="N135" s="235"/>
      <c r="O135" s="236"/>
      <c r="P135" s="86"/>
      <c r="Q135" s="86"/>
      <c r="R135" s="86"/>
      <c r="S135" s="86"/>
      <c r="T135" s="86"/>
      <c r="U135" s="86"/>
      <c r="V135" s="86"/>
      <c r="W135" s="86"/>
      <c r="X135" s="87"/>
      <c r="Y135" s="40"/>
      <c r="Z135" s="40"/>
      <c r="AA135" s="40"/>
      <c r="AB135" s="40"/>
      <c r="AC135" s="40"/>
      <c r="AD135" s="40"/>
      <c r="AE135" s="40"/>
      <c r="AT135" s="19" t="s">
        <v>220</v>
      </c>
      <c r="AU135" s="19" t="s">
        <v>86</v>
      </c>
    </row>
    <row r="136" s="13" customFormat="1">
      <c r="A136" s="13"/>
      <c r="B136" s="237"/>
      <c r="C136" s="238"/>
      <c r="D136" s="232" t="s">
        <v>222</v>
      </c>
      <c r="E136" s="239" t="s">
        <v>22</v>
      </c>
      <c r="F136" s="240" t="s">
        <v>796</v>
      </c>
      <c r="G136" s="238"/>
      <c r="H136" s="241">
        <v>15.331</v>
      </c>
      <c r="I136" s="242"/>
      <c r="J136" s="242"/>
      <c r="K136" s="238"/>
      <c r="L136" s="238"/>
      <c r="M136" s="243"/>
      <c r="N136" s="244"/>
      <c r="O136" s="245"/>
      <c r="P136" s="245"/>
      <c r="Q136" s="245"/>
      <c r="R136" s="245"/>
      <c r="S136" s="245"/>
      <c r="T136" s="245"/>
      <c r="U136" s="245"/>
      <c r="V136" s="245"/>
      <c r="W136" s="245"/>
      <c r="X136" s="246"/>
      <c r="Y136" s="13"/>
      <c r="Z136" s="13"/>
      <c r="AA136" s="13"/>
      <c r="AB136" s="13"/>
      <c r="AC136" s="13"/>
      <c r="AD136" s="13"/>
      <c r="AE136" s="13"/>
      <c r="AT136" s="247" t="s">
        <v>222</v>
      </c>
      <c r="AU136" s="247" t="s">
        <v>86</v>
      </c>
      <c r="AV136" s="13" t="s">
        <v>86</v>
      </c>
      <c r="AW136" s="13" t="s">
        <v>5</v>
      </c>
      <c r="AX136" s="13" t="s">
        <v>84</v>
      </c>
      <c r="AY136" s="247" t="s">
        <v>211</v>
      </c>
    </row>
    <row r="137" s="2" customFormat="1" ht="24.15" customHeight="1">
      <c r="A137" s="40"/>
      <c r="B137" s="41"/>
      <c r="C137" s="218" t="s">
        <v>263</v>
      </c>
      <c r="D137" s="218" t="s">
        <v>213</v>
      </c>
      <c r="E137" s="219" t="s">
        <v>241</v>
      </c>
      <c r="F137" s="220" t="s">
        <v>242</v>
      </c>
      <c r="G137" s="221" t="s">
        <v>216</v>
      </c>
      <c r="H137" s="222">
        <v>153.31</v>
      </c>
      <c r="I137" s="223"/>
      <c r="J137" s="223"/>
      <c r="K137" s="224">
        <f>ROUND(P137*H137,2)</f>
        <v>0</v>
      </c>
      <c r="L137" s="220" t="s">
        <v>217</v>
      </c>
      <c r="M137" s="46"/>
      <c r="N137" s="225" t="s">
        <v>22</v>
      </c>
      <c r="O137" s="226" t="s">
        <v>46</v>
      </c>
      <c r="P137" s="227">
        <f>I137+J137</f>
        <v>0</v>
      </c>
      <c r="Q137" s="227">
        <f>ROUND(I137*H137,2)</f>
        <v>0</v>
      </c>
      <c r="R137" s="227">
        <f>ROUND(J137*H137,2)</f>
        <v>0</v>
      </c>
      <c r="S137" s="86"/>
      <c r="T137" s="228">
        <f>S137*H137</f>
        <v>0</v>
      </c>
      <c r="U137" s="228">
        <v>0</v>
      </c>
      <c r="V137" s="228">
        <f>U137*H137</f>
        <v>0</v>
      </c>
      <c r="W137" s="228">
        <v>0</v>
      </c>
      <c r="X137" s="229">
        <f>W137*H137</f>
        <v>0</v>
      </c>
      <c r="Y137" s="40"/>
      <c r="Z137" s="40"/>
      <c r="AA137" s="40"/>
      <c r="AB137" s="40"/>
      <c r="AC137" s="40"/>
      <c r="AD137" s="40"/>
      <c r="AE137" s="40"/>
      <c r="AR137" s="230" t="s">
        <v>218</v>
      </c>
      <c r="AT137" s="230" t="s">
        <v>213</v>
      </c>
      <c r="AU137" s="230" t="s">
        <v>86</v>
      </c>
      <c r="AY137" s="19" t="s">
        <v>211</v>
      </c>
      <c r="BE137" s="231">
        <f>IF(O137="základní",K137,0)</f>
        <v>0</v>
      </c>
      <c r="BF137" s="231">
        <f>IF(O137="snížená",K137,0)</f>
        <v>0</v>
      </c>
      <c r="BG137" s="231">
        <f>IF(O137="zákl. přenesená",K137,0)</f>
        <v>0</v>
      </c>
      <c r="BH137" s="231">
        <f>IF(O137="sníž. přenesená",K137,0)</f>
        <v>0</v>
      </c>
      <c r="BI137" s="231">
        <f>IF(O137="nulová",K137,0)</f>
        <v>0</v>
      </c>
      <c r="BJ137" s="19" t="s">
        <v>84</v>
      </c>
      <c r="BK137" s="231">
        <f>ROUND(P137*H137,2)</f>
        <v>0</v>
      </c>
      <c r="BL137" s="19" t="s">
        <v>218</v>
      </c>
      <c r="BM137" s="230" t="s">
        <v>797</v>
      </c>
    </row>
    <row r="138" s="2" customFormat="1">
      <c r="A138" s="40"/>
      <c r="B138" s="41"/>
      <c r="C138" s="42"/>
      <c r="D138" s="232" t="s">
        <v>220</v>
      </c>
      <c r="E138" s="42"/>
      <c r="F138" s="233" t="s">
        <v>244</v>
      </c>
      <c r="G138" s="42"/>
      <c r="H138" s="42"/>
      <c r="I138" s="234"/>
      <c r="J138" s="234"/>
      <c r="K138" s="42"/>
      <c r="L138" s="42"/>
      <c r="M138" s="46"/>
      <c r="N138" s="235"/>
      <c r="O138" s="236"/>
      <c r="P138" s="86"/>
      <c r="Q138" s="86"/>
      <c r="R138" s="86"/>
      <c r="S138" s="86"/>
      <c r="T138" s="86"/>
      <c r="U138" s="86"/>
      <c r="V138" s="86"/>
      <c r="W138" s="86"/>
      <c r="X138" s="87"/>
      <c r="Y138" s="40"/>
      <c r="Z138" s="40"/>
      <c r="AA138" s="40"/>
      <c r="AB138" s="40"/>
      <c r="AC138" s="40"/>
      <c r="AD138" s="40"/>
      <c r="AE138" s="40"/>
      <c r="AT138" s="19" t="s">
        <v>220</v>
      </c>
      <c r="AU138" s="19" t="s">
        <v>86</v>
      </c>
    </row>
    <row r="139" s="13" customFormat="1">
      <c r="A139" s="13"/>
      <c r="B139" s="237"/>
      <c r="C139" s="238"/>
      <c r="D139" s="232" t="s">
        <v>222</v>
      </c>
      <c r="E139" s="239" t="s">
        <v>22</v>
      </c>
      <c r="F139" s="240" t="s">
        <v>798</v>
      </c>
      <c r="G139" s="238"/>
      <c r="H139" s="241">
        <v>153.31</v>
      </c>
      <c r="I139" s="242"/>
      <c r="J139" s="242"/>
      <c r="K139" s="238"/>
      <c r="L139" s="238"/>
      <c r="M139" s="243"/>
      <c r="N139" s="244"/>
      <c r="O139" s="245"/>
      <c r="P139" s="245"/>
      <c r="Q139" s="245"/>
      <c r="R139" s="245"/>
      <c r="S139" s="245"/>
      <c r="T139" s="245"/>
      <c r="U139" s="245"/>
      <c r="V139" s="245"/>
      <c r="W139" s="245"/>
      <c r="X139" s="246"/>
      <c r="Y139" s="13"/>
      <c r="Z139" s="13"/>
      <c r="AA139" s="13"/>
      <c r="AB139" s="13"/>
      <c r="AC139" s="13"/>
      <c r="AD139" s="13"/>
      <c r="AE139" s="13"/>
      <c r="AT139" s="247" t="s">
        <v>222</v>
      </c>
      <c r="AU139" s="247" t="s">
        <v>86</v>
      </c>
      <c r="AV139" s="13" t="s">
        <v>86</v>
      </c>
      <c r="AW139" s="13" t="s">
        <v>5</v>
      </c>
      <c r="AX139" s="13" t="s">
        <v>84</v>
      </c>
      <c r="AY139" s="247" t="s">
        <v>211</v>
      </c>
    </row>
    <row r="140" s="2" customFormat="1" ht="24.15" customHeight="1">
      <c r="A140" s="40"/>
      <c r="B140" s="41"/>
      <c r="C140" s="218" t="s">
        <v>269</v>
      </c>
      <c r="D140" s="218" t="s">
        <v>213</v>
      </c>
      <c r="E140" s="219" t="s">
        <v>799</v>
      </c>
      <c r="F140" s="220" t="s">
        <v>800</v>
      </c>
      <c r="G140" s="221" t="s">
        <v>216</v>
      </c>
      <c r="H140" s="222">
        <v>18.669</v>
      </c>
      <c r="I140" s="223"/>
      <c r="J140" s="223"/>
      <c r="K140" s="224">
        <f>ROUND(P140*H140,2)</f>
        <v>0</v>
      </c>
      <c r="L140" s="220" t="s">
        <v>217</v>
      </c>
      <c r="M140" s="46"/>
      <c r="N140" s="225" t="s">
        <v>22</v>
      </c>
      <c r="O140" s="226" t="s">
        <v>46</v>
      </c>
      <c r="P140" s="227">
        <f>I140+J140</f>
        <v>0</v>
      </c>
      <c r="Q140" s="227">
        <f>ROUND(I140*H140,2)</f>
        <v>0</v>
      </c>
      <c r="R140" s="227">
        <f>ROUND(J140*H140,2)</f>
        <v>0</v>
      </c>
      <c r="S140" s="86"/>
      <c r="T140" s="228">
        <f>S140*H140</f>
        <v>0</v>
      </c>
      <c r="U140" s="228">
        <v>0</v>
      </c>
      <c r="V140" s="228">
        <f>U140*H140</f>
        <v>0</v>
      </c>
      <c r="W140" s="228">
        <v>0</v>
      </c>
      <c r="X140" s="229">
        <f>W140*H140</f>
        <v>0</v>
      </c>
      <c r="Y140" s="40"/>
      <c r="Z140" s="40"/>
      <c r="AA140" s="40"/>
      <c r="AB140" s="40"/>
      <c r="AC140" s="40"/>
      <c r="AD140" s="40"/>
      <c r="AE140" s="40"/>
      <c r="AR140" s="230" t="s">
        <v>218</v>
      </c>
      <c r="AT140" s="230" t="s">
        <v>213</v>
      </c>
      <c r="AU140" s="230" t="s">
        <v>86</v>
      </c>
      <c r="AY140" s="19" t="s">
        <v>211</v>
      </c>
      <c r="BE140" s="231">
        <f>IF(O140="základní",K140,0)</f>
        <v>0</v>
      </c>
      <c r="BF140" s="231">
        <f>IF(O140="snížená",K140,0)</f>
        <v>0</v>
      </c>
      <c r="BG140" s="231">
        <f>IF(O140="zákl. přenesená",K140,0)</f>
        <v>0</v>
      </c>
      <c r="BH140" s="231">
        <f>IF(O140="sníž. přenesená",K140,0)</f>
        <v>0</v>
      </c>
      <c r="BI140" s="231">
        <f>IF(O140="nulová",K140,0)</f>
        <v>0</v>
      </c>
      <c r="BJ140" s="19" t="s">
        <v>84</v>
      </c>
      <c r="BK140" s="231">
        <f>ROUND(P140*H140,2)</f>
        <v>0</v>
      </c>
      <c r="BL140" s="19" t="s">
        <v>218</v>
      </c>
      <c r="BM140" s="230" t="s">
        <v>801</v>
      </c>
    </row>
    <row r="141" s="2" customFormat="1">
      <c r="A141" s="40"/>
      <c r="B141" s="41"/>
      <c r="C141" s="42"/>
      <c r="D141" s="232" t="s">
        <v>220</v>
      </c>
      <c r="E141" s="42"/>
      <c r="F141" s="233" t="s">
        <v>802</v>
      </c>
      <c r="G141" s="42"/>
      <c r="H141" s="42"/>
      <c r="I141" s="234"/>
      <c r="J141" s="234"/>
      <c r="K141" s="42"/>
      <c r="L141" s="42"/>
      <c r="M141" s="46"/>
      <c r="N141" s="235"/>
      <c r="O141" s="236"/>
      <c r="P141" s="86"/>
      <c r="Q141" s="86"/>
      <c r="R141" s="86"/>
      <c r="S141" s="86"/>
      <c r="T141" s="86"/>
      <c r="U141" s="86"/>
      <c r="V141" s="86"/>
      <c r="W141" s="86"/>
      <c r="X141" s="87"/>
      <c r="Y141" s="40"/>
      <c r="Z141" s="40"/>
      <c r="AA141" s="40"/>
      <c r="AB141" s="40"/>
      <c r="AC141" s="40"/>
      <c r="AD141" s="40"/>
      <c r="AE141" s="40"/>
      <c r="AT141" s="19" t="s">
        <v>220</v>
      </c>
      <c r="AU141" s="19" t="s">
        <v>86</v>
      </c>
    </row>
    <row r="142" s="13" customFormat="1">
      <c r="A142" s="13"/>
      <c r="B142" s="237"/>
      <c r="C142" s="238"/>
      <c r="D142" s="232" t="s">
        <v>222</v>
      </c>
      <c r="E142" s="239" t="s">
        <v>22</v>
      </c>
      <c r="F142" s="240" t="s">
        <v>793</v>
      </c>
      <c r="G142" s="238"/>
      <c r="H142" s="241">
        <v>18.669</v>
      </c>
      <c r="I142" s="242"/>
      <c r="J142" s="242"/>
      <c r="K142" s="238"/>
      <c r="L142" s="238"/>
      <c r="M142" s="243"/>
      <c r="N142" s="244"/>
      <c r="O142" s="245"/>
      <c r="P142" s="245"/>
      <c r="Q142" s="245"/>
      <c r="R142" s="245"/>
      <c r="S142" s="245"/>
      <c r="T142" s="245"/>
      <c r="U142" s="245"/>
      <c r="V142" s="245"/>
      <c r="W142" s="245"/>
      <c r="X142" s="246"/>
      <c r="Y142" s="13"/>
      <c r="Z142" s="13"/>
      <c r="AA142" s="13"/>
      <c r="AB142" s="13"/>
      <c r="AC142" s="13"/>
      <c r="AD142" s="13"/>
      <c r="AE142" s="13"/>
      <c r="AT142" s="247" t="s">
        <v>222</v>
      </c>
      <c r="AU142" s="247" t="s">
        <v>86</v>
      </c>
      <c r="AV142" s="13" t="s">
        <v>86</v>
      </c>
      <c r="AW142" s="13" t="s">
        <v>5</v>
      </c>
      <c r="AX142" s="13" t="s">
        <v>84</v>
      </c>
      <c r="AY142" s="247" t="s">
        <v>211</v>
      </c>
    </row>
    <row r="143" s="2" customFormat="1" ht="24.15" customHeight="1">
      <c r="A143" s="40"/>
      <c r="B143" s="41"/>
      <c r="C143" s="218" t="s">
        <v>276</v>
      </c>
      <c r="D143" s="218" t="s">
        <v>213</v>
      </c>
      <c r="E143" s="219" t="s">
        <v>803</v>
      </c>
      <c r="F143" s="220" t="s">
        <v>804</v>
      </c>
      <c r="G143" s="221" t="s">
        <v>216</v>
      </c>
      <c r="H143" s="222">
        <v>15.331</v>
      </c>
      <c r="I143" s="223"/>
      <c r="J143" s="223"/>
      <c r="K143" s="224">
        <f>ROUND(P143*H143,2)</f>
        <v>0</v>
      </c>
      <c r="L143" s="220" t="s">
        <v>217</v>
      </c>
      <c r="M143" s="46"/>
      <c r="N143" s="225" t="s">
        <v>22</v>
      </c>
      <c r="O143" s="226" t="s">
        <v>46</v>
      </c>
      <c r="P143" s="227">
        <f>I143+J143</f>
        <v>0</v>
      </c>
      <c r="Q143" s="227">
        <f>ROUND(I143*H143,2)</f>
        <v>0</v>
      </c>
      <c r="R143" s="227">
        <f>ROUND(J143*H143,2)</f>
        <v>0</v>
      </c>
      <c r="S143" s="86"/>
      <c r="T143" s="228">
        <f>S143*H143</f>
        <v>0</v>
      </c>
      <c r="U143" s="228">
        <v>0</v>
      </c>
      <c r="V143" s="228">
        <f>U143*H143</f>
        <v>0</v>
      </c>
      <c r="W143" s="228">
        <v>0</v>
      </c>
      <c r="X143" s="229">
        <f>W143*H143</f>
        <v>0</v>
      </c>
      <c r="Y143" s="40"/>
      <c r="Z143" s="40"/>
      <c r="AA143" s="40"/>
      <c r="AB143" s="40"/>
      <c r="AC143" s="40"/>
      <c r="AD143" s="40"/>
      <c r="AE143" s="40"/>
      <c r="AR143" s="230" t="s">
        <v>218</v>
      </c>
      <c r="AT143" s="230" t="s">
        <v>213</v>
      </c>
      <c r="AU143" s="230" t="s">
        <v>86</v>
      </c>
      <c r="AY143" s="19" t="s">
        <v>211</v>
      </c>
      <c r="BE143" s="231">
        <f>IF(O143="základní",K143,0)</f>
        <v>0</v>
      </c>
      <c r="BF143" s="231">
        <f>IF(O143="snížená",K143,0)</f>
        <v>0</v>
      </c>
      <c r="BG143" s="231">
        <f>IF(O143="zákl. přenesená",K143,0)</f>
        <v>0</v>
      </c>
      <c r="BH143" s="231">
        <f>IF(O143="sníž. přenesená",K143,0)</f>
        <v>0</v>
      </c>
      <c r="BI143" s="231">
        <f>IF(O143="nulová",K143,0)</f>
        <v>0</v>
      </c>
      <c r="BJ143" s="19" t="s">
        <v>84</v>
      </c>
      <c r="BK143" s="231">
        <f>ROUND(P143*H143,2)</f>
        <v>0</v>
      </c>
      <c r="BL143" s="19" t="s">
        <v>218</v>
      </c>
      <c r="BM143" s="230" t="s">
        <v>805</v>
      </c>
    </row>
    <row r="144" s="2" customFormat="1">
      <c r="A144" s="40"/>
      <c r="B144" s="41"/>
      <c r="C144" s="42"/>
      <c r="D144" s="232" t="s">
        <v>220</v>
      </c>
      <c r="E144" s="42"/>
      <c r="F144" s="233" t="s">
        <v>806</v>
      </c>
      <c r="G144" s="42"/>
      <c r="H144" s="42"/>
      <c r="I144" s="234"/>
      <c r="J144" s="234"/>
      <c r="K144" s="42"/>
      <c r="L144" s="42"/>
      <c r="M144" s="46"/>
      <c r="N144" s="235"/>
      <c r="O144" s="236"/>
      <c r="P144" s="86"/>
      <c r="Q144" s="86"/>
      <c r="R144" s="86"/>
      <c r="S144" s="86"/>
      <c r="T144" s="86"/>
      <c r="U144" s="86"/>
      <c r="V144" s="86"/>
      <c r="W144" s="86"/>
      <c r="X144" s="87"/>
      <c r="Y144" s="40"/>
      <c r="Z144" s="40"/>
      <c r="AA144" s="40"/>
      <c r="AB144" s="40"/>
      <c r="AC144" s="40"/>
      <c r="AD144" s="40"/>
      <c r="AE144" s="40"/>
      <c r="AT144" s="19" t="s">
        <v>220</v>
      </c>
      <c r="AU144" s="19" t="s">
        <v>86</v>
      </c>
    </row>
    <row r="145" s="13" customFormat="1">
      <c r="A145" s="13"/>
      <c r="B145" s="237"/>
      <c r="C145" s="238"/>
      <c r="D145" s="232" t="s">
        <v>222</v>
      </c>
      <c r="E145" s="239" t="s">
        <v>22</v>
      </c>
      <c r="F145" s="240" t="s">
        <v>796</v>
      </c>
      <c r="G145" s="238"/>
      <c r="H145" s="241">
        <v>15.331</v>
      </c>
      <c r="I145" s="242"/>
      <c r="J145" s="242"/>
      <c r="K145" s="238"/>
      <c r="L145" s="238"/>
      <c r="M145" s="243"/>
      <c r="N145" s="244"/>
      <c r="O145" s="245"/>
      <c r="P145" s="245"/>
      <c r="Q145" s="245"/>
      <c r="R145" s="245"/>
      <c r="S145" s="245"/>
      <c r="T145" s="245"/>
      <c r="U145" s="245"/>
      <c r="V145" s="245"/>
      <c r="W145" s="245"/>
      <c r="X145" s="246"/>
      <c r="Y145" s="13"/>
      <c r="Z145" s="13"/>
      <c r="AA145" s="13"/>
      <c r="AB145" s="13"/>
      <c r="AC145" s="13"/>
      <c r="AD145" s="13"/>
      <c r="AE145" s="13"/>
      <c r="AT145" s="247" t="s">
        <v>222</v>
      </c>
      <c r="AU145" s="247" t="s">
        <v>86</v>
      </c>
      <c r="AV145" s="13" t="s">
        <v>86</v>
      </c>
      <c r="AW145" s="13" t="s">
        <v>5</v>
      </c>
      <c r="AX145" s="13" t="s">
        <v>84</v>
      </c>
      <c r="AY145" s="247" t="s">
        <v>211</v>
      </c>
    </row>
    <row r="146" s="2" customFormat="1" ht="24.15" customHeight="1">
      <c r="A146" s="40"/>
      <c r="B146" s="41"/>
      <c r="C146" s="218" t="s">
        <v>280</v>
      </c>
      <c r="D146" s="218" t="s">
        <v>213</v>
      </c>
      <c r="E146" s="219" t="s">
        <v>247</v>
      </c>
      <c r="F146" s="220" t="s">
        <v>248</v>
      </c>
      <c r="G146" s="221" t="s">
        <v>249</v>
      </c>
      <c r="H146" s="222">
        <v>30.661999999999999</v>
      </c>
      <c r="I146" s="223"/>
      <c r="J146" s="223"/>
      <c r="K146" s="224">
        <f>ROUND(P146*H146,2)</f>
        <v>0</v>
      </c>
      <c r="L146" s="220" t="s">
        <v>217</v>
      </c>
      <c r="M146" s="46"/>
      <c r="N146" s="225" t="s">
        <v>22</v>
      </c>
      <c r="O146" s="226" t="s">
        <v>46</v>
      </c>
      <c r="P146" s="227">
        <f>I146+J146</f>
        <v>0</v>
      </c>
      <c r="Q146" s="227">
        <f>ROUND(I146*H146,2)</f>
        <v>0</v>
      </c>
      <c r="R146" s="227">
        <f>ROUND(J146*H146,2)</f>
        <v>0</v>
      </c>
      <c r="S146" s="86"/>
      <c r="T146" s="228">
        <f>S146*H146</f>
        <v>0</v>
      </c>
      <c r="U146" s="228">
        <v>0</v>
      </c>
      <c r="V146" s="228">
        <f>U146*H146</f>
        <v>0</v>
      </c>
      <c r="W146" s="228">
        <v>0</v>
      </c>
      <c r="X146" s="229">
        <f>W146*H146</f>
        <v>0</v>
      </c>
      <c r="Y146" s="40"/>
      <c r="Z146" s="40"/>
      <c r="AA146" s="40"/>
      <c r="AB146" s="40"/>
      <c r="AC146" s="40"/>
      <c r="AD146" s="40"/>
      <c r="AE146" s="40"/>
      <c r="AR146" s="230" t="s">
        <v>218</v>
      </c>
      <c r="AT146" s="230" t="s">
        <v>213</v>
      </c>
      <c r="AU146" s="230" t="s">
        <v>86</v>
      </c>
      <c r="AY146" s="19" t="s">
        <v>211</v>
      </c>
      <c r="BE146" s="231">
        <f>IF(O146="základní",K146,0)</f>
        <v>0</v>
      </c>
      <c r="BF146" s="231">
        <f>IF(O146="snížená",K146,0)</f>
        <v>0</v>
      </c>
      <c r="BG146" s="231">
        <f>IF(O146="zákl. přenesená",K146,0)</f>
        <v>0</v>
      </c>
      <c r="BH146" s="231">
        <f>IF(O146="sníž. přenesená",K146,0)</f>
        <v>0</v>
      </c>
      <c r="BI146" s="231">
        <f>IF(O146="nulová",K146,0)</f>
        <v>0</v>
      </c>
      <c r="BJ146" s="19" t="s">
        <v>84</v>
      </c>
      <c r="BK146" s="231">
        <f>ROUND(P146*H146,2)</f>
        <v>0</v>
      </c>
      <c r="BL146" s="19" t="s">
        <v>218</v>
      </c>
      <c r="BM146" s="230" t="s">
        <v>807</v>
      </c>
    </row>
    <row r="147" s="2" customFormat="1">
      <c r="A147" s="40"/>
      <c r="B147" s="41"/>
      <c r="C147" s="42"/>
      <c r="D147" s="232" t="s">
        <v>220</v>
      </c>
      <c r="E147" s="42"/>
      <c r="F147" s="233" t="s">
        <v>251</v>
      </c>
      <c r="G147" s="42"/>
      <c r="H147" s="42"/>
      <c r="I147" s="234"/>
      <c r="J147" s="234"/>
      <c r="K147" s="42"/>
      <c r="L147" s="42"/>
      <c r="M147" s="46"/>
      <c r="N147" s="235"/>
      <c r="O147" s="236"/>
      <c r="P147" s="86"/>
      <c r="Q147" s="86"/>
      <c r="R147" s="86"/>
      <c r="S147" s="86"/>
      <c r="T147" s="86"/>
      <c r="U147" s="86"/>
      <c r="V147" s="86"/>
      <c r="W147" s="86"/>
      <c r="X147" s="87"/>
      <c r="Y147" s="40"/>
      <c r="Z147" s="40"/>
      <c r="AA147" s="40"/>
      <c r="AB147" s="40"/>
      <c r="AC147" s="40"/>
      <c r="AD147" s="40"/>
      <c r="AE147" s="40"/>
      <c r="AT147" s="19" t="s">
        <v>220</v>
      </c>
      <c r="AU147" s="19" t="s">
        <v>86</v>
      </c>
    </row>
    <row r="148" s="13" customFormat="1">
      <c r="A148" s="13"/>
      <c r="B148" s="237"/>
      <c r="C148" s="238"/>
      <c r="D148" s="232" t="s">
        <v>222</v>
      </c>
      <c r="E148" s="239" t="s">
        <v>22</v>
      </c>
      <c r="F148" s="240" t="s">
        <v>808</v>
      </c>
      <c r="G148" s="238"/>
      <c r="H148" s="241">
        <v>30.661999999999999</v>
      </c>
      <c r="I148" s="242"/>
      <c r="J148" s="242"/>
      <c r="K148" s="238"/>
      <c r="L148" s="238"/>
      <c r="M148" s="243"/>
      <c r="N148" s="244"/>
      <c r="O148" s="245"/>
      <c r="P148" s="245"/>
      <c r="Q148" s="245"/>
      <c r="R148" s="245"/>
      <c r="S148" s="245"/>
      <c r="T148" s="245"/>
      <c r="U148" s="245"/>
      <c r="V148" s="245"/>
      <c r="W148" s="245"/>
      <c r="X148" s="246"/>
      <c r="Y148" s="13"/>
      <c r="Z148" s="13"/>
      <c r="AA148" s="13"/>
      <c r="AB148" s="13"/>
      <c r="AC148" s="13"/>
      <c r="AD148" s="13"/>
      <c r="AE148" s="13"/>
      <c r="AT148" s="247" t="s">
        <v>222</v>
      </c>
      <c r="AU148" s="247" t="s">
        <v>86</v>
      </c>
      <c r="AV148" s="13" t="s">
        <v>86</v>
      </c>
      <c r="AW148" s="13" t="s">
        <v>5</v>
      </c>
      <c r="AX148" s="13" t="s">
        <v>84</v>
      </c>
      <c r="AY148" s="247" t="s">
        <v>211</v>
      </c>
    </row>
    <row r="149" s="2" customFormat="1" ht="24.15" customHeight="1">
      <c r="A149" s="40"/>
      <c r="B149" s="41"/>
      <c r="C149" s="218" t="s">
        <v>286</v>
      </c>
      <c r="D149" s="218" t="s">
        <v>213</v>
      </c>
      <c r="E149" s="219" t="s">
        <v>254</v>
      </c>
      <c r="F149" s="220" t="s">
        <v>255</v>
      </c>
      <c r="G149" s="221" t="s">
        <v>216</v>
      </c>
      <c r="H149" s="222">
        <v>15.331</v>
      </c>
      <c r="I149" s="223"/>
      <c r="J149" s="223"/>
      <c r="K149" s="224">
        <f>ROUND(P149*H149,2)</f>
        <v>0</v>
      </c>
      <c r="L149" s="220" t="s">
        <v>217</v>
      </c>
      <c r="M149" s="46"/>
      <c r="N149" s="225" t="s">
        <v>22</v>
      </c>
      <c r="O149" s="226" t="s">
        <v>46</v>
      </c>
      <c r="P149" s="227">
        <f>I149+J149</f>
        <v>0</v>
      </c>
      <c r="Q149" s="227">
        <f>ROUND(I149*H149,2)</f>
        <v>0</v>
      </c>
      <c r="R149" s="227">
        <f>ROUND(J149*H149,2)</f>
        <v>0</v>
      </c>
      <c r="S149" s="86"/>
      <c r="T149" s="228">
        <f>S149*H149</f>
        <v>0</v>
      </c>
      <c r="U149" s="228">
        <v>0</v>
      </c>
      <c r="V149" s="228">
        <f>U149*H149</f>
        <v>0</v>
      </c>
      <c r="W149" s="228">
        <v>0</v>
      </c>
      <c r="X149" s="229">
        <f>W149*H149</f>
        <v>0</v>
      </c>
      <c r="Y149" s="40"/>
      <c r="Z149" s="40"/>
      <c r="AA149" s="40"/>
      <c r="AB149" s="40"/>
      <c r="AC149" s="40"/>
      <c r="AD149" s="40"/>
      <c r="AE149" s="40"/>
      <c r="AR149" s="230" t="s">
        <v>218</v>
      </c>
      <c r="AT149" s="230" t="s">
        <v>213</v>
      </c>
      <c r="AU149" s="230" t="s">
        <v>86</v>
      </c>
      <c r="AY149" s="19" t="s">
        <v>211</v>
      </c>
      <c r="BE149" s="231">
        <f>IF(O149="základní",K149,0)</f>
        <v>0</v>
      </c>
      <c r="BF149" s="231">
        <f>IF(O149="snížená",K149,0)</f>
        <v>0</v>
      </c>
      <c r="BG149" s="231">
        <f>IF(O149="zákl. přenesená",K149,0)</f>
        <v>0</v>
      </c>
      <c r="BH149" s="231">
        <f>IF(O149="sníž. přenesená",K149,0)</f>
        <v>0</v>
      </c>
      <c r="BI149" s="231">
        <f>IF(O149="nulová",K149,0)</f>
        <v>0</v>
      </c>
      <c r="BJ149" s="19" t="s">
        <v>84</v>
      </c>
      <c r="BK149" s="231">
        <f>ROUND(P149*H149,2)</f>
        <v>0</v>
      </c>
      <c r="BL149" s="19" t="s">
        <v>218</v>
      </c>
      <c r="BM149" s="230" t="s">
        <v>809</v>
      </c>
    </row>
    <row r="150" s="2" customFormat="1">
      <c r="A150" s="40"/>
      <c r="B150" s="41"/>
      <c r="C150" s="42"/>
      <c r="D150" s="232" t="s">
        <v>220</v>
      </c>
      <c r="E150" s="42"/>
      <c r="F150" s="233" t="s">
        <v>257</v>
      </c>
      <c r="G150" s="42"/>
      <c r="H150" s="42"/>
      <c r="I150" s="234"/>
      <c r="J150" s="234"/>
      <c r="K150" s="42"/>
      <c r="L150" s="42"/>
      <c r="M150" s="46"/>
      <c r="N150" s="235"/>
      <c r="O150" s="236"/>
      <c r="P150" s="86"/>
      <c r="Q150" s="86"/>
      <c r="R150" s="86"/>
      <c r="S150" s="86"/>
      <c r="T150" s="86"/>
      <c r="U150" s="86"/>
      <c r="V150" s="86"/>
      <c r="W150" s="86"/>
      <c r="X150" s="87"/>
      <c r="Y150" s="40"/>
      <c r="Z150" s="40"/>
      <c r="AA150" s="40"/>
      <c r="AB150" s="40"/>
      <c r="AC150" s="40"/>
      <c r="AD150" s="40"/>
      <c r="AE150" s="40"/>
      <c r="AT150" s="19" t="s">
        <v>220</v>
      </c>
      <c r="AU150" s="19" t="s">
        <v>86</v>
      </c>
    </row>
    <row r="151" s="13" customFormat="1">
      <c r="A151" s="13"/>
      <c r="B151" s="237"/>
      <c r="C151" s="238"/>
      <c r="D151" s="232" t="s">
        <v>222</v>
      </c>
      <c r="E151" s="239" t="s">
        <v>22</v>
      </c>
      <c r="F151" s="240" t="s">
        <v>796</v>
      </c>
      <c r="G151" s="238"/>
      <c r="H151" s="241">
        <v>15.331</v>
      </c>
      <c r="I151" s="242"/>
      <c r="J151" s="242"/>
      <c r="K151" s="238"/>
      <c r="L151" s="238"/>
      <c r="M151" s="243"/>
      <c r="N151" s="244"/>
      <c r="O151" s="245"/>
      <c r="P151" s="245"/>
      <c r="Q151" s="245"/>
      <c r="R151" s="245"/>
      <c r="S151" s="245"/>
      <c r="T151" s="245"/>
      <c r="U151" s="245"/>
      <c r="V151" s="245"/>
      <c r="W151" s="245"/>
      <c r="X151" s="246"/>
      <c r="Y151" s="13"/>
      <c r="Z151" s="13"/>
      <c r="AA151" s="13"/>
      <c r="AB151" s="13"/>
      <c r="AC151" s="13"/>
      <c r="AD151" s="13"/>
      <c r="AE151" s="13"/>
      <c r="AT151" s="247" t="s">
        <v>222</v>
      </c>
      <c r="AU151" s="247" t="s">
        <v>86</v>
      </c>
      <c r="AV151" s="13" t="s">
        <v>86</v>
      </c>
      <c r="AW151" s="13" t="s">
        <v>5</v>
      </c>
      <c r="AX151" s="13" t="s">
        <v>84</v>
      </c>
      <c r="AY151" s="247" t="s">
        <v>211</v>
      </c>
    </row>
    <row r="152" s="2" customFormat="1" ht="24.15" customHeight="1">
      <c r="A152" s="40"/>
      <c r="B152" s="41"/>
      <c r="C152" s="218" t="s">
        <v>292</v>
      </c>
      <c r="D152" s="218" t="s">
        <v>213</v>
      </c>
      <c r="E152" s="219" t="s">
        <v>810</v>
      </c>
      <c r="F152" s="220" t="s">
        <v>811</v>
      </c>
      <c r="G152" s="221" t="s">
        <v>216</v>
      </c>
      <c r="H152" s="222">
        <v>18.669</v>
      </c>
      <c r="I152" s="223"/>
      <c r="J152" s="223"/>
      <c r="K152" s="224">
        <f>ROUND(P152*H152,2)</f>
        <v>0</v>
      </c>
      <c r="L152" s="220" t="s">
        <v>217</v>
      </c>
      <c r="M152" s="46"/>
      <c r="N152" s="225" t="s">
        <v>22</v>
      </c>
      <c r="O152" s="226" t="s">
        <v>46</v>
      </c>
      <c r="P152" s="227">
        <f>I152+J152</f>
        <v>0</v>
      </c>
      <c r="Q152" s="227">
        <f>ROUND(I152*H152,2)</f>
        <v>0</v>
      </c>
      <c r="R152" s="227">
        <f>ROUND(J152*H152,2)</f>
        <v>0</v>
      </c>
      <c r="S152" s="86"/>
      <c r="T152" s="228">
        <f>S152*H152</f>
        <v>0</v>
      </c>
      <c r="U152" s="228">
        <v>0</v>
      </c>
      <c r="V152" s="228">
        <f>U152*H152</f>
        <v>0</v>
      </c>
      <c r="W152" s="228">
        <v>0</v>
      </c>
      <c r="X152" s="229">
        <f>W152*H152</f>
        <v>0</v>
      </c>
      <c r="Y152" s="40"/>
      <c r="Z152" s="40"/>
      <c r="AA152" s="40"/>
      <c r="AB152" s="40"/>
      <c r="AC152" s="40"/>
      <c r="AD152" s="40"/>
      <c r="AE152" s="40"/>
      <c r="AR152" s="230" t="s">
        <v>218</v>
      </c>
      <c r="AT152" s="230" t="s">
        <v>213</v>
      </c>
      <c r="AU152" s="230" t="s">
        <v>86</v>
      </c>
      <c r="AY152" s="19" t="s">
        <v>211</v>
      </c>
      <c r="BE152" s="231">
        <f>IF(O152="základní",K152,0)</f>
        <v>0</v>
      </c>
      <c r="BF152" s="231">
        <f>IF(O152="snížená",K152,0)</f>
        <v>0</v>
      </c>
      <c r="BG152" s="231">
        <f>IF(O152="zákl. přenesená",K152,0)</f>
        <v>0</v>
      </c>
      <c r="BH152" s="231">
        <f>IF(O152="sníž. přenesená",K152,0)</f>
        <v>0</v>
      </c>
      <c r="BI152" s="231">
        <f>IF(O152="nulová",K152,0)</f>
        <v>0</v>
      </c>
      <c r="BJ152" s="19" t="s">
        <v>84</v>
      </c>
      <c r="BK152" s="231">
        <f>ROUND(P152*H152,2)</f>
        <v>0</v>
      </c>
      <c r="BL152" s="19" t="s">
        <v>218</v>
      </c>
      <c r="BM152" s="230" t="s">
        <v>812</v>
      </c>
    </row>
    <row r="153" s="2" customFormat="1">
      <c r="A153" s="40"/>
      <c r="B153" s="41"/>
      <c r="C153" s="42"/>
      <c r="D153" s="232" t="s">
        <v>220</v>
      </c>
      <c r="E153" s="42"/>
      <c r="F153" s="233" t="s">
        <v>813</v>
      </c>
      <c r="G153" s="42"/>
      <c r="H153" s="42"/>
      <c r="I153" s="234"/>
      <c r="J153" s="234"/>
      <c r="K153" s="42"/>
      <c r="L153" s="42"/>
      <c r="M153" s="46"/>
      <c r="N153" s="235"/>
      <c r="O153" s="236"/>
      <c r="P153" s="86"/>
      <c r="Q153" s="86"/>
      <c r="R153" s="86"/>
      <c r="S153" s="86"/>
      <c r="T153" s="86"/>
      <c r="U153" s="86"/>
      <c r="V153" s="86"/>
      <c r="W153" s="86"/>
      <c r="X153" s="87"/>
      <c r="Y153" s="40"/>
      <c r="Z153" s="40"/>
      <c r="AA153" s="40"/>
      <c r="AB153" s="40"/>
      <c r="AC153" s="40"/>
      <c r="AD153" s="40"/>
      <c r="AE153" s="40"/>
      <c r="AT153" s="19" t="s">
        <v>220</v>
      </c>
      <c r="AU153" s="19" t="s">
        <v>86</v>
      </c>
    </row>
    <row r="154" s="13" customFormat="1">
      <c r="A154" s="13"/>
      <c r="B154" s="237"/>
      <c r="C154" s="238"/>
      <c r="D154" s="232" t="s">
        <v>222</v>
      </c>
      <c r="E154" s="239" t="s">
        <v>22</v>
      </c>
      <c r="F154" s="240" t="s">
        <v>793</v>
      </c>
      <c r="G154" s="238"/>
      <c r="H154" s="241">
        <v>18.669</v>
      </c>
      <c r="I154" s="242"/>
      <c r="J154" s="242"/>
      <c r="K154" s="238"/>
      <c r="L154" s="238"/>
      <c r="M154" s="243"/>
      <c r="N154" s="244"/>
      <c r="O154" s="245"/>
      <c r="P154" s="245"/>
      <c r="Q154" s="245"/>
      <c r="R154" s="245"/>
      <c r="S154" s="245"/>
      <c r="T154" s="245"/>
      <c r="U154" s="245"/>
      <c r="V154" s="245"/>
      <c r="W154" s="245"/>
      <c r="X154" s="246"/>
      <c r="Y154" s="13"/>
      <c r="Z154" s="13"/>
      <c r="AA154" s="13"/>
      <c r="AB154" s="13"/>
      <c r="AC154" s="13"/>
      <c r="AD154" s="13"/>
      <c r="AE154" s="13"/>
      <c r="AT154" s="247" t="s">
        <v>222</v>
      </c>
      <c r="AU154" s="247" t="s">
        <v>86</v>
      </c>
      <c r="AV154" s="13" t="s">
        <v>86</v>
      </c>
      <c r="AW154" s="13" t="s">
        <v>5</v>
      </c>
      <c r="AX154" s="13" t="s">
        <v>84</v>
      </c>
      <c r="AY154" s="247" t="s">
        <v>211</v>
      </c>
    </row>
    <row r="155" s="12" customFormat="1" ht="22.8" customHeight="1">
      <c r="A155" s="12"/>
      <c r="B155" s="201"/>
      <c r="C155" s="202"/>
      <c r="D155" s="203" t="s">
        <v>76</v>
      </c>
      <c r="E155" s="216" t="s">
        <v>86</v>
      </c>
      <c r="F155" s="216" t="s">
        <v>668</v>
      </c>
      <c r="G155" s="202"/>
      <c r="H155" s="202"/>
      <c r="I155" s="205"/>
      <c r="J155" s="205"/>
      <c r="K155" s="217">
        <f>BK155</f>
        <v>0</v>
      </c>
      <c r="L155" s="202"/>
      <c r="M155" s="207"/>
      <c r="N155" s="208"/>
      <c r="O155" s="209"/>
      <c r="P155" s="209"/>
      <c r="Q155" s="210">
        <f>SUM(Q156:Q158)</f>
        <v>0</v>
      </c>
      <c r="R155" s="210">
        <f>SUM(R156:R158)</f>
        <v>0</v>
      </c>
      <c r="S155" s="209"/>
      <c r="T155" s="211">
        <f>SUM(T156:T158)</f>
        <v>0</v>
      </c>
      <c r="U155" s="209"/>
      <c r="V155" s="211">
        <f>SUM(V156:V158)</f>
        <v>13.132327198796</v>
      </c>
      <c r="W155" s="209"/>
      <c r="X155" s="212">
        <f>SUM(X156:X158)</f>
        <v>0</v>
      </c>
      <c r="Y155" s="12"/>
      <c r="Z155" s="12"/>
      <c r="AA155" s="12"/>
      <c r="AB155" s="12"/>
      <c r="AC155" s="12"/>
      <c r="AD155" s="12"/>
      <c r="AE155" s="12"/>
      <c r="AR155" s="213" t="s">
        <v>84</v>
      </c>
      <c r="AT155" s="214" t="s">
        <v>76</v>
      </c>
      <c r="AU155" s="214" t="s">
        <v>84</v>
      </c>
      <c r="AY155" s="213" t="s">
        <v>211</v>
      </c>
      <c r="BK155" s="215">
        <f>SUM(BK156:BK158)</f>
        <v>0</v>
      </c>
    </row>
    <row r="156" s="2" customFormat="1" ht="24.15" customHeight="1">
      <c r="A156" s="40"/>
      <c r="B156" s="41"/>
      <c r="C156" s="218" t="s">
        <v>9</v>
      </c>
      <c r="D156" s="218" t="s">
        <v>213</v>
      </c>
      <c r="E156" s="219" t="s">
        <v>814</v>
      </c>
      <c r="F156" s="220" t="s">
        <v>815</v>
      </c>
      <c r="G156" s="221" t="s">
        <v>216</v>
      </c>
      <c r="H156" s="222">
        <v>5.2489999999999997</v>
      </c>
      <c r="I156" s="223"/>
      <c r="J156" s="223"/>
      <c r="K156" s="224">
        <f>ROUND(P156*H156,2)</f>
        <v>0</v>
      </c>
      <c r="L156" s="220" t="s">
        <v>217</v>
      </c>
      <c r="M156" s="46"/>
      <c r="N156" s="225" t="s">
        <v>22</v>
      </c>
      <c r="O156" s="226" t="s">
        <v>46</v>
      </c>
      <c r="P156" s="227">
        <f>I156+J156</f>
        <v>0</v>
      </c>
      <c r="Q156" s="227">
        <f>ROUND(I156*H156,2)</f>
        <v>0</v>
      </c>
      <c r="R156" s="227">
        <f>ROUND(J156*H156,2)</f>
        <v>0</v>
      </c>
      <c r="S156" s="86"/>
      <c r="T156" s="228">
        <f>S156*H156</f>
        <v>0</v>
      </c>
      <c r="U156" s="228">
        <v>2.5018722040000001</v>
      </c>
      <c r="V156" s="228">
        <f>U156*H156</f>
        <v>13.132327198796</v>
      </c>
      <c r="W156" s="228">
        <v>0</v>
      </c>
      <c r="X156" s="229">
        <f>W156*H156</f>
        <v>0</v>
      </c>
      <c r="Y156" s="40"/>
      <c r="Z156" s="40"/>
      <c r="AA156" s="40"/>
      <c r="AB156" s="40"/>
      <c r="AC156" s="40"/>
      <c r="AD156" s="40"/>
      <c r="AE156" s="40"/>
      <c r="AR156" s="230" t="s">
        <v>218</v>
      </c>
      <c r="AT156" s="230" t="s">
        <v>213</v>
      </c>
      <c r="AU156" s="230" t="s">
        <v>86</v>
      </c>
      <c r="AY156" s="19" t="s">
        <v>211</v>
      </c>
      <c r="BE156" s="231">
        <f>IF(O156="základní",K156,0)</f>
        <v>0</v>
      </c>
      <c r="BF156" s="231">
        <f>IF(O156="snížená",K156,0)</f>
        <v>0</v>
      </c>
      <c r="BG156" s="231">
        <f>IF(O156="zákl. přenesená",K156,0)</f>
        <v>0</v>
      </c>
      <c r="BH156" s="231">
        <f>IF(O156="sníž. přenesená",K156,0)</f>
        <v>0</v>
      </c>
      <c r="BI156" s="231">
        <f>IF(O156="nulová",K156,0)</f>
        <v>0</v>
      </c>
      <c r="BJ156" s="19" t="s">
        <v>84</v>
      </c>
      <c r="BK156" s="231">
        <f>ROUND(P156*H156,2)</f>
        <v>0</v>
      </c>
      <c r="BL156" s="19" t="s">
        <v>218</v>
      </c>
      <c r="BM156" s="230" t="s">
        <v>816</v>
      </c>
    </row>
    <row r="157" s="2" customFormat="1">
      <c r="A157" s="40"/>
      <c r="B157" s="41"/>
      <c r="C157" s="42"/>
      <c r="D157" s="232" t="s">
        <v>220</v>
      </c>
      <c r="E157" s="42"/>
      <c r="F157" s="233" t="s">
        <v>817</v>
      </c>
      <c r="G157" s="42"/>
      <c r="H157" s="42"/>
      <c r="I157" s="234"/>
      <c r="J157" s="234"/>
      <c r="K157" s="42"/>
      <c r="L157" s="42"/>
      <c r="M157" s="46"/>
      <c r="N157" s="235"/>
      <c r="O157" s="236"/>
      <c r="P157" s="86"/>
      <c r="Q157" s="86"/>
      <c r="R157" s="86"/>
      <c r="S157" s="86"/>
      <c r="T157" s="86"/>
      <c r="U157" s="86"/>
      <c r="V157" s="86"/>
      <c r="W157" s="86"/>
      <c r="X157" s="87"/>
      <c r="Y157" s="40"/>
      <c r="Z157" s="40"/>
      <c r="AA157" s="40"/>
      <c r="AB157" s="40"/>
      <c r="AC157" s="40"/>
      <c r="AD157" s="40"/>
      <c r="AE157" s="40"/>
      <c r="AT157" s="19" t="s">
        <v>220</v>
      </c>
      <c r="AU157" s="19" t="s">
        <v>86</v>
      </c>
    </row>
    <row r="158" s="13" customFormat="1">
      <c r="A158" s="13"/>
      <c r="B158" s="237"/>
      <c r="C158" s="238"/>
      <c r="D158" s="232" t="s">
        <v>222</v>
      </c>
      <c r="E158" s="239" t="s">
        <v>22</v>
      </c>
      <c r="F158" s="240" t="s">
        <v>818</v>
      </c>
      <c r="G158" s="238"/>
      <c r="H158" s="241">
        <v>5.2489999999999997</v>
      </c>
      <c r="I158" s="242"/>
      <c r="J158" s="242"/>
      <c r="K158" s="238"/>
      <c r="L158" s="238"/>
      <c r="M158" s="243"/>
      <c r="N158" s="244"/>
      <c r="O158" s="245"/>
      <c r="P158" s="245"/>
      <c r="Q158" s="245"/>
      <c r="R158" s="245"/>
      <c r="S158" s="245"/>
      <c r="T158" s="245"/>
      <c r="U158" s="245"/>
      <c r="V158" s="245"/>
      <c r="W158" s="245"/>
      <c r="X158" s="246"/>
      <c r="Y158" s="13"/>
      <c r="Z158" s="13"/>
      <c r="AA158" s="13"/>
      <c r="AB158" s="13"/>
      <c r="AC158" s="13"/>
      <c r="AD158" s="13"/>
      <c r="AE158" s="13"/>
      <c r="AT158" s="247" t="s">
        <v>222</v>
      </c>
      <c r="AU158" s="247" t="s">
        <v>86</v>
      </c>
      <c r="AV158" s="13" t="s">
        <v>86</v>
      </c>
      <c r="AW158" s="13" t="s">
        <v>5</v>
      </c>
      <c r="AX158" s="13" t="s">
        <v>84</v>
      </c>
      <c r="AY158" s="247" t="s">
        <v>211</v>
      </c>
    </row>
    <row r="159" s="12" customFormat="1" ht="22.8" customHeight="1">
      <c r="A159" s="12"/>
      <c r="B159" s="201"/>
      <c r="C159" s="202"/>
      <c r="D159" s="203" t="s">
        <v>76</v>
      </c>
      <c r="E159" s="216" t="s">
        <v>229</v>
      </c>
      <c r="F159" s="216" t="s">
        <v>296</v>
      </c>
      <c r="G159" s="202"/>
      <c r="H159" s="202"/>
      <c r="I159" s="205"/>
      <c r="J159" s="205"/>
      <c r="K159" s="217">
        <f>BK159</f>
        <v>0</v>
      </c>
      <c r="L159" s="202"/>
      <c r="M159" s="207"/>
      <c r="N159" s="208"/>
      <c r="O159" s="209"/>
      <c r="P159" s="209"/>
      <c r="Q159" s="210">
        <f>SUM(Q160:Q194)</f>
        <v>0</v>
      </c>
      <c r="R159" s="210">
        <f>SUM(R160:R194)</f>
        <v>0</v>
      </c>
      <c r="S159" s="209"/>
      <c r="T159" s="211">
        <f>SUM(T160:T194)</f>
        <v>0</v>
      </c>
      <c r="U159" s="209"/>
      <c r="V159" s="211">
        <f>SUM(V160:V194)</f>
        <v>125.16593086187999</v>
      </c>
      <c r="W159" s="209"/>
      <c r="X159" s="212">
        <f>SUM(X160:X194)</f>
        <v>0</v>
      </c>
      <c r="Y159" s="12"/>
      <c r="Z159" s="12"/>
      <c r="AA159" s="12"/>
      <c r="AB159" s="12"/>
      <c r="AC159" s="12"/>
      <c r="AD159" s="12"/>
      <c r="AE159" s="12"/>
      <c r="AR159" s="213" t="s">
        <v>84</v>
      </c>
      <c r="AT159" s="214" t="s">
        <v>76</v>
      </c>
      <c r="AU159" s="214" t="s">
        <v>84</v>
      </c>
      <c r="AY159" s="213" t="s">
        <v>211</v>
      </c>
      <c r="BK159" s="215">
        <f>SUM(BK160:BK194)</f>
        <v>0</v>
      </c>
    </row>
    <row r="160" s="2" customFormat="1" ht="24.15" customHeight="1">
      <c r="A160" s="40"/>
      <c r="B160" s="41"/>
      <c r="C160" s="218" t="s">
        <v>302</v>
      </c>
      <c r="D160" s="218" t="s">
        <v>213</v>
      </c>
      <c r="E160" s="219" t="s">
        <v>819</v>
      </c>
      <c r="F160" s="220" t="s">
        <v>820</v>
      </c>
      <c r="G160" s="221" t="s">
        <v>216</v>
      </c>
      <c r="H160" s="222">
        <v>1.3129999999999999</v>
      </c>
      <c r="I160" s="223"/>
      <c r="J160" s="223"/>
      <c r="K160" s="224">
        <f>ROUND(P160*H160,2)</f>
        <v>0</v>
      </c>
      <c r="L160" s="220" t="s">
        <v>217</v>
      </c>
      <c r="M160" s="46"/>
      <c r="N160" s="225" t="s">
        <v>22</v>
      </c>
      <c r="O160" s="226" t="s">
        <v>46</v>
      </c>
      <c r="P160" s="227">
        <f>I160+J160</f>
        <v>0</v>
      </c>
      <c r="Q160" s="227">
        <f>ROUND(I160*H160,2)</f>
        <v>0</v>
      </c>
      <c r="R160" s="227">
        <f>ROUND(J160*H160,2)</f>
        <v>0</v>
      </c>
      <c r="S160" s="86"/>
      <c r="T160" s="228">
        <f>S160*H160</f>
        <v>0</v>
      </c>
      <c r="U160" s="228">
        <v>1.8775</v>
      </c>
      <c r="V160" s="228">
        <f>U160*H160</f>
        <v>2.4651574999999997</v>
      </c>
      <c r="W160" s="228">
        <v>0</v>
      </c>
      <c r="X160" s="229">
        <f>W160*H160</f>
        <v>0</v>
      </c>
      <c r="Y160" s="40"/>
      <c r="Z160" s="40"/>
      <c r="AA160" s="40"/>
      <c r="AB160" s="40"/>
      <c r="AC160" s="40"/>
      <c r="AD160" s="40"/>
      <c r="AE160" s="40"/>
      <c r="AR160" s="230" t="s">
        <v>218</v>
      </c>
      <c r="AT160" s="230" t="s">
        <v>213</v>
      </c>
      <c r="AU160" s="230" t="s">
        <v>86</v>
      </c>
      <c r="AY160" s="19" t="s">
        <v>211</v>
      </c>
      <c r="BE160" s="231">
        <f>IF(O160="základní",K160,0)</f>
        <v>0</v>
      </c>
      <c r="BF160" s="231">
        <f>IF(O160="snížená",K160,0)</f>
        <v>0</v>
      </c>
      <c r="BG160" s="231">
        <f>IF(O160="zákl. přenesená",K160,0)</f>
        <v>0</v>
      </c>
      <c r="BH160" s="231">
        <f>IF(O160="sníž. přenesená",K160,0)</f>
        <v>0</v>
      </c>
      <c r="BI160" s="231">
        <f>IF(O160="nulová",K160,0)</f>
        <v>0</v>
      </c>
      <c r="BJ160" s="19" t="s">
        <v>84</v>
      </c>
      <c r="BK160" s="231">
        <f>ROUND(P160*H160,2)</f>
        <v>0</v>
      </c>
      <c r="BL160" s="19" t="s">
        <v>218</v>
      </c>
      <c r="BM160" s="230" t="s">
        <v>821</v>
      </c>
    </row>
    <row r="161" s="2" customFormat="1">
      <c r="A161" s="40"/>
      <c r="B161" s="41"/>
      <c r="C161" s="42"/>
      <c r="D161" s="232" t="s">
        <v>220</v>
      </c>
      <c r="E161" s="42"/>
      <c r="F161" s="233" t="s">
        <v>822</v>
      </c>
      <c r="G161" s="42"/>
      <c r="H161" s="42"/>
      <c r="I161" s="234"/>
      <c r="J161" s="234"/>
      <c r="K161" s="42"/>
      <c r="L161" s="42"/>
      <c r="M161" s="46"/>
      <c r="N161" s="235"/>
      <c r="O161" s="236"/>
      <c r="P161" s="86"/>
      <c r="Q161" s="86"/>
      <c r="R161" s="86"/>
      <c r="S161" s="86"/>
      <c r="T161" s="86"/>
      <c r="U161" s="86"/>
      <c r="V161" s="86"/>
      <c r="W161" s="86"/>
      <c r="X161" s="87"/>
      <c r="Y161" s="40"/>
      <c r="Z161" s="40"/>
      <c r="AA161" s="40"/>
      <c r="AB161" s="40"/>
      <c r="AC161" s="40"/>
      <c r="AD161" s="40"/>
      <c r="AE161" s="40"/>
      <c r="AT161" s="19" t="s">
        <v>220</v>
      </c>
      <c r="AU161" s="19" t="s">
        <v>86</v>
      </c>
    </row>
    <row r="162" s="13" customFormat="1">
      <c r="A162" s="13"/>
      <c r="B162" s="237"/>
      <c r="C162" s="238"/>
      <c r="D162" s="232" t="s">
        <v>222</v>
      </c>
      <c r="E162" s="239" t="s">
        <v>22</v>
      </c>
      <c r="F162" s="240" t="s">
        <v>823</v>
      </c>
      <c r="G162" s="238"/>
      <c r="H162" s="241">
        <v>1.3129999999999999</v>
      </c>
      <c r="I162" s="242"/>
      <c r="J162" s="242"/>
      <c r="K162" s="238"/>
      <c r="L162" s="238"/>
      <c r="M162" s="243"/>
      <c r="N162" s="244"/>
      <c r="O162" s="245"/>
      <c r="P162" s="245"/>
      <c r="Q162" s="245"/>
      <c r="R162" s="245"/>
      <c r="S162" s="245"/>
      <c r="T162" s="245"/>
      <c r="U162" s="245"/>
      <c r="V162" s="245"/>
      <c r="W162" s="245"/>
      <c r="X162" s="246"/>
      <c r="Y162" s="13"/>
      <c r="Z162" s="13"/>
      <c r="AA162" s="13"/>
      <c r="AB162" s="13"/>
      <c r="AC162" s="13"/>
      <c r="AD162" s="13"/>
      <c r="AE162" s="13"/>
      <c r="AT162" s="247" t="s">
        <v>222</v>
      </c>
      <c r="AU162" s="247" t="s">
        <v>86</v>
      </c>
      <c r="AV162" s="13" t="s">
        <v>86</v>
      </c>
      <c r="AW162" s="13" t="s">
        <v>5</v>
      </c>
      <c r="AX162" s="13" t="s">
        <v>84</v>
      </c>
      <c r="AY162" s="247" t="s">
        <v>211</v>
      </c>
    </row>
    <row r="163" s="2" customFormat="1">
      <c r="A163" s="40"/>
      <c r="B163" s="41"/>
      <c r="C163" s="218" t="s">
        <v>308</v>
      </c>
      <c r="D163" s="218" t="s">
        <v>213</v>
      </c>
      <c r="E163" s="219" t="s">
        <v>824</v>
      </c>
      <c r="F163" s="220" t="s">
        <v>825</v>
      </c>
      <c r="G163" s="221" t="s">
        <v>272</v>
      </c>
      <c r="H163" s="222">
        <v>1.375</v>
      </c>
      <c r="I163" s="223"/>
      <c r="J163" s="223"/>
      <c r="K163" s="224">
        <f>ROUND(P163*H163,2)</f>
        <v>0</v>
      </c>
      <c r="L163" s="220" t="s">
        <v>217</v>
      </c>
      <c r="M163" s="46"/>
      <c r="N163" s="225" t="s">
        <v>22</v>
      </c>
      <c r="O163" s="226" t="s">
        <v>46</v>
      </c>
      <c r="P163" s="227">
        <f>I163+J163</f>
        <v>0</v>
      </c>
      <c r="Q163" s="227">
        <f>ROUND(I163*H163,2)</f>
        <v>0</v>
      </c>
      <c r="R163" s="227">
        <f>ROUND(J163*H163,2)</f>
        <v>0</v>
      </c>
      <c r="S163" s="86"/>
      <c r="T163" s="228">
        <f>S163*H163</f>
        <v>0</v>
      </c>
      <c r="U163" s="228">
        <v>0.34661987999999999</v>
      </c>
      <c r="V163" s="228">
        <f>U163*H163</f>
        <v>0.47660233499999999</v>
      </c>
      <c r="W163" s="228">
        <v>0</v>
      </c>
      <c r="X163" s="229">
        <f>W163*H163</f>
        <v>0</v>
      </c>
      <c r="Y163" s="40"/>
      <c r="Z163" s="40"/>
      <c r="AA163" s="40"/>
      <c r="AB163" s="40"/>
      <c r="AC163" s="40"/>
      <c r="AD163" s="40"/>
      <c r="AE163" s="40"/>
      <c r="AR163" s="230" t="s">
        <v>218</v>
      </c>
      <c r="AT163" s="230" t="s">
        <v>213</v>
      </c>
      <c r="AU163" s="230" t="s">
        <v>86</v>
      </c>
      <c r="AY163" s="19" t="s">
        <v>211</v>
      </c>
      <c r="BE163" s="231">
        <f>IF(O163="základní",K163,0)</f>
        <v>0</v>
      </c>
      <c r="BF163" s="231">
        <f>IF(O163="snížená",K163,0)</f>
        <v>0</v>
      </c>
      <c r="BG163" s="231">
        <f>IF(O163="zákl. přenesená",K163,0)</f>
        <v>0</v>
      </c>
      <c r="BH163" s="231">
        <f>IF(O163="sníž. přenesená",K163,0)</f>
        <v>0</v>
      </c>
      <c r="BI163" s="231">
        <f>IF(O163="nulová",K163,0)</f>
        <v>0</v>
      </c>
      <c r="BJ163" s="19" t="s">
        <v>84</v>
      </c>
      <c r="BK163" s="231">
        <f>ROUND(P163*H163,2)</f>
        <v>0</v>
      </c>
      <c r="BL163" s="19" t="s">
        <v>218</v>
      </c>
      <c r="BM163" s="230" t="s">
        <v>826</v>
      </c>
    </row>
    <row r="164" s="2" customFormat="1">
      <c r="A164" s="40"/>
      <c r="B164" s="41"/>
      <c r="C164" s="42"/>
      <c r="D164" s="232" t="s">
        <v>220</v>
      </c>
      <c r="E164" s="42"/>
      <c r="F164" s="233" t="s">
        <v>827</v>
      </c>
      <c r="G164" s="42"/>
      <c r="H164" s="42"/>
      <c r="I164" s="234"/>
      <c r="J164" s="234"/>
      <c r="K164" s="42"/>
      <c r="L164" s="42"/>
      <c r="M164" s="46"/>
      <c r="N164" s="235"/>
      <c r="O164" s="236"/>
      <c r="P164" s="86"/>
      <c r="Q164" s="86"/>
      <c r="R164" s="86"/>
      <c r="S164" s="86"/>
      <c r="T164" s="86"/>
      <c r="U164" s="86"/>
      <c r="V164" s="86"/>
      <c r="W164" s="86"/>
      <c r="X164" s="87"/>
      <c r="Y164" s="40"/>
      <c r="Z164" s="40"/>
      <c r="AA164" s="40"/>
      <c r="AB164" s="40"/>
      <c r="AC164" s="40"/>
      <c r="AD164" s="40"/>
      <c r="AE164" s="40"/>
      <c r="AT164" s="19" t="s">
        <v>220</v>
      </c>
      <c r="AU164" s="19" t="s">
        <v>86</v>
      </c>
    </row>
    <row r="165" s="13" customFormat="1">
      <c r="A165" s="13"/>
      <c r="B165" s="237"/>
      <c r="C165" s="238"/>
      <c r="D165" s="232" t="s">
        <v>222</v>
      </c>
      <c r="E165" s="239" t="s">
        <v>22</v>
      </c>
      <c r="F165" s="240" t="s">
        <v>828</v>
      </c>
      <c r="G165" s="238"/>
      <c r="H165" s="241">
        <v>1.375</v>
      </c>
      <c r="I165" s="242"/>
      <c r="J165" s="242"/>
      <c r="K165" s="238"/>
      <c r="L165" s="238"/>
      <c r="M165" s="243"/>
      <c r="N165" s="244"/>
      <c r="O165" s="245"/>
      <c r="P165" s="245"/>
      <c r="Q165" s="245"/>
      <c r="R165" s="245"/>
      <c r="S165" s="245"/>
      <c r="T165" s="245"/>
      <c r="U165" s="245"/>
      <c r="V165" s="245"/>
      <c r="W165" s="245"/>
      <c r="X165" s="246"/>
      <c r="Y165" s="13"/>
      <c r="Z165" s="13"/>
      <c r="AA165" s="13"/>
      <c r="AB165" s="13"/>
      <c r="AC165" s="13"/>
      <c r="AD165" s="13"/>
      <c r="AE165" s="13"/>
      <c r="AT165" s="247" t="s">
        <v>222</v>
      </c>
      <c r="AU165" s="247" t="s">
        <v>86</v>
      </c>
      <c r="AV165" s="13" t="s">
        <v>86</v>
      </c>
      <c r="AW165" s="13" t="s">
        <v>5</v>
      </c>
      <c r="AX165" s="13" t="s">
        <v>84</v>
      </c>
      <c r="AY165" s="247" t="s">
        <v>211</v>
      </c>
    </row>
    <row r="166" s="2" customFormat="1">
      <c r="A166" s="40"/>
      <c r="B166" s="41"/>
      <c r="C166" s="218" t="s">
        <v>314</v>
      </c>
      <c r="D166" s="218" t="s">
        <v>213</v>
      </c>
      <c r="E166" s="219" t="s">
        <v>829</v>
      </c>
      <c r="F166" s="220" t="s">
        <v>830</v>
      </c>
      <c r="G166" s="221" t="s">
        <v>272</v>
      </c>
      <c r="H166" s="222">
        <v>153.77699999999999</v>
      </c>
      <c r="I166" s="223"/>
      <c r="J166" s="223"/>
      <c r="K166" s="224">
        <f>ROUND(P166*H166,2)</f>
        <v>0</v>
      </c>
      <c r="L166" s="220" t="s">
        <v>217</v>
      </c>
      <c r="M166" s="46"/>
      <c r="N166" s="225" t="s">
        <v>22</v>
      </c>
      <c r="O166" s="226" t="s">
        <v>46</v>
      </c>
      <c r="P166" s="227">
        <f>I166+J166</f>
        <v>0</v>
      </c>
      <c r="Q166" s="227">
        <f>ROUND(I166*H166,2)</f>
        <v>0</v>
      </c>
      <c r="R166" s="227">
        <f>ROUND(J166*H166,2)</f>
        <v>0</v>
      </c>
      <c r="S166" s="86"/>
      <c r="T166" s="228">
        <f>S166*H166</f>
        <v>0</v>
      </c>
      <c r="U166" s="228">
        <v>0.67488603999999996</v>
      </c>
      <c r="V166" s="228">
        <f>U166*H166</f>
        <v>103.78195057307998</v>
      </c>
      <c r="W166" s="228">
        <v>0</v>
      </c>
      <c r="X166" s="229">
        <f>W166*H166</f>
        <v>0</v>
      </c>
      <c r="Y166" s="40"/>
      <c r="Z166" s="40"/>
      <c r="AA166" s="40"/>
      <c r="AB166" s="40"/>
      <c r="AC166" s="40"/>
      <c r="AD166" s="40"/>
      <c r="AE166" s="40"/>
      <c r="AR166" s="230" t="s">
        <v>218</v>
      </c>
      <c r="AT166" s="230" t="s">
        <v>213</v>
      </c>
      <c r="AU166" s="230" t="s">
        <v>86</v>
      </c>
      <c r="AY166" s="19" t="s">
        <v>211</v>
      </c>
      <c r="BE166" s="231">
        <f>IF(O166="základní",K166,0)</f>
        <v>0</v>
      </c>
      <c r="BF166" s="231">
        <f>IF(O166="snížená",K166,0)</f>
        <v>0</v>
      </c>
      <c r="BG166" s="231">
        <f>IF(O166="zákl. přenesená",K166,0)</f>
        <v>0</v>
      </c>
      <c r="BH166" s="231">
        <f>IF(O166="sníž. přenesená",K166,0)</f>
        <v>0</v>
      </c>
      <c r="BI166" s="231">
        <f>IF(O166="nulová",K166,0)</f>
        <v>0</v>
      </c>
      <c r="BJ166" s="19" t="s">
        <v>84</v>
      </c>
      <c r="BK166" s="231">
        <f>ROUND(P166*H166,2)</f>
        <v>0</v>
      </c>
      <c r="BL166" s="19" t="s">
        <v>218</v>
      </c>
      <c r="BM166" s="230" t="s">
        <v>831</v>
      </c>
    </row>
    <row r="167" s="2" customFormat="1">
      <c r="A167" s="40"/>
      <c r="B167" s="41"/>
      <c r="C167" s="42"/>
      <c r="D167" s="232" t="s">
        <v>220</v>
      </c>
      <c r="E167" s="42"/>
      <c r="F167" s="233" t="s">
        <v>832</v>
      </c>
      <c r="G167" s="42"/>
      <c r="H167" s="42"/>
      <c r="I167" s="234"/>
      <c r="J167" s="234"/>
      <c r="K167" s="42"/>
      <c r="L167" s="42"/>
      <c r="M167" s="46"/>
      <c r="N167" s="235"/>
      <c r="O167" s="236"/>
      <c r="P167" s="86"/>
      <c r="Q167" s="86"/>
      <c r="R167" s="86"/>
      <c r="S167" s="86"/>
      <c r="T167" s="86"/>
      <c r="U167" s="86"/>
      <c r="V167" s="86"/>
      <c r="W167" s="86"/>
      <c r="X167" s="87"/>
      <c r="Y167" s="40"/>
      <c r="Z167" s="40"/>
      <c r="AA167" s="40"/>
      <c r="AB167" s="40"/>
      <c r="AC167" s="40"/>
      <c r="AD167" s="40"/>
      <c r="AE167" s="40"/>
      <c r="AT167" s="19" t="s">
        <v>220</v>
      </c>
      <c r="AU167" s="19" t="s">
        <v>86</v>
      </c>
    </row>
    <row r="168" s="13" customFormat="1">
      <c r="A168" s="13"/>
      <c r="B168" s="237"/>
      <c r="C168" s="238"/>
      <c r="D168" s="232" t="s">
        <v>222</v>
      </c>
      <c r="E168" s="239" t="s">
        <v>22</v>
      </c>
      <c r="F168" s="240" t="s">
        <v>833</v>
      </c>
      <c r="G168" s="238"/>
      <c r="H168" s="241">
        <v>153.77699999999999</v>
      </c>
      <c r="I168" s="242"/>
      <c r="J168" s="242"/>
      <c r="K168" s="238"/>
      <c r="L168" s="238"/>
      <c r="M168" s="243"/>
      <c r="N168" s="244"/>
      <c r="O168" s="245"/>
      <c r="P168" s="245"/>
      <c r="Q168" s="245"/>
      <c r="R168" s="245"/>
      <c r="S168" s="245"/>
      <c r="T168" s="245"/>
      <c r="U168" s="245"/>
      <c r="V168" s="245"/>
      <c r="W168" s="245"/>
      <c r="X168" s="246"/>
      <c r="Y168" s="13"/>
      <c r="Z168" s="13"/>
      <c r="AA168" s="13"/>
      <c r="AB168" s="13"/>
      <c r="AC168" s="13"/>
      <c r="AD168" s="13"/>
      <c r="AE168" s="13"/>
      <c r="AT168" s="247" t="s">
        <v>222</v>
      </c>
      <c r="AU168" s="247" t="s">
        <v>86</v>
      </c>
      <c r="AV168" s="13" t="s">
        <v>86</v>
      </c>
      <c r="AW168" s="13" t="s">
        <v>5</v>
      </c>
      <c r="AX168" s="13" t="s">
        <v>84</v>
      </c>
      <c r="AY168" s="247" t="s">
        <v>211</v>
      </c>
    </row>
    <row r="169" s="2" customFormat="1" ht="24.15" customHeight="1">
      <c r="A169" s="40"/>
      <c r="B169" s="41"/>
      <c r="C169" s="218" t="s">
        <v>318</v>
      </c>
      <c r="D169" s="218" t="s">
        <v>213</v>
      </c>
      <c r="E169" s="219" t="s">
        <v>834</v>
      </c>
      <c r="F169" s="220" t="s">
        <v>835</v>
      </c>
      <c r="G169" s="221" t="s">
        <v>249</v>
      </c>
      <c r="H169" s="222">
        <v>7.4409999999999998</v>
      </c>
      <c r="I169" s="223"/>
      <c r="J169" s="223"/>
      <c r="K169" s="224">
        <f>ROUND(P169*H169,2)</f>
        <v>0</v>
      </c>
      <c r="L169" s="220" t="s">
        <v>217</v>
      </c>
      <c r="M169" s="46"/>
      <c r="N169" s="225" t="s">
        <v>22</v>
      </c>
      <c r="O169" s="226" t="s">
        <v>46</v>
      </c>
      <c r="P169" s="227">
        <f>I169+J169</f>
        <v>0</v>
      </c>
      <c r="Q169" s="227">
        <f>ROUND(I169*H169,2)</f>
        <v>0</v>
      </c>
      <c r="R169" s="227">
        <f>ROUND(J169*H169,2)</f>
        <v>0</v>
      </c>
      <c r="S169" s="86"/>
      <c r="T169" s="228">
        <f>S169*H169</f>
        <v>0</v>
      </c>
      <c r="U169" s="228">
        <v>1.0492218</v>
      </c>
      <c r="V169" s="228">
        <f>U169*H169</f>
        <v>7.8072594137999998</v>
      </c>
      <c r="W169" s="228">
        <v>0</v>
      </c>
      <c r="X169" s="229">
        <f>W169*H169</f>
        <v>0</v>
      </c>
      <c r="Y169" s="40"/>
      <c r="Z169" s="40"/>
      <c r="AA169" s="40"/>
      <c r="AB169" s="40"/>
      <c r="AC169" s="40"/>
      <c r="AD169" s="40"/>
      <c r="AE169" s="40"/>
      <c r="AR169" s="230" t="s">
        <v>218</v>
      </c>
      <c r="AT169" s="230" t="s">
        <v>213</v>
      </c>
      <c r="AU169" s="230" t="s">
        <v>86</v>
      </c>
      <c r="AY169" s="19" t="s">
        <v>211</v>
      </c>
      <c r="BE169" s="231">
        <f>IF(O169="základní",K169,0)</f>
        <v>0</v>
      </c>
      <c r="BF169" s="231">
        <f>IF(O169="snížená",K169,0)</f>
        <v>0</v>
      </c>
      <c r="BG169" s="231">
        <f>IF(O169="zákl. přenesená",K169,0)</f>
        <v>0</v>
      </c>
      <c r="BH169" s="231">
        <f>IF(O169="sníž. přenesená",K169,0)</f>
        <v>0</v>
      </c>
      <c r="BI169" s="231">
        <f>IF(O169="nulová",K169,0)</f>
        <v>0</v>
      </c>
      <c r="BJ169" s="19" t="s">
        <v>84</v>
      </c>
      <c r="BK169" s="231">
        <f>ROUND(P169*H169,2)</f>
        <v>0</v>
      </c>
      <c r="BL169" s="19" t="s">
        <v>218</v>
      </c>
      <c r="BM169" s="230" t="s">
        <v>836</v>
      </c>
    </row>
    <row r="170" s="2" customFormat="1">
      <c r="A170" s="40"/>
      <c r="B170" s="41"/>
      <c r="C170" s="42"/>
      <c r="D170" s="232" t="s">
        <v>220</v>
      </c>
      <c r="E170" s="42"/>
      <c r="F170" s="233" t="s">
        <v>837</v>
      </c>
      <c r="G170" s="42"/>
      <c r="H170" s="42"/>
      <c r="I170" s="234"/>
      <c r="J170" s="234"/>
      <c r="K170" s="42"/>
      <c r="L170" s="42"/>
      <c r="M170" s="46"/>
      <c r="N170" s="235"/>
      <c r="O170" s="236"/>
      <c r="P170" s="86"/>
      <c r="Q170" s="86"/>
      <c r="R170" s="86"/>
      <c r="S170" s="86"/>
      <c r="T170" s="86"/>
      <c r="U170" s="86"/>
      <c r="V170" s="86"/>
      <c r="W170" s="86"/>
      <c r="X170" s="87"/>
      <c r="Y170" s="40"/>
      <c r="Z170" s="40"/>
      <c r="AA170" s="40"/>
      <c r="AB170" s="40"/>
      <c r="AC170" s="40"/>
      <c r="AD170" s="40"/>
      <c r="AE170" s="40"/>
      <c r="AT170" s="19" t="s">
        <v>220</v>
      </c>
      <c r="AU170" s="19" t="s">
        <v>86</v>
      </c>
    </row>
    <row r="171" s="13" customFormat="1">
      <c r="A171" s="13"/>
      <c r="B171" s="237"/>
      <c r="C171" s="238"/>
      <c r="D171" s="232" t="s">
        <v>222</v>
      </c>
      <c r="E171" s="239" t="s">
        <v>22</v>
      </c>
      <c r="F171" s="240" t="s">
        <v>838</v>
      </c>
      <c r="G171" s="238"/>
      <c r="H171" s="241">
        <v>7.4409999999999998</v>
      </c>
      <c r="I171" s="242"/>
      <c r="J171" s="242"/>
      <c r="K171" s="238"/>
      <c r="L171" s="238"/>
      <c r="M171" s="243"/>
      <c r="N171" s="244"/>
      <c r="O171" s="245"/>
      <c r="P171" s="245"/>
      <c r="Q171" s="245"/>
      <c r="R171" s="245"/>
      <c r="S171" s="245"/>
      <c r="T171" s="245"/>
      <c r="U171" s="245"/>
      <c r="V171" s="245"/>
      <c r="W171" s="245"/>
      <c r="X171" s="246"/>
      <c r="Y171" s="13"/>
      <c r="Z171" s="13"/>
      <c r="AA171" s="13"/>
      <c r="AB171" s="13"/>
      <c r="AC171" s="13"/>
      <c r="AD171" s="13"/>
      <c r="AE171" s="13"/>
      <c r="AT171" s="247" t="s">
        <v>222</v>
      </c>
      <c r="AU171" s="247" t="s">
        <v>86</v>
      </c>
      <c r="AV171" s="13" t="s">
        <v>86</v>
      </c>
      <c r="AW171" s="13" t="s">
        <v>5</v>
      </c>
      <c r="AX171" s="13" t="s">
        <v>84</v>
      </c>
      <c r="AY171" s="247" t="s">
        <v>211</v>
      </c>
    </row>
    <row r="172" s="2" customFormat="1" ht="24.15" customHeight="1">
      <c r="A172" s="40"/>
      <c r="B172" s="41"/>
      <c r="C172" s="218" t="s">
        <v>323</v>
      </c>
      <c r="D172" s="218" t="s">
        <v>213</v>
      </c>
      <c r="E172" s="219" t="s">
        <v>839</v>
      </c>
      <c r="F172" s="220" t="s">
        <v>840</v>
      </c>
      <c r="G172" s="221" t="s">
        <v>497</v>
      </c>
      <c r="H172" s="222">
        <v>3</v>
      </c>
      <c r="I172" s="223"/>
      <c r="J172" s="223"/>
      <c r="K172" s="224">
        <f>ROUND(P172*H172,2)</f>
        <v>0</v>
      </c>
      <c r="L172" s="220" t="s">
        <v>217</v>
      </c>
      <c r="M172" s="46"/>
      <c r="N172" s="225" t="s">
        <v>22</v>
      </c>
      <c r="O172" s="226" t="s">
        <v>46</v>
      </c>
      <c r="P172" s="227">
        <f>I172+J172</f>
        <v>0</v>
      </c>
      <c r="Q172" s="227">
        <f>ROUND(I172*H172,2)</f>
        <v>0</v>
      </c>
      <c r="R172" s="227">
        <f>ROUND(J172*H172,2)</f>
        <v>0</v>
      </c>
      <c r="S172" s="86"/>
      <c r="T172" s="228">
        <f>S172*H172</f>
        <v>0</v>
      </c>
      <c r="U172" s="228">
        <v>0.02588</v>
      </c>
      <c r="V172" s="228">
        <f>U172*H172</f>
        <v>0.077640000000000001</v>
      </c>
      <c r="W172" s="228">
        <v>0</v>
      </c>
      <c r="X172" s="229">
        <f>W172*H172</f>
        <v>0</v>
      </c>
      <c r="Y172" s="40"/>
      <c r="Z172" s="40"/>
      <c r="AA172" s="40"/>
      <c r="AB172" s="40"/>
      <c r="AC172" s="40"/>
      <c r="AD172" s="40"/>
      <c r="AE172" s="40"/>
      <c r="AR172" s="230" t="s">
        <v>218</v>
      </c>
      <c r="AT172" s="230" t="s">
        <v>213</v>
      </c>
      <c r="AU172" s="230" t="s">
        <v>86</v>
      </c>
      <c r="AY172" s="19" t="s">
        <v>211</v>
      </c>
      <c r="BE172" s="231">
        <f>IF(O172="základní",K172,0)</f>
        <v>0</v>
      </c>
      <c r="BF172" s="231">
        <f>IF(O172="snížená",K172,0)</f>
        <v>0</v>
      </c>
      <c r="BG172" s="231">
        <f>IF(O172="zákl. přenesená",K172,0)</f>
        <v>0</v>
      </c>
      <c r="BH172" s="231">
        <f>IF(O172="sníž. přenesená",K172,0)</f>
        <v>0</v>
      </c>
      <c r="BI172" s="231">
        <f>IF(O172="nulová",K172,0)</f>
        <v>0</v>
      </c>
      <c r="BJ172" s="19" t="s">
        <v>84</v>
      </c>
      <c r="BK172" s="231">
        <f>ROUND(P172*H172,2)</f>
        <v>0</v>
      </c>
      <c r="BL172" s="19" t="s">
        <v>218</v>
      </c>
      <c r="BM172" s="230" t="s">
        <v>841</v>
      </c>
    </row>
    <row r="173" s="2" customFormat="1">
      <c r="A173" s="40"/>
      <c r="B173" s="41"/>
      <c r="C173" s="42"/>
      <c r="D173" s="232" t="s">
        <v>220</v>
      </c>
      <c r="E173" s="42"/>
      <c r="F173" s="233" t="s">
        <v>842</v>
      </c>
      <c r="G173" s="42"/>
      <c r="H173" s="42"/>
      <c r="I173" s="234"/>
      <c r="J173" s="234"/>
      <c r="K173" s="42"/>
      <c r="L173" s="42"/>
      <c r="M173" s="46"/>
      <c r="N173" s="235"/>
      <c r="O173" s="236"/>
      <c r="P173" s="86"/>
      <c r="Q173" s="86"/>
      <c r="R173" s="86"/>
      <c r="S173" s="86"/>
      <c r="T173" s="86"/>
      <c r="U173" s="86"/>
      <c r="V173" s="86"/>
      <c r="W173" s="86"/>
      <c r="X173" s="87"/>
      <c r="Y173" s="40"/>
      <c r="Z173" s="40"/>
      <c r="AA173" s="40"/>
      <c r="AB173" s="40"/>
      <c r="AC173" s="40"/>
      <c r="AD173" s="40"/>
      <c r="AE173" s="40"/>
      <c r="AT173" s="19" t="s">
        <v>220</v>
      </c>
      <c r="AU173" s="19" t="s">
        <v>86</v>
      </c>
    </row>
    <row r="174" s="13" customFormat="1">
      <c r="A174" s="13"/>
      <c r="B174" s="237"/>
      <c r="C174" s="238"/>
      <c r="D174" s="232" t="s">
        <v>222</v>
      </c>
      <c r="E174" s="239" t="s">
        <v>22</v>
      </c>
      <c r="F174" s="240" t="s">
        <v>843</v>
      </c>
      <c r="G174" s="238"/>
      <c r="H174" s="241">
        <v>3</v>
      </c>
      <c r="I174" s="242"/>
      <c r="J174" s="242"/>
      <c r="K174" s="238"/>
      <c r="L174" s="238"/>
      <c r="M174" s="243"/>
      <c r="N174" s="244"/>
      <c r="O174" s="245"/>
      <c r="P174" s="245"/>
      <c r="Q174" s="245"/>
      <c r="R174" s="245"/>
      <c r="S174" s="245"/>
      <c r="T174" s="245"/>
      <c r="U174" s="245"/>
      <c r="V174" s="245"/>
      <c r="W174" s="245"/>
      <c r="X174" s="246"/>
      <c r="Y174" s="13"/>
      <c r="Z174" s="13"/>
      <c r="AA174" s="13"/>
      <c r="AB174" s="13"/>
      <c r="AC174" s="13"/>
      <c r="AD174" s="13"/>
      <c r="AE174" s="13"/>
      <c r="AT174" s="247" t="s">
        <v>222</v>
      </c>
      <c r="AU174" s="247" t="s">
        <v>86</v>
      </c>
      <c r="AV174" s="13" t="s">
        <v>86</v>
      </c>
      <c r="AW174" s="13" t="s">
        <v>5</v>
      </c>
      <c r="AX174" s="13" t="s">
        <v>84</v>
      </c>
      <c r="AY174" s="247" t="s">
        <v>211</v>
      </c>
    </row>
    <row r="175" s="2" customFormat="1" ht="24.15" customHeight="1">
      <c r="A175" s="40"/>
      <c r="B175" s="41"/>
      <c r="C175" s="259" t="s">
        <v>8</v>
      </c>
      <c r="D175" s="259" t="s">
        <v>452</v>
      </c>
      <c r="E175" s="260" t="s">
        <v>844</v>
      </c>
      <c r="F175" s="261" t="s">
        <v>845</v>
      </c>
      <c r="G175" s="262" t="s">
        <v>497</v>
      </c>
      <c r="H175" s="263">
        <v>3</v>
      </c>
      <c r="I175" s="264"/>
      <c r="J175" s="265"/>
      <c r="K175" s="266">
        <f>ROUND(P175*H175,2)</f>
        <v>0</v>
      </c>
      <c r="L175" s="261" t="s">
        <v>217</v>
      </c>
      <c r="M175" s="267"/>
      <c r="N175" s="268" t="s">
        <v>22</v>
      </c>
      <c r="O175" s="226" t="s">
        <v>46</v>
      </c>
      <c r="P175" s="227">
        <f>I175+J175</f>
        <v>0</v>
      </c>
      <c r="Q175" s="227">
        <f>ROUND(I175*H175,2)</f>
        <v>0</v>
      </c>
      <c r="R175" s="227">
        <f>ROUND(J175*H175,2)</f>
        <v>0</v>
      </c>
      <c r="S175" s="86"/>
      <c r="T175" s="228">
        <f>S175*H175</f>
        <v>0</v>
      </c>
      <c r="U175" s="228">
        <v>0.029999999999999999</v>
      </c>
      <c r="V175" s="228">
        <f>U175*H175</f>
        <v>0.089999999999999997</v>
      </c>
      <c r="W175" s="228">
        <v>0</v>
      </c>
      <c r="X175" s="229">
        <f>W175*H175</f>
        <v>0</v>
      </c>
      <c r="Y175" s="40"/>
      <c r="Z175" s="40"/>
      <c r="AA175" s="40"/>
      <c r="AB175" s="40"/>
      <c r="AC175" s="40"/>
      <c r="AD175" s="40"/>
      <c r="AE175" s="40"/>
      <c r="AR175" s="230" t="s">
        <v>258</v>
      </c>
      <c r="AT175" s="230" t="s">
        <v>452</v>
      </c>
      <c r="AU175" s="230" t="s">
        <v>86</v>
      </c>
      <c r="AY175" s="19" t="s">
        <v>211</v>
      </c>
      <c r="BE175" s="231">
        <f>IF(O175="základní",K175,0)</f>
        <v>0</v>
      </c>
      <c r="BF175" s="231">
        <f>IF(O175="snížená",K175,0)</f>
        <v>0</v>
      </c>
      <c r="BG175" s="231">
        <f>IF(O175="zákl. přenesená",K175,0)</f>
        <v>0</v>
      </c>
      <c r="BH175" s="231">
        <f>IF(O175="sníž. přenesená",K175,0)</f>
        <v>0</v>
      </c>
      <c r="BI175" s="231">
        <f>IF(O175="nulová",K175,0)</f>
        <v>0</v>
      </c>
      <c r="BJ175" s="19" t="s">
        <v>84</v>
      </c>
      <c r="BK175" s="231">
        <f>ROUND(P175*H175,2)</f>
        <v>0</v>
      </c>
      <c r="BL175" s="19" t="s">
        <v>218</v>
      </c>
      <c r="BM175" s="230" t="s">
        <v>846</v>
      </c>
    </row>
    <row r="176" s="2" customFormat="1">
      <c r="A176" s="40"/>
      <c r="B176" s="41"/>
      <c r="C176" s="42"/>
      <c r="D176" s="232" t="s">
        <v>220</v>
      </c>
      <c r="E176" s="42"/>
      <c r="F176" s="233" t="s">
        <v>845</v>
      </c>
      <c r="G176" s="42"/>
      <c r="H176" s="42"/>
      <c r="I176" s="234"/>
      <c r="J176" s="234"/>
      <c r="K176" s="42"/>
      <c r="L176" s="42"/>
      <c r="M176" s="46"/>
      <c r="N176" s="235"/>
      <c r="O176" s="236"/>
      <c r="P176" s="86"/>
      <c r="Q176" s="86"/>
      <c r="R176" s="86"/>
      <c r="S176" s="86"/>
      <c r="T176" s="86"/>
      <c r="U176" s="86"/>
      <c r="V176" s="86"/>
      <c r="W176" s="86"/>
      <c r="X176" s="87"/>
      <c r="Y176" s="40"/>
      <c r="Z176" s="40"/>
      <c r="AA176" s="40"/>
      <c r="AB176" s="40"/>
      <c r="AC176" s="40"/>
      <c r="AD176" s="40"/>
      <c r="AE176" s="40"/>
      <c r="AT176" s="19" t="s">
        <v>220</v>
      </c>
      <c r="AU176" s="19" t="s">
        <v>86</v>
      </c>
    </row>
    <row r="177" s="2" customFormat="1" ht="24.15" customHeight="1">
      <c r="A177" s="40"/>
      <c r="B177" s="41"/>
      <c r="C177" s="218" t="s">
        <v>337</v>
      </c>
      <c r="D177" s="218" t="s">
        <v>213</v>
      </c>
      <c r="E177" s="219" t="s">
        <v>847</v>
      </c>
      <c r="F177" s="220" t="s">
        <v>848</v>
      </c>
      <c r="G177" s="221" t="s">
        <v>216</v>
      </c>
      <c r="H177" s="222">
        <v>0.33800000000000002</v>
      </c>
      <c r="I177" s="223"/>
      <c r="J177" s="223"/>
      <c r="K177" s="224">
        <f>ROUND(P177*H177,2)</f>
        <v>0</v>
      </c>
      <c r="L177" s="220" t="s">
        <v>217</v>
      </c>
      <c r="M177" s="46"/>
      <c r="N177" s="225" t="s">
        <v>22</v>
      </c>
      <c r="O177" s="226" t="s">
        <v>46</v>
      </c>
      <c r="P177" s="227">
        <f>I177+J177</f>
        <v>0</v>
      </c>
      <c r="Q177" s="227">
        <f>ROUND(I177*H177,2)</f>
        <v>0</v>
      </c>
      <c r="R177" s="227">
        <f>ROUND(J177*H177,2)</f>
        <v>0</v>
      </c>
      <c r="S177" s="86"/>
      <c r="T177" s="228">
        <f>S177*H177</f>
        <v>0</v>
      </c>
      <c r="U177" s="228">
        <v>1.94302</v>
      </c>
      <c r="V177" s="228">
        <f>U177*H177</f>
        <v>0.65674076000000003</v>
      </c>
      <c r="W177" s="228">
        <v>0</v>
      </c>
      <c r="X177" s="229">
        <f>W177*H177</f>
        <v>0</v>
      </c>
      <c r="Y177" s="40"/>
      <c r="Z177" s="40"/>
      <c r="AA177" s="40"/>
      <c r="AB177" s="40"/>
      <c r="AC177" s="40"/>
      <c r="AD177" s="40"/>
      <c r="AE177" s="40"/>
      <c r="AR177" s="230" t="s">
        <v>218</v>
      </c>
      <c r="AT177" s="230" t="s">
        <v>213</v>
      </c>
      <c r="AU177" s="230" t="s">
        <v>86</v>
      </c>
      <c r="AY177" s="19" t="s">
        <v>211</v>
      </c>
      <c r="BE177" s="231">
        <f>IF(O177="základní",K177,0)</f>
        <v>0</v>
      </c>
      <c r="BF177" s="231">
        <f>IF(O177="snížená",K177,0)</f>
        <v>0</v>
      </c>
      <c r="BG177" s="231">
        <f>IF(O177="zákl. přenesená",K177,0)</f>
        <v>0</v>
      </c>
      <c r="BH177" s="231">
        <f>IF(O177="sníž. přenesená",K177,0)</f>
        <v>0</v>
      </c>
      <c r="BI177" s="231">
        <f>IF(O177="nulová",K177,0)</f>
        <v>0</v>
      </c>
      <c r="BJ177" s="19" t="s">
        <v>84</v>
      </c>
      <c r="BK177" s="231">
        <f>ROUND(P177*H177,2)</f>
        <v>0</v>
      </c>
      <c r="BL177" s="19" t="s">
        <v>218</v>
      </c>
      <c r="BM177" s="230" t="s">
        <v>849</v>
      </c>
    </row>
    <row r="178" s="2" customFormat="1">
      <c r="A178" s="40"/>
      <c r="B178" s="41"/>
      <c r="C178" s="42"/>
      <c r="D178" s="232" t="s">
        <v>220</v>
      </c>
      <c r="E178" s="42"/>
      <c r="F178" s="233" t="s">
        <v>850</v>
      </c>
      <c r="G178" s="42"/>
      <c r="H178" s="42"/>
      <c r="I178" s="234"/>
      <c r="J178" s="234"/>
      <c r="K178" s="42"/>
      <c r="L178" s="42"/>
      <c r="M178" s="46"/>
      <c r="N178" s="235"/>
      <c r="O178" s="236"/>
      <c r="P178" s="86"/>
      <c r="Q178" s="86"/>
      <c r="R178" s="86"/>
      <c r="S178" s="86"/>
      <c r="T178" s="86"/>
      <c r="U178" s="86"/>
      <c r="V178" s="86"/>
      <c r="W178" s="86"/>
      <c r="X178" s="87"/>
      <c r="Y178" s="40"/>
      <c r="Z178" s="40"/>
      <c r="AA178" s="40"/>
      <c r="AB178" s="40"/>
      <c r="AC178" s="40"/>
      <c r="AD178" s="40"/>
      <c r="AE178" s="40"/>
      <c r="AT178" s="19" t="s">
        <v>220</v>
      </c>
      <c r="AU178" s="19" t="s">
        <v>86</v>
      </c>
    </row>
    <row r="179" s="13" customFormat="1">
      <c r="A179" s="13"/>
      <c r="B179" s="237"/>
      <c r="C179" s="238"/>
      <c r="D179" s="232" t="s">
        <v>222</v>
      </c>
      <c r="E179" s="239" t="s">
        <v>22</v>
      </c>
      <c r="F179" s="240" t="s">
        <v>851</v>
      </c>
      <c r="G179" s="238"/>
      <c r="H179" s="241">
        <v>0.33800000000000002</v>
      </c>
      <c r="I179" s="242"/>
      <c r="J179" s="242"/>
      <c r="K179" s="238"/>
      <c r="L179" s="238"/>
      <c r="M179" s="243"/>
      <c r="N179" s="244"/>
      <c r="O179" s="245"/>
      <c r="P179" s="245"/>
      <c r="Q179" s="245"/>
      <c r="R179" s="245"/>
      <c r="S179" s="245"/>
      <c r="T179" s="245"/>
      <c r="U179" s="245"/>
      <c r="V179" s="245"/>
      <c r="W179" s="245"/>
      <c r="X179" s="246"/>
      <c r="Y179" s="13"/>
      <c r="Z179" s="13"/>
      <c r="AA179" s="13"/>
      <c r="AB179" s="13"/>
      <c r="AC179" s="13"/>
      <c r="AD179" s="13"/>
      <c r="AE179" s="13"/>
      <c r="AT179" s="247" t="s">
        <v>222</v>
      </c>
      <c r="AU179" s="247" t="s">
        <v>86</v>
      </c>
      <c r="AV179" s="13" t="s">
        <v>86</v>
      </c>
      <c r="AW179" s="13" t="s">
        <v>5</v>
      </c>
      <c r="AX179" s="13" t="s">
        <v>84</v>
      </c>
      <c r="AY179" s="247" t="s">
        <v>211</v>
      </c>
    </row>
    <row r="180" s="2" customFormat="1" ht="24.15" customHeight="1">
      <c r="A180" s="40"/>
      <c r="B180" s="41"/>
      <c r="C180" s="218" t="s">
        <v>342</v>
      </c>
      <c r="D180" s="218" t="s">
        <v>213</v>
      </c>
      <c r="E180" s="219" t="s">
        <v>852</v>
      </c>
      <c r="F180" s="220" t="s">
        <v>853</v>
      </c>
      <c r="G180" s="221" t="s">
        <v>249</v>
      </c>
      <c r="H180" s="222">
        <v>0.059999999999999998</v>
      </c>
      <c r="I180" s="223"/>
      <c r="J180" s="223"/>
      <c r="K180" s="224">
        <f>ROUND(P180*H180,2)</f>
        <v>0</v>
      </c>
      <c r="L180" s="220" t="s">
        <v>217</v>
      </c>
      <c r="M180" s="46"/>
      <c r="N180" s="225" t="s">
        <v>22</v>
      </c>
      <c r="O180" s="226" t="s">
        <v>46</v>
      </c>
      <c r="P180" s="227">
        <f>I180+J180</f>
        <v>0</v>
      </c>
      <c r="Q180" s="227">
        <f>ROUND(I180*H180,2)</f>
        <v>0</v>
      </c>
      <c r="R180" s="227">
        <f>ROUND(J180*H180,2)</f>
        <v>0</v>
      </c>
      <c r="S180" s="86"/>
      <c r="T180" s="228">
        <f>S180*H180</f>
        <v>0</v>
      </c>
      <c r="U180" s="228">
        <v>1.0900000000000001</v>
      </c>
      <c r="V180" s="228">
        <f>U180*H180</f>
        <v>0.0654</v>
      </c>
      <c r="W180" s="228">
        <v>0</v>
      </c>
      <c r="X180" s="229">
        <f>W180*H180</f>
        <v>0</v>
      </c>
      <c r="Y180" s="40"/>
      <c r="Z180" s="40"/>
      <c r="AA180" s="40"/>
      <c r="AB180" s="40"/>
      <c r="AC180" s="40"/>
      <c r="AD180" s="40"/>
      <c r="AE180" s="40"/>
      <c r="AR180" s="230" t="s">
        <v>218</v>
      </c>
      <c r="AT180" s="230" t="s">
        <v>213</v>
      </c>
      <c r="AU180" s="230" t="s">
        <v>86</v>
      </c>
      <c r="AY180" s="19" t="s">
        <v>211</v>
      </c>
      <c r="BE180" s="231">
        <f>IF(O180="základní",K180,0)</f>
        <v>0</v>
      </c>
      <c r="BF180" s="231">
        <f>IF(O180="snížená",K180,0)</f>
        <v>0</v>
      </c>
      <c r="BG180" s="231">
        <f>IF(O180="zákl. přenesená",K180,0)</f>
        <v>0</v>
      </c>
      <c r="BH180" s="231">
        <f>IF(O180="sníž. přenesená",K180,0)</f>
        <v>0</v>
      </c>
      <c r="BI180" s="231">
        <f>IF(O180="nulová",K180,0)</f>
        <v>0</v>
      </c>
      <c r="BJ180" s="19" t="s">
        <v>84</v>
      </c>
      <c r="BK180" s="231">
        <f>ROUND(P180*H180,2)</f>
        <v>0</v>
      </c>
      <c r="BL180" s="19" t="s">
        <v>218</v>
      </c>
      <c r="BM180" s="230" t="s">
        <v>854</v>
      </c>
    </row>
    <row r="181" s="2" customFormat="1">
      <c r="A181" s="40"/>
      <c r="B181" s="41"/>
      <c r="C181" s="42"/>
      <c r="D181" s="232" t="s">
        <v>220</v>
      </c>
      <c r="E181" s="42"/>
      <c r="F181" s="233" t="s">
        <v>855</v>
      </c>
      <c r="G181" s="42"/>
      <c r="H181" s="42"/>
      <c r="I181" s="234"/>
      <c r="J181" s="234"/>
      <c r="K181" s="42"/>
      <c r="L181" s="42"/>
      <c r="M181" s="46"/>
      <c r="N181" s="235"/>
      <c r="O181" s="236"/>
      <c r="P181" s="86"/>
      <c r="Q181" s="86"/>
      <c r="R181" s="86"/>
      <c r="S181" s="86"/>
      <c r="T181" s="86"/>
      <c r="U181" s="86"/>
      <c r="V181" s="86"/>
      <c r="W181" s="86"/>
      <c r="X181" s="87"/>
      <c r="Y181" s="40"/>
      <c r="Z181" s="40"/>
      <c r="AA181" s="40"/>
      <c r="AB181" s="40"/>
      <c r="AC181" s="40"/>
      <c r="AD181" s="40"/>
      <c r="AE181" s="40"/>
      <c r="AT181" s="19" t="s">
        <v>220</v>
      </c>
      <c r="AU181" s="19" t="s">
        <v>86</v>
      </c>
    </row>
    <row r="182" s="13" customFormat="1">
      <c r="A182" s="13"/>
      <c r="B182" s="237"/>
      <c r="C182" s="238"/>
      <c r="D182" s="232" t="s">
        <v>222</v>
      </c>
      <c r="E182" s="239" t="s">
        <v>22</v>
      </c>
      <c r="F182" s="240" t="s">
        <v>856</v>
      </c>
      <c r="G182" s="238"/>
      <c r="H182" s="241">
        <v>0.059999999999999998</v>
      </c>
      <c r="I182" s="242"/>
      <c r="J182" s="242"/>
      <c r="K182" s="238"/>
      <c r="L182" s="238"/>
      <c r="M182" s="243"/>
      <c r="N182" s="244"/>
      <c r="O182" s="245"/>
      <c r="P182" s="245"/>
      <c r="Q182" s="245"/>
      <c r="R182" s="245"/>
      <c r="S182" s="245"/>
      <c r="T182" s="245"/>
      <c r="U182" s="245"/>
      <c r="V182" s="245"/>
      <c r="W182" s="245"/>
      <c r="X182" s="246"/>
      <c r="Y182" s="13"/>
      <c r="Z182" s="13"/>
      <c r="AA182" s="13"/>
      <c r="AB182" s="13"/>
      <c r="AC182" s="13"/>
      <c r="AD182" s="13"/>
      <c r="AE182" s="13"/>
      <c r="AT182" s="247" t="s">
        <v>222</v>
      </c>
      <c r="AU182" s="247" t="s">
        <v>86</v>
      </c>
      <c r="AV182" s="13" t="s">
        <v>86</v>
      </c>
      <c r="AW182" s="13" t="s">
        <v>5</v>
      </c>
      <c r="AX182" s="13" t="s">
        <v>84</v>
      </c>
      <c r="AY182" s="247" t="s">
        <v>211</v>
      </c>
    </row>
    <row r="183" s="2" customFormat="1" ht="24.15" customHeight="1">
      <c r="A183" s="40"/>
      <c r="B183" s="41"/>
      <c r="C183" s="218" t="s">
        <v>349</v>
      </c>
      <c r="D183" s="218" t="s">
        <v>213</v>
      </c>
      <c r="E183" s="219" t="s">
        <v>857</v>
      </c>
      <c r="F183" s="220" t="s">
        <v>858</v>
      </c>
      <c r="G183" s="221" t="s">
        <v>272</v>
      </c>
      <c r="H183" s="222">
        <v>5.4000000000000004</v>
      </c>
      <c r="I183" s="223"/>
      <c r="J183" s="223"/>
      <c r="K183" s="224">
        <f>ROUND(P183*H183,2)</f>
        <v>0</v>
      </c>
      <c r="L183" s="220" t="s">
        <v>217</v>
      </c>
      <c r="M183" s="46"/>
      <c r="N183" s="225" t="s">
        <v>22</v>
      </c>
      <c r="O183" s="226" t="s">
        <v>46</v>
      </c>
      <c r="P183" s="227">
        <f>I183+J183</f>
        <v>0</v>
      </c>
      <c r="Q183" s="227">
        <f>ROUND(I183*H183,2)</f>
        <v>0</v>
      </c>
      <c r="R183" s="227">
        <f>ROUND(J183*H183,2)</f>
        <v>0</v>
      </c>
      <c r="S183" s="86"/>
      <c r="T183" s="228">
        <f>S183*H183</f>
        <v>0</v>
      </c>
      <c r="U183" s="228">
        <v>0.155</v>
      </c>
      <c r="V183" s="228">
        <f>U183*H183</f>
        <v>0.83700000000000008</v>
      </c>
      <c r="W183" s="228">
        <v>0</v>
      </c>
      <c r="X183" s="229">
        <f>W183*H183</f>
        <v>0</v>
      </c>
      <c r="Y183" s="40"/>
      <c r="Z183" s="40"/>
      <c r="AA183" s="40"/>
      <c r="AB183" s="40"/>
      <c r="AC183" s="40"/>
      <c r="AD183" s="40"/>
      <c r="AE183" s="40"/>
      <c r="AR183" s="230" t="s">
        <v>218</v>
      </c>
      <c r="AT183" s="230" t="s">
        <v>213</v>
      </c>
      <c r="AU183" s="230" t="s">
        <v>86</v>
      </c>
      <c r="AY183" s="19" t="s">
        <v>211</v>
      </c>
      <c r="BE183" s="231">
        <f>IF(O183="základní",K183,0)</f>
        <v>0</v>
      </c>
      <c r="BF183" s="231">
        <f>IF(O183="snížená",K183,0)</f>
        <v>0</v>
      </c>
      <c r="BG183" s="231">
        <f>IF(O183="zákl. přenesená",K183,0)</f>
        <v>0</v>
      </c>
      <c r="BH183" s="231">
        <f>IF(O183="sníž. přenesená",K183,0)</f>
        <v>0</v>
      </c>
      <c r="BI183" s="231">
        <f>IF(O183="nulová",K183,0)</f>
        <v>0</v>
      </c>
      <c r="BJ183" s="19" t="s">
        <v>84</v>
      </c>
      <c r="BK183" s="231">
        <f>ROUND(P183*H183,2)</f>
        <v>0</v>
      </c>
      <c r="BL183" s="19" t="s">
        <v>218</v>
      </c>
      <c r="BM183" s="230" t="s">
        <v>859</v>
      </c>
    </row>
    <row r="184" s="2" customFormat="1">
      <c r="A184" s="40"/>
      <c r="B184" s="41"/>
      <c r="C184" s="42"/>
      <c r="D184" s="232" t="s">
        <v>220</v>
      </c>
      <c r="E184" s="42"/>
      <c r="F184" s="233" t="s">
        <v>860</v>
      </c>
      <c r="G184" s="42"/>
      <c r="H184" s="42"/>
      <c r="I184" s="234"/>
      <c r="J184" s="234"/>
      <c r="K184" s="42"/>
      <c r="L184" s="42"/>
      <c r="M184" s="46"/>
      <c r="N184" s="235"/>
      <c r="O184" s="236"/>
      <c r="P184" s="86"/>
      <c r="Q184" s="86"/>
      <c r="R184" s="86"/>
      <c r="S184" s="86"/>
      <c r="T184" s="86"/>
      <c r="U184" s="86"/>
      <c r="V184" s="86"/>
      <c r="W184" s="86"/>
      <c r="X184" s="87"/>
      <c r="Y184" s="40"/>
      <c r="Z184" s="40"/>
      <c r="AA184" s="40"/>
      <c r="AB184" s="40"/>
      <c r="AC184" s="40"/>
      <c r="AD184" s="40"/>
      <c r="AE184" s="40"/>
      <c r="AT184" s="19" t="s">
        <v>220</v>
      </c>
      <c r="AU184" s="19" t="s">
        <v>86</v>
      </c>
    </row>
    <row r="185" s="13" customFormat="1">
      <c r="A185" s="13"/>
      <c r="B185" s="237"/>
      <c r="C185" s="238"/>
      <c r="D185" s="232" t="s">
        <v>222</v>
      </c>
      <c r="E185" s="239" t="s">
        <v>22</v>
      </c>
      <c r="F185" s="240" t="s">
        <v>861</v>
      </c>
      <c r="G185" s="238"/>
      <c r="H185" s="241">
        <v>5.4000000000000004</v>
      </c>
      <c r="I185" s="242"/>
      <c r="J185" s="242"/>
      <c r="K185" s="238"/>
      <c r="L185" s="238"/>
      <c r="M185" s="243"/>
      <c r="N185" s="244"/>
      <c r="O185" s="245"/>
      <c r="P185" s="245"/>
      <c r="Q185" s="245"/>
      <c r="R185" s="245"/>
      <c r="S185" s="245"/>
      <c r="T185" s="245"/>
      <c r="U185" s="245"/>
      <c r="V185" s="245"/>
      <c r="W185" s="245"/>
      <c r="X185" s="246"/>
      <c r="Y185" s="13"/>
      <c r="Z185" s="13"/>
      <c r="AA185" s="13"/>
      <c r="AB185" s="13"/>
      <c r="AC185" s="13"/>
      <c r="AD185" s="13"/>
      <c r="AE185" s="13"/>
      <c r="AT185" s="247" t="s">
        <v>222</v>
      </c>
      <c r="AU185" s="247" t="s">
        <v>86</v>
      </c>
      <c r="AV185" s="13" t="s">
        <v>86</v>
      </c>
      <c r="AW185" s="13" t="s">
        <v>5</v>
      </c>
      <c r="AX185" s="13" t="s">
        <v>84</v>
      </c>
      <c r="AY185" s="247" t="s">
        <v>211</v>
      </c>
    </row>
    <row r="186" s="2" customFormat="1" ht="24.15" customHeight="1">
      <c r="A186" s="40"/>
      <c r="B186" s="41"/>
      <c r="C186" s="218" t="s">
        <v>356</v>
      </c>
      <c r="D186" s="218" t="s">
        <v>213</v>
      </c>
      <c r="E186" s="219" t="s">
        <v>862</v>
      </c>
      <c r="F186" s="220" t="s">
        <v>863</v>
      </c>
      <c r="G186" s="221" t="s">
        <v>272</v>
      </c>
      <c r="H186" s="222">
        <v>0.40000000000000002</v>
      </c>
      <c r="I186" s="223"/>
      <c r="J186" s="223"/>
      <c r="K186" s="224">
        <f>ROUND(P186*H186,2)</f>
        <v>0</v>
      </c>
      <c r="L186" s="220" t="s">
        <v>217</v>
      </c>
      <c r="M186" s="46"/>
      <c r="N186" s="225" t="s">
        <v>22</v>
      </c>
      <c r="O186" s="226" t="s">
        <v>46</v>
      </c>
      <c r="P186" s="227">
        <f>I186+J186</f>
        <v>0</v>
      </c>
      <c r="Q186" s="227">
        <f>ROUND(I186*H186,2)</f>
        <v>0</v>
      </c>
      <c r="R186" s="227">
        <f>ROUND(J186*H186,2)</f>
        <v>0</v>
      </c>
      <c r="S186" s="86"/>
      <c r="T186" s="228">
        <f>S186*H186</f>
        <v>0</v>
      </c>
      <c r="U186" s="228">
        <v>0.17818400000000001</v>
      </c>
      <c r="V186" s="228">
        <f>U186*H186</f>
        <v>0.071273600000000006</v>
      </c>
      <c r="W186" s="228">
        <v>0</v>
      </c>
      <c r="X186" s="229">
        <f>W186*H186</f>
        <v>0</v>
      </c>
      <c r="Y186" s="40"/>
      <c r="Z186" s="40"/>
      <c r="AA186" s="40"/>
      <c r="AB186" s="40"/>
      <c r="AC186" s="40"/>
      <c r="AD186" s="40"/>
      <c r="AE186" s="40"/>
      <c r="AR186" s="230" t="s">
        <v>218</v>
      </c>
      <c r="AT186" s="230" t="s">
        <v>213</v>
      </c>
      <c r="AU186" s="230" t="s">
        <v>86</v>
      </c>
      <c r="AY186" s="19" t="s">
        <v>211</v>
      </c>
      <c r="BE186" s="231">
        <f>IF(O186="základní",K186,0)</f>
        <v>0</v>
      </c>
      <c r="BF186" s="231">
        <f>IF(O186="snížená",K186,0)</f>
        <v>0</v>
      </c>
      <c r="BG186" s="231">
        <f>IF(O186="zákl. přenesená",K186,0)</f>
        <v>0</v>
      </c>
      <c r="BH186" s="231">
        <f>IF(O186="sníž. přenesená",K186,0)</f>
        <v>0</v>
      </c>
      <c r="BI186" s="231">
        <f>IF(O186="nulová",K186,0)</f>
        <v>0</v>
      </c>
      <c r="BJ186" s="19" t="s">
        <v>84</v>
      </c>
      <c r="BK186" s="231">
        <f>ROUND(P186*H186,2)</f>
        <v>0</v>
      </c>
      <c r="BL186" s="19" t="s">
        <v>218</v>
      </c>
      <c r="BM186" s="230" t="s">
        <v>864</v>
      </c>
    </row>
    <row r="187" s="2" customFormat="1">
      <c r="A187" s="40"/>
      <c r="B187" s="41"/>
      <c r="C187" s="42"/>
      <c r="D187" s="232" t="s">
        <v>220</v>
      </c>
      <c r="E187" s="42"/>
      <c r="F187" s="233" t="s">
        <v>865</v>
      </c>
      <c r="G187" s="42"/>
      <c r="H187" s="42"/>
      <c r="I187" s="234"/>
      <c r="J187" s="234"/>
      <c r="K187" s="42"/>
      <c r="L187" s="42"/>
      <c r="M187" s="46"/>
      <c r="N187" s="235"/>
      <c r="O187" s="236"/>
      <c r="P187" s="86"/>
      <c r="Q187" s="86"/>
      <c r="R187" s="86"/>
      <c r="S187" s="86"/>
      <c r="T187" s="86"/>
      <c r="U187" s="86"/>
      <c r="V187" s="86"/>
      <c r="W187" s="86"/>
      <c r="X187" s="87"/>
      <c r="Y187" s="40"/>
      <c r="Z187" s="40"/>
      <c r="AA187" s="40"/>
      <c r="AB187" s="40"/>
      <c r="AC187" s="40"/>
      <c r="AD187" s="40"/>
      <c r="AE187" s="40"/>
      <c r="AT187" s="19" t="s">
        <v>220</v>
      </c>
      <c r="AU187" s="19" t="s">
        <v>86</v>
      </c>
    </row>
    <row r="188" s="13" customFormat="1">
      <c r="A188" s="13"/>
      <c r="B188" s="237"/>
      <c r="C188" s="238"/>
      <c r="D188" s="232" t="s">
        <v>222</v>
      </c>
      <c r="E188" s="239" t="s">
        <v>22</v>
      </c>
      <c r="F188" s="240" t="s">
        <v>866</v>
      </c>
      <c r="G188" s="238"/>
      <c r="H188" s="241">
        <v>0.40000000000000002</v>
      </c>
      <c r="I188" s="242"/>
      <c r="J188" s="242"/>
      <c r="K188" s="238"/>
      <c r="L188" s="238"/>
      <c r="M188" s="243"/>
      <c r="N188" s="244"/>
      <c r="O188" s="245"/>
      <c r="P188" s="245"/>
      <c r="Q188" s="245"/>
      <c r="R188" s="245"/>
      <c r="S188" s="245"/>
      <c r="T188" s="245"/>
      <c r="U188" s="245"/>
      <c r="V188" s="245"/>
      <c r="W188" s="245"/>
      <c r="X188" s="246"/>
      <c r="Y188" s="13"/>
      <c r="Z188" s="13"/>
      <c r="AA188" s="13"/>
      <c r="AB188" s="13"/>
      <c r="AC188" s="13"/>
      <c r="AD188" s="13"/>
      <c r="AE188" s="13"/>
      <c r="AT188" s="247" t="s">
        <v>222</v>
      </c>
      <c r="AU188" s="247" t="s">
        <v>86</v>
      </c>
      <c r="AV188" s="13" t="s">
        <v>86</v>
      </c>
      <c r="AW188" s="13" t="s">
        <v>5</v>
      </c>
      <c r="AX188" s="13" t="s">
        <v>84</v>
      </c>
      <c r="AY188" s="247" t="s">
        <v>211</v>
      </c>
    </row>
    <row r="189" s="2" customFormat="1" ht="24.15" customHeight="1">
      <c r="A189" s="40"/>
      <c r="B189" s="41"/>
      <c r="C189" s="218" t="s">
        <v>362</v>
      </c>
      <c r="D189" s="218" t="s">
        <v>213</v>
      </c>
      <c r="E189" s="219" t="s">
        <v>867</v>
      </c>
      <c r="F189" s="220" t="s">
        <v>868</v>
      </c>
      <c r="G189" s="221" t="s">
        <v>272</v>
      </c>
      <c r="H189" s="222">
        <v>21.257999999999999</v>
      </c>
      <c r="I189" s="223"/>
      <c r="J189" s="223"/>
      <c r="K189" s="224">
        <f>ROUND(P189*H189,2)</f>
        <v>0</v>
      </c>
      <c r="L189" s="220" t="s">
        <v>217</v>
      </c>
      <c r="M189" s="46"/>
      <c r="N189" s="225" t="s">
        <v>22</v>
      </c>
      <c r="O189" s="226" t="s">
        <v>46</v>
      </c>
      <c r="P189" s="227">
        <f>I189+J189</f>
        <v>0</v>
      </c>
      <c r="Q189" s="227">
        <f>ROUND(I189*H189,2)</f>
        <v>0</v>
      </c>
      <c r="R189" s="227">
        <f>ROUND(J189*H189,2)</f>
        <v>0</v>
      </c>
      <c r="S189" s="86"/>
      <c r="T189" s="228">
        <f>S189*H189</f>
        <v>0</v>
      </c>
      <c r="U189" s="228">
        <v>0.34645999999999999</v>
      </c>
      <c r="V189" s="228">
        <f>U189*H189</f>
        <v>7.3650466799999998</v>
      </c>
      <c r="W189" s="228">
        <v>0</v>
      </c>
      <c r="X189" s="229">
        <f>W189*H189</f>
        <v>0</v>
      </c>
      <c r="Y189" s="40"/>
      <c r="Z189" s="40"/>
      <c r="AA189" s="40"/>
      <c r="AB189" s="40"/>
      <c r="AC189" s="40"/>
      <c r="AD189" s="40"/>
      <c r="AE189" s="40"/>
      <c r="AR189" s="230" t="s">
        <v>218</v>
      </c>
      <c r="AT189" s="230" t="s">
        <v>213</v>
      </c>
      <c r="AU189" s="230" t="s">
        <v>86</v>
      </c>
      <c r="AY189" s="19" t="s">
        <v>211</v>
      </c>
      <c r="BE189" s="231">
        <f>IF(O189="základní",K189,0)</f>
        <v>0</v>
      </c>
      <c r="BF189" s="231">
        <f>IF(O189="snížená",K189,0)</f>
        <v>0</v>
      </c>
      <c r="BG189" s="231">
        <f>IF(O189="zákl. přenesená",K189,0)</f>
        <v>0</v>
      </c>
      <c r="BH189" s="231">
        <f>IF(O189="sníž. přenesená",K189,0)</f>
        <v>0</v>
      </c>
      <c r="BI189" s="231">
        <f>IF(O189="nulová",K189,0)</f>
        <v>0</v>
      </c>
      <c r="BJ189" s="19" t="s">
        <v>84</v>
      </c>
      <c r="BK189" s="231">
        <f>ROUND(P189*H189,2)</f>
        <v>0</v>
      </c>
      <c r="BL189" s="19" t="s">
        <v>218</v>
      </c>
      <c r="BM189" s="230" t="s">
        <v>869</v>
      </c>
    </row>
    <row r="190" s="2" customFormat="1">
      <c r="A190" s="40"/>
      <c r="B190" s="41"/>
      <c r="C190" s="42"/>
      <c r="D190" s="232" t="s">
        <v>220</v>
      </c>
      <c r="E190" s="42"/>
      <c r="F190" s="233" t="s">
        <v>870</v>
      </c>
      <c r="G190" s="42"/>
      <c r="H190" s="42"/>
      <c r="I190" s="234"/>
      <c r="J190" s="234"/>
      <c r="K190" s="42"/>
      <c r="L190" s="42"/>
      <c r="M190" s="46"/>
      <c r="N190" s="235"/>
      <c r="O190" s="236"/>
      <c r="P190" s="86"/>
      <c r="Q190" s="86"/>
      <c r="R190" s="86"/>
      <c r="S190" s="86"/>
      <c r="T190" s="86"/>
      <c r="U190" s="86"/>
      <c r="V190" s="86"/>
      <c r="W190" s="86"/>
      <c r="X190" s="87"/>
      <c r="Y190" s="40"/>
      <c r="Z190" s="40"/>
      <c r="AA190" s="40"/>
      <c r="AB190" s="40"/>
      <c r="AC190" s="40"/>
      <c r="AD190" s="40"/>
      <c r="AE190" s="40"/>
      <c r="AT190" s="19" t="s">
        <v>220</v>
      </c>
      <c r="AU190" s="19" t="s">
        <v>86</v>
      </c>
    </row>
    <row r="191" s="13" customFormat="1">
      <c r="A191" s="13"/>
      <c r="B191" s="237"/>
      <c r="C191" s="238"/>
      <c r="D191" s="232" t="s">
        <v>222</v>
      </c>
      <c r="E191" s="239" t="s">
        <v>22</v>
      </c>
      <c r="F191" s="240" t="s">
        <v>871</v>
      </c>
      <c r="G191" s="238"/>
      <c r="H191" s="241">
        <v>21.257999999999999</v>
      </c>
      <c r="I191" s="242"/>
      <c r="J191" s="242"/>
      <c r="K191" s="238"/>
      <c r="L191" s="238"/>
      <c r="M191" s="243"/>
      <c r="N191" s="244"/>
      <c r="O191" s="245"/>
      <c r="P191" s="245"/>
      <c r="Q191" s="245"/>
      <c r="R191" s="245"/>
      <c r="S191" s="245"/>
      <c r="T191" s="245"/>
      <c r="U191" s="245"/>
      <c r="V191" s="245"/>
      <c r="W191" s="245"/>
      <c r="X191" s="246"/>
      <c r="Y191" s="13"/>
      <c r="Z191" s="13"/>
      <c r="AA191" s="13"/>
      <c r="AB191" s="13"/>
      <c r="AC191" s="13"/>
      <c r="AD191" s="13"/>
      <c r="AE191" s="13"/>
      <c r="AT191" s="247" t="s">
        <v>222</v>
      </c>
      <c r="AU191" s="247" t="s">
        <v>86</v>
      </c>
      <c r="AV191" s="13" t="s">
        <v>86</v>
      </c>
      <c r="AW191" s="13" t="s">
        <v>5</v>
      </c>
      <c r="AX191" s="13" t="s">
        <v>84</v>
      </c>
      <c r="AY191" s="247" t="s">
        <v>211</v>
      </c>
    </row>
    <row r="192" s="2" customFormat="1" ht="24.15" customHeight="1">
      <c r="A192" s="40"/>
      <c r="B192" s="41"/>
      <c r="C192" s="218" t="s">
        <v>368</v>
      </c>
      <c r="D192" s="218" t="s">
        <v>213</v>
      </c>
      <c r="E192" s="219" t="s">
        <v>872</v>
      </c>
      <c r="F192" s="220" t="s">
        <v>873</v>
      </c>
      <c r="G192" s="221" t="s">
        <v>272</v>
      </c>
      <c r="H192" s="222">
        <v>25.16</v>
      </c>
      <c r="I192" s="223"/>
      <c r="J192" s="223"/>
      <c r="K192" s="224">
        <f>ROUND(P192*H192,2)</f>
        <v>0</v>
      </c>
      <c r="L192" s="220" t="s">
        <v>217</v>
      </c>
      <c r="M192" s="46"/>
      <c r="N192" s="225" t="s">
        <v>22</v>
      </c>
      <c r="O192" s="226" t="s">
        <v>46</v>
      </c>
      <c r="P192" s="227">
        <f>I192+J192</f>
        <v>0</v>
      </c>
      <c r="Q192" s="227">
        <f>ROUND(I192*H192,2)</f>
        <v>0</v>
      </c>
      <c r="R192" s="227">
        <f>ROUND(J192*H192,2)</f>
        <v>0</v>
      </c>
      <c r="S192" s="86"/>
      <c r="T192" s="228">
        <f>S192*H192</f>
        <v>0</v>
      </c>
      <c r="U192" s="228">
        <v>0.058500000000000003</v>
      </c>
      <c r="V192" s="228">
        <f>U192*H192</f>
        <v>1.4718600000000002</v>
      </c>
      <c r="W192" s="228">
        <v>0</v>
      </c>
      <c r="X192" s="229">
        <f>W192*H192</f>
        <v>0</v>
      </c>
      <c r="Y192" s="40"/>
      <c r="Z192" s="40"/>
      <c r="AA192" s="40"/>
      <c r="AB192" s="40"/>
      <c r="AC192" s="40"/>
      <c r="AD192" s="40"/>
      <c r="AE192" s="40"/>
      <c r="AR192" s="230" t="s">
        <v>218</v>
      </c>
      <c r="AT192" s="230" t="s">
        <v>213</v>
      </c>
      <c r="AU192" s="230" t="s">
        <v>86</v>
      </c>
      <c r="AY192" s="19" t="s">
        <v>211</v>
      </c>
      <c r="BE192" s="231">
        <f>IF(O192="základní",K192,0)</f>
        <v>0</v>
      </c>
      <c r="BF192" s="231">
        <f>IF(O192="snížená",K192,0)</f>
        <v>0</v>
      </c>
      <c r="BG192" s="231">
        <f>IF(O192="zákl. přenesená",K192,0)</f>
        <v>0</v>
      </c>
      <c r="BH192" s="231">
        <f>IF(O192="sníž. přenesená",K192,0)</f>
        <v>0</v>
      </c>
      <c r="BI192" s="231">
        <f>IF(O192="nulová",K192,0)</f>
        <v>0</v>
      </c>
      <c r="BJ192" s="19" t="s">
        <v>84</v>
      </c>
      <c r="BK192" s="231">
        <f>ROUND(P192*H192,2)</f>
        <v>0</v>
      </c>
      <c r="BL192" s="19" t="s">
        <v>218</v>
      </c>
      <c r="BM192" s="230" t="s">
        <v>874</v>
      </c>
    </row>
    <row r="193" s="2" customFormat="1">
      <c r="A193" s="40"/>
      <c r="B193" s="41"/>
      <c r="C193" s="42"/>
      <c r="D193" s="232" t="s">
        <v>220</v>
      </c>
      <c r="E193" s="42"/>
      <c r="F193" s="233" t="s">
        <v>875</v>
      </c>
      <c r="G193" s="42"/>
      <c r="H193" s="42"/>
      <c r="I193" s="234"/>
      <c r="J193" s="234"/>
      <c r="K193" s="42"/>
      <c r="L193" s="42"/>
      <c r="M193" s="46"/>
      <c r="N193" s="235"/>
      <c r="O193" s="236"/>
      <c r="P193" s="86"/>
      <c r="Q193" s="86"/>
      <c r="R193" s="86"/>
      <c r="S193" s="86"/>
      <c r="T193" s="86"/>
      <c r="U193" s="86"/>
      <c r="V193" s="86"/>
      <c r="W193" s="86"/>
      <c r="X193" s="87"/>
      <c r="Y193" s="40"/>
      <c r="Z193" s="40"/>
      <c r="AA193" s="40"/>
      <c r="AB193" s="40"/>
      <c r="AC193" s="40"/>
      <c r="AD193" s="40"/>
      <c r="AE193" s="40"/>
      <c r="AT193" s="19" t="s">
        <v>220</v>
      </c>
      <c r="AU193" s="19" t="s">
        <v>86</v>
      </c>
    </row>
    <row r="194" s="13" customFormat="1">
      <c r="A194" s="13"/>
      <c r="B194" s="237"/>
      <c r="C194" s="238"/>
      <c r="D194" s="232" t="s">
        <v>222</v>
      </c>
      <c r="E194" s="239" t="s">
        <v>22</v>
      </c>
      <c r="F194" s="240" t="s">
        <v>876</v>
      </c>
      <c r="G194" s="238"/>
      <c r="H194" s="241">
        <v>25.16</v>
      </c>
      <c r="I194" s="242"/>
      <c r="J194" s="242"/>
      <c r="K194" s="238"/>
      <c r="L194" s="238"/>
      <c r="M194" s="243"/>
      <c r="N194" s="244"/>
      <c r="O194" s="245"/>
      <c r="P194" s="245"/>
      <c r="Q194" s="245"/>
      <c r="R194" s="245"/>
      <c r="S194" s="245"/>
      <c r="T194" s="245"/>
      <c r="U194" s="245"/>
      <c r="V194" s="245"/>
      <c r="W194" s="245"/>
      <c r="X194" s="246"/>
      <c r="Y194" s="13"/>
      <c r="Z194" s="13"/>
      <c r="AA194" s="13"/>
      <c r="AB194" s="13"/>
      <c r="AC194" s="13"/>
      <c r="AD194" s="13"/>
      <c r="AE194" s="13"/>
      <c r="AT194" s="247" t="s">
        <v>222</v>
      </c>
      <c r="AU194" s="247" t="s">
        <v>86</v>
      </c>
      <c r="AV194" s="13" t="s">
        <v>86</v>
      </c>
      <c r="AW194" s="13" t="s">
        <v>5</v>
      </c>
      <c r="AX194" s="13" t="s">
        <v>84</v>
      </c>
      <c r="AY194" s="247" t="s">
        <v>211</v>
      </c>
    </row>
    <row r="195" s="12" customFormat="1" ht="22.8" customHeight="1">
      <c r="A195" s="12"/>
      <c r="B195" s="201"/>
      <c r="C195" s="202"/>
      <c r="D195" s="203" t="s">
        <v>76</v>
      </c>
      <c r="E195" s="216" t="s">
        <v>218</v>
      </c>
      <c r="F195" s="216" t="s">
        <v>307</v>
      </c>
      <c r="G195" s="202"/>
      <c r="H195" s="202"/>
      <c r="I195" s="205"/>
      <c r="J195" s="205"/>
      <c r="K195" s="217">
        <f>BK195</f>
        <v>0</v>
      </c>
      <c r="L195" s="202"/>
      <c r="M195" s="207"/>
      <c r="N195" s="208"/>
      <c r="O195" s="209"/>
      <c r="P195" s="209"/>
      <c r="Q195" s="210">
        <f>SUM(Q196:Q210)</f>
        <v>0</v>
      </c>
      <c r="R195" s="210">
        <f>SUM(R196:R210)</f>
        <v>0</v>
      </c>
      <c r="S195" s="209"/>
      <c r="T195" s="211">
        <f>SUM(T196:T210)</f>
        <v>0</v>
      </c>
      <c r="U195" s="209"/>
      <c r="V195" s="211">
        <f>SUM(V196:V210)</f>
        <v>2.63962759664</v>
      </c>
      <c r="W195" s="209"/>
      <c r="X195" s="212">
        <f>SUM(X196:X210)</f>
        <v>0</v>
      </c>
      <c r="Y195" s="12"/>
      <c r="Z195" s="12"/>
      <c r="AA195" s="12"/>
      <c r="AB195" s="12"/>
      <c r="AC195" s="12"/>
      <c r="AD195" s="12"/>
      <c r="AE195" s="12"/>
      <c r="AR195" s="213" t="s">
        <v>84</v>
      </c>
      <c r="AT195" s="214" t="s">
        <v>76</v>
      </c>
      <c r="AU195" s="214" t="s">
        <v>84</v>
      </c>
      <c r="AY195" s="213" t="s">
        <v>211</v>
      </c>
      <c r="BK195" s="215">
        <f>SUM(BK196:BK210)</f>
        <v>0</v>
      </c>
    </row>
    <row r="196" s="2" customFormat="1" ht="24.15" customHeight="1">
      <c r="A196" s="40"/>
      <c r="B196" s="41"/>
      <c r="C196" s="218" t="s">
        <v>374</v>
      </c>
      <c r="D196" s="218" t="s">
        <v>213</v>
      </c>
      <c r="E196" s="219" t="s">
        <v>877</v>
      </c>
      <c r="F196" s="220" t="s">
        <v>878</v>
      </c>
      <c r="G196" s="221" t="s">
        <v>216</v>
      </c>
      <c r="H196" s="222">
        <v>1.0149999999999999</v>
      </c>
      <c r="I196" s="223"/>
      <c r="J196" s="223"/>
      <c r="K196" s="224">
        <f>ROUND(P196*H196,2)</f>
        <v>0</v>
      </c>
      <c r="L196" s="220" t="s">
        <v>217</v>
      </c>
      <c r="M196" s="46"/>
      <c r="N196" s="225" t="s">
        <v>22</v>
      </c>
      <c r="O196" s="226" t="s">
        <v>46</v>
      </c>
      <c r="P196" s="227">
        <f>I196+J196</f>
        <v>0</v>
      </c>
      <c r="Q196" s="227">
        <f>ROUND(I196*H196,2)</f>
        <v>0</v>
      </c>
      <c r="R196" s="227">
        <f>ROUND(J196*H196,2)</f>
        <v>0</v>
      </c>
      <c r="S196" s="86"/>
      <c r="T196" s="228">
        <f>S196*H196</f>
        <v>0</v>
      </c>
      <c r="U196" s="228">
        <v>2.5020099999999998</v>
      </c>
      <c r="V196" s="228">
        <f>U196*H196</f>
        <v>2.5395401499999997</v>
      </c>
      <c r="W196" s="228">
        <v>0</v>
      </c>
      <c r="X196" s="229">
        <f>W196*H196</f>
        <v>0</v>
      </c>
      <c r="Y196" s="40"/>
      <c r="Z196" s="40"/>
      <c r="AA196" s="40"/>
      <c r="AB196" s="40"/>
      <c r="AC196" s="40"/>
      <c r="AD196" s="40"/>
      <c r="AE196" s="40"/>
      <c r="AR196" s="230" t="s">
        <v>218</v>
      </c>
      <c r="AT196" s="230" t="s">
        <v>213</v>
      </c>
      <c r="AU196" s="230" t="s">
        <v>86</v>
      </c>
      <c r="AY196" s="19" t="s">
        <v>211</v>
      </c>
      <c r="BE196" s="231">
        <f>IF(O196="základní",K196,0)</f>
        <v>0</v>
      </c>
      <c r="BF196" s="231">
        <f>IF(O196="snížená",K196,0)</f>
        <v>0</v>
      </c>
      <c r="BG196" s="231">
        <f>IF(O196="zákl. přenesená",K196,0)</f>
        <v>0</v>
      </c>
      <c r="BH196" s="231">
        <f>IF(O196="sníž. přenesená",K196,0)</f>
        <v>0</v>
      </c>
      <c r="BI196" s="231">
        <f>IF(O196="nulová",K196,0)</f>
        <v>0</v>
      </c>
      <c r="BJ196" s="19" t="s">
        <v>84</v>
      </c>
      <c r="BK196" s="231">
        <f>ROUND(P196*H196,2)</f>
        <v>0</v>
      </c>
      <c r="BL196" s="19" t="s">
        <v>218</v>
      </c>
      <c r="BM196" s="230" t="s">
        <v>879</v>
      </c>
    </row>
    <row r="197" s="2" customFormat="1">
      <c r="A197" s="40"/>
      <c r="B197" s="41"/>
      <c r="C197" s="42"/>
      <c r="D197" s="232" t="s">
        <v>220</v>
      </c>
      <c r="E197" s="42"/>
      <c r="F197" s="233" t="s">
        <v>880</v>
      </c>
      <c r="G197" s="42"/>
      <c r="H197" s="42"/>
      <c r="I197" s="234"/>
      <c r="J197" s="234"/>
      <c r="K197" s="42"/>
      <c r="L197" s="42"/>
      <c r="M197" s="46"/>
      <c r="N197" s="235"/>
      <c r="O197" s="236"/>
      <c r="P197" s="86"/>
      <c r="Q197" s="86"/>
      <c r="R197" s="86"/>
      <c r="S197" s="86"/>
      <c r="T197" s="86"/>
      <c r="U197" s="86"/>
      <c r="V197" s="86"/>
      <c r="W197" s="86"/>
      <c r="X197" s="87"/>
      <c r="Y197" s="40"/>
      <c r="Z197" s="40"/>
      <c r="AA197" s="40"/>
      <c r="AB197" s="40"/>
      <c r="AC197" s="40"/>
      <c r="AD197" s="40"/>
      <c r="AE197" s="40"/>
      <c r="AT197" s="19" t="s">
        <v>220</v>
      </c>
      <c r="AU197" s="19" t="s">
        <v>86</v>
      </c>
    </row>
    <row r="198" s="13" customFormat="1">
      <c r="A198" s="13"/>
      <c r="B198" s="237"/>
      <c r="C198" s="238"/>
      <c r="D198" s="232" t="s">
        <v>222</v>
      </c>
      <c r="E198" s="239" t="s">
        <v>22</v>
      </c>
      <c r="F198" s="240" t="s">
        <v>881</v>
      </c>
      <c r="G198" s="238"/>
      <c r="H198" s="241">
        <v>1.0149999999999999</v>
      </c>
      <c r="I198" s="242"/>
      <c r="J198" s="242"/>
      <c r="K198" s="238"/>
      <c r="L198" s="238"/>
      <c r="M198" s="243"/>
      <c r="N198" s="244"/>
      <c r="O198" s="245"/>
      <c r="P198" s="245"/>
      <c r="Q198" s="245"/>
      <c r="R198" s="245"/>
      <c r="S198" s="245"/>
      <c r="T198" s="245"/>
      <c r="U198" s="245"/>
      <c r="V198" s="245"/>
      <c r="W198" s="245"/>
      <c r="X198" s="246"/>
      <c r="Y198" s="13"/>
      <c r="Z198" s="13"/>
      <c r="AA198" s="13"/>
      <c r="AB198" s="13"/>
      <c r="AC198" s="13"/>
      <c r="AD198" s="13"/>
      <c r="AE198" s="13"/>
      <c r="AT198" s="247" t="s">
        <v>222</v>
      </c>
      <c r="AU198" s="247" t="s">
        <v>86</v>
      </c>
      <c r="AV198" s="13" t="s">
        <v>86</v>
      </c>
      <c r="AW198" s="13" t="s">
        <v>5</v>
      </c>
      <c r="AX198" s="13" t="s">
        <v>84</v>
      </c>
      <c r="AY198" s="247" t="s">
        <v>211</v>
      </c>
    </row>
    <row r="199" s="2" customFormat="1" ht="24.15" customHeight="1">
      <c r="A199" s="40"/>
      <c r="B199" s="41"/>
      <c r="C199" s="218" t="s">
        <v>380</v>
      </c>
      <c r="D199" s="218" t="s">
        <v>213</v>
      </c>
      <c r="E199" s="219" t="s">
        <v>882</v>
      </c>
      <c r="F199" s="220" t="s">
        <v>883</v>
      </c>
      <c r="G199" s="221" t="s">
        <v>272</v>
      </c>
      <c r="H199" s="222">
        <v>5.75</v>
      </c>
      <c r="I199" s="223"/>
      <c r="J199" s="223"/>
      <c r="K199" s="224">
        <f>ROUND(P199*H199,2)</f>
        <v>0</v>
      </c>
      <c r="L199" s="220" t="s">
        <v>217</v>
      </c>
      <c r="M199" s="46"/>
      <c r="N199" s="225" t="s">
        <v>22</v>
      </c>
      <c r="O199" s="226" t="s">
        <v>46</v>
      </c>
      <c r="P199" s="227">
        <f>I199+J199</f>
        <v>0</v>
      </c>
      <c r="Q199" s="227">
        <f>ROUND(I199*H199,2)</f>
        <v>0</v>
      </c>
      <c r="R199" s="227">
        <f>ROUND(J199*H199,2)</f>
        <v>0</v>
      </c>
      <c r="S199" s="86"/>
      <c r="T199" s="228">
        <f>S199*H199</f>
        <v>0</v>
      </c>
      <c r="U199" s="228">
        <v>0.0053261999999999997</v>
      </c>
      <c r="V199" s="228">
        <f>U199*H199</f>
        <v>0.030625649999999997</v>
      </c>
      <c r="W199" s="228">
        <v>0</v>
      </c>
      <c r="X199" s="229">
        <f>W199*H199</f>
        <v>0</v>
      </c>
      <c r="Y199" s="40"/>
      <c r="Z199" s="40"/>
      <c r="AA199" s="40"/>
      <c r="AB199" s="40"/>
      <c r="AC199" s="40"/>
      <c r="AD199" s="40"/>
      <c r="AE199" s="40"/>
      <c r="AR199" s="230" t="s">
        <v>218</v>
      </c>
      <c r="AT199" s="230" t="s">
        <v>213</v>
      </c>
      <c r="AU199" s="230" t="s">
        <v>86</v>
      </c>
      <c r="AY199" s="19" t="s">
        <v>211</v>
      </c>
      <c r="BE199" s="231">
        <f>IF(O199="základní",K199,0)</f>
        <v>0</v>
      </c>
      <c r="BF199" s="231">
        <f>IF(O199="snížená",K199,0)</f>
        <v>0</v>
      </c>
      <c r="BG199" s="231">
        <f>IF(O199="zákl. přenesená",K199,0)</f>
        <v>0</v>
      </c>
      <c r="BH199" s="231">
        <f>IF(O199="sníž. přenesená",K199,0)</f>
        <v>0</v>
      </c>
      <c r="BI199" s="231">
        <f>IF(O199="nulová",K199,0)</f>
        <v>0</v>
      </c>
      <c r="BJ199" s="19" t="s">
        <v>84</v>
      </c>
      <c r="BK199" s="231">
        <f>ROUND(P199*H199,2)</f>
        <v>0</v>
      </c>
      <c r="BL199" s="19" t="s">
        <v>218</v>
      </c>
      <c r="BM199" s="230" t="s">
        <v>884</v>
      </c>
    </row>
    <row r="200" s="2" customFormat="1">
      <c r="A200" s="40"/>
      <c r="B200" s="41"/>
      <c r="C200" s="42"/>
      <c r="D200" s="232" t="s">
        <v>220</v>
      </c>
      <c r="E200" s="42"/>
      <c r="F200" s="233" t="s">
        <v>885</v>
      </c>
      <c r="G200" s="42"/>
      <c r="H200" s="42"/>
      <c r="I200" s="234"/>
      <c r="J200" s="234"/>
      <c r="K200" s="42"/>
      <c r="L200" s="42"/>
      <c r="M200" s="46"/>
      <c r="N200" s="235"/>
      <c r="O200" s="236"/>
      <c r="P200" s="86"/>
      <c r="Q200" s="86"/>
      <c r="R200" s="86"/>
      <c r="S200" s="86"/>
      <c r="T200" s="86"/>
      <c r="U200" s="86"/>
      <c r="V200" s="86"/>
      <c r="W200" s="86"/>
      <c r="X200" s="87"/>
      <c r="Y200" s="40"/>
      <c r="Z200" s="40"/>
      <c r="AA200" s="40"/>
      <c r="AB200" s="40"/>
      <c r="AC200" s="40"/>
      <c r="AD200" s="40"/>
      <c r="AE200" s="40"/>
      <c r="AT200" s="19" t="s">
        <v>220</v>
      </c>
      <c r="AU200" s="19" t="s">
        <v>86</v>
      </c>
    </row>
    <row r="201" s="13" customFormat="1">
      <c r="A201" s="13"/>
      <c r="B201" s="237"/>
      <c r="C201" s="238"/>
      <c r="D201" s="232" t="s">
        <v>222</v>
      </c>
      <c r="E201" s="239" t="s">
        <v>22</v>
      </c>
      <c r="F201" s="240" t="s">
        <v>886</v>
      </c>
      <c r="G201" s="238"/>
      <c r="H201" s="241">
        <v>5.75</v>
      </c>
      <c r="I201" s="242"/>
      <c r="J201" s="242"/>
      <c r="K201" s="238"/>
      <c r="L201" s="238"/>
      <c r="M201" s="243"/>
      <c r="N201" s="244"/>
      <c r="O201" s="245"/>
      <c r="P201" s="245"/>
      <c r="Q201" s="245"/>
      <c r="R201" s="245"/>
      <c r="S201" s="245"/>
      <c r="T201" s="245"/>
      <c r="U201" s="245"/>
      <c r="V201" s="245"/>
      <c r="W201" s="245"/>
      <c r="X201" s="246"/>
      <c r="Y201" s="13"/>
      <c r="Z201" s="13"/>
      <c r="AA201" s="13"/>
      <c r="AB201" s="13"/>
      <c r="AC201" s="13"/>
      <c r="AD201" s="13"/>
      <c r="AE201" s="13"/>
      <c r="AT201" s="247" t="s">
        <v>222</v>
      </c>
      <c r="AU201" s="247" t="s">
        <v>86</v>
      </c>
      <c r="AV201" s="13" t="s">
        <v>86</v>
      </c>
      <c r="AW201" s="13" t="s">
        <v>5</v>
      </c>
      <c r="AX201" s="13" t="s">
        <v>84</v>
      </c>
      <c r="AY201" s="247" t="s">
        <v>211</v>
      </c>
    </row>
    <row r="202" s="2" customFormat="1" ht="24.15" customHeight="1">
      <c r="A202" s="40"/>
      <c r="B202" s="41"/>
      <c r="C202" s="218" t="s">
        <v>385</v>
      </c>
      <c r="D202" s="218" t="s">
        <v>213</v>
      </c>
      <c r="E202" s="219" t="s">
        <v>887</v>
      </c>
      <c r="F202" s="220" t="s">
        <v>888</v>
      </c>
      <c r="G202" s="221" t="s">
        <v>272</v>
      </c>
      <c r="H202" s="222">
        <v>5.75</v>
      </c>
      <c r="I202" s="223"/>
      <c r="J202" s="223"/>
      <c r="K202" s="224">
        <f>ROUND(P202*H202,2)</f>
        <v>0</v>
      </c>
      <c r="L202" s="220" t="s">
        <v>217</v>
      </c>
      <c r="M202" s="46"/>
      <c r="N202" s="225" t="s">
        <v>22</v>
      </c>
      <c r="O202" s="226" t="s">
        <v>46</v>
      </c>
      <c r="P202" s="227">
        <f>I202+J202</f>
        <v>0</v>
      </c>
      <c r="Q202" s="227">
        <f>ROUND(I202*H202,2)</f>
        <v>0</v>
      </c>
      <c r="R202" s="227">
        <f>ROUND(J202*H202,2)</f>
        <v>0</v>
      </c>
      <c r="S202" s="86"/>
      <c r="T202" s="228">
        <f>S202*H202</f>
        <v>0</v>
      </c>
      <c r="U202" s="228">
        <v>0</v>
      </c>
      <c r="V202" s="228">
        <f>U202*H202</f>
        <v>0</v>
      </c>
      <c r="W202" s="228">
        <v>0</v>
      </c>
      <c r="X202" s="229">
        <f>W202*H202</f>
        <v>0</v>
      </c>
      <c r="Y202" s="40"/>
      <c r="Z202" s="40"/>
      <c r="AA202" s="40"/>
      <c r="AB202" s="40"/>
      <c r="AC202" s="40"/>
      <c r="AD202" s="40"/>
      <c r="AE202" s="40"/>
      <c r="AR202" s="230" t="s">
        <v>218</v>
      </c>
      <c r="AT202" s="230" t="s">
        <v>213</v>
      </c>
      <c r="AU202" s="230" t="s">
        <v>86</v>
      </c>
      <c r="AY202" s="19" t="s">
        <v>211</v>
      </c>
      <c r="BE202" s="231">
        <f>IF(O202="základní",K202,0)</f>
        <v>0</v>
      </c>
      <c r="BF202" s="231">
        <f>IF(O202="snížená",K202,0)</f>
        <v>0</v>
      </c>
      <c r="BG202" s="231">
        <f>IF(O202="zákl. přenesená",K202,0)</f>
        <v>0</v>
      </c>
      <c r="BH202" s="231">
        <f>IF(O202="sníž. přenesená",K202,0)</f>
        <v>0</v>
      </c>
      <c r="BI202" s="231">
        <f>IF(O202="nulová",K202,0)</f>
        <v>0</v>
      </c>
      <c r="BJ202" s="19" t="s">
        <v>84</v>
      </c>
      <c r="BK202" s="231">
        <f>ROUND(P202*H202,2)</f>
        <v>0</v>
      </c>
      <c r="BL202" s="19" t="s">
        <v>218</v>
      </c>
      <c r="BM202" s="230" t="s">
        <v>889</v>
      </c>
    </row>
    <row r="203" s="2" customFormat="1">
      <c r="A203" s="40"/>
      <c r="B203" s="41"/>
      <c r="C203" s="42"/>
      <c r="D203" s="232" t="s">
        <v>220</v>
      </c>
      <c r="E203" s="42"/>
      <c r="F203" s="233" t="s">
        <v>890</v>
      </c>
      <c r="G203" s="42"/>
      <c r="H203" s="42"/>
      <c r="I203" s="234"/>
      <c r="J203" s="234"/>
      <c r="K203" s="42"/>
      <c r="L203" s="42"/>
      <c r="M203" s="46"/>
      <c r="N203" s="235"/>
      <c r="O203" s="236"/>
      <c r="P203" s="86"/>
      <c r="Q203" s="86"/>
      <c r="R203" s="86"/>
      <c r="S203" s="86"/>
      <c r="T203" s="86"/>
      <c r="U203" s="86"/>
      <c r="V203" s="86"/>
      <c r="W203" s="86"/>
      <c r="X203" s="87"/>
      <c r="Y203" s="40"/>
      <c r="Z203" s="40"/>
      <c r="AA203" s="40"/>
      <c r="AB203" s="40"/>
      <c r="AC203" s="40"/>
      <c r="AD203" s="40"/>
      <c r="AE203" s="40"/>
      <c r="AT203" s="19" t="s">
        <v>220</v>
      </c>
      <c r="AU203" s="19" t="s">
        <v>86</v>
      </c>
    </row>
    <row r="204" s="2" customFormat="1" ht="24.15" customHeight="1">
      <c r="A204" s="40"/>
      <c r="B204" s="41"/>
      <c r="C204" s="218" t="s">
        <v>390</v>
      </c>
      <c r="D204" s="218" t="s">
        <v>213</v>
      </c>
      <c r="E204" s="219" t="s">
        <v>891</v>
      </c>
      <c r="F204" s="220" t="s">
        <v>892</v>
      </c>
      <c r="G204" s="221" t="s">
        <v>272</v>
      </c>
      <c r="H204" s="222">
        <v>5.75</v>
      </c>
      <c r="I204" s="223"/>
      <c r="J204" s="223"/>
      <c r="K204" s="224">
        <f>ROUND(P204*H204,2)</f>
        <v>0</v>
      </c>
      <c r="L204" s="220" t="s">
        <v>217</v>
      </c>
      <c r="M204" s="46"/>
      <c r="N204" s="225" t="s">
        <v>22</v>
      </c>
      <c r="O204" s="226" t="s">
        <v>46</v>
      </c>
      <c r="P204" s="227">
        <f>I204+J204</f>
        <v>0</v>
      </c>
      <c r="Q204" s="227">
        <f>ROUND(I204*H204,2)</f>
        <v>0</v>
      </c>
      <c r="R204" s="227">
        <f>ROUND(J204*H204,2)</f>
        <v>0</v>
      </c>
      <c r="S204" s="86"/>
      <c r="T204" s="228">
        <f>S204*H204</f>
        <v>0</v>
      </c>
      <c r="U204" s="228">
        <v>0.00088228000000000004</v>
      </c>
      <c r="V204" s="228">
        <f>U204*H204</f>
        <v>0.0050731100000000005</v>
      </c>
      <c r="W204" s="228">
        <v>0</v>
      </c>
      <c r="X204" s="229">
        <f>W204*H204</f>
        <v>0</v>
      </c>
      <c r="Y204" s="40"/>
      <c r="Z204" s="40"/>
      <c r="AA204" s="40"/>
      <c r="AB204" s="40"/>
      <c r="AC204" s="40"/>
      <c r="AD204" s="40"/>
      <c r="AE204" s="40"/>
      <c r="AR204" s="230" t="s">
        <v>218</v>
      </c>
      <c r="AT204" s="230" t="s">
        <v>213</v>
      </c>
      <c r="AU204" s="230" t="s">
        <v>86</v>
      </c>
      <c r="AY204" s="19" t="s">
        <v>211</v>
      </c>
      <c r="BE204" s="231">
        <f>IF(O204="základní",K204,0)</f>
        <v>0</v>
      </c>
      <c r="BF204" s="231">
        <f>IF(O204="snížená",K204,0)</f>
        <v>0</v>
      </c>
      <c r="BG204" s="231">
        <f>IF(O204="zákl. přenesená",K204,0)</f>
        <v>0</v>
      </c>
      <c r="BH204" s="231">
        <f>IF(O204="sníž. přenesená",K204,0)</f>
        <v>0</v>
      </c>
      <c r="BI204" s="231">
        <f>IF(O204="nulová",K204,0)</f>
        <v>0</v>
      </c>
      <c r="BJ204" s="19" t="s">
        <v>84</v>
      </c>
      <c r="BK204" s="231">
        <f>ROUND(P204*H204,2)</f>
        <v>0</v>
      </c>
      <c r="BL204" s="19" t="s">
        <v>218</v>
      </c>
      <c r="BM204" s="230" t="s">
        <v>893</v>
      </c>
    </row>
    <row r="205" s="2" customFormat="1">
      <c r="A205" s="40"/>
      <c r="B205" s="41"/>
      <c r="C205" s="42"/>
      <c r="D205" s="232" t="s">
        <v>220</v>
      </c>
      <c r="E205" s="42"/>
      <c r="F205" s="233" t="s">
        <v>894</v>
      </c>
      <c r="G205" s="42"/>
      <c r="H205" s="42"/>
      <c r="I205" s="234"/>
      <c r="J205" s="234"/>
      <c r="K205" s="42"/>
      <c r="L205" s="42"/>
      <c r="M205" s="46"/>
      <c r="N205" s="235"/>
      <c r="O205" s="236"/>
      <c r="P205" s="86"/>
      <c r="Q205" s="86"/>
      <c r="R205" s="86"/>
      <c r="S205" s="86"/>
      <c r="T205" s="86"/>
      <c r="U205" s="86"/>
      <c r="V205" s="86"/>
      <c r="W205" s="86"/>
      <c r="X205" s="87"/>
      <c r="Y205" s="40"/>
      <c r="Z205" s="40"/>
      <c r="AA205" s="40"/>
      <c r="AB205" s="40"/>
      <c r="AC205" s="40"/>
      <c r="AD205" s="40"/>
      <c r="AE205" s="40"/>
      <c r="AT205" s="19" t="s">
        <v>220</v>
      </c>
      <c r="AU205" s="19" t="s">
        <v>86</v>
      </c>
    </row>
    <row r="206" s="2" customFormat="1" ht="24.15" customHeight="1">
      <c r="A206" s="40"/>
      <c r="B206" s="41"/>
      <c r="C206" s="218" t="s">
        <v>402</v>
      </c>
      <c r="D206" s="218" t="s">
        <v>213</v>
      </c>
      <c r="E206" s="219" t="s">
        <v>895</v>
      </c>
      <c r="F206" s="220" t="s">
        <v>896</v>
      </c>
      <c r="G206" s="221" t="s">
        <v>272</v>
      </c>
      <c r="H206" s="222">
        <v>5.75</v>
      </c>
      <c r="I206" s="223"/>
      <c r="J206" s="223"/>
      <c r="K206" s="224">
        <f>ROUND(P206*H206,2)</f>
        <v>0</v>
      </c>
      <c r="L206" s="220" t="s">
        <v>217</v>
      </c>
      <c r="M206" s="46"/>
      <c r="N206" s="225" t="s">
        <v>22</v>
      </c>
      <c r="O206" s="226" t="s">
        <v>46</v>
      </c>
      <c r="P206" s="227">
        <f>I206+J206</f>
        <v>0</v>
      </c>
      <c r="Q206" s="227">
        <f>ROUND(I206*H206,2)</f>
        <v>0</v>
      </c>
      <c r="R206" s="227">
        <f>ROUND(J206*H206,2)</f>
        <v>0</v>
      </c>
      <c r="S206" s="86"/>
      <c r="T206" s="228">
        <f>S206*H206</f>
        <v>0</v>
      </c>
      <c r="U206" s="228">
        <v>0</v>
      </c>
      <c r="V206" s="228">
        <f>U206*H206</f>
        <v>0</v>
      </c>
      <c r="W206" s="228">
        <v>0</v>
      </c>
      <c r="X206" s="229">
        <f>W206*H206</f>
        <v>0</v>
      </c>
      <c r="Y206" s="40"/>
      <c r="Z206" s="40"/>
      <c r="AA206" s="40"/>
      <c r="AB206" s="40"/>
      <c r="AC206" s="40"/>
      <c r="AD206" s="40"/>
      <c r="AE206" s="40"/>
      <c r="AR206" s="230" t="s">
        <v>218</v>
      </c>
      <c r="AT206" s="230" t="s">
        <v>213</v>
      </c>
      <c r="AU206" s="230" t="s">
        <v>86</v>
      </c>
      <c r="AY206" s="19" t="s">
        <v>211</v>
      </c>
      <c r="BE206" s="231">
        <f>IF(O206="základní",K206,0)</f>
        <v>0</v>
      </c>
      <c r="BF206" s="231">
        <f>IF(O206="snížená",K206,0)</f>
        <v>0</v>
      </c>
      <c r="BG206" s="231">
        <f>IF(O206="zákl. přenesená",K206,0)</f>
        <v>0</v>
      </c>
      <c r="BH206" s="231">
        <f>IF(O206="sníž. přenesená",K206,0)</f>
        <v>0</v>
      </c>
      <c r="BI206" s="231">
        <f>IF(O206="nulová",K206,0)</f>
        <v>0</v>
      </c>
      <c r="BJ206" s="19" t="s">
        <v>84</v>
      </c>
      <c r="BK206" s="231">
        <f>ROUND(P206*H206,2)</f>
        <v>0</v>
      </c>
      <c r="BL206" s="19" t="s">
        <v>218</v>
      </c>
      <c r="BM206" s="230" t="s">
        <v>897</v>
      </c>
    </row>
    <row r="207" s="2" customFormat="1">
      <c r="A207" s="40"/>
      <c r="B207" s="41"/>
      <c r="C207" s="42"/>
      <c r="D207" s="232" t="s">
        <v>220</v>
      </c>
      <c r="E207" s="42"/>
      <c r="F207" s="233" t="s">
        <v>898</v>
      </c>
      <c r="G207" s="42"/>
      <c r="H207" s="42"/>
      <c r="I207" s="234"/>
      <c r="J207" s="234"/>
      <c r="K207" s="42"/>
      <c r="L207" s="42"/>
      <c r="M207" s="46"/>
      <c r="N207" s="235"/>
      <c r="O207" s="236"/>
      <c r="P207" s="86"/>
      <c r="Q207" s="86"/>
      <c r="R207" s="86"/>
      <c r="S207" s="86"/>
      <c r="T207" s="86"/>
      <c r="U207" s="86"/>
      <c r="V207" s="86"/>
      <c r="W207" s="86"/>
      <c r="X207" s="87"/>
      <c r="Y207" s="40"/>
      <c r="Z207" s="40"/>
      <c r="AA207" s="40"/>
      <c r="AB207" s="40"/>
      <c r="AC207" s="40"/>
      <c r="AD207" s="40"/>
      <c r="AE207" s="40"/>
      <c r="AT207" s="19" t="s">
        <v>220</v>
      </c>
      <c r="AU207" s="19" t="s">
        <v>86</v>
      </c>
    </row>
    <row r="208" s="2" customFormat="1" ht="24.15" customHeight="1">
      <c r="A208" s="40"/>
      <c r="B208" s="41"/>
      <c r="C208" s="218" t="s">
        <v>407</v>
      </c>
      <c r="D208" s="218" t="s">
        <v>213</v>
      </c>
      <c r="E208" s="219" t="s">
        <v>899</v>
      </c>
      <c r="F208" s="220" t="s">
        <v>900</v>
      </c>
      <c r="G208" s="221" t="s">
        <v>249</v>
      </c>
      <c r="H208" s="222">
        <v>0.060999999999999999</v>
      </c>
      <c r="I208" s="223"/>
      <c r="J208" s="223"/>
      <c r="K208" s="224">
        <f>ROUND(P208*H208,2)</f>
        <v>0</v>
      </c>
      <c r="L208" s="220" t="s">
        <v>217</v>
      </c>
      <c r="M208" s="46"/>
      <c r="N208" s="225" t="s">
        <v>22</v>
      </c>
      <c r="O208" s="226" t="s">
        <v>46</v>
      </c>
      <c r="P208" s="227">
        <f>I208+J208</f>
        <v>0</v>
      </c>
      <c r="Q208" s="227">
        <f>ROUND(I208*H208,2)</f>
        <v>0</v>
      </c>
      <c r="R208" s="227">
        <f>ROUND(J208*H208,2)</f>
        <v>0</v>
      </c>
      <c r="S208" s="86"/>
      <c r="T208" s="228">
        <f>S208*H208</f>
        <v>0</v>
      </c>
      <c r="U208" s="228">
        <v>1.0555522399999999</v>
      </c>
      <c r="V208" s="228">
        <f>U208*H208</f>
        <v>0.064388686639999998</v>
      </c>
      <c r="W208" s="228">
        <v>0</v>
      </c>
      <c r="X208" s="229">
        <f>W208*H208</f>
        <v>0</v>
      </c>
      <c r="Y208" s="40"/>
      <c r="Z208" s="40"/>
      <c r="AA208" s="40"/>
      <c r="AB208" s="40"/>
      <c r="AC208" s="40"/>
      <c r="AD208" s="40"/>
      <c r="AE208" s="40"/>
      <c r="AR208" s="230" t="s">
        <v>218</v>
      </c>
      <c r="AT208" s="230" t="s">
        <v>213</v>
      </c>
      <c r="AU208" s="230" t="s">
        <v>86</v>
      </c>
      <c r="AY208" s="19" t="s">
        <v>211</v>
      </c>
      <c r="BE208" s="231">
        <f>IF(O208="základní",K208,0)</f>
        <v>0</v>
      </c>
      <c r="BF208" s="231">
        <f>IF(O208="snížená",K208,0)</f>
        <v>0</v>
      </c>
      <c r="BG208" s="231">
        <f>IF(O208="zákl. přenesená",K208,0)</f>
        <v>0</v>
      </c>
      <c r="BH208" s="231">
        <f>IF(O208="sníž. přenesená",K208,0)</f>
        <v>0</v>
      </c>
      <c r="BI208" s="231">
        <f>IF(O208="nulová",K208,0)</f>
        <v>0</v>
      </c>
      <c r="BJ208" s="19" t="s">
        <v>84</v>
      </c>
      <c r="BK208" s="231">
        <f>ROUND(P208*H208,2)</f>
        <v>0</v>
      </c>
      <c r="BL208" s="19" t="s">
        <v>218</v>
      </c>
      <c r="BM208" s="230" t="s">
        <v>901</v>
      </c>
    </row>
    <row r="209" s="2" customFormat="1">
      <c r="A209" s="40"/>
      <c r="B209" s="41"/>
      <c r="C209" s="42"/>
      <c r="D209" s="232" t="s">
        <v>220</v>
      </c>
      <c r="E209" s="42"/>
      <c r="F209" s="233" t="s">
        <v>902</v>
      </c>
      <c r="G209" s="42"/>
      <c r="H209" s="42"/>
      <c r="I209" s="234"/>
      <c r="J209" s="234"/>
      <c r="K209" s="42"/>
      <c r="L209" s="42"/>
      <c r="M209" s="46"/>
      <c r="N209" s="235"/>
      <c r="O209" s="236"/>
      <c r="P209" s="86"/>
      <c r="Q209" s="86"/>
      <c r="R209" s="86"/>
      <c r="S209" s="86"/>
      <c r="T209" s="86"/>
      <c r="U209" s="86"/>
      <c r="V209" s="86"/>
      <c r="W209" s="86"/>
      <c r="X209" s="87"/>
      <c r="Y209" s="40"/>
      <c r="Z209" s="40"/>
      <c r="AA209" s="40"/>
      <c r="AB209" s="40"/>
      <c r="AC209" s="40"/>
      <c r="AD209" s="40"/>
      <c r="AE209" s="40"/>
      <c r="AT209" s="19" t="s">
        <v>220</v>
      </c>
      <c r="AU209" s="19" t="s">
        <v>86</v>
      </c>
    </row>
    <row r="210" s="13" customFormat="1">
      <c r="A210" s="13"/>
      <c r="B210" s="237"/>
      <c r="C210" s="238"/>
      <c r="D210" s="232" t="s">
        <v>222</v>
      </c>
      <c r="E210" s="239" t="s">
        <v>22</v>
      </c>
      <c r="F210" s="240" t="s">
        <v>903</v>
      </c>
      <c r="G210" s="238"/>
      <c r="H210" s="241">
        <v>0.060999999999999999</v>
      </c>
      <c r="I210" s="242"/>
      <c r="J210" s="242"/>
      <c r="K210" s="238"/>
      <c r="L210" s="238"/>
      <c r="M210" s="243"/>
      <c r="N210" s="244"/>
      <c r="O210" s="245"/>
      <c r="P210" s="245"/>
      <c r="Q210" s="245"/>
      <c r="R210" s="245"/>
      <c r="S210" s="245"/>
      <c r="T210" s="245"/>
      <c r="U210" s="245"/>
      <c r="V210" s="245"/>
      <c r="W210" s="245"/>
      <c r="X210" s="246"/>
      <c r="Y210" s="13"/>
      <c r="Z210" s="13"/>
      <c r="AA210" s="13"/>
      <c r="AB210" s="13"/>
      <c r="AC210" s="13"/>
      <c r="AD210" s="13"/>
      <c r="AE210" s="13"/>
      <c r="AT210" s="247" t="s">
        <v>222</v>
      </c>
      <c r="AU210" s="247" t="s">
        <v>86</v>
      </c>
      <c r="AV210" s="13" t="s">
        <v>86</v>
      </c>
      <c r="AW210" s="13" t="s">
        <v>5</v>
      </c>
      <c r="AX210" s="13" t="s">
        <v>84</v>
      </c>
      <c r="AY210" s="247" t="s">
        <v>211</v>
      </c>
    </row>
    <row r="211" s="12" customFormat="1" ht="22.8" customHeight="1">
      <c r="A211" s="12"/>
      <c r="B211" s="201"/>
      <c r="C211" s="202"/>
      <c r="D211" s="203" t="s">
        <v>76</v>
      </c>
      <c r="E211" s="216" t="s">
        <v>246</v>
      </c>
      <c r="F211" s="216" t="s">
        <v>361</v>
      </c>
      <c r="G211" s="202"/>
      <c r="H211" s="202"/>
      <c r="I211" s="205"/>
      <c r="J211" s="205"/>
      <c r="K211" s="217">
        <f>BK211</f>
        <v>0</v>
      </c>
      <c r="L211" s="202"/>
      <c r="M211" s="207"/>
      <c r="N211" s="208"/>
      <c r="O211" s="209"/>
      <c r="P211" s="209"/>
      <c r="Q211" s="210">
        <f>SUM(Q212:Q275)</f>
        <v>0</v>
      </c>
      <c r="R211" s="210">
        <f>SUM(R212:R275)</f>
        <v>0</v>
      </c>
      <c r="S211" s="209"/>
      <c r="T211" s="211">
        <f>SUM(T212:T275)</f>
        <v>0</v>
      </c>
      <c r="U211" s="209"/>
      <c r="V211" s="211">
        <f>SUM(V212:V275)</f>
        <v>7.1907081299999991</v>
      </c>
      <c r="W211" s="209"/>
      <c r="X211" s="212">
        <f>SUM(X212:X275)</f>
        <v>0</v>
      </c>
      <c r="Y211" s="12"/>
      <c r="Z211" s="12"/>
      <c r="AA211" s="12"/>
      <c r="AB211" s="12"/>
      <c r="AC211" s="12"/>
      <c r="AD211" s="12"/>
      <c r="AE211" s="12"/>
      <c r="AR211" s="213" t="s">
        <v>84</v>
      </c>
      <c r="AT211" s="214" t="s">
        <v>76</v>
      </c>
      <c r="AU211" s="214" t="s">
        <v>84</v>
      </c>
      <c r="AY211" s="213" t="s">
        <v>211</v>
      </c>
      <c r="BK211" s="215">
        <f>SUM(BK212:BK275)</f>
        <v>0</v>
      </c>
    </row>
    <row r="212" s="2" customFormat="1" ht="24.15" customHeight="1">
      <c r="A212" s="40"/>
      <c r="B212" s="41"/>
      <c r="C212" s="218" t="s">
        <v>413</v>
      </c>
      <c r="D212" s="218" t="s">
        <v>213</v>
      </c>
      <c r="E212" s="219" t="s">
        <v>904</v>
      </c>
      <c r="F212" s="220" t="s">
        <v>905</v>
      </c>
      <c r="G212" s="221" t="s">
        <v>272</v>
      </c>
      <c r="H212" s="222">
        <v>3.2599999999999998</v>
      </c>
      <c r="I212" s="223"/>
      <c r="J212" s="223"/>
      <c r="K212" s="224">
        <f>ROUND(P212*H212,2)</f>
        <v>0</v>
      </c>
      <c r="L212" s="220" t="s">
        <v>217</v>
      </c>
      <c r="M212" s="46"/>
      <c r="N212" s="225" t="s">
        <v>22</v>
      </c>
      <c r="O212" s="226" t="s">
        <v>46</v>
      </c>
      <c r="P212" s="227">
        <f>I212+J212</f>
        <v>0</v>
      </c>
      <c r="Q212" s="227">
        <f>ROUND(I212*H212,2)</f>
        <v>0</v>
      </c>
      <c r="R212" s="227">
        <f>ROUND(J212*H212,2)</f>
        <v>0</v>
      </c>
      <c r="S212" s="86"/>
      <c r="T212" s="228">
        <f>S212*H212</f>
        <v>0</v>
      </c>
      <c r="U212" s="228">
        <v>0.0073499999999999998</v>
      </c>
      <c r="V212" s="228">
        <f>U212*H212</f>
        <v>0.023960999999999996</v>
      </c>
      <c r="W212" s="228">
        <v>0</v>
      </c>
      <c r="X212" s="229">
        <f>W212*H212</f>
        <v>0</v>
      </c>
      <c r="Y212" s="40"/>
      <c r="Z212" s="40"/>
      <c r="AA212" s="40"/>
      <c r="AB212" s="40"/>
      <c r="AC212" s="40"/>
      <c r="AD212" s="40"/>
      <c r="AE212" s="40"/>
      <c r="AR212" s="230" t="s">
        <v>218</v>
      </c>
      <c r="AT212" s="230" t="s">
        <v>213</v>
      </c>
      <c r="AU212" s="230" t="s">
        <v>86</v>
      </c>
      <c r="AY212" s="19" t="s">
        <v>211</v>
      </c>
      <c r="BE212" s="231">
        <f>IF(O212="základní",K212,0)</f>
        <v>0</v>
      </c>
      <c r="BF212" s="231">
        <f>IF(O212="snížená",K212,0)</f>
        <v>0</v>
      </c>
      <c r="BG212" s="231">
        <f>IF(O212="zákl. přenesená",K212,0)</f>
        <v>0</v>
      </c>
      <c r="BH212" s="231">
        <f>IF(O212="sníž. přenesená",K212,0)</f>
        <v>0</v>
      </c>
      <c r="BI212" s="231">
        <f>IF(O212="nulová",K212,0)</f>
        <v>0</v>
      </c>
      <c r="BJ212" s="19" t="s">
        <v>84</v>
      </c>
      <c r="BK212" s="231">
        <f>ROUND(P212*H212,2)</f>
        <v>0</v>
      </c>
      <c r="BL212" s="19" t="s">
        <v>218</v>
      </c>
      <c r="BM212" s="230" t="s">
        <v>906</v>
      </c>
    </row>
    <row r="213" s="2" customFormat="1">
      <c r="A213" s="40"/>
      <c r="B213" s="41"/>
      <c r="C213" s="42"/>
      <c r="D213" s="232" t="s">
        <v>220</v>
      </c>
      <c r="E213" s="42"/>
      <c r="F213" s="233" t="s">
        <v>907</v>
      </c>
      <c r="G213" s="42"/>
      <c r="H213" s="42"/>
      <c r="I213" s="234"/>
      <c r="J213" s="234"/>
      <c r="K213" s="42"/>
      <c r="L213" s="42"/>
      <c r="M213" s="46"/>
      <c r="N213" s="235"/>
      <c r="O213" s="236"/>
      <c r="P213" s="86"/>
      <c r="Q213" s="86"/>
      <c r="R213" s="86"/>
      <c r="S213" s="86"/>
      <c r="T213" s="86"/>
      <c r="U213" s="86"/>
      <c r="V213" s="86"/>
      <c r="W213" s="86"/>
      <c r="X213" s="87"/>
      <c r="Y213" s="40"/>
      <c r="Z213" s="40"/>
      <c r="AA213" s="40"/>
      <c r="AB213" s="40"/>
      <c r="AC213" s="40"/>
      <c r="AD213" s="40"/>
      <c r="AE213" s="40"/>
      <c r="AT213" s="19" t="s">
        <v>220</v>
      </c>
      <c r="AU213" s="19" t="s">
        <v>86</v>
      </c>
    </row>
    <row r="214" s="13" customFormat="1">
      <c r="A214" s="13"/>
      <c r="B214" s="237"/>
      <c r="C214" s="238"/>
      <c r="D214" s="232" t="s">
        <v>222</v>
      </c>
      <c r="E214" s="239" t="s">
        <v>22</v>
      </c>
      <c r="F214" s="240" t="s">
        <v>908</v>
      </c>
      <c r="G214" s="238"/>
      <c r="H214" s="241">
        <v>3.2599999999999998</v>
      </c>
      <c r="I214" s="242"/>
      <c r="J214" s="242"/>
      <c r="K214" s="238"/>
      <c r="L214" s="238"/>
      <c r="M214" s="243"/>
      <c r="N214" s="244"/>
      <c r="O214" s="245"/>
      <c r="P214" s="245"/>
      <c r="Q214" s="245"/>
      <c r="R214" s="245"/>
      <c r="S214" s="245"/>
      <c r="T214" s="245"/>
      <c r="U214" s="245"/>
      <c r="V214" s="245"/>
      <c r="W214" s="245"/>
      <c r="X214" s="246"/>
      <c r="Y214" s="13"/>
      <c r="Z214" s="13"/>
      <c r="AA214" s="13"/>
      <c r="AB214" s="13"/>
      <c r="AC214" s="13"/>
      <c r="AD214" s="13"/>
      <c r="AE214" s="13"/>
      <c r="AT214" s="247" t="s">
        <v>222</v>
      </c>
      <c r="AU214" s="247" t="s">
        <v>86</v>
      </c>
      <c r="AV214" s="13" t="s">
        <v>86</v>
      </c>
      <c r="AW214" s="13" t="s">
        <v>5</v>
      </c>
      <c r="AX214" s="13" t="s">
        <v>84</v>
      </c>
      <c r="AY214" s="247" t="s">
        <v>211</v>
      </c>
    </row>
    <row r="215" s="2" customFormat="1" ht="24.15" customHeight="1">
      <c r="A215" s="40"/>
      <c r="B215" s="41"/>
      <c r="C215" s="218" t="s">
        <v>418</v>
      </c>
      <c r="D215" s="218" t="s">
        <v>213</v>
      </c>
      <c r="E215" s="219" t="s">
        <v>909</v>
      </c>
      <c r="F215" s="220" t="s">
        <v>910</v>
      </c>
      <c r="G215" s="221" t="s">
        <v>272</v>
      </c>
      <c r="H215" s="222">
        <v>3.2599999999999998</v>
      </c>
      <c r="I215" s="223"/>
      <c r="J215" s="223"/>
      <c r="K215" s="224">
        <f>ROUND(P215*H215,2)</f>
        <v>0</v>
      </c>
      <c r="L215" s="220" t="s">
        <v>217</v>
      </c>
      <c r="M215" s="46"/>
      <c r="N215" s="225" t="s">
        <v>22</v>
      </c>
      <c r="O215" s="226" t="s">
        <v>46</v>
      </c>
      <c r="P215" s="227">
        <f>I215+J215</f>
        <v>0</v>
      </c>
      <c r="Q215" s="227">
        <f>ROUND(I215*H215,2)</f>
        <v>0</v>
      </c>
      <c r="R215" s="227">
        <f>ROUND(J215*H215,2)</f>
        <v>0</v>
      </c>
      <c r="S215" s="86"/>
      <c r="T215" s="228">
        <f>S215*H215</f>
        <v>0</v>
      </c>
      <c r="U215" s="228">
        <v>0.015400000000000001</v>
      </c>
      <c r="V215" s="228">
        <f>U215*H215</f>
        <v>0.050203999999999999</v>
      </c>
      <c r="W215" s="228">
        <v>0</v>
      </c>
      <c r="X215" s="229">
        <f>W215*H215</f>
        <v>0</v>
      </c>
      <c r="Y215" s="40"/>
      <c r="Z215" s="40"/>
      <c r="AA215" s="40"/>
      <c r="AB215" s="40"/>
      <c r="AC215" s="40"/>
      <c r="AD215" s="40"/>
      <c r="AE215" s="40"/>
      <c r="AR215" s="230" t="s">
        <v>218</v>
      </c>
      <c r="AT215" s="230" t="s">
        <v>213</v>
      </c>
      <c r="AU215" s="230" t="s">
        <v>86</v>
      </c>
      <c r="AY215" s="19" t="s">
        <v>211</v>
      </c>
      <c r="BE215" s="231">
        <f>IF(O215="základní",K215,0)</f>
        <v>0</v>
      </c>
      <c r="BF215" s="231">
        <f>IF(O215="snížená",K215,0)</f>
        <v>0</v>
      </c>
      <c r="BG215" s="231">
        <f>IF(O215="zákl. přenesená",K215,0)</f>
        <v>0</v>
      </c>
      <c r="BH215" s="231">
        <f>IF(O215="sníž. přenesená",K215,0)</f>
        <v>0</v>
      </c>
      <c r="BI215" s="231">
        <f>IF(O215="nulová",K215,0)</f>
        <v>0</v>
      </c>
      <c r="BJ215" s="19" t="s">
        <v>84</v>
      </c>
      <c r="BK215" s="231">
        <f>ROUND(P215*H215,2)</f>
        <v>0</v>
      </c>
      <c r="BL215" s="19" t="s">
        <v>218</v>
      </c>
      <c r="BM215" s="230" t="s">
        <v>911</v>
      </c>
    </row>
    <row r="216" s="2" customFormat="1">
      <c r="A216" s="40"/>
      <c r="B216" s="41"/>
      <c r="C216" s="42"/>
      <c r="D216" s="232" t="s">
        <v>220</v>
      </c>
      <c r="E216" s="42"/>
      <c r="F216" s="233" t="s">
        <v>912</v>
      </c>
      <c r="G216" s="42"/>
      <c r="H216" s="42"/>
      <c r="I216" s="234"/>
      <c r="J216" s="234"/>
      <c r="K216" s="42"/>
      <c r="L216" s="42"/>
      <c r="M216" s="46"/>
      <c r="N216" s="235"/>
      <c r="O216" s="236"/>
      <c r="P216" s="86"/>
      <c r="Q216" s="86"/>
      <c r="R216" s="86"/>
      <c r="S216" s="86"/>
      <c r="T216" s="86"/>
      <c r="U216" s="86"/>
      <c r="V216" s="86"/>
      <c r="W216" s="86"/>
      <c r="X216" s="87"/>
      <c r="Y216" s="40"/>
      <c r="Z216" s="40"/>
      <c r="AA216" s="40"/>
      <c r="AB216" s="40"/>
      <c r="AC216" s="40"/>
      <c r="AD216" s="40"/>
      <c r="AE216" s="40"/>
      <c r="AT216" s="19" t="s">
        <v>220</v>
      </c>
      <c r="AU216" s="19" t="s">
        <v>86</v>
      </c>
    </row>
    <row r="217" s="2" customFormat="1" ht="24.15" customHeight="1">
      <c r="A217" s="40"/>
      <c r="B217" s="41"/>
      <c r="C217" s="218" t="s">
        <v>423</v>
      </c>
      <c r="D217" s="218" t="s">
        <v>213</v>
      </c>
      <c r="E217" s="219" t="s">
        <v>913</v>
      </c>
      <c r="F217" s="220" t="s">
        <v>914</v>
      </c>
      <c r="G217" s="221" t="s">
        <v>272</v>
      </c>
      <c r="H217" s="222">
        <v>25.334</v>
      </c>
      <c r="I217" s="223"/>
      <c r="J217" s="223"/>
      <c r="K217" s="224">
        <f>ROUND(P217*H217,2)</f>
        <v>0</v>
      </c>
      <c r="L217" s="220" t="s">
        <v>217</v>
      </c>
      <c r="M217" s="46"/>
      <c r="N217" s="225" t="s">
        <v>22</v>
      </c>
      <c r="O217" s="226" t="s">
        <v>46</v>
      </c>
      <c r="P217" s="227">
        <f>I217+J217</f>
        <v>0</v>
      </c>
      <c r="Q217" s="227">
        <f>ROUND(I217*H217,2)</f>
        <v>0</v>
      </c>
      <c r="R217" s="227">
        <f>ROUND(J217*H217,2)</f>
        <v>0</v>
      </c>
      <c r="S217" s="86"/>
      <c r="T217" s="228">
        <f>S217*H217</f>
        <v>0</v>
      </c>
      <c r="U217" s="228">
        <v>0.0073499999999999998</v>
      </c>
      <c r="V217" s="228">
        <f>U217*H217</f>
        <v>0.18620489999999998</v>
      </c>
      <c r="W217" s="228">
        <v>0</v>
      </c>
      <c r="X217" s="229">
        <f>W217*H217</f>
        <v>0</v>
      </c>
      <c r="Y217" s="40"/>
      <c r="Z217" s="40"/>
      <c r="AA217" s="40"/>
      <c r="AB217" s="40"/>
      <c r="AC217" s="40"/>
      <c r="AD217" s="40"/>
      <c r="AE217" s="40"/>
      <c r="AR217" s="230" t="s">
        <v>218</v>
      </c>
      <c r="AT217" s="230" t="s">
        <v>213</v>
      </c>
      <c r="AU217" s="230" t="s">
        <v>86</v>
      </c>
      <c r="AY217" s="19" t="s">
        <v>211</v>
      </c>
      <c r="BE217" s="231">
        <f>IF(O217="základní",K217,0)</f>
        <v>0</v>
      </c>
      <c r="BF217" s="231">
        <f>IF(O217="snížená",K217,0)</f>
        <v>0</v>
      </c>
      <c r="BG217" s="231">
        <f>IF(O217="zákl. přenesená",K217,0)</f>
        <v>0</v>
      </c>
      <c r="BH217" s="231">
        <f>IF(O217="sníž. přenesená",K217,0)</f>
        <v>0</v>
      </c>
      <c r="BI217" s="231">
        <f>IF(O217="nulová",K217,0)</f>
        <v>0</v>
      </c>
      <c r="BJ217" s="19" t="s">
        <v>84</v>
      </c>
      <c r="BK217" s="231">
        <f>ROUND(P217*H217,2)</f>
        <v>0</v>
      </c>
      <c r="BL217" s="19" t="s">
        <v>218</v>
      </c>
      <c r="BM217" s="230" t="s">
        <v>915</v>
      </c>
    </row>
    <row r="218" s="2" customFormat="1">
      <c r="A218" s="40"/>
      <c r="B218" s="41"/>
      <c r="C218" s="42"/>
      <c r="D218" s="232" t="s">
        <v>220</v>
      </c>
      <c r="E218" s="42"/>
      <c r="F218" s="233" t="s">
        <v>916</v>
      </c>
      <c r="G218" s="42"/>
      <c r="H218" s="42"/>
      <c r="I218" s="234"/>
      <c r="J218" s="234"/>
      <c r="K218" s="42"/>
      <c r="L218" s="42"/>
      <c r="M218" s="46"/>
      <c r="N218" s="235"/>
      <c r="O218" s="236"/>
      <c r="P218" s="86"/>
      <c r="Q218" s="86"/>
      <c r="R218" s="86"/>
      <c r="S218" s="86"/>
      <c r="T218" s="86"/>
      <c r="U218" s="86"/>
      <c r="V218" s="86"/>
      <c r="W218" s="86"/>
      <c r="X218" s="87"/>
      <c r="Y218" s="40"/>
      <c r="Z218" s="40"/>
      <c r="AA218" s="40"/>
      <c r="AB218" s="40"/>
      <c r="AC218" s="40"/>
      <c r="AD218" s="40"/>
      <c r="AE218" s="40"/>
      <c r="AT218" s="19" t="s">
        <v>220</v>
      </c>
      <c r="AU218" s="19" t="s">
        <v>86</v>
      </c>
    </row>
    <row r="219" s="2" customFormat="1" ht="24.15" customHeight="1">
      <c r="A219" s="40"/>
      <c r="B219" s="41"/>
      <c r="C219" s="218" t="s">
        <v>429</v>
      </c>
      <c r="D219" s="218" t="s">
        <v>213</v>
      </c>
      <c r="E219" s="219" t="s">
        <v>917</v>
      </c>
      <c r="F219" s="220" t="s">
        <v>918</v>
      </c>
      <c r="G219" s="221" t="s">
        <v>497</v>
      </c>
      <c r="H219" s="222">
        <v>4</v>
      </c>
      <c r="I219" s="223"/>
      <c r="J219" s="223"/>
      <c r="K219" s="224">
        <f>ROUND(P219*H219,2)</f>
        <v>0</v>
      </c>
      <c r="L219" s="220" t="s">
        <v>217</v>
      </c>
      <c r="M219" s="46"/>
      <c r="N219" s="225" t="s">
        <v>22</v>
      </c>
      <c r="O219" s="226" t="s">
        <v>46</v>
      </c>
      <c r="P219" s="227">
        <f>I219+J219</f>
        <v>0</v>
      </c>
      <c r="Q219" s="227">
        <f>ROUND(I219*H219,2)</f>
        <v>0</v>
      </c>
      <c r="R219" s="227">
        <f>ROUND(J219*H219,2)</f>
        <v>0</v>
      </c>
      <c r="S219" s="86"/>
      <c r="T219" s="228">
        <f>S219*H219</f>
        <v>0</v>
      </c>
      <c r="U219" s="228">
        <v>0.1575</v>
      </c>
      <c r="V219" s="228">
        <f>U219*H219</f>
        <v>0.63</v>
      </c>
      <c r="W219" s="228">
        <v>0</v>
      </c>
      <c r="X219" s="229">
        <f>W219*H219</f>
        <v>0</v>
      </c>
      <c r="Y219" s="40"/>
      <c r="Z219" s="40"/>
      <c r="AA219" s="40"/>
      <c r="AB219" s="40"/>
      <c r="AC219" s="40"/>
      <c r="AD219" s="40"/>
      <c r="AE219" s="40"/>
      <c r="AR219" s="230" t="s">
        <v>218</v>
      </c>
      <c r="AT219" s="230" t="s">
        <v>213</v>
      </c>
      <c r="AU219" s="230" t="s">
        <v>86</v>
      </c>
      <c r="AY219" s="19" t="s">
        <v>211</v>
      </c>
      <c r="BE219" s="231">
        <f>IF(O219="základní",K219,0)</f>
        <v>0</v>
      </c>
      <c r="BF219" s="231">
        <f>IF(O219="snížená",K219,0)</f>
        <v>0</v>
      </c>
      <c r="BG219" s="231">
        <f>IF(O219="zákl. přenesená",K219,0)</f>
        <v>0</v>
      </c>
      <c r="BH219" s="231">
        <f>IF(O219="sníž. přenesená",K219,0)</f>
        <v>0</v>
      </c>
      <c r="BI219" s="231">
        <f>IF(O219="nulová",K219,0)</f>
        <v>0</v>
      </c>
      <c r="BJ219" s="19" t="s">
        <v>84</v>
      </c>
      <c r="BK219" s="231">
        <f>ROUND(P219*H219,2)</f>
        <v>0</v>
      </c>
      <c r="BL219" s="19" t="s">
        <v>218</v>
      </c>
      <c r="BM219" s="230" t="s">
        <v>919</v>
      </c>
    </row>
    <row r="220" s="2" customFormat="1">
      <c r="A220" s="40"/>
      <c r="B220" s="41"/>
      <c r="C220" s="42"/>
      <c r="D220" s="232" t="s">
        <v>220</v>
      </c>
      <c r="E220" s="42"/>
      <c r="F220" s="233" t="s">
        <v>920</v>
      </c>
      <c r="G220" s="42"/>
      <c r="H220" s="42"/>
      <c r="I220" s="234"/>
      <c r="J220" s="234"/>
      <c r="K220" s="42"/>
      <c r="L220" s="42"/>
      <c r="M220" s="46"/>
      <c r="N220" s="235"/>
      <c r="O220" s="236"/>
      <c r="P220" s="86"/>
      <c r="Q220" s="86"/>
      <c r="R220" s="86"/>
      <c r="S220" s="86"/>
      <c r="T220" s="86"/>
      <c r="U220" s="86"/>
      <c r="V220" s="86"/>
      <c r="W220" s="86"/>
      <c r="X220" s="87"/>
      <c r="Y220" s="40"/>
      <c r="Z220" s="40"/>
      <c r="AA220" s="40"/>
      <c r="AB220" s="40"/>
      <c r="AC220" s="40"/>
      <c r="AD220" s="40"/>
      <c r="AE220" s="40"/>
      <c r="AT220" s="19" t="s">
        <v>220</v>
      </c>
      <c r="AU220" s="19" t="s">
        <v>86</v>
      </c>
    </row>
    <row r="221" s="13" customFormat="1">
      <c r="A221" s="13"/>
      <c r="B221" s="237"/>
      <c r="C221" s="238"/>
      <c r="D221" s="232" t="s">
        <v>222</v>
      </c>
      <c r="E221" s="239" t="s">
        <v>22</v>
      </c>
      <c r="F221" s="240" t="s">
        <v>921</v>
      </c>
      <c r="G221" s="238"/>
      <c r="H221" s="241">
        <v>4</v>
      </c>
      <c r="I221" s="242"/>
      <c r="J221" s="242"/>
      <c r="K221" s="238"/>
      <c r="L221" s="238"/>
      <c r="M221" s="243"/>
      <c r="N221" s="244"/>
      <c r="O221" s="245"/>
      <c r="P221" s="245"/>
      <c r="Q221" s="245"/>
      <c r="R221" s="245"/>
      <c r="S221" s="245"/>
      <c r="T221" s="245"/>
      <c r="U221" s="245"/>
      <c r="V221" s="245"/>
      <c r="W221" s="245"/>
      <c r="X221" s="246"/>
      <c r="Y221" s="13"/>
      <c r="Z221" s="13"/>
      <c r="AA221" s="13"/>
      <c r="AB221" s="13"/>
      <c r="AC221" s="13"/>
      <c r="AD221" s="13"/>
      <c r="AE221" s="13"/>
      <c r="AT221" s="247" t="s">
        <v>222</v>
      </c>
      <c r="AU221" s="247" t="s">
        <v>86</v>
      </c>
      <c r="AV221" s="13" t="s">
        <v>86</v>
      </c>
      <c r="AW221" s="13" t="s">
        <v>5</v>
      </c>
      <c r="AX221" s="13" t="s">
        <v>84</v>
      </c>
      <c r="AY221" s="247" t="s">
        <v>211</v>
      </c>
    </row>
    <row r="222" s="2" customFormat="1" ht="24.15" customHeight="1">
      <c r="A222" s="40"/>
      <c r="B222" s="41"/>
      <c r="C222" s="218" t="s">
        <v>436</v>
      </c>
      <c r="D222" s="218" t="s">
        <v>213</v>
      </c>
      <c r="E222" s="219" t="s">
        <v>922</v>
      </c>
      <c r="F222" s="220" t="s">
        <v>923</v>
      </c>
      <c r="G222" s="221" t="s">
        <v>272</v>
      </c>
      <c r="H222" s="222">
        <v>25.334</v>
      </c>
      <c r="I222" s="223"/>
      <c r="J222" s="223"/>
      <c r="K222" s="224">
        <f>ROUND(P222*H222,2)</f>
        <v>0</v>
      </c>
      <c r="L222" s="220" t="s">
        <v>217</v>
      </c>
      <c r="M222" s="46"/>
      <c r="N222" s="225" t="s">
        <v>22</v>
      </c>
      <c r="O222" s="226" t="s">
        <v>46</v>
      </c>
      <c r="P222" s="227">
        <f>I222+J222</f>
        <v>0</v>
      </c>
      <c r="Q222" s="227">
        <f>ROUND(I222*H222,2)</f>
        <v>0</v>
      </c>
      <c r="R222" s="227">
        <f>ROUND(J222*H222,2)</f>
        <v>0</v>
      </c>
      <c r="S222" s="86"/>
      <c r="T222" s="228">
        <f>S222*H222</f>
        <v>0</v>
      </c>
      <c r="U222" s="228">
        <v>0.033579999999999999</v>
      </c>
      <c r="V222" s="228">
        <f>U222*H222</f>
        <v>0.85071571999999995</v>
      </c>
      <c r="W222" s="228">
        <v>0</v>
      </c>
      <c r="X222" s="229">
        <f>W222*H222</f>
        <v>0</v>
      </c>
      <c r="Y222" s="40"/>
      <c r="Z222" s="40"/>
      <c r="AA222" s="40"/>
      <c r="AB222" s="40"/>
      <c r="AC222" s="40"/>
      <c r="AD222" s="40"/>
      <c r="AE222" s="40"/>
      <c r="AR222" s="230" t="s">
        <v>218</v>
      </c>
      <c r="AT222" s="230" t="s">
        <v>213</v>
      </c>
      <c r="AU222" s="230" t="s">
        <v>86</v>
      </c>
      <c r="AY222" s="19" t="s">
        <v>211</v>
      </c>
      <c r="BE222" s="231">
        <f>IF(O222="základní",K222,0)</f>
        <v>0</v>
      </c>
      <c r="BF222" s="231">
        <f>IF(O222="snížená",K222,0)</f>
        <v>0</v>
      </c>
      <c r="BG222" s="231">
        <f>IF(O222="zákl. přenesená",K222,0)</f>
        <v>0</v>
      </c>
      <c r="BH222" s="231">
        <f>IF(O222="sníž. přenesená",K222,0)</f>
        <v>0</v>
      </c>
      <c r="BI222" s="231">
        <f>IF(O222="nulová",K222,0)</f>
        <v>0</v>
      </c>
      <c r="BJ222" s="19" t="s">
        <v>84</v>
      </c>
      <c r="BK222" s="231">
        <f>ROUND(P222*H222,2)</f>
        <v>0</v>
      </c>
      <c r="BL222" s="19" t="s">
        <v>218</v>
      </c>
      <c r="BM222" s="230" t="s">
        <v>924</v>
      </c>
    </row>
    <row r="223" s="2" customFormat="1">
      <c r="A223" s="40"/>
      <c r="B223" s="41"/>
      <c r="C223" s="42"/>
      <c r="D223" s="232" t="s">
        <v>220</v>
      </c>
      <c r="E223" s="42"/>
      <c r="F223" s="233" t="s">
        <v>925</v>
      </c>
      <c r="G223" s="42"/>
      <c r="H223" s="42"/>
      <c r="I223" s="234"/>
      <c r="J223" s="234"/>
      <c r="K223" s="42"/>
      <c r="L223" s="42"/>
      <c r="M223" s="46"/>
      <c r="N223" s="235"/>
      <c r="O223" s="236"/>
      <c r="P223" s="86"/>
      <c r="Q223" s="86"/>
      <c r="R223" s="86"/>
      <c r="S223" s="86"/>
      <c r="T223" s="86"/>
      <c r="U223" s="86"/>
      <c r="V223" s="86"/>
      <c r="W223" s="86"/>
      <c r="X223" s="87"/>
      <c r="Y223" s="40"/>
      <c r="Z223" s="40"/>
      <c r="AA223" s="40"/>
      <c r="AB223" s="40"/>
      <c r="AC223" s="40"/>
      <c r="AD223" s="40"/>
      <c r="AE223" s="40"/>
      <c r="AT223" s="19" t="s">
        <v>220</v>
      </c>
      <c r="AU223" s="19" t="s">
        <v>86</v>
      </c>
    </row>
    <row r="224" s="13" customFormat="1">
      <c r="A224" s="13"/>
      <c r="B224" s="237"/>
      <c r="C224" s="238"/>
      <c r="D224" s="232" t="s">
        <v>222</v>
      </c>
      <c r="E224" s="239" t="s">
        <v>22</v>
      </c>
      <c r="F224" s="240" t="s">
        <v>926</v>
      </c>
      <c r="G224" s="238"/>
      <c r="H224" s="241">
        <v>8.2040000000000006</v>
      </c>
      <c r="I224" s="242"/>
      <c r="J224" s="242"/>
      <c r="K224" s="238"/>
      <c r="L224" s="238"/>
      <c r="M224" s="243"/>
      <c r="N224" s="244"/>
      <c r="O224" s="245"/>
      <c r="P224" s="245"/>
      <c r="Q224" s="245"/>
      <c r="R224" s="245"/>
      <c r="S224" s="245"/>
      <c r="T224" s="245"/>
      <c r="U224" s="245"/>
      <c r="V224" s="245"/>
      <c r="W224" s="245"/>
      <c r="X224" s="246"/>
      <c r="Y224" s="13"/>
      <c r="Z224" s="13"/>
      <c r="AA224" s="13"/>
      <c r="AB224" s="13"/>
      <c r="AC224" s="13"/>
      <c r="AD224" s="13"/>
      <c r="AE224" s="13"/>
      <c r="AT224" s="247" t="s">
        <v>222</v>
      </c>
      <c r="AU224" s="247" t="s">
        <v>86</v>
      </c>
      <c r="AV224" s="13" t="s">
        <v>86</v>
      </c>
      <c r="AW224" s="13" t="s">
        <v>5</v>
      </c>
      <c r="AX224" s="13" t="s">
        <v>77</v>
      </c>
      <c r="AY224" s="247" t="s">
        <v>211</v>
      </c>
    </row>
    <row r="225" s="13" customFormat="1">
      <c r="A225" s="13"/>
      <c r="B225" s="237"/>
      <c r="C225" s="238"/>
      <c r="D225" s="232" t="s">
        <v>222</v>
      </c>
      <c r="E225" s="239" t="s">
        <v>22</v>
      </c>
      <c r="F225" s="240" t="s">
        <v>927</v>
      </c>
      <c r="G225" s="238"/>
      <c r="H225" s="241">
        <v>17.129999999999999</v>
      </c>
      <c r="I225" s="242"/>
      <c r="J225" s="242"/>
      <c r="K225" s="238"/>
      <c r="L225" s="238"/>
      <c r="M225" s="243"/>
      <c r="N225" s="244"/>
      <c r="O225" s="245"/>
      <c r="P225" s="245"/>
      <c r="Q225" s="245"/>
      <c r="R225" s="245"/>
      <c r="S225" s="245"/>
      <c r="T225" s="245"/>
      <c r="U225" s="245"/>
      <c r="V225" s="245"/>
      <c r="W225" s="245"/>
      <c r="X225" s="246"/>
      <c r="Y225" s="13"/>
      <c r="Z225" s="13"/>
      <c r="AA225" s="13"/>
      <c r="AB225" s="13"/>
      <c r="AC225" s="13"/>
      <c r="AD225" s="13"/>
      <c r="AE225" s="13"/>
      <c r="AT225" s="247" t="s">
        <v>222</v>
      </c>
      <c r="AU225" s="247" t="s">
        <v>86</v>
      </c>
      <c r="AV225" s="13" t="s">
        <v>86</v>
      </c>
      <c r="AW225" s="13" t="s">
        <v>5</v>
      </c>
      <c r="AX225" s="13" t="s">
        <v>77</v>
      </c>
      <c r="AY225" s="247" t="s">
        <v>211</v>
      </c>
    </row>
    <row r="226" s="14" customFormat="1">
      <c r="A226" s="14"/>
      <c r="B226" s="248"/>
      <c r="C226" s="249"/>
      <c r="D226" s="232" t="s">
        <v>222</v>
      </c>
      <c r="E226" s="250" t="s">
        <v>22</v>
      </c>
      <c r="F226" s="251" t="s">
        <v>928</v>
      </c>
      <c r="G226" s="249"/>
      <c r="H226" s="252">
        <v>25.334</v>
      </c>
      <c r="I226" s="253"/>
      <c r="J226" s="253"/>
      <c r="K226" s="249"/>
      <c r="L226" s="249"/>
      <c r="M226" s="254"/>
      <c r="N226" s="255"/>
      <c r="O226" s="256"/>
      <c r="P226" s="256"/>
      <c r="Q226" s="256"/>
      <c r="R226" s="256"/>
      <c r="S226" s="256"/>
      <c r="T226" s="256"/>
      <c r="U226" s="256"/>
      <c r="V226" s="256"/>
      <c r="W226" s="256"/>
      <c r="X226" s="257"/>
      <c r="Y226" s="14"/>
      <c r="Z226" s="14"/>
      <c r="AA226" s="14"/>
      <c r="AB226" s="14"/>
      <c r="AC226" s="14"/>
      <c r="AD226" s="14"/>
      <c r="AE226" s="14"/>
      <c r="AT226" s="258" t="s">
        <v>222</v>
      </c>
      <c r="AU226" s="258" t="s">
        <v>86</v>
      </c>
      <c r="AV226" s="14" t="s">
        <v>218</v>
      </c>
      <c r="AW226" s="14" t="s">
        <v>5</v>
      </c>
      <c r="AX226" s="14" t="s">
        <v>84</v>
      </c>
      <c r="AY226" s="258" t="s">
        <v>211</v>
      </c>
    </row>
    <row r="227" s="2" customFormat="1" ht="24.15" customHeight="1">
      <c r="A227" s="40"/>
      <c r="B227" s="41"/>
      <c r="C227" s="218" t="s">
        <v>445</v>
      </c>
      <c r="D227" s="218" t="s">
        <v>213</v>
      </c>
      <c r="E227" s="219" t="s">
        <v>929</v>
      </c>
      <c r="F227" s="220" t="s">
        <v>930</v>
      </c>
      <c r="G227" s="221" t="s">
        <v>272</v>
      </c>
      <c r="H227" s="222">
        <v>3.75</v>
      </c>
      <c r="I227" s="223"/>
      <c r="J227" s="223"/>
      <c r="K227" s="224">
        <f>ROUND(P227*H227,2)</f>
        <v>0</v>
      </c>
      <c r="L227" s="220" t="s">
        <v>217</v>
      </c>
      <c r="M227" s="46"/>
      <c r="N227" s="225" t="s">
        <v>22</v>
      </c>
      <c r="O227" s="226" t="s">
        <v>46</v>
      </c>
      <c r="P227" s="227">
        <f>I227+J227</f>
        <v>0</v>
      </c>
      <c r="Q227" s="227">
        <f>ROUND(I227*H227,2)</f>
        <v>0</v>
      </c>
      <c r="R227" s="227">
        <f>ROUND(J227*H227,2)</f>
        <v>0</v>
      </c>
      <c r="S227" s="86"/>
      <c r="T227" s="228">
        <f>S227*H227</f>
        <v>0</v>
      </c>
      <c r="U227" s="228">
        <v>0.000852</v>
      </c>
      <c r="V227" s="228">
        <f>U227*H227</f>
        <v>0.0031949999999999999</v>
      </c>
      <c r="W227" s="228">
        <v>0</v>
      </c>
      <c r="X227" s="229">
        <f>W227*H227</f>
        <v>0</v>
      </c>
      <c r="Y227" s="40"/>
      <c r="Z227" s="40"/>
      <c r="AA227" s="40"/>
      <c r="AB227" s="40"/>
      <c r="AC227" s="40"/>
      <c r="AD227" s="40"/>
      <c r="AE227" s="40"/>
      <c r="AR227" s="230" t="s">
        <v>218</v>
      </c>
      <c r="AT227" s="230" t="s">
        <v>213</v>
      </c>
      <c r="AU227" s="230" t="s">
        <v>86</v>
      </c>
      <c r="AY227" s="19" t="s">
        <v>211</v>
      </c>
      <c r="BE227" s="231">
        <f>IF(O227="základní",K227,0)</f>
        <v>0</v>
      </c>
      <c r="BF227" s="231">
        <f>IF(O227="snížená",K227,0)</f>
        <v>0</v>
      </c>
      <c r="BG227" s="231">
        <f>IF(O227="zákl. přenesená",K227,0)</f>
        <v>0</v>
      </c>
      <c r="BH227" s="231">
        <f>IF(O227="sníž. přenesená",K227,0)</f>
        <v>0</v>
      </c>
      <c r="BI227" s="231">
        <f>IF(O227="nulová",K227,0)</f>
        <v>0</v>
      </c>
      <c r="BJ227" s="19" t="s">
        <v>84</v>
      </c>
      <c r="BK227" s="231">
        <f>ROUND(P227*H227,2)</f>
        <v>0</v>
      </c>
      <c r="BL227" s="19" t="s">
        <v>218</v>
      </c>
      <c r="BM227" s="230" t="s">
        <v>931</v>
      </c>
    </row>
    <row r="228" s="2" customFormat="1">
      <c r="A228" s="40"/>
      <c r="B228" s="41"/>
      <c r="C228" s="42"/>
      <c r="D228" s="232" t="s">
        <v>220</v>
      </c>
      <c r="E228" s="42"/>
      <c r="F228" s="233" t="s">
        <v>932</v>
      </c>
      <c r="G228" s="42"/>
      <c r="H228" s="42"/>
      <c r="I228" s="234"/>
      <c r="J228" s="234"/>
      <c r="K228" s="42"/>
      <c r="L228" s="42"/>
      <c r="M228" s="46"/>
      <c r="N228" s="235"/>
      <c r="O228" s="236"/>
      <c r="P228" s="86"/>
      <c r="Q228" s="86"/>
      <c r="R228" s="86"/>
      <c r="S228" s="86"/>
      <c r="T228" s="86"/>
      <c r="U228" s="86"/>
      <c r="V228" s="86"/>
      <c r="W228" s="86"/>
      <c r="X228" s="87"/>
      <c r="Y228" s="40"/>
      <c r="Z228" s="40"/>
      <c r="AA228" s="40"/>
      <c r="AB228" s="40"/>
      <c r="AC228" s="40"/>
      <c r="AD228" s="40"/>
      <c r="AE228" s="40"/>
      <c r="AT228" s="19" t="s">
        <v>220</v>
      </c>
      <c r="AU228" s="19" t="s">
        <v>86</v>
      </c>
    </row>
    <row r="229" s="13" customFormat="1">
      <c r="A229" s="13"/>
      <c r="B229" s="237"/>
      <c r="C229" s="238"/>
      <c r="D229" s="232" t="s">
        <v>222</v>
      </c>
      <c r="E229" s="239" t="s">
        <v>22</v>
      </c>
      <c r="F229" s="240" t="s">
        <v>933</v>
      </c>
      <c r="G229" s="238"/>
      <c r="H229" s="241">
        <v>3.75</v>
      </c>
      <c r="I229" s="242"/>
      <c r="J229" s="242"/>
      <c r="K229" s="238"/>
      <c r="L229" s="238"/>
      <c r="M229" s="243"/>
      <c r="N229" s="244"/>
      <c r="O229" s="245"/>
      <c r="P229" s="245"/>
      <c r="Q229" s="245"/>
      <c r="R229" s="245"/>
      <c r="S229" s="245"/>
      <c r="T229" s="245"/>
      <c r="U229" s="245"/>
      <c r="V229" s="245"/>
      <c r="W229" s="245"/>
      <c r="X229" s="246"/>
      <c r="Y229" s="13"/>
      <c r="Z229" s="13"/>
      <c r="AA229" s="13"/>
      <c r="AB229" s="13"/>
      <c r="AC229" s="13"/>
      <c r="AD229" s="13"/>
      <c r="AE229" s="13"/>
      <c r="AT229" s="247" t="s">
        <v>222</v>
      </c>
      <c r="AU229" s="247" t="s">
        <v>86</v>
      </c>
      <c r="AV229" s="13" t="s">
        <v>86</v>
      </c>
      <c r="AW229" s="13" t="s">
        <v>5</v>
      </c>
      <c r="AX229" s="13" t="s">
        <v>84</v>
      </c>
      <c r="AY229" s="247" t="s">
        <v>211</v>
      </c>
    </row>
    <row r="230" s="2" customFormat="1" ht="24.15" customHeight="1">
      <c r="A230" s="40"/>
      <c r="B230" s="41"/>
      <c r="C230" s="218" t="s">
        <v>451</v>
      </c>
      <c r="D230" s="218" t="s">
        <v>213</v>
      </c>
      <c r="E230" s="219" t="s">
        <v>934</v>
      </c>
      <c r="F230" s="220" t="s">
        <v>935</v>
      </c>
      <c r="G230" s="221" t="s">
        <v>272</v>
      </c>
      <c r="H230" s="222">
        <v>120.861</v>
      </c>
      <c r="I230" s="223"/>
      <c r="J230" s="223"/>
      <c r="K230" s="224">
        <f>ROUND(P230*H230,2)</f>
        <v>0</v>
      </c>
      <c r="L230" s="220" t="s">
        <v>217</v>
      </c>
      <c r="M230" s="46"/>
      <c r="N230" s="225" t="s">
        <v>22</v>
      </c>
      <c r="O230" s="226" t="s">
        <v>46</v>
      </c>
      <c r="P230" s="227">
        <f>I230+J230</f>
        <v>0</v>
      </c>
      <c r="Q230" s="227">
        <f>ROUND(I230*H230,2)</f>
        <v>0</v>
      </c>
      <c r="R230" s="227">
        <f>ROUND(J230*H230,2)</f>
        <v>0</v>
      </c>
      <c r="S230" s="86"/>
      <c r="T230" s="228">
        <f>S230*H230</f>
        <v>0</v>
      </c>
      <c r="U230" s="228">
        <v>0.0073499999999999998</v>
      </c>
      <c r="V230" s="228">
        <f>U230*H230</f>
        <v>0.88832834999999999</v>
      </c>
      <c r="W230" s="228">
        <v>0</v>
      </c>
      <c r="X230" s="229">
        <f>W230*H230</f>
        <v>0</v>
      </c>
      <c r="Y230" s="40"/>
      <c r="Z230" s="40"/>
      <c r="AA230" s="40"/>
      <c r="AB230" s="40"/>
      <c r="AC230" s="40"/>
      <c r="AD230" s="40"/>
      <c r="AE230" s="40"/>
      <c r="AR230" s="230" t="s">
        <v>218</v>
      </c>
      <c r="AT230" s="230" t="s">
        <v>213</v>
      </c>
      <c r="AU230" s="230" t="s">
        <v>86</v>
      </c>
      <c r="AY230" s="19" t="s">
        <v>211</v>
      </c>
      <c r="BE230" s="231">
        <f>IF(O230="základní",K230,0)</f>
        <v>0</v>
      </c>
      <c r="BF230" s="231">
        <f>IF(O230="snížená",K230,0)</f>
        <v>0</v>
      </c>
      <c r="BG230" s="231">
        <f>IF(O230="zákl. přenesená",K230,0)</f>
        <v>0</v>
      </c>
      <c r="BH230" s="231">
        <f>IF(O230="sníž. přenesená",K230,0)</f>
        <v>0</v>
      </c>
      <c r="BI230" s="231">
        <f>IF(O230="nulová",K230,0)</f>
        <v>0</v>
      </c>
      <c r="BJ230" s="19" t="s">
        <v>84</v>
      </c>
      <c r="BK230" s="231">
        <f>ROUND(P230*H230,2)</f>
        <v>0</v>
      </c>
      <c r="BL230" s="19" t="s">
        <v>218</v>
      </c>
      <c r="BM230" s="230" t="s">
        <v>936</v>
      </c>
    </row>
    <row r="231" s="2" customFormat="1">
      <c r="A231" s="40"/>
      <c r="B231" s="41"/>
      <c r="C231" s="42"/>
      <c r="D231" s="232" t="s">
        <v>220</v>
      </c>
      <c r="E231" s="42"/>
      <c r="F231" s="233" t="s">
        <v>937</v>
      </c>
      <c r="G231" s="42"/>
      <c r="H231" s="42"/>
      <c r="I231" s="234"/>
      <c r="J231" s="234"/>
      <c r="K231" s="42"/>
      <c r="L231" s="42"/>
      <c r="M231" s="46"/>
      <c r="N231" s="235"/>
      <c r="O231" s="236"/>
      <c r="P231" s="86"/>
      <c r="Q231" s="86"/>
      <c r="R231" s="86"/>
      <c r="S231" s="86"/>
      <c r="T231" s="86"/>
      <c r="U231" s="86"/>
      <c r="V231" s="86"/>
      <c r="W231" s="86"/>
      <c r="X231" s="87"/>
      <c r="Y231" s="40"/>
      <c r="Z231" s="40"/>
      <c r="AA231" s="40"/>
      <c r="AB231" s="40"/>
      <c r="AC231" s="40"/>
      <c r="AD231" s="40"/>
      <c r="AE231" s="40"/>
      <c r="AT231" s="19" t="s">
        <v>220</v>
      </c>
      <c r="AU231" s="19" t="s">
        <v>86</v>
      </c>
    </row>
    <row r="232" s="13" customFormat="1">
      <c r="A232" s="13"/>
      <c r="B232" s="237"/>
      <c r="C232" s="238"/>
      <c r="D232" s="232" t="s">
        <v>222</v>
      </c>
      <c r="E232" s="239" t="s">
        <v>22</v>
      </c>
      <c r="F232" s="240" t="s">
        <v>938</v>
      </c>
      <c r="G232" s="238"/>
      <c r="H232" s="241">
        <v>124.00100000000001</v>
      </c>
      <c r="I232" s="242"/>
      <c r="J232" s="242"/>
      <c r="K232" s="238"/>
      <c r="L232" s="238"/>
      <c r="M232" s="243"/>
      <c r="N232" s="244"/>
      <c r="O232" s="245"/>
      <c r="P232" s="245"/>
      <c r="Q232" s="245"/>
      <c r="R232" s="245"/>
      <c r="S232" s="245"/>
      <c r="T232" s="245"/>
      <c r="U232" s="245"/>
      <c r="V232" s="245"/>
      <c r="W232" s="245"/>
      <c r="X232" s="246"/>
      <c r="Y232" s="13"/>
      <c r="Z232" s="13"/>
      <c r="AA232" s="13"/>
      <c r="AB232" s="13"/>
      <c r="AC232" s="13"/>
      <c r="AD232" s="13"/>
      <c r="AE232" s="13"/>
      <c r="AT232" s="247" t="s">
        <v>222</v>
      </c>
      <c r="AU232" s="247" t="s">
        <v>86</v>
      </c>
      <c r="AV232" s="13" t="s">
        <v>86</v>
      </c>
      <c r="AW232" s="13" t="s">
        <v>5</v>
      </c>
      <c r="AX232" s="13" t="s">
        <v>77</v>
      </c>
      <c r="AY232" s="247" t="s">
        <v>211</v>
      </c>
    </row>
    <row r="233" s="13" customFormat="1">
      <c r="A233" s="13"/>
      <c r="B233" s="237"/>
      <c r="C233" s="238"/>
      <c r="D233" s="232" t="s">
        <v>222</v>
      </c>
      <c r="E233" s="239" t="s">
        <v>22</v>
      </c>
      <c r="F233" s="240" t="s">
        <v>939</v>
      </c>
      <c r="G233" s="238"/>
      <c r="H233" s="241">
        <v>-3.1400000000000001</v>
      </c>
      <c r="I233" s="242"/>
      <c r="J233" s="242"/>
      <c r="K233" s="238"/>
      <c r="L233" s="238"/>
      <c r="M233" s="243"/>
      <c r="N233" s="244"/>
      <c r="O233" s="245"/>
      <c r="P233" s="245"/>
      <c r="Q233" s="245"/>
      <c r="R233" s="245"/>
      <c r="S233" s="245"/>
      <c r="T233" s="245"/>
      <c r="U233" s="245"/>
      <c r="V233" s="245"/>
      <c r="W233" s="245"/>
      <c r="X233" s="246"/>
      <c r="Y233" s="13"/>
      <c r="Z233" s="13"/>
      <c r="AA233" s="13"/>
      <c r="AB233" s="13"/>
      <c r="AC233" s="13"/>
      <c r="AD233" s="13"/>
      <c r="AE233" s="13"/>
      <c r="AT233" s="247" t="s">
        <v>222</v>
      </c>
      <c r="AU233" s="247" t="s">
        <v>86</v>
      </c>
      <c r="AV233" s="13" t="s">
        <v>86</v>
      </c>
      <c r="AW233" s="13" t="s">
        <v>5</v>
      </c>
      <c r="AX233" s="13" t="s">
        <v>77</v>
      </c>
      <c r="AY233" s="247" t="s">
        <v>211</v>
      </c>
    </row>
    <row r="234" s="14" customFormat="1">
      <c r="A234" s="14"/>
      <c r="B234" s="248"/>
      <c r="C234" s="249"/>
      <c r="D234" s="232" t="s">
        <v>222</v>
      </c>
      <c r="E234" s="250" t="s">
        <v>22</v>
      </c>
      <c r="F234" s="251" t="s">
        <v>928</v>
      </c>
      <c r="G234" s="249"/>
      <c r="H234" s="252">
        <v>120.861</v>
      </c>
      <c r="I234" s="253"/>
      <c r="J234" s="253"/>
      <c r="K234" s="249"/>
      <c r="L234" s="249"/>
      <c r="M234" s="254"/>
      <c r="N234" s="255"/>
      <c r="O234" s="256"/>
      <c r="P234" s="256"/>
      <c r="Q234" s="256"/>
      <c r="R234" s="256"/>
      <c r="S234" s="256"/>
      <c r="T234" s="256"/>
      <c r="U234" s="256"/>
      <c r="V234" s="256"/>
      <c r="W234" s="256"/>
      <c r="X234" s="257"/>
      <c r="Y234" s="14"/>
      <c r="Z234" s="14"/>
      <c r="AA234" s="14"/>
      <c r="AB234" s="14"/>
      <c r="AC234" s="14"/>
      <c r="AD234" s="14"/>
      <c r="AE234" s="14"/>
      <c r="AT234" s="258" t="s">
        <v>222</v>
      </c>
      <c r="AU234" s="258" t="s">
        <v>86</v>
      </c>
      <c r="AV234" s="14" t="s">
        <v>218</v>
      </c>
      <c r="AW234" s="14" t="s">
        <v>5</v>
      </c>
      <c r="AX234" s="14" t="s">
        <v>84</v>
      </c>
      <c r="AY234" s="258" t="s">
        <v>211</v>
      </c>
    </row>
    <row r="235" s="2" customFormat="1" ht="24.15" customHeight="1">
      <c r="A235" s="40"/>
      <c r="B235" s="41"/>
      <c r="C235" s="218" t="s">
        <v>457</v>
      </c>
      <c r="D235" s="218" t="s">
        <v>213</v>
      </c>
      <c r="E235" s="219" t="s">
        <v>940</v>
      </c>
      <c r="F235" s="220" t="s">
        <v>941</v>
      </c>
      <c r="G235" s="221" t="s">
        <v>272</v>
      </c>
      <c r="H235" s="222">
        <v>120.861</v>
      </c>
      <c r="I235" s="223"/>
      <c r="J235" s="223"/>
      <c r="K235" s="224">
        <f>ROUND(P235*H235,2)</f>
        <v>0</v>
      </c>
      <c r="L235" s="220" t="s">
        <v>217</v>
      </c>
      <c r="M235" s="46"/>
      <c r="N235" s="225" t="s">
        <v>22</v>
      </c>
      <c r="O235" s="226" t="s">
        <v>46</v>
      </c>
      <c r="P235" s="227">
        <f>I235+J235</f>
        <v>0</v>
      </c>
      <c r="Q235" s="227">
        <f>ROUND(I235*H235,2)</f>
        <v>0</v>
      </c>
      <c r="R235" s="227">
        <f>ROUND(J235*H235,2)</f>
        <v>0</v>
      </c>
      <c r="S235" s="86"/>
      <c r="T235" s="228">
        <f>S235*H235</f>
        <v>0</v>
      </c>
      <c r="U235" s="228">
        <v>0.013599999999999999</v>
      </c>
      <c r="V235" s="228">
        <f>U235*H235</f>
        <v>1.6437096</v>
      </c>
      <c r="W235" s="228">
        <v>0</v>
      </c>
      <c r="X235" s="229">
        <f>W235*H235</f>
        <v>0</v>
      </c>
      <c r="Y235" s="40"/>
      <c r="Z235" s="40"/>
      <c r="AA235" s="40"/>
      <c r="AB235" s="40"/>
      <c r="AC235" s="40"/>
      <c r="AD235" s="40"/>
      <c r="AE235" s="40"/>
      <c r="AR235" s="230" t="s">
        <v>218</v>
      </c>
      <c r="AT235" s="230" t="s">
        <v>213</v>
      </c>
      <c r="AU235" s="230" t="s">
        <v>86</v>
      </c>
      <c r="AY235" s="19" t="s">
        <v>211</v>
      </c>
      <c r="BE235" s="231">
        <f>IF(O235="základní",K235,0)</f>
        <v>0</v>
      </c>
      <c r="BF235" s="231">
        <f>IF(O235="snížená",K235,0)</f>
        <v>0</v>
      </c>
      <c r="BG235" s="231">
        <f>IF(O235="zákl. přenesená",K235,0)</f>
        <v>0</v>
      </c>
      <c r="BH235" s="231">
        <f>IF(O235="sníž. přenesená",K235,0)</f>
        <v>0</v>
      </c>
      <c r="BI235" s="231">
        <f>IF(O235="nulová",K235,0)</f>
        <v>0</v>
      </c>
      <c r="BJ235" s="19" t="s">
        <v>84</v>
      </c>
      <c r="BK235" s="231">
        <f>ROUND(P235*H235,2)</f>
        <v>0</v>
      </c>
      <c r="BL235" s="19" t="s">
        <v>218</v>
      </c>
      <c r="BM235" s="230" t="s">
        <v>942</v>
      </c>
    </row>
    <row r="236" s="2" customFormat="1">
      <c r="A236" s="40"/>
      <c r="B236" s="41"/>
      <c r="C236" s="42"/>
      <c r="D236" s="232" t="s">
        <v>220</v>
      </c>
      <c r="E236" s="42"/>
      <c r="F236" s="233" t="s">
        <v>943</v>
      </c>
      <c r="G236" s="42"/>
      <c r="H236" s="42"/>
      <c r="I236" s="234"/>
      <c r="J236" s="234"/>
      <c r="K236" s="42"/>
      <c r="L236" s="42"/>
      <c r="M236" s="46"/>
      <c r="N236" s="235"/>
      <c r="O236" s="236"/>
      <c r="P236" s="86"/>
      <c r="Q236" s="86"/>
      <c r="R236" s="86"/>
      <c r="S236" s="86"/>
      <c r="T236" s="86"/>
      <c r="U236" s="86"/>
      <c r="V236" s="86"/>
      <c r="W236" s="86"/>
      <c r="X236" s="87"/>
      <c r="Y236" s="40"/>
      <c r="Z236" s="40"/>
      <c r="AA236" s="40"/>
      <c r="AB236" s="40"/>
      <c r="AC236" s="40"/>
      <c r="AD236" s="40"/>
      <c r="AE236" s="40"/>
      <c r="AT236" s="19" t="s">
        <v>220</v>
      </c>
      <c r="AU236" s="19" t="s">
        <v>86</v>
      </c>
    </row>
    <row r="237" s="13" customFormat="1">
      <c r="A237" s="13"/>
      <c r="B237" s="237"/>
      <c r="C237" s="238"/>
      <c r="D237" s="232" t="s">
        <v>222</v>
      </c>
      <c r="E237" s="239" t="s">
        <v>22</v>
      </c>
      <c r="F237" s="240" t="s">
        <v>938</v>
      </c>
      <c r="G237" s="238"/>
      <c r="H237" s="241">
        <v>124.00100000000001</v>
      </c>
      <c r="I237" s="242"/>
      <c r="J237" s="242"/>
      <c r="K237" s="238"/>
      <c r="L237" s="238"/>
      <c r="M237" s="243"/>
      <c r="N237" s="244"/>
      <c r="O237" s="245"/>
      <c r="P237" s="245"/>
      <c r="Q237" s="245"/>
      <c r="R237" s="245"/>
      <c r="S237" s="245"/>
      <c r="T237" s="245"/>
      <c r="U237" s="245"/>
      <c r="V237" s="245"/>
      <c r="W237" s="245"/>
      <c r="X237" s="246"/>
      <c r="Y237" s="13"/>
      <c r="Z237" s="13"/>
      <c r="AA237" s="13"/>
      <c r="AB237" s="13"/>
      <c r="AC237" s="13"/>
      <c r="AD237" s="13"/>
      <c r="AE237" s="13"/>
      <c r="AT237" s="247" t="s">
        <v>222</v>
      </c>
      <c r="AU237" s="247" t="s">
        <v>86</v>
      </c>
      <c r="AV237" s="13" t="s">
        <v>86</v>
      </c>
      <c r="AW237" s="13" t="s">
        <v>5</v>
      </c>
      <c r="AX237" s="13" t="s">
        <v>77</v>
      </c>
      <c r="AY237" s="247" t="s">
        <v>211</v>
      </c>
    </row>
    <row r="238" s="13" customFormat="1">
      <c r="A238" s="13"/>
      <c r="B238" s="237"/>
      <c r="C238" s="238"/>
      <c r="D238" s="232" t="s">
        <v>222</v>
      </c>
      <c r="E238" s="239" t="s">
        <v>22</v>
      </c>
      <c r="F238" s="240" t="s">
        <v>939</v>
      </c>
      <c r="G238" s="238"/>
      <c r="H238" s="241">
        <v>-3.1400000000000001</v>
      </c>
      <c r="I238" s="242"/>
      <c r="J238" s="242"/>
      <c r="K238" s="238"/>
      <c r="L238" s="238"/>
      <c r="M238" s="243"/>
      <c r="N238" s="244"/>
      <c r="O238" s="245"/>
      <c r="P238" s="245"/>
      <c r="Q238" s="245"/>
      <c r="R238" s="245"/>
      <c r="S238" s="245"/>
      <c r="T238" s="245"/>
      <c r="U238" s="245"/>
      <c r="V238" s="245"/>
      <c r="W238" s="245"/>
      <c r="X238" s="246"/>
      <c r="Y238" s="13"/>
      <c r="Z238" s="13"/>
      <c r="AA238" s="13"/>
      <c r="AB238" s="13"/>
      <c r="AC238" s="13"/>
      <c r="AD238" s="13"/>
      <c r="AE238" s="13"/>
      <c r="AT238" s="247" t="s">
        <v>222</v>
      </c>
      <c r="AU238" s="247" t="s">
        <v>86</v>
      </c>
      <c r="AV238" s="13" t="s">
        <v>86</v>
      </c>
      <c r="AW238" s="13" t="s">
        <v>5</v>
      </c>
      <c r="AX238" s="13" t="s">
        <v>77</v>
      </c>
      <c r="AY238" s="247" t="s">
        <v>211</v>
      </c>
    </row>
    <row r="239" s="14" customFormat="1">
      <c r="A239" s="14"/>
      <c r="B239" s="248"/>
      <c r="C239" s="249"/>
      <c r="D239" s="232" t="s">
        <v>222</v>
      </c>
      <c r="E239" s="250" t="s">
        <v>22</v>
      </c>
      <c r="F239" s="251" t="s">
        <v>928</v>
      </c>
      <c r="G239" s="249"/>
      <c r="H239" s="252">
        <v>120.861</v>
      </c>
      <c r="I239" s="253"/>
      <c r="J239" s="253"/>
      <c r="K239" s="249"/>
      <c r="L239" s="249"/>
      <c r="M239" s="254"/>
      <c r="N239" s="255"/>
      <c r="O239" s="256"/>
      <c r="P239" s="256"/>
      <c r="Q239" s="256"/>
      <c r="R239" s="256"/>
      <c r="S239" s="256"/>
      <c r="T239" s="256"/>
      <c r="U239" s="256"/>
      <c r="V239" s="256"/>
      <c r="W239" s="256"/>
      <c r="X239" s="257"/>
      <c r="Y239" s="14"/>
      <c r="Z239" s="14"/>
      <c r="AA239" s="14"/>
      <c r="AB239" s="14"/>
      <c r="AC239" s="14"/>
      <c r="AD239" s="14"/>
      <c r="AE239" s="14"/>
      <c r="AT239" s="258" t="s">
        <v>222</v>
      </c>
      <c r="AU239" s="258" t="s">
        <v>86</v>
      </c>
      <c r="AV239" s="14" t="s">
        <v>218</v>
      </c>
      <c r="AW239" s="14" t="s">
        <v>5</v>
      </c>
      <c r="AX239" s="14" t="s">
        <v>84</v>
      </c>
      <c r="AY239" s="258" t="s">
        <v>211</v>
      </c>
    </row>
    <row r="240" s="2" customFormat="1" ht="24.15" customHeight="1">
      <c r="A240" s="40"/>
      <c r="B240" s="41"/>
      <c r="C240" s="218" t="s">
        <v>462</v>
      </c>
      <c r="D240" s="218" t="s">
        <v>213</v>
      </c>
      <c r="E240" s="219" t="s">
        <v>944</v>
      </c>
      <c r="F240" s="220" t="s">
        <v>945</v>
      </c>
      <c r="G240" s="221" t="s">
        <v>272</v>
      </c>
      <c r="H240" s="222">
        <v>110</v>
      </c>
      <c r="I240" s="223"/>
      <c r="J240" s="223"/>
      <c r="K240" s="224">
        <f>ROUND(P240*H240,2)</f>
        <v>0</v>
      </c>
      <c r="L240" s="220" t="s">
        <v>217</v>
      </c>
      <c r="M240" s="46"/>
      <c r="N240" s="225" t="s">
        <v>22</v>
      </c>
      <c r="O240" s="226" t="s">
        <v>46</v>
      </c>
      <c r="P240" s="227">
        <f>I240+J240</f>
        <v>0</v>
      </c>
      <c r="Q240" s="227">
        <f>ROUND(I240*H240,2)</f>
        <v>0</v>
      </c>
      <c r="R240" s="227">
        <f>ROUND(J240*H240,2)</f>
        <v>0</v>
      </c>
      <c r="S240" s="86"/>
      <c r="T240" s="228">
        <f>S240*H240</f>
        <v>0</v>
      </c>
      <c r="U240" s="228">
        <v>0</v>
      </c>
      <c r="V240" s="228">
        <f>U240*H240</f>
        <v>0</v>
      </c>
      <c r="W240" s="228">
        <v>0</v>
      </c>
      <c r="X240" s="229">
        <f>W240*H240</f>
        <v>0</v>
      </c>
      <c r="Y240" s="40"/>
      <c r="Z240" s="40"/>
      <c r="AA240" s="40"/>
      <c r="AB240" s="40"/>
      <c r="AC240" s="40"/>
      <c r="AD240" s="40"/>
      <c r="AE240" s="40"/>
      <c r="AR240" s="230" t="s">
        <v>218</v>
      </c>
      <c r="AT240" s="230" t="s">
        <v>213</v>
      </c>
      <c r="AU240" s="230" t="s">
        <v>86</v>
      </c>
      <c r="AY240" s="19" t="s">
        <v>211</v>
      </c>
      <c r="BE240" s="231">
        <f>IF(O240="základní",K240,0)</f>
        <v>0</v>
      </c>
      <c r="BF240" s="231">
        <f>IF(O240="snížená",K240,0)</f>
        <v>0</v>
      </c>
      <c r="BG240" s="231">
        <f>IF(O240="zákl. přenesená",K240,0)</f>
        <v>0</v>
      </c>
      <c r="BH240" s="231">
        <f>IF(O240="sníž. přenesená",K240,0)</f>
        <v>0</v>
      </c>
      <c r="BI240" s="231">
        <f>IF(O240="nulová",K240,0)</f>
        <v>0</v>
      </c>
      <c r="BJ240" s="19" t="s">
        <v>84</v>
      </c>
      <c r="BK240" s="231">
        <f>ROUND(P240*H240,2)</f>
        <v>0</v>
      </c>
      <c r="BL240" s="19" t="s">
        <v>218</v>
      </c>
      <c r="BM240" s="230" t="s">
        <v>946</v>
      </c>
    </row>
    <row r="241" s="2" customFormat="1">
      <c r="A241" s="40"/>
      <c r="B241" s="41"/>
      <c r="C241" s="42"/>
      <c r="D241" s="232" t="s">
        <v>220</v>
      </c>
      <c r="E241" s="42"/>
      <c r="F241" s="233" t="s">
        <v>947</v>
      </c>
      <c r="G241" s="42"/>
      <c r="H241" s="42"/>
      <c r="I241" s="234"/>
      <c r="J241" s="234"/>
      <c r="K241" s="42"/>
      <c r="L241" s="42"/>
      <c r="M241" s="46"/>
      <c r="N241" s="235"/>
      <c r="O241" s="236"/>
      <c r="P241" s="86"/>
      <c r="Q241" s="86"/>
      <c r="R241" s="86"/>
      <c r="S241" s="86"/>
      <c r="T241" s="86"/>
      <c r="U241" s="86"/>
      <c r="V241" s="86"/>
      <c r="W241" s="86"/>
      <c r="X241" s="87"/>
      <c r="Y241" s="40"/>
      <c r="Z241" s="40"/>
      <c r="AA241" s="40"/>
      <c r="AB241" s="40"/>
      <c r="AC241" s="40"/>
      <c r="AD241" s="40"/>
      <c r="AE241" s="40"/>
      <c r="AT241" s="19" t="s">
        <v>220</v>
      </c>
      <c r="AU241" s="19" t="s">
        <v>86</v>
      </c>
    </row>
    <row r="242" s="13" customFormat="1">
      <c r="A242" s="13"/>
      <c r="B242" s="237"/>
      <c r="C242" s="238"/>
      <c r="D242" s="232" t="s">
        <v>222</v>
      </c>
      <c r="E242" s="239" t="s">
        <v>22</v>
      </c>
      <c r="F242" s="240" t="s">
        <v>948</v>
      </c>
      <c r="G242" s="238"/>
      <c r="H242" s="241">
        <v>110</v>
      </c>
      <c r="I242" s="242"/>
      <c r="J242" s="242"/>
      <c r="K242" s="238"/>
      <c r="L242" s="238"/>
      <c r="M242" s="243"/>
      <c r="N242" s="244"/>
      <c r="O242" s="245"/>
      <c r="P242" s="245"/>
      <c r="Q242" s="245"/>
      <c r="R242" s="245"/>
      <c r="S242" s="245"/>
      <c r="T242" s="245"/>
      <c r="U242" s="245"/>
      <c r="V242" s="245"/>
      <c r="W242" s="245"/>
      <c r="X242" s="246"/>
      <c r="Y242" s="13"/>
      <c r="Z242" s="13"/>
      <c r="AA242" s="13"/>
      <c r="AB242" s="13"/>
      <c r="AC242" s="13"/>
      <c r="AD242" s="13"/>
      <c r="AE242" s="13"/>
      <c r="AT242" s="247" t="s">
        <v>222</v>
      </c>
      <c r="AU242" s="247" t="s">
        <v>86</v>
      </c>
      <c r="AV242" s="13" t="s">
        <v>86</v>
      </c>
      <c r="AW242" s="13" t="s">
        <v>5</v>
      </c>
      <c r="AX242" s="13" t="s">
        <v>84</v>
      </c>
      <c r="AY242" s="247" t="s">
        <v>211</v>
      </c>
    </row>
    <row r="243" s="2" customFormat="1" ht="24.15" customHeight="1">
      <c r="A243" s="40"/>
      <c r="B243" s="41"/>
      <c r="C243" s="218" t="s">
        <v>467</v>
      </c>
      <c r="D243" s="218" t="s">
        <v>213</v>
      </c>
      <c r="E243" s="219" t="s">
        <v>949</v>
      </c>
      <c r="F243" s="220" t="s">
        <v>950</v>
      </c>
      <c r="G243" s="221" t="s">
        <v>345</v>
      </c>
      <c r="H243" s="222">
        <v>40.700000000000003</v>
      </c>
      <c r="I243" s="223"/>
      <c r="J243" s="223"/>
      <c r="K243" s="224">
        <f>ROUND(P243*H243,2)</f>
        <v>0</v>
      </c>
      <c r="L243" s="220" t="s">
        <v>217</v>
      </c>
      <c r="M243" s="46"/>
      <c r="N243" s="225" t="s">
        <v>22</v>
      </c>
      <c r="O243" s="226" t="s">
        <v>46</v>
      </c>
      <c r="P243" s="227">
        <f>I243+J243</f>
        <v>0</v>
      </c>
      <c r="Q243" s="227">
        <f>ROUND(I243*H243,2)</f>
        <v>0</v>
      </c>
      <c r="R243" s="227">
        <f>ROUND(J243*H243,2)</f>
        <v>0</v>
      </c>
      <c r="S243" s="86"/>
      <c r="T243" s="228">
        <f>S243*H243</f>
        <v>0</v>
      </c>
      <c r="U243" s="228">
        <v>0.0015</v>
      </c>
      <c r="V243" s="228">
        <f>U243*H243</f>
        <v>0.061050000000000007</v>
      </c>
      <c r="W243" s="228">
        <v>0</v>
      </c>
      <c r="X243" s="229">
        <f>W243*H243</f>
        <v>0</v>
      </c>
      <c r="Y243" s="40"/>
      <c r="Z243" s="40"/>
      <c r="AA243" s="40"/>
      <c r="AB243" s="40"/>
      <c r="AC243" s="40"/>
      <c r="AD243" s="40"/>
      <c r="AE243" s="40"/>
      <c r="AR243" s="230" t="s">
        <v>218</v>
      </c>
      <c r="AT243" s="230" t="s">
        <v>213</v>
      </c>
      <c r="AU243" s="230" t="s">
        <v>86</v>
      </c>
      <c r="AY243" s="19" t="s">
        <v>211</v>
      </c>
      <c r="BE243" s="231">
        <f>IF(O243="základní",K243,0)</f>
        <v>0</v>
      </c>
      <c r="BF243" s="231">
        <f>IF(O243="snížená",K243,0)</f>
        <v>0</v>
      </c>
      <c r="BG243" s="231">
        <f>IF(O243="zákl. přenesená",K243,0)</f>
        <v>0</v>
      </c>
      <c r="BH243" s="231">
        <f>IF(O243="sníž. přenesená",K243,0)</f>
        <v>0</v>
      </c>
      <c r="BI243" s="231">
        <f>IF(O243="nulová",K243,0)</f>
        <v>0</v>
      </c>
      <c r="BJ243" s="19" t="s">
        <v>84</v>
      </c>
      <c r="BK243" s="231">
        <f>ROUND(P243*H243,2)</f>
        <v>0</v>
      </c>
      <c r="BL243" s="19" t="s">
        <v>218</v>
      </c>
      <c r="BM243" s="230" t="s">
        <v>951</v>
      </c>
    </row>
    <row r="244" s="2" customFormat="1">
      <c r="A244" s="40"/>
      <c r="B244" s="41"/>
      <c r="C244" s="42"/>
      <c r="D244" s="232" t="s">
        <v>220</v>
      </c>
      <c r="E244" s="42"/>
      <c r="F244" s="233" t="s">
        <v>952</v>
      </c>
      <c r="G244" s="42"/>
      <c r="H244" s="42"/>
      <c r="I244" s="234"/>
      <c r="J244" s="234"/>
      <c r="K244" s="42"/>
      <c r="L244" s="42"/>
      <c r="M244" s="46"/>
      <c r="N244" s="235"/>
      <c r="O244" s="236"/>
      <c r="P244" s="86"/>
      <c r="Q244" s="86"/>
      <c r="R244" s="86"/>
      <c r="S244" s="86"/>
      <c r="T244" s="86"/>
      <c r="U244" s="86"/>
      <c r="V244" s="86"/>
      <c r="W244" s="86"/>
      <c r="X244" s="87"/>
      <c r="Y244" s="40"/>
      <c r="Z244" s="40"/>
      <c r="AA244" s="40"/>
      <c r="AB244" s="40"/>
      <c r="AC244" s="40"/>
      <c r="AD244" s="40"/>
      <c r="AE244" s="40"/>
      <c r="AT244" s="19" t="s">
        <v>220</v>
      </c>
      <c r="AU244" s="19" t="s">
        <v>86</v>
      </c>
    </row>
    <row r="245" s="13" customFormat="1">
      <c r="A245" s="13"/>
      <c r="B245" s="237"/>
      <c r="C245" s="238"/>
      <c r="D245" s="232" t="s">
        <v>222</v>
      </c>
      <c r="E245" s="239" t="s">
        <v>22</v>
      </c>
      <c r="F245" s="240" t="s">
        <v>953</v>
      </c>
      <c r="G245" s="238"/>
      <c r="H245" s="241">
        <v>28.399999999999999</v>
      </c>
      <c r="I245" s="242"/>
      <c r="J245" s="242"/>
      <c r="K245" s="238"/>
      <c r="L245" s="238"/>
      <c r="M245" s="243"/>
      <c r="N245" s="244"/>
      <c r="O245" s="245"/>
      <c r="P245" s="245"/>
      <c r="Q245" s="245"/>
      <c r="R245" s="245"/>
      <c r="S245" s="245"/>
      <c r="T245" s="245"/>
      <c r="U245" s="245"/>
      <c r="V245" s="245"/>
      <c r="W245" s="245"/>
      <c r="X245" s="246"/>
      <c r="Y245" s="13"/>
      <c r="Z245" s="13"/>
      <c r="AA245" s="13"/>
      <c r="AB245" s="13"/>
      <c r="AC245" s="13"/>
      <c r="AD245" s="13"/>
      <c r="AE245" s="13"/>
      <c r="AT245" s="247" t="s">
        <v>222</v>
      </c>
      <c r="AU245" s="247" t="s">
        <v>86</v>
      </c>
      <c r="AV245" s="13" t="s">
        <v>86</v>
      </c>
      <c r="AW245" s="13" t="s">
        <v>5</v>
      </c>
      <c r="AX245" s="13" t="s">
        <v>77</v>
      </c>
      <c r="AY245" s="247" t="s">
        <v>211</v>
      </c>
    </row>
    <row r="246" s="13" customFormat="1">
      <c r="A246" s="13"/>
      <c r="B246" s="237"/>
      <c r="C246" s="238"/>
      <c r="D246" s="232" t="s">
        <v>222</v>
      </c>
      <c r="E246" s="239" t="s">
        <v>22</v>
      </c>
      <c r="F246" s="240" t="s">
        <v>954</v>
      </c>
      <c r="G246" s="238"/>
      <c r="H246" s="241">
        <v>12.300000000000001</v>
      </c>
      <c r="I246" s="242"/>
      <c r="J246" s="242"/>
      <c r="K246" s="238"/>
      <c r="L246" s="238"/>
      <c r="M246" s="243"/>
      <c r="N246" s="244"/>
      <c r="O246" s="245"/>
      <c r="P246" s="245"/>
      <c r="Q246" s="245"/>
      <c r="R246" s="245"/>
      <c r="S246" s="245"/>
      <c r="T246" s="245"/>
      <c r="U246" s="245"/>
      <c r="V246" s="245"/>
      <c r="W246" s="245"/>
      <c r="X246" s="246"/>
      <c r="Y246" s="13"/>
      <c r="Z246" s="13"/>
      <c r="AA246" s="13"/>
      <c r="AB246" s="13"/>
      <c r="AC246" s="13"/>
      <c r="AD246" s="13"/>
      <c r="AE246" s="13"/>
      <c r="AT246" s="247" t="s">
        <v>222</v>
      </c>
      <c r="AU246" s="247" t="s">
        <v>86</v>
      </c>
      <c r="AV246" s="13" t="s">
        <v>86</v>
      </c>
      <c r="AW246" s="13" t="s">
        <v>5</v>
      </c>
      <c r="AX246" s="13" t="s">
        <v>77</v>
      </c>
      <c r="AY246" s="247" t="s">
        <v>211</v>
      </c>
    </row>
    <row r="247" s="14" customFormat="1">
      <c r="A247" s="14"/>
      <c r="B247" s="248"/>
      <c r="C247" s="249"/>
      <c r="D247" s="232" t="s">
        <v>222</v>
      </c>
      <c r="E247" s="250" t="s">
        <v>22</v>
      </c>
      <c r="F247" s="251" t="s">
        <v>331</v>
      </c>
      <c r="G247" s="249"/>
      <c r="H247" s="252">
        <v>40.700000000000003</v>
      </c>
      <c r="I247" s="253"/>
      <c r="J247" s="253"/>
      <c r="K247" s="249"/>
      <c r="L247" s="249"/>
      <c r="M247" s="254"/>
      <c r="N247" s="255"/>
      <c r="O247" s="256"/>
      <c r="P247" s="256"/>
      <c r="Q247" s="256"/>
      <c r="R247" s="256"/>
      <c r="S247" s="256"/>
      <c r="T247" s="256"/>
      <c r="U247" s="256"/>
      <c r="V247" s="256"/>
      <c r="W247" s="256"/>
      <c r="X247" s="257"/>
      <c r="Y247" s="14"/>
      <c r="Z247" s="14"/>
      <c r="AA247" s="14"/>
      <c r="AB247" s="14"/>
      <c r="AC247" s="14"/>
      <c r="AD247" s="14"/>
      <c r="AE247" s="14"/>
      <c r="AT247" s="258" t="s">
        <v>222</v>
      </c>
      <c r="AU247" s="258" t="s">
        <v>86</v>
      </c>
      <c r="AV247" s="14" t="s">
        <v>218</v>
      </c>
      <c r="AW247" s="14" t="s">
        <v>5</v>
      </c>
      <c r="AX247" s="14" t="s">
        <v>84</v>
      </c>
      <c r="AY247" s="258" t="s">
        <v>211</v>
      </c>
    </row>
    <row r="248" s="2" customFormat="1" ht="24.15" customHeight="1">
      <c r="A248" s="40"/>
      <c r="B248" s="41"/>
      <c r="C248" s="218" t="s">
        <v>469</v>
      </c>
      <c r="D248" s="218" t="s">
        <v>213</v>
      </c>
      <c r="E248" s="219" t="s">
        <v>955</v>
      </c>
      <c r="F248" s="220" t="s">
        <v>956</v>
      </c>
      <c r="G248" s="221" t="s">
        <v>272</v>
      </c>
      <c r="H248" s="222">
        <v>117.69</v>
      </c>
      <c r="I248" s="223"/>
      <c r="J248" s="223"/>
      <c r="K248" s="224">
        <f>ROUND(P248*H248,2)</f>
        <v>0</v>
      </c>
      <c r="L248" s="220" t="s">
        <v>217</v>
      </c>
      <c r="M248" s="46"/>
      <c r="N248" s="225" t="s">
        <v>22</v>
      </c>
      <c r="O248" s="226" t="s">
        <v>46</v>
      </c>
      <c r="P248" s="227">
        <f>I248+J248</f>
        <v>0</v>
      </c>
      <c r="Q248" s="227">
        <f>ROUND(I248*H248,2)</f>
        <v>0</v>
      </c>
      <c r="R248" s="227">
        <f>ROUND(J248*H248,2)</f>
        <v>0</v>
      </c>
      <c r="S248" s="86"/>
      <c r="T248" s="228">
        <f>S248*H248</f>
        <v>0</v>
      </c>
      <c r="U248" s="228">
        <v>0.000263</v>
      </c>
      <c r="V248" s="228">
        <f>U248*H248</f>
        <v>0.030952469999999999</v>
      </c>
      <c r="W248" s="228">
        <v>0</v>
      </c>
      <c r="X248" s="229">
        <f>W248*H248</f>
        <v>0</v>
      </c>
      <c r="Y248" s="40"/>
      <c r="Z248" s="40"/>
      <c r="AA248" s="40"/>
      <c r="AB248" s="40"/>
      <c r="AC248" s="40"/>
      <c r="AD248" s="40"/>
      <c r="AE248" s="40"/>
      <c r="AR248" s="230" t="s">
        <v>218</v>
      </c>
      <c r="AT248" s="230" t="s">
        <v>213</v>
      </c>
      <c r="AU248" s="230" t="s">
        <v>86</v>
      </c>
      <c r="AY248" s="19" t="s">
        <v>211</v>
      </c>
      <c r="BE248" s="231">
        <f>IF(O248="základní",K248,0)</f>
        <v>0</v>
      </c>
      <c r="BF248" s="231">
        <f>IF(O248="snížená",K248,0)</f>
        <v>0</v>
      </c>
      <c r="BG248" s="231">
        <f>IF(O248="zákl. přenesená",K248,0)</f>
        <v>0</v>
      </c>
      <c r="BH248" s="231">
        <f>IF(O248="sníž. přenesená",K248,0)</f>
        <v>0</v>
      </c>
      <c r="BI248" s="231">
        <f>IF(O248="nulová",K248,0)</f>
        <v>0</v>
      </c>
      <c r="BJ248" s="19" t="s">
        <v>84</v>
      </c>
      <c r="BK248" s="231">
        <f>ROUND(P248*H248,2)</f>
        <v>0</v>
      </c>
      <c r="BL248" s="19" t="s">
        <v>218</v>
      </c>
      <c r="BM248" s="230" t="s">
        <v>957</v>
      </c>
    </row>
    <row r="249" s="2" customFormat="1">
      <c r="A249" s="40"/>
      <c r="B249" s="41"/>
      <c r="C249" s="42"/>
      <c r="D249" s="232" t="s">
        <v>220</v>
      </c>
      <c r="E249" s="42"/>
      <c r="F249" s="233" t="s">
        <v>958</v>
      </c>
      <c r="G249" s="42"/>
      <c r="H249" s="42"/>
      <c r="I249" s="234"/>
      <c r="J249" s="234"/>
      <c r="K249" s="42"/>
      <c r="L249" s="42"/>
      <c r="M249" s="46"/>
      <c r="N249" s="235"/>
      <c r="O249" s="236"/>
      <c r="P249" s="86"/>
      <c r="Q249" s="86"/>
      <c r="R249" s="86"/>
      <c r="S249" s="86"/>
      <c r="T249" s="86"/>
      <c r="U249" s="86"/>
      <c r="V249" s="86"/>
      <c r="W249" s="86"/>
      <c r="X249" s="87"/>
      <c r="Y249" s="40"/>
      <c r="Z249" s="40"/>
      <c r="AA249" s="40"/>
      <c r="AB249" s="40"/>
      <c r="AC249" s="40"/>
      <c r="AD249" s="40"/>
      <c r="AE249" s="40"/>
      <c r="AT249" s="19" t="s">
        <v>220</v>
      </c>
      <c r="AU249" s="19" t="s">
        <v>86</v>
      </c>
    </row>
    <row r="250" s="13" customFormat="1">
      <c r="A250" s="13"/>
      <c r="B250" s="237"/>
      <c r="C250" s="238"/>
      <c r="D250" s="232" t="s">
        <v>222</v>
      </c>
      <c r="E250" s="239" t="s">
        <v>22</v>
      </c>
      <c r="F250" s="240" t="s">
        <v>959</v>
      </c>
      <c r="G250" s="238"/>
      <c r="H250" s="241">
        <v>115.95</v>
      </c>
      <c r="I250" s="242"/>
      <c r="J250" s="242"/>
      <c r="K250" s="238"/>
      <c r="L250" s="238"/>
      <c r="M250" s="243"/>
      <c r="N250" s="244"/>
      <c r="O250" s="245"/>
      <c r="P250" s="245"/>
      <c r="Q250" s="245"/>
      <c r="R250" s="245"/>
      <c r="S250" s="245"/>
      <c r="T250" s="245"/>
      <c r="U250" s="245"/>
      <c r="V250" s="245"/>
      <c r="W250" s="245"/>
      <c r="X250" s="246"/>
      <c r="Y250" s="13"/>
      <c r="Z250" s="13"/>
      <c r="AA250" s="13"/>
      <c r="AB250" s="13"/>
      <c r="AC250" s="13"/>
      <c r="AD250" s="13"/>
      <c r="AE250" s="13"/>
      <c r="AT250" s="247" t="s">
        <v>222</v>
      </c>
      <c r="AU250" s="247" t="s">
        <v>86</v>
      </c>
      <c r="AV250" s="13" t="s">
        <v>86</v>
      </c>
      <c r="AW250" s="13" t="s">
        <v>5</v>
      </c>
      <c r="AX250" s="13" t="s">
        <v>77</v>
      </c>
      <c r="AY250" s="247" t="s">
        <v>211</v>
      </c>
    </row>
    <row r="251" s="13" customFormat="1">
      <c r="A251" s="13"/>
      <c r="B251" s="237"/>
      <c r="C251" s="238"/>
      <c r="D251" s="232" t="s">
        <v>222</v>
      </c>
      <c r="E251" s="239" t="s">
        <v>22</v>
      </c>
      <c r="F251" s="240" t="s">
        <v>960</v>
      </c>
      <c r="G251" s="238"/>
      <c r="H251" s="241">
        <v>1.74</v>
      </c>
      <c r="I251" s="242"/>
      <c r="J251" s="242"/>
      <c r="K251" s="238"/>
      <c r="L251" s="238"/>
      <c r="M251" s="243"/>
      <c r="N251" s="244"/>
      <c r="O251" s="245"/>
      <c r="P251" s="245"/>
      <c r="Q251" s="245"/>
      <c r="R251" s="245"/>
      <c r="S251" s="245"/>
      <c r="T251" s="245"/>
      <c r="U251" s="245"/>
      <c r="V251" s="245"/>
      <c r="W251" s="245"/>
      <c r="X251" s="246"/>
      <c r="Y251" s="13"/>
      <c r="Z251" s="13"/>
      <c r="AA251" s="13"/>
      <c r="AB251" s="13"/>
      <c r="AC251" s="13"/>
      <c r="AD251" s="13"/>
      <c r="AE251" s="13"/>
      <c r="AT251" s="247" t="s">
        <v>222</v>
      </c>
      <c r="AU251" s="247" t="s">
        <v>86</v>
      </c>
      <c r="AV251" s="13" t="s">
        <v>86</v>
      </c>
      <c r="AW251" s="13" t="s">
        <v>5</v>
      </c>
      <c r="AX251" s="13" t="s">
        <v>77</v>
      </c>
      <c r="AY251" s="247" t="s">
        <v>211</v>
      </c>
    </row>
    <row r="252" s="14" customFormat="1">
      <c r="A252" s="14"/>
      <c r="B252" s="248"/>
      <c r="C252" s="249"/>
      <c r="D252" s="232" t="s">
        <v>222</v>
      </c>
      <c r="E252" s="250" t="s">
        <v>22</v>
      </c>
      <c r="F252" s="251" t="s">
        <v>928</v>
      </c>
      <c r="G252" s="249"/>
      <c r="H252" s="252">
        <v>117.69</v>
      </c>
      <c r="I252" s="253"/>
      <c r="J252" s="253"/>
      <c r="K252" s="249"/>
      <c r="L252" s="249"/>
      <c r="M252" s="254"/>
      <c r="N252" s="255"/>
      <c r="O252" s="256"/>
      <c r="P252" s="256"/>
      <c r="Q252" s="256"/>
      <c r="R252" s="256"/>
      <c r="S252" s="256"/>
      <c r="T252" s="256"/>
      <c r="U252" s="256"/>
      <c r="V252" s="256"/>
      <c r="W252" s="256"/>
      <c r="X252" s="257"/>
      <c r="Y252" s="14"/>
      <c r="Z252" s="14"/>
      <c r="AA252" s="14"/>
      <c r="AB252" s="14"/>
      <c r="AC252" s="14"/>
      <c r="AD252" s="14"/>
      <c r="AE252" s="14"/>
      <c r="AT252" s="258" t="s">
        <v>222</v>
      </c>
      <c r="AU252" s="258" t="s">
        <v>86</v>
      </c>
      <c r="AV252" s="14" t="s">
        <v>218</v>
      </c>
      <c r="AW252" s="14" t="s">
        <v>5</v>
      </c>
      <c r="AX252" s="14" t="s">
        <v>84</v>
      </c>
      <c r="AY252" s="258" t="s">
        <v>211</v>
      </c>
    </row>
    <row r="253" s="2" customFormat="1" ht="24.15" customHeight="1">
      <c r="A253" s="40"/>
      <c r="B253" s="41"/>
      <c r="C253" s="218" t="s">
        <v>472</v>
      </c>
      <c r="D253" s="218" t="s">
        <v>213</v>
      </c>
      <c r="E253" s="219" t="s">
        <v>961</v>
      </c>
      <c r="F253" s="220" t="s">
        <v>962</v>
      </c>
      <c r="G253" s="221" t="s">
        <v>272</v>
      </c>
      <c r="H253" s="222">
        <v>117.69</v>
      </c>
      <c r="I253" s="223"/>
      <c r="J253" s="223"/>
      <c r="K253" s="224">
        <f>ROUND(P253*H253,2)</f>
        <v>0</v>
      </c>
      <c r="L253" s="220" t="s">
        <v>217</v>
      </c>
      <c r="M253" s="46"/>
      <c r="N253" s="225" t="s">
        <v>22</v>
      </c>
      <c r="O253" s="226" t="s">
        <v>46</v>
      </c>
      <c r="P253" s="227">
        <f>I253+J253</f>
        <v>0</v>
      </c>
      <c r="Q253" s="227">
        <f>ROUND(I253*H253,2)</f>
        <v>0</v>
      </c>
      <c r="R253" s="227">
        <f>ROUND(J253*H253,2)</f>
        <v>0</v>
      </c>
      <c r="S253" s="86"/>
      <c r="T253" s="228">
        <f>S253*H253</f>
        <v>0</v>
      </c>
      <c r="U253" s="228">
        <v>0.0043839999999999999</v>
      </c>
      <c r="V253" s="228">
        <f>U253*H253</f>
        <v>0.51595296000000002</v>
      </c>
      <c r="W253" s="228">
        <v>0</v>
      </c>
      <c r="X253" s="229">
        <f>W253*H253</f>
        <v>0</v>
      </c>
      <c r="Y253" s="40"/>
      <c r="Z253" s="40"/>
      <c r="AA253" s="40"/>
      <c r="AB253" s="40"/>
      <c r="AC253" s="40"/>
      <c r="AD253" s="40"/>
      <c r="AE253" s="40"/>
      <c r="AR253" s="230" t="s">
        <v>218</v>
      </c>
      <c r="AT253" s="230" t="s">
        <v>213</v>
      </c>
      <c r="AU253" s="230" t="s">
        <v>86</v>
      </c>
      <c r="AY253" s="19" t="s">
        <v>211</v>
      </c>
      <c r="BE253" s="231">
        <f>IF(O253="základní",K253,0)</f>
        <v>0</v>
      </c>
      <c r="BF253" s="231">
        <f>IF(O253="snížená",K253,0)</f>
        <v>0</v>
      </c>
      <c r="BG253" s="231">
        <f>IF(O253="zákl. přenesená",K253,0)</f>
        <v>0</v>
      </c>
      <c r="BH253" s="231">
        <f>IF(O253="sníž. přenesená",K253,0)</f>
        <v>0</v>
      </c>
      <c r="BI253" s="231">
        <f>IF(O253="nulová",K253,0)</f>
        <v>0</v>
      </c>
      <c r="BJ253" s="19" t="s">
        <v>84</v>
      </c>
      <c r="BK253" s="231">
        <f>ROUND(P253*H253,2)</f>
        <v>0</v>
      </c>
      <c r="BL253" s="19" t="s">
        <v>218</v>
      </c>
      <c r="BM253" s="230" t="s">
        <v>963</v>
      </c>
    </row>
    <row r="254" s="2" customFormat="1">
      <c r="A254" s="40"/>
      <c r="B254" s="41"/>
      <c r="C254" s="42"/>
      <c r="D254" s="232" t="s">
        <v>220</v>
      </c>
      <c r="E254" s="42"/>
      <c r="F254" s="233" t="s">
        <v>964</v>
      </c>
      <c r="G254" s="42"/>
      <c r="H254" s="42"/>
      <c r="I254" s="234"/>
      <c r="J254" s="234"/>
      <c r="K254" s="42"/>
      <c r="L254" s="42"/>
      <c r="M254" s="46"/>
      <c r="N254" s="235"/>
      <c r="O254" s="236"/>
      <c r="P254" s="86"/>
      <c r="Q254" s="86"/>
      <c r="R254" s="86"/>
      <c r="S254" s="86"/>
      <c r="T254" s="86"/>
      <c r="U254" s="86"/>
      <c r="V254" s="86"/>
      <c r="W254" s="86"/>
      <c r="X254" s="87"/>
      <c r="Y254" s="40"/>
      <c r="Z254" s="40"/>
      <c r="AA254" s="40"/>
      <c r="AB254" s="40"/>
      <c r="AC254" s="40"/>
      <c r="AD254" s="40"/>
      <c r="AE254" s="40"/>
      <c r="AT254" s="19" t="s">
        <v>220</v>
      </c>
      <c r="AU254" s="19" t="s">
        <v>86</v>
      </c>
    </row>
    <row r="255" s="2" customFormat="1" ht="24.15" customHeight="1">
      <c r="A255" s="40"/>
      <c r="B255" s="41"/>
      <c r="C255" s="218" t="s">
        <v>477</v>
      </c>
      <c r="D255" s="218" t="s">
        <v>213</v>
      </c>
      <c r="E255" s="219" t="s">
        <v>965</v>
      </c>
      <c r="F255" s="220" t="s">
        <v>966</v>
      </c>
      <c r="G255" s="221" t="s">
        <v>345</v>
      </c>
      <c r="H255" s="222">
        <v>22.640000000000001</v>
      </c>
      <c r="I255" s="223"/>
      <c r="J255" s="223"/>
      <c r="K255" s="224">
        <f>ROUND(P255*H255,2)</f>
        <v>0</v>
      </c>
      <c r="L255" s="220" t="s">
        <v>217</v>
      </c>
      <c r="M255" s="46"/>
      <c r="N255" s="225" t="s">
        <v>22</v>
      </c>
      <c r="O255" s="226" t="s">
        <v>46</v>
      </c>
      <c r="P255" s="227">
        <f>I255+J255</f>
        <v>0</v>
      </c>
      <c r="Q255" s="227">
        <f>ROUND(I255*H255,2)</f>
        <v>0</v>
      </c>
      <c r="R255" s="227">
        <f>ROUND(J255*H255,2)</f>
        <v>0</v>
      </c>
      <c r="S255" s="86"/>
      <c r="T255" s="228">
        <f>S255*H255</f>
        <v>0</v>
      </c>
      <c r="U255" s="228">
        <v>0</v>
      </c>
      <c r="V255" s="228">
        <f>U255*H255</f>
        <v>0</v>
      </c>
      <c r="W255" s="228">
        <v>0</v>
      </c>
      <c r="X255" s="229">
        <f>W255*H255</f>
        <v>0</v>
      </c>
      <c r="Y255" s="40"/>
      <c r="Z255" s="40"/>
      <c r="AA255" s="40"/>
      <c r="AB255" s="40"/>
      <c r="AC255" s="40"/>
      <c r="AD255" s="40"/>
      <c r="AE255" s="40"/>
      <c r="AR255" s="230" t="s">
        <v>218</v>
      </c>
      <c r="AT255" s="230" t="s">
        <v>213</v>
      </c>
      <c r="AU255" s="230" t="s">
        <v>86</v>
      </c>
      <c r="AY255" s="19" t="s">
        <v>211</v>
      </c>
      <c r="BE255" s="231">
        <f>IF(O255="základní",K255,0)</f>
        <v>0</v>
      </c>
      <c r="BF255" s="231">
        <f>IF(O255="snížená",K255,0)</f>
        <v>0</v>
      </c>
      <c r="BG255" s="231">
        <f>IF(O255="zákl. přenesená",K255,0)</f>
        <v>0</v>
      </c>
      <c r="BH255" s="231">
        <f>IF(O255="sníž. přenesená",K255,0)</f>
        <v>0</v>
      </c>
      <c r="BI255" s="231">
        <f>IF(O255="nulová",K255,0)</f>
        <v>0</v>
      </c>
      <c r="BJ255" s="19" t="s">
        <v>84</v>
      </c>
      <c r="BK255" s="231">
        <f>ROUND(P255*H255,2)</f>
        <v>0</v>
      </c>
      <c r="BL255" s="19" t="s">
        <v>218</v>
      </c>
      <c r="BM255" s="230" t="s">
        <v>967</v>
      </c>
    </row>
    <row r="256" s="2" customFormat="1">
      <c r="A256" s="40"/>
      <c r="B256" s="41"/>
      <c r="C256" s="42"/>
      <c r="D256" s="232" t="s">
        <v>220</v>
      </c>
      <c r="E256" s="42"/>
      <c r="F256" s="233" t="s">
        <v>968</v>
      </c>
      <c r="G256" s="42"/>
      <c r="H256" s="42"/>
      <c r="I256" s="234"/>
      <c r="J256" s="234"/>
      <c r="K256" s="42"/>
      <c r="L256" s="42"/>
      <c r="M256" s="46"/>
      <c r="N256" s="235"/>
      <c r="O256" s="236"/>
      <c r="P256" s="86"/>
      <c r="Q256" s="86"/>
      <c r="R256" s="86"/>
      <c r="S256" s="86"/>
      <c r="T256" s="86"/>
      <c r="U256" s="86"/>
      <c r="V256" s="86"/>
      <c r="W256" s="86"/>
      <c r="X256" s="87"/>
      <c r="Y256" s="40"/>
      <c r="Z256" s="40"/>
      <c r="AA256" s="40"/>
      <c r="AB256" s="40"/>
      <c r="AC256" s="40"/>
      <c r="AD256" s="40"/>
      <c r="AE256" s="40"/>
      <c r="AT256" s="19" t="s">
        <v>220</v>
      </c>
      <c r="AU256" s="19" t="s">
        <v>86</v>
      </c>
    </row>
    <row r="257" s="13" customFormat="1">
      <c r="A257" s="13"/>
      <c r="B257" s="237"/>
      <c r="C257" s="238"/>
      <c r="D257" s="232" t="s">
        <v>222</v>
      </c>
      <c r="E257" s="239" t="s">
        <v>22</v>
      </c>
      <c r="F257" s="240" t="s">
        <v>969</v>
      </c>
      <c r="G257" s="238"/>
      <c r="H257" s="241">
        <v>22.640000000000001</v>
      </c>
      <c r="I257" s="242"/>
      <c r="J257" s="242"/>
      <c r="K257" s="238"/>
      <c r="L257" s="238"/>
      <c r="M257" s="243"/>
      <c r="N257" s="244"/>
      <c r="O257" s="245"/>
      <c r="P257" s="245"/>
      <c r="Q257" s="245"/>
      <c r="R257" s="245"/>
      <c r="S257" s="245"/>
      <c r="T257" s="245"/>
      <c r="U257" s="245"/>
      <c r="V257" s="245"/>
      <c r="W257" s="245"/>
      <c r="X257" s="246"/>
      <c r="Y257" s="13"/>
      <c r="Z257" s="13"/>
      <c r="AA257" s="13"/>
      <c r="AB257" s="13"/>
      <c r="AC257" s="13"/>
      <c r="AD257" s="13"/>
      <c r="AE257" s="13"/>
      <c r="AT257" s="247" t="s">
        <v>222</v>
      </c>
      <c r="AU257" s="247" t="s">
        <v>86</v>
      </c>
      <c r="AV257" s="13" t="s">
        <v>86</v>
      </c>
      <c r="AW257" s="13" t="s">
        <v>5</v>
      </c>
      <c r="AX257" s="13" t="s">
        <v>84</v>
      </c>
      <c r="AY257" s="247" t="s">
        <v>211</v>
      </c>
    </row>
    <row r="258" s="2" customFormat="1" ht="16.5" customHeight="1">
      <c r="A258" s="40"/>
      <c r="B258" s="41"/>
      <c r="C258" s="259" t="s">
        <v>482</v>
      </c>
      <c r="D258" s="259" t="s">
        <v>452</v>
      </c>
      <c r="E258" s="260" t="s">
        <v>970</v>
      </c>
      <c r="F258" s="261" t="s">
        <v>971</v>
      </c>
      <c r="G258" s="262" t="s">
        <v>345</v>
      </c>
      <c r="H258" s="263">
        <v>23.771999999999998</v>
      </c>
      <c r="I258" s="264"/>
      <c r="J258" s="265"/>
      <c r="K258" s="266">
        <f>ROUND(P258*H258,2)</f>
        <v>0</v>
      </c>
      <c r="L258" s="261" t="s">
        <v>22</v>
      </c>
      <c r="M258" s="267"/>
      <c r="N258" s="268" t="s">
        <v>22</v>
      </c>
      <c r="O258" s="226" t="s">
        <v>46</v>
      </c>
      <c r="P258" s="227">
        <f>I258+J258</f>
        <v>0</v>
      </c>
      <c r="Q258" s="227">
        <f>ROUND(I258*H258,2)</f>
        <v>0</v>
      </c>
      <c r="R258" s="227">
        <f>ROUND(J258*H258,2)</f>
        <v>0</v>
      </c>
      <c r="S258" s="86"/>
      <c r="T258" s="228">
        <f>S258*H258</f>
        <v>0</v>
      </c>
      <c r="U258" s="228">
        <v>0.00050000000000000001</v>
      </c>
      <c r="V258" s="228">
        <f>U258*H258</f>
        <v>0.011885999999999999</v>
      </c>
      <c r="W258" s="228">
        <v>0</v>
      </c>
      <c r="X258" s="229">
        <f>W258*H258</f>
        <v>0</v>
      </c>
      <c r="Y258" s="40"/>
      <c r="Z258" s="40"/>
      <c r="AA258" s="40"/>
      <c r="AB258" s="40"/>
      <c r="AC258" s="40"/>
      <c r="AD258" s="40"/>
      <c r="AE258" s="40"/>
      <c r="AR258" s="230" t="s">
        <v>258</v>
      </c>
      <c r="AT258" s="230" t="s">
        <v>452</v>
      </c>
      <c r="AU258" s="230" t="s">
        <v>86</v>
      </c>
      <c r="AY258" s="19" t="s">
        <v>211</v>
      </c>
      <c r="BE258" s="231">
        <f>IF(O258="základní",K258,0)</f>
        <v>0</v>
      </c>
      <c r="BF258" s="231">
        <f>IF(O258="snížená",K258,0)</f>
        <v>0</v>
      </c>
      <c r="BG258" s="231">
        <f>IF(O258="zákl. přenesená",K258,0)</f>
        <v>0</v>
      </c>
      <c r="BH258" s="231">
        <f>IF(O258="sníž. přenesená",K258,0)</f>
        <v>0</v>
      </c>
      <c r="BI258" s="231">
        <f>IF(O258="nulová",K258,0)</f>
        <v>0</v>
      </c>
      <c r="BJ258" s="19" t="s">
        <v>84</v>
      </c>
      <c r="BK258" s="231">
        <f>ROUND(P258*H258,2)</f>
        <v>0</v>
      </c>
      <c r="BL258" s="19" t="s">
        <v>218</v>
      </c>
      <c r="BM258" s="230" t="s">
        <v>972</v>
      </c>
    </row>
    <row r="259" s="2" customFormat="1">
      <c r="A259" s="40"/>
      <c r="B259" s="41"/>
      <c r="C259" s="42"/>
      <c r="D259" s="232" t="s">
        <v>220</v>
      </c>
      <c r="E259" s="42"/>
      <c r="F259" s="233" t="s">
        <v>971</v>
      </c>
      <c r="G259" s="42"/>
      <c r="H259" s="42"/>
      <c r="I259" s="234"/>
      <c r="J259" s="234"/>
      <c r="K259" s="42"/>
      <c r="L259" s="42"/>
      <c r="M259" s="46"/>
      <c r="N259" s="235"/>
      <c r="O259" s="236"/>
      <c r="P259" s="86"/>
      <c r="Q259" s="86"/>
      <c r="R259" s="86"/>
      <c r="S259" s="86"/>
      <c r="T259" s="86"/>
      <c r="U259" s="86"/>
      <c r="V259" s="86"/>
      <c r="W259" s="86"/>
      <c r="X259" s="87"/>
      <c r="Y259" s="40"/>
      <c r="Z259" s="40"/>
      <c r="AA259" s="40"/>
      <c r="AB259" s="40"/>
      <c r="AC259" s="40"/>
      <c r="AD259" s="40"/>
      <c r="AE259" s="40"/>
      <c r="AT259" s="19" t="s">
        <v>220</v>
      </c>
      <c r="AU259" s="19" t="s">
        <v>86</v>
      </c>
    </row>
    <row r="260" s="13" customFormat="1">
      <c r="A260" s="13"/>
      <c r="B260" s="237"/>
      <c r="C260" s="238"/>
      <c r="D260" s="232" t="s">
        <v>222</v>
      </c>
      <c r="E260" s="239" t="s">
        <v>22</v>
      </c>
      <c r="F260" s="240" t="s">
        <v>973</v>
      </c>
      <c r="G260" s="238"/>
      <c r="H260" s="241">
        <v>23.771999999999998</v>
      </c>
      <c r="I260" s="242"/>
      <c r="J260" s="242"/>
      <c r="K260" s="238"/>
      <c r="L260" s="238"/>
      <c r="M260" s="243"/>
      <c r="N260" s="244"/>
      <c r="O260" s="245"/>
      <c r="P260" s="245"/>
      <c r="Q260" s="245"/>
      <c r="R260" s="245"/>
      <c r="S260" s="245"/>
      <c r="T260" s="245"/>
      <c r="U260" s="245"/>
      <c r="V260" s="245"/>
      <c r="W260" s="245"/>
      <c r="X260" s="246"/>
      <c r="Y260" s="13"/>
      <c r="Z260" s="13"/>
      <c r="AA260" s="13"/>
      <c r="AB260" s="13"/>
      <c r="AC260" s="13"/>
      <c r="AD260" s="13"/>
      <c r="AE260" s="13"/>
      <c r="AT260" s="247" t="s">
        <v>222</v>
      </c>
      <c r="AU260" s="247" t="s">
        <v>86</v>
      </c>
      <c r="AV260" s="13" t="s">
        <v>86</v>
      </c>
      <c r="AW260" s="13" t="s">
        <v>5</v>
      </c>
      <c r="AX260" s="13" t="s">
        <v>84</v>
      </c>
      <c r="AY260" s="247" t="s">
        <v>211</v>
      </c>
    </row>
    <row r="261" s="2" customFormat="1" ht="24.15" customHeight="1">
      <c r="A261" s="40"/>
      <c r="B261" s="41"/>
      <c r="C261" s="218" t="s">
        <v>487</v>
      </c>
      <c r="D261" s="218" t="s">
        <v>213</v>
      </c>
      <c r="E261" s="219" t="s">
        <v>974</v>
      </c>
      <c r="F261" s="220" t="s">
        <v>975</v>
      </c>
      <c r="G261" s="221" t="s">
        <v>272</v>
      </c>
      <c r="H261" s="222">
        <v>117.69</v>
      </c>
      <c r="I261" s="223"/>
      <c r="J261" s="223"/>
      <c r="K261" s="224">
        <f>ROUND(P261*H261,2)</f>
        <v>0</v>
      </c>
      <c r="L261" s="220" t="s">
        <v>217</v>
      </c>
      <c r="M261" s="46"/>
      <c r="N261" s="225" t="s">
        <v>22</v>
      </c>
      <c r="O261" s="226" t="s">
        <v>46</v>
      </c>
      <c r="P261" s="227">
        <f>I261+J261</f>
        <v>0</v>
      </c>
      <c r="Q261" s="227">
        <f>ROUND(I261*H261,2)</f>
        <v>0</v>
      </c>
      <c r="R261" s="227">
        <f>ROUND(J261*H261,2)</f>
        <v>0</v>
      </c>
      <c r="S261" s="86"/>
      <c r="T261" s="228">
        <f>S261*H261</f>
        <v>0</v>
      </c>
      <c r="U261" s="228">
        <v>0.0027299999999999998</v>
      </c>
      <c r="V261" s="228">
        <f>U261*H261</f>
        <v>0.32129369999999996</v>
      </c>
      <c r="W261" s="228">
        <v>0</v>
      </c>
      <c r="X261" s="229">
        <f>W261*H261</f>
        <v>0</v>
      </c>
      <c r="Y261" s="40"/>
      <c r="Z261" s="40"/>
      <c r="AA261" s="40"/>
      <c r="AB261" s="40"/>
      <c r="AC261" s="40"/>
      <c r="AD261" s="40"/>
      <c r="AE261" s="40"/>
      <c r="AR261" s="230" t="s">
        <v>218</v>
      </c>
      <c r="AT261" s="230" t="s">
        <v>213</v>
      </c>
      <c r="AU261" s="230" t="s">
        <v>86</v>
      </c>
      <c r="AY261" s="19" t="s">
        <v>211</v>
      </c>
      <c r="BE261" s="231">
        <f>IF(O261="základní",K261,0)</f>
        <v>0</v>
      </c>
      <c r="BF261" s="231">
        <f>IF(O261="snížená",K261,0)</f>
        <v>0</v>
      </c>
      <c r="BG261" s="231">
        <f>IF(O261="zákl. přenesená",K261,0)</f>
        <v>0</v>
      </c>
      <c r="BH261" s="231">
        <f>IF(O261="sníž. přenesená",K261,0)</f>
        <v>0</v>
      </c>
      <c r="BI261" s="231">
        <f>IF(O261="nulová",K261,0)</f>
        <v>0</v>
      </c>
      <c r="BJ261" s="19" t="s">
        <v>84</v>
      </c>
      <c r="BK261" s="231">
        <f>ROUND(P261*H261,2)</f>
        <v>0</v>
      </c>
      <c r="BL261" s="19" t="s">
        <v>218</v>
      </c>
      <c r="BM261" s="230" t="s">
        <v>976</v>
      </c>
    </row>
    <row r="262" s="2" customFormat="1">
      <c r="A262" s="40"/>
      <c r="B262" s="41"/>
      <c r="C262" s="42"/>
      <c r="D262" s="232" t="s">
        <v>220</v>
      </c>
      <c r="E262" s="42"/>
      <c r="F262" s="233" t="s">
        <v>977</v>
      </c>
      <c r="G262" s="42"/>
      <c r="H262" s="42"/>
      <c r="I262" s="234"/>
      <c r="J262" s="234"/>
      <c r="K262" s="42"/>
      <c r="L262" s="42"/>
      <c r="M262" s="46"/>
      <c r="N262" s="235"/>
      <c r="O262" s="236"/>
      <c r="P262" s="86"/>
      <c r="Q262" s="86"/>
      <c r="R262" s="86"/>
      <c r="S262" s="86"/>
      <c r="T262" s="86"/>
      <c r="U262" s="86"/>
      <c r="V262" s="86"/>
      <c r="W262" s="86"/>
      <c r="X262" s="87"/>
      <c r="Y262" s="40"/>
      <c r="Z262" s="40"/>
      <c r="AA262" s="40"/>
      <c r="AB262" s="40"/>
      <c r="AC262" s="40"/>
      <c r="AD262" s="40"/>
      <c r="AE262" s="40"/>
      <c r="AT262" s="19" t="s">
        <v>220</v>
      </c>
      <c r="AU262" s="19" t="s">
        <v>86</v>
      </c>
    </row>
    <row r="263" s="2" customFormat="1" ht="24.15" customHeight="1">
      <c r="A263" s="40"/>
      <c r="B263" s="41"/>
      <c r="C263" s="218" t="s">
        <v>490</v>
      </c>
      <c r="D263" s="218" t="s">
        <v>213</v>
      </c>
      <c r="E263" s="219" t="s">
        <v>363</v>
      </c>
      <c r="F263" s="220" t="s">
        <v>364</v>
      </c>
      <c r="G263" s="221" t="s">
        <v>272</v>
      </c>
      <c r="H263" s="222">
        <v>3.903</v>
      </c>
      <c r="I263" s="223"/>
      <c r="J263" s="223"/>
      <c r="K263" s="224">
        <f>ROUND(P263*H263,2)</f>
        <v>0</v>
      </c>
      <c r="L263" s="220" t="s">
        <v>217</v>
      </c>
      <c r="M263" s="46"/>
      <c r="N263" s="225" t="s">
        <v>22</v>
      </c>
      <c r="O263" s="226" t="s">
        <v>46</v>
      </c>
      <c r="P263" s="227">
        <f>I263+J263</f>
        <v>0</v>
      </c>
      <c r="Q263" s="227">
        <f>ROUND(I263*H263,2)</f>
        <v>0</v>
      </c>
      <c r="R263" s="227">
        <f>ROUND(J263*H263,2)</f>
        <v>0</v>
      </c>
      <c r="S263" s="86"/>
      <c r="T263" s="228">
        <f>S263*H263</f>
        <v>0</v>
      </c>
      <c r="U263" s="228">
        <v>0</v>
      </c>
      <c r="V263" s="228">
        <f>U263*H263</f>
        <v>0</v>
      </c>
      <c r="W263" s="228">
        <v>0</v>
      </c>
      <c r="X263" s="229">
        <f>W263*H263</f>
        <v>0</v>
      </c>
      <c r="Y263" s="40"/>
      <c r="Z263" s="40"/>
      <c r="AA263" s="40"/>
      <c r="AB263" s="40"/>
      <c r="AC263" s="40"/>
      <c r="AD263" s="40"/>
      <c r="AE263" s="40"/>
      <c r="AR263" s="230" t="s">
        <v>218</v>
      </c>
      <c r="AT263" s="230" t="s">
        <v>213</v>
      </c>
      <c r="AU263" s="230" t="s">
        <v>86</v>
      </c>
      <c r="AY263" s="19" t="s">
        <v>211</v>
      </c>
      <c r="BE263" s="231">
        <f>IF(O263="základní",K263,0)</f>
        <v>0</v>
      </c>
      <c r="BF263" s="231">
        <f>IF(O263="snížená",K263,0)</f>
        <v>0</v>
      </c>
      <c r="BG263" s="231">
        <f>IF(O263="zákl. přenesená",K263,0)</f>
        <v>0</v>
      </c>
      <c r="BH263" s="231">
        <f>IF(O263="sníž. přenesená",K263,0)</f>
        <v>0</v>
      </c>
      <c r="BI263" s="231">
        <f>IF(O263="nulová",K263,0)</f>
        <v>0</v>
      </c>
      <c r="BJ263" s="19" t="s">
        <v>84</v>
      </c>
      <c r="BK263" s="231">
        <f>ROUND(P263*H263,2)</f>
        <v>0</v>
      </c>
      <c r="BL263" s="19" t="s">
        <v>218</v>
      </c>
      <c r="BM263" s="230" t="s">
        <v>978</v>
      </c>
    </row>
    <row r="264" s="2" customFormat="1">
      <c r="A264" s="40"/>
      <c r="B264" s="41"/>
      <c r="C264" s="42"/>
      <c r="D264" s="232" t="s">
        <v>220</v>
      </c>
      <c r="E264" s="42"/>
      <c r="F264" s="233" t="s">
        <v>366</v>
      </c>
      <c r="G264" s="42"/>
      <c r="H264" s="42"/>
      <c r="I264" s="234"/>
      <c r="J264" s="234"/>
      <c r="K264" s="42"/>
      <c r="L264" s="42"/>
      <c r="M264" s="46"/>
      <c r="N264" s="235"/>
      <c r="O264" s="236"/>
      <c r="P264" s="86"/>
      <c r="Q264" s="86"/>
      <c r="R264" s="86"/>
      <c r="S264" s="86"/>
      <c r="T264" s="86"/>
      <c r="U264" s="86"/>
      <c r="V264" s="86"/>
      <c r="W264" s="86"/>
      <c r="X264" s="87"/>
      <c r="Y264" s="40"/>
      <c r="Z264" s="40"/>
      <c r="AA264" s="40"/>
      <c r="AB264" s="40"/>
      <c r="AC264" s="40"/>
      <c r="AD264" s="40"/>
      <c r="AE264" s="40"/>
      <c r="AT264" s="19" t="s">
        <v>220</v>
      </c>
      <c r="AU264" s="19" t="s">
        <v>86</v>
      </c>
    </row>
    <row r="265" s="13" customFormat="1">
      <c r="A265" s="13"/>
      <c r="B265" s="237"/>
      <c r="C265" s="238"/>
      <c r="D265" s="232" t="s">
        <v>222</v>
      </c>
      <c r="E265" s="239" t="s">
        <v>22</v>
      </c>
      <c r="F265" s="240" t="s">
        <v>979</v>
      </c>
      <c r="G265" s="238"/>
      <c r="H265" s="241">
        <v>3.903</v>
      </c>
      <c r="I265" s="242"/>
      <c r="J265" s="242"/>
      <c r="K265" s="238"/>
      <c r="L265" s="238"/>
      <c r="M265" s="243"/>
      <c r="N265" s="244"/>
      <c r="O265" s="245"/>
      <c r="P265" s="245"/>
      <c r="Q265" s="245"/>
      <c r="R265" s="245"/>
      <c r="S265" s="245"/>
      <c r="T265" s="245"/>
      <c r="U265" s="245"/>
      <c r="V265" s="245"/>
      <c r="W265" s="245"/>
      <c r="X265" s="246"/>
      <c r="Y265" s="13"/>
      <c r="Z265" s="13"/>
      <c r="AA265" s="13"/>
      <c r="AB265" s="13"/>
      <c r="AC265" s="13"/>
      <c r="AD265" s="13"/>
      <c r="AE265" s="13"/>
      <c r="AT265" s="247" t="s">
        <v>222</v>
      </c>
      <c r="AU265" s="247" t="s">
        <v>86</v>
      </c>
      <c r="AV265" s="13" t="s">
        <v>86</v>
      </c>
      <c r="AW265" s="13" t="s">
        <v>5</v>
      </c>
      <c r="AX265" s="13" t="s">
        <v>84</v>
      </c>
      <c r="AY265" s="247" t="s">
        <v>211</v>
      </c>
    </row>
    <row r="266" s="2" customFormat="1">
      <c r="A266" s="40"/>
      <c r="B266" s="41"/>
      <c r="C266" s="218" t="s">
        <v>494</v>
      </c>
      <c r="D266" s="218" t="s">
        <v>213</v>
      </c>
      <c r="E266" s="219" t="s">
        <v>980</v>
      </c>
      <c r="F266" s="220" t="s">
        <v>981</v>
      </c>
      <c r="G266" s="221" t="s">
        <v>216</v>
      </c>
      <c r="H266" s="222">
        <v>0.48899999999999999</v>
      </c>
      <c r="I266" s="223"/>
      <c r="J266" s="223"/>
      <c r="K266" s="224">
        <f>ROUND(P266*H266,2)</f>
        <v>0</v>
      </c>
      <c r="L266" s="220" t="s">
        <v>217</v>
      </c>
      <c r="M266" s="46"/>
      <c r="N266" s="225" t="s">
        <v>22</v>
      </c>
      <c r="O266" s="226" t="s">
        <v>46</v>
      </c>
      <c r="P266" s="227">
        <f>I266+J266</f>
        <v>0</v>
      </c>
      <c r="Q266" s="227">
        <f>ROUND(I266*H266,2)</f>
        <v>0</v>
      </c>
      <c r="R266" s="227">
        <f>ROUND(J266*H266,2)</f>
        <v>0</v>
      </c>
      <c r="S266" s="86"/>
      <c r="T266" s="228">
        <f>S266*H266</f>
        <v>0</v>
      </c>
      <c r="U266" s="228">
        <v>2.5018699999999998</v>
      </c>
      <c r="V266" s="228">
        <f>U266*H266</f>
        <v>1.2234144299999998</v>
      </c>
      <c r="W266" s="228">
        <v>0</v>
      </c>
      <c r="X266" s="229">
        <f>W266*H266</f>
        <v>0</v>
      </c>
      <c r="Y266" s="40"/>
      <c r="Z266" s="40"/>
      <c r="AA266" s="40"/>
      <c r="AB266" s="40"/>
      <c r="AC266" s="40"/>
      <c r="AD266" s="40"/>
      <c r="AE266" s="40"/>
      <c r="AR266" s="230" t="s">
        <v>218</v>
      </c>
      <c r="AT266" s="230" t="s">
        <v>213</v>
      </c>
      <c r="AU266" s="230" t="s">
        <v>86</v>
      </c>
      <c r="AY266" s="19" t="s">
        <v>211</v>
      </c>
      <c r="BE266" s="231">
        <f>IF(O266="základní",K266,0)</f>
        <v>0</v>
      </c>
      <c r="BF266" s="231">
        <f>IF(O266="snížená",K266,0)</f>
        <v>0</v>
      </c>
      <c r="BG266" s="231">
        <f>IF(O266="zákl. přenesená",K266,0)</f>
        <v>0</v>
      </c>
      <c r="BH266" s="231">
        <f>IF(O266="sníž. přenesená",K266,0)</f>
        <v>0</v>
      </c>
      <c r="BI266" s="231">
        <f>IF(O266="nulová",K266,0)</f>
        <v>0</v>
      </c>
      <c r="BJ266" s="19" t="s">
        <v>84</v>
      </c>
      <c r="BK266" s="231">
        <f>ROUND(P266*H266,2)</f>
        <v>0</v>
      </c>
      <c r="BL266" s="19" t="s">
        <v>218</v>
      </c>
      <c r="BM266" s="230" t="s">
        <v>982</v>
      </c>
    </row>
    <row r="267" s="2" customFormat="1">
      <c r="A267" s="40"/>
      <c r="B267" s="41"/>
      <c r="C267" s="42"/>
      <c r="D267" s="232" t="s">
        <v>220</v>
      </c>
      <c r="E267" s="42"/>
      <c r="F267" s="233" t="s">
        <v>983</v>
      </c>
      <c r="G267" s="42"/>
      <c r="H267" s="42"/>
      <c r="I267" s="234"/>
      <c r="J267" s="234"/>
      <c r="K267" s="42"/>
      <c r="L267" s="42"/>
      <c r="M267" s="46"/>
      <c r="N267" s="235"/>
      <c r="O267" s="236"/>
      <c r="P267" s="86"/>
      <c r="Q267" s="86"/>
      <c r="R267" s="86"/>
      <c r="S267" s="86"/>
      <c r="T267" s="86"/>
      <c r="U267" s="86"/>
      <c r="V267" s="86"/>
      <c r="W267" s="86"/>
      <c r="X267" s="87"/>
      <c r="Y267" s="40"/>
      <c r="Z267" s="40"/>
      <c r="AA267" s="40"/>
      <c r="AB267" s="40"/>
      <c r="AC267" s="40"/>
      <c r="AD267" s="40"/>
      <c r="AE267" s="40"/>
      <c r="AT267" s="19" t="s">
        <v>220</v>
      </c>
      <c r="AU267" s="19" t="s">
        <v>86</v>
      </c>
    </row>
    <row r="268" s="13" customFormat="1">
      <c r="A268" s="13"/>
      <c r="B268" s="237"/>
      <c r="C268" s="238"/>
      <c r="D268" s="232" t="s">
        <v>222</v>
      </c>
      <c r="E268" s="239" t="s">
        <v>22</v>
      </c>
      <c r="F268" s="240" t="s">
        <v>984</v>
      </c>
      <c r="G268" s="238"/>
      <c r="H268" s="241">
        <v>0.48899999999999999</v>
      </c>
      <c r="I268" s="242"/>
      <c r="J268" s="242"/>
      <c r="K268" s="238"/>
      <c r="L268" s="238"/>
      <c r="M268" s="243"/>
      <c r="N268" s="244"/>
      <c r="O268" s="245"/>
      <c r="P268" s="245"/>
      <c r="Q268" s="245"/>
      <c r="R268" s="245"/>
      <c r="S268" s="245"/>
      <c r="T268" s="245"/>
      <c r="U268" s="245"/>
      <c r="V268" s="245"/>
      <c r="W268" s="245"/>
      <c r="X268" s="246"/>
      <c r="Y268" s="13"/>
      <c r="Z268" s="13"/>
      <c r="AA268" s="13"/>
      <c r="AB268" s="13"/>
      <c r="AC268" s="13"/>
      <c r="AD268" s="13"/>
      <c r="AE268" s="13"/>
      <c r="AT268" s="247" t="s">
        <v>222</v>
      </c>
      <c r="AU268" s="247" t="s">
        <v>86</v>
      </c>
      <c r="AV268" s="13" t="s">
        <v>86</v>
      </c>
      <c r="AW268" s="13" t="s">
        <v>5</v>
      </c>
      <c r="AX268" s="13" t="s">
        <v>84</v>
      </c>
      <c r="AY268" s="247" t="s">
        <v>211</v>
      </c>
    </row>
    <row r="269" s="2" customFormat="1" ht="24.15" customHeight="1">
      <c r="A269" s="40"/>
      <c r="B269" s="41"/>
      <c r="C269" s="218" t="s">
        <v>500</v>
      </c>
      <c r="D269" s="218" t="s">
        <v>213</v>
      </c>
      <c r="E269" s="219" t="s">
        <v>985</v>
      </c>
      <c r="F269" s="220" t="s">
        <v>986</v>
      </c>
      <c r="G269" s="221" t="s">
        <v>216</v>
      </c>
      <c r="H269" s="222">
        <v>0.48899999999999999</v>
      </c>
      <c r="I269" s="223"/>
      <c r="J269" s="223"/>
      <c r="K269" s="224">
        <f>ROUND(P269*H269,2)</f>
        <v>0</v>
      </c>
      <c r="L269" s="220" t="s">
        <v>217</v>
      </c>
      <c r="M269" s="46"/>
      <c r="N269" s="225" t="s">
        <v>22</v>
      </c>
      <c r="O269" s="226" t="s">
        <v>46</v>
      </c>
      <c r="P269" s="227">
        <f>I269+J269</f>
        <v>0</v>
      </c>
      <c r="Q269" s="227">
        <f>ROUND(I269*H269,2)</f>
        <v>0</v>
      </c>
      <c r="R269" s="227">
        <f>ROUND(J269*H269,2)</f>
        <v>0</v>
      </c>
      <c r="S269" s="86"/>
      <c r="T269" s="228">
        <f>S269*H269</f>
        <v>0</v>
      </c>
      <c r="U269" s="228">
        <v>0</v>
      </c>
      <c r="V269" s="228">
        <f>U269*H269</f>
        <v>0</v>
      </c>
      <c r="W269" s="228">
        <v>0</v>
      </c>
      <c r="X269" s="229">
        <f>W269*H269</f>
        <v>0</v>
      </c>
      <c r="Y269" s="40"/>
      <c r="Z269" s="40"/>
      <c r="AA269" s="40"/>
      <c r="AB269" s="40"/>
      <c r="AC269" s="40"/>
      <c r="AD269" s="40"/>
      <c r="AE269" s="40"/>
      <c r="AR269" s="230" t="s">
        <v>218</v>
      </c>
      <c r="AT269" s="230" t="s">
        <v>213</v>
      </c>
      <c r="AU269" s="230" t="s">
        <v>86</v>
      </c>
      <c r="AY269" s="19" t="s">
        <v>211</v>
      </c>
      <c r="BE269" s="231">
        <f>IF(O269="základní",K269,0)</f>
        <v>0</v>
      </c>
      <c r="BF269" s="231">
        <f>IF(O269="snížená",K269,0)</f>
        <v>0</v>
      </c>
      <c r="BG269" s="231">
        <f>IF(O269="zákl. přenesená",K269,0)</f>
        <v>0</v>
      </c>
      <c r="BH269" s="231">
        <f>IF(O269="sníž. přenesená",K269,0)</f>
        <v>0</v>
      </c>
      <c r="BI269" s="231">
        <f>IF(O269="nulová",K269,0)</f>
        <v>0</v>
      </c>
      <c r="BJ269" s="19" t="s">
        <v>84</v>
      </c>
      <c r="BK269" s="231">
        <f>ROUND(P269*H269,2)</f>
        <v>0</v>
      </c>
      <c r="BL269" s="19" t="s">
        <v>218</v>
      </c>
      <c r="BM269" s="230" t="s">
        <v>987</v>
      </c>
    </row>
    <row r="270" s="2" customFormat="1">
      <c r="A270" s="40"/>
      <c r="B270" s="41"/>
      <c r="C270" s="42"/>
      <c r="D270" s="232" t="s">
        <v>220</v>
      </c>
      <c r="E270" s="42"/>
      <c r="F270" s="233" t="s">
        <v>988</v>
      </c>
      <c r="G270" s="42"/>
      <c r="H270" s="42"/>
      <c r="I270" s="234"/>
      <c r="J270" s="234"/>
      <c r="K270" s="42"/>
      <c r="L270" s="42"/>
      <c r="M270" s="46"/>
      <c r="N270" s="235"/>
      <c r="O270" s="236"/>
      <c r="P270" s="86"/>
      <c r="Q270" s="86"/>
      <c r="R270" s="86"/>
      <c r="S270" s="86"/>
      <c r="T270" s="86"/>
      <c r="U270" s="86"/>
      <c r="V270" s="86"/>
      <c r="W270" s="86"/>
      <c r="X270" s="87"/>
      <c r="Y270" s="40"/>
      <c r="Z270" s="40"/>
      <c r="AA270" s="40"/>
      <c r="AB270" s="40"/>
      <c r="AC270" s="40"/>
      <c r="AD270" s="40"/>
      <c r="AE270" s="40"/>
      <c r="AT270" s="19" t="s">
        <v>220</v>
      </c>
      <c r="AU270" s="19" t="s">
        <v>86</v>
      </c>
    </row>
    <row r="271" s="2" customFormat="1">
      <c r="A271" s="40"/>
      <c r="B271" s="41"/>
      <c r="C271" s="218" t="s">
        <v>507</v>
      </c>
      <c r="D271" s="218" t="s">
        <v>213</v>
      </c>
      <c r="E271" s="219" t="s">
        <v>989</v>
      </c>
      <c r="F271" s="220" t="s">
        <v>990</v>
      </c>
      <c r="G271" s="221" t="s">
        <v>216</v>
      </c>
      <c r="H271" s="222">
        <v>0.52000000000000002</v>
      </c>
      <c r="I271" s="223"/>
      <c r="J271" s="223"/>
      <c r="K271" s="224">
        <f>ROUND(P271*H271,2)</f>
        <v>0</v>
      </c>
      <c r="L271" s="220" t="s">
        <v>217</v>
      </c>
      <c r="M271" s="46"/>
      <c r="N271" s="225" t="s">
        <v>22</v>
      </c>
      <c r="O271" s="226" t="s">
        <v>46</v>
      </c>
      <c r="P271" s="227">
        <f>I271+J271</f>
        <v>0</v>
      </c>
      <c r="Q271" s="227">
        <f>ROUND(I271*H271,2)</f>
        <v>0</v>
      </c>
      <c r="R271" s="227">
        <f>ROUND(J271*H271,2)</f>
        <v>0</v>
      </c>
      <c r="S271" s="86"/>
      <c r="T271" s="228">
        <f>S271*H271</f>
        <v>0</v>
      </c>
      <c r="U271" s="228">
        <v>1.442</v>
      </c>
      <c r="V271" s="228">
        <f>U271*H271</f>
        <v>0.74983999999999995</v>
      </c>
      <c r="W271" s="228">
        <v>0</v>
      </c>
      <c r="X271" s="229">
        <f>W271*H271</f>
        <v>0</v>
      </c>
      <c r="Y271" s="40"/>
      <c r="Z271" s="40"/>
      <c r="AA271" s="40"/>
      <c r="AB271" s="40"/>
      <c r="AC271" s="40"/>
      <c r="AD271" s="40"/>
      <c r="AE271" s="40"/>
      <c r="AR271" s="230" t="s">
        <v>218</v>
      </c>
      <c r="AT271" s="230" t="s">
        <v>213</v>
      </c>
      <c r="AU271" s="230" t="s">
        <v>86</v>
      </c>
      <c r="AY271" s="19" t="s">
        <v>211</v>
      </c>
      <c r="BE271" s="231">
        <f>IF(O271="základní",K271,0)</f>
        <v>0</v>
      </c>
      <c r="BF271" s="231">
        <f>IF(O271="snížená",K271,0)</f>
        <v>0</v>
      </c>
      <c r="BG271" s="231">
        <f>IF(O271="zákl. přenesená",K271,0)</f>
        <v>0</v>
      </c>
      <c r="BH271" s="231">
        <f>IF(O271="sníž. přenesená",K271,0)</f>
        <v>0</v>
      </c>
      <c r="BI271" s="231">
        <f>IF(O271="nulová",K271,0)</f>
        <v>0</v>
      </c>
      <c r="BJ271" s="19" t="s">
        <v>84</v>
      </c>
      <c r="BK271" s="231">
        <f>ROUND(P271*H271,2)</f>
        <v>0</v>
      </c>
      <c r="BL271" s="19" t="s">
        <v>218</v>
      </c>
      <c r="BM271" s="230" t="s">
        <v>991</v>
      </c>
    </row>
    <row r="272" s="2" customFormat="1">
      <c r="A272" s="40"/>
      <c r="B272" s="41"/>
      <c r="C272" s="42"/>
      <c r="D272" s="232" t="s">
        <v>220</v>
      </c>
      <c r="E272" s="42"/>
      <c r="F272" s="233" t="s">
        <v>992</v>
      </c>
      <c r="G272" s="42"/>
      <c r="H272" s="42"/>
      <c r="I272" s="234"/>
      <c r="J272" s="234"/>
      <c r="K272" s="42"/>
      <c r="L272" s="42"/>
      <c r="M272" s="46"/>
      <c r="N272" s="235"/>
      <c r="O272" s="236"/>
      <c r="P272" s="86"/>
      <c r="Q272" s="86"/>
      <c r="R272" s="86"/>
      <c r="S272" s="86"/>
      <c r="T272" s="86"/>
      <c r="U272" s="86"/>
      <c r="V272" s="86"/>
      <c r="W272" s="86"/>
      <c r="X272" s="87"/>
      <c r="Y272" s="40"/>
      <c r="Z272" s="40"/>
      <c r="AA272" s="40"/>
      <c r="AB272" s="40"/>
      <c r="AC272" s="40"/>
      <c r="AD272" s="40"/>
      <c r="AE272" s="40"/>
      <c r="AT272" s="19" t="s">
        <v>220</v>
      </c>
      <c r="AU272" s="19" t="s">
        <v>86</v>
      </c>
    </row>
    <row r="273" s="13" customFormat="1">
      <c r="A273" s="13"/>
      <c r="B273" s="237"/>
      <c r="C273" s="238"/>
      <c r="D273" s="232" t="s">
        <v>222</v>
      </c>
      <c r="E273" s="239" t="s">
        <v>22</v>
      </c>
      <c r="F273" s="240" t="s">
        <v>993</v>
      </c>
      <c r="G273" s="238"/>
      <c r="H273" s="241">
        <v>0.52000000000000002</v>
      </c>
      <c r="I273" s="242"/>
      <c r="J273" s="242"/>
      <c r="K273" s="238"/>
      <c r="L273" s="238"/>
      <c r="M273" s="243"/>
      <c r="N273" s="244"/>
      <c r="O273" s="245"/>
      <c r="P273" s="245"/>
      <c r="Q273" s="245"/>
      <c r="R273" s="245"/>
      <c r="S273" s="245"/>
      <c r="T273" s="245"/>
      <c r="U273" s="245"/>
      <c r="V273" s="245"/>
      <c r="W273" s="245"/>
      <c r="X273" s="246"/>
      <c r="Y273" s="13"/>
      <c r="Z273" s="13"/>
      <c r="AA273" s="13"/>
      <c r="AB273" s="13"/>
      <c r="AC273" s="13"/>
      <c r="AD273" s="13"/>
      <c r="AE273" s="13"/>
      <c r="AT273" s="247" t="s">
        <v>222</v>
      </c>
      <c r="AU273" s="247" t="s">
        <v>86</v>
      </c>
      <c r="AV273" s="13" t="s">
        <v>86</v>
      </c>
      <c r="AW273" s="13" t="s">
        <v>5</v>
      </c>
      <c r="AX273" s="13" t="s">
        <v>84</v>
      </c>
      <c r="AY273" s="247" t="s">
        <v>211</v>
      </c>
    </row>
    <row r="274" s="2" customFormat="1" ht="16.5" customHeight="1">
      <c r="A274" s="40"/>
      <c r="B274" s="41"/>
      <c r="C274" s="218" t="s">
        <v>515</v>
      </c>
      <c r="D274" s="218" t="s">
        <v>213</v>
      </c>
      <c r="E274" s="219" t="s">
        <v>994</v>
      </c>
      <c r="F274" s="220" t="s">
        <v>995</v>
      </c>
      <c r="G274" s="221" t="s">
        <v>497</v>
      </c>
      <c r="H274" s="222">
        <v>2</v>
      </c>
      <c r="I274" s="223"/>
      <c r="J274" s="223"/>
      <c r="K274" s="224">
        <f>ROUND(P274*H274,2)</f>
        <v>0</v>
      </c>
      <c r="L274" s="220" t="s">
        <v>22</v>
      </c>
      <c r="M274" s="46"/>
      <c r="N274" s="225" t="s">
        <v>22</v>
      </c>
      <c r="O274" s="226" t="s">
        <v>46</v>
      </c>
      <c r="P274" s="227">
        <f>I274+J274</f>
        <v>0</v>
      </c>
      <c r="Q274" s="227">
        <f>ROUND(I274*H274,2)</f>
        <v>0</v>
      </c>
      <c r="R274" s="227">
        <f>ROUND(J274*H274,2)</f>
        <v>0</v>
      </c>
      <c r="S274" s="86"/>
      <c r="T274" s="228">
        <f>S274*H274</f>
        <v>0</v>
      </c>
      <c r="U274" s="228">
        <v>0</v>
      </c>
      <c r="V274" s="228">
        <f>U274*H274</f>
        <v>0</v>
      </c>
      <c r="W274" s="228">
        <v>0</v>
      </c>
      <c r="X274" s="229">
        <f>W274*H274</f>
        <v>0</v>
      </c>
      <c r="Y274" s="40"/>
      <c r="Z274" s="40"/>
      <c r="AA274" s="40"/>
      <c r="AB274" s="40"/>
      <c r="AC274" s="40"/>
      <c r="AD274" s="40"/>
      <c r="AE274" s="40"/>
      <c r="AR274" s="230" t="s">
        <v>218</v>
      </c>
      <c r="AT274" s="230" t="s">
        <v>213</v>
      </c>
      <c r="AU274" s="230" t="s">
        <v>86</v>
      </c>
      <c r="AY274" s="19" t="s">
        <v>211</v>
      </c>
      <c r="BE274" s="231">
        <f>IF(O274="základní",K274,0)</f>
        <v>0</v>
      </c>
      <c r="BF274" s="231">
        <f>IF(O274="snížená",K274,0)</f>
        <v>0</v>
      </c>
      <c r="BG274" s="231">
        <f>IF(O274="zákl. přenesená",K274,0)</f>
        <v>0</v>
      </c>
      <c r="BH274" s="231">
        <f>IF(O274="sníž. přenesená",K274,0)</f>
        <v>0</v>
      </c>
      <c r="BI274" s="231">
        <f>IF(O274="nulová",K274,0)</f>
        <v>0</v>
      </c>
      <c r="BJ274" s="19" t="s">
        <v>84</v>
      </c>
      <c r="BK274" s="231">
        <f>ROUND(P274*H274,2)</f>
        <v>0</v>
      </c>
      <c r="BL274" s="19" t="s">
        <v>218</v>
      </c>
      <c r="BM274" s="230" t="s">
        <v>996</v>
      </c>
    </row>
    <row r="275" s="2" customFormat="1">
      <c r="A275" s="40"/>
      <c r="B275" s="41"/>
      <c r="C275" s="42"/>
      <c r="D275" s="232" t="s">
        <v>220</v>
      </c>
      <c r="E275" s="42"/>
      <c r="F275" s="233" t="s">
        <v>995</v>
      </c>
      <c r="G275" s="42"/>
      <c r="H275" s="42"/>
      <c r="I275" s="234"/>
      <c r="J275" s="234"/>
      <c r="K275" s="42"/>
      <c r="L275" s="42"/>
      <c r="M275" s="46"/>
      <c r="N275" s="235"/>
      <c r="O275" s="236"/>
      <c r="P275" s="86"/>
      <c r="Q275" s="86"/>
      <c r="R275" s="86"/>
      <c r="S275" s="86"/>
      <c r="T275" s="86"/>
      <c r="U275" s="86"/>
      <c r="V275" s="86"/>
      <c r="W275" s="86"/>
      <c r="X275" s="87"/>
      <c r="Y275" s="40"/>
      <c r="Z275" s="40"/>
      <c r="AA275" s="40"/>
      <c r="AB275" s="40"/>
      <c r="AC275" s="40"/>
      <c r="AD275" s="40"/>
      <c r="AE275" s="40"/>
      <c r="AT275" s="19" t="s">
        <v>220</v>
      </c>
      <c r="AU275" s="19" t="s">
        <v>86</v>
      </c>
    </row>
    <row r="276" s="12" customFormat="1" ht="22.8" customHeight="1">
      <c r="A276" s="12"/>
      <c r="B276" s="201"/>
      <c r="C276" s="202"/>
      <c r="D276" s="203" t="s">
        <v>76</v>
      </c>
      <c r="E276" s="216" t="s">
        <v>263</v>
      </c>
      <c r="F276" s="216" t="s">
        <v>379</v>
      </c>
      <c r="G276" s="202"/>
      <c r="H276" s="202"/>
      <c r="I276" s="205"/>
      <c r="J276" s="205"/>
      <c r="K276" s="217">
        <f>BK276</f>
        <v>0</v>
      </c>
      <c r="L276" s="202"/>
      <c r="M276" s="207"/>
      <c r="N276" s="208"/>
      <c r="O276" s="209"/>
      <c r="P276" s="209"/>
      <c r="Q276" s="210">
        <f>SUM(Q277:Q344)</f>
        <v>0</v>
      </c>
      <c r="R276" s="210">
        <f>SUM(R277:R344)</f>
        <v>0</v>
      </c>
      <c r="S276" s="209"/>
      <c r="T276" s="211">
        <f>SUM(T277:T344)</f>
        <v>0</v>
      </c>
      <c r="U276" s="209"/>
      <c r="V276" s="211">
        <f>SUM(V277:V344)</f>
        <v>0.33144771500000003</v>
      </c>
      <c r="W276" s="209"/>
      <c r="X276" s="212">
        <f>SUM(X277:X344)</f>
        <v>12.959845999999999</v>
      </c>
      <c r="Y276" s="12"/>
      <c r="Z276" s="12"/>
      <c r="AA276" s="12"/>
      <c r="AB276" s="12"/>
      <c r="AC276" s="12"/>
      <c r="AD276" s="12"/>
      <c r="AE276" s="12"/>
      <c r="AR276" s="213" t="s">
        <v>84</v>
      </c>
      <c r="AT276" s="214" t="s">
        <v>76</v>
      </c>
      <c r="AU276" s="214" t="s">
        <v>84</v>
      </c>
      <c r="AY276" s="213" t="s">
        <v>211</v>
      </c>
      <c r="BK276" s="215">
        <f>SUM(BK277:BK344)</f>
        <v>0</v>
      </c>
    </row>
    <row r="277" s="2" customFormat="1">
      <c r="A277" s="40"/>
      <c r="B277" s="41"/>
      <c r="C277" s="218" t="s">
        <v>521</v>
      </c>
      <c r="D277" s="218" t="s">
        <v>213</v>
      </c>
      <c r="E277" s="219" t="s">
        <v>997</v>
      </c>
      <c r="F277" s="220" t="s">
        <v>998</v>
      </c>
      <c r="G277" s="221" t="s">
        <v>272</v>
      </c>
      <c r="H277" s="222">
        <v>150.815</v>
      </c>
      <c r="I277" s="223"/>
      <c r="J277" s="223"/>
      <c r="K277" s="224">
        <f>ROUND(P277*H277,2)</f>
        <v>0</v>
      </c>
      <c r="L277" s="220" t="s">
        <v>217</v>
      </c>
      <c r="M277" s="46"/>
      <c r="N277" s="225" t="s">
        <v>22</v>
      </c>
      <c r="O277" s="226" t="s">
        <v>46</v>
      </c>
      <c r="P277" s="227">
        <f>I277+J277</f>
        <v>0</v>
      </c>
      <c r="Q277" s="227">
        <f>ROUND(I277*H277,2)</f>
        <v>0</v>
      </c>
      <c r="R277" s="227">
        <f>ROUND(J277*H277,2)</f>
        <v>0</v>
      </c>
      <c r="S277" s="86"/>
      <c r="T277" s="228">
        <f>S277*H277</f>
        <v>0</v>
      </c>
      <c r="U277" s="228">
        <v>0</v>
      </c>
      <c r="V277" s="228">
        <f>U277*H277</f>
        <v>0</v>
      </c>
      <c r="W277" s="228">
        <v>0</v>
      </c>
      <c r="X277" s="229">
        <f>W277*H277</f>
        <v>0</v>
      </c>
      <c r="Y277" s="40"/>
      <c r="Z277" s="40"/>
      <c r="AA277" s="40"/>
      <c r="AB277" s="40"/>
      <c r="AC277" s="40"/>
      <c r="AD277" s="40"/>
      <c r="AE277" s="40"/>
      <c r="AR277" s="230" t="s">
        <v>218</v>
      </c>
      <c r="AT277" s="230" t="s">
        <v>213</v>
      </c>
      <c r="AU277" s="230" t="s">
        <v>86</v>
      </c>
      <c r="AY277" s="19" t="s">
        <v>211</v>
      </c>
      <c r="BE277" s="231">
        <f>IF(O277="základní",K277,0)</f>
        <v>0</v>
      </c>
      <c r="BF277" s="231">
        <f>IF(O277="snížená",K277,0)</f>
        <v>0</v>
      </c>
      <c r="BG277" s="231">
        <f>IF(O277="zákl. přenesená",K277,0)</f>
        <v>0</v>
      </c>
      <c r="BH277" s="231">
        <f>IF(O277="sníž. přenesená",K277,0)</f>
        <v>0</v>
      </c>
      <c r="BI277" s="231">
        <f>IF(O277="nulová",K277,0)</f>
        <v>0</v>
      </c>
      <c r="BJ277" s="19" t="s">
        <v>84</v>
      </c>
      <c r="BK277" s="231">
        <f>ROUND(P277*H277,2)</f>
        <v>0</v>
      </c>
      <c r="BL277" s="19" t="s">
        <v>218</v>
      </c>
      <c r="BM277" s="230" t="s">
        <v>999</v>
      </c>
    </row>
    <row r="278" s="2" customFormat="1">
      <c r="A278" s="40"/>
      <c r="B278" s="41"/>
      <c r="C278" s="42"/>
      <c r="D278" s="232" t="s">
        <v>220</v>
      </c>
      <c r="E278" s="42"/>
      <c r="F278" s="233" t="s">
        <v>1000</v>
      </c>
      <c r="G278" s="42"/>
      <c r="H278" s="42"/>
      <c r="I278" s="234"/>
      <c r="J278" s="234"/>
      <c r="K278" s="42"/>
      <c r="L278" s="42"/>
      <c r="M278" s="46"/>
      <c r="N278" s="235"/>
      <c r="O278" s="236"/>
      <c r="P278" s="86"/>
      <c r="Q278" s="86"/>
      <c r="R278" s="86"/>
      <c r="S278" s="86"/>
      <c r="T278" s="86"/>
      <c r="U278" s="86"/>
      <c r="V278" s="86"/>
      <c r="W278" s="86"/>
      <c r="X278" s="87"/>
      <c r="Y278" s="40"/>
      <c r="Z278" s="40"/>
      <c r="AA278" s="40"/>
      <c r="AB278" s="40"/>
      <c r="AC278" s="40"/>
      <c r="AD278" s="40"/>
      <c r="AE278" s="40"/>
      <c r="AT278" s="19" t="s">
        <v>220</v>
      </c>
      <c r="AU278" s="19" t="s">
        <v>86</v>
      </c>
    </row>
    <row r="279" s="13" customFormat="1">
      <c r="A279" s="13"/>
      <c r="B279" s="237"/>
      <c r="C279" s="238"/>
      <c r="D279" s="232" t="s">
        <v>222</v>
      </c>
      <c r="E279" s="239" t="s">
        <v>22</v>
      </c>
      <c r="F279" s="240" t="s">
        <v>1001</v>
      </c>
      <c r="G279" s="238"/>
      <c r="H279" s="241">
        <v>150.815</v>
      </c>
      <c r="I279" s="242"/>
      <c r="J279" s="242"/>
      <c r="K279" s="238"/>
      <c r="L279" s="238"/>
      <c r="M279" s="243"/>
      <c r="N279" s="244"/>
      <c r="O279" s="245"/>
      <c r="P279" s="245"/>
      <c r="Q279" s="245"/>
      <c r="R279" s="245"/>
      <c r="S279" s="245"/>
      <c r="T279" s="245"/>
      <c r="U279" s="245"/>
      <c r="V279" s="245"/>
      <c r="W279" s="245"/>
      <c r="X279" s="246"/>
      <c r="Y279" s="13"/>
      <c r="Z279" s="13"/>
      <c r="AA279" s="13"/>
      <c r="AB279" s="13"/>
      <c r="AC279" s="13"/>
      <c r="AD279" s="13"/>
      <c r="AE279" s="13"/>
      <c r="AT279" s="247" t="s">
        <v>222</v>
      </c>
      <c r="AU279" s="247" t="s">
        <v>86</v>
      </c>
      <c r="AV279" s="13" t="s">
        <v>86</v>
      </c>
      <c r="AW279" s="13" t="s">
        <v>5</v>
      </c>
      <c r="AX279" s="13" t="s">
        <v>84</v>
      </c>
      <c r="AY279" s="247" t="s">
        <v>211</v>
      </c>
    </row>
    <row r="280" s="2" customFormat="1">
      <c r="A280" s="40"/>
      <c r="B280" s="41"/>
      <c r="C280" s="218" t="s">
        <v>526</v>
      </c>
      <c r="D280" s="218" t="s">
        <v>213</v>
      </c>
      <c r="E280" s="219" t="s">
        <v>1002</v>
      </c>
      <c r="F280" s="220" t="s">
        <v>1003</v>
      </c>
      <c r="G280" s="221" t="s">
        <v>272</v>
      </c>
      <c r="H280" s="222">
        <v>13573.35</v>
      </c>
      <c r="I280" s="223"/>
      <c r="J280" s="223"/>
      <c r="K280" s="224">
        <f>ROUND(P280*H280,2)</f>
        <v>0</v>
      </c>
      <c r="L280" s="220" t="s">
        <v>217</v>
      </c>
      <c r="M280" s="46"/>
      <c r="N280" s="225" t="s">
        <v>22</v>
      </c>
      <c r="O280" s="226" t="s">
        <v>46</v>
      </c>
      <c r="P280" s="227">
        <f>I280+J280</f>
        <v>0</v>
      </c>
      <c r="Q280" s="227">
        <f>ROUND(I280*H280,2)</f>
        <v>0</v>
      </c>
      <c r="R280" s="227">
        <f>ROUND(J280*H280,2)</f>
        <v>0</v>
      </c>
      <c r="S280" s="86"/>
      <c r="T280" s="228">
        <f>S280*H280</f>
        <v>0</v>
      </c>
      <c r="U280" s="228">
        <v>0</v>
      </c>
      <c r="V280" s="228">
        <f>U280*H280</f>
        <v>0</v>
      </c>
      <c r="W280" s="228">
        <v>0</v>
      </c>
      <c r="X280" s="229">
        <f>W280*H280</f>
        <v>0</v>
      </c>
      <c r="Y280" s="40"/>
      <c r="Z280" s="40"/>
      <c r="AA280" s="40"/>
      <c r="AB280" s="40"/>
      <c r="AC280" s="40"/>
      <c r="AD280" s="40"/>
      <c r="AE280" s="40"/>
      <c r="AR280" s="230" t="s">
        <v>218</v>
      </c>
      <c r="AT280" s="230" t="s">
        <v>213</v>
      </c>
      <c r="AU280" s="230" t="s">
        <v>86</v>
      </c>
      <c r="AY280" s="19" t="s">
        <v>211</v>
      </c>
      <c r="BE280" s="231">
        <f>IF(O280="základní",K280,0)</f>
        <v>0</v>
      </c>
      <c r="BF280" s="231">
        <f>IF(O280="snížená",K280,0)</f>
        <v>0</v>
      </c>
      <c r="BG280" s="231">
        <f>IF(O280="zákl. přenesená",K280,0)</f>
        <v>0</v>
      </c>
      <c r="BH280" s="231">
        <f>IF(O280="sníž. přenesená",K280,0)</f>
        <v>0</v>
      </c>
      <c r="BI280" s="231">
        <f>IF(O280="nulová",K280,0)</f>
        <v>0</v>
      </c>
      <c r="BJ280" s="19" t="s">
        <v>84</v>
      </c>
      <c r="BK280" s="231">
        <f>ROUND(P280*H280,2)</f>
        <v>0</v>
      </c>
      <c r="BL280" s="19" t="s">
        <v>218</v>
      </c>
      <c r="BM280" s="230" t="s">
        <v>1004</v>
      </c>
    </row>
    <row r="281" s="2" customFormat="1">
      <c r="A281" s="40"/>
      <c r="B281" s="41"/>
      <c r="C281" s="42"/>
      <c r="D281" s="232" t="s">
        <v>220</v>
      </c>
      <c r="E281" s="42"/>
      <c r="F281" s="233" t="s">
        <v>1005</v>
      </c>
      <c r="G281" s="42"/>
      <c r="H281" s="42"/>
      <c r="I281" s="234"/>
      <c r="J281" s="234"/>
      <c r="K281" s="42"/>
      <c r="L281" s="42"/>
      <c r="M281" s="46"/>
      <c r="N281" s="235"/>
      <c r="O281" s="236"/>
      <c r="P281" s="86"/>
      <c r="Q281" s="86"/>
      <c r="R281" s="86"/>
      <c r="S281" s="86"/>
      <c r="T281" s="86"/>
      <c r="U281" s="86"/>
      <c r="V281" s="86"/>
      <c r="W281" s="86"/>
      <c r="X281" s="87"/>
      <c r="Y281" s="40"/>
      <c r="Z281" s="40"/>
      <c r="AA281" s="40"/>
      <c r="AB281" s="40"/>
      <c r="AC281" s="40"/>
      <c r="AD281" s="40"/>
      <c r="AE281" s="40"/>
      <c r="AT281" s="19" t="s">
        <v>220</v>
      </c>
      <c r="AU281" s="19" t="s">
        <v>86</v>
      </c>
    </row>
    <row r="282" s="13" customFormat="1">
      <c r="A282" s="13"/>
      <c r="B282" s="237"/>
      <c r="C282" s="238"/>
      <c r="D282" s="232" t="s">
        <v>222</v>
      </c>
      <c r="E282" s="239" t="s">
        <v>22</v>
      </c>
      <c r="F282" s="240" t="s">
        <v>1006</v>
      </c>
      <c r="G282" s="238"/>
      <c r="H282" s="241">
        <v>13573.35</v>
      </c>
      <c r="I282" s="242"/>
      <c r="J282" s="242"/>
      <c r="K282" s="238"/>
      <c r="L282" s="238"/>
      <c r="M282" s="243"/>
      <c r="N282" s="244"/>
      <c r="O282" s="245"/>
      <c r="P282" s="245"/>
      <c r="Q282" s="245"/>
      <c r="R282" s="245"/>
      <c r="S282" s="245"/>
      <c r="T282" s="245"/>
      <c r="U282" s="245"/>
      <c r="V282" s="245"/>
      <c r="W282" s="245"/>
      <c r="X282" s="246"/>
      <c r="Y282" s="13"/>
      <c r="Z282" s="13"/>
      <c r="AA282" s="13"/>
      <c r="AB282" s="13"/>
      <c r="AC282" s="13"/>
      <c r="AD282" s="13"/>
      <c r="AE282" s="13"/>
      <c r="AT282" s="247" t="s">
        <v>222</v>
      </c>
      <c r="AU282" s="247" t="s">
        <v>86</v>
      </c>
      <c r="AV282" s="13" t="s">
        <v>86</v>
      </c>
      <c r="AW282" s="13" t="s">
        <v>5</v>
      </c>
      <c r="AX282" s="13" t="s">
        <v>84</v>
      </c>
      <c r="AY282" s="247" t="s">
        <v>211</v>
      </c>
    </row>
    <row r="283" s="2" customFormat="1">
      <c r="A283" s="40"/>
      <c r="B283" s="41"/>
      <c r="C283" s="218" t="s">
        <v>531</v>
      </c>
      <c r="D283" s="218" t="s">
        <v>213</v>
      </c>
      <c r="E283" s="219" t="s">
        <v>1007</v>
      </c>
      <c r="F283" s="220" t="s">
        <v>1008</v>
      </c>
      <c r="G283" s="221" t="s">
        <v>272</v>
      </c>
      <c r="H283" s="222">
        <v>150.815</v>
      </c>
      <c r="I283" s="223"/>
      <c r="J283" s="223"/>
      <c r="K283" s="224">
        <f>ROUND(P283*H283,2)</f>
        <v>0</v>
      </c>
      <c r="L283" s="220" t="s">
        <v>217</v>
      </c>
      <c r="M283" s="46"/>
      <c r="N283" s="225" t="s">
        <v>22</v>
      </c>
      <c r="O283" s="226" t="s">
        <v>46</v>
      </c>
      <c r="P283" s="227">
        <f>I283+J283</f>
        <v>0</v>
      </c>
      <c r="Q283" s="227">
        <f>ROUND(I283*H283,2)</f>
        <v>0</v>
      </c>
      <c r="R283" s="227">
        <f>ROUND(J283*H283,2)</f>
        <v>0</v>
      </c>
      <c r="S283" s="86"/>
      <c r="T283" s="228">
        <f>S283*H283</f>
        <v>0</v>
      </c>
      <c r="U283" s="228">
        <v>0</v>
      </c>
      <c r="V283" s="228">
        <f>U283*H283</f>
        <v>0</v>
      </c>
      <c r="W283" s="228">
        <v>0</v>
      </c>
      <c r="X283" s="229">
        <f>W283*H283</f>
        <v>0</v>
      </c>
      <c r="Y283" s="40"/>
      <c r="Z283" s="40"/>
      <c r="AA283" s="40"/>
      <c r="AB283" s="40"/>
      <c r="AC283" s="40"/>
      <c r="AD283" s="40"/>
      <c r="AE283" s="40"/>
      <c r="AR283" s="230" t="s">
        <v>218</v>
      </c>
      <c r="AT283" s="230" t="s">
        <v>213</v>
      </c>
      <c r="AU283" s="230" t="s">
        <v>86</v>
      </c>
      <c r="AY283" s="19" t="s">
        <v>211</v>
      </c>
      <c r="BE283" s="231">
        <f>IF(O283="základní",K283,0)</f>
        <v>0</v>
      </c>
      <c r="BF283" s="231">
        <f>IF(O283="snížená",K283,0)</f>
        <v>0</v>
      </c>
      <c r="BG283" s="231">
        <f>IF(O283="zákl. přenesená",K283,0)</f>
        <v>0</v>
      </c>
      <c r="BH283" s="231">
        <f>IF(O283="sníž. přenesená",K283,0)</f>
        <v>0</v>
      </c>
      <c r="BI283" s="231">
        <f>IF(O283="nulová",K283,0)</f>
        <v>0</v>
      </c>
      <c r="BJ283" s="19" t="s">
        <v>84</v>
      </c>
      <c r="BK283" s="231">
        <f>ROUND(P283*H283,2)</f>
        <v>0</v>
      </c>
      <c r="BL283" s="19" t="s">
        <v>218</v>
      </c>
      <c r="BM283" s="230" t="s">
        <v>1009</v>
      </c>
    </row>
    <row r="284" s="2" customFormat="1">
      <c r="A284" s="40"/>
      <c r="B284" s="41"/>
      <c r="C284" s="42"/>
      <c r="D284" s="232" t="s">
        <v>220</v>
      </c>
      <c r="E284" s="42"/>
      <c r="F284" s="233" t="s">
        <v>1010</v>
      </c>
      <c r="G284" s="42"/>
      <c r="H284" s="42"/>
      <c r="I284" s="234"/>
      <c r="J284" s="234"/>
      <c r="K284" s="42"/>
      <c r="L284" s="42"/>
      <c r="M284" s="46"/>
      <c r="N284" s="235"/>
      <c r="O284" s="236"/>
      <c r="P284" s="86"/>
      <c r="Q284" s="86"/>
      <c r="R284" s="86"/>
      <c r="S284" s="86"/>
      <c r="T284" s="86"/>
      <c r="U284" s="86"/>
      <c r="V284" s="86"/>
      <c r="W284" s="86"/>
      <c r="X284" s="87"/>
      <c r="Y284" s="40"/>
      <c r="Z284" s="40"/>
      <c r="AA284" s="40"/>
      <c r="AB284" s="40"/>
      <c r="AC284" s="40"/>
      <c r="AD284" s="40"/>
      <c r="AE284" s="40"/>
      <c r="AT284" s="19" t="s">
        <v>220</v>
      </c>
      <c r="AU284" s="19" t="s">
        <v>86</v>
      </c>
    </row>
    <row r="285" s="2" customFormat="1" ht="24.15" customHeight="1">
      <c r="A285" s="40"/>
      <c r="B285" s="41"/>
      <c r="C285" s="218" t="s">
        <v>537</v>
      </c>
      <c r="D285" s="218" t="s">
        <v>213</v>
      </c>
      <c r="E285" s="219" t="s">
        <v>1011</v>
      </c>
      <c r="F285" s="220" t="s">
        <v>1012</v>
      </c>
      <c r="G285" s="221" t="s">
        <v>272</v>
      </c>
      <c r="H285" s="222">
        <v>150.815</v>
      </c>
      <c r="I285" s="223"/>
      <c r="J285" s="223"/>
      <c r="K285" s="224">
        <f>ROUND(P285*H285,2)</f>
        <v>0</v>
      </c>
      <c r="L285" s="220" t="s">
        <v>217</v>
      </c>
      <c r="M285" s="46"/>
      <c r="N285" s="225" t="s">
        <v>22</v>
      </c>
      <c r="O285" s="226" t="s">
        <v>46</v>
      </c>
      <c r="P285" s="227">
        <f>I285+J285</f>
        <v>0</v>
      </c>
      <c r="Q285" s="227">
        <f>ROUND(I285*H285,2)</f>
        <v>0</v>
      </c>
      <c r="R285" s="227">
        <f>ROUND(J285*H285,2)</f>
        <v>0</v>
      </c>
      <c r="S285" s="86"/>
      <c r="T285" s="228">
        <f>S285*H285</f>
        <v>0</v>
      </c>
      <c r="U285" s="228">
        <v>0</v>
      </c>
      <c r="V285" s="228">
        <f>U285*H285</f>
        <v>0</v>
      </c>
      <c r="W285" s="228">
        <v>0</v>
      </c>
      <c r="X285" s="229">
        <f>W285*H285</f>
        <v>0</v>
      </c>
      <c r="Y285" s="40"/>
      <c r="Z285" s="40"/>
      <c r="AA285" s="40"/>
      <c r="AB285" s="40"/>
      <c r="AC285" s="40"/>
      <c r="AD285" s="40"/>
      <c r="AE285" s="40"/>
      <c r="AR285" s="230" t="s">
        <v>218</v>
      </c>
      <c r="AT285" s="230" t="s">
        <v>213</v>
      </c>
      <c r="AU285" s="230" t="s">
        <v>86</v>
      </c>
      <c r="AY285" s="19" t="s">
        <v>211</v>
      </c>
      <c r="BE285" s="231">
        <f>IF(O285="základní",K285,0)</f>
        <v>0</v>
      </c>
      <c r="BF285" s="231">
        <f>IF(O285="snížená",K285,0)</f>
        <v>0</v>
      </c>
      <c r="BG285" s="231">
        <f>IF(O285="zákl. přenesená",K285,0)</f>
        <v>0</v>
      </c>
      <c r="BH285" s="231">
        <f>IF(O285="sníž. přenesená",K285,0)</f>
        <v>0</v>
      </c>
      <c r="BI285" s="231">
        <f>IF(O285="nulová",K285,0)</f>
        <v>0</v>
      </c>
      <c r="BJ285" s="19" t="s">
        <v>84</v>
      </c>
      <c r="BK285" s="231">
        <f>ROUND(P285*H285,2)</f>
        <v>0</v>
      </c>
      <c r="BL285" s="19" t="s">
        <v>218</v>
      </c>
      <c r="BM285" s="230" t="s">
        <v>1013</v>
      </c>
    </row>
    <row r="286" s="2" customFormat="1">
      <c r="A286" s="40"/>
      <c r="B286" s="41"/>
      <c r="C286" s="42"/>
      <c r="D286" s="232" t="s">
        <v>220</v>
      </c>
      <c r="E286" s="42"/>
      <c r="F286" s="233" t="s">
        <v>1014</v>
      </c>
      <c r="G286" s="42"/>
      <c r="H286" s="42"/>
      <c r="I286" s="234"/>
      <c r="J286" s="234"/>
      <c r="K286" s="42"/>
      <c r="L286" s="42"/>
      <c r="M286" s="46"/>
      <c r="N286" s="235"/>
      <c r="O286" s="236"/>
      <c r="P286" s="86"/>
      <c r="Q286" s="86"/>
      <c r="R286" s="86"/>
      <c r="S286" s="86"/>
      <c r="T286" s="86"/>
      <c r="U286" s="86"/>
      <c r="V286" s="86"/>
      <c r="W286" s="86"/>
      <c r="X286" s="87"/>
      <c r="Y286" s="40"/>
      <c r="Z286" s="40"/>
      <c r="AA286" s="40"/>
      <c r="AB286" s="40"/>
      <c r="AC286" s="40"/>
      <c r="AD286" s="40"/>
      <c r="AE286" s="40"/>
      <c r="AT286" s="19" t="s">
        <v>220</v>
      </c>
      <c r="AU286" s="19" t="s">
        <v>86</v>
      </c>
    </row>
    <row r="287" s="2" customFormat="1" ht="24.15" customHeight="1">
      <c r="A287" s="40"/>
      <c r="B287" s="41"/>
      <c r="C287" s="218" t="s">
        <v>542</v>
      </c>
      <c r="D287" s="218" t="s">
        <v>213</v>
      </c>
      <c r="E287" s="219" t="s">
        <v>1015</v>
      </c>
      <c r="F287" s="220" t="s">
        <v>1016</v>
      </c>
      <c r="G287" s="221" t="s">
        <v>272</v>
      </c>
      <c r="H287" s="222">
        <v>13573.35</v>
      </c>
      <c r="I287" s="223"/>
      <c r="J287" s="223"/>
      <c r="K287" s="224">
        <f>ROUND(P287*H287,2)</f>
        <v>0</v>
      </c>
      <c r="L287" s="220" t="s">
        <v>217</v>
      </c>
      <c r="M287" s="46"/>
      <c r="N287" s="225" t="s">
        <v>22</v>
      </c>
      <c r="O287" s="226" t="s">
        <v>46</v>
      </c>
      <c r="P287" s="227">
        <f>I287+J287</f>
        <v>0</v>
      </c>
      <c r="Q287" s="227">
        <f>ROUND(I287*H287,2)</f>
        <v>0</v>
      </c>
      <c r="R287" s="227">
        <f>ROUND(J287*H287,2)</f>
        <v>0</v>
      </c>
      <c r="S287" s="86"/>
      <c r="T287" s="228">
        <f>S287*H287</f>
        <v>0</v>
      </c>
      <c r="U287" s="228">
        <v>0</v>
      </c>
      <c r="V287" s="228">
        <f>U287*H287</f>
        <v>0</v>
      </c>
      <c r="W287" s="228">
        <v>0</v>
      </c>
      <c r="X287" s="229">
        <f>W287*H287</f>
        <v>0</v>
      </c>
      <c r="Y287" s="40"/>
      <c r="Z287" s="40"/>
      <c r="AA287" s="40"/>
      <c r="AB287" s="40"/>
      <c r="AC287" s="40"/>
      <c r="AD287" s="40"/>
      <c r="AE287" s="40"/>
      <c r="AR287" s="230" t="s">
        <v>218</v>
      </c>
      <c r="AT287" s="230" t="s">
        <v>213</v>
      </c>
      <c r="AU287" s="230" t="s">
        <v>86</v>
      </c>
      <c r="AY287" s="19" t="s">
        <v>211</v>
      </c>
      <c r="BE287" s="231">
        <f>IF(O287="základní",K287,0)</f>
        <v>0</v>
      </c>
      <c r="BF287" s="231">
        <f>IF(O287="snížená",K287,0)</f>
        <v>0</v>
      </c>
      <c r="BG287" s="231">
        <f>IF(O287="zákl. přenesená",K287,0)</f>
        <v>0</v>
      </c>
      <c r="BH287" s="231">
        <f>IF(O287="sníž. přenesená",K287,0)</f>
        <v>0</v>
      </c>
      <c r="BI287" s="231">
        <f>IF(O287="nulová",K287,0)</f>
        <v>0</v>
      </c>
      <c r="BJ287" s="19" t="s">
        <v>84</v>
      </c>
      <c r="BK287" s="231">
        <f>ROUND(P287*H287,2)</f>
        <v>0</v>
      </c>
      <c r="BL287" s="19" t="s">
        <v>218</v>
      </c>
      <c r="BM287" s="230" t="s">
        <v>1017</v>
      </c>
    </row>
    <row r="288" s="2" customFormat="1">
      <c r="A288" s="40"/>
      <c r="B288" s="41"/>
      <c r="C288" s="42"/>
      <c r="D288" s="232" t="s">
        <v>220</v>
      </c>
      <c r="E288" s="42"/>
      <c r="F288" s="233" t="s">
        <v>1018</v>
      </c>
      <c r="G288" s="42"/>
      <c r="H288" s="42"/>
      <c r="I288" s="234"/>
      <c r="J288" s="234"/>
      <c r="K288" s="42"/>
      <c r="L288" s="42"/>
      <c r="M288" s="46"/>
      <c r="N288" s="235"/>
      <c r="O288" s="236"/>
      <c r="P288" s="86"/>
      <c r="Q288" s="86"/>
      <c r="R288" s="86"/>
      <c r="S288" s="86"/>
      <c r="T288" s="86"/>
      <c r="U288" s="86"/>
      <c r="V288" s="86"/>
      <c r="W288" s="86"/>
      <c r="X288" s="87"/>
      <c r="Y288" s="40"/>
      <c r="Z288" s="40"/>
      <c r="AA288" s="40"/>
      <c r="AB288" s="40"/>
      <c r="AC288" s="40"/>
      <c r="AD288" s="40"/>
      <c r="AE288" s="40"/>
      <c r="AT288" s="19" t="s">
        <v>220</v>
      </c>
      <c r="AU288" s="19" t="s">
        <v>86</v>
      </c>
    </row>
    <row r="289" s="2" customFormat="1" ht="24.15" customHeight="1">
      <c r="A289" s="40"/>
      <c r="B289" s="41"/>
      <c r="C289" s="218" t="s">
        <v>548</v>
      </c>
      <c r="D289" s="218" t="s">
        <v>213</v>
      </c>
      <c r="E289" s="219" t="s">
        <v>1019</v>
      </c>
      <c r="F289" s="220" t="s">
        <v>1020</v>
      </c>
      <c r="G289" s="221" t="s">
        <v>272</v>
      </c>
      <c r="H289" s="222">
        <v>150.815</v>
      </c>
      <c r="I289" s="223"/>
      <c r="J289" s="223"/>
      <c r="K289" s="224">
        <f>ROUND(P289*H289,2)</f>
        <v>0</v>
      </c>
      <c r="L289" s="220" t="s">
        <v>217</v>
      </c>
      <c r="M289" s="46"/>
      <c r="N289" s="225" t="s">
        <v>22</v>
      </c>
      <c r="O289" s="226" t="s">
        <v>46</v>
      </c>
      <c r="P289" s="227">
        <f>I289+J289</f>
        <v>0</v>
      </c>
      <c r="Q289" s="227">
        <f>ROUND(I289*H289,2)</f>
        <v>0</v>
      </c>
      <c r="R289" s="227">
        <f>ROUND(J289*H289,2)</f>
        <v>0</v>
      </c>
      <c r="S289" s="86"/>
      <c r="T289" s="228">
        <f>S289*H289</f>
        <v>0</v>
      </c>
      <c r="U289" s="228">
        <v>0</v>
      </c>
      <c r="V289" s="228">
        <f>U289*H289</f>
        <v>0</v>
      </c>
      <c r="W289" s="228">
        <v>0</v>
      </c>
      <c r="X289" s="229">
        <f>W289*H289</f>
        <v>0</v>
      </c>
      <c r="Y289" s="40"/>
      <c r="Z289" s="40"/>
      <c r="AA289" s="40"/>
      <c r="AB289" s="40"/>
      <c r="AC289" s="40"/>
      <c r="AD289" s="40"/>
      <c r="AE289" s="40"/>
      <c r="AR289" s="230" t="s">
        <v>218</v>
      </c>
      <c r="AT289" s="230" t="s">
        <v>213</v>
      </c>
      <c r="AU289" s="230" t="s">
        <v>86</v>
      </c>
      <c r="AY289" s="19" t="s">
        <v>211</v>
      </c>
      <c r="BE289" s="231">
        <f>IF(O289="základní",K289,0)</f>
        <v>0</v>
      </c>
      <c r="BF289" s="231">
        <f>IF(O289="snížená",K289,0)</f>
        <v>0</v>
      </c>
      <c r="BG289" s="231">
        <f>IF(O289="zákl. přenesená",K289,0)</f>
        <v>0</v>
      </c>
      <c r="BH289" s="231">
        <f>IF(O289="sníž. přenesená",K289,0)</f>
        <v>0</v>
      </c>
      <c r="BI289" s="231">
        <f>IF(O289="nulová",K289,0)</f>
        <v>0</v>
      </c>
      <c r="BJ289" s="19" t="s">
        <v>84</v>
      </c>
      <c r="BK289" s="231">
        <f>ROUND(P289*H289,2)</f>
        <v>0</v>
      </c>
      <c r="BL289" s="19" t="s">
        <v>218</v>
      </c>
      <c r="BM289" s="230" t="s">
        <v>1021</v>
      </c>
    </row>
    <row r="290" s="2" customFormat="1">
      <c r="A290" s="40"/>
      <c r="B290" s="41"/>
      <c r="C290" s="42"/>
      <c r="D290" s="232" t="s">
        <v>220</v>
      </c>
      <c r="E290" s="42"/>
      <c r="F290" s="233" t="s">
        <v>1022</v>
      </c>
      <c r="G290" s="42"/>
      <c r="H290" s="42"/>
      <c r="I290" s="234"/>
      <c r="J290" s="234"/>
      <c r="K290" s="42"/>
      <c r="L290" s="42"/>
      <c r="M290" s="46"/>
      <c r="N290" s="235"/>
      <c r="O290" s="236"/>
      <c r="P290" s="86"/>
      <c r="Q290" s="86"/>
      <c r="R290" s="86"/>
      <c r="S290" s="86"/>
      <c r="T290" s="86"/>
      <c r="U290" s="86"/>
      <c r="V290" s="86"/>
      <c r="W290" s="86"/>
      <c r="X290" s="87"/>
      <c r="Y290" s="40"/>
      <c r="Z290" s="40"/>
      <c r="AA290" s="40"/>
      <c r="AB290" s="40"/>
      <c r="AC290" s="40"/>
      <c r="AD290" s="40"/>
      <c r="AE290" s="40"/>
      <c r="AT290" s="19" t="s">
        <v>220</v>
      </c>
      <c r="AU290" s="19" t="s">
        <v>86</v>
      </c>
    </row>
    <row r="291" s="2" customFormat="1" ht="24.15" customHeight="1">
      <c r="A291" s="40"/>
      <c r="B291" s="41"/>
      <c r="C291" s="218" t="s">
        <v>556</v>
      </c>
      <c r="D291" s="218" t="s">
        <v>213</v>
      </c>
      <c r="E291" s="219" t="s">
        <v>1023</v>
      </c>
      <c r="F291" s="220" t="s">
        <v>1024</v>
      </c>
      <c r="G291" s="221" t="s">
        <v>272</v>
      </c>
      <c r="H291" s="222">
        <v>29.34</v>
      </c>
      <c r="I291" s="223"/>
      <c r="J291" s="223"/>
      <c r="K291" s="224">
        <f>ROUND(P291*H291,2)</f>
        <v>0</v>
      </c>
      <c r="L291" s="220" t="s">
        <v>217</v>
      </c>
      <c r="M291" s="46"/>
      <c r="N291" s="225" t="s">
        <v>22</v>
      </c>
      <c r="O291" s="226" t="s">
        <v>46</v>
      </c>
      <c r="P291" s="227">
        <f>I291+J291</f>
        <v>0</v>
      </c>
      <c r="Q291" s="227">
        <f>ROUND(I291*H291,2)</f>
        <v>0</v>
      </c>
      <c r="R291" s="227">
        <f>ROUND(J291*H291,2)</f>
        <v>0</v>
      </c>
      <c r="S291" s="86"/>
      <c r="T291" s="228">
        <f>S291*H291</f>
        <v>0</v>
      </c>
      <c r="U291" s="228">
        <v>0</v>
      </c>
      <c r="V291" s="228">
        <f>U291*H291</f>
        <v>0</v>
      </c>
      <c r="W291" s="228">
        <v>0</v>
      </c>
      <c r="X291" s="229">
        <f>W291*H291</f>
        <v>0</v>
      </c>
      <c r="Y291" s="40"/>
      <c r="Z291" s="40"/>
      <c r="AA291" s="40"/>
      <c r="AB291" s="40"/>
      <c r="AC291" s="40"/>
      <c r="AD291" s="40"/>
      <c r="AE291" s="40"/>
      <c r="AR291" s="230" t="s">
        <v>218</v>
      </c>
      <c r="AT291" s="230" t="s">
        <v>213</v>
      </c>
      <c r="AU291" s="230" t="s">
        <v>86</v>
      </c>
      <c r="AY291" s="19" t="s">
        <v>211</v>
      </c>
      <c r="BE291" s="231">
        <f>IF(O291="základní",K291,0)</f>
        <v>0</v>
      </c>
      <c r="BF291" s="231">
        <f>IF(O291="snížená",K291,0)</f>
        <v>0</v>
      </c>
      <c r="BG291" s="231">
        <f>IF(O291="zákl. přenesená",K291,0)</f>
        <v>0</v>
      </c>
      <c r="BH291" s="231">
        <f>IF(O291="sníž. přenesená",K291,0)</f>
        <v>0</v>
      </c>
      <c r="BI291" s="231">
        <f>IF(O291="nulová",K291,0)</f>
        <v>0</v>
      </c>
      <c r="BJ291" s="19" t="s">
        <v>84</v>
      </c>
      <c r="BK291" s="231">
        <f>ROUND(P291*H291,2)</f>
        <v>0</v>
      </c>
      <c r="BL291" s="19" t="s">
        <v>218</v>
      </c>
      <c r="BM291" s="230" t="s">
        <v>1025</v>
      </c>
    </row>
    <row r="292" s="2" customFormat="1">
      <c r="A292" s="40"/>
      <c r="B292" s="41"/>
      <c r="C292" s="42"/>
      <c r="D292" s="232" t="s">
        <v>220</v>
      </c>
      <c r="E292" s="42"/>
      <c r="F292" s="233" t="s">
        <v>1026</v>
      </c>
      <c r="G292" s="42"/>
      <c r="H292" s="42"/>
      <c r="I292" s="234"/>
      <c r="J292" s="234"/>
      <c r="K292" s="42"/>
      <c r="L292" s="42"/>
      <c r="M292" s="46"/>
      <c r="N292" s="235"/>
      <c r="O292" s="236"/>
      <c r="P292" s="86"/>
      <c r="Q292" s="86"/>
      <c r="R292" s="86"/>
      <c r="S292" s="86"/>
      <c r="T292" s="86"/>
      <c r="U292" s="86"/>
      <c r="V292" s="86"/>
      <c r="W292" s="86"/>
      <c r="X292" s="87"/>
      <c r="Y292" s="40"/>
      <c r="Z292" s="40"/>
      <c r="AA292" s="40"/>
      <c r="AB292" s="40"/>
      <c r="AC292" s="40"/>
      <c r="AD292" s="40"/>
      <c r="AE292" s="40"/>
      <c r="AT292" s="19" t="s">
        <v>220</v>
      </c>
      <c r="AU292" s="19" t="s">
        <v>86</v>
      </c>
    </row>
    <row r="293" s="13" customFormat="1">
      <c r="A293" s="13"/>
      <c r="B293" s="237"/>
      <c r="C293" s="238"/>
      <c r="D293" s="232" t="s">
        <v>222</v>
      </c>
      <c r="E293" s="239" t="s">
        <v>22</v>
      </c>
      <c r="F293" s="240" t="s">
        <v>1027</v>
      </c>
      <c r="G293" s="238"/>
      <c r="H293" s="241">
        <v>29.34</v>
      </c>
      <c r="I293" s="242"/>
      <c r="J293" s="242"/>
      <c r="K293" s="238"/>
      <c r="L293" s="238"/>
      <c r="M293" s="243"/>
      <c r="N293" s="244"/>
      <c r="O293" s="245"/>
      <c r="P293" s="245"/>
      <c r="Q293" s="245"/>
      <c r="R293" s="245"/>
      <c r="S293" s="245"/>
      <c r="T293" s="245"/>
      <c r="U293" s="245"/>
      <c r="V293" s="245"/>
      <c r="W293" s="245"/>
      <c r="X293" s="246"/>
      <c r="Y293" s="13"/>
      <c r="Z293" s="13"/>
      <c r="AA293" s="13"/>
      <c r="AB293" s="13"/>
      <c r="AC293" s="13"/>
      <c r="AD293" s="13"/>
      <c r="AE293" s="13"/>
      <c r="AT293" s="247" t="s">
        <v>222</v>
      </c>
      <c r="AU293" s="247" t="s">
        <v>86</v>
      </c>
      <c r="AV293" s="13" t="s">
        <v>86</v>
      </c>
      <c r="AW293" s="13" t="s">
        <v>5</v>
      </c>
      <c r="AX293" s="13" t="s">
        <v>84</v>
      </c>
      <c r="AY293" s="247" t="s">
        <v>211</v>
      </c>
    </row>
    <row r="294" s="2" customFormat="1" ht="24.15" customHeight="1">
      <c r="A294" s="40"/>
      <c r="B294" s="41"/>
      <c r="C294" s="218" t="s">
        <v>562</v>
      </c>
      <c r="D294" s="218" t="s">
        <v>213</v>
      </c>
      <c r="E294" s="219" t="s">
        <v>1028</v>
      </c>
      <c r="F294" s="220" t="s">
        <v>1029</v>
      </c>
      <c r="G294" s="221" t="s">
        <v>272</v>
      </c>
      <c r="H294" s="222">
        <v>2640.5999999999999</v>
      </c>
      <c r="I294" s="223"/>
      <c r="J294" s="223"/>
      <c r="K294" s="224">
        <f>ROUND(P294*H294,2)</f>
        <v>0</v>
      </c>
      <c r="L294" s="220" t="s">
        <v>217</v>
      </c>
      <c r="M294" s="46"/>
      <c r="N294" s="225" t="s">
        <v>22</v>
      </c>
      <c r="O294" s="226" t="s">
        <v>46</v>
      </c>
      <c r="P294" s="227">
        <f>I294+J294</f>
        <v>0</v>
      </c>
      <c r="Q294" s="227">
        <f>ROUND(I294*H294,2)</f>
        <v>0</v>
      </c>
      <c r="R294" s="227">
        <f>ROUND(J294*H294,2)</f>
        <v>0</v>
      </c>
      <c r="S294" s="86"/>
      <c r="T294" s="228">
        <f>S294*H294</f>
        <v>0</v>
      </c>
      <c r="U294" s="228">
        <v>0</v>
      </c>
      <c r="V294" s="228">
        <f>U294*H294</f>
        <v>0</v>
      </c>
      <c r="W294" s="228">
        <v>0</v>
      </c>
      <c r="X294" s="229">
        <f>W294*H294</f>
        <v>0</v>
      </c>
      <c r="Y294" s="40"/>
      <c r="Z294" s="40"/>
      <c r="AA294" s="40"/>
      <c r="AB294" s="40"/>
      <c r="AC294" s="40"/>
      <c r="AD294" s="40"/>
      <c r="AE294" s="40"/>
      <c r="AR294" s="230" t="s">
        <v>218</v>
      </c>
      <c r="AT294" s="230" t="s">
        <v>213</v>
      </c>
      <c r="AU294" s="230" t="s">
        <v>86</v>
      </c>
      <c r="AY294" s="19" t="s">
        <v>211</v>
      </c>
      <c r="BE294" s="231">
        <f>IF(O294="základní",K294,0)</f>
        <v>0</v>
      </c>
      <c r="BF294" s="231">
        <f>IF(O294="snížená",K294,0)</f>
        <v>0</v>
      </c>
      <c r="BG294" s="231">
        <f>IF(O294="zákl. přenesená",K294,0)</f>
        <v>0</v>
      </c>
      <c r="BH294" s="231">
        <f>IF(O294="sníž. přenesená",K294,0)</f>
        <v>0</v>
      </c>
      <c r="BI294" s="231">
        <f>IF(O294="nulová",K294,0)</f>
        <v>0</v>
      </c>
      <c r="BJ294" s="19" t="s">
        <v>84</v>
      </c>
      <c r="BK294" s="231">
        <f>ROUND(P294*H294,2)</f>
        <v>0</v>
      </c>
      <c r="BL294" s="19" t="s">
        <v>218</v>
      </c>
      <c r="BM294" s="230" t="s">
        <v>1030</v>
      </c>
    </row>
    <row r="295" s="2" customFormat="1">
      <c r="A295" s="40"/>
      <c r="B295" s="41"/>
      <c r="C295" s="42"/>
      <c r="D295" s="232" t="s">
        <v>220</v>
      </c>
      <c r="E295" s="42"/>
      <c r="F295" s="233" t="s">
        <v>1031</v>
      </c>
      <c r="G295" s="42"/>
      <c r="H295" s="42"/>
      <c r="I295" s="234"/>
      <c r="J295" s="234"/>
      <c r="K295" s="42"/>
      <c r="L295" s="42"/>
      <c r="M295" s="46"/>
      <c r="N295" s="235"/>
      <c r="O295" s="236"/>
      <c r="P295" s="86"/>
      <c r="Q295" s="86"/>
      <c r="R295" s="86"/>
      <c r="S295" s="86"/>
      <c r="T295" s="86"/>
      <c r="U295" s="86"/>
      <c r="V295" s="86"/>
      <c r="W295" s="86"/>
      <c r="X295" s="87"/>
      <c r="Y295" s="40"/>
      <c r="Z295" s="40"/>
      <c r="AA295" s="40"/>
      <c r="AB295" s="40"/>
      <c r="AC295" s="40"/>
      <c r="AD295" s="40"/>
      <c r="AE295" s="40"/>
      <c r="AT295" s="19" t="s">
        <v>220</v>
      </c>
      <c r="AU295" s="19" t="s">
        <v>86</v>
      </c>
    </row>
    <row r="296" s="13" customFormat="1">
      <c r="A296" s="13"/>
      <c r="B296" s="237"/>
      <c r="C296" s="238"/>
      <c r="D296" s="232" t="s">
        <v>222</v>
      </c>
      <c r="E296" s="239" t="s">
        <v>22</v>
      </c>
      <c r="F296" s="240" t="s">
        <v>1032</v>
      </c>
      <c r="G296" s="238"/>
      <c r="H296" s="241">
        <v>2640.5999999999999</v>
      </c>
      <c r="I296" s="242"/>
      <c r="J296" s="242"/>
      <c r="K296" s="238"/>
      <c r="L296" s="238"/>
      <c r="M296" s="243"/>
      <c r="N296" s="244"/>
      <c r="O296" s="245"/>
      <c r="P296" s="245"/>
      <c r="Q296" s="245"/>
      <c r="R296" s="245"/>
      <c r="S296" s="245"/>
      <c r="T296" s="245"/>
      <c r="U296" s="245"/>
      <c r="V296" s="245"/>
      <c r="W296" s="245"/>
      <c r="X296" s="246"/>
      <c r="Y296" s="13"/>
      <c r="Z296" s="13"/>
      <c r="AA296" s="13"/>
      <c r="AB296" s="13"/>
      <c r="AC296" s="13"/>
      <c r="AD296" s="13"/>
      <c r="AE296" s="13"/>
      <c r="AT296" s="247" t="s">
        <v>222</v>
      </c>
      <c r="AU296" s="247" t="s">
        <v>86</v>
      </c>
      <c r="AV296" s="13" t="s">
        <v>86</v>
      </c>
      <c r="AW296" s="13" t="s">
        <v>5</v>
      </c>
      <c r="AX296" s="13" t="s">
        <v>84</v>
      </c>
      <c r="AY296" s="247" t="s">
        <v>211</v>
      </c>
    </row>
    <row r="297" s="2" customFormat="1" ht="24.15" customHeight="1">
      <c r="A297" s="40"/>
      <c r="B297" s="41"/>
      <c r="C297" s="218" t="s">
        <v>569</v>
      </c>
      <c r="D297" s="218" t="s">
        <v>213</v>
      </c>
      <c r="E297" s="219" t="s">
        <v>1033</v>
      </c>
      <c r="F297" s="220" t="s">
        <v>1034</v>
      </c>
      <c r="G297" s="221" t="s">
        <v>272</v>
      </c>
      <c r="H297" s="222">
        <v>29.34</v>
      </c>
      <c r="I297" s="223"/>
      <c r="J297" s="223"/>
      <c r="K297" s="224">
        <f>ROUND(P297*H297,2)</f>
        <v>0</v>
      </c>
      <c r="L297" s="220" t="s">
        <v>217</v>
      </c>
      <c r="M297" s="46"/>
      <c r="N297" s="225" t="s">
        <v>22</v>
      </c>
      <c r="O297" s="226" t="s">
        <v>46</v>
      </c>
      <c r="P297" s="227">
        <f>I297+J297</f>
        <v>0</v>
      </c>
      <c r="Q297" s="227">
        <f>ROUND(I297*H297,2)</f>
        <v>0</v>
      </c>
      <c r="R297" s="227">
        <f>ROUND(J297*H297,2)</f>
        <v>0</v>
      </c>
      <c r="S297" s="86"/>
      <c r="T297" s="228">
        <f>S297*H297</f>
        <v>0</v>
      </c>
      <c r="U297" s="228">
        <v>0</v>
      </c>
      <c r="V297" s="228">
        <f>U297*H297</f>
        <v>0</v>
      </c>
      <c r="W297" s="228">
        <v>0</v>
      </c>
      <c r="X297" s="229">
        <f>W297*H297</f>
        <v>0</v>
      </c>
      <c r="Y297" s="40"/>
      <c r="Z297" s="40"/>
      <c r="AA297" s="40"/>
      <c r="AB297" s="40"/>
      <c r="AC297" s="40"/>
      <c r="AD297" s="40"/>
      <c r="AE297" s="40"/>
      <c r="AR297" s="230" t="s">
        <v>218</v>
      </c>
      <c r="AT297" s="230" t="s">
        <v>213</v>
      </c>
      <c r="AU297" s="230" t="s">
        <v>86</v>
      </c>
      <c r="AY297" s="19" t="s">
        <v>211</v>
      </c>
      <c r="BE297" s="231">
        <f>IF(O297="základní",K297,0)</f>
        <v>0</v>
      </c>
      <c r="BF297" s="231">
        <f>IF(O297="snížená",K297,0)</f>
        <v>0</v>
      </c>
      <c r="BG297" s="231">
        <f>IF(O297="zákl. přenesená",K297,0)</f>
        <v>0</v>
      </c>
      <c r="BH297" s="231">
        <f>IF(O297="sníž. přenesená",K297,0)</f>
        <v>0</v>
      </c>
      <c r="BI297" s="231">
        <f>IF(O297="nulová",K297,0)</f>
        <v>0</v>
      </c>
      <c r="BJ297" s="19" t="s">
        <v>84</v>
      </c>
      <c r="BK297" s="231">
        <f>ROUND(P297*H297,2)</f>
        <v>0</v>
      </c>
      <c r="BL297" s="19" t="s">
        <v>218</v>
      </c>
      <c r="BM297" s="230" t="s">
        <v>1035</v>
      </c>
    </row>
    <row r="298" s="2" customFormat="1">
      <c r="A298" s="40"/>
      <c r="B298" s="41"/>
      <c r="C298" s="42"/>
      <c r="D298" s="232" t="s">
        <v>220</v>
      </c>
      <c r="E298" s="42"/>
      <c r="F298" s="233" t="s">
        <v>1036</v>
      </c>
      <c r="G298" s="42"/>
      <c r="H298" s="42"/>
      <c r="I298" s="234"/>
      <c r="J298" s="234"/>
      <c r="K298" s="42"/>
      <c r="L298" s="42"/>
      <c r="M298" s="46"/>
      <c r="N298" s="235"/>
      <c r="O298" s="236"/>
      <c r="P298" s="86"/>
      <c r="Q298" s="86"/>
      <c r="R298" s="86"/>
      <c r="S298" s="86"/>
      <c r="T298" s="86"/>
      <c r="U298" s="86"/>
      <c r="V298" s="86"/>
      <c r="W298" s="86"/>
      <c r="X298" s="87"/>
      <c r="Y298" s="40"/>
      <c r="Z298" s="40"/>
      <c r="AA298" s="40"/>
      <c r="AB298" s="40"/>
      <c r="AC298" s="40"/>
      <c r="AD298" s="40"/>
      <c r="AE298" s="40"/>
      <c r="AT298" s="19" t="s">
        <v>220</v>
      </c>
      <c r="AU298" s="19" t="s">
        <v>86</v>
      </c>
    </row>
    <row r="299" s="2" customFormat="1" ht="24.15" customHeight="1">
      <c r="A299" s="40"/>
      <c r="B299" s="41"/>
      <c r="C299" s="218" t="s">
        <v>574</v>
      </c>
      <c r="D299" s="218" t="s">
        <v>213</v>
      </c>
      <c r="E299" s="219" t="s">
        <v>1037</v>
      </c>
      <c r="F299" s="220" t="s">
        <v>1038</v>
      </c>
      <c r="G299" s="221" t="s">
        <v>345</v>
      </c>
      <c r="H299" s="222">
        <v>17.079999999999998</v>
      </c>
      <c r="I299" s="223"/>
      <c r="J299" s="223"/>
      <c r="K299" s="224">
        <f>ROUND(P299*H299,2)</f>
        <v>0</v>
      </c>
      <c r="L299" s="220" t="s">
        <v>217</v>
      </c>
      <c r="M299" s="46"/>
      <c r="N299" s="225" t="s">
        <v>22</v>
      </c>
      <c r="O299" s="226" t="s">
        <v>46</v>
      </c>
      <c r="P299" s="227">
        <f>I299+J299</f>
        <v>0</v>
      </c>
      <c r="Q299" s="227">
        <f>ROUND(I299*H299,2)</f>
        <v>0</v>
      </c>
      <c r="R299" s="227">
        <f>ROUND(J299*H299,2)</f>
        <v>0</v>
      </c>
      <c r="S299" s="86"/>
      <c r="T299" s="228">
        <f>S299*H299</f>
        <v>0</v>
      </c>
      <c r="U299" s="228">
        <v>0</v>
      </c>
      <c r="V299" s="228">
        <f>U299*H299</f>
        <v>0</v>
      </c>
      <c r="W299" s="228">
        <v>0</v>
      </c>
      <c r="X299" s="229">
        <f>W299*H299</f>
        <v>0</v>
      </c>
      <c r="Y299" s="40"/>
      <c r="Z299" s="40"/>
      <c r="AA299" s="40"/>
      <c r="AB299" s="40"/>
      <c r="AC299" s="40"/>
      <c r="AD299" s="40"/>
      <c r="AE299" s="40"/>
      <c r="AR299" s="230" t="s">
        <v>218</v>
      </c>
      <c r="AT299" s="230" t="s">
        <v>213</v>
      </c>
      <c r="AU299" s="230" t="s">
        <v>86</v>
      </c>
      <c r="AY299" s="19" t="s">
        <v>211</v>
      </c>
      <c r="BE299" s="231">
        <f>IF(O299="základní",K299,0)</f>
        <v>0</v>
      </c>
      <c r="BF299" s="231">
        <f>IF(O299="snížená",K299,0)</f>
        <v>0</v>
      </c>
      <c r="BG299" s="231">
        <f>IF(O299="zákl. přenesená",K299,0)</f>
        <v>0</v>
      </c>
      <c r="BH299" s="231">
        <f>IF(O299="sníž. přenesená",K299,0)</f>
        <v>0</v>
      </c>
      <c r="BI299" s="231">
        <f>IF(O299="nulová",K299,0)</f>
        <v>0</v>
      </c>
      <c r="BJ299" s="19" t="s">
        <v>84</v>
      </c>
      <c r="BK299" s="231">
        <f>ROUND(P299*H299,2)</f>
        <v>0</v>
      </c>
      <c r="BL299" s="19" t="s">
        <v>218</v>
      </c>
      <c r="BM299" s="230" t="s">
        <v>1039</v>
      </c>
    </row>
    <row r="300" s="2" customFormat="1">
      <c r="A300" s="40"/>
      <c r="B300" s="41"/>
      <c r="C300" s="42"/>
      <c r="D300" s="232" t="s">
        <v>220</v>
      </c>
      <c r="E300" s="42"/>
      <c r="F300" s="233" t="s">
        <v>1040</v>
      </c>
      <c r="G300" s="42"/>
      <c r="H300" s="42"/>
      <c r="I300" s="234"/>
      <c r="J300" s="234"/>
      <c r="K300" s="42"/>
      <c r="L300" s="42"/>
      <c r="M300" s="46"/>
      <c r="N300" s="235"/>
      <c r="O300" s="236"/>
      <c r="P300" s="86"/>
      <c r="Q300" s="86"/>
      <c r="R300" s="86"/>
      <c r="S300" s="86"/>
      <c r="T300" s="86"/>
      <c r="U300" s="86"/>
      <c r="V300" s="86"/>
      <c r="W300" s="86"/>
      <c r="X300" s="87"/>
      <c r="Y300" s="40"/>
      <c r="Z300" s="40"/>
      <c r="AA300" s="40"/>
      <c r="AB300" s="40"/>
      <c r="AC300" s="40"/>
      <c r="AD300" s="40"/>
      <c r="AE300" s="40"/>
      <c r="AT300" s="19" t="s">
        <v>220</v>
      </c>
      <c r="AU300" s="19" t="s">
        <v>86</v>
      </c>
    </row>
    <row r="301" s="13" customFormat="1">
      <c r="A301" s="13"/>
      <c r="B301" s="237"/>
      <c r="C301" s="238"/>
      <c r="D301" s="232" t="s">
        <v>222</v>
      </c>
      <c r="E301" s="239" t="s">
        <v>22</v>
      </c>
      <c r="F301" s="240" t="s">
        <v>1041</v>
      </c>
      <c r="G301" s="238"/>
      <c r="H301" s="241">
        <v>17.079999999999998</v>
      </c>
      <c r="I301" s="242"/>
      <c r="J301" s="242"/>
      <c r="K301" s="238"/>
      <c r="L301" s="238"/>
      <c r="M301" s="243"/>
      <c r="N301" s="244"/>
      <c r="O301" s="245"/>
      <c r="P301" s="245"/>
      <c r="Q301" s="245"/>
      <c r="R301" s="245"/>
      <c r="S301" s="245"/>
      <c r="T301" s="245"/>
      <c r="U301" s="245"/>
      <c r="V301" s="245"/>
      <c r="W301" s="245"/>
      <c r="X301" s="246"/>
      <c r="Y301" s="13"/>
      <c r="Z301" s="13"/>
      <c r="AA301" s="13"/>
      <c r="AB301" s="13"/>
      <c r="AC301" s="13"/>
      <c r="AD301" s="13"/>
      <c r="AE301" s="13"/>
      <c r="AT301" s="247" t="s">
        <v>222</v>
      </c>
      <c r="AU301" s="247" t="s">
        <v>86</v>
      </c>
      <c r="AV301" s="13" t="s">
        <v>86</v>
      </c>
      <c r="AW301" s="13" t="s">
        <v>5</v>
      </c>
      <c r="AX301" s="13" t="s">
        <v>84</v>
      </c>
      <c r="AY301" s="247" t="s">
        <v>211</v>
      </c>
    </row>
    <row r="302" s="2" customFormat="1">
      <c r="A302" s="40"/>
      <c r="B302" s="41"/>
      <c r="C302" s="218" t="s">
        <v>580</v>
      </c>
      <c r="D302" s="218" t="s">
        <v>213</v>
      </c>
      <c r="E302" s="219" t="s">
        <v>1042</v>
      </c>
      <c r="F302" s="220" t="s">
        <v>1043</v>
      </c>
      <c r="G302" s="221" t="s">
        <v>345</v>
      </c>
      <c r="H302" s="222">
        <v>1537.2000000000001</v>
      </c>
      <c r="I302" s="223"/>
      <c r="J302" s="223"/>
      <c r="K302" s="224">
        <f>ROUND(P302*H302,2)</f>
        <v>0</v>
      </c>
      <c r="L302" s="220" t="s">
        <v>217</v>
      </c>
      <c r="M302" s="46"/>
      <c r="N302" s="225" t="s">
        <v>22</v>
      </c>
      <c r="O302" s="226" t="s">
        <v>46</v>
      </c>
      <c r="P302" s="227">
        <f>I302+J302</f>
        <v>0</v>
      </c>
      <c r="Q302" s="227">
        <f>ROUND(I302*H302,2)</f>
        <v>0</v>
      </c>
      <c r="R302" s="227">
        <f>ROUND(J302*H302,2)</f>
        <v>0</v>
      </c>
      <c r="S302" s="86"/>
      <c r="T302" s="228">
        <f>S302*H302</f>
        <v>0</v>
      </c>
      <c r="U302" s="228">
        <v>0</v>
      </c>
      <c r="V302" s="228">
        <f>U302*H302</f>
        <v>0</v>
      </c>
      <c r="W302" s="228">
        <v>0</v>
      </c>
      <c r="X302" s="229">
        <f>W302*H302</f>
        <v>0</v>
      </c>
      <c r="Y302" s="40"/>
      <c r="Z302" s="40"/>
      <c r="AA302" s="40"/>
      <c r="AB302" s="40"/>
      <c r="AC302" s="40"/>
      <c r="AD302" s="40"/>
      <c r="AE302" s="40"/>
      <c r="AR302" s="230" t="s">
        <v>218</v>
      </c>
      <c r="AT302" s="230" t="s">
        <v>213</v>
      </c>
      <c r="AU302" s="230" t="s">
        <v>86</v>
      </c>
      <c r="AY302" s="19" t="s">
        <v>211</v>
      </c>
      <c r="BE302" s="231">
        <f>IF(O302="základní",K302,0)</f>
        <v>0</v>
      </c>
      <c r="BF302" s="231">
        <f>IF(O302="snížená",K302,0)</f>
        <v>0</v>
      </c>
      <c r="BG302" s="231">
        <f>IF(O302="zákl. přenesená",K302,0)</f>
        <v>0</v>
      </c>
      <c r="BH302" s="231">
        <f>IF(O302="sníž. přenesená",K302,0)</f>
        <v>0</v>
      </c>
      <c r="BI302" s="231">
        <f>IF(O302="nulová",K302,0)</f>
        <v>0</v>
      </c>
      <c r="BJ302" s="19" t="s">
        <v>84</v>
      </c>
      <c r="BK302" s="231">
        <f>ROUND(P302*H302,2)</f>
        <v>0</v>
      </c>
      <c r="BL302" s="19" t="s">
        <v>218</v>
      </c>
      <c r="BM302" s="230" t="s">
        <v>1044</v>
      </c>
    </row>
    <row r="303" s="2" customFormat="1">
      <c r="A303" s="40"/>
      <c r="B303" s="41"/>
      <c r="C303" s="42"/>
      <c r="D303" s="232" t="s">
        <v>220</v>
      </c>
      <c r="E303" s="42"/>
      <c r="F303" s="233" t="s">
        <v>1045</v>
      </c>
      <c r="G303" s="42"/>
      <c r="H303" s="42"/>
      <c r="I303" s="234"/>
      <c r="J303" s="234"/>
      <c r="K303" s="42"/>
      <c r="L303" s="42"/>
      <c r="M303" s="46"/>
      <c r="N303" s="235"/>
      <c r="O303" s="236"/>
      <c r="P303" s="86"/>
      <c r="Q303" s="86"/>
      <c r="R303" s="86"/>
      <c r="S303" s="86"/>
      <c r="T303" s="86"/>
      <c r="U303" s="86"/>
      <c r="V303" s="86"/>
      <c r="W303" s="86"/>
      <c r="X303" s="87"/>
      <c r="Y303" s="40"/>
      <c r="Z303" s="40"/>
      <c r="AA303" s="40"/>
      <c r="AB303" s="40"/>
      <c r="AC303" s="40"/>
      <c r="AD303" s="40"/>
      <c r="AE303" s="40"/>
      <c r="AT303" s="19" t="s">
        <v>220</v>
      </c>
      <c r="AU303" s="19" t="s">
        <v>86</v>
      </c>
    </row>
    <row r="304" s="13" customFormat="1">
      <c r="A304" s="13"/>
      <c r="B304" s="237"/>
      <c r="C304" s="238"/>
      <c r="D304" s="232" t="s">
        <v>222</v>
      </c>
      <c r="E304" s="239" t="s">
        <v>22</v>
      </c>
      <c r="F304" s="240" t="s">
        <v>1046</v>
      </c>
      <c r="G304" s="238"/>
      <c r="H304" s="241">
        <v>1537.2000000000001</v>
      </c>
      <c r="I304" s="242"/>
      <c r="J304" s="242"/>
      <c r="K304" s="238"/>
      <c r="L304" s="238"/>
      <c r="M304" s="243"/>
      <c r="N304" s="244"/>
      <c r="O304" s="245"/>
      <c r="P304" s="245"/>
      <c r="Q304" s="245"/>
      <c r="R304" s="245"/>
      <c r="S304" s="245"/>
      <c r="T304" s="245"/>
      <c r="U304" s="245"/>
      <c r="V304" s="245"/>
      <c r="W304" s="245"/>
      <c r="X304" s="246"/>
      <c r="Y304" s="13"/>
      <c r="Z304" s="13"/>
      <c r="AA304" s="13"/>
      <c r="AB304" s="13"/>
      <c r="AC304" s="13"/>
      <c r="AD304" s="13"/>
      <c r="AE304" s="13"/>
      <c r="AT304" s="247" t="s">
        <v>222</v>
      </c>
      <c r="AU304" s="247" t="s">
        <v>86</v>
      </c>
      <c r="AV304" s="13" t="s">
        <v>86</v>
      </c>
      <c r="AW304" s="13" t="s">
        <v>5</v>
      </c>
      <c r="AX304" s="13" t="s">
        <v>84</v>
      </c>
      <c r="AY304" s="247" t="s">
        <v>211</v>
      </c>
    </row>
    <row r="305" s="2" customFormat="1" ht="24.15" customHeight="1">
      <c r="A305" s="40"/>
      <c r="B305" s="41"/>
      <c r="C305" s="218" t="s">
        <v>586</v>
      </c>
      <c r="D305" s="218" t="s">
        <v>213</v>
      </c>
      <c r="E305" s="219" t="s">
        <v>1047</v>
      </c>
      <c r="F305" s="220" t="s">
        <v>1048</v>
      </c>
      <c r="G305" s="221" t="s">
        <v>345</v>
      </c>
      <c r="H305" s="222">
        <v>17.079999999999998</v>
      </c>
      <c r="I305" s="223"/>
      <c r="J305" s="223"/>
      <c r="K305" s="224">
        <f>ROUND(P305*H305,2)</f>
        <v>0</v>
      </c>
      <c r="L305" s="220" t="s">
        <v>217</v>
      </c>
      <c r="M305" s="46"/>
      <c r="N305" s="225" t="s">
        <v>22</v>
      </c>
      <c r="O305" s="226" t="s">
        <v>46</v>
      </c>
      <c r="P305" s="227">
        <f>I305+J305</f>
        <v>0</v>
      </c>
      <c r="Q305" s="227">
        <f>ROUND(I305*H305,2)</f>
        <v>0</v>
      </c>
      <c r="R305" s="227">
        <f>ROUND(J305*H305,2)</f>
        <v>0</v>
      </c>
      <c r="S305" s="86"/>
      <c r="T305" s="228">
        <f>S305*H305</f>
        <v>0</v>
      </c>
      <c r="U305" s="228">
        <v>0</v>
      </c>
      <c r="V305" s="228">
        <f>U305*H305</f>
        <v>0</v>
      </c>
      <c r="W305" s="228">
        <v>0</v>
      </c>
      <c r="X305" s="229">
        <f>W305*H305</f>
        <v>0</v>
      </c>
      <c r="Y305" s="40"/>
      <c r="Z305" s="40"/>
      <c r="AA305" s="40"/>
      <c r="AB305" s="40"/>
      <c r="AC305" s="40"/>
      <c r="AD305" s="40"/>
      <c r="AE305" s="40"/>
      <c r="AR305" s="230" t="s">
        <v>218</v>
      </c>
      <c r="AT305" s="230" t="s">
        <v>213</v>
      </c>
      <c r="AU305" s="230" t="s">
        <v>86</v>
      </c>
      <c r="AY305" s="19" t="s">
        <v>211</v>
      </c>
      <c r="BE305" s="231">
        <f>IF(O305="základní",K305,0)</f>
        <v>0</v>
      </c>
      <c r="BF305" s="231">
        <f>IF(O305="snížená",K305,0)</f>
        <v>0</v>
      </c>
      <c r="BG305" s="231">
        <f>IF(O305="zákl. přenesená",K305,0)</f>
        <v>0</v>
      </c>
      <c r="BH305" s="231">
        <f>IF(O305="sníž. přenesená",K305,0)</f>
        <v>0</v>
      </c>
      <c r="BI305" s="231">
        <f>IF(O305="nulová",K305,0)</f>
        <v>0</v>
      </c>
      <c r="BJ305" s="19" t="s">
        <v>84</v>
      </c>
      <c r="BK305" s="231">
        <f>ROUND(P305*H305,2)</f>
        <v>0</v>
      </c>
      <c r="BL305" s="19" t="s">
        <v>218</v>
      </c>
      <c r="BM305" s="230" t="s">
        <v>1049</v>
      </c>
    </row>
    <row r="306" s="2" customFormat="1">
      <c r="A306" s="40"/>
      <c r="B306" s="41"/>
      <c r="C306" s="42"/>
      <c r="D306" s="232" t="s">
        <v>220</v>
      </c>
      <c r="E306" s="42"/>
      <c r="F306" s="233" t="s">
        <v>1050</v>
      </c>
      <c r="G306" s="42"/>
      <c r="H306" s="42"/>
      <c r="I306" s="234"/>
      <c r="J306" s="234"/>
      <c r="K306" s="42"/>
      <c r="L306" s="42"/>
      <c r="M306" s="46"/>
      <c r="N306" s="235"/>
      <c r="O306" s="236"/>
      <c r="P306" s="86"/>
      <c r="Q306" s="86"/>
      <c r="R306" s="86"/>
      <c r="S306" s="86"/>
      <c r="T306" s="86"/>
      <c r="U306" s="86"/>
      <c r="V306" s="86"/>
      <c r="W306" s="86"/>
      <c r="X306" s="87"/>
      <c r="Y306" s="40"/>
      <c r="Z306" s="40"/>
      <c r="AA306" s="40"/>
      <c r="AB306" s="40"/>
      <c r="AC306" s="40"/>
      <c r="AD306" s="40"/>
      <c r="AE306" s="40"/>
      <c r="AT306" s="19" t="s">
        <v>220</v>
      </c>
      <c r="AU306" s="19" t="s">
        <v>86</v>
      </c>
    </row>
    <row r="307" s="13" customFormat="1">
      <c r="A307" s="13"/>
      <c r="B307" s="237"/>
      <c r="C307" s="238"/>
      <c r="D307" s="232" t="s">
        <v>222</v>
      </c>
      <c r="E307" s="239" t="s">
        <v>22</v>
      </c>
      <c r="F307" s="240" t="s">
        <v>1041</v>
      </c>
      <c r="G307" s="238"/>
      <c r="H307" s="241">
        <v>17.079999999999998</v>
      </c>
      <c r="I307" s="242"/>
      <c r="J307" s="242"/>
      <c r="K307" s="238"/>
      <c r="L307" s="238"/>
      <c r="M307" s="243"/>
      <c r="N307" s="244"/>
      <c r="O307" s="245"/>
      <c r="P307" s="245"/>
      <c r="Q307" s="245"/>
      <c r="R307" s="245"/>
      <c r="S307" s="245"/>
      <c r="T307" s="245"/>
      <c r="U307" s="245"/>
      <c r="V307" s="245"/>
      <c r="W307" s="245"/>
      <c r="X307" s="246"/>
      <c r="Y307" s="13"/>
      <c r="Z307" s="13"/>
      <c r="AA307" s="13"/>
      <c r="AB307" s="13"/>
      <c r="AC307" s="13"/>
      <c r="AD307" s="13"/>
      <c r="AE307" s="13"/>
      <c r="AT307" s="247" t="s">
        <v>222</v>
      </c>
      <c r="AU307" s="247" t="s">
        <v>86</v>
      </c>
      <c r="AV307" s="13" t="s">
        <v>86</v>
      </c>
      <c r="AW307" s="13" t="s">
        <v>5</v>
      </c>
      <c r="AX307" s="13" t="s">
        <v>84</v>
      </c>
      <c r="AY307" s="247" t="s">
        <v>211</v>
      </c>
    </row>
    <row r="308" s="2" customFormat="1" ht="24.15" customHeight="1">
      <c r="A308" s="40"/>
      <c r="B308" s="41"/>
      <c r="C308" s="218" t="s">
        <v>592</v>
      </c>
      <c r="D308" s="218" t="s">
        <v>213</v>
      </c>
      <c r="E308" s="219" t="s">
        <v>1051</v>
      </c>
      <c r="F308" s="220" t="s">
        <v>1052</v>
      </c>
      <c r="G308" s="221" t="s">
        <v>272</v>
      </c>
      <c r="H308" s="222">
        <v>110</v>
      </c>
      <c r="I308" s="223"/>
      <c r="J308" s="223"/>
      <c r="K308" s="224">
        <f>ROUND(P308*H308,2)</f>
        <v>0</v>
      </c>
      <c r="L308" s="220" t="s">
        <v>217</v>
      </c>
      <c r="M308" s="46"/>
      <c r="N308" s="225" t="s">
        <v>22</v>
      </c>
      <c r="O308" s="226" t="s">
        <v>46</v>
      </c>
      <c r="P308" s="227">
        <f>I308+J308</f>
        <v>0</v>
      </c>
      <c r="Q308" s="227">
        <f>ROUND(I308*H308,2)</f>
        <v>0</v>
      </c>
      <c r="R308" s="227">
        <f>ROUND(J308*H308,2)</f>
        <v>0</v>
      </c>
      <c r="S308" s="86"/>
      <c r="T308" s="228">
        <f>S308*H308</f>
        <v>0</v>
      </c>
      <c r="U308" s="228">
        <v>3.4999999999999997E-05</v>
      </c>
      <c r="V308" s="228">
        <f>U308*H308</f>
        <v>0.0038499999999999997</v>
      </c>
      <c r="W308" s="228">
        <v>0</v>
      </c>
      <c r="X308" s="229">
        <f>W308*H308</f>
        <v>0</v>
      </c>
      <c r="Y308" s="40"/>
      <c r="Z308" s="40"/>
      <c r="AA308" s="40"/>
      <c r="AB308" s="40"/>
      <c r="AC308" s="40"/>
      <c r="AD308" s="40"/>
      <c r="AE308" s="40"/>
      <c r="AR308" s="230" t="s">
        <v>218</v>
      </c>
      <c r="AT308" s="230" t="s">
        <v>213</v>
      </c>
      <c r="AU308" s="230" t="s">
        <v>86</v>
      </c>
      <c r="AY308" s="19" t="s">
        <v>211</v>
      </c>
      <c r="BE308" s="231">
        <f>IF(O308="základní",K308,0)</f>
        <v>0</v>
      </c>
      <c r="BF308" s="231">
        <f>IF(O308="snížená",K308,0)</f>
        <v>0</v>
      </c>
      <c r="BG308" s="231">
        <f>IF(O308="zákl. přenesená",K308,0)</f>
        <v>0</v>
      </c>
      <c r="BH308" s="231">
        <f>IF(O308="sníž. přenesená",K308,0)</f>
        <v>0</v>
      </c>
      <c r="BI308" s="231">
        <f>IF(O308="nulová",K308,0)</f>
        <v>0</v>
      </c>
      <c r="BJ308" s="19" t="s">
        <v>84</v>
      </c>
      <c r="BK308" s="231">
        <f>ROUND(P308*H308,2)</f>
        <v>0</v>
      </c>
      <c r="BL308" s="19" t="s">
        <v>218</v>
      </c>
      <c r="BM308" s="230" t="s">
        <v>1053</v>
      </c>
    </row>
    <row r="309" s="2" customFormat="1">
      <c r="A309" s="40"/>
      <c r="B309" s="41"/>
      <c r="C309" s="42"/>
      <c r="D309" s="232" t="s">
        <v>220</v>
      </c>
      <c r="E309" s="42"/>
      <c r="F309" s="233" t="s">
        <v>1054</v>
      </c>
      <c r="G309" s="42"/>
      <c r="H309" s="42"/>
      <c r="I309" s="234"/>
      <c r="J309" s="234"/>
      <c r="K309" s="42"/>
      <c r="L309" s="42"/>
      <c r="M309" s="46"/>
      <c r="N309" s="235"/>
      <c r="O309" s="236"/>
      <c r="P309" s="86"/>
      <c r="Q309" s="86"/>
      <c r="R309" s="86"/>
      <c r="S309" s="86"/>
      <c r="T309" s="86"/>
      <c r="U309" s="86"/>
      <c r="V309" s="86"/>
      <c r="W309" s="86"/>
      <c r="X309" s="87"/>
      <c r="Y309" s="40"/>
      <c r="Z309" s="40"/>
      <c r="AA309" s="40"/>
      <c r="AB309" s="40"/>
      <c r="AC309" s="40"/>
      <c r="AD309" s="40"/>
      <c r="AE309" s="40"/>
      <c r="AT309" s="19" t="s">
        <v>220</v>
      </c>
      <c r="AU309" s="19" t="s">
        <v>86</v>
      </c>
    </row>
    <row r="310" s="13" customFormat="1">
      <c r="A310" s="13"/>
      <c r="B310" s="237"/>
      <c r="C310" s="238"/>
      <c r="D310" s="232" t="s">
        <v>222</v>
      </c>
      <c r="E310" s="239" t="s">
        <v>22</v>
      </c>
      <c r="F310" s="240" t="s">
        <v>948</v>
      </c>
      <c r="G310" s="238"/>
      <c r="H310" s="241">
        <v>110</v>
      </c>
      <c r="I310" s="242"/>
      <c r="J310" s="242"/>
      <c r="K310" s="238"/>
      <c r="L310" s="238"/>
      <c r="M310" s="243"/>
      <c r="N310" s="244"/>
      <c r="O310" s="245"/>
      <c r="P310" s="245"/>
      <c r="Q310" s="245"/>
      <c r="R310" s="245"/>
      <c r="S310" s="245"/>
      <c r="T310" s="245"/>
      <c r="U310" s="245"/>
      <c r="V310" s="245"/>
      <c r="W310" s="245"/>
      <c r="X310" s="246"/>
      <c r="Y310" s="13"/>
      <c r="Z310" s="13"/>
      <c r="AA310" s="13"/>
      <c r="AB310" s="13"/>
      <c r="AC310" s="13"/>
      <c r="AD310" s="13"/>
      <c r="AE310" s="13"/>
      <c r="AT310" s="247" t="s">
        <v>222</v>
      </c>
      <c r="AU310" s="247" t="s">
        <v>86</v>
      </c>
      <c r="AV310" s="13" t="s">
        <v>86</v>
      </c>
      <c r="AW310" s="13" t="s">
        <v>5</v>
      </c>
      <c r="AX310" s="13" t="s">
        <v>84</v>
      </c>
      <c r="AY310" s="247" t="s">
        <v>211</v>
      </c>
    </row>
    <row r="311" s="2" customFormat="1" ht="24.15" customHeight="1">
      <c r="A311" s="40"/>
      <c r="B311" s="41"/>
      <c r="C311" s="218" t="s">
        <v>597</v>
      </c>
      <c r="D311" s="218" t="s">
        <v>213</v>
      </c>
      <c r="E311" s="219" t="s">
        <v>1055</v>
      </c>
      <c r="F311" s="220" t="s">
        <v>1056</v>
      </c>
      <c r="G311" s="221" t="s">
        <v>272</v>
      </c>
      <c r="H311" s="222">
        <v>57.935000000000002</v>
      </c>
      <c r="I311" s="223"/>
      <c r="J311" s="223"/>
      <c r="K311" s="224">
        <f>ROUND(P311*H311,2)</f>
        <v>0</v>
      </c>
      <c r="L311" s="220" t="s">
        <v>217</v>
      </c>
      <c r="M311" s="46"/>
      <c r="N311" s="225" t="s">
        <v>22</v>
      </c>
      <c r="O311" s="226" t="s">
        <v>46</v>
      </c>
      <c r="P311" s="227">
        <f>I311+J311</f>
        <v>0</v>
      </c>
      <c r="Q311" s="227">
        <f>ROUND(I311*H311,2)</f>
        <v>0</v>
      </c>
      <c r="R311" s="227">
        <f>ROUND(J311*H311,2)</f>
        <v>0</v>
      </c>
      <c r="S311" s="86"/>
      <c r="T311" s="228">
        <f>S311*H311</f>
        <v>0</v>
      </c>
      <c r="U311" s="228">
        <v>0.001575</v>
      </c>
      <c r="V311" s="228">
        <f>U311*H311</f>
        <v>0.091247624999999999</v>
      </c>
      <c r="W311" s="228">
        <v>0</v>
      </c>
      <c r="X311" s="229">
        <f>W311*H311</f>
        <v>0</v>
      </c>
      <c r="Y311" s="40"/>
      <c r="Z311" s="40"/>
      <c r="AA311" s="40"/>
      <c r="AB311" s="40"/>
      <c r="AC311" s="40"/>
      <c r="AD311" s="40"/>
      <c r="AE311" s="40"/>
      <c r="AR311" s="230" t="s">
        <v>218</v>
      </c>
      <c r="AT311" s="230" t="s">
        <v>213</v>
      </c>
      <c r="AU311" s="230" t="s">
        <v>86</v>
      </c>
      <c r="AY311" s="19" t="s">
        <v>211</v>
      </c>
      <c r="BE311" s="231">
        <f>IF(O311="základní",K311,0)</f>
        <v>0</v>
      </c>
      <c r="BF311" s="231">
        <f>IF(O311="snížená",K311,0)</f>
        <v>0</v>
      </c>
      <c r="BG311" s="231">
        <f>IF(O311="zákl. přenesená",K311,0)</f>
        <v>0</v>
      </c>
      <c r="BH311" s="231">
        <f>IF(O311="sníž. přenesená",K311,0)</f>
        <v>0</v>
      </c>
      <c r="BI311" s="231">
        <f>IF(O311="nulová",K311,0)</f>
        <v>0</v>
      </c>
      <c r="BJ311" s="19" t="s">
        <v>84</v>
      </c>
      <c r="BK311" s="231">
        <f>ROUND(P311*H311,2)</f>
        <v>0</v>
      </c>
      <c r="BL311" s="19" t="s">
        <v>218</v>
      </c>
      <c r="BM311" s="230" t="s">
        <v>1057</v>
      </c>
    </row>
    <row r="312" s="2" customFormat="1">
      <c r="A312" s="40"/>
      <c r="B312" s="41"/>
      <c r="C312" s="42"/>
      <c r="D312" s="232" t="s">
        <v>220</v>
      </c>
      <c r="E312" s="42"/>
      <c r="F312" s="233" t="s">
        <v>1058</v>
      </c>
      <c r="G312" s="42"/>
      <c r="H312" s="42"/>
      <c r="I312" s="234"/>
      <c r="J312" s="234"/>
      <c r="K312" s="42"/>
      <c r="L312" s="42"/>
      <c r="M312" s="46"/>
      <c r="N312" s="235"/>
      <c r="O312" s="236"/>
      <c r="P312" s="86"/>
      <c r="Q312" s="86"/>
      <c r="R312" s="86"/>
      <c r="S312" s="86"/>
      <c r="T312" s="86"/>
      <c r="U312" s="86"/>
      <c r="V312" s="86"/>
      <c r="W312" s="86"/>
      <c r="X312" s="87"/>
      <c r="Y312" s="40"/>
      <c r="Z312" s="40"/>
      <c r="AA312" s="40"/>
      <c r="AB312" s="40"/>
      <c r="AC312" s="40"/>
      <c r="AD312" s="40"/>
      <c r="AE312" s="40"/>
      <c r="AT312" s="19" t="s">
        <v>220</v>
      </c>
      <c r="AU312" s="19" t="s">
        <v>86</v>
      </c>
    </row>
    <row r="313" s="13" customFormat="1">
      <c r="A313" s="13"/>
      <c r="B313" s="237"/>
      <c r="C313" s="238"/>
      <c r="D313" s="232" t="s">
        <v>222</v>
      </c>
      <c r="E313" s="239" t="s">
        <v>22</v>
      </c>
      <c r="F313" s="240" t="s">
        <v>1059</v>
      </c>
      <c r="G313" s="238"/>
      <c r="H313" s="241">
        <v>57.935000000000002</v>
      </c>
      <c r="I313" s="242"/>
      <c r="J313" s="242"/>
      <c r="K313" s="238"/>
      <c r="L313" s="238"/>
      <c r="M313" s="243"/>
      <c r="N313" s="244"/>
      <c r="O313" s="245"/>
      <c r="P313" s="245"/>
      <c r="Q313" s="245"/>
      <c r="R313" s="245"/>
      <c r="S313" s="245"/>
      <c r="T313" s="245"/>
      <c r="U313" s="245"/>
      <c r="V313" s="245"/>
      <c r="W313" s="245"/>
      <c r="X313" s="246"/>
      <c r="Y313" s="13"/>
      <c r="Z313" s="13"/>
      <c r="AA313" s="13"/>
      <c r="AB313" s="13"/>
      <c r="AC313" s="13"/>
      <c r="AD313" s="13"/>
      <c r="AE313" s="13"/>
      <c r="AT313" s="247" t="s">
        <v>222</v>
      </c>
      <c r="AU313" s="247" t="s">
        <v>86</v>
      </c>
      <c r="AV313" s="13" t="s">
        <v>86</v>
      </c>
      <c r="AW313" s="13" t="s">
        <v>5</v>
      </c>
      <c r="AX313" s="13" t="s">
        <v>84</v>
      </c>
      <c r="AY313" s="247" t="s">
        <v>211</v>
      </c>
    </row>
    <row r="314" s="2" customFormat="1" ht="24.15" customHeight="1">
      <c r="A314" s="40"/>
      <c r="B314" s="41"/>
      <c r="C314" s="218" t="s">
        <v>603</v>
      </c>
      <c r="D314" s="218" t="s">
        <v>213</v>
      </c>
      <c r="E314" s="219" t="s">
        <v>1060</v>
      </c>
      <c r="F314" s="220" t="s">
        <v>1061</v>
      </c>
      <c r="G314" s="221" t="s">
        <v>497</v>
      </c>
      <c r="H314" s="222">
        <v>20</v>
      </c>
      <c r="I314" s="223"/>
      <c r="J314" s="223"/>
      <c r="K314" s="224">
        <f>ROUND(P314*H314,2)</f>
        <v>0</v>
      </c>
      <c r="L314" s="220" t="s">
        <v>217</v>
      </c>
      <c r="M314" s="46"/>
      <c r="N314" s="225" t="s">
        <v>22</v>
      </c>
      <c r="O314" s="226" t="s">
        <v>46</v>
      </c>
      <c r="P314" s="227">
        <f>I314+J314</f>
        <v>0</v>
      </c>
      <c r="Q314" s="227">
        <f>ROUND(I314*H314,2)</f>
        <v>0</v>
      </c>
      <c r="R314" s="227">
        <f>ROUND(J314*H314,2)</f>
        <v>0</v>
      </c>
      <c r="S314" s="86"/>
      <c r="T314" s="228">
        <f>S314*H314</f>
        <v>0</v>
      </c>
      <c r="U314" s="228">
        <v>2.459E-05</v>
      </c>
      <c r="V314" s="228">
        <f>U314*H314</f>
        <v>0.00049180000000000003</v>
      </c>
      <c r="W314" s="228">
        <v>0</v>
      </c>
      <c r="X314" s="229">
        <f>W314*H314</f>
        <v>0</v>
      </c>
      <c r="Y314" s="40"/>
      <c r="Z314" s="40"/>
      <c r="AA314" s="40"/>
      <c r="AB314" s="40"/>
      <c r="AC314" s="40"/>
      <c r="AD314" s="40"/>
      <c r="AE314" s="40"/>
      <c r="AR314" s="230" t="s">
        <v>218</v>
      </c>
      <c r="AT314" s="230" t="s">
        <v>213</v>
      </c>
      <c r="AU314" s="230" t="s">
        <v>86</v>
      </c>
      <c r="AY314" s="19" t="s">
        <v>211</v>
      </c>
      <c r="BE314" s="231">
        <f>IF(O314="základní",K314,0)</f>
        <v>0</v>
      </c>
      <c r="BF314" s="231">
        <f>IF(O314="snížená",K314,0)</f>
        <v>0</v>
      </c>
      <c r="BG314" s="231">
        <f>IF(O314="zákl. přenesená",K314,0)</f>
        <v>0</v>
      </c>
      <c r="BH314" s="231">
        <f>IF(O314="sníž. přenesená",K314,0)</f>
        <v>0</v>
      </c>
      <c r="BI314" s="231">
        <f>IF(O314="nulová",K314,0)</f>
        <v>0</v>
      </c>
      <c r="BJ314" s="19" t="s">
        <v>84</v>
      </c>
      <c r="BK314" s="231">
        <f>ROUND(P314*H314,2)</f>
        <v>0</v>
      </c>
      <c r="BL314" s="19" t="s">
        <v>218</v>
      </c>
      <c r="BM314" s="230" t="s">
        <v>1062</v>
      </c>
    </row>
    <row r="315" s="2" customFormat="1">
      <c r="A315" s="40"/>
      <c r="B315" s="41"/>
      <c r="C315" s="42"/>
      <c r="D315" s="232" t="s">
        <v>220</v>
      </c>
      <c r="E315" s="42"/>
      <c r="F315" s="233" t="s">
        <v>1063</v>
      </c>
      <c r="G315" s="42"/>
      <c r="H315" s="42"/>
      <c r="I315" s="234"/>
      <c r="J315" s="234"/>
      <c r="K315" s="42"/>
      <c r="L315" s="42"/>
      <c r="M315" s="46"/>
      <c r="N315" s="235"/>
      <c r="O315" s="236"/>
      <c r="P315" s="86"/>
      <c r="Q315" s="86"/>
      <c r="R315" s="86"/>
      <c r="S315" s="86"/>
      <c r="T315" s="86"/>
      <c r="U315" s="86"/>
      <c r="V315" s="86"/>
      <c r="W315" s="86"/>
      <c r="X315" s="87"/>
      <c r="Y315" s="40"/>
      <c r="Z315" s="40"/>
      <c r="AA315" s="40"/>
      <c r="AB315" s="40"/>
      <c r="AC315" s="40"/>
      <c r="AD315" s="40"/>
      <c r="AE315" s="40"/>
      <c r="AT315" s="19" t="s">
        <v>220</v>
      </c>
      <c r="AU315" s="19" t="s">
        <v>86</v>
      </c>
    </row>
    <row r="316" s="13" customFormat="1">
      <c r="A316" s="13"/>
      <c r="B316" s="237"/>
      <c r="C316" s="238"/>
      <c r="D316" s="232" t="s">
        <v>222</v>
      </c>
      <c r="E316" s="239" t="s">
        <v>22</v>
      </c>
      <c r="F316" s="240" t="s">
        <v>1064</v>
      </c>
      <c r="G316" s="238"/>
      <c r="H316" s="241">
        <v>20</v>
      </c>
      <c r="I316" s="242"/>
      <c r="J316" s="242"/>
      <c r="K316" s="238"/>
      <c r="L316" s="238"/>
      <c r="M316" s="243"/>
      <c r="N316" s="244"/>
      <c r="O316" s="245"/>
      <c r="P316" s="245"/>
      <c r="Q316" s="245"/>
      <c r="R316" s="245"/>
      <c r="S316" s="245"/>
      <c r="T316" s="245"/>
      <c r="U316" s="245"/>
      <c r="V316" s="245"/>
      <c r="W316" s="245"/>
      <c r="X316" s="246"/>
      <c r="Y316" s="13"/>
      <c r="Z316" s="13"/>
      <c r="AA316" s="13"/>
      <c r="AB316" s="13"/>
      <c r="AC316" s="13"/>
      <c r="AD316" s="13"/>
      <c r="AE316" s="13"/>
      <c r="AT316" s="247" t="s">
        <v>222</v>
      </c>
      <c r="AU316" s="247" t="s">
        <v>86</v>
      </c>
      <c r="AV316" s="13" t="s">
        <v>86</v>
      </c>
      <c r="AW316" s="13" t="s">
        <v>5</v>
      </c>
      <c r="AX316" s="13" t="s">
        <v>84</v>
      </c>
      <c r="AY316" s="247" t="s">
        <v>211</v>
      </c>
    </row>
    <row r="317" s="2" customFormat="1" ht="24.15" customHeight="1">
      <c r="A317" s="40"/>
      <c r="B317" s="41"/>
      <c r="C317" s="218" t="s">
        <v>609</v>
      </c>
      <c r="D317" s="218" t="s">
        <v>213</v>
      </c>
      <c r="E317" s="219" t="s">
        <v>1065</v>
      </c>
      <c r="F317" s="220" t="s">
        <v>1066</v>
      </c>
      <c r="G317" s="221" t="s">
        <v>272</v>
      </c>
      <c r="H317" s="222">
        <v>8.3699999999999992</v>
      </c>
      <c r="I317" s="223"/>
      <c r="J317" s="223"/>
      <c r="K317" s="224">
        <f>ROUND(P317*H317,2)</f>
        <v>0</v>
      </c>
      <c r="L317" s="220" t="s">
        <v>217</v>
      </c>
      <c r="M317" s="46"/>
      <c r="N317" s="225" t="s">
        <v>22</v>
      </c>
      <c r="O317" s="226" t="s">
        <v>46</v>
      </c>
      <c r="P317" s="227">
        <f>I317+J317</f>
        <v>0</v>
      </c>
      <c r="Q317" s="227">
        <f>ROUND(I317*H317,2)</f>
        <v>0</v>
      </c>
      <c r="R317" s="227">
        <f>ROUND(J317*H317,2)</f>
        <v>0</v>
      </c>
      <c r="S317" s="86"/>
      <c r="T317" s="228">
        <f>S317*H317</f>
        <v>0</v>
      </c>
      <c r="U317" s="228">
        <v>0</v>
      </c>
      <c r="V317" s="228">
        <f>U317*H317</f>
        <v>0</v>
      </c>
      <c r="W317" s="228">
        <v>0.055</v>
      </c>
      <c r="X317" s="229">
        <f>W317*H317</f>
        <v>0.46034999999999998</v>
      </c>
      <c r="Y317" s="40"/>
      <c r="Z317" s="40"/>
      <c r="AA317" s="40"/>
      <c r="AB317" s="40"/>
      <c r="AC317" s="40"/>
      <c r="AD317" s="40"/>
      <c r="AE317" s="40"/>
      <c r="AR317" s="230" t="s">
        <v>218</v>
      </c>
      <c r="AT317" s="230" t="s">
        <v>213</v>
      </c>
      <c r="AU317" s="230" t="s">
        <v>86</v>
      </c>
      <c r="AY317" s="19" t="s">
        <v>211</v>
      </c>
      <c r="BE317" s="231">
        <f>IF(O317="základní",K317,0)</f>
        <v>0</v>
      </c>
      <c r="BF317" s="231">
        <f>IF(O317="snížená",K317,0)</f>
        <v>0</v>
      </c>
      <c r="BG317" s="231">
        <f>IF(O317="zákl. přenesená",K317,0)</f>
        <v>0</v>
      </c>
      <c r="BH317" s="231">
        <f>IF(O317="sníž. přenesená",K317,0)</f>
        <v>0</v>
      </c>
      <c r="BI317" s="231">
        <f>IF(O317="nulová",K317,0)</f>
        <v>0</v>
      </c>
      <c r="BJ317" s="19" t="s">
        <v>84</v>
      </c>
      <c r="BK317" s="231">
        <f>ROUND(P317*H317,2)</f>
        <v>0</v>
      </c>
      <c r="BL317" s="19" t="s">
        <v>218</v>
      </c>
      <c r="BM317" s="230" t="s">
        <v>1067</v>
      </c>
    </row>
    <row r="318" s="2" customFormat="1">
      <c r="A318" s="40"/>
      <c r="B318" s="41"/>
      <c r="C318" s="42"/>
      <c r="D318" s="232" t="s">
        <v>220</v>
      </c>
      <c r="E318" s="42"/>
      <c r="F318" s="233" t="s">
        <v>1068</v>
      </c>
      <c r="G318" s="42"/>
      <c r="H318" s="42"/>
      <c r="I318" s="234"/>
      <c r="J318" s="234"/>
      <c r="K318" s="42"/>
      <c r="L318" s="42"/>
      <c r="M318" s="46"/>
      <c r="N318" s="235"/>
      <c r="O318" s="236"/>
      <c r="P318" s="86"/>
      <c r="Q318" s="86"/>
      <c r="R318" s="86"/>
      <c r="S318" s="86"/>
      <c r="T318" s="86"/>
      <c r="U318" s="86"/>
      <c r="V318" s="86"/>
      <c r="W318" s="86"/>
      <c r="X318" s="87"/>
      <c r="Y318" s="40"/>
      <c r="Z318" s="40"/>
      <c r="AA318" s="40"/>
      <c r="AB318" s="40"/>
      <c r="AC318" s="40"/>
      <c r="AD318" s="40"/>
      <c r="AE318" s="40"/>
      <c r="AT318" s="19" t="s">
        <v>220</v>
      </c>
      <c r="AU318" s="19" t="s">
        <v>86</v>
      </c>
    </row>
    <row r="319" s="13" customFormat="1">
      <c r="A319" s="13"/>
      <c r="B319" s="237"/>
      <c r="C319" s="238"/>
      <c r="D319" s="232" t="s">
        <v>222</v>
      </c>
      <c r="E319" s="239" t="s">
        <v>22</v>
      </c>
      <c r="F319" s="240" t="s">
        <v>1069</v>
      </c>
      <c r="G319" s="238"/>
      <c r="H319" s="241">
        <v>3.3519999999999999</v>
      </c>
      <c r="I319" s="242"/>
      <c r="J319" s="242"/>
      <c r="K319" s="238"/>
      <c r="L319" s="238"/>
      <c r="M319" s="243"/>
      <c r="N319" s="244"/>
      <c r="O319" s="245"/>
      <c r="P319" s="245"/>
      <c r="Q319" s="245"/>
      <c r="R319" s="245"/>
      <c r="S319" s="245"/>
      <c r="T319" s="245"/>
      <c r="U319" s="245"/>
      <c r="V319" s="245"/>
      <c r="W319" s="245"/>
      <c r="X319" s="246"/>
      <c r="Y319" s="13"/>
      <c r="Z319" s="13"/>
      <c r="AA319" s="13"/>
      <c r="AB319" s="13"/>
      <c r="AC319" s="13"/>
      <c r="AD319" s="13"/>
      <c r="AE319" s="13"/>
      <c r="AT319" s="247" t="s">
        <v>222</v>
      </c>
      <c r="AU319" s="247" t="s">
        <v>86</v>
      </c>
      <c r="AV319" s="13" t="s">
        <v>86</v>
      </c>
      <c r="AW319" s="13" t="s">
        <v>5</v>
      </c>
      <c r="AX319" s="13" t="s">
        <v>77</v>
      </c>
      <c r="AY319" s="247" t="s">
        <v>211</v>
      </c>
    </row>
    <row r="320" s="13" customFormat="1">
      <c r="A320" s="13"/>
      <c r="B320" s="237"/>
      <c r="C320" s="238"/>
      <c r="D320" s="232" t="s">
        <v>222</v>
      </c>
      <c r="E320" s="239" t="s">
        <v>22</v>
      </c>
      <c r="F320" s="240" t="s">
        <v>1070</v>
      </c>
      <c r="G320" s="238"/>
      <c r="H320" s="241">
        <v>5.0179999999999998</v>
      </c>
      <c r="I320" s="242"/>
      <c r="J320" s="242"/>
      <c r="K320" s="238"/>
      <c r="L320" s="238"/>
      <c r="M320" s="243"/>
      <c r="N320" s="244"/>
      <c r="O320" s="245"/>
      <c r="P320" s="245"/>
      <c r="Q320" s="245"/>
      <c r="R320" s="245"/>
      <c r="S320" s="245"/>
      <c r="T320" s="245"/>
      <c r="U320" s="245"/>
      <c r="V320" s="245"/>
      <c r="W320" s="245"/>
      <c r="X320" s="246"/>
      <c r="Y320" s="13"/>
      <c r="Z320" s="13"/>
      <c r="AA320" s="13"/>
      <c r="AB320" s="13"/>
      <c r="AC320" s="13"/>
      <c r="AD320" s="13"/>
      <c r="AE320" s="13"/>
      <c r="AT320" s="247" t="s">
        <v>222</v>
      </c>
      <c r="AU320" s="247" t="s">
        <v>86</v>
      </c>
      <c r="AV320" s="13" t="s">
        <v>86</v>
      </c>
      <c r="AW320" s="13" t="s">
        <v>5</v>
      </c>
      <c r="AX320" s="13" t="s">
        <v>77</v>
      </c>
      <c r="AY320" s="247" t="s">
        <v>211</v>
      </c>
    </row>
    <row r="321" s="14" customFormat="1">
      <c r="A321" s="14"/>
      <c r="B321" s="248"/>
      <c r="C321" s="249"/>
      <c r="D321" s="232" t="s">
        <v>222</v>
      </c>
      <c r="E321" s="250" t="s">
        <v>22</v>
      </c>
      <c r="F321" s="251" t="s">
        <v>928</v>
      </c>
      <c r="G321" s="249"/>
      <c r="H321" s="252">
        <v>8.3699999999999992</v>
      </c>
      <c r="I321" s="253"/>
      <c r="J321" s="253"/>
      <c r="K321" s="249"/>
      <c r="L321" s="249"/>
      <c r="M321" s="254"/>
      <c r="N321" s="255"/>
      <c r="O321" s="256"/>
      <c r="P321" s="256"/>
      <c r="Q321" s="256"/>
      <c r="R321" s="256"/>
      <c r="S321" s="256"/>
      <c r="T321" s="256"/>
      <c r="U321" s="256"/>
      <c r="V321" s="256"/>
      <c r="W321" s="256"/>
      <c r="X321" s="257"/>
      <c r="Y321" s="14"/>
      <c r="Z321" s="14"/>
      <c r="AA321" s="14"/>
      <c r="AB321" s="14"/>
      <c r="AC321" s="14"/>
      <c r="AD321" s="14"/>
      <c r="AE321" s="14"/>
      <c r="AT321" s="258" t="s">
        <v>222</v>
      </c>
      <c r="AU321" s="258" t="s">
        <v>86</v>
      </c>
      <c r="AV321" s="14" t="s">
        <v>218</v>
      </c>
      <c r="AW321" s="14" t="s">
        <v>5</v>
      </c>
      <c r="AX321" s="14" t="s">
        <v>84</v>
      </c>
      <c r="AY321" s="258" t="s">
        <v>211</v>
      </c>
    </row>
    <row r="322" s="2" customFormat="1" ht="24.15" customHeight="1">
      <c r="A322" s="40"/>
      <c r="B322" s="41"/>
      <c r="C322" s="218" t="s">
        <v>615</v>
      </c>
      <c r="D322" s="218" t="s">
        <v>213</v>
      </c>
      <c r="E322" s="219" t="s">
        <v>1071</v>
      </c>
      <c r="F322" s="220" t="s">
        <v>1072</v>
      </c>
      <c r="G322" s="221" t="s">
        <v>272</v>
      </c>
      <c r="H322" s="222">
        <v>1.51</v>
      </c>
      <c r="I322" s="223"/>
      <c r="J322" s="223"/>
      <c r="K322" s="224">
        <f>ROUND(P322*H322,2)</f>
        <v>0</v>
      </c>
      <c r="L322" s="220" t="s">
        <v>217</v>
      </c>
      <c r="M322" s="46"/>
      <c r="N322" s="225" t="s">
        <v>22</v>
      </c>
      <c r="O322" s="226" t="s">
        <v>46</v>
      </c>
      <c r="P322" s="227">
        <f>I322+J322</f>
        <v>0</v>
      </c>
      <c r="Q322" s="227">
        <f>ROUND(I322*H322,2)</f>
        <v>0</v>
      </c>
      <c r="R322" s="227">
        <f>ROUND(J322*H322,2)</f>
        <v>0</v>
      </c>
      <c r="S322" s="86"/>
      <c r="T322" s="228">
        <f>S322*H322</f>
        <v>0</v>
      </c>
      <c r="U322" s="228">
        <v>0</v>
      </c>
      <c r="V322" s="228">
        <f>U322*H322</f>
        <v>0</v>
      </c>
      <c r="W322" s="228">
        <v>0.062</v>
      </c>
      <c r="X322" s="229">
        <f>W322*H322</f>
        <v>0.093619999999999995</v>
      </c>
      <c r="Y322" s="40"/>
      <c r="Z322" s="40"/>
      <c r="AA322" s="40"/>
      <c r="AB322" s="40"/>
      <c r="AC322" s="40"/>
      <c r="AD322" s="40"/>
      <c r="AE322" s="40"/>
      <c r="AR322" s="230" t="s">
        <v>218</v>
      </c>
      <c r="AT322" s="230" t="s">
        <v>213</v>
      </c>
      <c r="AU322" s="230" t="s">
        <v>86</v>
      </c>
      <c r="AY322" s="19" t="s">
        <v>211</v>
      </c>
      <c r="BE322" s="231">
        <f>IF(O322="základní",K322,0)</f>
        <v>0</v>
      </c>
      <c r="BF322" s="231">
        <f>IF(O322="snížená",K322,0)</f>
        <v>0</v>
      </c>
      <c r="BG322" s="231">
        <f>IF(O322="zákl. přenesená",K322,0)</f>
        <v>0</v>
      </c>
      <c r="BH322" s="231">
        <f>IF(O322="sníž. přenesená",K322,0)</f>
        <v>0</v>
      </c>
      <c r="BI322" s="231">
        <f>IF(O322="nulová",K322,0)</f>
        <v>0</v>
      </c>
      <c r="BJ322" s="19" t="s">
        <v>84</v>
      </c>
      <c r="BK322" s="231">
        <f>ROUND(P322*H322,2)</f>
        <v>0</v>
      </c>
      <c r="BL322" s="19" t="s">
        <v>218</v>
      </c>
      <c r="BM322" s="230" t="s">
        <v>1073</v>
      </c>
    </row>
    <row r="323" s="2" customFormat="1">
      <c r="A323" s="40"/>
      <c r="B323" s="41"/>
      <c r="C323" s="42"/>
      <c r="D323" s="232" t="s">
        <v>220</v>
      </c>
      <c r="E323" s="42"/>
      <c r="F323" s="233" t="s">
        <v>1074</v>
      </c>
      <c r="G323" s="42"/>
      <c r="H323" s="42"/>
      <c r="I323" s="234"/>
      <c r="J323" s="234"/>
      <c r="K323" s="42"/>
      <c r="L323" s="42"/>
      <c r="M323" s="46"/>
      <c r="N323" s="235"/>
      <c r="O323" s="236"/>
      <c r="P323" s="86"/>
      <c r="Q323" s="86"/>
      <c r="R323" s="86"/>
      <c r="S323" s="86"/>
      <c r="T323" s="86"/>
      <c r="U323" s="86"/>
      <c r="V323" s="86"/>
      <c r="W323" s="86"/>
      <c r="X323" s="87"/>
      <c r="Y323" s="40"/>
      <c r="Z323" s="40"/>
      <c r="AA323" s="40"/>
      <c r="AB323" s="40"/>
      <c r="AC323" s="40"/>
      <c r="AD323" s="40"/>
      <c r="AE323" s="40"/>
      <c r="AT323" s="19" t="s">
        <v>220</v>
      </c>
      <c r="AU323" s="19" t="s">
        <v>86</v>
      </c>
    </row>
    <row r="324" s="13" customFormat="1">
      <c r="A324" s="13"/>
      <c r="B324" s="237"/>
      <c r="C324" s="238"/>
      <c r="D324" s="232" t="s">
        <v>222</v>
      </c>
      <c r="E324" s="239" t="s">
        <v>22</v>
      </c>
      <c r="F324" s="240" t="s">
        <v>1075</v>
      </c>
      <c r="G324" s="238"/>
      <c r="H324" s="241">
        <v>1.51</v>
      </c>
      <c r="I324" s="242"/>
      <c r="J324" s="242"/>
      <c r="K324" s="238"/>
      <c r="L324" s="238"/>
      <c r="M324" s="243"/>
      <c r="N324" s="244"/>
      <c r="O324" s="245"/>
      <c r="P324" s="245"/>
      <c r="Q324" s="245"/>
      <c r="R324" s="245"/>
      <c r="S324" s="245"/>
      <c r="T324" s="245"/>
      <c r="U324" s="245"/>
      <c r="V324" s="245"/>
      <c r="W324" s="245"/>
      <c r="X324" s="246"/>
      <c r="Y324" s="13"/>
      <c r="Z324" s="13"/>
      <c r="AA324" s="13"/>
      <c r="AB324" s="13"/>
      <c r="AC324" s="13"/>
      <c r="AD324" s="13"/>
      <c r="AE324" s="13"/>
      <c r="AT324" s="247" t="s">
        <v>222</v>
      </c>
      <c r="AU324" s="247" t="s">
        <v>86</v>
      </c>
      <c r="AV324" s="13" t="s">
        <v>86</v>
      </c>
      <c r="AW324" s="13" t="s">
        <v>5</v>
      </c>
      <c r="AX324" s="13" t="s">
        <v>84</v>
      </c>
      <c r="AY324" s="247" t="s">
        <v>211</v>
      </c>
    </row>
    <row r="325" s="2" customFormat="1" ht="24.15" customHeight="1">
      <c r="A325" s="40"/>
      <c r="B325" s="41"/>
      <c r="C325" s="218" t="s">
        <v>619</v>
      </c>
      <c r="D325" s="218" t="s">
        <v>213</v>
      </c>
      <c r="E325" s="219" t="s">
        <v>1076</v>
      </c>
      <c r="F325" s="220" t="s">
        <v>1077</v>
      </c>
      <c r="G325" s="221" t="s">
        <v>272</v>
      </c>
      <c r="H325" s="222">
        <v>7.8940000000000001</v>
      </c>
      <c r="I325" s="223"/>
      <c r="J325" s="223"/>
      <c r="K325" s="224">
        <f>ROUND(P325*H325,2)</f>
        <v>0</v>
      </c>
      <c r="L325" s="220" t="s">
        <v>217</v>
      </c>
      <c r="M325" s="46"/>
      <c r="N325" s="225" t="s">
        <v>22</v>
      </c>
      <c r="O325" s="226" t="s">
        <v>46</v>
      </c>
      <c r="P325" s="227">
        <f>I325+J325</f>
        <v>0</v>
      </c>
      <c r="Q325" s="227">
        <f>ROUND(I325*H325,2)</f>
        <v>0</v>
      </c>
      <c r="R325" s="227">
        <f>ROUND(J325*H325,2)</f>
        <v>0</v>
      </c>
      <c r="S325" s="86"/>
      <c r="T325" s="228">
        <f>S325*H325</f>
        <v>0</v>
      </c>
      <c r="U325" s="228">
        <v>0</v>
      </c>
      <c r="V325" s="228">
        <f>U325*H325</f>
        <v>0</v>
      </c>
      <c r="W325" s="228">
        <v>0.053999999999999999</v>
      </c>
      <c r="X325" s="229">
        <f>W325*H325</f>
        <v>0.42627599999999999</v>
      </c>
      <c r="Y325" s="40"/>
      <c r="Z325" s="40"/>
      <c r="AA325" s="40"/>
      <c r="AB325" s="40"/>
      <c r="AC325" s="40"/>
      <c r="AD325" s="40"/>
      <c r="AE325" s="40"/>
      <c r="AR325" s="230" t="s">
        <v>218</v>
      </c>
      <c r="AT325" s="230" t="s">
        <v>213</v>
      </c>
      <c r="AU325" s="230" t="s">
        <v>86</v>
      </c>
      <c r="AY325" s="19" t="s">
        <v>211</v>
      </c>
      <c r="BE325" s="231">
        <f>IF(O325="základní",K325,0)</f>
        <v>0</v>
      </c>
      <c r="BF325" s="231">
        <f>IF(O325="snížená",K325,0)</f>
        <v>0</v>
      </c>
      <c r="BG325" s="231">
        <f>IF(O325="zákl. přenesená",K325,0)</f>
        <v>0</v>
      </c>
      <c r="BH325" s="231">
        <f>IF(O325="sníž. přenesená",K325,0)</f>
        <v>0</v>
      </c>
      <c r="BI325" s="231">
        <f>IF(O325="nulová",K325,0)</f>
        <v>0</v>
      </c>
      <c r="BJ325" s="19" t="s">
        <v>84</v>
      </c>
      <c r="BK325" s="231">
        <f>ROUND(P325*H325,2)</f>
        <v>0</v>
      </c>
      <c r="BL325" s="19" t="s">
        <v>218</v>
      </c>
      <c r="BM325" s="230" t="s">
        <v>1078</v>
      </c>
    </row>
    <row r="326" s="2" customFormat="1">
      <c r="A326" s="40"/>
      <c r="B326" s="41"/>
      <c r="C326" s="42"/>
      <c r="D326" s="232" t="s">
        <v>220</v>
      </c>
      <c r="E326" s="42"/>
      <c r="F326" s="233" t="s">
        <v>1079</v>
      </c>
      <c r="G326" s="42"/>
      <c r="H326" s="42"/>
      <c r="I326" s="234"/>
      <c r="J326" s="234"/>
      <c r="K326" s="42"/>
      <c r="L326" s="42"/>
      <c r="M326" s="46"/>
      <c r="N326" s="235"/>
      <c r="O326" s="236"/>
      <c r="P326" s="86"/>
      <c r="Q326" s="86"/>
      <c r="R326" s="86"/>
      <c r="S326" s="86"/>
      <c r="T326" s="86"/>
      <c r="U326" s="86"/>
      <c r="V326" s="86"/>
      <c r="W326" s="86"/>
      <c r="X326" s="87"/>
      <c r="Y326" s="40"/>
      <c r="Z326" s="40"/>
      <c r="AA326" s="40"/>
      <c r="AB326" s="40"/>
      <c r="AC326" s="40"/>
      <c r="AD326" s="40"/>
      <c r="AE326" s="40"/>
      <c r="AT326" s="19" t="s">
        <v>220</v>
      </c>
      <c r="AU326" s="19" t="s">
        <v>86</v>
      </c>
    </row>
    <row r="327" s="13" customFormat="1">
      <c r="A327" s="13"/>
      <c r="B327" s="237"/>
      <c r="C327" s="238"/>
      <c r="D327" s="232" t="s">
        <v>222</v>
      </c>
      <c r="E327" s="239" t="s">
        <v>22</v>
      </c>
      <c r="F327" s="240" t="s">
        <v>1080</v>
      </c>
      <c r="G327" s="238"/>
      <c r="H327" s="241">
        <v>7.8940000000000001</v>
      </c>
      <c r="I327" s="242"/>
      <c r="J327" s="242"/>
      <c r="K327" s="238"/>
      <c r="L327" s="238"/>
      <c r="M327" s="243"/>
      <c r="N327" s="244"/>
      <c r="O327" s="245"/>
      <c r="P327" s="245"/>
      <c r="Q327" s="245"/>
      <c r="R327" s="245"/>
      <c r="S327" s="245"/>
      <c r="T327" s="245"/>
      <c r="U327" s="245"/>
      <c r="V327" s="245"/>
      <c r="W327" s="245"/>
      <c r="X327" s="246"/>
      <c r="Y327" s="13"/>
      <c r="Z327" s="13"/>
      <c r="AA327" s="13"/>
      <c r="AB327" s="13"/>
      <c r="AC327" s="13"/>
      <c r="AD327" s="13"/>
      <c r="AE327" s="13"/>
      <c r="AT327" s="247" t="s">
        <v>222</v>
      </c>
      <c r="AU327" s="247" t="s">
        <v>86</v>
      </c>
      <c r="AV327" s="13" t="s">
        <v>86</v>
      </c>
      <c r="AW327" s="13" t="s">
        <v>5</v>
      </c>
      <c r="AX327" s="13" t="s">
        <v>84</v>
      </c>
      <c r="AY327" s="247" t="s">
        <v>211</v>
      </c>
    </row>
    <row r="328" s="2" customFormat="1" ht="24.15" customHeight="1">
      <c r="A328" s="40"/>
      <c r="B328" s="41"/>
      <c r="C328" s="218" t="s">
        <v>626</v>
      </c>
      <c r="D328" s="218" t="s">
        <v>213</v>
      </c>
      <c r="E328" s="219" t="s">
        <v>1081</v>
      </c>
      <c r="F328" s="220" t="s">
        <v>1082</v>
      </c>
      <c r="G328" s="221" t="s">
        <v>216</v>
      </c>
      <c r="H328" s="222">
        <v>3.137</v>
      </c>
      <c r="I328" s="223"/>
      <c r="J328" s="223"/>
      <c r="K328" s="224">
        <f>ROUND(P328*H328,2)</f>
        <v>0</v>
      </c>
      <c r="L328" s="220" t="s">
        <v>217</v>
      </c>
      <c r="M328" s="46"/>
      <c r="N328" s="225" t="s">
        <v>22</v>
      </c>
      <c r="O328" s="226" t="s">
        <v>46</v>
      </c>
      <c r="P328" s="227">
        <f>I328+J328</f>
        <v>0</v>
      </c>
      <c r="Q328" s="227">
        <f>ROUND(I328*H328,2)</f>
        <v>0</v>
      </c>
      <c r="R328" s="227">
        <f>ROUND(J328*H328,2)</f>
        <v>0</v>
      </c>
      <c r="S328" s="86"/>
      <c r="T328" s="228">
        <f>S328*H328</f>
        <v>0</v>
      </c>
      <c r="U328" s="228">
        <v>0</v>
      </c>
      <c r="V328" s="228">
        <f>U328*H328</f>
        <v>0</v>
      </c>
      <c r="W328" s="228">
        <v>1.8</v>
      </c>
      <c r="X328" s="229">
        <f>W328*H328</f>
        <v>5.6466000000000003</v>
      </c>
      <c r="Y328" s="40"/>
      <c r="Z328" s="40"/>
      <c r="AA328" s="40"/>
      <c r="AB328" s="40"/>
      <c r="AC328" s="40"/>
      <c r="AD328" s="40"/>
      <c r="AE328" s="40"/>
      <c r="AR328" s="230" t="s">
        <v>218</v>
      </c>
      <c r="AT328" s="230" t="s">
        <v>213</v>
      </c>
      <c r="AU328" s="230" t="s">
        <v>86</v>
      </c>
      <c r="AY328" s="19" t="s">
        <v>211</v>
      </c>
      <c r="BE328" s="231">
        <f>IF(O328="základní",K328,0)</f>
        <v>0</v>
      </c>
      <c r="BF328" s="231">
        <f>IF(O328="snížená",K328,0)</f>
        <v>0</v>
      </c>
      <c r="BG328" s="231">
        <f>IF(O328="zákl. přenesená",K328,0)</f>
        <v>0</v>
      </c>
      <c r="BH328" s="231">
        <f>IF(O328="sníž. přenesená",K328,0)</f>
        <v>0</v>
      </c>
      <c r="BI328" s="231">
        <f>IF(O328="nulová",K328,0)</f>
        <v>0</v>
      </c>
      <c r="BJ328" s="19" t="s">
        <v>84</v>
      </c>
      <c r="BK328" s="231">
        <f>ROUND(P328*H328,2)</f>
        <v>0</v>
      </c>
      <c r="BL328" s="19" t="s">
        <v>218</v>
      </c>
      <c r="BM328" s="230" t="s">
        <v>1083</v>
      </c>
    </row>
    <row r="329" s="2" customFormat="1">
      <c r="A329" s="40"/>
      <c r="B329" s="41"/>
      <c r="C329" s="42"/>
      <c r="D329" s="232" t="s">
        <v>220</v>
      </c>
      <c r="E329" s="42"/>
      <c r="F329" s="233" t="s">
        <v>1084</v>
      </c>
      <c r="G329" s="42"/>
      <c r="H329" s="42"/>
      <c r="I329" s="234"/>
      <c r="J329" s="234"/>
      <c r="K329" s="42"/>
      <c r="L329" s="42"/>
      <c r="M329" s="46"/>
      <c r="N329" s="235"/>
      <c r="O329" s="236"/>
      <c r="P329" s="86"/>
      <c r="Q329" s="86"/>
      <c r="R329" s="86"/>
      <c r="S329" s="86"/>
      <c r="T329" s="86"/>
      <c r="U329" s="86"/>
      <c r="V329" s="86"/>
      <c r="W329" s="86"/>
      <c r="X329" s="87"/>
      <c r="Y329" s="40"/>
      <c r="Z329" s="40"/>
      <c r="AA329" s="40"/>
      <c r="AB329" s="40"/>
      <c r="AC329" s="40"/>
      <c r="AD329" s="40"/>
      <c r="AE329" s="40"/>
      <c r="AT329" s="19" t="s">
        <v>220</v>
      </c>
      <c r="AU329" s="19" t="s">
        <v>86</v>
      </c>
    </row>
    <row r="330" s="13" customFormat="1">
      <c r="A330" s="13"/>
      <c r="B330" s="237"/>
      <c r="C330" s="238"/>
      <c r="D330" s="232" t="s">
        <v>222</v>
      </c>
      <c r="E330" s="239" t="s">
        <v>22</v>
      </c>
      <c r="F330" s="240" t="s">
        <v>1085</v>
      </c>
      <c r="G330" s="238"/>
      <c r="H330" s="241">
        <v>3.137</v>
      </c>
      <c r="I330" s="242"/>
      <c r="J330" s="242"/>
      <c r="K330" s="238"/>
      <c r="L330" s="238"/>
      <c r="M330" s="243"/>
      <c r="N330" s="244"/>
      <c r="O330" s="245"/>
      <c r="P330" s="245"/>
      <c r="Q330" s="245"/>
      <c r="R330" s="245"/>
      <c r="S330" s="245"/>
      <c r="T330" s="245"/>
      <c r="U330" s="245"/>
      <c r="V330" s="245"/>
      <c r="W330" s="245"/>
      <c r="X330" s="246"/>
      <c r="Y330" s="13"/>
      <c r="Z330" s="13"/>
      <c r="AA330" s="13"/>
      <c r="AB330" s="13"/>
      <c r="AC330" s="13"/>
      <c r="AD330" s="13"/>
      <c r="AE330" s="13"/>
      <c r="AT330" s="247" t="s">
        <v>222</v>
      </c>
      <c r="AU330" s="247" t="s">
        <v>86</v>
      </c>
      <c r="AV330" s="13" t="s">
        <v>86</v>
      </c>
      <c r="AW330" s="13" t="s">
        <v>5</v>
      </c>
      <c r="AX330" s="13" t="s">
        <v>84</v>
      </c>
      <c r="AY330" s="247" t="s">
        <v>211</v>
      </c>
    </row>
    <row r="331" s="2" customFormat="1" ht="24.15" customHeight="1">
      <c r="A331" s="40"/>
      <c r="B331" s="41"/>
      <c r="C331" s="218" t="s">
        <v>634</v>
      </c>
      <c r="D331" s="218" t="s">
        <v>213</v>
      </c>
      <c r="E331" s="219" t="s">
        <v>1086</v>
      </c>
      <c r="F331" s="220" t="s">
        <v>1087</v>
      </c>
      <c r="G331" s="221" t="s">
        <v>216</v>
      </c>
      <c r="H331" s="222">
        <v>3.0600000000000001</v>
      </c>
      <c r="I331" s="223"/>
      <c r="J331" s="223"/>
      <c r="K331" s="224">
        <f>ROUND(P331*H331,2)</f>
        <v>0</v>
      </c>
      <c r="L331" s="220" t="s">
        <v>217</v>
      </c>
      <c r="M331" s="46"/>
      <c r="N331" s="225" t="s">
        <v>22</v>
      </c>
      <c r="O331" s="226" t="s">
        <v>46</v>
      </c>
      <c r="P331" s="227">
        <f>I331+J331</f>
        <v>0</v>
      </c>
      <c r="Q331" s="227">
        <f>ROUND(I331*H331,2)</f>
        <v>0</v>
      </c>
      <c r="R331" s="227">
        <f>ROUND(J331*H331,2)</f>
        <v>0</v>
      </c>
      <c r="S331" s="86"/>
      <c r="T331" s="228">
        <f>S331*H331</f>
        <v>0</v>
      </c>
      <c r="U331" s="228">
        <v>0</v>
      </c>
      <c r="V331" s="228">
        <f>U331*H331</f>
        <v>0</v>
      </c>
      <c r="W331" s="228">
        <v>1.8</v>
      </c>
      <c r="X331" s="229">
        <f>W331*H331</f>
        <v>5.508</v>
      </c>
      <c r="Y331" s="40"/>
      <c r="Z331" s="40"/>
      <c r="AA331" s="40"/>
      <c r="AB331" s="40"/>
      <c r="AC331" s="40"/>
      <c r="AD331" s="40"/>
      <c r="AE331" s="40"/>
      <c r="AR331" s="230" t="s">
        <v>218</v>
      </c>
      <c r="AT331" s="230" t="s">
        <v>213</v>
      </c>
      <c r="AU331" s="230" t="s">
        <v>86</v>
      </c>
      <c r="AY331" s="19" t="s">
        <v>211</v>
      </c>
      <c r="BE331" s="231">
        <f>IF(O331="základní",K331,0)</f>
        <v>0</v>
      </c>
      <c r="BF331" s="231">
        <f>IF(O331="snížená",K331,0)</f>
        <v>0</v>
      </c>
      <c r="BG331" s="231">
        <f>IF(O331="zákl. přenesená",K331,0)</f>
        <v>0</v>
      </c>
      <c r="BH331" s="231">
        <f>IF(O331="sníž. přenesená",K331,0)</f>
        <v>0</v>
      </c>
      <c r="BI331" s="231">
        <f>IF(O331="nulová",K331,0)</f>
        <v>0</v>
      </c>
      <c r="BJ331" s="19" t="s">
        <v>84</v>
      </c>
      <c r="BK331" s="231">
        <f>ROUND(P331*H331,2)</f>
        <v>0</v>
      </c>
      <c r="BL331" s="19" t="s">
        <v>218</v>
      </c>
      <c r="BM331" s="230" t="s">
        <v>1088</v>
      </c>
    </row>
    <row r="332" s="2" customFormat="1">
      <c r="A332" s="40"/>
      <c r="B332" s="41"/>
      <c r="C332" s="42"/>
      <c r="D332" s="232" t="s">
        <v>220</v>
      </c>
      <c r="E332" s="42"/>
      <c r="F332" s="233" t="s">
        <v>1089</v>
      </c>
      <c r="G332" s="42"/>
      <c r="H332" s="42"/>
      <c r="I332" s="234"/>
      <c r="J332" s="234"/>
      <c r="K332" s="42"/>
      <c r="L332" s="42"/>
      <c r="M332" s="46"/>
      <c r="N332" s="235"/>
      <c r="O332" s="236"/>
      <c r="P332" s="86"/>
      <c r="Q332" s="86"/>
      <c r="R332" s="86"/>
      <c r="S332" s="86"/>
      <c r="T332" s="86"/>
      <c r="U332" s="86"/>
      <c r="V332" s="86"/>
      <c r="W332" s="86"/>
      <c r="X332" s="87"/>
      <c r="Y332" s="40"/>
      <c r="Z332" s="40"/>
      <c r="AA332" s="40"/>
      <c r="AB332" s="40"/>
      <c r="AC332" s="40"/>
      <c r="AD332" s="40"/>
      <c r="AE332" s="40"/>
      <c r="AT332" s="19" t="s">
        <v>220</v>
      </c>
      <c r="AU332" s="19" t="s">
        <v>86</v>
      </c>
    </row>
    <row r="333" s="13" customFormat="1">
      <c r="A333" s="13"/>
      <c r="B333" s="237"/>
      <c r="C333" s="238"/>
      <c r="D333" s="232" t="s">
        <v>222</v>
      </c>
      <c r="E333" s="239" t="s">
        <v>22</v>
      </c>
      <c r="F333" s="240" t="s">
        <v>1090</v>
      </c>
      <c r="G333" s="238"/>
      <c r="H333" s="241">
        <v>3.0600000000000001</v>
      </c>
      <c r="I333" s="242"/>
      <c r="J333" s="242"/>
      <c r="K333" s="238"/>
      <c r="L333" s="238"/>
      <c r="M333" s="243"/>
      <c r="N333" s="244"/>
      <c r="O333" s="245"/>
      <c r="P333" s="245"/>
      <c r="Q333" s="245"/>
      <c r="R333" s="245"/>
      <c r="S333" s="245"/>
      <c r="T333" s="245"/>
      <c r="U333" s="245"/>
      <c r="V333" s="245"/>
      <c r="W333" s="245"/>
      <c r="X333" s="246"/>
      <c r="Y333" s="13"/>
      <c r="Z333" s="13"/>
      <c r="AA333" s="13"/>
      <c r="AB333" s="13"/>
      <c r="AC333" s="13"/>
      <c r="AD333" s="13"/>
      <c r="AE333" s="13"/>
      <c r="AT333" s="247" t="s">
        <v>222</v>
      </c>
      <c r="AU333" s="247" t="s">
        <v>86</v>
      </c>
      <c r="AV333" s="13" t="s">
        <v>86</v>
      </c>
      <c r="AW333" s="13" t="s">
        <v>5</v>
      </c>
      <c r="AX333" s="13" t="s">
        <v>84</v>
      </c>
      <c r="AY333" s="247" t="s">
        <v>211</v>
      </c>
    </row>
    <row r="334" s="2" customFormat="1" ht="24.15" customHeight="1">
      <c r="A334" s="40"/>
      <c r="B334" s="41"/>
      <c r="C334" s="218" t="s">
        <v>1091</v>
      </c>
      <c r="D334" s="218" t="s">
        <v>213</v>
      </c>
      <c r="E334" s="219" t="s">
        <v>1092</v>
      </c>
      <c r="F334" s="220" t="s">
        <v>1093</v>
      </c>
      <c r="G334" s="221" t="s">
        <v>497</v>
      </c>
      <c r="H334" s="222">
        <v>6</v>
      </c>
      <c r="I334" s="223"/>
      <c r="J334" s="223"/>
      <c r="K334" s="224">
        <f>ROUND(P334*H334,2)</f>
        <v>0</v>
      </c>
      <c r="L334" s="220" t="s">
        <v>217</v>
      </c>
      <c r="M334" s="46"/>
      <c r="N334" s="225" t="s">
        <v>22</v>
      </c>
      <c r="O334" s="226" t="s">
        <v>46</v>
      </c>
      <c r="P334" s="227">
        <f>I334+J334</f>
        <v>0</v>
      </c>
      <c r="Q334" s="227">
        <f>ROUND(I334*H334,2)</f>
        <v>0</v>
      </c>
      <c r="R334" s="227">
        <f>ROUND(J334*H334,2)</f>
        <v>0</v>
      </c>
      <c r="S334" s="86"/>
      <c r="T334" s="228">
        <f>S334*H334</f>
        <v>0</v>
      </c>
      <c r="U334" s="228">
        <v>0</v>
      </c>
      <c r="V334" s="228">
        <f>U334*H334</f>
        <v>0</v>
      </c>
      <c r="W334" s="228">
        <v>0.014999999999999999</v>
      </c>
      <c r="X334" s="229">
        <f>W334*H334</f>
        <v>0.089999999999999997</v>
      </c>
      <c r="Y334" s="40"/>
      <c r="Z334" s="40"/>
      <c r="AA334" s="40"/>
      <c r="AB334" s="40"/>
      <c r="AC334" s="40"/>
      <c r="AD334" s="40"/>
      <c r="AE334" s="40"/>
      <c r="AR334" s="230" t="s">
        <v>218</v>
      </c>
      <c r="AT334" s="230" t="s">
        <v>213</v>
      </c>
      <c r="AU334" s="230" t="s">
        <v>86</v>
      </c>
      <c r="AY334" s="19" t="s">
        <v>211</v>
      </c>
      <c r="BE334" s="231">
        <f>IF(O334="základní",K334,0)</f>
        <v>0</v>
      </c>
      <c r="BF334" s="231">
        <f>IF(O334="snížená",K334,0)</f>
        <v>0</v>
      </c>
      <c r="BG334" s="231">
        <f>IF(O334="zákl. přenesená",K334,0)</f>
        <v>0</v>
      </c>
      <c r="BH334" s="231">
        <f>IF(O334="sníž. přenesená",K334,0)</f>
        <v>0</v>
      </c>
      <c r="BI334" s="231">
        <f>IF(O334="nulová",K334,0)</f>
        <v>0</v>
      </c>
      <c r="BJ334" s="19" t="s">
        <v>84</v>
      </c>
      <c r="BK334" s="231">
        <f>ROUND(P334*H334,2)</f>
        <v>0</v>
      </c>
      <c r="BL334" s="19" t="s">
        <v>218</v>
      </c>
      <c r="BM334" s="230" t="s">
        <v>1094</v>
      </c>
    </row>
    <row r="335" s="2" customFormat="1">
      <c r="A335" s="40"/>
      <c r="B335" s="41"/>
      <c r="C335" s="42"/>
      <c r="D335" s="232" t="s">
        <v>220</v>
      </c>
      <c r="E335" s="42"/>
      <c r="F335" s="233" t="s">
        <v>1095</v>
      </c>
      <c r="G335" s="42"/>
      <c r="H335" s="42"/>
      <c r="I335" s="234"/>
      <c r="J335" s="234"/>
      <c r="K335" s="42"/>
      <c r="L335" s="42"/>
      <c r="M335" s="46"/>
      <c r="N335" s="235"/>
      <c r="O335" s="236"/>
      <c r="P335" s="86"/>
      <c r="Q335" s="86"/>
      <c r="R335" s="86"/>
      <c r="S335" s="86"/>
      <c r="T335" s="86"/>
      <c r="U335" s="86"/>
      <c r="V335" s="86"/>
      <c r="W335" s="86"/>
      <c r="X335" s="87"/>
      <c r="Y335" s="40"/>
      <c r="Z335" s="40"/>
      <c r="AA335" s="40"/>
      <c r="AB335" s="40"/>
      <c r="AC335" s="40"/>
      <c r="AD335" s="40"/>
      <c r="AE335" s="40"/>
      <c r="AT335" s="19" t="s">
        <v>220</v>
      </c>
      <c r="AU335" s="19" t="s">
        <v>86</v>
      </c>
    </row>
    <row r="336" s="13" customFormat="1">
      <c r="A336" s="13"/>
      <c r="B336" s="237"/>
      <c r="C336" s="238"/>
      <c r="D336" s="232" t="s">
        <v>222</v>
      </c>
      <c r="E336" s="239" t="s">
        <v>22</v>
      </c>
      <c r="F336" s="240" t="s">
        <v>1096</v>
      </c>
      <c r="G336" s="238"/>
      <c r="H336" s="241">
        <v>6</v>
      </c>
      <c r="I336" s="242"/>
      <c r="J336" s="242"/>
      <c r="K336" s="238"/>
      <c r="L336" s="238"/>
      <c r="M336" s="243"/>
      <c r="N336" s="244"/>
      <c r="O336" s="245"/>
      <c r="P336" s="245"/>
      <c r="Q336" s="245"/>
      <c r="R336" s="245"/>
      <c r="S336" s="245"/>
      <c r="T336" s="245"/>
      <c r="U336" s="245"/>
      <c r="V336" s="245"/>
      <c r="W336" s="245"/>
      <c r="X336" s="246"/>
      <c r="Y336" s="13"/>
      <c r="Z336" s="13"/>
      <c r="AA336" s="13"/>
      <c r="AB336" s="13"/>
      <c r="AC336" s="13"/>
      <c r="AD336" s="13"/>
      <c r="AE336" s="13"/>
      <c r="AT336" s="247" t="s">
        <v>222</v>
      </c>
      <c r="AU336" s="247" t="s">
        <v>86</v>
      </c>
      <c r="AV336" s="13" t="s">
        <v>86</v>
      </c>
      <c r="AW336" s="13" t="s">
        <v>5</v>
      </c>
      <c r="AX336" s="13" t="s">
        <v>84</v>
      </c>
      <c r="AY336" s="247" t="s">
        <v>211</v>
      </c>
    </row>
    <row r="337" s="2" customFormat="1" ht="24.15" customHeight="1">
      <c r="A337" s="40"/>
      <c r="B337" s="41"/>
      <c r="C337" s="218" t="s">
        <v>1097</v>
      </c>
      <c r="D337" s="218" t="s">
        <v>213</v>
      </c>
      <c r="E337" s="219" t="s">
        <v>1098</v>
      </c>
      <c r="F337" s="220" t="s">
        <v>1099</v>
      </c>
      <c r="G337" s="221" t="s">
        <v>345</v>
      </c>
      <c r="H337" s="222">
        <v>17.5</v>
      </c>
      <c r="I337" s="223"/>
      <c r="J337" s="223"/>
      <c r="K337" s="224">
        <f>ROUND(P337*H337,2)</f>
        <v>0</v>
      </c>
      <c r="L337" s="220" t="s">
        <v>217</v>
      </c>
      <c r="M337" s="46"/>
      <c r="N337" s="225" t="s">
        <v>22</v>
      </c>
      <c r="O337" s="226" t="s">
        <v>46</v>
      </c>
      <c r="P337" s="227">
        <f>I337+J337</f>
        <v>0</v>
      </c>
      <c r="Q337" s="227">
        <f>ROUND(I337*H337,2)</f>
        <v>0</v>
      </c>
      <c r="R337" s="227">
        <f>ROUND(J337*H337,2)</f>
        <v>0</v>
      </c>
      <c r="S337" s="86"/>
      <c r="T337" s="228">
        <f>S337*H337</f>
        <v>0</v>
      </c>
      <c r="U337" s="228">
        <v>0</v>
      </c>
      <c r="V337" s="228">
        <f>U337*H337</f>
        <v>0</v>
      </c>
      <c r="W337" s="228">
        <v>0.042000000000000003</v>
      </c>
      <c r="X337" s="229">
        <f>W337*H337</f>
        <v>0.7350000000000001</v>
      </c>
      <c r="Y337" s="40"/>
      <c r="Z337" s="40"/>
      <c r="AA337" s="40"/>
      <c r="AB337" s="40"/>
      <c r="AC337" s="40"/>
      <c r="AD337" s="40"/>
      <c r="AE337" s="40"/>
      <c r="AR337" s="230" t="s">
        <v>218</v>
      </c>
      <c r="AT337" s="230" t="s">
        <v>213</v>
      </c>
      <c r="AU337" s="230" t="s">
        <v>86</v>
      </c>
      <c r="AY337" s="19" t="s">
        <v>211</v>
      </c>
      <c r="BE337" s="231">
        <f>IF(O337="základní",K337,0)</f>
        <v>0</v>
      </c>
      <c r="BF337" s="231">
        <f>IF(O337="snížená",K337,0)</f>
        <v>0</v>
      </c>
      <c r="BG337" s="231">
        <f>IF(O337="zákl. přenesená",K337,0)</f>
        <v>0</v>
      </c>
      <c r="BH337" s="231">
        <f>IF(O337="sníž. přenesená",K337,0)</f>
        <v>0</v>
      </c>
      <c r="BI337" s="231">
        <f>IF(O337="nulová",K337,0)</f>
        <v>0</v>
      </c>
      <c r="BJ337" s="19" t="s">
        <v>84</v>
      </c>
      <c r="BK337" s="231">
        <f>ROUND(P337*H337,2)</f>
        <v>0</v>
      </c>
      <c r="BL337" s="19" t="s">
        <v>218</v>
      </c>
      <c r="BM337" s="230" t="s">
        <v>1100</v>
      </c>
    </row>
    <row r="338" s="2" customFormat="1">
      <c r="A338" s="40"/>
      <c r="B338" s="41"/>
      <c r="C338" s="42"/>
      <c r="D338" s="232" t="s">
        <v>220</v>
      </c>
      <c r="E338" s="42"/>
      <c r="F338" s="233" t="s">
        <v>1101</v>
      </c>
      <c r="G338" s="42"/>
      <c r="H338" s="42"/>
      <c r="I338" s="234"/>
      <c r="J338" s="234"/>
      <c r="K338" s="42"/>
      <c r="L338" s="42"/>
      <c r="M338" s="46"/>
      <c r="N338" s="235"/>
      <c r="O338" s="236"/>
      <c r="P338" s="86"/>
      <c r="Q338" s="86"/>
      <c r="R338" s="86"/>
      <c r="S338" s="86"/>
      <c r="T338" s="86"/>
      <c r="U338" s="86"/>
      <c r="V338" s="86"/>
      <c r="W338" s="86"/>
      <c r="X338" s="87"/>
      <c r="Y338" s="40"/>
      <c r="Z338" s="40"/>
      <c r="AA338" s="40"/>
      <c r="AB338" s="40"/>
      <c r="AC338" s="40"/>
      <c r="AD338" s="40"/>
      <c r="AE338" s="40"/>
      <c r="AT338" s="19" t="s">
        <v>220</v>
      </c>
      <c r="AU338" s="19" t="s">
        <v>86</v>
      </c>
    </row>
    <row r="339" s="13" customFormat="1">
      <c r="A339" s="13"/>
      <c r="B339" s="237"/>
      <c r="C339" s="238"/>
      <c r="D339" s="232" t="s">
        <v>222</v>
      </c>
      <c r="E339" s="239" t="s">
        <v>22</v>
      </c>
      <c r="F339" s="240" t="s">
        <v>1102</v>
      </c>
      <c r="G339" s="238"/>
      <c r="H339" s="241">
        <v>17.5</v>
      </c>
      <c r="I339" s="242"/>
      <c r="J339" s="242"/>
      <c r="K339" s="238"/>
      <c r="L339" s="238"/>
      <c r="M339" s="243"/>
      <c r="N339" s="244"/>
      <c r="O339" s="245"/>
      <c r="P339" s="245"/>
      <c r="Q339" s="245"/>
      <c r="R339" s="245"/>
      <c r="S339" s="245"/>
      <c r="T339" s="245"/>
      <c r="U339" s="245"/>
      <c r="V339" s="245"/>
      <c r="W339" s="245"/>
      <c r="X339" s="246"/>
      <c r="Y339" s="13"/>
      <c r="Z339" s="13"/>
      <c r="AA339" s="13"/>
      <c r="AB339" s="13"/>
      <c r="AC339" s="13"/>
      <c r="AD339" s="13"/>
      <c r="AE339" s="13"/>
      <c r="AT339" s="247" t="s">
        <v>222</v>
      </c>
      <c r="AU339" s="247" t="s">
        <v>86</v>
      </c>
      <c r="AV339" s="13" t="s">
        <v>86</v>
      </c>
      <c r="AW339" s="13" t="s">
        <v>5</v>
      </c>
      <c r="AX339" s="13" t="s">
        <v>84</v>
      </c>
      <c r="AY339" s="247" t="s">
        <v>211</v>
      </c>
    </row>
    <row r="340" s="2" customFormat="1" ht="24.15" customHeight="1">
      <c r="A340" s="40"/>
      <c r="B340" s="41"/>
      <c r="C340" s="218" t="s">
        <v>1103</v>
      </c>
      <c r="D340" s="218" t="s">
        <v>213</v>
      </c>
      <c r="E340" s="219" t="s">
        <v>1104</v>
      </c>
      <c r="F340" s="220" t="s">
        <v>1105</v>
      </c>
      <c r="G340" s="221" t="s">
        <v>272</v>
      </c>
      <c r="H340" s="222">
        <v>3.903</v>
      </c>
      <c r="I340" s="223"/>
      <c r="J340" s="223"/>
      <c r="K340" s="224">
        <f>ROUND(P340*H340,2)</f>
        <v>0</v>
      </c>
      <c r="L340" s="220" t="s">
        <v>217</v>
      </c>
      <c r="M340" s="46"/>
      <c r="N340" s="225" t="s">
        <v>22</v>
      </c>
      <c r="O340" s="226" t="s">
        <v>46</v>
      </c>
      <c r="P340" s="227">
        <f>I340+J340</f>
        <v>0</v>
      </c>
      <c r="Q340" s="227">
        <f>ROUND(I340*H340,2)</f>
        <v>0</v>
      </c>
      <c r="R340" s="227">
        <f>ROUND(J340*H340,2)</f>
        <v>0</v>
      </c>
      <c r="S340" s="86"/>
      <c r="T340" s="228">
        <f>S340*H340</f>
        <v>0</v>
      </c>
      <c r="U340" s="228">
        <v>0.060429999999999998</v>
      </c>
      <c r="V340" s="228">
        <f>U340*H340</f>
        <v>0.23585829</v>
      </c>
      <c r="W340" s="228">
        <v>0</v>
      </c>
      <c r="X340" s="229">
        <f>W340*H340</f>
        <v>0</v>
      </c>
      <c r="Y340" s="40"/>
      <c r="Z340" s="40"/>
      <c r="AA340" s="40"/>
      <c r="AB340" s="40"/>
      <c r="AC340" s="40"/>
      <c r="AD340" s="40"/>
      <c r="AE340" s="40"/>
      <c r="AR340" s="230" t="s">
        <v>218</v>
      </c>
      <c r="AT340" s="230" t="s">
        <v>213</v>
      </c>
      <c r="AU340" s="230" t="s">
        <v>86</v>
      </c>
      <c r="AY340" s="19" t="s">
        <v>211</v>
      </c>
      <c r="BE340" s="231">
        <f>IF(O340="základní",K340,0)</f>
        <v>0</v>
      </c>
      <c r="BF340" s="231">
        <f>IF(O340="snížená",K340,0)</f>
        <v>0</v>
      </c>
      <c r="BG340" s="231">
        <f>IF(O340="zákl. přenesená",K340,0)</f>
        <v>0</v>
      </c>
      <c r="BH340" s="231">
        <f>IF(O340="sníž. přenesená",K340,0)</f>
        <v>0</v>
      </c>
      <c r="BI340" s="231">
        <f>IF(O340="nulová",K340,0)</f>
        <v>0</v>
      </c>
      <c r="BJ340" s="19" t="s">
        <v>84</v>
      </c>
      <c r="BK340" s="231">
        <f>ROUND(P340*H340,2)</f>
        <v>0</v>
      </c>
      <c r="BL340" s="19" t="s">
        <v>218</v>
      </c>
      <c r="BM340" s="230" t="s">
        <v>1106</v>
      </c>
    </row>
    <row r="341" s="2" customFormat="1">
      <c r="A341" s="40"/>
      <c r="B341" s="41"/>
      <c r="C341" s="42"/>
      <c r="D341" s="232" t="s">
        <v>220</v>
      </c>
      <c r="E341" s="42"/>
      <c r="F341" s="233" t="s">
        <v>1107</v>
      </c>
      <c r="G341" s="42"/>
      <c r="H341" s="42"/>
      <c r="I341" s="234"/>
      <c r="J341" s="234"/>
      <c r="K341" s="42"/>
      <c r="L341" s="42"/>
      <c r="M341" s="46"/>
      <c r="N341" s="235"/>
      <c r="O341" s="236"/>
      <c r="P341" s="86"/>
      <c r="Q341" s="86"/>
      <c r="R341" s="86"/>
      <c r="S341" s="86"/>
      <c r="T341" s="86"/>
      <c r="U341" s="86"/>
      <c r="V341" s="86"/>
      <c r="W341" s="86"/>
      <c r="X341" s="87"/>
      <c r="Y341" s="40"/>
      <c r="Z341" s="40"/>
      <c r="AA341" s="40"/>
      <c r="AB341" s="40"/>
      <c r="AC341" s="40"/>
      <c r="AD341" s="40"/>
      <c r="AE341" s="40"/>
      <c r="AT341" s="19" t="s">
        <v>220</v>
      </c>
      <c r="AU341" s="19" t="s">
        <v>86</v>
      </c>
    </row>
    <row r="342" s="13" customFormat="1">
      <c r="A342" s="13"/>
      <c r="B342" s="237"/>
      <c r="C342" s="238"/>
      <c r="D342" s="232" t="s">
        <v>222</v>
      </c>
      <c r="E342" s="239" t="s">
        <v>22</v>
      </c>
      <c r="F342" s="240" t="s">
        <v>979</v>
      </c>
      <c r="G342" s="238"/>
      <c r="H342" s="241">
        <v>3.903</v>
      </c>
      <c r="I342" s="242"/>
      <c r="J342" s="242"/>
      <c r="K342" s="238"/>
      <c r="L342" s="238"/>
      <c r="M342" s="243"/>
      <c r="N342" s="244"/>
      <c r="O342" s="245"/>
      <c r="P342" s="245"/>
      <c r="Q342" s="245"/>
      <c r="R342" s="245"/>
      <c r="S342" s="245"/>
      <c r="T342" s="245"/>
      <c r="U342" s="245"/>
      <c r="V342" s="245"/>
      <c r="W342" s="245"/>
      <c r="X342" s="246"/>
      <c r="Y342" s="13"/>
      <c r="Z342" s="13"/>
      <c r="AA342" s="13"/>
      <c r="AB342" s="13"/>
      <c r="AC342" s="13"/>
      <c r="AD342" s="13"/>
      <c r="AE342" s="13"/>
      <c r="AT342" s="247" t="s">
        <v>222</v>
      </c>
      <c r="AU342" s="247" t="s">
        <v>86</v>
      </c>
      <c r="AV342" s="13" t="s">
        <v>86</v>
      </c>
      <c r="AW342" s="13" t="s">
        <v>5</v>
      </c>
      <c r="AX342" s="13" t="s">
        <v>84</v>
      </c>
      <c r="AY342" s="247" t="s">
        <v>211</v>
      </c>
    </row>
    <row r="343" s="2" customFormat="1" ht="24.15" customHeight="1">
      <c r="A343" s="40"/>
      <c r="B343" s="41"/>
      <c r="C343" s="218" t="s">
        <v>1108</v>
      </c>
      <c r="D343" s="218" t="s">
        <v>213</v>
      </c>
      <c r="E343" s="219" t="s">
        <v>1109</v>
      </c>
      <c r="F343" s="220" t="s">
        <v>1110</v>
      </c>
      <c r="G343" s="221" t="s">
        <v>272</v>
      </c>
      <c r="H343" s="222">
        <v>3.903</v>
      </c>
      <c r="I343" s="223"/>
      <c r="J343" s="223"/>
      <c r="K343" s="224">
        <f>ROUND(P343*H343,2)</f>
        <v>0</v>
      </c>
      <c r="L343" s="220" t="s">
        <v>217</v>
      </c>
      <c r="M343" s="46"/>
      <c r="N343" s="225" t="s">
        <v>22</v>
      </c>
      <c r="O343" s="226" t="s">
        <v>46</v>
      </c>
      <c r="P343" s="227">
        <f>I343+J343</f>
        <v>0</v>
      </c>
      <c r="Q343" s="227">
        <f>ROUND(I343*H343,2)</f>
        <v>0</v>
      </c>
      <c r="R343" s="227">
        <f>ROUND(J343*H343,2)</f>
        <v>0</v>
      </c>
      <c r="S343" s="86"/>
      <c r="T343" s="228">
        <f>S343*H343</f>
        <v>0</v>
      </c>
      <c r="U343" s="228">
        <v>0</v>
      </c>
      <c r="V343" s="228">
        <f>U343*H343</f>
        <v>0</v>
      </c>
      <c r="W343" s="228">
        <v>0</v>
      </c>
      <c r="X343" s="229">
        <f>W343*H343</f>
        <v>0</v>
      </c>
      <c r="Y343" s="40"/>
      <c r="Z343" s="40"/>
      <c r="AA343" s="40"/>
      <c r="AB343" s="40"/>
      <c r="AC343" s="40"/>
      <c r="AD343" s="40"/>
      <c r="AE343" s="40"/>
      <c r="AR343" s="230" t="s">
        <v>218</v>
      </c>
      <c r="AT343" s="230" t="s">
        <v>213</v>
      </c>
      <c r="AU343" s="230" t="s">
        <v>86</v>
      </c>
      <c r="AY343" s="19" t="s">
        <v>211</v>
      </c>
      <c r="BE343" s="231">
        <f>IF(O343="základní",K343,0)</f>
        <v>0</v>
      </c>
      <c r="BF343" s="231">
        <f>IF(O343="snížená",K343,0)</f>
        <v>0</v>
      </c>
      <c r="BG343" s="231">
        <f>IF(O343="zákl. přenesená",K343,0)</f>
        <v>0</v>
      </c>
      <c r="BH343" s="231">
        <f>IF(O343="sníž. přenesená",K343,0)</f>
        <v>0</v>
      </c>
      <c r="BI343" s="231">
        <f>IF(O343="nulová",K343,0)</f>
        <v>0</v>
      </c>
      <c r="BJ343" s="19" t="s">
        <v>84</v>
      </c>
      <c r="BK343" s="231">
        <f>ROUND(P343*H343,2)</f>
        <v>0</v>
      </c>
      <c r="BL343" s="19" t="s">
        <v>218</v>
      </c>
      <c r="BM343" s="230" t="s">
        <v>1111</v>
      </c>
    </row>
    <row r="344" s="2" customFormat="1">
      <c r="A344" s="40"/>
      <c r="B344" s="41"/>
      <c r="C344" s="42"/>
      <c r="D344" s="232" t="s">
        <v>220</v>
      </c>
      <c r="E344" s="42"/>
      <c r="F344" s="233" t="s">
        <v>1112</v>
      </c>
      <c r="G344" s="42"/>
      <c r="H344" s="42"/>
      <c r="I344" s="234"/>
      <c r="J344" s="234"/>
      <c r="K344" s="42"/>
      <c r="L344" s="42"/>
      <c r="M344" s="46"/>
      <c r="N344" s="235"/>
      <c r="O344" s="236"/>
      <c r="P344" s="86"/>
      <c r="Q344" s="86"/>
      <c r="R344" s="86"/>
      <c r="S344" s="86"/>
      <c r="T344" s="86"/>
      <c r="U344" s="86"/>
      <c r="V344" s="86"/>
      <c r="W344" s="86"/>
      <c r="X344" s="87"/>
      <c r="Y344" s="40"/>
      <c r="Z344" s="40"/>
      <c r="AA344" s="40"/>
      <c r="AB344" s="40"/>
      <c r="AC344" s="40"/>
      <c r="AD344" s="40"/>
      <c r="AE344" s="40"/>
      <c r="AT344" s="19" t="s">
        <v>220</v>
      </c>
      <c r="AU344" s="19" t="s">
        <v>86</v>
      </c>
    </row>
    <row r="345" s="12" customFormat="1" ht="22.8" customHeight="1">
      <c r="A345" s="12"/>
      <c r="B345" s="201"/>
      <c r="C345" s="202"/>
      <c r="D345" s="203" t="s">
        <v>76</v>
      </c>
      <c r="E345" s="216" t="s">
        <v>400</v>
      </c>
      <c r="F345" s="216" t="s">
        <v>401</v>
      </c>
      <c r="G345" s="202"/>
      <c r="H345" s="202"/>
      <c r="I345" s="205"/>
      <c r="J345" s="205"/>
      <c r="K345" s="217">
        <f>BK345</f>
        <v>0</v>
      </c>
      <c r="L345" s="202"/>
      <c r="M345" s="207"/>
      <c r="N345" s="208"/>
      <c r="O345" s="209"/>
      <c r="P345" s="209"/>
      <c r="Q345" s="210">
        <f>SUM(Q346:Q365)</f>
        <v>0</v>
      </c>
      <c r="R345" s="210">
        <f>SUM(R346:R365)</f>
        <v>0</v>
      </c>
      <c r="S345" s="209"/>
      <c r="T345" s="211">
        <f>SUM(T346:T365)</f>
        <v>0</v>
      </c>
      <c r="U345" s="209"/>
      <c r="V345" s="211">
        <f>SUM(V346:V365)</f>
        <v>0</v>
      </c>
      <c r="W345" s="209"/>
      <c r="X345" s="212">
        <f>SUM(X346:X365)</f>
        <v>0</v>
      </c>
      <c r="Y345" s="12"/>
      <c r="Z345" s="12"/>
      <c r="AA345" s="12"/>
      <c r="AB345" s="12"/>
      <c r="AC345" s="12"/>
      <c r="AD345" s="12"/>
      <c r="AE345" s="12"/>
      <c r="AR345" s="213" t="s">
        <v>84</v>
      </c>
      <c r="AT345" s="214" t="s">
        <v>76</v>
      </c>
      <c r="AU345" s="214" t="s">
        <v>84</v>
      </c>
      <c r="AY345" s="213" t="s">
        <v>211</v>
      </c>
      <c r="BK345" s="215">
        <f>SUM(BK346:BK365)</f>
        <v>0</v>
      </c>
    </row>
    <row r="346" s="2" customFormat="1" ht="24.15" customHeight="1">
      <c r="A346" s="40"/>
      <c r="B346" s="41"/>
      <c r="C346" s="218" t="s">
        <v>1113</v>
      </c>
      <c r="D346" s="218" t="s">
        <v>213</v>
      </c>
      <c r="E346" s="219" t="s">
        <v>1114</v>
      </c>
      <c r="F346" s="220" t="s">
        <v>1115</v>
      </c>
      <c r="G346" s="221" t="s">
        <v>249</v>
      </c>
      <c r="H346" s="222">
        <v>14.590999999999999</v>
      </c>
      <c r="I346" s="223"/>
      <c r="J346" s="223"/>
      <c r="K346" s="224">
        <f>ROUND(P346*H346,2)</f>
        <v>0</v>
      </c>
      <c r="L346" s="220" t="s">
        <v>217</v>
      </c>
      <c r="M346" s="46"/>
      <c r="N346" s="225" t="s">
        <v>22</v>
      </c>
      <c r="O346" s="226" t="s">
        <v>46</v>
      </c>
      <c r="P346" s="227">
        <f>I346+J346</f>
        <v>0</v>
      </c>
      <c r="Q346" s="227">
        <f>ROUND(I346*H346,2)</f>
        <v>0</v>
      </c>
      <c r="R346" s="227">
        <f>ROUND(J346*H346,2)</f>
        <v>0</v>
      </c>
      <c r="S346" s="86"/>
      <c r="T346" s="228">
        <f>S346*H346</f>
        <v>0</v>
      </c>
      <c r="U346" s="228">
        <v>0</v>
      </c>
      <c r="V346" s="228">
        <f>U346*H346</f>
        <v>0</v>
      </c>
      <c r="W346" s="228">
        <v>0</v>
      </c>
      <c r="X346" s="229">
        <f>W346*H346</f>
        <v>0</v>
      </c>
      <c r="Y346" s="40"/>
      <c r="Z346" s="40"/>
      <c r="AA346" s="40"/>
      <c r="AB346" s="40"/>
      <c r="AC346" s="40"/>
      <c r="AD346" s="40"/>
      <c r="AE346" s="40"/>
      <c r="AR346" s="230" t="s">
        <v>218</v>
      </c>
      <c r="AT346" s="230" t="s">
        <v>213</v>
      </c>
      <c r="AU346" s="230" t="s">
        <v>86</v>
      </c>
      <c r="AY346" s="19" t="s">
        <v>211</v>
      </c>
      <c r="BE346" s="231">
        <f>IF(O346="základní",K346,0)</f>
        <v>0</v>
      </c>
      <c r="BF346" s="231">
        <f>IF(O346="snížená",K346,0)</f>
        <v>0</v>
      </c>
      <c r="BG346" s="231">
        <f>IF(O346="zákl. přenesená",K346,0)</f>
        <v>0</v>
      </c>
      <c r="BH346" s="231">
        <f>IF(O346="sníž. přenesená",K346,0)</f>
        <v>0</v>
      </c>
      <c r="BI346" s="231">
        <f>IF(O346="nulová",K346,0)</f>
        <v>0</v>
      </c>
      <c r="BJ346" s="19" t="s">
        <v>84</v>
      </c>
      <c r="BK346" s="231">
        <f>ROUND(P346*H346,2)</f>
        <v>0</v>
      </c>
      <c r="BL346" s="19" t="s">
        <v>218</v>
      </c>
      <c r="BM346" s="230" t="s">
        <v>1116</v>
      </c>
    </row>
    <row r="347" s="2" customFormat="1">
      <c r="A347" s="40"/>
      <c r="B347" s="41"/>
      <c r="C347" s="42"/>
      <c r="D347" s="232" t="s">
        <v>220</v>
      </c>
      <c r="E347" s="42"/>
      <c r="F347" s="233" t="s">
        <v>1117</v>
      </c>
      <c r="G347" s="42"/>
      <c r="H347" s="42"/>
      <c r="I347" s="234"/>
      <c r="J347" s="234"/>
      <c r="K347" s="42"/>
      <c r="L347" s="42"/>
      <c r="M347" s="46"/>
      <c r="N347" s="235"/>
      <c r="O347" s="236"/>
      <c r="P347" s="86"/>
      <c r="Q347" s="86"/>
      <c r="R347" s="86"/>
      <c r="S347" s="86"/>
      <c r="T347" s="86"/>
      <c r="U347" s="86"/>
      <c r="V347" s="86"/>
      <c r="W347" s="86"/>
      <c r="X347" s="87"/>
      <c r="Y347" s="40"/>
      <c r="Z347" s="40"/>
      <c r="AA347" s="40"/>
      <c r="AB347" s="40"/>
      <c r="AC347" s="40"/>
      <c r="AD347" s="40"/>
      <c r="AE347" s="40"/>
      <c r="AT347" s="19" t="s">
        <v>220</v>
      </c>
      <c r="AU347" s="19" t="s">
        <v>86</v>
      </c>
    </row>
    <row r="348" s="2" customFormat="1" ht="24.15" customHeight="1">
      <c r="A348" s="40"/>
      <c r="B348" s="41"/>
      <c r="C348" s="218" t="s">
        <v>1118</v>
      </c>
      <c r="D348" s="218" t="s">
        <v>213</v>
      </c>
      <c r="E348" s="219" t="s">
        <v>1119</v>
      </c>
      <c r="F348" s="220" t="s">
        <v>1120</v>
      </c>
      <c r="G348" s="221" t="s">
        <v>345</v>
      </c>
      <c r="H348" s="222">
        <v>12</v>
      </c>
      <c r="I348" s="223"/>
      <c r="J348" s="223"/>
      <c r="K348" s="224">
        <f>ROUND(P348*H348,2)</f>
        <v>0</v>
      </c>
      <c r="L348" s="220" t="s">
        <v>217</v>
      </c>
      <c r="M348" s="46"/>
      <c r="N348" s="225" t="s">
        <v>22</v>
      </c>
      <c r="O348" s="226" t="s">
        <v>46</v>
      </c>
      <c r="P348" s="227">
        <f>I348+J348</f>
        <v>0</v>
      </c>
      <c r="Q348" s="227">
        <f>ROUND(I348*H348,2)</f>
        <v>0</v>
      </c>
      <c r="R348" s="227">
        <f>ROUND(J348*H348,2)</f>
        <v>0</v>
      </c>
      <c r="S348" s="86"/>
      <c r="T348" s="228">
        <f>S348*H348</f>
        <v>0</v>
      </c>
      <c r="U348" s="228">
        <v>0</v>
      </c>
      <c r="V348" s="228">
        <f>U348*H348</f>
        <v>0</v>
      </c>
      <c r="W348" s="228">
        <v>0</v>
      </c>
      <c r="X348" s="229">
        <f>W348*H348</f>
        <v>0</v>
      </c>
      <c r="Y348" s="40"/>
      <c r="Z348" s="40"/>
      <c r="AA348" s="40"/>
      <c r="AB348" s="40"/>
      <c r="AC348" s="40"/>
      <c r="AD348" s="40"/>
      <c r="AE348" s="40"/>
      <c r="AR348" s="230" t="s">
        <v>218</v>
      </c>
      <c r="AT348" s="230" t="s">
        <v>213</v>
      </c>
      <c r="AU348" s="230" t="s">
        <v>86</v>
      </c>
      <c r="AY348" s="19" t="s">
        <v>211</v>
      </c>
      <c r="BE348" s="231">
        <f>IF(O348="základní",K348,0)</f>
        <v>0</v>
      </c>
      <c r="BF348" s="231">
        <f>IF(O348="snížená",K348,0)</f>
        <v>0</v>
      </c>
      <c r="BG348" s="231">
        <f>IF(O348="zákl. přenesená",K348,0)</f>
        <v>0</v>
      </c>
      <c r="BH348" s="231">
        <f>IF(O348="sníž. přenesená",K348,0)</f>
        <v>0</v>
      </c>
      <c r="BI348" s="231">
        <f>IF(O348="nulová",K348,0)</f>
        <v>0</v>
      </c>
      <c r="BJ348" s="19" t="s">
        <v>84</v>
      </c>
      <c r="BK348" s="231">
        <f>ROUND(P348*H348,2)</f>
        <v>0</v>
      </c>
      <c r="BL348" s="19" t="s">
        <v>218</v>
      </c>
      <c r="BM348" s="230" t="s">
        <v>1121</v>
      </c>
    </row>
    <row r="349" s="2" customFormat="1">
      <c r="A349" s="40"/>
      <c r="B349" s="41"/>
      <c r="C349" s="42"/>
      <c r="D349" s="232" t="s">
        <v>220</v>
      </c>
      <c r="E349" s="42"/>
      <c r="F349" s="233" t="s">
        <v>1122</v>
      </c>
      <c r="G349" s="42"/>
      <c r="H349" s="42"/>
      <c r="I349" s="234"/>
      <c r="J349" s="234"/>
      <c r="K349" s="42"/>
      <c r="L349" s="42"/>
      <c r="M349" s="46"/>
      <c r="N349" s="235"/>
      <c r="O349" s="236"/>
      <c r="P349" s="86"/>
      <c r="Q349" s="86"/>
      <c r="R349" s="86"/>
      <c r="S349" s="86"/>
      <c r="T349" s="86"/>
      <c r="U349" s="86"/>
      <c r="V349" s="86"/>
      <c r="W349" s="86"/>
      <c r="X349" s="87"/>
      <c r="Y349" s="40"/>
      <c r="Z349" s="40"/>
      <c r="AA349" s="40"/>
      <c r="AB349" s="40"/>
      <c r="AC349" s="40"/>
      <c r="AD349" s="40"/>
      <c r="AE349" s="40"/>
      <c r="AT349" s="19" t="s">
        <v>220</v>
      </c>
      <c r="AU349" s="19" t="s">
        <v>86</v>
      </c>
    </row>
    <row r="350" s="13" customFormat="1">
      <c r="A350" s="13"/>
      <c r="B350" s="237"/>
      <c r="C350" s="238"/>
      <c r="D350" s="232" t="s">
        <v>222</v>
      </c>
      <c r="E350" s="239" t="s">
        <v>22</v>
      </c>
      <c r="F350" s="240" t="s">
        <v>1123</v>
      </c>
      <c r="G350" s="238"/>
      <c r="H350" s="241">
        <v>12</v>
      </c>
      <c r="I350" s="242"/>
      <c r="J350" s="242"/>
      <c r="K350" s="238"/>
      <c r="L350" s="238"/>
      <c r="M350" s="243"/>
      <c r="N350" s="244"/>
      <c r="O350" s="245"/>
      <c r="P350" s="245"/>
      <c r="Q350" s="245"/>
      <c r="R350" s="245"/>
      <c r="S350" s="245"/>
      <c r="T350" s="245"/>
      <c r="U350" s="245"/>
      <c r="V350" s="245"/>
      <c r="W350" s="245"/>
      <c r="X350" s="246"/>
      <c r="Y350" s="13"/>
      <c r="Z350" s="13"/>
      <c r="AA350" s="13"/>
      <c r="AB350" s="13"/>
      <c r="AC350" s="13"/>
      <c r="AD350" s="13"/>
      <c r="AE350" s="13"/>
      <c r="AT350" s="247" t="s">
        <v>222</v>
      </c>
      <c r="AU350" s="247" t="s">
        <v>86</v>
      </c>
      <c r="AV350" s="13" t="s">
        <v>86</v>
      </c>
      <c r="AW350" s="13" t="s">
        <v>5</v>
      </c>
      <c r="AX350" s="13" t="s">
        <v>84</v>
      </c>
      <c r="AY350" s="247" t="s">
        <v>211</v>
      </c>
    </row>
    <row r="351" s="2" customFormat="1" ht="24.15" customHeight="1">
      <c r="A351" s="40"/>
      <c r="B351" s="41"/>
      <c r="C351" s="218" t="s">
        <v>1124</v>
      </c>
      <c r="D351" s="218" t="s">
        <v>213</v>
      </c>
      <c r="E351" s="219" t="s">
        <v>1125</v>
      </c>
      <c r="F351" s="220" t="s">
        <v>1126</v>
      </c>
      <c r="G351" s="221" t="s">
        <v>345</v>
      </c>
      <c r="H351" s="222">
        <v>720</v>
      </c>
      <c r="I351" s="223"/>
      <c r="J351" s="223"/>
      <c r="K351" s="224">
        <f>ROUND(P351*H351,2)</f>
        <v>0</v>
      </c>
      <c r="L351" s="220" t="s">
        <v>217</v>
      </c>
      <c r="M351" s="46"/>
      <c r="N351" s="225" t="s">
        <v>22</v>
      </c>
      <c r="O351" s="226" t="s">
        <v>46</v>
      </c>
      <c r="P351" s="227">
        <f>I351+J351</f>
        <v>0</v>
      </c>
      <c r="Q351" s="227">
        <f>ROUND(I351*H351,2)</f>
        <v>0</v>
      </c>
      <c r="R351" s="227">
        <f>ROUND(J351*H351,2)</f>
        <v>0</v>
      </c>
      <c r="S351" s="86"/>
      <c r="T351" s="228">
        <f>S351*H351</f>
        <v>0</v>
      </c>
      <c r="U351" s="228">
        <v>0</v>
      </c>
      <c r="V351" s="228">
        <f>U351*H351</f>
        <v>0</v>
      </c>
      <c r="W351" s="228">
        <v>0</v>
      </c>
      <c r="X351" s="229">
        <f>W351*H351</f>
        <v>0</v>
      </c>
      <c r="Y351" s="40"/>
      <c r="Z351" s="40"/>
      <c r="AA351" s="40"/>
      <c r="AB351" s="40"/>
      <c r="AC351" s="40"/>
      <c r="AD351" s="40"/>
      <c r="AE351" s="40"/>
      <c r="AR351" s="230" t="s">
        <v>218</v>
      </c>
      <c r="AT351" s="230" t="s">
        <v>213</v>
      </c>
      <c r="AU351" s="230" t="s">
        <v>86</v>
      </c>
      <c r="AY351" s="19" t="s">
        <v>211</v>
      </c>
      <c r="BE351" s="231">
        <f>IF(O351="základní",K351,0)</f>
        <v>0</v>
      </c>
      <c r="BF351" s="231">
        <f>IF(O351="snížená",K351,0)</f>
        <v>0</v>
      </c>
      <c r="BG351" s="231">
        <f>IF(O351="zákl. přenesená",K351,0)</f>
        <v>0</v>
      </c>
      <c r="BH351" s="231">
        <f>IF(O351="sníž. přenesená",K351,0)</f>
        <v>0</v>
      </c>
      <c r="BI351" s="231">
        <f>IF(O351="nulová",K351,0)</f>
        <v>0</v>
      </c>
      <c r="BJ351" s="19" t="s">
        <v>84</v>
      </c>
      <c r="BK351" s="231">
        <f>ROUND(P351*H351,2)</f>
        <v>0</v>
      </c>
      <c r="BL351" s="19" t="s">
        <v>218</v>
      </c>
      <c r="BM351" s="230" t="s">
        <v>1127</v>
      </c>
    </row>
    <row r="352" s="2" customFormat="1">
      <c r="A352" s="40"/>
      <c r="B352" s="41"/>
      <c r="C352" s="42"/>
      <c r="D352" s="232" t="s">
        <v>220</v>
      </c>
      <c r="E352" s="42"/>
      <c r="F352" s="233" t="s">
        <v>1128</v>
      </c>
      <c r="G352" s="42"/>
      <c r="H352" s="42"/>
      <c r="I352" s="234"/>
      <c r="J352" s="234"/>
      <c r="K352" s="42"/>
      <c r="L352" s="42"/>
      <c r="M352" s="46"/>
      <c r="N352" s="235"/>
      <c r="O352" s="236"/>
      <c r="P352" s="86"/>
      <c r="Q352" s="86"/>
      <c r="R352" s="86"/>
      <c r="S352" s="86"/>
      <c r="T352" s="86"/>
      <c r="U352" s="86"/>
      <c r="V352" s="86"/>
      <c r="W352" s="86"/>
      <c r="X352" s="87"/>
      <c r="Y352" s="40"/>
      <c r="Z352" s="40"/>
      <c r="AA352" s="40"/>
      <c r="AB352" s="40"/>
      <c r="AC352" s="40"/>
      <c r="AD352" s="40"/>
      <c r="AE352" s="40"/>
      <c r="AT352" s="19" t="s">
        <v>220</v>
      </c>
      <c r="AU352" s="19" t="s">
        <v>86</v>
      </c>
    </row>
    <row r="353" s="13" customFormat="1">
      <c r="A353" s="13"/>
      <c r="B353" s="237"/>
      <c r="C353" s="238"/>
      <c r="D353" s="232" t="s">
        <v>222</v>
      </c>
      <c r="E353" s="239" t="s">
        <v>22</v>
      </c>
      <c r="F353" s="240" t="s">
        <v>1129</v>
      </c>
      <c r="G353" s="238"/>
      <c r="H353" s="241">
        <v>720</v>
      </c>
      <c r="I353" s="242"/>
      <c r="J353" s="242"/>
      <c r="K353" s="238"/>
      <c r="L353" s="238"/>
      <c r="M353" s="243"/>
      <c r="N353" s="244"/>
      <c r="O353" s="245"/>
      <c r="P353" s="245"/>
      <c r="Q353" s="245"/>
      <c r="R353" s="245"/>
      <c r="S353" s="245"/>
      <c r="T353" s="245"/>
      <c r="U353" s="245"/>
      <c r="V353" s="245"/>
      <c r="W353" s="245"/>
      <c r="X353" s="246"/>
      <c r="Y353" s="13"/>
      <c r="Z353" s="13"/>
      <c r="AA353" s="13"/>
      <c r="AB353" s="13"/>
      <c r="AC353" s="13"/>
      <c r="AD353" s="13"/>
      <c r="AE353" s="13"/>
      <c r="AT353" s="247" t="s">
        <v>222</v>
      </c>
      <c r="AU353" s="247" t="s">
        <v>86</v>
      </c>
      <c r="AV353" s="13" t="s">
        <v>86</v>
      </c>
      <c r="AW353" s="13" t="s">
        <v>5</v>
      </c>
      <c r="AX353" s="13" t="s">
        <v>84</v>
      </c>
      <c r="AY353" s="247" t="s">
        <v>211</v>
      </c>
    </row>
    <row r="354" s="2" customFormat="1" ht="24.15" customHeight="1">
      <c r="A354" s="40"/>
      <c r="B354" s="41"/>
      <c r="C354" s="218" t="s">
        <v>1130</v>
      </c>
      <c r="D354" s="218" t="s">
        <v>213</v>
      </c>
      <c r="E354" s="219" t="s">
        <v>408</v>
      </c>
      <c r="F354" s="220" t="s">
        <v>409</v>
      </c>
      <c r="G354" s="221" t="s">
        <v>249</v>
      </c>
      <c r="H354" s="222">
        <v>204.274</v>
      </c>
      <c r="I354" s="223"/>
      <c r="J354" s="223"/>
      <c r="K354" s="224">
        <f>ROUND(P354*H354,2)</f>
        <v>0</v>
      </c>
      <c r="L354" s="220" t="s">
        <v>217</v>
      </c>
      <c r="M354" s="46"/>
      <c r="N354" s="225" t="s">
        <v>22</v>
      </c>
      <c r="O354" s="226" t="s">
        <v>46</v>
      </c>
      <c r="P354" s="227">
        <f>I354+J354</f>
        <v>0</v>
      </c>
      <c r="Q354" s="227">
        <f>ROUND(I354*H354,2)</f>
        <v>0</v>
      </c>
      <c r="R354" s="227">
        <f>ROUND(J354*H354,2)</f>
        <v>0</v>
      </c>
      <c r="S354" s="86"/>
      <c r="T354" s="228">
        <f>S354*H354</f>
        <v>0</v>
      </c>
      <c r="U354" s="228">
        <v>0</v>
      </c>
      <c r="V354" s="228">
        <f>U354*H354</f>
        <v>0</v>
      </c>
      <c r="W354" s="228">
        <v>0</v>
      </c>
      <c r="X354" s="229">
        <f>W354*H354</f>
        <v>0</v>
      </c>
      <c r="Y354" s="40"/>
      <c r="Z354" s="40"/>
      <c r="AA354" s="40"/>
      <c r="AB354" s="40"/>
      <c r="AC354" s="40"/>
      <c r="AD354" s="40"/>
      <c r="AE354" s="40"/>
      <c r="AR354" s="230" t="s">
        <v>218</v>
      </c>
      <c r="AT354" s="230" t="s">
        <v>213</v>
      </c>
      <c r="AU354" s="230" t="s">
        <v>86</v>
      </c>
      <c r="AY354" s="19" t="s">
        <v>211</v>
      </c>
      <c r="BE354" s="231">
        <f>IF(O354="základní",K354,0)</f>
        <v>0</v>
      </c>
      <c r="BF354" s="231">
        <f>IF(O354="snížená",K354,0)</f>
        <v>0</v>
      </c>
      <c r="BG354" s="231">
        <f>IF(O354="zákl. přenesená",K354,0)</f>
        <v>0</v>
      </c>
      <c r="BH354" s="231">
        <f>IF(O354="sníž. přenesená",K354,0)</f>
        <v>0</v>
      </c>
      <c r="BI354" s="231">
        <f>IF(O354="nulová",K354,0)</f>
        <v>0</v>
      </c>
      <c r="BJ354" s="19" t="s">
        <v>84</v>
      </c>
      <c r="BK354" s="231">
        <f>ROUND(P354*H354,2)</f>
        <v>0</v>
      </c>
      <c r="BL354" s="19" t="s">
        <v>218</v>
      </c>
      <c r="BM354" s="230" t="s">
        <v>1131</v>
      </c>
    </row>
    <row r="355" s="2" customFormat="1">
      <c r="A355" s="40"/>
      <c r="B355" s="41"/>
      <c r="C355" s="42"/>
      <c r="D355" s="232" t="s">
        <v>220</v>
      </c>
      <c r="E355" s="42"/>
      <c r="F355" s="233" t="s">
        <v>411</v>
      </c>
      <c r="G355" s="42"/>
      <c r="H355" s="42"/>
      <c r="I355" s="234"/>
      <c r="J355" s="234"/>
      <c r="K355" s="42"/>
      <c r="L355" s="42"/>
      <c r="M355" s="46"/>
      <c r="N355" s="235"/>
      <c r="O355" s="236"/>
      <c r="P355" s="86"/>
      <c r="Q355" s="86"/>
      <c r="R355" s="86"/>
      <c r="S355" s="86"/>
      <c r="T355" s="86"/>
      <c r="U355" s="86"/>
      <c r="V355" s="86"/>
      <c r="W355" s="86"/>
      <c r="X355" s="87"/>
      <c r="Y355" s="40"/>
      <c r="Z355" s="40"/>
      <c r="AA355" s="40"/>
      <c r="AB355" s="40"/>
      <c r="AC355" s="40"/>
      <c r="AD355" s="40"/>
      <c r="AE355" s="40"/>
      <c r="AT355" s="19" t="s">
        <v>220</v>
      </c>
      <c r="AU355" s="19" t="s">
        <v>86</v>
      </c>
    </row>
    <row r="356" s="13" customFormat="1">
      <c r="A356" s="13"/>
      <c r="B356" s="237"/>
      <c r="C356" s="238"/>
      <c r="D356" s="232" t="s">
        <v>222</v>
      </c>
      <c r="E356" s="239" t="s">
        <v>22</v>
      </c>
      <c r="F356" s="240" t="s">
        <v>1132</v>
      </c>
      <c r="G356" s="238"/>
      <c r="H356" s="241">
        <v>204.274</v>
      </c>
      <c r="I356" s="242"/>
      <c r="J356" s="242"/>
      <c r="K356" s="238"/>
      <c r="L356" s="238"/>
      <c r="M356" s="243"/>
      <c r="N356" s="244"/>
      <c r="O356" s="245"/>
      <c r="P356" s="245"/>
      <c r="Q356" s="245"/>
      <c r="R356" s="245"/>
      <c r="S356" s="245"/>
      <c r="T356" s="245"/>
      <c r="U356" s="245"/>
      <c r="V356" s="245"/>
      <c r="W356" s="245"/>
      <c r="X356" s="246"/>
      <c r="Y356" s="13"/>
      <c r="Z356" s="13"/>
      <c r="AA356" s="13"/>
      <c r="AB356" s="13"/>
      <c r="AC356" s="13"/>
      <c r="AD356" s="13"/>
      <c r="AE356" s="13"/>
      <c r="AT356" s="247" t="s">
        <v>222</v>
      </c>
      <c r="AU356" s="247" t="s">
        <v>86</v>
      </c>
      <c r="AV356" s="13" t="s">
        <v>86</v>
      </c>
      <c r="AW356" s="13" t="s">
        <v>5</v>
      </c>
      <c r="AX356" s="13" t="s">
        <v>84</v>
      </c>
      <c r="AY356" s="247" t="s">
        <v>211</v>
      </c>
    </row>
    <row r="357" s="2" customFormat="1" ht="24.15" customHeight="1">
      <c r="A357" s="40"/>
      <c r="B357" s="41"/>
      <c r="C357" s="218" t="s">
        <v>1133</v>
      </c>
      <c r="D357" s="218" t="s">
        <v>213</v>
      </c>
      <c r="E357" s="219" t="s">
        <v>414</v>
      </c>
      <c r="F357" s="220" t="s">
        <v>415</v>
      </c>
      <c r="G357" s="221" t="s">
        <v>249</v>
      </c>
      <c r="H357" s="222">
        <v>14.590999999999999</v>
      </c>
      <c r="I357" s="223"/>
      <c r="J357" s="223"/>
      <c r="K357" s="224">
        <f>ROUND(P357*H357,2)</f>
        <v>0</v>
      </c>
      <c r="L357" s="220" t="s">
        <v>217</v>
      </c>
      <c r="M357" s="46"/>
      <c r="N357" s="225" t="s">
        <v>22</v>
      </c>
      <c r="O357" s="226" t="s">
        <v>46</v>
      </c>
      <c r="P357" s="227">
        <f>I357+J357</f>
        <v>0</v>
      </c>
      <c r="Q357" s="227">
        <f>ROUND(I357*H357,2)</f>
        <v>0</v>
      </c>
      <c r="R357" s="227">
        <f>ROUND(J357*H357,2)</f>
        <v>0</v>
      </c>
      <c r="S357" s="86"/>
      <c r="T357" s="228">
        <f>S357*H357</f>
        <v>0</v>
      </c>
      <c r="U357" s="228">
        <v>0</v>
      </c>
      <c r="V357" s="228">
        <f>U357*H357</f>
        <v>0</v>
      </c>
      <c r="W357" s="228">
        <v>0</v>
      </c>
      <c r="X357" s="229">
        <f>W357*H357</f>
        <v>0</v>
      </c>
      <c r="Y357" s="40"/>
      <c r="Z357" s="40"/>
      <c r="AA357" s="40"/>
      <c r="AB357" s="40"/>
      <c r="AC357" s="40"/>
      <c r="AD357" s="40"/>
      <c r="AE357" s="40"/>
      <c r="AR357" s="230" t="s">
        <v>218</v>
      </c>
      <c r="AT357" s="230" t="s">
        <v>213</v>
      </c>
      <c r="AU357" s="230" t="s">
        <v>86</v>
      </c>
      <c r="AY357" s="19" t="s">
        <v>211</v>
      </c>
      <c r="BE357" s="231">
        <f>IF(O357="základní",K357,0)</f>
        <v>0</v>
      </c>
      <c r="BF357" s="231">
        <f>IF(O357="snížená",K357,0)</f>
        <v>0</v>
      </c>
      <c r="BG357" s="231">
        <f>IF(O357="zákl. přenesená",K357,0)</f>
        <v>0</v>
      </c>
      <c r="BH357" s="231">
        <f>IF(O357="sníž. přenesená",K357,0)</f>
        <v>0</v>
      </c>
      <c r="BI357" s="231">
        <f>IF(O357="nulová",K357,0)</f>
        <v>0</v>
      </c>
      <c r="BJ357" s="19" t="s">
        <v>84</v>
      </c>
      <c r="BK357" s="231">
        <f>ROUND(P357*H357,2)</f>
        <v>0</v>
      </c>
      <c r="BL357" s="19" t="s">
        <v>218</v>
      </c>
      <c r="BM357" s="230" t="s">
        <v>1134</v>
      </c>
    </row>
    <row r="358" s="2" customFormat="1">
      <c r="A358" s="40"/>
      <c r="B358" s="41"/>
      <c r="C358" s="42"/>
      <c r="D358" s="232" t="s">
        <v>220</v>
      </c>
      <c r="E358" s="42"/>
      <c r="F358" s="233" t="s">
        <v>417</v>
      </c>
      <c r="G358" s="42"/>
      <c r="H358" s="42"/>
      <c r="I358" s="234"/>
      <c r="J358" s="234"/>
      <c r="K358" s="42"/>
      <c r="L358" s="42"/>
      <c r="M358" s="46"/>
      <c r="N358" s="235"/>
      <c r="O358" s="236"/>
      <c r="P358" s="86"/>
      <c r="Q358" s="86"/>
      <c r="R358" s="86"/>
      <c r="S358" s="86"/>
      <c r="T358" s="86"/>
      <c r="U358" s="86"/>
      <c r="V358" s="86"/>
      <c r="W358" s="86"/>
      <c r="X358" s="87"/>
      <c r="Y358" s="40"/>
      <c r="Z358" s="40"/>
      <c r="AA358" s="40"/>
      <c r="AB358" s="40"/>
      <c r="AC358" s="40"/>
      <c r="AD358" s="40"/>
      <c r="AE358" s="40"/>
      <c r="AT358" s="19" t="s">
        <v>220</v>
      </c>
      <c r="AU358" s="19" t="s">
        <v>86</v>
      </c>
    </row>
    <row r="359" s="2" customFormat="1">
      <c r="A359" s="40"/>
      <c r="B359" s="41"/>
      <c r="C359" s="218" t="s">
        <v>1135</v>
      </c>
      <c r="D359" s="218" t="s">
        <v>213</v>
      </c>
      <c r="E359" s="219" t="s">
        <v>1136</v>
      </c>
      <c r="F359" s="220" t="s">
        <v>1137</v>
      </c>
      <c r="G359" s="221" t="s">
        <v>249</v>
      </c>
      <c r="H359" s="222">
        <v>12.960000000000001</v>
      </c>
      <c r="I359" s="223"/>
      <c r="J359" s="223"/>
      <c r="K359" s="224">
        <f>ROUND(P359*H359,2)</f>
        <v>0</v>
      </c>
      <c r="L359" s="220" t="s">
        <v>217</v>
      </c>
      <c r="M359" s="46"/>
      <c r="N359" s="225" t="s">
        <v>22</v>
      </c>
      <c r="O359" s="226" t="s">
        <v>46</v>
      </c>
      <c r="P359" s="227">
        <f>I359+J359</f>
        <v>0</v>
      </c>
      <c r="Q359" s="227">
        <f>ROUND(I359*H359,2)</f>
        <v>0</v>
      </c>
      <c r="R359" s="227">
        <f>ROUND(J359*H359,2)</f>
        <v>0</v>
      </c>
      <c r="S359" s="86"/>
      <c r="T359" s="228">
        <f>S359*H359</f>
        <v>0</v>
      </c>
      <c r="U359" s="228">
        <v>0</v>
      </c>
      <c r="V359" s="228">
        <f>U359*H359</f>
        <v>0</v>
      </c>
      <c r="W359" s="228">
        <v>0</v>
      </c>
      <c r="X359" s="229">
        <f>W359*H359</f>
        <v>0</v>
      </c>
      <c r="Y359" s="40"/>
      <c r="Z359" s="40"/>
      <c r="AA359" s="40"/>
      <c r="AB359" s="40"/>
      <c r="AC359" s="40"/>
      <c r="AD359" s="40"/>
      <c r="AE359" s="40"/>
      <c r="AR359" s="230" t="s">
        <v>218</v>
      </c>
      <c r="AT359" s="230" t="s">
        <v>213</v>
      </c>
      <c r="AU359" s="230" t="s">
        <v>86</v>
      </c>
      <c r="AY359" s="19" t="s">
        <v>211</v>
      </c>
      <c r="BE359" s="231">
        <f>IF(O359="základní",K359,0)</f>
        <v>0</v>
      </c>
      <c r="BF359" s="231">
        <f>IF(O359="snížená",K359,0)</f>
        <v>0</v>
      </c>
      <c r="BG359" s="231">
        <f>IF(O359="zákl. přenesená",K359,0)</f>
        <v>0</v>
      </c>
      <c r="BH359" s="231">
        <f>IF(O359="sníž. přenesená",K359,0)</f>
        <v>0</v>
      </c>
      <c r="BI359" s="231">
        <f>IF(O359="nulová",K359,0)</f>
        <v>0</v>
      </c>
      <c r="BJ359" s="19" t="s">
        <v>84</v>
      </c>
      <c r="BK359" s="231">
        <f>ROUND(P359*H359,2)</f>
        <v>0</v>
      </c>
      <c r="BL359" s="19" t="s">
        <v>218</v>
      </c>
      <c r="BM359" s="230" t="s">
        <v>1138</v>
      </c>
    </row>
    <row r="360" s="2" customFormat="1">
      <c r="A360" s="40"/>
      <c r="B360" s="41"/>
      <c r="C360" s="42"/>
      <c r="D360" s="232" t="s">
        <v>220</v>
      </c>
      <c r="E360" s="42"/>
      <c r="F360" s="233" t="s">
        <v>1139</v>
      </c>
      <c r="G360" s="42"/>
      <c r="H360" s="42"/>
      <c r="I360" s="234"/>
      <c r="J360" s="234"/>
      <c r="K360" s="42"/>
      <c r="L360" s="42"/>
      <c r="M360" s="46"/>
      <c r="N360" s="235"/>
      <c r="O360" s="236"/>
      <c r="P360" s="86"/>
      <c r="Q360" s="86"/>
      <c r="R360" s="86"/>
      <c r="S360" s="86"/>
      <c r="T360" s="86"/>
      <c r="U360" s="86"/>
      <c r="V360" s="86"/>
      <c r="W360" s="86"/>
      <c r="X360" s="87"/>
      <c r="Y360" s="40"/>
      <c r="Z360" s="40"/>
      <c r="AA360" s="40"/>
      <c r="AB360" s="40"/>
      <c r="AC360" s="40"/>
      <c r="AD360" s="40"/>
      <c r="AE360" s="40"/>
      <c r="AT360" s="19" t="s">
        <v>220</v>
      </c>
      <c r="AU360" s="19" t="s">
        <v>86</v>
      </c>
    </row>
    <row r="361" s="2" customFormat="1">
      <c r="A361" s="40"/>
      <c r="B361" s="41"/>
      <c r="C361" s="218" t="s">
        <v>1140</v>
      </c>
      <c r="D361" s="218" t="s">
        <v>213</v>
      </c>
      <c r="E361" s="219" t="s">
        <v>424</v>
      </c>
      <c r="F361" s="220" t="s">
        <v>425</v>
      </c>
      <c r="G361" s="221" t="s">
        <v>249</v>
      </c>
      <c r="H361" s="222">
        <v>0.031</v>
      </c>
      <c r="I361" s="223"/>
      <c r="J361" s="223"/>
      <c r="K361" s="224">
        <f>ROUND(P361*H361,2)</f>
        <v>0</v>
      </c>
      <c r="L361" s="220" t="s">
        <v>217</v>
      </c>
      <c r="M361" s="46"/>
      <c r="N361" s="225" t="s">
        <v>22</v>
      </c>
      <c r="O361" s="226" t="s">
        <v>46</v>
      </c>
      <c r="P361" s="227">
        <f>I361+J361</f>
        <v>0</v>
      </c>
      <c r="Q361" s="227">
        <f>ROUND(I361*H361,2)</f>
        <v>0</v>
      </c>
      <c r="R361" s="227">
        <f>ROUND(J361*H361,2)</f>
        <v>0</v>
      </c>
      <c r="S361" s="86"/>
      <c r="T361" s="228">
        <f>S361*H361</f>
        <v>0</v>
      </c>
      <c r="U361" s="228">
        <v>0</v>
      </c>
      <c r="V361" s="228">
        <f>U361*H361</f>
        <v>0</v>
      </c>
      <c r="W361" s="228">
        <v>0</v>
      </c>
      <c r="X361" s="229">
        <f>W361*H361</f>
        <v>0</v>
      </c>
      <c r="Y361" s="40"/>
      <c r="Z361" s="40"/>
      <c r="AA361" s="40"/>
      <c r="AB361" s="40"/>
      <c r="AC361" s="40"/>
      <c r="AD361" s="40"/>
      <c r="AE361" s="40"/>
      <c r="AR361" s="230" t="s">
        <v>218</v>
      </c>
      <c r="AT361" s="230" t="s">
        <v>213</v>
      </c>
      <c r="AU361" s="230" t="s">
        <v>86</v>
      </c>
      <c r="AY361" s="19" t="s">
        <v>211</v>
      </c>
      <c r="BE361" s="231">
        <f>IF(O361="základní",K361,0)</f>
        <v>0</v>
      </c>
      <c r="BF361" s="231">
        <f>IF(O361="snížená",K361,0)</f>
        <v>0</v>
      </c>
      <c r="BG361" s="231">
        <f>IF(O361="zákl. přenesená",K361,0)</f>
        <v>0</v>
      </c>
      <c r="BH361" s="231">
        <f>IF(O361="sníž. přenesená",K361,0)</f>
        <v>0</v>
      </c>
      <c r="BI361" s="231">
        <f>IF(O361="nulová",K361,0)</f>
        <v>0</v>
      </c>
      <c r="BJ361" s="19" t="s">
        <v>84</v>
      </c>
      <c r="BK361" s="231">
        <f>ROUND(P361*H361,2)</f>
        <v>0</v>
      </c>
      <c r="BL361" s="19" t="s">
        <v>218</v>
      </c>
      <c r="BM361" s="230" t="s">
        <v>1141</v>
      </c>
    </row>
    <row r="362" s="2" customFormat="1">
      <c r="A362" s="40"/>
      <c r="B362" s="41"/>
      <c r="C362" s="42"/>
      <c r="D362" s="232" t="s">
        <v>220</v>
      </c>
      <c r="E362" s="42"/>
      <c r="F362" s="233" t="s">
        <v>427</v>
      </c>
      <c r="G362" s="42"/>
      <c r="H362" s="42"/>
      <c r="I362" s="234"/>
      <c r="J362" s="234"/>
      <c r="K362" s="42"/>
      <c r="L362" s="42"/>
      <c r="M362" s="46"/>
      <c r="N362" s="235"/>
      <c r="O362" s="236"/>
      <c r="P362" s="86"/>
      <c r="Q362" s="86"/>
      <c r="R362" s="86"/>
      <c r="S362" s="86"/>
      <c r="T362" s="86"/>
      <c r="U362" s="86"/>
      <c r="V362" s="86"/>
      <c r="W362" s="86"/>
      <c r="X362" s="87"/>
      <c r="Y362" s="40"/>
      <c r="Z362" s="40"/>
      <c r="AA362" s="40"/>
      <c r="AB362" s="40"/>
      <c r="AC362" s="40"/>
      <c r="AD362" s="40"/>
      <c r="AE362" s="40"/>
      <c r="AT362" s="19" t="s">
        <v>220</v>
      </c>
      <c r="AU362" s="19" t="s">
        <v>86</v>
      </c>
    </row>
    <row r="363" s="13" customFormat="1">
      <c r="A363" s="13"/>
      <c r="B363" s="237"/>
      <c r="C363" s="238"/>
      <c r="D363" s="232" t="s">
        <v>222</v>
      </c>
      <c r="E363" s="239" t="s">
        <v>22</v>
      </c>
      <c r="F363" s="240" t="s">
        <v>1142</v>
      </c>
      <c r="G363" s="238"/>
      <c r="H363" s="241">
        <v>0.031</v>
      </c>
      <c r="I363" s="242"/>
      <c r="J363" s="242"/>
      <c r="K363" s="238"/>
      <c r="L363" s="238"/>
      <c r="M363" s="243"/>
      <c r="N363" s="244"/>
      <c r="O363" s="245"/>
      <c r="P363" s="245"/>
      <c r="Q363" s="245"/>
      <c r="R363" s="245"/>
      <c r="S363" s="245"/>
      <c r="T363" s="245"/>
      <c r="U363" s="245"/>
      <c r="V363" s="245"/>
      <c r="W363" s="245"/>
      <c r="X363" s="246"/>
      <c r="Y363" s="13"/>
      <c r="Z363" s="13"/>
      <c r="AA363" s="13"/>
      <c r="AB363" s="13"/>
      <c r="AC363" s="13"/>
      <c r="AD363" s="13"/>
      <c r="AE363" s="13"/>
      <c r="AT363" s="247" t="s">
        <v>222</v>
      </c>
      <c r="AU363" s="247" t="s">
        <v>86</v>
      </c>
      <c r="AV363" s="13" t="s">
        <v>86</v>
      </c>
      <c r="AW363" s="13" t="s">
        <v>5</v>
      </c>
      <c r="AX363" s="13" t="s">
        <v>84</v>
      </c>
      <c r="AY363" s="247" t="s">
        <v>211</v>
      </c>
    </row>
    <row r="364" s="2" customFormat="1">
      <c r="A364" s="40"/>
      <c r="B364" s="41"/>
      <c r="C364" s="218" t="s">
        <v>1143</v>
      </c>
      <c r="D364" s="218" t="s">
        <v>213</v>
      </c>
      <c r="E364" s="219" t="s">
        <v>1144</v>
      </c>
      <c r="F364" s="220" t="s">
        <v>1145</v>
      </c>
      <c r="G364" s="221" t="s">
        <v>249</v>
      </c>
      <c r="H364" s="222">
        <v>1.6000000000000001</v>
      </c>
      <c r="I364" s="223"/>
      <c r="J364" s="223"/>
      <c r="K364" s="224">
        <f>ROUND(P364*H364,2)</f>
        <v>0</v>
      </c>
      <c r="L364" s="220" t="s">
        <v>217</v>
      </c>
      <c r="M364" s="46"/>
      <c r="N364" s="225" t="s">
        <v>22</v>
      </c>
      <c r="O364" s="226" t="s">
        <v>46</v>
      </c>
      <c r="P364" s="227">
        <f>I364+J364</f>
        <v>0</v>
      </c>
      <c r="Q364" s="227">
        <f>ROUND(I364*H364,2)</f>
        <v>0</v>
      </c>
      <c r="R364" s="227">
        <f>ROUND(J364*H364,2)</f>
        <v>0</v>
      </c>
      <c r="S364" s="86"/>
      <c r="T364" s="228">
        <f>S364*H364</f>
        <v>0</v>
      </c>
      <c r="U364" s="228">
        <v>0</v>
      </c>
      <c r="V364" s="228">
        <f>U364*H364</f>
        <v>0</v>
      </c>
      <c r="W364" s="228">
        <v>0</v>
      </c>
      <c r="X364" s="229">
        <f>W364*H364</f>
        <v>0</v>
      </c>
      <c r="Y364" s="40"/>
      <c r="Z364" s="40"/>
      <c r="AA364" s="40"/>
      <c r="AB364" s="40"/>
      <c r="AC364" s="40"/>
      <c r="AD364" s="40"/>
      <c r="AE364" s="40"/>
      <c r="AR364" s="230" t="s">
        <v>218</v>
      </c>
      <c r="AT364" s="230" t="s">
        <v>213</v>
      </c>
      <c r="AU364" s="230" t="s">
        <v>86</v>
      </c>
      <c r="AY364" s="19" t="s">
        <v>211</v>
      </c>
      <c r="BE364" s="231">
        <f>IF(O364="základní",K364,0)</f>
        <v>0</v>
      </c>
      <c r="BF364" s="231">
        <f>IF(O364="snížená",K364,0)</f>
        <v>0</v>
      </c>
      <c r="BG364" s="231">
        <f>IF(O364="zákl. přenesená",K364,0)</f>
        <v>0</v>
      </c>
      <c r="BH364" s="231">
        <f>IF(O364="sníž. přenesená",K364,0)</f>
        <v>0</v>
      </c>
      <c r="BI364" s="231">
        <f>IF(O364="nulová",K364,0)</f>
        <v>0</v>
      </c>
      <c r="BJ364" s="19" t="s">
        <v>84</v>
      </c>
      <c r="BK364" s="231">
        <f>ROUND(P364*H364,2)</f>
        <v>0</v>
      </c>
      <c r="BL364" s="19" t="s">
        <v>218</v>
      </c>
      <c r="BM364" s="230" t="s">
        <v>1146</v>
      </c>
    </row>
    <row r="365" s="2" customFormat="1">
      <c r="A365" s="40"/>
      <c r="B365" s="41"/>
      <c r="C365" s="42"/>
      <c r="D365" s="232" t="s">
        <v>220</v>
      </c>
      <c r="E365" s="42"/>
      <c r="F365" s="233" t="s">
        <v>1147</v>
      </c>
      <c r="G365" s="42"/>
      <c r="H365" s="42"/>
      <c r="I365" s="234"/>
      <c r="J365" s="234"/>
      <c r="K365" s="42"/>
      <c r="L365" s="42"/>
      <c r="M365" s="46"/>
      <c r="N365" s="235"/>
      <c r="O365" s="236"/>
      <c r="P365" s="86"/>
      <c r="Q365" s="86"/>
      <c r="R365" s="86"/>
      <c r="S365" s="86"/>
      <c r="T365" s="86"/>
      <c r="U365" s="86"/>
      <c r="V365" s="86"/>
      <c r="W365" s="86"/>
      <c r="X365" s="87"/>
      <c r="Y365" s="40"/>
      <c r="Z365" s="40"/>
      <c r="AA365" s="40"/>
      <c r="AB365" s="40"/>
      <c r="AC365" s="40"/>
      <c r="AD365" s="40"/>
      <c r="AE365" s="40"/>
      <c r="AT365" s="19" t="s">
        <v>220</v>
      </c>
      <c r="AU365" s="19" t="s">
        <v>86</v>
      </c>
    </row>
    <row r="366" s="12" customFormat="1" ht="22.8" customHeight="1">
      <c r="A366" s="12"/>
      <c r="B366" s="201"/>
      <c r="C366" s="202"/>
      <c r="D366" s="203" t="s">
        <v>76</v>
      </c>
      <c r="E366" s="216" t="s">
        <v>434</v>
      </c>
      <c r="F366" s="216" t="s">
        <v>435</v>
      </c>
      <c r="G366" s="202"/>
      <c r="H366" s="202"/>
      <c r="I366" s="205"/>
      <c r="J366" s="205"/>
      <c r="K366" s="217">
        <f>BK366</f>
        <v>0</v>
      </c>
      <c r="L366" s="202"/>
      <c r="M366" s="207"/>
      <c r="N366" s="208"/>
      <c r="O366" s="209"/>
      <c r="P366" s="209"/>
      <c r="Q366" s="210">
        <f>SUM(Q367:Q368)</f>
        <v>0</v>
      </c>
      <c r="R366" s="210">
        <f>SUM(R367:R368)</f>
        <v>0</v>
      </c>
      <c r="S366" s="209"/>
      <c r="T366" s="211">
        <f>SUM(T367:T368)</f>
        <v>0</v>
      </c>
      <c r="U366" s="209"/>
      <c r="V366" s="211">
        <f>SUM(V367:V368)</f>
        <v>0</v>
      </c>
      <c r="W366" s="209"/>
      <c r="X366" s="212">
        <f>SUM(X367:X368)</f>
        <v>0</v>
      </c>
      <c r="Y366" s="12"/>
      <c r="Z366" s="12"/>
      <c r="AA366" s="12"/>
      <c r="AB366" s="12"/>
      <c r="AC366" s="12"/>
      <c r="AD366" s="12"/>
      <c r="AE366" s="12"/>
      <c r="AR366" s="213" t="s">
        <v>84</v>
      </c>
      <c r="AT366" s="214" t="s">
        <v>76</v>
      </c>
      <c r="AU366" s="214" t="s">
        <v>84</v>
      </c>
      <c r="AY366" s="213" t="s">
        <v>211</v>
      </c>
      <c r="BK366" s="215">
        <f>SUM(BK367:BK368)</f>
        <v>0</v>
      </c>
    </row>
    <row r="367" s="2" customFormat="1" ht="24.15" customHeight="1">
      <c r="A367" s="40"/>
      <c r="B367" s="41"/>
      <c r="C367" s="218" t="s">
        <v>1148</v>
      </c>
      <c r="D367" s="218" t="s">
        <v>213</v>
      </c>
      <c r="E367" s="219" t="s">
        <v>1149</v>
      </c>
      <c r="F367" s="220" t="s">
        <v>1150</v>
      </c>
      <c r="G367" s="221" t="s">
        <v>249</v>
      </c>
      <c r="H367" s="222">
        <v>148.17099999999999</v>
      </c>
      <c r="I367" s="223"/>
      <c r="J367" s="223"/>
      <c r="K367" s="224">
        <f>ROUND(P367*H367,2)</f>
        <v>0</v>
      </c>
      <c r="L367" s="220" t="s">
        <v>217</v>
      </c>
      <c r="M367" s="46"/>
      <c r="N367" s="225" t="s">
        <v>22</v>
      </c>
      <c r="O367" s="226" t="s">
        <v>46</v>
      </c>
      <c r="P367" s="227">
        <f>I367+J367</f>
        <v>0</v>
      </c>
      <c r="Q367" s="227">
        <f>ROUND(I367*H367,2)</f>
        <v>0</v>
      </c>
      <c r="R367" s="227">
        <f>ROUND(J367*H367,2)</f>
        <v>0</v>
      </c>
      <c r="S367" s="86"/>
      <c r="T367" s="228">
        <f>S367*H367</f>
        <v>0</v>
      </c>
      <c r="U367" s="228">
        <v>0</v>
      </c>
      <c r="V367" s="228">
        <f>U367*H367</f>
        <v>0</v>
      </c>
      <c r="W367" s="228">
        <v>0</v>
      </c>
      <c r="X367" s="229">
        <f>W367*H367</f>
        <v>0</v>
      </c>
      <c r="Y367" s="40"/>
      <c r="Z367" s="40"/>
      <c r="AA367" s="40"/>
      <c r="AB367" s="40"/>
      <c r="AC367" s="40"/>
      <c r="AD367" s="40"/>
      <c r="AE367" s="40"/>
      <c r="AR367" s="230" t="s">
        <v>218</v>
      </c>
      <c r="AT367" s="230" t="s">
        <v>213</v>
      </c>
      <c r="AU367" s="230" t="s">
        <v>86</v>
      </c>
      <c r="AY367" s="19" t="s">
        <v>211</v>
      </c>
      <c r="BE367" s="231">
        <f>IF(O367="základní",K367,0)</f>
        <v>0</v>
      </c>
      <c r="BF367" s="231">
        <f>IF(O367="snížená",K367,0)</f>
        <v>0</v>
      </c>
      <c r="BG367" s="231">
        <f>IF(O367="zákl. přenesená",K367,0)</f>
        <v>0</v>
      </c>
      <c r="BH367" s="231">
        <f>IF(O367="sníž. přenesená",K367,0)</f>
        <v>0</v>
      </c>
      <c r="BI367" s="231">
        <f>IF(O367="nulová",K367,0)</f>
        <v>0</v>
      </c>
      <c r="BJ367" s="19" t="s">
        <v>84</v>
      </c>
      <c r="BK367" s="231">
        <f>ROUND(P367*H367,2)</f>
        <v>0</v>
      </c>
      <c r="BL367" s="19" t="s">
        <v>218</v>
      </c>
      <c r="BM367" s="230" t="s">
        <v>1151</v>
      </c>
    </row>
    <row r="368" s="2" customFormat="1">
      <c r="A368" s="40"/>
      <c r="B368" s="41"/>
      <c r="C368" s="42"/>
      <c r="D368" s="232" t="s">
        <v>220</v>
      </c>
      <c r="E368" s="42"/>
      <c r="F368" s="233" t="s">
        <v>1152</v>
      </c>
      <c r="G368" s="42"/>
      <c r="H368" s="42"/>
      <c r="I368" s="234"/>
      <c r="J368" s="234"/>
      <c r="K368" s="42"/>
      <c r="L368" s="42"/>
      <c r="M368" s="46"/>
      <c r="N368" s="235"/>
      <c r="O368" s="236"/>
      <c r="P368" s="86"/>
      <c r="Q368" s="86"/>
      <c r="R368" s="86"/>
      <c r="S368" s="86"/>
      <c r="T368" s="86"/>
      <c r="U368" s="86"/>
      <c r="V368" s="86"/>
      <c r="W368" s="86"/>
      <c r="X368" s="87"/>
      <c r="Y368" s="40"/>
      <c r="Z368" s="40"/>
      <c r="AA368" s="40"/>
      <c r="AB368" s="40"/>
      <c r="AC368" s="40"/>
      <c r="AD368" s="40"/>
      <c r="AE368" s="40"/>
      <c r="AT368" s="19" t="s">
        <v>220</v>
      </c>
      <c r="AU368" s="19" t="s">
        <v>86</v>
      </c>
    </row>
    <row r="369" s="12" customFormat="1" ht="25.92" customHeight="1">
      <c r="A369" s="12"/>
      <c r="B369" s="201"/>
      <c r="C369" s="202"/>
      <c r="D369" s="203" t="s">
        <v>76</v>
      </c>
      <c r="E369" s="204" t="s">
        <v>441</v>
      </c>
      <c r="F369" s="204" t="s">
        <v>442</v>
      </c>
      <c r="G369" s="202"/>
      <c r="H369" s="202"/>
      <c r="I369" s="205"/>
      <c r="J369" s="205"/>
      <c r="K369" s="206">
        <f>BK369</f>
        <v>0</v>
      </c>
      <c r="L369" s="202"/>
      <c r="M369" s="207"/>
      <c r="N369" s="208"/>
      <c r="O369" s="209"/>
      <c r="P369" s="209"/>
      <c r="Q369" s="210">
        <f>Q370+Q411+Q432+Q442+Q456+Q488+Q501+Q535+Q547</f>
        <v>0</v>
      </c>
      <c r="R369" s="210">
        <f>R370+R411+R432+R442+R456+R488+R501+R535+R547</f>
        <v>0</v>
      </c>
      <c r="S369" s="209"/>
      <c r="T369" s="211">
        <f>T370+T411+T432+T442+T456+T488+T501+T535+T547</f>
        <v>0</v>
      </c>
      <c r="U369" s="209"/>
      <c r="V369" s="211">
        <f>V370+V411+V432+V442+V456+V488+V501+V535+V547</f>
        <v>2.4026577092999997</v>
      </c>
      <c r="W369" s="209"/>
      <c r="X369" s="212">
        <f>X370+X411+X432+X442+X456+X488+X501+X535+X547</f>
        <v>1.6313553600000001</v>
      </c>
      <c r="Y369" s="12"/>
      <c r="Z369" s="12"/>
      <c r="AA369" s="12"/>
      <c r="AB369" s="12"/>
      <c r="AC369" s="12"/>
      <c r="AD369" s="12"/>
      <c r="AE369" s="12"/>
      <c r="AR369" s="213" t="s">
        <v>86</v>
      </c>
      <c r="AT369" s="214" t="s">
        <v>76</v>
      </c>
      <c r="AU369" s="214" t="s">
        <v>77</v>
      </c>
      <c r="AY369" s="213" t="s">
        <v>211</v>
      </c>
      <c r="BK369" s="215">
        <f>BK370+BK411+BK432+BK442+BK456+BK488+BK501+BK535+BK547</f>
        <v>0</v>
      </c>
    </row>
    <row r="370" s="12" customFormat="1" ht="22.8" customHeight="1">
      <c r="A370" s="12"/>
      <c r="B370" s="201"/>
      <c r="C370" s="202"/>
      <c r="D370" s="203" t="s">
        <v>76</v>
      </c>
      <c r="E370" s="216" t="s">
        <v>443</v>
      </c>
      <c r="F370" s="216" t="s">
        <v>444</v>
      </c>
      <c r="G370" s="202"/>
      <c r="H370" s="202"/>
      <c r="I370" s="205"/>
      <c r="J370" s="205"/>
      <c r="K370" s="217">
        <f>BK370</f>
        <v>0</v>
      </c>
      <c r="L370" s="202"/>
      <c r="M370" s="207"/>
      <c r="N370" s="208"/>
      <c r="O370" s="209"/>
      <c r="P370" s="209"/>
      <c r="Q370" s="210">
        <f>SUM(Q371:Q410)</f>
        <v>0</v>
      </c>
      <c r="R370" s="210">
        <f>SUM(R371:R410)</f>
        <v>0</v>
      </c>
      <c r="S370" s="209"/>
      <c r="T370" s="211">
        <f>SUM(T371:T410)</f>
        <v>0</v>
      </c>
      <c r="U370" s="209"/>
      <c r="V370" s="211">
        <f>SUM(V371:V410)</f>
        <v>0.44174872500000006</v>
      </c>
      <c r="W370" s="209"/>
      <c r="X370" s="212">
        <f>SUM(X371:X410)</f>
        <v>0</v>
      </c>
      <c r="Y370" s="12"/>
      <c r="Z370" s="12"/>
      <c r="AA370" s="12"/>
      <c r="AB370" s="12"/>
      <c r="AC370" s="12"/>
      <c r="AD370" s="12"/>
      <c r="AE370" s="12"/>
      <c r="AR370" s="213" t="s">
        <v>86</v>
      </c>
      <c r="AT370" s="214" t="s">
        <v>76</v>
      </c>
      <c r="AU370" s="214" t="s">
        <v>84</v>
      </c>
      <c r="AY370" s="213" t="s">
        <v>211</v>
      </c>
      <c r="BK370" s="215">
        <f>SUM(BK371:BK410)</f>
        <v>0</v>
      </c>
    </row>
    <row r="371" s="2" customFormat="1" ht="24.15" customHeight="1">
      <c r="A371" s="40"/>
      <c r="B371" s="41"/>
      <c r="C371" s="218" t="s">
        <v>1153</v>
      </c>
      <c r="D371" s="218" t="s">
        <v>213</v>
      </c>
      <c r="E371" s="219" t="s">
        <v>1154</v>
      </c>
      <c r="F371" s="220" t="s">
        <v>1155</v>
      </c>
      <c r="G371" s="221" t="s">
        <v>272</v>
      </c>
      <c r="H371" s="222">
        <v>6.6900000000000004</v>
      </c>
      <c r="I371" s="223"/>
      <c r="J371" s="223"/>
      <c r="K371" s="224">
        <f>ROUND(P371*H371,2)</f>
        <v>0</v>
      </c>
      <c r="L371" s="220" t="s">
        <v>217</v>
      </c>
      <c r="M371" s="46"/>
      <c r="N371" s="225" t="s">
        <v>22</v>
      </c>
      <c r="O371" s="226" t="s">
        <v>46</v>
      </c>
      <c r="P371" s="227">
        <f>I371+J371</f>
        <v>0</v>
      </c>
      <c r="Q371" s="227">
        <f>ROUND(I371*H371,2)</f>
        <v>0</v>
      </c>
      <c r="R371" s="227">
        <f>ROUND(J371*H371,2)</f>
        <v>0</v>
      </c>
      <c r="S371" s="86"/>
      <c r="T371" s="228">
        <f>S371*H371</f>
        <v>0</v>
      </c>
      <c r="U371" s="228">
        <v>0</v>
      </c>
      <c r="V371" s="228">
        <f>U371*H371</f>
        <v>0</v>
      </c>
      <c r="W371" s="228">
        <v>0</v>
      </c>
      <c r="X371" s="229">
        <f>W371*H371</f>
        <v>0</v>
      </c>
      <c r="Y371" s="40"/>
      <c r="Z371" s="40"/>
      <c r="AA371" s="40"/>
      <c r="AB371" s="40"/>
      <c r="AC371" s="40"/>
      <c r="AD371" s="40"/>
      <c r="AE371" s="40"/>
      <c r="AR371" s="230" t="s">
        <v>302</v>
      </c>
      <c r="AT371" s="230" t="s">
        <v>213</v>
      </c>
      <c r="AU371" s="230" t="s">
        <v>86</v>
      </c>
      <c r="AY371" s="19" t="s">
        <v>211</v>
      </c>
      <c r="BE371" s="231">
        <f>IF(O371="základní",K371,0)</f>
        <v>0</v>
      </c>
      <c r="BF371" s="231">
        <f>IF(O371="snížená",K371,0)</f>
        <v>0</v>
      </c>
      <c r="BG371" s="231">
        <f>IF(O371="zákl. přenesená",K371,0)</f>
        <v>0</v>
      </c>
      <c r="BH371" s="231">
        <f>IF(O371="sníž. přenesená",K371,0)</f>
        <v>0</v>
      </c>
      <c r="BI371" s="231">
        <f>IF(O371="nulová",K371,0)</f>
        <v>0</v>
      </c>
      <c r="BJ371" s="19" t="s">
        <v>84</v>
      </c>
      <c r="BK371" s="231">
        <f>ROUND(P371*H371,2)</f>
        <v>0</v>
      </c>
      <c r="BL371" s="19" t="s">
        <v>302</v>
      </c>
      <c r="BM371" s="230" t="s">
        <v>1156</v>
      </c>
    </row>
    <row r="372" s="2" customFormat="1">
      <c r="A372" s="40"/>
      <c r="B372" s="41"/>
      <c r="C372" s="42"/>
      <c r="D372" s="232" t="s">
        <v>220</v>
      </c>
      <c r="E372" s="42"/>
      <c r="F372" s="233" t="s">
        <v>1157</v>
      </c>
      <c r="G372" s="42"/>
      <c r="H372" s="42"/>
      <c r="I372" s="234"/>
      <c r="J372" s="234"/>
      <c r="K372" s="42"/>
      <c r="L372" s="42"/>
      <c r="M372" s="46"/>
      <c r="N372" s="235"/>
      <c r="O372" s="236"/>
      <c r="P372" s="86"/>
      <c r="Q372" s="86"/>
      <c r="R372" s="86"/>
      <c r="S372" s="86"/>
      <c r="T372" s="86"/>
      <c r="U372" s="86"/>
      <c r="V372" s="86"/>
      <c r="W372" s="86"/>
      <c r="X372" s="87"/>
      <c r="Y372" s="40"/>
      <c r="Z372" s="40"/>
      <c r="AA372" s="40"/>
      <c r="AB372" s="40"/>
      <c r="AC372" s="40"/>
      <c r="AD372" s="40"/>
      <c r="AE372" s="40"/>
      <c r="AT372" s="19" t="s">
        <v>220</v>
      </c>
      <c r="AU372" s="19" t="s">
        <v>86</v>
      </c>
    </row>
    <row r="373" s="13" customFormat="1">
      <c r="A373" s="13"/>
      <c r="B373" s="237"/>
      <c r="C373" s="238"/>
      <c r="D373" s="232" t="s">
        <v>222</v>
      </c>
      <c r="E373" s="239" t="s">
        <v>22</v>
      </c>
      <c r="F373" s="240" t="s">
        <v>1158</v>
      </c>
      <c r="G373" s="238"/>
      <c r="H373" s="241">
        <v>6.6900000000000004</v>
      </c>
      <c r="I373" s="242"/>
      <c r="J373" s="242"/>
      <c r="K373" s="238"/>
      <c r="L373" s="238"/>
      <c r="M373" s="243"/>
      <c r="N373" s="244"/>
      <c r="O373" s="245"/>
      <c r="P373" s="245"/>
      <c r="Q373" s="245"/>
      <c r="R373" s="245"/>
      <c r="S373" s="245"/>
      <c r="T373" s="245"/>
      <c r="U373" s="245"/>
      <c r="V373" s="245"/>
      <c r="W373" s="245"/>
      <c r="X373" s="246"/>
      <c r="Y373" s="13"/>
      <c r="Z373" s="13"/>
      <c r="AA373" s="13"/>
      <c r="AB373" s="13"/>
      <c r="AC373" s="13"/>
      <c r="AD373" s="13"/>
      <c r="AE373" s="13"/>
      <c r="AT373" s="247" t="s">
        <v>222</v>
      </c>
      <c r="AU373" s="247" t="s">
        <v>86</v>
      </c>
      <c r="AV373" s="13" t="s">
        <v>86</v>
      </c>
      <c r="AW373" s="13" t="s">
        <v>5</v>
      </c>
      <c r="AX373" s="13" t="s">
        <v>84</v>
      </c>
      <c r="AY373" s="247" t="s">
        <v>211</v>
      </c>
    </row>
    <row r="374" s="2" customFormat="1" ht="24.15" customHeight="1">
      <c r="A374" s="40"/>
      <c r="B374" s="41"/>
      <c r="C374" s="259" t="s">
        <v>1159</v>
      </c>
      <c r="D374" s="259" t="s">
        <v>452</v>
      </c>
      <c r="E374" s="260" t="s">
        <v>453</v>
      </c>
      <c r="F374" s="261" t="s">
        <v>454</v>
      </c>
      <c r="G374" s="262" t="s">
        <v>249</v>
      </c>
      <c r="H374" s="263">
        <v>0.002</v>
      </c>
      <c r="I374" s="264"/>
      <c r="J374" s="265"/>
      <c r="K374" s="266">
        <f>ROUND(P374*H374,2)</f>
        <v>0</v>
      </c>
      <c r="L374" s="261" t="s">
        <v>217</v>
      </c>
      <c r="M374" s="267"/>
      <c r="N374" s="268" t="s">
        <v>22</v>
      </c>
      <c r="O374" s="226" t="s">
        <v>46</v>
      </c>
      <c r="P374" s="227">
        <f>I374+J374</f>
        <v>0</v>
      </c>
      <c r="Q374" s="227">
        <f>ROUND(I374*H374,2)</f>
        <v>0</v>
      </c>
      <c r="R374" s="227">
        <f>ROUND(J374*H374,2)</f>
        <v>0</v>
      </c>
      <c r="S374" s="86"/>
      <c r="T374" s="228">
        <f>S374*H374</f>
        <v>0</v>
      </c>
      <c r="U374" s="228">
        <v>1</v>
      </c>
      <c r="V374" s="228">
        <f>U374*H374</f>
        <v>0.002</v>
      </c>
      <c r="W374" s="228">
        <v>0</v>
      </c>
      <c r="X374" s="229">
        <f>W374*H374</f>
        <v>0</v>
      </c>
      <c r="Y374" s="40"/>
      <c r="Z374" s="40"/>
      <c r="AA374" s="40"/>
      <c r="AB374" s="40"/>
      <c r="AC374" s="40"/>
      <c r="AD374" s="40"/>
      <c r="AE374" s="40"/>
      <c r="AR374" s="230" t="s">
        <v>402</v>
      </c>
      <c r="AT374" s="230" t="s">
        <v>452</v>
      </c>
      <c r="AU374" s="230" t="s">
        <v>86</v>
      </c>
      <c r="AY374" s="19" t="s">
        <v>211</v>
      </c>
      <c r="BE374" s="231">
        <f>IF(O374="základní",K374,0)</f>
        <v>0</v>
      </c>
      <c r="BF374" s="231">
        <f>IF(O374="snížená",K374,0)</f>
        <v>0</v>
      </c>
      <c r="BG374" s="231">
        <f>IF(O374="zákl. přenesená",K374,0)</f>
        <v>0</v>
      </c>
      <c r="BH374" s="231">
        <f>IF(O374="sníž. přenesená",K374,0)</f>
        <v>0</v>
      </c>
      <c r="BI374" s="231">
        <f>IF(O374="nulová",K374,0)</f>
        <v>0</v>
      </c>
      <c r="BJ374" s="19" t="s">
        <v>84</v>
      </c>
      <c r="BK374" s="231">
        <f>ROUND(P374*H374,2)</f>
        <v>0</v>
      </c>
      <c r="BL374" s="19" t="s">
        <v>302</v>
      </c>
      <c r="BM374" s="230" t="s">
        <v>1160</v>
      </c>
    </row>
    <row r="375" s="2" customFormat="1">
      <c r="A375" s="40"/>
      <c r="B375" s="41"/>
      <c r="C375" s="42"/>
      <c r="D375" s="232" t="s">
        <v>220</v>
      </c>
      <c r="E375" s="42"/>
      <c r="F375" s="233" t="s">
        <v>454</v>
      </c>
      <c r="G375" s="42"/>
      <c r="H375" s="42"/>
      <c r="I375" s="234"/>
      <c r="J375" s="234"/>
      <c r="K375" s="42"/>
      <c r="L375" s="42"/>
      <c r="M375" s="46"/>
      <c r="N375" s="235"/>
      <c r="O375" s="236"/>
      <c r="P375" s="86"/>
      <c r="Q375" s="86"/>
      <c r="R375" s="86"/>
      <c r="S375" s="86"/>
      <c r="T375" s="86"/>
      <c r="U375" s="86"/>
      <c r="V375" s="86"/>
      <c r="W375" s="86"/>
      <c r="X375" s="87"/>
      <c r="Y375" s="40"/>
      <c r="Z375" s="40"/>
      <c r="AA375" s="40"/>
      <c r="AB375" s="40"/>
      <c r="AC375" s="40"/>
      <c r="AD375" s="40"/>
      <c r="AE375" s="40"/>
      <c r="AT375" s="19" t="s">
        <v>220</v>
      </c>
      <c r="AU375" s="19" t="s">
        <v>86</v>
      </c>
    </row>
    <row r="376" s="13" customFormat="1">
      <c r="A376" s="13"/>
      <c r="B376" s="237"/>
      <c r="C376" s="238"/>
      <c r="D376" s="232" t="s">
        <v>222</v>
      </c>
      <c r="E376" s="239" t="s">
        <v>22</v>
      </c>
      <c r="F376" s="240" t="s">
        <v>1161</v>
      </c>
      <c r="G376" s="238"/>
      <c r="H376" s="241">
        <v>0.002</v>
      </c>
      <c r="I376" s="242"/>
      <c r="J376" s="242"/>
      <c r="K376" s="238"/>
      <c r="L376" s="238"/>
      <c r="M376" s="243"/>
      <c r="N376" s="244"/>
      <c r="O376" s="245"/>
      <c r="P376" s="245"/>
      <c r="Q376" s="245"/>
      <c r="R376" s="245"/>
      <c r="S376" s="245"/>
      <c r="T376" s="245"/>
      <c r="U376" s="245"/>
      <c r="V376" s="245"/>
      <c r="W376" s="245"/>
      <c r="X376" s="246"/>
      <c r="Y376" s="13"/>
      <c r="Z376" s="13"/>
      <c r="AA376" s="13"/>
      <c r="AB376" s="13"/>
      <c r="AC376" s="13"/>
      <c r="AD376" s="13"/>
      <c r="AE376" s="13"/>
      <c r="AT376" s="247" t="s">
        <v>222</v>
      </c>
      <c r="AU376" s="247" t="s">
        <v>86</v>
      </c>
      <c r="AV376" s="13" t="s">
        <v>86</v>
      </c>
      <c r="AW376" s="13" t="s">
        <v>5</v>
      </c>
      <c r="AX376" s="13" t="s">
        <v>84</v>
      </c>
      <c r="AY376" s="247" t="s">
        <v>211</v>
      </c>
    </row>
    <row r="377" s="2" customFormat="1" ht="24.15" customHeight="1">
      <c r="A377" s="40"/>
      <c r="B377" s="41"/>
      <c r="C377" s="218" t="s">
        <v>1162</v>
      </c>
      <c r="D377" s="218" t="s">
        <v>213</v>
      </c>
      <c r="E377" s="219" t="s">
        <v>446</v>
      </c>
      <c r="F377" s="220" t="s">
        <v>447</v>
      </c>
      <c r="G377" s="221" t="s">
        <v>272</v>
      </c>
      <c r="H377" s="222">
        <v>25.16</v>
      </c>
      <c r="I377" s="223"/>
      <c r="J377" s="223"/>
      <c r="K377" s="224">
        <f>ROUND(P377*H377,2)</f>
        <v>0</v>
      </c>
      <c r="L377" s="220" t="s">
        <v>217</v>
      </c>
      <c r="M377" s="46"/>
      <c r="N377" s="225" t="s">
        <v>22</v>
      </c>
      <c r="O377" s="226" t="s">
        <v>46</v>
      </c>
      <c r="P377" s="227">
        <f>I377+J377</f>
        <v>0</v>
      </c>
      <c r="Q377" s="227">
        <f>ROUND(I377*H377,2)</f>
        <v>0</v>
      </c>
      <c r="R377" s="227">
        <f>ROUND(J377*H377,2)</f>
        <v>0</v>
      </c>
      <c r="S377" s="86"/>
      <c r="T377" s="228">
        <f>S377*H377</f>
        <v>0</v>
      </c>
      <c r="U377" s="228">
        <v>0</v>
      </c>
      <c r="V377" s="228">
        <f>U377*H377</f>
        <v>0</v>
      </c>
      <c r="W377" s="228">
        <v>0</v>
      </c>
      <c r="X377" s="229">
        <f>W377*H377</f>
        <v>0</v>
      </c>
      <c r="Y377" s="40"/>
      <c r="Z377" s="40"/>
      <c r="AA377" s="40"/>
      <c r="AB377" s="40"/>
      <c r="AC377" s="40"/>
      <c r="AD377" s="40"/>
      <c r="AE377" s="40"/>
      <c r="AR377" s="230" t="s">
        <v>302</v>
      </c>
      <c r="AT377" s="230" t="s">
        <v>213</v>
      </c>
      <c r="AU377" s="230" t="s">
        <v>86</v>
      </c>
      <c r="AY377" s="19" t="s">
        <v>211</v>
      </c>
      <c r="BE377" s="231">
        <f>IF(O377="základní",K377,0)</f>
        <v>0</v>
      </c>
      <c r="BF377" s="231">
        <f>IF(O377="snížená",K377,0)</f>
        <v>0</v>
      </c>
      <c r="BG377" s="231">
        <f>IF(O377="zákl. přenesená",K377,0)</f>
        <v>0</v>
      </c>
      <c r="BH377" s="231">
        <f>IF(O377="sníž. přenesená",K377,0)</f>
        <v>0</v>
      </c>
      <c r="BI377" s="231">
        <f>IF(O377="nulová",K377,0)</f>
        <v>0</v>
      </c>
      <c r="BJ377" s="19" t="s">
        <v>84</v>
      </c>
      <c r="BK377" s="231">
        <f>ROUND(P377*H377,2)</f>
        <v>0</v>
      </c>
      <c r="BL377" s="19" t="s">
        <v>302</v>
      </c>
      <c r="BM377" s="230" t="s">
        <v>1163</v>
      </c>
    </row>
    <row r="378" s="2" customFormat="1">
      <c r="A378" s="40"/>
      <c r="B378" s="41"/>
      <c r="C378" s="42"/>
      <c r="D378" s="232" t="s">
        <v>220</v>
      </c>
      <c r="E378" s="42"/>
      <c r="F378" s="233" t="s">
        <v>449</v>
      </c>
      <c r="G378" s="42"/>
      <c r="H378" s="42"/>
      <c r="I378" s="234"/>
      <c r="J378" s="234"/>
      <c r="K378" s="42"/>
      <c r="L378" s="42"/>
      <c r="M378" s="46"/>
      <c r="N378" s="235"/>
      <c r="O378" s="236"/>
      <c r="P378" s="86"/>
      <c r="Q378" s="86"/>
      <c r="R378" s="86"/>
      <c r="S378" s="86"/>
      <c r="T378" s="86"/>
      <c r="U378" s="86"/>
      <c r="V378" s="86"/>
      <c r="W378" s="86"/>
      <c r="X378" s="87"/>
      <c r="Y378" s="40"/>
      <c r="Z378" s="40"/>
      <c r="AA378" s="40"/>
      <c r="AB378" s="40"/>
      <c r="AC378" s="40"/>
      <c r="AD378" s="40"/>
      <c r="AE378" s="40"/>
      <c r="AT378" s="19" t="s">
        <v>220</v>
      </c>
      <c r="AU378" s="19" t="s">
        <v>86</v>
      </c>
    </row>
    <row r="379" s="13" customFormat="1">
      <c r="A379" s="13"/>
      <c r="B379" s="237"/>
      <c r="C379" s="238"/>
      <c r="D379" s="232" t="s">
        <v>222</v>
      </c>
      <c r="E379" s="239" t="s">
        <v>22</v>
      </c>
      <c r="F379" s="240" t="s">
        <v>876</v>
      </c>
      <c r="G379" s="238"/>
      <c r="H379" s="241">
        <v>25.16</v>
      </c>
      <c r="I379" s="242"/>
      <c r="J379" s="242"/>
      <c r="K379" s="238"/>
      <c r="L379" s="238"/>
      <c r="M379" s="243"/>
      <c r="N379" s="244"/>
      <c r="O379" s="245"/>
      <c r="P379" s="245"/>
      <c r="Q379" s="245"/>
      <c r="R379" s="245"/>
      <c r="S379" s="245"/>
      <c r="T379" s="245"/>
      <c r="U379" s="245"/>
      <c r="V379" s="245"/>
      <c r="W379" s="245"/>
      <c r="X379" s="246"/>
      <c r="Y379" s="13"/>
      <c r="Z379" s="13"/>
      <c r="AA379" s="13"/>
      <c r="AB379" s="13"/>
      <c r="AC379" s="13"/>
      <c r="AD379" s="13"/>
      <c r="AE379" s="13"/>
      <c r="AT379" s="247" t="s">
        <v>222</v>
      </c>
      <c r="AU379" s="247" t="s">
        <v>86</v>
      </c>
      <c r="AV379" s="13" t="s">
        <v>86</v>
      </c>
      <c r="AW379" s="13" t="s">
        <v>5</v>
      </c>
      <c r="AX379" s="13" t="s">
        <v>84</v>
      </c>
      <c r="AY379" s="247" t="s">
        <v>211</v>
      </c>
    </row>
    <row r="380" s="2" customFormat="1" ht="24.15" customHeight="1">
      <c r="A380" s="40"/>
      <c r="B380" s="41"/>
      <c r="C380" s="259" t="s">
        <v>1164</v>
      </c>
      <c r="D380" s="259" t="s">
        <v>452</v>
      </c>
      <c r="E380" s="260" t="s">
        <v>453</v>
      </c>
      <c r="F380" s="261" t="s">
        <v>454</v>
      </c>
      <c r="G380" s="262" t="s">
        <v>249</v>
      </c>
      <c r="H380" s="263">
        <v>0.0089999999999999993</v>
      </c>
      <c r="I380" s="264"/>
      <c r="J380" s="265"/>
      <c r="K380" s="266">
        <f>ROUND(P380*H380,2)</f>
        <v>0</v>
      </c>
      <c r="L380" s="261" t="s">
        <v>217</v>
      </c>
      <c r="M380" s="267"/>
      <c r="N380" s="268" t="s">
        <v>22</v>
      </c>
      <c r="O380" s="226" t="s">
        <v>46</v>
      </c>
      <c r="P380" s="227">
        <f>I380+J380</f>
        <v>0</v>
      </c>
      <c r="Q380" s="227">
        <f>ROUND(I380*H380,2)</f>
        <v>0</v>
      </c>
      <c r="R380" s="227">
        <f>ROUND(J380*H380,2)</f>
        <v>0</v>
      </c>
      <c r="S380" s="86"/>
      <c r="T380" s="228">
        <f>S380*H380</f>
        <v>0</v>
      </c>
      <c r="U380" s="228">
        <v>1</v>
      </c>
      <c r="V380" s="228">
        <f>U380*H380</f>
        <v>0.0089999999999999993</v>
      </c>
      <c r="W380" s="228">
        <v>0</v>
      </c>
      <c r="X380" s="229">
        <f>W380*H380</f>
        <v>0</v>
      </c>
      <c r="Y380" s="40"/>
      <c r="Z380" s="40"/>
      <c r="AA380" s="40"/>
      <c r="AB380" s="40"/>
      <c r="AC380" s="40"/>
      <c r="AD380" s="40"/>
      <c r="AE380" s="40"/>
      <c r="AR380" s="230" t="s">
        <v>402</v>
      </c>
      <c r="AT380" s="230" t="s">
        <v>452</v>
      </c>
      <c r="AU380" s="230" t="s">
        <v>86</v>
      </c>
      <c r="AY380" s="19" t="s">
        <v>211</v>
      </c>
      <c r="BE380" s="231">
        <f>IF(O380="základní",K380,0)</f>
        <v>0</v>
      </c>
      <c r="BF380" s="231">
        <f>IF(O380="snížená",K380,0)</f>
        <v>0</v>
      </c>
      <c r="BG380" s="231">
        <f>IF(O380="zákl. přenesená",K380,0)</f>
        <v>0</v>
      </c>
      <c r="BH380" s="231">
        <f>IF(O380="sníž. přenesená",K380,0)</f>
        <v>0</v>
      </c>
      <c r="BI380" s="231">
        <f>IF(O380="nulová",K380,0)</f>
        <v>0</v>
      </c>
      <c r="BJ380" s="19" t="s">
        <v>84</v>
      </c>
      <c r="BK380" s="231">
        <f>ROUND(P380*H380,2)</f>
        <v>0</v>
      </c>
      <c r="BL380" s="19" t="s">
        <v>302</v>
      </c>
      <c r="BM380" s="230" t="s">
        <v>1165</v>
      </c>
    </row>
    <row r="381" s="2" customFormat="1">
      <c r="A381" s="40"/>
      <c r="B381" s="41"/>
      <c r="C381" s="42"/>
      <c r="D381" s="232" t="s">
        <v>220</v>
      </c>
      <c r="E381" s="42"/>
      <c r="F381" s="233" t="s">
        <v>454</v>
      </c>
      <c r="G381" s="42"/>
      <c r="H381" s="42"/>
      <c r="I381" s="234"/>
      <c r="J381" s="234"/>
      <c r="K381" s="42"/>
      <c r="L381" s="42"/>
      <c r="M381" s="46"/>
      <c r="N381" s="235"/>
      <c r="O381" s="236"/>
      <c r="P381" s="86"/>
      <c r="Q381" s="86"/>
      <c r="R381" s="86"/>
      <c r="S381" s="86"/>
      <c r="T381" s="86"/>
      <c r="U381" s="86"/>
      <c r="V381" s="86"/>
      <c r="W381" s="86"/>
      <c r="X381" s="87"/>
      <c r="Y381" s="40"/>
      <c r="Z381" s="40"/>
      <c r="AA381" s="40"/>
      <c r="AB381" s="40"/>
      <c r="AC381" s="40"/>
      <c r="AD381" s="40"/>
      <c r="AE381" s="40"/>
      <c r="AT381" s="19" t="s">
        <v>220</v>
      </c>
      <c r="AU381" s="19" t="s">
        <v>86</v>
      </c>
    </row>
    <row r="382" s="13" customFormat="1">
      <c r="A382" s="13"/>
      <c r="B382" s="237"/>
      <c r="C382" s="238"/>
      <c r="D382" s="232" t="s">
        <v>222</v>
      </c>
      <c r="E382" s="239" t="s">
        <v>22</v>
      </c>
      <c r="F382" s="240" t="s">
        <v>1166</v>
      </c>
      <c r="G382" s="238"/>
      <c r="H382" s="241">
        <v>0.0089999999999999993</v>
      </c>
      <c r="I382" s="242"/>
      <c r="J382" s="242"/>
      <c r="K382" s="238"/>
      <c r="L382" s="238"/>
      <c r="M382" s="243"/>
      <c r="N382" s="244"/>
      <c r="O382" s="245"/>
      <c r="P382" s="245"/>
      <c r="Q382" s="245"/>
      <c r="R382" s="245"/>
      <c r="S382" s="245"/>
      <c r="T382" s="245"/>
      <c r="U382" s="245"/>
      <c r="V382" s="245"/>
      <c r="W382" s="245"/>
      <c r="X382" s="246"/>
      <c r="Y382" s="13"/>
      <c r="Z382" s="13"/>
      <c r="AA382" s="13"/>
      <c r="AB382" s="13"/>
      <c r="AC382" s="13"/>
      <c r="AD382" s="13"/>
      <c r="AE382" s="13"/>
      <c r="AT382" s="247" t="s">
        <v>222</v>
      </c>
      <c r="AU382" s="247" t="s">
        <v>86</v>
      </c>
      <c r="AV382" s="13" t="s">
        <v>86</v>
      </c>
      <c r="AW382" s="13" t="s">
        <v>5</v>
      </c>
      <c r="AX382" s="13" t="s">
        <v>84</v>
      </c>
      <c r="AY382" s="247" t="s">
        <v>211</v>
      </c>
    </row>
    <row r="383" s="2" customFormat="1" ht="24.15" customHeight="1">
      <c r="A383" s="40"/>
      <c r="B383" s="41"/>
      <c r="C383" s="218" t="s">
        <v>1167</v>
      </c>
      <c r="D383" s="218" t="s">
        <v>213</v>
      </c>
      <c r="E383" s="219" t="s">
        <v>1168</v>
      </c>
      <c r="F383" s="220" t="s">
        <v>1169</v>
      </c>
      <c r="G383" s="221" t="s">
        <v>272</v>
      </c>
      <c r="H383" s="222">
        <v>13.380000000000001</v>
      </c>
      <c r="I383" s="223"/>
      <c r="J383" s="223"/>
      <c r="K383" s="224">
        <f>ROUND(P383*H383,2)</f>
        <v>0</v>
      </c>
      <c r="L383" s="220" t="s">
        <v>217</v>
      </c>
      <c r="M383" s="46"/>
      <c r="N383" s="225" t="s">
        <v>22</v>
      </c>
      <c r="O383" s="226" t="s">
        <v>46</v>
      </c>
      <c r="P383" s="227">
        <f>I383+J383</f>
        <v>0</v>
      </c>
      <c r="Q383" s="227">
        <f>ROUND(I383*H383,2)</f>
        <v>0</v>
      </c>
      <c r="R383" s="227">
        <f>ROUND(J383*H383,2)</f>
        <v>0</v>
      </c>
      <c r="S383" s="86"/>
      <c r="T383" s="228">
        <f>S383*H383</f>
        <v>0</v>
      </c>
      <c r="U383" s="228">
        <v>0.00039825</v>
      </c>
      <c r="V383" s="228">
        <f>U383*H383</f>
        <v>0.0053285850000000003</v>
      </c>
      <c r="W383" s="228">
        <v>0</v>
      </c>
      <c r="X383" s="229">
        <f>W383*H383</f>
        <v>0</v>
      </c>
      <c r="Y383" s="40"/>
      <c r="Z383" s="40"/>
      <c r="AA383" s="40"/>
      <c r="AB383" s="40"/>
      <c r="AC383" s="40"/>
      <c r="AD383" s="40"/>
      <c r="AE383" s="40"/>
      <c r="AR383" s="230" t="s">
        <v>302</v>
      </c>
      <c r="AT383" s="230" t="s">
        <v>213</v>
      </c>
      <c r="AU383" s="230" t="s">
        <v>86</v>
      </c>
      <c r="AY383" s="19" t="s">
        <v>211</v>
      </c>
      <c r="BE383" s="231">
        <f>IF(O383="základní",K383,0)</f>
        <v>0</v>
      </c>
      <c r="BF383" s="231">
        <f>IF(O383="snížená",K383,0)</f>
        <v>0</v>
      </c>
      <c r="BG383" s="231">
        <f>IF(O383="zákl. přenesená",K383,0)</f>
        <v>0</v>
      </c>
      <c r="BH383" s="231">
        <f>IF(O383="sníž. přenesená",K383,0)</f>
        <v>0</v>
      </c>
      <c r="BI383" s="231">
        <f>IF(O383="nulová",K383,0)</f>
        <v>0</v>
      </c>
      <c r="BJ383" s="19" t="s">
        <v>84</v>
      </c>
      <c r="BK383" s="231">
        <f>ROUND(P383*H383,2)</f>
        <v>0</v>
      </c>
      <c r="BL383" s="19" t="s">
        <v>302</v>
      </c>
      <c r="BM383" s="230" t="s">
        <v>1170</v>
      </c>
    </row>
    <row r="384" s="2" customFormat="1">
      <c r="A384" s="40"/>
      <c r="B384" s="41"/>
      <c r="C384" s="42"/>
      <c r="D384" s="232" t="s">
        <v>220</v>
      </c>
      <c r="E384" s="42"/>
      <c r="F384" s="233" t="s">
        <v>1171</v>
      </c>
      <c r="G384" s="42"/>
      <c r="H384" s="42"/>
      <c r="I384" s="234"/>
      <c r="J384" s="234"/>
      <c r="K384" s="42"/>
      <c r="L384" s="42"/>
      <c r="M384" s="46"/>
      <c r="N384" s="235"/>
      <c r="O384" s="236"/>
      <c r="P384" s="86"/>
      <c r="Q384" s="86"/>
      <c r="R384" s="86"/>
      <c r="S384" s="86"/>
      <c r="T384" s="86"/>
      <c r="U384" s="86"/>
      <c r="V384" s="86"/>
      <c r="W384" s="86"/>
      <c r="X384" s="87"/>
      <c r="Y384" s="40"/>
      <c r="Z384" s="40"/>
      <c r="AA384" s="40"/>
      <c r="AB384" s="40"/>
      <c r="AC384" s="40"/>
      <c r="AD384" s="40"/>
      <c r="AE384" s="40"/>
      <c r="AT384" s="19" t="s">
        <v>220</v>
      </c>
      <c r="AU384" s="19" t="s">
        <v>86</v>
      </c>
    </row>
    <row r="385" s="13" customFormat="1">
      <c r="A385" s="13"/>
      <c r="B385" s="237"/>
      <c r="C385" s="238"/>
      <c r="D385" s="232" t="s">
        <v>222</v>
      </c>
      <c r="E385" s="239" t="s">
        <v>22</v>
      </c>
      <c r="F385" s="240" t="s">
        <v>1172</v>
      </c>
      <c r="G385" s="238"/>
      <c r="H385" s="241">
        <v>13.380000000000001</v>
      </c>
      <c r="I385" s="242"/>
      <c r="J385" s="242"/>
      <c r="K385" s="238"/>
      <c r="L385" s="238"/>
      <c r="M385" s="243"/>
      <c r="N385" s="244"/>
      <c r="O385" s="245"/>
      <c r="P385" s="245"/>
      <c r="Q385" s="245"/>
      <c r="R385" s="245"/>
      <c r="S385" s="245"/>
      <c r="T385" s="245"/>
      <c r="U385" s="245"/>
      <c r="V385" s="245"/>
      <c r="W385" s="245"/>
      <c r="X385" s="246"/>
      <c r="Y385" s="13"/>
      <c r="Z385" s="13"/>
      <c r="AA385" s="13"/>
      <c r="AB385" s="13"/>
      <c r="AC385" s="13"/>
      <c r="AD385" s="13"/>
      <c r="AE385" s="13"/>
      <c r="AT385" s="247" t="s">
        <v>222</v>
      </c>
      <c r="AU385" s="247" t="s">
        <v>86</v>
      </c>
      <c r="AV385" s="13" t="s">
        <v>86</v>
      </c>
      <c r="AW385" s="13" t="s">
        <v>5</v>
      </c>
      <c r="AX385" s="13" t="s">
        <v>84</v>
      </c>
      <c r="AY385" s="247" t="s">
        <v>211</v>
      </c>
    </row>
    <row r="386" s="2" customFormat="1" ht="24.15" customHeight="1">
      <c r="A386" s="40"/>
      <c r="B386" s="41"/>
      <c r="C386" s="259" t="s">
        <v>1173</v>
      </c>
      <c r="D386" s="259" t="s">
        <v>452</v>
      </c>
      <c r="E386" s="260" t="s">
        <v>463</v>
      </c>
      <c r="F386" s="261" t="s">
        <v>464</v>
      </c>
      <c r="G386" s="262" t="s">
        <v>272</v>
      </c>
      <c r="H386" s="263">
        <v>7.694</v>
      </c>
      <c r="I386" s="264"/>
      <c r="J386" s="265"/>
      <c r="K386" s="266">
        <f>ROUND(P386*H386,2)</f>
        <v>0</v>
      </c>
      <c r="L386" s="261" t="s">
        <v>217</v>
      </c>
      <c r="M386" s="267"/>
      <c r="N386" s="268" t="s">
        <v>22</v>
      </c>
      <c r="O386" s="226" t="s">
        <v>46</v>
      </c>
      <c r="P386" s="227">
        <f>I386+J386</f>
        <v>0</v>
      </c>
      <c r="Q386" s="227">
        <f>ROUND(I386*H386,2)</f>
        <v>0</v>
      </c>
      <c r="R386" s="227">
        <f>ROUND(J386*H386,2)</f>
        <v>0</v>
      </c>
      <c r="S386" s="86"/>
      <c r="T386" s="228">
        <f>S386*H386</f>
        <v>0</v>
      </c>
      <c r="U386" s="228">
        <v>0.0054000000000000003</v>
      </c>
      <c r="V386" s="228">
        <f>U386*H386</f>
        <v>0.041547600000000004</v>
      </c>
      <c r="W386" s="228">
        <v>0</v>
      </c>
      <c r="X386" s="229">
        <f>W386*H386</f>
        <v>0</v>
      </c>
      <c r="Y386" s="40"/>
      <c r="Z386" s="40"/>
      <c r="AA386" s="40"/>
      <c r="AB386" s="40"/>
      <c r="AC386" s="40"/>
      <c r="AD386" s="40"/>
      <c r="AE386" s="40"/>
      <c r="AR386" s="230" t="s">
        <v>402</v>
      </c>
      <c r="AT386" s="230" t="s">
        <v>452</v>
      </c>
      <c r="AU386" s="230" t="s">
        <v>86</v>
      </c>
      <c r="AY386" s="19" t="s">
        <v>211</v>
      </c>
      <c r="BE386" s="231">
        <f>IF(O386="základní",K386,0)</f>
        <v>0</v>
      </c>
      <c r="BF386" s="231">
        <f>IF(O386="snížená",K386,0)</f>
        <v>0</v>
      </c>
      <c r="BG386" s="231">
        <f>IF(O386="zákl. přenesená",K386,0)</f>
        <v>0</v>
      </c>
      <c r="BH386" s="231">
        <f>IF(O386="sníž. přenesená",K386,0)</f>
        <v>0</v>
      </c>
      <c r="BI386" s="231">
        <f>IF(O386="nulová",K386,0)</f>
        <v>0</v>
      </c>
      <c r="BJ386" s="19" t="s">
        <v>84</v>
      </c>
      <c r="BK386" s="231">
        <f>ROUND(P386*H386,2)</f>
        <v>0</v>
      </c>
      <c r="BL386" s="19" t="s">
        <v>302</v>
      </c>
      <c r="BM386" s="230" t="s">
        <v>1174</v>
      </c>
    </row>
    <row r="387" s="2" customFormat="1">
      <c r="A387" s="40"/>
      <c r="B387" s="41"/>
      <c r="C387" s="42"/>
      <c r="D387" s="232" t="s">
        <v>220</v>
      </c>
      <c r="E387" s="42"/>
      <c r="F387" s="233" t="s">
        <v>464</v>
      </c>
      <c r="G387" s="42"/>
      <c r="H387" s="42"/>
      <c r="I387" s="234"/>
      <c r="J387" s="234"/>
      <c r="K387" s="42"/>
      <c r="L387" s="42"/>
      <c r="M387" s="46"/>
      <c r="N387" s="235"/>
      <c r="O387" s="236"/>
      <c r="P387" s="86"/>
      <c r="Q387" s="86"/>
      <c r="R387" s="86"/>
      <c r="S387" s="86"/>
      <c r="T387" s="86"/>
      <c r="U387" s="86"/>
      <c r="V387" s="86"/>
      <c r="W387" s="86"/>
      <c r="X387" s="87"/>
      <c r="Y387" s="40"/>
      <c r="Z387" s="40"/>
      <c r="AA387" s="40"/>
      <c r="AB387" s="40"/>
      <c r="AC387" s="40"/>
      <c r="AD387" s="40"/>
      <c r="AE387" s="40"/>
      <c r="AT387" s="19" t="s">
        <v>220</v>
      </c>
      <c r="AU387" s="19" t="s">
        <v>86</v>
      </c>
    </row>
    <row r="388" s="13" customFormat="1">
      <c r="A388" s="13"/>
      <c r="B388" s="237"/>
      <c r="C388" s="238"/>
      <c r="D388" s="232" t="s">
        <v>222</v>
      </c>
      <c r="E388" s="239" t="s">
        <v>22</v>
      </c>
      <c r="F388" s="240" t="s">
        <v>1175</v>
      </c>
      <c r="G388" s="238"/>
      <c r="H388" s="241">
        <v>7.694</v>
      </c>
      <c r="I388" s="242"/>
      <c r="J388" s="242"/>
      <c r="K388" s="238"/>
      <c r="L388" s="238"/>
      <c r="M388" s="243"/>
      <c r="N388" s="244"/>
      <c r="O388" s="245"/>
      <c r="P388" s="245"/>
      <c r="Q388" s="245"/>
      <c r="R388" s="245"/>
      <c r="S388" s="245"/>
      <c r="T388" s="245"/>
      <c r="U388" s="245"/>
      <c r="V388" s="245"/>
      <c r="W388" s="245"/>
      <c r="X388" s="246"/>
      <c r="Y388" s="13"/>
      <c r="Z388" s="13"/>
      <c r="AA388" s="13"/>
      <c r="AB388" s="13"/>
      <c r="AC388" s="13"/>
      <c r="AD388" s="13"/>
      <c r="AE388" s="13"/>
      <c r="AT388" s="247" t="s">
        <v>222</v>
      </c>
      <c r="AU388" s="247" t="s">
        <v>86</v>
      </c>
      <c r="AV388" s="13" t="s">
        <v>86</v>
      </c>
      <c r="AW388" s="13" t="s">
        <v>5</v>
      </c>
      <c r="AX388" s="13" t="s">
        <v>84</v>
      </c>
      <c r="AY388" s="247" t="s">
        <v>211</v>
      </c>
    </row>
    <row r="389" s="2" customFormat="1" ht="24.15" customHeight="1">
      <c r="A389" s="40"/>
      <c r="B389" s="41"/>
      <c r="C389" s="259" t="s">
        <v>1176</v>
      </c>
      <c r="D389" s="259" t="s">
        <v>452</v>
      </c>
      <c r="E389" s="260" t="s">
        <v>1177</v>
      </c>
      <c r="F389" s="261" t="s">
        <v>1178</v>
      </c>
      <c r="G389" s="262" t="s">
        <v>272</v>
      </c>
      <c r="H389" s="263">
        <v>7.694</v>
      </c>
      <c r="I389" s="264"/>
      <c r="J389" s="265"/>
      <c r="K389" s="266">
        <f>ROUND(P389*H389,2)</f>
        <v>0</v>
      </c>
      <c r="L389" s="261" t="s">
        <v>217</v>
      </c>
      <c r="M389" s="267"/>
      <c r="N389" s="268" t="s">
        <v>22</v>
      </c>
      <c r="O389" s="226" t="s">
        <v>46</v>
      </c>
      <c r="P389" s="227">
        <f>I389+J389</f>
        <v>0</v>
      </c>
      <c r="Q389" s="227">
        <f>ROUND(I389*H389,2)</f>
        <v>0</v>
      </c>
      <c r="R389" s="227">
        <f>ROUND(J389*H389,2)</f>
        <v>0</v>
      </c>
      <c r="S389" s="86"/>
      <c r="T389" s="228">
        <f>S389*H389</f>
        <v>0</v>
      </c>
      <c r="U389" s="228">
        <v>0.0053</v>
      </c>
      <c r="V389" s="228">
        <f>U389*H389</f>
        <v>0.040778200000000001</v>
      </c>
      <c r="W389" s="228">
        <v>0</v>
      </c>
      <c r="X389" s="229">
        <f>W389*H389</f>
        <v>0</v>
      </c>
      <c r="Y389" s="40"/>
      <c r="Z389" s="40"/>
      <c r="AA389" s="40"/>
      <c r="AB389" s="40"/>
      <c r="AC389" s="40"/>
      <c r="AD389" s="40"/>
      <c r="AE389" s="40"/>
      <c r="AR389" s="230" t="s">
        <v>402</v>
      </c>
      <c r="AT389" s="230" t="s">
        <v>452</v>
      </c>
      <c r="AU389" s="230" t="s">
        <v>86</v>
      </c>
      <c r="AY389" s="19" t="s">
        <v>211</v>
      </c>
      <c r="BE389" s="231">
        <f>IF(O389="základní",K389,0)</f>
        <v>0</v>
      </c>
      <c r="BF389" s="231">
        <f>IF(O389="snížená",K389,0)</f>
        <v>0</v>
      </c>
      <c r="BG389" s="231">
        <f>IF(O389="zákl. přenesená",K389,0)</f>
        <v>0</v>
      </c>
      <c r="BH389" s="231">
        <f>IF(O389="sníž. přenesená",K389,0)</f>
        <v>0</v>
      </c>
      <c r="BI389" s="231">
        <f>IF(O389="nulová",K389,0)</f>
        <v>0</v>
      </c>
      <c r="BJ389" s="19" t="s">
        <v>84</v>
      </c>
      <c r="BK389" s="231">
        <f>ROUND(P389*H389,2)</f>
        <v>0</v>
      </c>
      <c r="BL389" s="19" t="s">
        <v>302</v>
      </c>
      <c r="BM389" s="230" t="s">
        <v>1179</v>
      </c>
    </row>
    <row r="390" s="2" customFormat="1">
      <c r="A390" s="40"/>
      <c r="B390" s="41"/>
      <c r="C390" s="42"/>
      <c r="D390" s="232" t="s">
        <v>220</v>
      </c>
      <c r="E390" s="42"/>
      <c r="F390" s="233" t="s">
        <v>1178</v>
      </c>
      <c r="G390" s="42"/>
      <c r="H390" s="42"/>
      <c r="I390" s="234"/>
      <c r="J390" s="234"/>
      <c r="K390" s="42"/>
      <c r="L390" s="42"/>
      <c r="M390" s="46"/>
      <c r="N390" s="235"/>
      <c r="O390" s="236"/>
      <c r="P390" s="86"/>
      <c r="Q390" s="86"/>
      <c r="R390" s="86"/>
      <c r="S390" s="86"/>
      <c r="T390" s="86"/>
      <c r="U390" s="86"/>
      <c r="V390" s="86"/>
      <c r="W390" s="86"/>
      <c r="X390" s="87"/>
      <c r="Y390" s="40"/>
      <c r="Z390" s="40"/>
      <c r="AA390" s="40"/>
      <c r="AB390" s="40"/>
      <c r="AC390" s="40"/>
      <c r="AD390" s="40"/>
      <c r="AE390" s="40"/>
      <c r="AT390" s="19" t="s">
        <v>220</v>
      </c>
      <c r="AU390" s="19" t="s">
        <v>86</v>
      </c>
    </row>
    <row r="391" s="13" customFormat="1">
      <c r="A391" s="13"/>
      <c r="B391" s="237"/>
      <c r="C391" s="238"/>
      <c r="D391" s="232" t="s">
        <v>222</v>
      </c>
      <c r="E391" s="239" t="s">
        <v>22</v>
      </c>
      <c r="F391" s="240" t="s">
        <v>1175</v>
      </c>
      <c r="G391" s="238"/>
      <c r="H391" s="241">
        <v>7.694</v>
      </c>
      <c r="I391" s="242"/>
      <c r="J391" s="242"/>
      <c r="K391" s="238"/>
      <c r="L391" s="238"/>
      <c r="M391" s="243"/>
      <c r="N391" s="244"/>
      <c r="O391" s="245"/>
      <c r="P391" s="245"/>
      <c r="Q391" s="245"/>
      <c r="R391" s="245"/>
      <c r="S391" s="245"/>
      <c r="T391" s="245"/>
      <c r="U391" s="245"/>
      <c r="V391" s="245"/>
      <c r="W391" s="245"/>
      <c r="X391" s="246"/>
      <c r="Y391" s="13"/>
      <c r="Z391" s="13"/>
      <c r="AA391" s="13"/>
      <c r="AB391" s="13"/>
      <c r="AC391" s="13"/>
      <c r="AD391" s="13"/>
      <c r="AE391" s="13"/>
      <c r="AT391" s="247" t="s">
        <v>222</v>
      </c>
      <c r="AU391" s="247" t="s">
        <v>86</v>
      </c>
      <c r="AV391" s="13" t="s">
        <v>86</v>
      </c>
      <c r="AW391" s="13" t="s">
        <v>5</v>
      </c>
      <c r="AX391" s="13" t="s">
        <v>84</v>
      </c>
      <c r="AY391" s="247" t="s">
        <v>211</v>
      </c>
    </row>
    <row r="392" s="2" customFormat="1" ht="24.15" customHeight="1">
      <c r="A392" s="40"/>
      <c r="B392" s="41"/>
      <c r="C392" s="218" t="s">
        <v>1180</v>
      </c>
      <c r="D392" s="218" t="s">
        <v>213</v>
      </c>
      <c r="E392" s="219" t="s">
        <v>458</v>
      </c>
      <c r="F392" s="220" t="s">
        <v>459</v>
      </c>
      <c r="G392" s="221" t="s">
        <v>272</v>
      </c>
      <c r="H392" s="222">
        <v>50.32</v>
      </c>
      <c r="I392" s="223"/>
      <c r="J392" s="223"/>
      <c r="K392" s="224">
        <f>ROUND(P392*H392,2)</f>
        <v>0</v>
      </c>
      <c r="L392" s="220" t="s">
        <v>217</v>
      </c>
      <c r="M392" s="46"/>
      <c r="N392" s="225" t="s">
        <v>22</v>
      </c>
      <c r="O392" s="226" t="s">
        <v>46</v>
      </c>
      <c r="P392" s="227">
        <f>I392+J392</f>
        <v>0</v>
      </c>
      <c r="Q392" s="227">
        <f>ROUND(I392*H392,2)</f>
        <v>0</v>
      </c>
      <c r="R392" s="227">
        <f>ROUND(J392*H392,2)</f>
        <v>0</v>
      </c>
      <c r="S392" s="86"/>
      <c r="T392" s="228">
        <f>S392*H392</f>
        <v>0</v>
      </c>
      <c r="U392" s="228">
        <v>0.00039825</v>
      </c>
      <c r="V392" s="228">
        <f>U392*H392</f>
        <v>0.020039939999999999</v>
      </c>
      <c r="W392" s="228">
        <v>0</v>
      </c>
      <c r="X392" s="229">
        <f>W392*H392</f>
        <v>0</v>
      </c>
      <c r="Y392" s="40"/>
      <c r="Z392" s="40"/>
      <c r="AA392" s="40"/>
      <c r="AB392" s="40"/>
      <c r="AC392" s="40"/>
      <c r="AD392" s="40"/>
      <c r="AE392" s="40"/>
      <c r="AR392" s="230" t="s">
        <v>302</v>
      </c>
      <c r="AT392" s="230" t="s">
        <v>213</v>
      </c>
      <c r="AU392" s="230" t="s">
        <v>86</v>
      </c>
      <c r="AY392" s="19" t="s">
        <v>211</v>
      </c>
      <c r="BE392" s="231">
        <f>IF(O392="základní",K392,0)</f>
        <v>0</v>
      </c>
      <c r="BF392" s="231">
        <f>IF(O392="snížená",K392,0)</f>
        <v>0</v>
      </c>
      <c r="BG392" s="231">
        <f>IF(O392="zákl. přenesená",K392,0)</f>
        <v>0</v>
      </c>
      <c r="BH392" s="231">
        <f>IF(O392="sníž. přenesená",K392,0)</f>
        <v>0</v>
      </c>
      <c r="BI392" s="231">
        <f>IF(O392="nulová",K392,0)</f>
        <v>0</v>
      </c>
      <c r="BJ392" s="19" t="s">
        <v>84</v>
      </c>
      <c r="BK392" s="231">
        <f>ROUND(P392*H392,2)</f>
        <v>0</v>
      </c>
      <c r="BL392" s="19" t="s">
        <v>302</v>
      </c>
      <c r="BM392" s="230" t="s">
        <v>1181</v>
      </c>
    </row>
    <row r="393" s="2" customFormat="1">
      <c r="A393" s="40"/>
      <c r="B393" s="41"/>
      <c r="C393" s="42"/>
      <c r="D393" s="232" t="s">
        <v>220</v>
      </c>
      <c r="E393" s="42"/>
      <c r="F393" s="233" t="s">
        <v>461</v>
      </c>
      <c r="G393" s="42"/>
      <c r="H393" s="42"/>
      <c r="I393" s="234"/>
      <c r="J393" s="234"/>
      <c r="K393" s="42"/>
      <c r="L393" s="42"/>
      <c r="M393" s="46"/>
      <c r="N393" s="235"/>
      <c r="O393" s="236"/>
      <c r="P393" s="86"/>
      <c r="Q393" s="86"/>
      <c r="R393" s="86"/>
      <c r="S393" s="86"/>
      <c r="T393" s="86"/>
      <c r="U393" s="86"/>
      <c r="V393" s="86"/>
      <c r="W393" s="86"/>
      <c r="X393" s="87"/>
      <c r="Y393" s="40"/>
      <c r="Z393" s="40"/>
      <c r="AA393" s="40"/>
      <c r="AB393" s="40"/>
      <c r="AC393" s="40"/>
      <c r="AD393" s="40"/>
      <c r="AE393" s="40"/>
      <c r="AT393" s="19" t="s">
        <v>220</v>
      </c>
      <c r="AU393" s="19" t="s">
        <v>86</v>
      </c>
    </row>
    <row r="394" s="13" customFormat="1">
      <c r="A394" s="13"/>
      <c r="B394" s="237"/>
      <c r="C394" s="238"/>
      <c r="D394" s="232" t="s">
        <v>222</v>
      </c>
      <c r="E394" s="239" t="s">
        <v>22</v>
      </c>
      <c r="F394" s="240" t="s">
        <v>1182</v>
      </c>
      <c r="G394" s="238"/>
      <c r="H394" s="241">
        <v>50.32</v>
      </c>
      <c r="I394" s="242"/>
      <c r="J394" s="242"/>
      <c r="K394" s="238"/>
      <c r="L394" s="238"/>
      <c r="M394" s="243"/>
      <c r="N394" s="244"/>
      <c r="O394" s="245"/>
      <c r="P394" s="245"/>
      <c r="Q394" s="245"/>
      <c r="R394" s="245"/>
      <c r="S394" s="245"/>
      <c r="T394" s="245"/>
      <c r="U394" s="245"/>
      <c r="V394" s="245"/>
      <c r="W394" s="245"/>
      <c r="X394" s="246"/>
      <c r="Y394" s="13"/>
      <c r="Z394" s="13"/>
      <c r="AA394" s="13"/>
      <c r="AB394" s="13"/>
      <c r="AC394" s="13"/>
      <c r="AD394" s="13"/>
      <c r="AE394" s="13"/>
      <c r="AT394" s="247" t="s">
        <v>222</v>
      </c>
      <c r="AU394" s="247" t="s">
        <v>86</v>
      </c>
      <c r="AV394" s="13" t="s">
        <v>86</v>
      </c>
      <c r="AW394" s="13" t="s">
        <v>5</v>
      </c>
      <c r="AX394" s="13" t="s">
        <v>84</v>
      </c>
      <c r="AY394" s="247" t="s">
        <v>211</v>
      </c>
    </row>
    <row r="395" s="2" customFormat="1" ht="24.15" customHeight="1">
      <c r="A395" s="40"/>
      <c r="B395" s="41"/>
      <c r="C395" s="259" t="s">
        <v>1183</v>
      </c>
      <c r="D395" s="259" t="s">
        <v>452</v>
      </c>
      <c r="E395" s="260" t="s">
        <v>463</v>
      </c>
      <c r="F395" s="261" t="s">
        <v>464</v>
      </c>
      <c r="G395" s="262" t="s">
        <v>272</v>
      </c>
      <c r="H395" s="263">
        <v>30.192</v>
      </c>
      <c r="I395" s="264"/>
      <c r="J395" s="265"/>
      <c r="K395" s="266">
        <f>ROUND(P395*H395,2)</f>
        <v>0</v>
      </c>
      <c r="L395" s="261" t="s">
        <v>217</v>
      </c>
      <c r="M395" s="267"/>
      <c r="N395" s="268" t="s">
        <v>22</v>
      </c>
      <c r="O395" s="226" t="s">
        <v>46</v>
      </c>
      <c r="P395" s="227">
        <f>I395+J395</f>
        <v>0</v>
      </c>
      <c r="Q395" s="227">
        <f>ROUND(I395*H395,2)</f>
        <v>0</v>
      </c>
      <c r="R395" s="227">
        <f>ROUND(J395*H395,2)</f>
        <v>0</v>
      </c>
      <c r="S395" s="86"/>
      <c r="T395" s="228">
        <f>S395*H395</f>
        <v>0</v>
      </c>
      <c r="U395" s="228">
        <v>0.0054000000000000003</v>
      </c>
      <c r="V395" s="228">
        <f>U395*H395</f>
        <v>0.16303680000000001</v>
      </c>
      <c r="W395" s="228">
        <v>0</v>
      </c>
      <c r="X395" s="229">
        <f>W395*H395</f>
        <v>0</v>
      </c>
      <c r="Y395" s="40"/>
      <c r="Z395" s="40"/>
      <c r="AA395" s="40"/>
      <c r="AB395" s="40"/>
      <c r="AC395" s="40"/>
      <c r="AD395" s="40"/>
      <c r="AE395" s="40"/>
      <c r="AR395" s="230" t="s">
        <v>402</v>
      </c>
      <c r="AT395" s="230" t="s">
        <v>452</v>
      </c>
      <c r="AU395" s="230" t="s">
        <v>86</v>
      </c>
      <c r="AY395" s="19" t="s">
        <v>211</v>
      </c>
      <c r="BE395" s="231">
        <f>IF(O395="základní",K395,0)</f>
        <v>0</v>
      </c>
      <c r="BF395" s="231">
        <f>IF(O395="snížená",K395,0)</f>
        <v>0</v>
      </c>
      <c r="BG395" s="231">
        <f>IF(O395="zákl. přenesená",K395,0)</f>
        <v>0</v>
      </c>
      <c r="BH395" s="231">
        <f>IF(O395="sníž. přenesená",K395,0)</f>
        <v>0</v>
      </c>
      <c r="BI395" s="231">
        <f>IF(O395="nulová",K395,0)</f>
        <v>0</v>
      </c>
      <c r="BJ395" s="19" t="s">
        <v>84</v>
      </c>
      <c r="BK395" s="231">
        <f>ROUND(P395*H395,2)</f>
        <v>0</v>
      </c>
      <c r="BL395" s="19" t="s">
        <v>302</v>
      </c>
      <c r="BM395" s="230" t="s">
        <v>1184</v>
      </c>
    </row>
    <row r="396" s="2" customFormat="1">
      <c r="A396" s="40"/>
      <c r="B396" s="41"/>
      <c r="C396" s="42"/>
      <c r="D396" s="232" t="s">
        <v>220</v>
      </c>
      <c r="E396" s="42"/>
      <c r="F396" s="233" t="s">
        <v>464</v>
      </c>
      <c r="G396" s="42"/>
      <c r="H396" s="42"/>
      <c r="I396" s="234"/>
      <c r="J396" s="234"/>
      <c r="K396" s="42"/>
      <c r="L396" s="42"/>
      <c r="M396" s="46"/>
      <c r="N396" s="235"/>
      <c r="O396" s="236"/>
      <c r="P396" s="86"/>
      <c r="Q396" s="86"/>
      <c r="R396" s="86"/>
      <c r="S396" s="86"/>
      <c r="T396" s="86"/>
      <c r="U396" s="86"/>
      <c r="V396" s="86"/>
      <c r="W396" s="86"/>
      <c r="X396" s="87"/>
      <c r="Y396" s="40"/>
      <c r="Z396" s="40"/>
      <c r="AA396" s="40"/>
      <c r="AB396" s="40"/>
      <c r="AC396" s="40"/>
      <c r="AD396" s="40"/>
      <c r="AE396" s="40"/>
      <c r="AT396" s="19" t="s">
        <v>220</v>
      </c>
      <c r="AU396" s="19" t="s">
        <v>86</v>
      </c>
    </row>
    <row r="397" s="13" customFormat="1">
      <c r="A397" s="13"/>
      <c r="B397" s="237"/>
      <c r="C397" s="238"/>
      <c r="D397" s="232" t="s">
        <v>222</v>
      </c>
      <c r="E397" s="239" t="s">
        <v>22</v>
      </c>
      <c r="F397" s="240" t="s">
        <v>1185</v>
      </c>
      <c r="G397" s="238"/>
      <c r="H397" s="241">
        <v>30.192</v>
      </c>
      <c r="I397" s="242"/>
      <c r="J397" s="242"/>
      <c r="K397" s="238"/>
      <c r="L397" s="238"/>
      <c r="M397" s="243"/>
      <c r="N397" s="244"/>
      <c r="O397" s="245"/>
      <c r="P397" s="245"/>
      <c r="Q397" s="245"/>
      <c r="R397" s="245"/>
      <c r="S397" s="245"/>
      <c r="T397" s="245"/>
      <c r="U397" s="245"/>
      <c r="V397" s="245"/>
      <c r="W397" s="245"/>
      <c r="X397" s="246"/>
      <c r="Y397" s="13"/>
      <c r="Z397" s="13"/>
      <c r="AA397" s="13"/>
      <c r="AB397" s="13"/>
      <c r="AC397" s="13"/>
      <c r="AD397" s="13"/>
      <c r="AE397" s="13"/>
      <c r="AT397" s="247" t="s">
        <v>222</v>
      </c>
      <c r="AU397" s="247" t="s">
        <v>86</v>
      </c>
      <c r="AV397" s="13" t="s">
        <v>86</v>
      </c>
      <c r="AW397" s="13" t="s">
        <v>5</v>
      </c>
      <c r="AX397" s="13" t="s">
        <v>84</v>
      </c>
      <c r="AY397" s="247" t="s">
        <v>211</v>
      </c>
    </row>
    <row r="398" s="2" customFormat="1" ht="24.15" customHeight="1">
      <c r="A398" s="40"/>
      <c r="B398" s="41"/>
      <c r="C398" s="259" t="s">
        <v>1186</v>
      </c>
      <c r="D398" s="259" t="s">
        <v>452</v>
      </c>
      <c r="E398" s="260" t="s">
        <v>1177</v>
      </c>
      <c r="F398" s="261" t="s">
        <v>1178</v>
      </c>
      <c r="G398" s="262" t="s">
        <v>272</v>
      </c>
      <c r="H398" s="263">
        <v>30.192</v>
      </c>
      <c r="I398" s="264"/>
      <c r="J398" s="265"/>
      <c r="K398" s="266">
        <f>ROUND(P398*H398,2)</f>
        <v>0</v>
      </c>
      <c r="L398" s="261" t="s">
        <v>217</v>
      </c>
      <c r="M398" s="267"/>
      <c r="N398" s="268" t="s">
        <v>22</v>
      </c>
      <c r="O398" s="226" t="s">
        <v>46</v>
      </c>
      <c r="P398" s="227">
        <f>I398+J398</f>
        <v>0</v>
      </c>
      <c r="Q398" s="227">
        <f>ROUND(I398*H398,2)</f>
        <v>0</v>
      </c>
      <c r="R398" s="227">
        <f>ROUND(J398*H398,2)</f>
        <v>0</v>
      </c>
      <c r="S398" s="86"/>
      <c r="T398" s="228">
        <f>S398*H398</f>
        <v>0</v>
      </c>
      <c r="U398" s="228">
        <v>0.0053</v>
      </c>
      <c r="V398" s="228">
        <f>U398*H398</f>
        <v>0.16001760000000001</v>
      </c>
      <c r="W398" s="228">
        <v>0</v>
      </c>
      <c r="X398" s="229">
        <f>W398*H398</f>
        <v>0</v>
      </c>
      <c r="Y398" s="40"/>
      <c r="Z398" s="40"/>
      <c r="AA398" s="40"/>
      <c r="AB398" s="40"/>
      <c r="AC398" s="40"/>
      <c r="AD398" s="40"/>
      <c r="AE398" s="40"/>
      <c r="AR398" s="230" t="s">
        <v>402</v>
      </c>
      <c r="AT398" s="230" t="s">
        <v>452</v>
      </c>
      <c r="AU398" s="230" t="s">
        <v>86</v>
      </c>
      <c r="AY398" s="19" t="s">
        <v>211</v>
      </c>
      <c r="BE398" s="231">
        <f>IF(O398="základní",K398,0)</f>
        <v>0</v>
      </c>
      <c r="BF398" s="231">
        <f>IF(O398="snížená",K398,0)</f>
        <v>0</v>
      </c>
      <c r="BG398" s="231">
        <f>IF(O398="zákl. přenesená",K398,0)</f>
        <v>0</v>
      </c>
      <c r="BH398" s="231">
        <f>IF(O398="sníž. přenesená",K398,0)</f>
        <v>0</v>
      </c>
      <c r="BI398" s="231">
        <f>IF(O398="nulová",K398,0)</f>
        <v>0</v>
      </c>
      <c r="BJ398" s="19" t="s">
        <v>84</v>
      </c>
      <c r="BK398" s="231">
        <f>ROUND(P398*H398,2)</f>
        <v>0</v>
      </c>
      <c r="BL398" s="19" t="s">
        <v>302</v>
      </c>
      <c r="BM398" s="230" t="s">
        <v>1187</v>
      </c>
    </row>
    <row r="399" s="2" customFormat="1">
      <c r="A399" s="40"/>
      <c r="B399" s="41"/>
      <c r="C399" s="42"/>
      <c r="D399" s="232" t="s">
        <v>220</v>
      </c>
      <c r="E399" s="42"/>
      <c r="F399" s="233" t="s">
        <v>1178</v>
      </c>
      <c r="G399" s="42"/>
      <c r="H399" s="42"/>
      <c r="I399" s="234"/>
      <c r="J399" s="234"/>
      <c r="K399" s="42"/>
      <c r="L399" s="42"/>
      <c r="M399" s="46"/>
      <c r="N399" s="235"/>
      <c r="O399" s="236"/>
      <c r="P399" s="86"/>
      <c r="Q399" s="86"/>
      <c r="R399" s="86"/>
      <c r="S399" s="86"/>
      <c r="T399" s="86"/>
      <c r="U399" s="86"/>
      <c r="V399" s="86"/>
      <c r="W399" s="86"/>
      <c r="X399" s="87"/>
      <c r="Y399" s="40"/>
      <c r="Z399" s="40"/>
      <c r="AA399" s="40"/>
      <c r="AB399" s="40"/>
      <c r="AC399" s="40"/>
      <c r="AD399" s="40"/>
      <c r="AE399" s="40"/>
      <c r="AT399" s="19" t="s">
        <v>220</v>
      </c>
      <c r="AU399" s="19" t="s">
        <v>86</v>
      </c>
    </row>
    <row r="400" s="13" customFormat="1">
      <c r="A400" s="13"/>
      <c r="B400" s="237"/>
      <c r="C400" s="238"/>
      <c r="D400" s="232" t="s">
        <v>222</v>
      </c>
      <c r="E400" s="239" t="s">
        <v>22</v>
      </c>
      <c r="F400" s="240" t="s">
        <v>1185</v>
      </c>
      <c r="G400" s="238"/>
      <c r="H400" s="241">
        <v>30.192</v>
      </c>
      <c r="I400" s="242"/>
      <c r="J400" s="242"/>
      <c r="K400" s="238"/>
      <c r="L400" s="238"/>
      <c r="M400" s="243"/>
      <c r="N400" s="244"/>
      <c r="O400" s="245"/>
      <c r="P400" s="245"/>
      <c r="Q400" s="245"/>
      <c r="R400" s="245"/>
      <c r="S400" s="245"/>
      <c r="T400" s="245"/>
      <c r="U400" s="245"/>
      <c r="V400" s="245"/>
      <c r="W400" s="245"/>
      <c r="X400" s="246"/>
      <c r="Y400" s="13"/>
      <c r="Z400" s="13"/>
      <c r="AA400" s="13"/>
      <c r="AB400" s="13"/>
      <c r="AC400" s="13"/>
      <c r="AD400" s="13"/>
      <c r="AE400" s="13"/>
      <c r="AT400" s="247" t="s">
        <v>222</v>
      </c>
      <c r="AU400" s="247" t="s">
        <v>86</v>
      </c>
      <c r="AV400" s="13" t="s">
        <v>86</v>
      </c>
      <c r="AW400" s="13" t="s">
        <v>5</v>
      </c>
      <c r="AX400" s="13" t="s">
        <v>84</v>
      </c>
      <c r="AY400" s="247" t="s">
        <v>211</v>
      </c>
    </row>
    <row r="401" s="2" customFormat="1">
      <c r="A401" s="40"/>
      <c r="B401" s="41"/>
      <c r="C401" s="218" t="s">
        <v>1188</v>
      </c>
      <c r="D401" s="218" t="s">
        <v>213</v>
      </c>
      <c r="E401" s="219" t="s">
        <v>1189</v>
      </c>
      <c r="F401" s="220" t="s">
        <v>1190</v>
      </c>
      <c r="G401" s="221" t="s">
        <v>272</v>
      </c>
      <c r="H401" s="222">
        <v>31.850000000000001</v>
      </c>
      <c r="I401" s="223"/>
      <c r="J401" s="223"/>
      <c r="K401" s="224">
        <f>ROUND(P401*H401,2)</f>
        <v>0</v>
      </c>
      <c r="L401" s="220" t="s">
        <v>217</v>
      </c>
      <c r="M401" s="46"/>
      <c r="N401" s="225" t="s">
        <v>22</v>
      </c>
      <c r="O401" s="226" t="s">
        <v>46</v>
      </c>
      <c r="P401" s="227">
        <f>I401+J401</f>
        <v>0</v>
      </c>
      <c r="Q401" s="227">
        <f>ROUND(I401*H401,2)</f>
        <v>0</v>
      </c>
      <c r="R401" s="227">
        <f>ROUND(J401*H401,2)</f>
        <v>0</v>
      </c>
      <c r="S401" s="86"/>
      <c r="T401" s="228">
        <f>S401*H401</f>
        <v>0</v>
      </c>
      <c r="U401" s="228">
        <v>0</v>
      </c>
      <c r="V401" s="228">
        <f>U401*H401</f>
        <v>0</v>
      </c>
      <c r="W401" s="228">
        <v>0</v>
      </c>
      <c r="X401" s="229">
        <f>W401*H401</f>
        <v>0</v>
      </c>
      <c r="Y401" s="40"/>
      <c r="Z401" s="40"/>
      <c r="AA401" s="40"/>
      <c r="AB401" s="40"/>
      <c r="AC401" s="40"/>
      <c r="AD401" s="40"/>
      <c r="AE401" s="40"/>
      <c r="AR401" s="230" t="s">
        <v>302</v>
      </c>
      <c r="AT401" s="230" t="s">
        <v>213</v>
      </c>
      <c r="AU401" s="230" t="s">
        <v>86</v>
      </c>
      <c r="AY401" s="19" t="s">
        <v>211</v>
      </c>
      <c r="BE401" s="231">
        <f>IF(O401="základní",K401,0)</f>
        <v>0</v>
      </c>
      <c r="BF401" s="231">
        <f>IF(O401="snížená",K401,0)</f>
        <v>0</v>
      </c>
      <c r="BG401" s="231">
        <f>IF(O401="zákl. přenesená",K401,0)</f>
        <v>0</v>
      </c>
      <c r="BH401" s="231">
        <f>IF(O401="sníž. přenesená",K401,0)</f>
        <v>0</v>
      </c>
      <c r="BI401" s="231">
        <f>IF(O401="nulová",K401,0)</f>
        <v>0</v>
      </c>
      <c r="BJ401" s="19" t="s">
        <v>84</v>
      </c>
      <c r="BK401" s="231">
        <f>ROUND(P401*H401,2)</f>
        <v>0</v>
      </c>
      <c r="BL401" s="19" t="s">
        <v>302</v>
      </c>
      <c r="BM401" s="230" t="s">
        <v>1191</v>
      </c>
    </row>
    <row r="402" s="2" customFormat="1">
      <c r="A402" s="40"/>
      <c r="B402" s="41"/>
      <c r="C402" s="42"/>
      <c r="D402" s="232" t="s">
        <v>220</v>
      </c>
      <c r="E402" s="42"/>
      <c r="F402" s="233" t="s">
        <v>1192</v>
      </c>
      <c r="G402" s="42"/>
      <c r="H402" s="42"/>
      <c r="I402" s="234"/>
      <c r="J402" s="234"/>
      <c r="K402" s="42"/>
      <c r="L402" s="42"/>
      <c r="M402" s="46"/>
      <c r="N402" s="235"/>
      <c r="O402" s="236"/>
      <c r="P402" s="86"/>
      <c r="Q402" s="86"/>
      <c r="R402" s="86"/>
      <c r="S402" s="86"/>
      <c r="T402" s="86"/>
      <c r="U402" s="86"/>
      <c r="V402" s="86"/>
      <c r="W402" s="86"/>
      <c r="X402" s="87"/>
      <c r="Y402" s="40"/>
      <c r="Z402" s="40"/>
      <c r="AA402" s="40"/>
      <c r="AB402" s="40"/>
      <c r="AC402" s="40"/>
      <c r="AD402" s="40"/>
      <c r="AE402" s="40"/>
      <c r="AT402" s="19" t="s">
        <v>220</v>
      </c>
      <c r="AU402" s="19" t="s">
        <v>86</v>
      </c>
    </row>
    <row r="403" s="13" customFormat="1">
      <c r="A403" s="13"/>
      <c r="B403" s="237"/>
      <c r="C403" s="238"/>
      <c r="D403" s="232" t="s">
        <v>222</v>
      </c>
      <c r="E403" s="239" t="s">
        <v>22</v>
      </c>
      <c r="F403" s="240" t="s">
        <v>1193</v>
      </c>
      <c r="G403" s="238"/>
      <c r="H403" s="241">
        <v>31.850000000000001</v>
      </c>
      <c r="I403" s="242"/>
      <c r="J403" s="242"/>
      <c r="K403" s="238"/>
      <c r="L403" s="238"/>
      <c r="M403" s="243"/>
      <c r="N403" s="244"/>
      <c r="O403" s="245"/>
      <c r="P403" s="245"/>
      <c r="Q403" s="245"/>
      <c r="R403" s="245"/>
      <c r="S403" s="245"/>
      <c r="T403" s="245"/>
      <c r="U403" s="245"/>
      <c r="V403" s="245"/>
      <c r="W403" s="245"/>
      <c r="X403" s="246"/>
      <c r="Y403" s="13"/>
      <c r="Z403" s="13"/>
      <c r="AA403" s="13"/>
      <c r="AB403" s="13"/>
      <c r="AC403" s="13"/>
      <c r="AD403" s="13"/>
      <c r="AE403" s="13"/>
      <c r="AT403" s="247" t="s">
        <v>222</v>
      </c>
      <c r="AU403" s="247" t="s">
        <v>86</v>
      </c>
      <c r="AV403" s="13" t="s">
        <v>86</v>
      </c>
      <c r="AW403" s="13" t="s">
        <v>5</v>
      </c>
      <c r="AX403" s="13" t="s">
        <v>84</v>
      </c>
      <c r="AY403" s="247" t="s">
        <v>211</v>
      </c>
    </row>
    <row r="404" s="2" customFormat="1">
      <c r="A404" s="40"/>
      <c r="B404" s="41"/>
      <c r="C404" s="218" t="s">
        <v>1194</v>
      </c>
      <c r="D404" s="218" t="s">
        <v>213</v>
      </c>
      <c r="E404" s="219" t="s">
        <v>1195</v>
      </c>
      <c r="F404" s="220" t="s">
        <v>1196</v>
      </c>
      <c r="G404" s="221" t="s">
        <v>272</v>
      </c>
      <c r="H404" s="222">
        <v>63.700000000000003</v>
      </c>
      <c r="I404" s="223"/>
      <c r="J404" s="223"/>
      <c r="K404" s="224">
        <f>ROUND(P404*H404,2)</f>
        <v>0</v>
      </c>
      <c r="L404" s="220" t="s">
        <v>217</v>
      </c>
      <c r="M404" s="46"/>
      <c r="N404" s="225" t="s">
        <v>22</v>
      </c>
      <c r="O404" s="226" t="s">
        <v>46</v>
      </c>
      <c r="P404" s="227">
        <f>I404+J404</f>
        <v>0</v>
      </c>
      <c r="Q404" s="227">
        <f>ROUND(I404*H404,2)</f>
        <v>0</v>
      </c>
      <c r="R404" s="227">
        <f>ROUND(J404*H404,2)</f>
        <v>0</v>
      </c>
      <c r="S404" s="86"/>
      <c r="T404" s="228">
        <f>S404*H404</f>
        <v>0</v>
      </c>
      <c r="U404" s="228">
        <v>0</v>
      </c>
      <c r="V404" s="228">
        <f>U404*H404</f>
        <v>0</v>
      </c>
      <c r="W404" s="228">
        <v>0</v>
      </c>
      <c r="X404" s="229">
        <f>W404*H404</f>
        <v>0</v>
      </c>
      <c r="Y404" s="40"/>
      <c r="Z404" s="40"/>
      <c r="AA404" s="40"/>
      <c r="AB404" s="40"/>
      <c r="AC404" s="40"/>
      <c r="AD404" s="40"/>
      <c r="AE404" s="40"/>
      <c r="AR404" s="230" t="s">
        <v>302</v>
      </c>
      <c r="AT404" s="230" t="s">
        <v>213</v>
      </c>
      <c r="AU404" s="230" t="s">
        <v>86</v>
      </c>
      <c r="AY404" s="19" t="s">
        <v>211</v>
      </c>
      <c r="BE404" s="231">
        <f>IF(O404="základní",K404,0)</f>
        <v>0</v>
      </c>
      <c r="BF404" s="231">
        <f>IF(O404="snížená",K404,0)</f>
        <v>0</v>
      </c>
      <c r="BG404" s="231">
        <f>IF(O404="zákl. přenesená",K404,0)</f>
        <v>0</v>
      </c>
      <c r="BH404" s="231">
        <f>IF(O404="sníž. přenesená",K404,0)</f>
        <v>0</v>
      </c>
      <c r="BI404" s="231">
        <f>IF(O404="nulová",K404,0)</f>
        <v>0</v>
      </c>
      <c r="BJ404" s="19" t="s">
        <v>84</v>
      </c>
      <c r="BK404" s="231">
        <f>ROUND(P404*H404,2)</f>
        <v>0</v>
      </c>
      <c r="BL404" s="19" t="s">
        <v>302</v>
      </c>
      <c r="BM404" s="230" t="s">
        <v>1197</v>
      </c>
    </row>
    <row r="405" s="2" customFormat="1">
      <c r="A405" s="40"/>
      <c r="B405" s="41"/>
      <c r="C405" s="42"/>
      <c r="D405" s="232" t="s">
        <v>220</v>
      </c>
      <c r="E405" s="42"/>
      <c r="F405" s="233" t="s">
        <v>1198</v>
      </c>
      <c r="G405" s="42"/>
      <c r="H405" s="42"/>
      <c r="I405" s="234"/>
      <c r="J405" s="234"/>
      <c r="K405" s="42"/>
      <c r="L405" s="42"/>
      <c r="M405" s="46"/>
      <c r="N405" s="235"/>
      <c r="O405" s="236"/>
      <c r="P405" s="86"/>
      <c r="Q405" s="86"/>
      <c r="R405" s="86"/>
      <c r="S405" s="86"/>
      <c r="T405" s="86"/>
      <c r="U405" s="86"/>
      <c r="V405" s="86"/>
      <c r="W405" s="86"/>
      <c r="X405" s="87"/>
      <c r="Y405" s="40"/>
      <c r="Z405" s="40"/>
      <c r="AA405" s="40"/>
      <c r="AB405" s="40"/>
      <c r="AC405" s="40"/>
      <c r="AD405" s="40"/>
      <c r="AE405" s="40"/>
      <c r="AT405" s="19" t="s">
        <v>220</v>
      </c>
      <c r="AU405" s="19" t="s">
        <v>86</v>
      </c>
    </row>
    <row r="406" s="13" customFormat="1">
      <c r="A406" s="13"/>
      <c r="B406" s="237"/>
      <c r="C406" s="238"/>
      <c r="D406" s="232" t="s">
        <v>222</v>
      </c>
      <c r="E406" s="239" t="s">
        <v>22</v>
      </c>
      <c r="F406" s="240" t="s">
        <v>1199</v>
      </c>
      <c r="G406" s="238"/>
      <c r="H406" s="241">
        <v>63.700000000000003</v>
      </c>
      <c r="I406" s="242"/>
      <c r="J406" s="242"/>
      <c r="K406" s="238"/>
      <c r="L406" s="238"/>
      <c r="M406" s="243"/>
      <c r="N406" s="244"/>
      <c r="O406" s="245"/>
      <c r="P406" s="245"/>
      <c r="Q406" s="245"/>
      <c r="R406" s="245"/>
      <c r="S406" s="245"/>
      <c r="T406" s="245"/>
      <c r="U406" s="245"/>
      <c r="V406" s="245"/>
      <c r="W406" s="245"/>
      <c r="X406" s="246"/>
      <c r="Y406" s="13"/>
      <c r="Z406" s="13"/>
      <c r="AA406" s="13"/>
      <c r="AB406" s="13"/>
      <c r="AC406" s="13"/>
      <c r="AD406" s="13"/>
      <c r="AE406" s="13"/>
      <c r="AT406" s="247" t="s">
        <v>222</v>
      </c>
      <c r="AU406" s="247" t="s">
        <v>86</v>
      </c>
      <c r="AV406" s="13" t="s">
        <v>86</v>
      </c>
      <c r="AW406" s="13" t="s">
        <v>5</v>
      </c>
      <c r="AX406" s="13" t="s">
        <v>84</v>
      </c>
      <c r="AY406" s="247" t="s">
        <v>211</v>
      </c>
    </row>
    <row r="407" s="2" customFormat="1" ht="24.15" customHeight="1">
      <c r="A407" s="40"/>
      <c r="B407" s="41"/>
      <c r="C407" s="218" t="s">
        <v>1200</v>
      </c>
      <c r="D407" s="218" t="s">
        <v>213</v>
      </c>
      <c r="E407" s="219" t="s">
        <v>501</v>
      </c>
      <c r="F407" s="220" t="s">
        <v>502</v>
      </c>
      <c r="G407" s="221" t="s">
        <v>249</v>
      </c>
      <c r="H407" s="222">
        <v>0.442</v>
      </c>
      <c r="I407" s="223"/>
      <c r="J407" s="223"/>
      <c r="K407" s="224">
        <f>ROUND(P407*H407,2)</f>
        <v>0</v>
      </c>
      <c r="L407" s="220" t="s">
        <v>217</v>
      </c>
      <c r="M407" s="46"/>
      <c r="N407" s="225" t="s">
        <v>22</v>
      </c>
      <c r="O407" s="226" t="s">
        <v>46</v>
      </c>
      <c r="P407" s="227">
        <f>I407+J407</f>
        <v>0</v>
      </c>
      <c r="Q407" s="227">
        <f>ROUND(I407*H407,2)</f>
        <v>0</v>
      </c>
      <c r="R407" s="227">
        <f>ROUND(J407*H407,2)</f>
        <v>0</v>
      </c>
      <c r="S407" s="86"/>
      <c r="T407" s="228">
        <f>S407*H407</f>
        <v>0</v>
      </c>
      <c r="U407" s="228">
        <v>0</v>
      </c>
      <c r="V407" s="228">
        <f>U407*H407</f>
        <v>0</v>
      </c>
      <c r="W407" s="228">
        <v>0</v>
      </c>
      <c r="X407" s="229">
        <f>W407*H407</f>
        <v>0</v>
      </c>
      <c r="Y407" s="40"/>
      <c r="Z407" s="40"/>
      <c r="AA407" s="40"/>
      <c r="AB407" s="40"/>
      <c r="AC407" s="40"/>
      <c r="AD407" s="40"/>
      <c r="AE407" s="40"/>
      <c r="AR407" s="230" t="s">
        <v>302</v>
      </c>
      <c r="AT407" s="230" t="s">
        <v>213</v>
      </c>
      <c r="AU407" s="230" t="s">
        <v>86</v>
      </c>
      <c r="AY407" s="19" t="s">
        <v>211</v>
      </c>
      <c r="BE407" s="231">
        <f>IF(O407="základní",K407,0)</f>
        <v>0</v>
      </c>
      <c r="BF407" s="231">
        <f>IF(O407="snížená",K407,0)</f>
        <v>0</v>
      </c>
      <c r="BG407" s="231">
        <f>IF(O407="zákl. přenesená",K407,0)</f>
        <v>0</v>
      </c>
      <c r="BH407" s="231">
        <f>IF(O407="sníž. přenesená",K407,0)</f>
        <v>0</v>
      </c>
      <c r="BI407" s="231">
        <f>IF(O407="nulová",K407,0)</f>
        <v>0</v>
      </c>
      <c r="BJ407" s="19" t="s">
        <v>84</v>
      </c>
      <c r="BK407" s="231">
        <f>ROUND(P407*H407,2)</f>
        <v>0</v>
      </c>
      <c r="BL407" s="19" t="s">
        <v>302</v>
      </c>
      <c r="BM407" s="230" t="s">
        <v>1201</v>
      </c>
    </row>
    <row r="408" s="2" customFormat="1">
      <c r="A408" s="40"/>
      <c r="B408" s="41"/>
      <c r="C408" s="42"/>
      <c r="D408" s="232" t="s">
        <v>220</v>
      </c>
      <c r="E408" s="42"/>
      <c r="F408" s="233" t="s">
        <v>504</v>
      </c>
      <c r="G408" s="42"/>
      <c r="H408" s="42"/>
      <c r="I408" s="234"/>
      <c r="J408" s="234"/>
      <c r="K408" s="42"/>
      <c r="L408" s="42"/>
      <c r="M408" s="46"/>
      <c r="N408" s="235"/>
      <c r="O408" s="236"/>
      <c r="P408" s="86"/>
      <c r="Q408" s="86"/>
      <c r="R408" s="86"/>
      <c r="S408" s="86"/>
      <c r="T408" s="86"/>
      <c r="U408" s="86"/>
      <c r="V408" s="86"/>
      <c r="W408" s="86"/>
      <c r="X408" s="87"/>
      <c r="Y408" s="40"/>
      <c r="Z408" s="40"/>
      <c r="AA408" s="40"/>
      <c r="AB408" s="40"/>
      <c r="AC408" s="40"/>
      <c r="AD408" s="40"/>
      <c r="AE408" s="40"/>
      <c r="AT408" s="19" t="s">
        <v>220</v>
      </c>
      <c r="AU408" s="19" t="s">
        <v>86</v>
      </c>
    </row>
    <row r="409" s="2" customFormat="1" ht="24.15" customHeight="1">
      <c r="A409" s="40"/>
      <c r="B409" s="41"/>
      <c r="C409" s="218" t="s">
        <v>1202</v>
      </c>
      <c r="D409" s="218" t="s">
        <v>213</v>
      </c>
      <c r="E409" s="219" t="s">
        <v>1203</v>
      </c>
      <c r="F409" s="220" t="s">
        <v>1204</v>
      </c>
      <c r="G409" s="221" t="s">
        <v>249</v>
      </c>
      <c r="H409" s="222">
        <v>0.442</v>
      </c>
      <c r="I409" s="223"/>
      <c r="J409" s="223"/>
      <c r="K409" s="224">
        <f>ROUND(P409*H409,2)</f>
        <v>0</v>
      </c>
      <c r="L409" s="220" t="s">
        <v>217</v>
      </c>
      <c r="M409" s="46"/>
      <c r="N409" s="225" t="s">
        <v>22</v>
      </c>
      <c r="O409" s="226" t="s">
        <v>46</v>
      </c>
      <c r="P409" s="227">
        <f>I409+J409</f>
        <v>0</v>
      </c>
      <c r="Q409" s="227">
        <f>ROUND(I409*H409,2)</f>
        <v>0</v>
      </c>
      <c r="R409" s="227">
        <f>ROUND(J409*H409,2)</f>
        <v>0</v>
      </c>
      <c r="S409" s="86"/>
      <c r="T409" s="228">
        <f>S409*H409</f>
        <v>0</v>
      </c>
      <c r="U409" s="228">
        <v>0</v>
      </c>
      <c r="V409" s="228">
        <f>U409*H409</f>
        <v>0</v>
      </c>
      <c r="W409" s="228">
        <v>0</v>
      </c>
      <c r="X409" s="229">
        <f>W409*H409</f>
        <v>0</v>
      </c>
      <c r="Y409" s="40"/>
      <c r="Z409" s="40"/>
      <c r="AA409" s="40"/>
      <c r="AB409" s="40"/>
      <c r="AC409" s="40"/>
      <c r="AD409" s="40"/>
      <c r="AE409" s="40"/>
      <c r="AR409" s="230" t="s">
        <v>302</v>
      </c>
      <c r="AT409" s="230" t="s">
        <v>213</v>
      </c>
      <c r="AU409" s="230" t="s">
        <v>86</v>
      </c>
      <c r="AY409" s="19" t="s">
        <v>211</v>
      </c>
      <c r="BE409" s="231">
        <f>IF(O409="základní",K409,0)</f>
        <v>0</v>
      </c>
      <c r="BF409" s="231">
        <f>IF(O409="snížená",K409,0)</f>
        <v>0</v>
      </c>
      <c r="BG409" s="231">
        <f>IF(O409="zákl. přenesená",K409,0)</f>
        <v>0</v>
      </c>
      <c r="BH409" s="231">
        <f>IF(O409="sníž. přenesená",K409,0)</f>
        <v>0</v>
      </c>
      <c r="BI409" s="231">
        <f>IF(O409="nulová",K409,0)</f>
        <v>0</v>
      </c>
      <c r="BJ409" s="19" t="s">
        <v>84</v>
      </c>
      <c r="BK409" s="231">
        <f>ROUND(P409*H409,2)</f>
        <v>0</v>
      </c>
      <c r="BL409" s="19" t="s">
        <v>302</v>
      </c>
      <c r="BM409" s="230" t="s">
        <v>1205</v>
      </c>
    </row>
    <row r="410" s="2" customFormat="1">
      <c r="A410" s="40"/>
      <c r="B410" s="41"/>
      <c r="C410" s="42"/>
      <c r="D410" s="232" t="s">
        <v>220</v>
      </c>
      <c r="E410" s="42"/>
      <c r="F410" s="233" t="s">
        <v>1206</v>
      </c>
      <c r="G410" s="42"/>
      <c r="H410" s="42"/>
      <c r="I410" s="234"/>
      <c r="J410" s="234"/>
      <c r="K410" s="42"/>
      <c r="L410" s="42"/>
      <c r="M410" s="46"/>
      <c r="N410" s="235"/>
      <c r="O410" s="236"/>
      <c r="P410" s="86"/>
      <c r="Q410" s="86"/>
      <c r="R410" s="86"/>
      <c r="S410" s="86"/>
      <c r="T410" s="86"/>
      <c r="U410" s="86"/>
      <c r="V410" s="86"/>
      <c r="W410" s="86"/>
      <c r="X410" s="87"/>
      <c r="Y410" s="40"/>
      <c r="Z410" s="40"/>
      <c r="AA410" s="40"/>
      <c r="AB410" s="40"/>
      <c r="AC410" s="40"/>
      <c r="AD410" s="40"/>
      <c r="AE410" s="40"/>
      <c r="AT410" s="19" t="s">
        <v>220</v>
      </c>
      <c r="AU410" s="19" t="s">
        <v>86</v>
      </c>
    </row>
    <row r="411" s="12" customFormat="1" ht="22.8" customHeight="1">
      <c r="A411" s="12"/>
      <c r="B411" s="201"/>
      <c r="C411" s="202"/>
      <c r="D411" s="203" t="s">
        <v>76</v>
      </c>
      <c r="E411" s="216" t="s">
        <v>1207</v>
      </c>
      <c r="F411" s="216" t="s">
        <v>1208</v>
      </c>
      <c r="G411" s="202"/>
      <c r="H411" s="202"/>
      <c r="I411" s="205"/>
      <c r="J411" s="205"/>
      <c r="K411" s="217">
        <f>BK411</f>
        <v>0</v>
      </c>
      <c r="L411" s="202"/>
      <c r="M411" s="207"/>
      <c r="N411" s="208"/>
      <c r="O411" s="209"/>
      <c r="P411" s="209"/>
      <c r="Q411" s="210">
        <f>SUM(Q412:Q431)</f>
        <v>0</v>
      </c>
      <c r="R411" s="210">
        <f>SUM(R412:R431)</f>
        <v>0</v>
      </c>
      <c r="S411" s="209"/>
      <c r="T411" s="211">
        <f>SUM(T412:T431)</f>
        <v>0</v>
      </c>
      <c r="U411" s="209"/>
      <c r="V411" s="211">
        <f>SUM(V412:V431)</f>
        <v>0.10471845290000001</v>
      </c>
      <c r="W411" s="209"/>
      <c r="X411" s="212">
        <f>SUM(X412:X431)</f>
        <v>0</v>
      </c>
      <c r="Y411" s="12"/>
      <c r="Z411" s="12"/>
      <c r="AA411" s="12"/>
      <c r="AB411" s="12"/>
      <c r="AC411" s="12"/>
      <c r="AD411" s="12"/>
      <c r="AE411" s="12"/>
      <c r="AR411" s="213" t="s">
        <v>86</v>
      </c>
      <c r="AT411" s="214" t="s">
        <v>76</v>
      </c>
      <c r="AU411" s="214" t="s">
        <v>84</v>
      </c>
      <c r="AY411" s="213" t="s">
        <v>211</v>
      </c>
      <c r="BK411" s="215">
        <f>SUM(BK412:BK431)</f>
        <v>0</v>
      </c>
    </row>
    <row r="412" s="2" customFormat="1" ht="24.15" customHeight="1">
      <c r="A412" s="40"/>
      <c r="B412" s="41"/>
      <c r="C412" s="218" t="s">
        <v>1209</v>
      </c>
      <c r="D412" s="218" t="s">
        <v>213</v>
      </c>
      <c r="E412" s="219" t="s">
        <v>1210</v>
      </c>
      <c r="F412" s="220" t="s">
        <v>1211</v>
      </c>
      <c r="G412" s="221" t="s">
        <v>272</v>
      </c>
      <c r="H412" s="222">
        <v>7.165</v>
      </c>
      <c r="I412" s="223"/>
      <c r="J412" s="223"/>
      <c r="K412" s="224">
        <f>ROUND(P412*H412,2)</f>
        <v>0</v>
      </c>
      <c r="L412" s="220" t="s">
        <v>217</v>
      </c>
      <c r="M412" s="46"/>
      <c r="N412" s="225" t="s">
        <v>22</v>
      </c>
      <c r="O412" s="226" t="s">
        <v>46</v>
      </c>
      <c r="P412" s="227">
        <f>I412+J412</f>
        <v>0</v>
      </c>
      <c r="Q412" s="227">
        <f>ROUND(I412*H412,2)</f>
        <v>0</v>
      </c>
      <c r="R412" s="227">
        <f>ROUND(J412*H412,2)</f>
        <v>0</v>
      </c>
      <c r="S412" s="86"/>
      <c r="T412" s="228">
        <f>S412*H412</f>
        <v>0</v>
      </c>
      <c r="U412" s="228">
        <v>0</v>
      </c>
      <c r="V412" s="228">
        <f>U412*H412</f>
        <v>0</v>
      </c>
      <c r="W412" s="228">
        <v>0</v>
      </c>
      <c r="X412" s="229">
        <f>W412*H412</f>
        <v>0</v>
      </c>
      <c r="Y412" s="40"/>
      <c r="Z412" s="40"/>
      <c r="AA412" s="40"/>
      <c r="AB412" s="40"/>
      <c r="AC412" s="40"/>
      <c r="AD412" s="40"/>
      <c r="AE412" s="40"/>
      <c r="AR412" s="230" t="s">
        <v>302</v>
      </c>
      <c r="AT412" s="230" t="s">
        <v>213</v>
      </c>
      <c r="AU412" s="230" t="s">
        <v>86</v>
      </c>
      <c r="AY412" s="19" t="s">
        <v>211</v>
      </c>
      <c r="BE412" s="231">
        <f>IF(O412="základní",K412,0)</f>
        <v>0</v>
      </c>
      <c r="BF412" s="231">
        <f>IF(O412="snížená",K412,0)</f>
        <v>0</v>
      </c>
      <c r="BG412" s="231">
        <f>IF(O412="zákl. přenesená",K412,0)</f>
        <v>0</v>
      </c>
      <c r="BH412" s="231">
        <f>IF(O412="sníž. přenesená",K412,0)</f>
        <v>0</v>
      </c>
      <c r="BI412" s="231">
        <f>IF(O412="nulová",K412,0)</f>
        <v>0</v>
      </c>
      <c r="BJ412" s="19" t="s">
        <v>84</v>
      </c>
      <c r="BK412" s="231">
        <f>ROUND(P412*H412,2)</f>
        <v>0</v>
      </c>
      <c r="BL412" s="19" t="s">
        <v>302</v>
      </c>
      <c r="BM412" s="230" t="s">
        <v>1212</v>
      </c>
    </row>
    <row r="413" s="2" customFormat="1">
      <c r="A413" s="40"/>
      <c r="B413" s="41"/>
      <c r="C413" s="42"/>
      <c r="D413" s="232" t="s">
        <v>220</v>
      </c>
      <c r="E413" s="42"/>
      <c r="F413" s="233" t="s">
        <v>1213</v>
      </c>
      <c r="G413" s="42"/>
      <c r="H413" s="42"/>
      <c r="I413" s="234"/>
      <c r="J413" s="234"/>
      <c r="K413" s="42"/>
      <c r="L413" s="42"/>
      <c r="M413" s="46"/>
      <c r="N413" s="235"/>
      <c r="O413" s="236"/>
      <c r="P413" s="86"/>
      <c r="Q413" s="86"/>
      <c r="R413" s="86"/>
      <c r="S413" s="86"/>
      <c r="T413" s="86"/>
      <c r="U413" s="86"/>
      <c r="V413" s="86"/>
      <c r="W413" s="86"/>
      <c r="X413" s="87"/>
      <c r="Y413" s="40"/>
      <c r="Z413" s="40"/>
      <c r="AA413" s="40"/>
      <c r="AB413" s="40"/>
      <c r="AC413" s="40"/>
      <c r="AD413" s="40"/>
      <c r="AE413" s="40"/>
      <c r="AT413" s="19" t="s">
        <v>220</v>
      </c>
      <c r="AU413" s="19" t="s">
        <v>86</v>
      </c>
    </row>
    <row r="414" s="13" customFormat="1">
      <c r="A414" s="13"/>
      <c r="B414" s="237"/>
      <c r="C414" s="238"/>
      <c r="D414" s="232" t="s">
        <v>222</v>
      </c>
      <c r="E414" s="239" t="s">
        <v>22</v>
      </c>
      <c r="F414" s="240" t="s">
        <v>1214</v>
      </c>
      <c r="G414" s="238"/>
      <c r="H414" s="241">
        <v>7.165</v>
      </c>
      <c r="I414" s="242"/>
      <c r="J414" s="242"/>
      <c r="K414" s="238"/>
      <c r="L414" s="238"/>
      <c r="M414" s="243"/>
      <c r="N414" s="244"/>
      <c r="O414" s="245"/>
      <c r="P414" s="245"/>
      <c r="Q414" s="245"/>
      <c r="R414" s="245"/>
      <c r="S414" s="245"/>
      <c r="T414" s="245"/>
      <c r="U414" s="245"/>
      <c r="V414" s="245"/>
      <c r="W414" s="245"/>
      <c r="X414" s="246"/>
      <c r="Y414" s="13"/>
      <c r="Z414" s="13"/>
      <c r="AA414" s="13"/>
      <c r="AB414" s="13"/>
      <c r="AC414" s="13"/>
      <c r="AD414" s="13"/>
      <c r="AE414" s="13"/>
      <c r="AT414" s="247" t="s">
        <v>222</v>
      </c>
      <c r="AU414" s="247" t="s">
        <v>86</v>
      </c>
      <c r="AV414" s="13" t="s">
        <v>86</v>
      </c>
      <c r="AW414" s="13" t="s">
        <v>5</v>
      </c>
      <c r="AX414" s="13" t="s">
        <v>84</v>
      </c>
      <c r="AY414" s="247" t="s">
        <v>211</v>
      </c>
    </row>
    <row r="415" s="2" customFormat="1" ht="24.15" customHeight="1">
      <c r="A415" s="40"/>
      <c r="B415" s="41"/>
      <c r="C415" s="259" t="s">
        <v>1215</v>
      </c>
      <c r="D415" s="259" t="s">
        <v>452</v>
      </c>
      <c r="E415" s="260" t="s">
        <v>453</v>
      </c>
      <c r="F415" s="261" t="s">
        <v>454</v>
      </c>
      <c r="G415" s="262" t="s">
        <v>249</v>
      </c>
      <c r="H415" s="263">
        <v>0.002</v>
      </c>
      <c r="I415" s="264"/>
      <c r="J415" s="265"/>
      <c r="K415" s="266">
        <f>ROUND(P415*H415,2)</f>
        <v>0</v>
      </c>
      <c r="L415" s="261" t="s">
        <v>217</v>
      </c>
      <c r="M415" s="267"/>
      <c r="N415" s="268" t="s">
        <v>22</v>
      </c>
      <c r="O415" s="226" t="s">
        <v>46</v>
      </c>
      <c r="P415" s="227">
        <f>I415+J415</f>
        <v>0</v>
      </c>
      <c r="Q415" s="227">
        <f>ROUND(I415*H415,2)</f>
        <v>0</v>
      </c>
      <c r="R415" s="227">
        <f>ROUND(J415*H415,2)</f>
        <v>0</v>
      </c>
      <c r="S415" s="86"/>
      <c r="T415" s="228">
        <f>S415*H415</f>
        <v>0</v>
      </c>
      <c r="U415" s="228">
        <v>1</v>
      </c>
      <c r="V415" s="228">
        <f>U415*H415</f>
        <v>0.002</v>
      </c>
      <c r="W415" s="228">
        <v>0</v>
      </c>
      <c r="X415" s="229">
        <f>W415*H415</f>
        <v>0</v>
      </c>
      <c r="Y415" s="40"/>
      <c r="Z415" s="40"/>
      <c r="AA415" s="40"/>
      <c r="AB415" s="40"/>
      <c r="AC415" s="40"/>
      <c r="AD415" s="40"/>
      <c r="AE415" s="40"/>
      <c r="AR415" s="230" t="s">
        <v>402</v>
      </c>
      <c r="AT415" s="230" t="s">
        <v>452</v>
      </c>
      <c r="AU415" s="230" t="s">
        <v>86</v>
      </c>
      <c r="AY415" s="19" t="s">
        <v>211</v>
      </c>
      <c r="BE415" s="231">
        <f>IF(O415="základní",K415,0)</f>
        <v>0</v>
      </c>
      <c r="BF415" s="231">
        <f>IF(O415="snížená",K415,0)</f>
        <v>0</v>
      </c>
      <c r="BG415" s="231">
        <f>IF(O415="zákl. přenesená",K415,0)</f>
        <v>0</v>
      </c>
      <c r="BH415" s="231">
        <f>IF(O415="sníž. přenesená",K415,0)</f>
        <v>0</v>
      </c>
      <c r="BI415" s="231">
        <f>IF(O415="nulová",K415,0)</f>
        <v>0</v>
      </c>
      <c r="BJ415" s="19" t="s">
        <v>84</v>
      </c>
      <c r="BK415" s="231">
        <f>ROUND(P415*H415,2)</f>
        <v>0</v>
      </c>
      <c r="BL415" s="19" t="s">
        <v>302</v>
      </c>
      <c r="BM415" s="230" t="s">
        <v>1216</v>
      </c>
    </row>
    <row r="416" s="2" customFormat="1">
      <c r="A416" s="40"/>
      <c r="B416" s="41"/>
      <c r="C416" s="42"/>
      <c r="D416" s="232" t="s">
        <v>220</v>
      </c>
      <c r="E416" s="42"/>
      <c r="F416" s="233" t="s">
        <v>454</v>
      </c>
      <c r="G416" s="42"/>
      <c r="H416" s="42"/>
      <c r="I416" s="234"/>
      <c r="J416" s="234"/>
      <c r="K416" s="42"/>
      <c r="L416" s="42"/>
      <c r="M416" s="46"/>
      <c r="N416" s="235"/>
      <c r="O416" s="236"/>
      <c r="P416" s="86"/>
      <c r="Q416" s="86"/>
      <c r="R416" s="86"/>
      <c r="S416" s="86"/>
      <c r="T416" s="86"/>
      <c r="U416" s="86"/>
      <c r="V416" s="86"/>
      <c r="W416" s="86"/>
      <c r="X416" s="87"/>
      <c r="Y416" s="40"/>
      <c r="Z416" s="40"/>
      <c r="AA416" s="40"/>
      <c r="AB416" s="40"/>
      <c r="AC416" s="40"/>
      <c r="AD416" s="40"/>
      <c r="AE416" s="40"/>
      <c r="AT416" s="19" t="s">
        <v>220</v>
      </c>
      <c r="AU416" s="19" t="s">
        <v>86</v>
      </c>
    </row>
    <row r="417" s="13" customFormat="1">
      <c r="A417" s="13"/>
      <c r="B417" s="237"/>
      <c r="C417" s="238"/>
      <c r="D417" s="232" t="s">
        <v>222</v>
      </c>
      <c r="E417" s="239" t="s">
        <v>22</v>
      </c>
      <c r="F417" s="240" t="s">
        <v>1217</v>
      </c>
      <c r="G417" s="238"/>
      <c r="H417" s="241">
        <v>0.002</v>
      </c>
      <c r="I417" s="242"/>
      <c r="J417" s="242"/>
      <c r="K417" s="238"/>
      <c r="L417" s="238"/>
      <c r="M417" s="243"/>
      <c r="N417" s="244"/>
      <c r="O417" s="245"/>
      <c r="P417" s="245"/>
      <c r="Q417" s="245"/>
      <c r="R417" s="245"/>
      <c r="S417" s="245"/>
      <c r="T417" s="245"/>
      <c r="U417" s="245"/>
      <c r="V417" s="245"/>
      <c r="W417" s="245"/>
      <c r="X417" s="246"/>
      <c r="Y417" s="13"/>
      <c r="Z417" s="13"/>
      <c r="AA417" s="13"/>
      <c r="AB417" s="13"/>
      <c r="AC417" s="13"/>
      <c r="AD417" s="13"/>
      <c r="AE417" s="13"/>
      <c r="AT417" s="247" t="s">
        <v>222</v>
      </c>
      <c r="AU417" s="247" t="s">
        <v>86</v>
      </c>
      <c r="AV417" s="13" t="s">
        <v>86</v>
      </c>
      <c r="AW417" s="13" t="s">
        <v>5</v>
      </c>
      <c r="AX417" s="13" t="s">
        <v>84</v>
      </c>
      <c r="AY417" s="247" t="s">
        <v>211</v>
      </c>
    </row>
    <row r="418" s="2" customFormat="1" ht="24.15" customHeight="1">
      <c r="A418" s="40"/>
      <c r="B418" s="41"/>
      <c r="C418" s="218" t="s">
        <v>1218</v>
      </c>
      <c r="D418" s="218" t="s">
        <v>213</v>
      </c>
      <c r="E418" s="219" t="s">
        <v>1219</v>
      </c>
      <c r="F418" s="220" t="s">
        <v>1220</v>
      </c>
      <c r="G418" s="221" t="s">
        <v>272</v>
      </c>
      <c r="H418" s="222">
        <v>7.165</v>
      </c>
      <c r="I418" s="223"/>
      <c r="J418" s="223"/>
      <c r="K418" s="224">
        <f>ROUND(P418*H418,2)</f>
        <v>0</v>
      </c>
      <c r="L418" s="220" t="s">
        <v>217</v>
      </c>
      <c r="M418" s="46"/>
      <c r="N418" s="225" t="s">
        <v>22</v>
      </c>
      <c r="O418" s="226" t="s">
        <v>46</v>
      </c>
      <c r="P418" s="227">
        <f>I418+J418</f>
        <v>0</v>
      </c>
      <c r="Q418" s="227">
        <f>ROUND(I418*H418,2)</f>
        <v>0</v>
      </c>
      <c r="R418" s="227">
        <f>ROUND(J418*H418,2)</f>
        <v>0</v>
      </c>
      <c r="S418" s="86"/>
      <c r="T418" s="228">
        <f>S418*H418</f>
        <v>0</v>
      </c>
      <c r="U418" s="228">
        <v>0.00088312999999999998</v>
      </c>
      <c r="V418" s="228">
        <f>U418*H418</f>
        <v>0.0063276264500000002</v>
      </c>
      <c r="W418" s="228">
        <v>0</v>
      </c>
      <c r="X418" s="229">
        <f>W418*H418</f>
        <v>0</v>
      </c>
      <c r="Y418" s="40"/>
      <c r="Z418" s="40"/>
      <c r="AA418" s="40"/>
      <c r="AB418" s="40"/>
      <c r="AC418" s="40"/>
      <c r="AD418" s="40"/>
      <c r="AE418" s="40"/>
      <c r="AR418" s="230" t="s">
        <v>302</v>
      </c>
      <c r="AT418" s="230" t="s">
        <v>213</v>
      </c>
      <c r="AU418" s="230" t="s">
        <v>86</v>
      </c>
      <c r="AY418" s="19" t="s">
        <v>211</v>
      </c>
      <c r="BE418" s="231">
        <f>IF(O418="základní",K418,0)</f>
        <v>0</v>
      </c>
      <c r="BF418" s="231">
        <f>IF(O418="snížená",K418,0)</f>
        <v>0</v>
      </c>
      <c r="BG418" s="231">
        <f>IF(O418="zákl. přenesená",K418,0)</f>
        <v>0</v>
      </c>
      <c r="BH418" s="231">
        <f>IF(O418="sníž. přenesená",K418,0)</f>
        <v>0</v>
      </c>
      <c r="BI418" s="231">
        <f>IF(O418="nulová",K418,0)</f>
        <v>0</v>
      </c>
      <c r="BJ418" s="19" t="s">
        <v>84</v>
      </c>
      <c r="BK418" s="231">
        <f>ROUND(P418*H418,2)</f>
        <v>0</v>
      </c>
      <c r="BL418" s="19" t="s">
        <v>302</v>
      </c>
      <c r="BM418" s="230" t="s">
        <v>1221</v>
      </c>
    </row>
    <row r="419" s="2" customFormat="1">
      <c r="A419" s="40"/>
      <c r="B419" s="41"/>
      <c r="C419" s="42"/>
      <c r="D419" s="232" t="s">
        <v>220</v>
      </c>
      <c r="E419" s="42"/>
      <c r="F419" s="233" t="s">
        <v>1222</v>
      </c>
      <c r="G419" s="42"/>
      <c r="H419" s="42"/>
      <c r="I419" s="234"/>
      <c r="J419" s="234"/>
      <c r="K419" s="42"/>
      <c r="L419" s="42"/>
      <c r="M419" s="46"/>
      <c r="N419" s="235"/>
      <c r="O419" s="236"/>
      <c r="P419" s="86"/>
      <c r="Q419" s="86"/>
      <c r="R419" s="86"/>
      <c r="S419" s="86"/>
      <c r="T419" s="86"/>
      <c r="U419" s="86"/>
      <c r="V419" s="86"/>
      <c r="W419" s="86"/>
      <c r="X419" s="87"/>
      <c r="Y419" s="40"/>
      <c r="Z419" s="40"/>
      <c r="AA419" s="40"/>
      <c r="AB419" s="40"/>
      <c r="AC419" s="40"/>
      <c r="AD419" s="40"/>
      <c r="AE419" s="40"/>
      <c r="AT419" s="19" t="s">
        <v>220</v>
      </c>
      <c r="AU419" s="19" t="s">
        <v>86</v>
      </c>
    </row>
    <row r="420" s="2" customFormat="1" ht="24.15" customHeight="1">
      <c r="A420" s="40"/>
      <c r="B420" s="41"/>
      <c r="C420" s="259" t="s">
        <v>1223</v>
      </c>
      <c r="D420" s="259" t="s">
        <v>452</v>
      </c>
      <c r="E420" s="260" t="s">
        <v>463</v>
      </c>
      <c r="F420" s="261" t="s">
        <v>464</v>
      </c>
      <c r="G420" s="262" t="s">
        <v>272</v>
      </c>
      <c r="H420" s="263">
        <v>8.2400000000000002</v>
      </c>
      <c r="I420" s="264"/>
      <c r="J420" s="265"/>
      <c r="K420" s="266">
        <f>ROUND(P420*H420,2)</f>
        <v>0</v>
      </c>
      <c r="L420" s="261" t="s">
        <v>217</v>
      </c>
      <c r="M420" s="267"/>
      <c r="N420" s="268" t="s">
        <v>22</v>
      </c>
      <c r="O420" s="226" t="s">
        <v>46</v>
      </c>
      <c r="P420" s="227">
        <f>I420+J420</f>
        <v>0</v>
      </c>
      <c r="Q420" s="227">
        <f>ROUND(I420*H420,2)</f>
        <v>0</v>
      </c>
      <c r="R420" s="227">
        <f>ROUND(J420*H420,2)</f>
        <v>0</v>
      </c>
      <c r="S420" s="86"/>
      <c r="T420" s="228">
        <f>S420*H420</f>
        <v>0</v>
      </c>
      <c r="U420" s="228">
        <v>0.0054000000000000003</v>
      </c>
      <c r="V420" s="228">
        <f>U420*H420</f>
        <v>0.044496000000000001</v>
      </c>
      <c r="W420" s="228">
        <v>0</v>
      </c>
      <c r="X420" s="229">
        <f>W420*H420</f>
        <v>0</v>
      </c>
      <c r="Y420" s="40"/>
      <c r="Z420" s="40"/>
      <c r="AA420" s="40"/>
      <c r="AB420" s="40"/>
      <c r="AC420" s="40"/>
      <c r="AD420" s="40"/>
      <c r="AE420" s="40"/>
      <c r="AR420" s="230" t="s">
        <v>402</v>
      </c>
      <c r="AT420" s="230" t="s">
        <v>452</v>
      </c>
      <c r="AU420" s="230" t="s">
        <v>86</v>
      </c>
      <c r="AY420" s="19" t="s">
        <v>211</v>
      </c>
      <c r="BE420" s="231">
        <f>IF(O420="základní",K420,0)</f>
        <v>0</v>
      </c>
      <c r="BF420" s="231">
        <f>IF(O420="snížená",K420,0)</f>
        <v>0</v>
      </c>
      <c r="BG420" s="231">
        <f>IF(O420="zákl. přenesená",K420,0)</f>
        <v>0</v>
      </c>
      <c r="BH420" s="231">
        <f>IF(O420="sníž. přenesená",K420,0)</f>
        <v>0</v>
      </c>
      <c r="BI420" s="231">
        <f>IF(O420="nulová",K420,0)</f>
        <v>0</v>
      </c>
      <c r="BJ420" s="19" t="s">
        <v>84</v>
      </c>
      <c r="BK420" s="231">
        <f>ROUND(P420*H420,2)</f>
        <v>0</v>
      </c>
      <c r="BL420" s="19" t="s">
        <v>302</v>
      </c>
      <c r="BM420" s="230" t="s">
        <v>1224</v>
      </c>
    </row>
    <row r="421" s="2" customFormat="1">
      <c r="A421" s="40"/>
      <c r="B421" s="41"/>
      <c r="C421" s="42"/>
      <c r="D421" s="232" t="s">
        <v>220</v>
      </c>
      <c r="E421" s="42"/>
      <c r="F421" s="233" t="s">
        <v>464</v>
      </c>
      <c r="G421" s="42"/>
      <c r="H421" s="42"/>
      <c r="I421" s="234"/>
      <c r="J421" s="234"/>
      <c r="K421" s="42"/>
      <c r="L421" s="42"/>
      <c r="M421" s="46"/>
      <c r="N421" s="235"/>
      <c r="O421" s="236"/>
      <c r="P421" s="86"/>
      <c r="Q421" s="86"/>
      <c r="R421" s="86"/>
      <c r="S421" s="86"/>
      <c r="T421" s="86"/>
      <c r="U421" s="86"/>
      <c r="V421" s="86"/>
      <c r="W421" s="86"/>
      <c r="X421" s="87"/>
      <c r="Y421" s="40"/>
      <c r="Z421" s="40"/>
      <c r="AA421" s="40"/>
      <c r="AB421" s="40"/>
      <c r="AC421" s="40"/>
      <c r="AD421" s="40"/>
      <c r="AE421" s="40"/>
      <c r="AT421" s="19" t="s">
        <v>220</v>
      </c>
      <c r="AU421" s="19" t="s">
        <v>86</v>
      </c>
    </row>
    <row r="422" s="13" customFormat="1">
      <c r="A422" s="13"/>
      <c r="B422" s="237"/>
      <c r="C422" s="238"/>
      <c r="D422" s="232" t="s">
        <v>222</v>
      </c>
      <c r="E422" s="239" t="s">
        <v>22</v>
      </c>
      <c r="F422" s="240" t="s">
        <v>1225</v>
      </c>
      <c r="G422" s="238"/>
      <c r="H422" s="241">
        <v>8.2400000000000002</v>
      </c>
      <c r="I422" s="242"/>
      <c r="J422" s="242"/>
      <c r="K422" s="238"/>
      <c r="L422" s="238"/>
      <c r="M422" s="243"/>
      <c r="N422" s="244"/>
      <c r="O422" s="245"/>
      <c r="P422" s="245"/>
      <c r="Q422" s="245"/>
      <c r="R422" s="245"/>
      <c r="S422" s="245"/>
      <c r="T422" s="245"/>
      <c r="U422" s="245"/>
      <c r="V422" s="245"/>
      <c r="W422" s="245"/>
      <c r="X422" s="246"/>
      <c r="Y422" s="13"/>
      <c r="Z422" s="13"/>
      <c r="AA422" s="13"/>
      <c r="AB422" s="13"/>
      <c r="AC422" s="13"/>
      <c r="AD422" s="13"/>
      <c r="AE422" s="13"/>
      <c r="AT422" s="247" t="s">
        <v>222</v>
      </c>
      <c r="AU422" s="247" t="s">
        <v>86</v>
      </c>
      <c r="AV422" s="13" t="s">
        <v>86</v>
      </c>
      <c r="AW422" s="13" t="s">
        <v>5</v>
      </c>
      <c r="AX422" s="13" t="s">
        <v>84</v>
      </c>
      <c r="AY422" s="247" t="s">
        <v>211</v>
      </c>
    </row>
    <row r="423" s="2" customFormat="1" ht="24.15" customHeight="1">
      <c r="A423" s="40"/>
      <c r="B423" s="41"/>
      <c r="C423" s="218" t="s">
        <v>1226</v>
      </c>
      <c r="D423" s="218" t="s">
        <v>213</v>
      </c>
      <c r="E423" s="219" t="s">
        <v>1219</v>
      </c>
      <c r="F423" s="220" t="s">
        <v>1220</v>
      </c>
      <c r="G423" s="221" t="s">
        <v>272</v>
      </c>
      <c r="H423" s="222">
        <v>7.165</v>
      </c>
      <c r="I423" s="223"/>
      <c r="J423" s="223"/>
      <c r="K423" s="224">
        <f>ROUND(P423*H423,2)</f>
        <v>0</v>
      </c>
      <c r="L423" s="220" t="s">
        <v>217</v>
      </c>
      <c r="M423" s="46"/>
      <c r="N423" s="225" t="s">
        <v>22</v>
      </c>
      <c r="O423" s="226" t="s">
        <v>46</v>
      </c>
      <c r="P423" s="227">
        <f>I423+J423</f>
        <v>0</v>
      </c>
      <c r="Q423" s="227">
        <f>ROUND(I423*H423,2)</f>
        <v>0</v>
      </c>
      <c r="R423" s="227">
        <f>ROUND(J423*H423,2)</f>
        <v>0</v>
      </c>
      <c r="S423" s="86"/>
      <c r="T423" s="228">
        <f>S423*H423</f>
        <v>0</v>
      </c>
      <c r="U423" s="228">
        <v>0.00088312999999999998</v>
      </c>
      <c r="V423" s="228">
        <f>U423*H423</f>
        <v>0.0063276264500000002</v>
      </c>
      <c r="W423" s="228">
        <v>0</v>
      </c>
      <c r="X423" s="229">
        <f>W423*H423</f>
        <v>0</v>
      </c>
      <c r="Y423" s="40"/>
      <c r="Z423" s="40"/>
      <c r="AA423" s="40"/>
      <c r="AB423" s="40"/>
      <c r="AC423" s="40"/>
      <c r="AD423" s="40"/>
      <c r="AE423" s="40"/>
      <c r="AR423" s="230" t="s">
        <v>302</v>
      </c>
      <c r="AT423" s="230" t="s">
        <v>213</v>
      </c>
      <c r="AU423" s="230" t="s">
        <v>86</v>
      </c>
      <c r="AY423" s="19" t="s">
        <v>211</v>
      </c>
      <c r="BE423" s="231">
        <f>IF(O423="základní",K423,0)</f>
        <v>0</v>
      </c>
      <c r="BF423" s="231">
        <f>IF(O423="snížená",K423,0)</f>
        <v>0</v>
      </c>
      <c r="BG423" s="231">
        <f>IF(O423="zákl. přenesená",K423,0)</f>
        <v>0</v>
      </c>
      <c r="BH423" s="231">
        <f>IF(O423="sníž. přenesená",K423,0)</f>
        <v>0</v>
      </c>
      <c r="BI423" s="231">
        <f>IF(O423="nulová",K423,0)</f>
        <v>0</v>
      </c>
      <c r="BJ423" s="19" t="s">
        <v>84</v>
      </c>
      <c r="BK423" s="231">
        <f>ROUND(P423*H423,2)</f>
        <v>0</v>
      </c>
      <c r="BL423" s="19" t="s">
        <v>302</v>
      </c>
      <c r="BM423" s="230" t="s">
        <v>1227</v>
      </c>
    </row>
    <row r="424" s="2" customFormat="1">
      <c r="A424" s="40"/>
      <c r="B424" s="41"/>
      <c r="C424" s="42"/>
      <c r="D424" s="232" t="s">
        <v>220</v>
      </c>
      <c r="E424" s="42"/>
      <c r="F424" s="233" t="s">
        <v>1222</v>
      </c>
      <c r="G424" s="42"/>
      <c r="H424" s="42"/>
      <c r="I424" s="234"/>
      <c r="J424" s="234"/>
      <c r="K424" s="42"/>
      <c r="L424" s="42"/>
      <c r="M424" s="46"/>
      <c r="N424" s="235"/>
      <c r="O424" s="236"/>
      <c r="P424" s="86"/>
      <c r="Q424" s="86"/>
      <c r="R424" s="86"/>
      <c r="S424" s="86"/>
      <c r="T424" s="86"/>
      <c r="U424" s="86"/>
      <c r="V424" s="86"/>
      <c r="W424" s="86"/>
      <c r="X424" s="87"/>
      <c r="Y424" s="40"/>
      <c r="Z424" s="40"/>
      <c r="AA424" s="40"/>
      <c r="AB424" s="40"/>
      <c r="AC424" s="40"/>
      <c r="AD424" s="40"/>
      <c r="AE424" s="40"/>
      <c r="AT424" s="19" t="s">
        <v>220</v>
      </c>
      <c r="AU424" s="19" t="s">
        <v>86</v>
      </c>
    </row>
    <row r="425" s="2" customFormat="1" ht="24.15" customHeight="1">
      <c r="A425" s="40"/>
      <c r="B425" s="41"/>
      <c r="C425" s="259" t="s">
        <v>1228</v>
      </c>
      <c r="D425" s="259" t="s">
        <v>452</v>
      </c>
      <c r="E425" s="260" t="s">
        <v>1229</v>
      </c>
      <c r="F425" s="261" t="s">
        <v>1230</v>
      </c>
      <c r="G425" s="262" t="s">
        <v>272</v>
      </c>
      <c r="H425" s="263">
        <v>8.2400000000000002</v>
      </c>
      <c r="I425" s="264"/>
      <c r="J425" s="265"/>
      <c r="K425" s="266">
        <f>ROUND(P425*H425,2)</f>
        <v>0</v>
      </c>
      <c r="L425" s="261" t="s">
        <v>217</v>
      </c>
      <c r="M425" s="267"/>
      <c r="N425" s="268" t="s">
        <v>22</v>
      </c>
      <c r="O425" s="226" t="s">
        <v>46</v>
      </c>
      <c r="P425" s="227">
        <f>I425+J425</f>
        <v>0</v>
      </c>
      <c r="Q425" s="227">
        <f>ROUND(I425*H425,2)</f>
        <v>0</v>
      </c>
      <c r="R425" s="227">
        <f>ROUND(J425*H425,2)</f>
        <v>0</v>
      </c>
      <c r="S425" s="86"/>
      <c r="T425" s="228">
        <f>S425*H425</f>
        <v>0</v>
      </c>
      <c r="U425" s="228">
        <v>0.0055300000000000002</v>
      </c>
      <c r="V425" s="228">
        <f>U425*H425</f>
        <v>0.045567200000000002</v>
      </c>
      <c r="W425" s="228">
        <v>0</v>
      </c>
      <c r="X425" s="229">
        <f>W425*H425</f>
        <v>0</v>
      </c>
      <c r="Y425" s="40"/>
      <c r="Z425" s="40"/>
      <c r="AA425" s="40"/>
      <c r="AB425" s="40"/>
      <c r="AC425" s="40"/>
      <c r="AD425" s="40"/>
      <c r="AE425" s="40"/>
      <c r="AR425" s="230" t="s">
        <v>402</v>
      </c>
      <c r="AT425" s="230" t="s">
        <v>452</v>
      </c>
      <c r="AU425" s="230" t="s">
        <v>86</v>
      </c>
      <c r="AY425" s="19" t="s">
        <v>211</v>
      </c>
      <c r="BE425" s="231">
        <f>IF(O425="základní",K425,0)</f>
        <v>0</v>
      </c>
      <c r="BF425" s="231">
        <f>IF(O425="snížená",K425,0)</f>
        <v>0</v>
      </c>
      <c r="BG425" s="231">
        <f>IF(O425="zákl. přenesená",K425,0)</f>
        <v>0</v>
      </c>
      <c r="BH425" s="231">
        <f>IF(O425="sníž. přenesená",K425,0)</f>
        <v>0</v>
      </c>
      <c r="BI425" s="231">
        <f>IF(O425="nulová",K425,0)</f>
        <v>0</v>
      </c>
      <c r="BJ425" s="19" t="s">
        <v>84</v>
      </c>
      <c r="BK425" s="231">
        <f>ROUND(P425*H425,2)</f>
        <v>0</v>
      </c>
      <c r="BL425" s="19" t="s">
        <v>302</v>
      </c>
      <c r="BM425" s="230" t="s">
        <v>1231</v>
      </c>
    </row>
    <row r="426" s="2" customFormat="1">
      <c r="A426" s="40"/>
      <c r="B426" s="41"/>
      <c r="C426" s="42"/>
      <c r="D426" s="232" t="s">
        <v>220</v>
      </c>
      <c r="E426" s="42"/>
      <c r="F426" s="233" t="s">
        <v>1230</v>
      </c>
      <c r="G426" s="42"/>
      <c r="H426" s="42"/>
      <c r="I426" s="234"/>
      <c r="J426" s="234"/>
      <c r="K426" s="42"/>
      <c r="L426" s="42"/>
      <c r="M426" s="46"/>
      <c r="N426" s="235"/>
      <c r="O426" s="236"/>
      <c r="P426" s="86"/>
      <c r="Q426" s="86"/>
      <c r="R426" s="86"/>
      <c r="S426" s="86"/>
      <c r="T426" s="86"/>
      <c r="U426" s="86"/>
      <c r="V426" s="86"/>
      <c r="W426" s="86"/>
      <c r="X426" s="87"/>
      <c r="Y426" s="40"/>
      <c r="Z426" s="40"/>
      <c r="AA426" s="40"/>
      <c r="AB426" s="40"/>
      <c r="AC426" s="40"/>
      <c r="AD426" s="40"/>
      <c r="AE426" s="40"/>
      <c r="AT426" s="19" t="s">
        <v>220</v>
      </c>
      <c r="AU426" s="19" t="s">
        <v>86</v>
      </c>
    </row>
    <row r="427" s="13" customFormat="1">
      <c r="A427" s="13"/>
      <c r="B427" s="237"/>
      <c r="C427" s="238"/>
      <c r="D427" s="232" t="s">
        <v>222</v>
      </c>
      <c r="E427" s="239" t="s">
        <v>22</v>
      </c>
      <c r="F427" s="240" t="s">
        <v>1225</v>
      </c>
      <c r="G427" s="238"/>
      <c r="H427" s="241">
        <v>8.2400000000000002</v>
      </c>
      <c r="I427" s="242"/>
      <c r="J427" s="242"/>
      <c r="K427" s="238"/>
      <c r="L427" s="238"/>
      <c r="M427" s="243"/>
      <c r="N427" s="244"/>
      <c r="O427" s="245"/>
      <c r="P427" s="245"/>
      <c r="Q427" s="245"/>
      <c r="R427" s="245"/>
      <c r="S427" s="245"/>
      <c r="T427" s="245"/>
      <c r="U427" s="245"/>
      <c r="V427" s="245"/>
      <c r="W427" s="245"/>
      <c r="X427" s="246"/>
      <c r="Y427" s="13"/>
      <c r="Z427" s="13"/>
      <c r="AA427" s="13"/>
      <c r="AB427" s="13"/>
      <c r="AC427" s="13"/>
      <c r="AD427" s="13"/>
      <c r="AE427" s="13"/>
      <c r="AT427" s="247" t="s">
        <v>222</v>
      </c>
      <c r="AU427" s="247" t="s">
        <v>86</v>
      </c>
      <c r="AV427" s="13" t="s">
        <v>86</v>
      </c>
      <c r="AW427" s="13" t="s">
        <v>5</v>
      </c>
      <c r="AX427" s="13" t="s">
        <v>84</v>
      </c>
      <c r="AY427" s="247" t="s">
        <v>211</v>
      </c>
    </row>
    <row r="428" s="2" customFormat="1" ht="24.15" customHeight="1">
      <c r="A428" s="40"/>
      <c r="B428" s="41"/>
      <c r="C428" s="218" t="s">
        <v>1232</v>
      </c>
      <c r="D428" s="218" t="s">
        <v>213</v>
      </c>
      <c r="E428" s="219" t="s">
        <v>1233</v>
      </c>
      <c r="F428" s="220" t="s">
        <v>1234</v>
      </c>
      <c r="G428" s="221" t="s">
        <v>249</v>
      </c>
      <c r="H428" s="222">
        <v>0.105</v>
      </c>
      <c r="I428" s="223"/>
      <c r="J428" s="223"/>
      <c r="K428" s="224">
        <f>ROUND(P428*H428,2)</f>
        <v>0</v>
      </c>
      <c r="L428" s="220" t="s">
        <v>217</v>
      </c>
      <c r="M428" s="46"/>
      <c r="N428" s="225" t="s">
        <v>22</v>
      </c>
      <c r="O428" s="226" t="s">
        <v>46</v>
      </c>
      <c r="P428" s="227">
        <f>I428+J428</f>
        <v>0</v>
      </c>
      <c r="Q428" s="227">
        <f>ROUND(I428*H428,2)</f>
        <v>0</v>
      </c>
      <c r="R428" s="227">
        <f>ROUND(J428*H428,2)</f>
        <v>0</v>
      </c>
      <c r="S428" s="86"/>
      <c r="T428" s="228">
        <f>S428*H428</f>
        <v>0</v>
      </c>
      <c r="U428" s="228">
        <v>0</v>
      </c>
      <c r="V428" s="228">
        <f>U428*H428</f>
        <v>0</v>
      </c>
      <c r="W428" s="228">
        <v>0</v>
      </c>
      <c r="X428" s="229">
        <f>W428*H428</f>
        <v>0</v>
      </c>
      <c r="Y428" s="40"/>
      <c r="Z428" s="40"/>
      <c r="AA428" s="40"/>
      <c r="AB428" s="40"/>
      <c r="AC428" s="40"/>
      <c r="AD428" s="40"/>
      <c r="AE428" s="40"/>
      <c r="AR428" s="230" t="s">
        <v>302</v>
      </c>
      <c r="AT428" s="230" t="s">
        <v>213</v>
      </c>
      <c r="AU428" s="230" t="s">
        <v>86</v>
      </c>
      <c r="AY428" s="19" t="s">
        <v>211</v>
      </c>
      <c r="BE428" s="231">
        <f>IF(O428="základní",K428,0)</f>
        <v>0</v>
      </c>
      <c r="BF428" s="231">
        <f>IF(O428="snížená",K428,0)</f>
        <v>0</v>
      </c>
      <c r="BG428" s="231">
        <f>IF(O428="zákl. přenesená",K428,0)</f>
        <v>0</v>
      </c>
      <c r="BH428" s="231">
        <f>IF(O428="sníž. přenesená",K428,0)</f>
        <v>0</v>
      </c>
      <c r="BI428" s="231">
        <f>IF(O428="nulová",K428,0)</f>
        <v>0</v>
      </c>
      <c r="BJ428" s="19" t="s">
        <v>84</v>
      </c>
      <c r="BK428" s="231">
        <f>ROUND(P428*H428,2)</f>
        <v>0</v>
      </c>
      <c r="BL428" s="19" t="s">
        <v>302</v>
      </c>
      <c r="BM428" s="230" t="s">
        <v>1235</v>
      </c>
    </row>
    <row r="429" s="2" customFormat="1">
      <c r="A429" s="40"/>
      <c r="B429" s="41"/>
      <c r="C429" s="42"/>
      <c r="D429" s="232" t="s">
        <v>220</v>
      </c>
      <c r="E429" s="42"/>
      <c r="F429" s="233" t="s">
        <v>1236</v>
      </c>
      <c r="G429" s="42"/>
      <c r="H429" s="42"/>
      <c r="I429" s="234"/>
      <c r="J429" s="234"/>
      <c r="K429" s="42"/>
      <c r="L429" s="42"/>
      <c r="M429" s="46"/>
      <c r="N429" s="235"/>
      <c r="O429" s="236"/>
      <c r="P429" s="86"/>
      <c r="Q429" s="86"/>
      <c r="R429" s="86"/>
      <c r="S429" s="86"/>
      <c r="T429" s="86"/>
      <c r="U429" s="86"/>
      <c r="V429" s="86"/>
      <c r="W429" s="86"/>
      <c r="X429" s="87"/>
      <c r="Y429" s="40"/>
      <c r="Z429" s="40"/>
      <c r="AA429" s="40"/>
      <c r="AB429" s="40"/>
      <c r="AC429" s="40"/>
      <c r="AD429" s="40"/>
      <c r="AE429" s="40"/>
      <c r="AT429" s="19" t="s">
        <v>220</v>
      </c>
      <c r="AU429" s="19" t="s">
        <v>86</v>
      </c>
    </row>
    <row r="430" s="2" customFormat="1" ht="24.15" customHeight="1">
      <c r="A430" s="40"/>
      <c r="B430" s="41"/>
      <c r="C430" s="218" t="s">
        <v>1237</v>
      </c>
      <c r="D430" s="218" t="s">
        <v>213</v>
      </c>
      <c r="E430" s="219" t="s">
        <v>1238</v>
      </c>
      <c r="F430" s="220" t="s">
        <v>1239</v>
      </c>
      <c r="G430" s="221" t="s">
        <v>249</v>
      </c>
      <c r="H430" s="222">
        <v>0.105</v>
      </c>
      <c r="I430" s="223"/>
      <c r="J430" s="223"/>
      <c r="K430" s="224">
        <f>ROUND(P430*H430,2)</f>
        <v>0</v>
      </c>
      <c r="L430" s="220" t="s">
        <v>217</v>
      </c>
      <c r="M430" s="46"/>
      <c r="N430" s="225" t="s">
        <v>22</v>
      </c>
      <c r="O430" s="226" t="s">
        <v>46</v>
      </c>
      <c r="P430" s="227">
        <f>I430+J430</f>
        <v>0</v>
      </c>
      <c r="Q430" s="227">
        <f>ROUND(I430*H430,2)</f>
        <v>0</v>
      </c>
      <c r="R430" s="227">
        <f>ROUND(J430*H430,2)</f>
        <v>0</v>
      </c>
      <c r="S430" s="86"/>
      <c r="T430" s="228">
        <f>S430*H430</f>
        <v>0</v>
      </c>
      <c r="U430" s="228">
        <v>0</v>
      </c>
      <c r="V430" s="228">
        <f>U430*H430</f>
        <v>0</v>
      </c>
      <c r="W430" s="228">
        <v>0</v>
      </c>
      <c r="X430" s="229">
        <f>W430*H430</f>
        <v>0</v>
      </c>
      <c r="Y430" s="40"/>
      <c r="Z430" s="40"/>
      <c r="AA430" s="40"/>
      <c r="AB430" s="40"/>
      <c r="AC430" s="40"/>
      <c r="AD430" s="40"/>
      <c r="AE430" s="40"/>
      <c r="AR430" s="230" t="s">
        <v>302</v>
      </c>
      <c r="AT430" s="230" t="s">
        <v>213</v>
      </c>
      <c r="AU430" s="230" t="s">
        <v>86</v>
      </c>
      <c r="AY430" s="19" t="s">
        <v>211</v>
      </c>
      <c r="BE430" s="231">
        <f>IF(O430="základní",K430,0)</f>
        <v>0</v>
      </c>
      <c r="BF430" s="231">
        <f>IF(O430="snížená",K430,0)</f>
        <v>0</v>
      </c>
      <c r="BG430" s="231">
        <f>IF(O430="zákl. přenesená",K430,0)</f>
        <v>0</v>
      </c>
      <c r="BH430" s="231">
        <f>IF(O430="sníž. přenesená",K430,0)</f>
        <v>0</v>
      </c>
      <c r="BI430" s="231">
        <f>IF(O430="nulová",K430,0)</f>
        <v>0</v>
      </c>
      <c r="BJ430" s="19" t="s">
        <v>84</v>
      </c>
      <c r="BK430" s="231">
        <f>ROUND(P430*H430,2)</f>
        <v>0</v>
      </c>
      <c r="BL430" s="19" t="s">
        <v>302</v>
      </c>
      <c r="BM430" s="230" t="s">
        <v>1240</v>
      </c>
    </row>
    <row r="431" s="2" customFormat="1">
      <c r="A431" s="40"/>
      <c r="B431" s="41"/>
      <c r="C431" s="42"/>
      <c r="D431" s="232" t="s">
        <v>220</v>
      </c>
      <c r="E431" s="42"/>
      <c r="F431" s="233" t="s">
        <v>1241</v>
      </c>
      <c r="G431" s="42"/>
      <c r="H431" s="42"/>
      <c r="I431" s="234"/>
      <c r="J431" s="234"/>
      <c r="K431" s="42"/>
      <c r="L431" s="42"/>
      <c r="M431" s="46"/>
      <c r="N431" s="235"/>
      <c r="O431" s="236"/>
      <c r="P431" s="86"/>
      <c r="Q431" s="86"/>
      <c r="R431" s="86"/>
      <c r="S431" s="86"/>
      <c r="T431" s="86"/>
      <c r="U431" s="86"/>
      <c r="V431" s="86"/>
      <c r="W431" s="86"/>
      <c r="X431" s="87"/>
      <c r="Y431" s="40"/>
      <c r="Z431" s="40"/>
      <c r="AA431" s="40"/>
      <c r="AB431" s="40"/>
      <c r="AC431" s="40"/>
      <c r="AD431" s="40"/>
      <c r="AE431" s="40"/>
      <c r="AT431" s="19" t="s">
        <v>220</v>
      </c>
      <c r="AU431" s="19" t="s">
        <v>86</v>
      </c>
    </row>
    <row r="432" s="12" customFormat="1" ht="22.8" customHeight="1">
      <c r="A432" s="12"/>
      <c r="B432" s="201"/>
      <c r="C432" s="202"/>
      <c r="D432" s="203" t="s">
        <v>76</v>
      </c>
      <c r="E432" s="216" t="s">
        <v>1242</v>
      </c>
      <c r="F432" s="216" t="s">
        <v>1243</v>
      </c>
      <c r="G432" s="202"/>
      <c r="H432" s="202"/>
      <c r="I432" s="205"/>
      <c r="J432" s="205"/>
      <c r="K432" s="217">
        <f>BK432</f>
        <v>0</v>
      </c>
      <c r="L432" s="202"/>
      <c r="M432" s="207"/>
      <c r="N432" s="208"/>
      <c r="O432" s="209"/>
      <c r="P432" s="209"/>
      <c r="Q432" s="210">
        <f>SUM(Q433:Q441)</f>
        <v>0</v>
      </c>
      <c r="R432" s="210">
        <f>SUM(R433:R441)</f>
        <v>0</v>
      </c>
      <c r="S432" s="209"/>
      <c r="T432" s="211">
        <f>SUM(T433:T441)</f>
        <v>0</v>
      </c>
      <c r="U432" s="209"/>
      <c r="V432" s="211">
        <f>SUM(V433:V441)</f>
        <v>0.0078843250000000011</v>
      </c>
      <c r="W432" s="209"/>
      <c r="X432" s="212">
        <f>SUM(X433:X441)</f>
        <v>0</v>
      </c>
      <c r="Y432" s="12"/>
      <c r="Z432" s="12"/>
      <c r="AA432" s="12"/>
      <c r="AB432" s="12"/>
      <c r="AC432" s="12"/>
      <c r="AD432" s="12"/>
      <c r="AE432" s="12"/>
      <c r="AR432" s="213" t="s">
        <v>86</v>
      </c>
      <c r="AT432" s="214" t="s">
        <v>76</v>
      </c>
      <c r="AU432" s="214" t="s">
        <v>84</v>
      </c>
      <c r="AY432" s="213" t="s">
        <v>211</v>
      </c>
      <c r="BK432" s="215">
        <f>SUM(BK433:BK441)</f>
        <v>0</v>
      </c>
    </row>
    <row r="433" s="2" customFormat="1" ht="24.15" customHeight="1">
      <c r="A433" s="40"/>
      <c r="B433" s="41"/>
      <c r="C433" s="218" t="s">
        <v>1244</v>
      </c>
      <c r="D433" s="218" t="s">
        <v>213</v>
      </c>
      <c r="E433" s="219" t="s">
        <v>1245</v>
      </c>
      <c r="F433" s="220" t="s">
        <v>1246</v>
      </c>
      <c r="G433" s="221" t="s">
        <v>345</v>
      </c>
      <c r="H433" s="222">
        <v>7.4299999999999997</v>
      </c>
      <c r="I433" s="223"/>
      <c r="J433" s="223"/>
      <c r="K433" s="224">
        <f>ROUND(P433*H433,2)</f>
        <v>0</v>
      </c>
      <c r="L433" s="220" t="s">
        <v>217</v>
      </c>
      <c r="M433" s="46"/>
      <c r="N433" s="225" t="s">
        <v>22</v>
      </c>
      <c r="O433" s="226" t="s">
        <v>46</v>
      </c>
      <c r="P433" s="227">
        <f>I433+J433</f>
        <v>0</v>
      </c>
      <c r="Q433" s="227">
        <f>ROUND(I433*H433,2)</f>
        <v>0</v>
      </c>
      <c r="R433" s="227">
        <f>ROUND(J433*H433,2)</f>
        <v>0</v>
      </c>
      <c r="S433" s="86"/>
      <c r="T433" s="228">
        <f>S433*H433</f>
        <v>0</v>
      </c>
      <c r="U433" s="228">
        <v>2.7500000000000001E-05</v>
      </c>
      <c r="V433" s="228">
        <f>U433*H433</f>
        <v>0.00020432499999999999</v>
      </c>
      <c r="W433" s="228">
        <v>0</v>
      </c>
      <c r="X433" s="229">
        <f>W433*H433</f>
        <v>0</v>
      </c>
      <c r="Y433" s="40"/>
      <c r="Z433" s="40"/>
      <c r="AA433" s="40"/>
      <c r="AB433" s="40"/>
      <c r="AC433" s="40"/>
      <c r="AD433" s="40"/>
      <c r="AE433" s="40"/>
      <c r="AR433" s="230" t="s">
        <v>302</v>
      </c>
      <c r="AT433" s="230" t="s">
        <v>213</v>
      </c>
      <c r="AU433" s="230" t="s">
        <v>86</v>
      </c>
      <c r="AY433" s="19" t="s">
        <v>211</v>
      </c>
      <c r="BE433" s="231">
        <f>IF(O433="základní",K433,0)</f>
        <v>0</v>
      </c>
      <c r="BF433" s="231">
        <f>IF(O433="snížená",K433,0)</f>
        <v>0</v>
      </c>
      <c r="BG433" s="231">
        <f>IF(O433="zákl. přenesená",K433,0)</f>
        <v>0</v>
      </c>
      <c r="BH433" s="231">
        <f>IF(O433="sníž. přenesená",K433,0)</f>
        <v>0</v>
      </c>
      <c r="BI433" s="231">
        <f>IF(O433="nulová",K433,0)</f>
        <v>0</v>
      </c>
      <c r="BJ433" s="19" t="s">
        <v>84</v>
      </c>
      <c r="BK433" s="231">
        <f>ROUND(P433*H433,2)</f>
        <v>0</v>
      </c>
      <c r="BL433" s="19" t="s">
        <v>302</v>
      </c>
      <c r="BM433" s="230" t="s">
        <v>1247</v>
      </c>
    </row>
    <row r="434" s="2" customFormat="1">
      <c r="A434" s="40"/>
      <c r="B434" s="41"/>
      <c r="C434" s="42"/>
      <c r="D434" s="232" t="s">
        <v>220</v>
      </c>
      <c r="E434" s="42"/>
      <c r="F434" s="233" t="s">
        <v>1248</v>
      </c>
      <c r="G434" s="42"/>
      <c r="H434" s="42"/>
      <c r="I434" s="234"/>
      <c r="J434" s="234"/>
      <c r="K434" s="42"/>
      <c r="L434" s="42"/>
      <c r="M434" s="46"/>
      <c r="N434" s="235"/>
      <c r="O434" s="236"/>
      <c r="P434" s="86"/>
      <c r="Q434" s="86"/>
      <c r="R434" s="86"/>
      <c r="S434" s="86"/>
      <c r="T434" s="86"/>
      <c r="U434" s="86"/>
      <c r="V434" s="86"/>
      <c r="W434" s="86"/>
      <c r="X434" s="87"/>
      <c r="Y434" s="40"/>
      <c r="Z434" s="40"/>
      <c r="AA434" s="40"/>
      <c r="AB434" s="40"/>
      <c r="AC434" s="40"/>
      <c r="AD434" s="40"/>
      <c r="AE434" s="40"/>
      <c r="AT434" s="19" t="s">
        <v>220</v>
      </c>
      <c r="AU434" s="19" t="s">
        <v>86</v>
      </c>
    </row>
    <row r="435" s="13" customFormat="1">
      <c r="A435" s="13"/>
      <c r="B435" s="237"/>
      <c r="C435" s="238"/>
      <c r="D435" s="232" t="s">
        <v>222</v>
      </c>
      <c r="E435" s="239" t="s">
        <v>22</v>
      </c>
      <c r="F435" s="240" t="s">
        <v>1249</v>
      </c>
      <c r="G435" s="238"/>
      <c r="H435" s="241">
        <v>7.4299999999999997</v>
      </c>
      <c r="I435" s="242"/>
      <c r="J435" s="242"/>
      <c r="K435" s="238"/>
      <c r="L435" s="238"/>
      <c r="M435" s="243"/>
      <c r="N435" s="244"/>
      <c r="O435" s="245"/>
      <c r="P435" s="245"/>
      <c r="Q435" s="245"/>
      <c r="R435" s="245"/>
      <c r="S435" s="245"/>
      <c r="T435" s="245"/>
      <c r="U435" s="245"/>
      <c r="V435" s="245"/>
      <c r="W435" s="245"/>
      <c r="X435" s="246"/>
      <c r="Y435" s="13"/>
      <c r="Z435" s="13"/>
      <c r="AA435" s="13"/>
      <c r="AB435" s="13"/>
      <c r="AC435" s="13"/>
      <c r="AD435" s="13"/>
      <c r="AE435" s="13"/>
      <c r="AT435" s="247" t="s">
        <v>222</v>
      </c>
      <c r="AU435" s="247" t="s">
        <v>86</v>
      </c>
      <c r="AV435" s="13" t="s">
        <v>86</v>
      </c>
      <c r="AW435" s="13" t="s">
        <v>5</v>
      </c>
      <c r="AX435" s="13" t="s">
        <v>84</v>
      </c>
      <c r="AY435" s="247" t="s">
        <v>211</v>
      </c>
    </row>
    <row r="436" s="2" customFormat="1" ht="24.15" customHeight="1">
      <c r="A436" s="40"/>
      <c r="B436" s="41"/>
      <c r="C436" s="259" t="s">
        <v>1250</v>
      </c>
      <c r="D436" s="259" t="s">
        <v>452</v>
      </c>
      <c r="E436" s="260" t="s">
        <v>1251</v>
      </c>
      <c r="F436" s="261" t="s">
        <v>1252</v>
      </c>
      <c r="G436" s="262" t="s">
        <v>345</v>
      </c>
      <c r="H436" s="263">
        <v>8</v>
      </c>
      <c r="I436" s="264"/>
      <c r="J436" s="265"/>
      <c r="K436" s="266">
        <f>ROUND(P436*H436,2)</f>
        <v>0</v>
      </c>
      <c r="L436" s="261" t="s">
        <v>217</v>
      </c>
      <c r="M436" s="267"/>
      <c r="N436" s="268" t="s">
        <v>22</v>
      </c>
      <c r="O436" s="226" t="s">
        <v>46</v>
      </c>
      <c r="P436" s="227">
        <f>I436+J436</f>
        <v>0</v>
      </c>
      <c r="Q436" s="227">
        <f>ROUND(I436*H436,2)</f>
        <v>0</v>
      </c>
      <c r="R436" s="227">
        <f>ROUND(J436*H436,2)</f>
        <v>0</v>
      </c>
      <c r="S436" s="86"/>
      <c r="T436" s="228">
        <f>S436*H436</f>
        <v>0</v>
      </c>
      <c r="U436" s="228">
        <v>0.00096000000000000002</v>
      </c>
      <c r="V436" s="228">
        <f>U436*H436</f>
        <v>0.0076800000000000002</v>
      </c>
      <c r="W436" s="228">
        <v>0</v>
      </c>
      <c r="X436" s="229">
        <f>W436*H436</f>
        <v>0</v>
      </c>
      <c r="Y436" s="40"/>
      <c r="Z436" s="40"/>
      <c r="AA436" s="40"/>
      <c r="AB436" s="40"/>
      <c r="AC436" s="40"/>
      <c r="AD436" s="40"/>
      <c r="AE436" s="40"/>
      <c r="AR436" s="230" t="s">
        <v>402</v>
      </c>
      <c r="AT436" s="230" t="s">
        <v>452</v>
      </c>
      <c r="AU436" s="230" t="s">
        <v>86</v>
      </c>
      <c r="AY436" s="19" t="s">
        <v>211</v>
      </c>
      <c r="BE436" s="231">
        <f>IF(O436="základní",K436,0)</f>
        <v>0</v>
      </c>
      <c r="BF436" s="231">
        <f>IF(O436="snížená",K436,0)</f>
        <v>0</v>
      </c>
      <c r="BG436" s="231">
        <f>IF(O436="zákl. přenesená",K436,0)</f>
        <v>0</v>
      </c>
      <c r="BH436" s="231">
        <f>IF(O436="sníž. přenesená",K436,0)</f>
        <v>0</v>
      </c>
      <c r="BI436" s="231">
        <f>IF(O436="nulová",K436,0)</f>
        <v>0</v>
      </c>
      <c r="BJ436" s="19" t="s">
        <v>84</v>
      </c>
      <c r="BK436" s="231">
        <f>ROUND(P436*H436,2)</f>
        <v>0</v>
      </c>
      <c r="BL436" s="19" t="s">
        <v>302</v>
      </c>
      <c r="BM436" s="230" t="s">
        <v>1253</v>
      </c>
    </row>
    <row r="437" s="2" customFormat="1">
      <c r="A437" s="40"/>
      <c r="B437" s="41"/>
      <c r="C437" s="42"/>
      <c r="D437" s="232" t="s">
        <v>220</v>
      </c>
      <c r="E437" s="42"/>
      <c r="F437" s="233" t="s">
        <v>1252</v>
      </c>
      <c r="G437" s="42"/>
      <c r="H437" s="42"/>
      <c r="I437" s="234"/>
      <c r="J437" s="234"/>
      <c r="K437" s="42"/>
      <c r="L437" s="42"/>
      <c r="M437" s="46"/>
      <c r="N437" s="235"/>
      <c r="O437" s="236"/>
      <c r="P437" s="86"/>
      <c r="Q437" s="86"/>
      <c r="R437" s="86"/>
      <c r="S437" s="86"/>
      <c r="T437" s="86"/>
      <c r="U437" s="86"/>
      <c r="V437" s="86"/>
      <c r="W437" s="86"/>
      <c r="X437" s="87"/>
      <c r="Y437" s="40"/>
      <c r="Z437" s="40"/>
      <c r="AA437" s="40"/>
      <c r="AB437" s="40"/>
      <c r="AC437" s="40"/>
      <c r="AD437" s="40"/>
      <c r="AE437" s="40"/>
      <c r="AT437" s="19" t="s">
        <v>220</v>
      </c>
      <c r="AU437" s="19" t="s">
        <v>86</v>
      </c>
    </row>
    <row r="438" s="2" customFormat="1" ht="24.15" customHeight="1">
      <c r="A438" s="40"/>
      <c r="B438" s="41"/>
      <c r="C438" s="218" t="s">
        <v>1254</v>
      </c>
      <c r="D438" s="218" t="s">
        <v>213</v>
      </c>
      <c r="E438" s="219" t="s">
        <v>1255</v>
      </c>
      <c r="F438" s="220" t="s">
        <v>1256</v>
      </c>
      <c r="G438" s="221" t="s">
        <v>249</v>
      </c>
      <c r="H438" s="222">
        <v>0.0080000000000000002</v>
      </c>
      <c r="I438" s="223"/>
      <c r="J438" s="223"/>
      <c r="K438" s="224">
        <f>ROUND(P438*H438,2)</f>
        <v>0</v>
      </c>
      <c r="L438" s="220" t="s">
        <v>217</v>
      </c>
      <c r="M438" s="46"/>
      <c r="N438" s="225" t="s">
        <v>22</v>
      </c>
      <c r="O438" s="226" t="s">
        <v>46</v>
      </c>
      <c r="P438" s="227">
        <f>I438+J438</f>
        <v>0</v>
      </c>
      <c r="Q438" s="227">
        <f>ROUND(I438*H438,2)</f>
        <v>0</v>
      </c>
      <c r="R438" s="227">
        <f>ROUND(J438*H438,2)</f>
        <v>0</v>
      </c>
      <c r="S438" s="86"/>
      <c r="T438" s="228">
        <f>S438*H438</f>
        <v>0</v>
      </c>
      <c r="U438" s="228">
        <v>0</v>
      </c>
      <c r="V438" s="228">
        <f>U438*H438</f>
        <v>0</v>
      </c>
      <c r="W438" s="228">
        <v>0</v>
      </c>
      <c r="X438" s="229">
        <f>W438*H438</f>
        <v>0</v>
      </c>
      <c r="Y438" s="40"/>
      <c r="Z438" s="40"/>
      <c r="AA438" s="40"/>
      <c r="AB438" s="40"/>
      <c r="AC438" s="40"/>
      <c r="AD438" s="40"/>
      <c r="AE438" s="40"/>
      <c r="AR438" s="230" t="s">
        <v>302</v>
      </c>
      <c r="AT438" s="230" t="s">
        <v>213</v>
      </c>
      <c r="AU438" s="230" t="s">
        <v>86</v>
      </c>
      <c r="AY438" s="19" t="s">
        <v>211</v>
      </c>
      <c r="BE438" s="231">
        <f>IF(O438="základní",K438,0)</f>
        <v>0</v>
      </c>
      <c r="BF438" s="231">
        <f>IF(O438="snížená",K438,0)</f>
        <v>0</v>
      </c>
      <c r="BG438" s="231">
        <f>IF(O438="zákl. přenesená",K438,0)</f>
        <v>0</v>
      </c>
      <c r="BH438" s="231">
        <f>IF(O438="sníž. přenesená",K438,0)</f>
        <v>0</v>
      </c>
      <c r="BI438" s="231">
        <f>IF(O438="nulová",K438,0)</f>
        <v>0</v>
      </c>
      <c r="BJ438" s="19" t="s">
        <v>84</v>
      </c>
      <c r="BK438" s="231">
        <f>ROUND(P438*H438,2)</f>
        <v>0</v>
      </c>
      <c r="BL438" s="19" t="s">
        <v>302</v>
      </c>
      <c r="BM438" s="230" t="s">
        <v>1257</v>
      </c>
    </row>
    <row r="439" s="2" customFormat="1">
      <c r="A439" s="40"/>
      <c r="B439" s="41"/>
      <c r="C439" s="42"/>
      <c r="D439" s="232" t="s">
        <v>220</v>
      </c>
      <c r="E439" s="42"/>
      <c r="F439" s="233" t="s">
        <v>1258</v>
      </c>
      <c r="G439" s="42"/>
      <c r="H439" s="42"/>
      <c r="I439" s="234"/>
      <c r="J439" s="234"/>
      <c r="K439" s="42"/>
      <c r="L439" s="42"/>
      <c r="M439" s="46"/>
      <c r="N439" s="235"/>
      <c r="O439" s="236"/>
      <c r="P439" s="86"/>
      <c r="Q439" s="86"/>
      <c r="R439" s="86"/>
      <c r="S439" s="86"/>
      <c r="T439" s="86"/>
      <c r="U439" s="86"/>
      <c r="V439" s="86"/>
      <c r="W439" s="86"/>
      <c r="X439" s="87"/>
      <c r="Y439" s="40"/>
      <c r="Z439" s="40"/>
      <c r="AA439" s="40"/>
      <c r="AB439" s="40"/>
      <c r="AC439" s="40"/>
      <c r="AD439" s="40"/>
      <c r="AE439" s="40"/>
      <c r="AT439" s="19" t="s">
        <v>220</v>
      </c>
      <c r="AU439" s="19" t="s">
        <v>86</v>
      </c>
    </row>
    <row r="440" s="2" customFormat="1" ht="24.15" customHeight="1">
      <c r="A440" s="40"/>
      <c r="B440" s="41"/>
      <c r="C440" s="218" t="s">
        <v>1259</v>
      </c>
      <c r="D440" s="218" t="s">
        <v>213</v>
      </c>
      <c r="E440" s="219" t="s">
        <v>1260</v>
      </c>
      <c r="F440" s="220" t="s">
        <v>1261</v>
      </c>
      <c r="G440" s="221" t="s">
        <v>249</v>
      </c>
      <c r="H440" s="222">
        <v>0.0080000000000000002</v>
      </c>
      <c r="I440" s="223"/>
      <c r="J440" s="223"/>
      <c r="K440" s="224">
        <f>ROUND(P440*H440,2)</f>
        <v>0</v>
      </c>
      <c r="L440" s="220" t="s">
        <v>217</v>
      </c>
      <c r="M440" s="46"/>
      <c r="N440" s="225" t="s">
        <v>22</v>
      </c>
      <c r="O440" s="226" t="s">
        <v>46</v>
      </c>
      <c r="P440" s="227">
        <f>I440+J440</f>
        <v>0</v>
      </c>
      <c r="Q440" s="227">
        <f>ROUND(I440*H440,2)</f>
        <v>0</v>
      </c>
      <c r="R440" s="227">
        <f>ROUND(J440*H440,2)</f>
        <v>0</v>
      </c>
      <c r="S440" s="86"/>
      <c r="T440" s="228">
        <f>S440*H440</f>
        <v>0</v>
      </c>
      <c r="U440" s="228">
        <v>0</v>
      </c>
      <c r="V440" s="228">
        <f>U440*H440</f>
        <v>0</v>
      </c>
      <c r="W440" s="228">
        <v>0</v>
      </c>
      <c r="X440" s="229">
        <f>W440*H440</f>
        <v>0</v>
      </c>
      <c r="Y440" s="40"/>
      <c r="Z440" s="40"/>
      <c r="AA440" s="40"/>
      <c r="AB440" s="40"/>
      <c r="AC440" s="40"/>
      <c r="AD440" s="40"/>
      <c r="AE440" s="40"/>
      <c r="AR440" s="230" t="s">
        <v>302</v>
      </c>
      <c r="AT440" s="230" t="s">
        <v>213</v>
      </c>
      <c r="AU440" s="230" t="s">
        <v>86</v>
      </c>
      <c r="AY440" s="19" t="s">
        <v>211</v>
      </c>
      <c r="BE440" s="231">
        <f>IF(O440="základní",K440,0)</f>
        <v>0</v>
      </c>
      <c r="BF440" s="231">
        <f>IF(O440="snížená",K440,0)</f>
        <v>0</v>
      </c>
      <c r="BG440" s="231">
        <f>IF(O440="zákl. přenesená",K440,0)</f>
        <v>0</v>
      </c>
      <c r="BH440" s="231">
        <f>IF(O440="sníž. přenesená",K440,0)</f>
        <v>0</v>
      </c>
      <c r="BI440" s="231">
        <f>IF(O440="nulová",K440,0)</f>
        <v>0</v>
      </c>
      <c r="BJ440" s="19" t="s">
        <v>84</v>
      </c>
      <c r="BK440" s="231">
        <f>ROUND(P440*H440,2)</f>
        <v>0</v>
      </c>
      <c r="BL440" s="19" t="s">
        <v>302</v>
      </c>
      <c r="BM440" s="230" t="s">
        <v>1262</v>
      </c>
    </row>
    <row r="441" s="2" customFormat="1">
      <c r="A441" s="40"/>
      <c r="B441" s="41"/>
      <c r="C441" s="42"/>
      <c r="D441" s="232" t="s">
        <v>220</v>
      </c>
      <c r="E441" s="42"/>
      <c r="F441" s="233" t="s">
        <v>1263</v>
      </c>
      <c r="G441" s="42"/>
      <c r="H441" s="42"/>
      <c r="I441" s="234"/>
      <c r="J441" s="234"/>
      <c r="K441" s="42"/>
      <c r="L441" s="42"/>
      <c r="M441" s="46"/>
      <c r="N441" s="235"/>
      <c r="O441" s="236"/>
      <c r="P441" s="86"/>
      <c r="Q441" s="86"/>
      <c r="R441" s="86"/>
      <c r="S441" s="86"/>
      <c r="T441" s="86"/>
      <c r="U441" s="86"/>
      <c r="V441" s="86"/>
      <c r="W441" s="86"/>
      <c r="X441" s="87"/>
      <c r="Y441" s="40"/>
      <c r="Z441" s="40"/>
      <c r="AA441" s="40"/>
      <c r="AB441" s="40"/>
      <c r="AC441" s="40"/>
      <c r="AD441" s="40"/>
      <c r="AE441" s="40"/>
      <c r="AT441" s="19" t="s">
        <v>220</v>
      </c>
      <c r="AU441" s="19" t="s">
        <v>86</v>
      </c>
    </row>
    <row r="442" s="12" customFormat="1" ht="22.8" customHeight="1">
      <c r="A442" s="12"/>
      <c r="B442" s="201"/>
      <c r="C442" s="202"/>
      <c r="D442" s="203" t="s">
        <v>76</v>
      </c>
      <c r="E442" s="216" t="s">
        <v>1264</v>
      </c>
      <c r="F442" s="216" t="s">
        <v>1265</v>
      </c>
      <c r="G442" s="202"/>
      <c r="H442" s="202"/>
      <c r="I442" s="205"/>
      <c r="J442" s="205"/>
      <c r="K442" s="217">
        <f>BK442</f>
        <v>0</v>
      </c>
      <c r="L442" s="202"/>
      <c r="M442" s="207"/>
      <c r="N442" s="208"/>
      <c r="O442" s="209"/>
      <c r="P442" s="209"/>
      <c r="Q442" s="210">
        <f>SUM(Q443:Q455)</f>
        <v>0</v>
      </c>
      <c r="R442" s="210">
        <f>SUM(R443:R455)</f>
        <v>0</v>
      </c>
      <c r="S442" s="209"/>
      <c r="T442" s="211">
        <f>SUM(T443:T455)</f>
        <v>0</v>
      </c>
      <c r="U442" s="209"/>
      <c r="V442" s="211">
        <f>SUM(V443:V455)</f>
        <v>1.3394128787999999</v>
      </c>
      <c r="W442" s="209"/>
      <c r="X442" s="212">
        <f>SUM(X443:X455)</f>
        <v>1.5997401600000001</v>
      </c>
      <c r="Y442" s="12"/>
      <c r="Z442" s="12"/>
      <c r="AA442" s="12"/>
      <c r="AB442" s="12"/>
      <c r="AC442" s="12"/>
      <c r="AD442" s="12"/>
      <c r="AE442" s="12"/>
      <c r="AR442" s="213" t="s">
        <v>86</v>
      </c>
      <c r="AT442" s="214" t="s">
        <v>76</v>
      </c>
      <c r="AU442" s="214" t="s">
        <v>84</v>
      </c>
      <c r="AY442" s="213" t="s">
        <v>211</v>
      </c>
      <c r="BK442" s="215">
        <f>SUM(BK443:BK455)</f>
        <v>0</v>
      </c>
    </row>
    <row r="443" s="2" customFormat="1" ht="24.15" customHeight="1">
      <c r="A443" s="40"/>
      <c r="B443" s="41"/>
      <c r="C443" s="218" t="s">
        <v>1266</v>
      </c>
      <c r="D443" s="218" t="s">
        <v>213</v>
      </c>
      <c r="E443" s="219" t="s">
        <v>1267</v>
      </c>
      <c r="F443" s="220" t="s">
        <v>1268</v>
      </c>
      <c r="G443" s="221" t="s">
        <v>272</v>
      </c>
      <c r="H443" s="222">
        <v>54.338999999999999</v>
      </c>
      <c r="I443" s="223"/>
      <c r="J443" s="223"/>
      <c r="K443" s="224">
        <f>ROUND(P443*H443,2)</f>
        <v>0</v>
      </c>
      <c r="L443" s="220" t="s">
        <v>217</v>
      </c>
      <c r="M443" s="46"/>
      <c r="N443" s="225" t="s">
        <v>22</v>
      </c>
      <c r="O443" s="226" t="s">
        <v>46</v>
      </c>
      <c r="P443" s="227">
        <f>I443+J443</f>
        <v>0</v>
      </c>
      <c r="Q443" s="227">
        <f>ROUND(I443*H443,2)</f>
        <v>0</v>
      </c>
      <c r="R443" s="227">
        <f>ROUND(J443*H443,2)</f>
        <v>0</v>
      </c>
      <c r="S443" s="86"/>
      <c r="T443" s="228">
        <f>S443*H443</f>
        <v>0</v>
      </c>
      <c r="U443" s="228">
        <v>0.0246492</v>
      </c>
      <c r="V443" s="228">
        <f>U443*H443</f>
        <v>1.3394128787999999</v>
      </c>
      <c r="W443" s="228">
        <v>0</v>
      </c>
      <c r="X443" s="229">
        <f>W443*H443</f>
        <v>0</v>
      </c>
      <c r="Y443" s="40"/>
      <c r="Z443" s="40"/>
      <c r="AA443" s="40"/>
      <c r="AB443" s="40"/>
      <c r="AC443" s="40"/>
      <c r="AD443" s="40"/>
      <c r="AE443" s="40"/>
      <c r="AR443" s="230" t="s">
        <v>302</v>
      </c>
      <c r="AT443" s="230" t="s">
        <v>213</v>
      </c>
      <c r="AU443" s="230" t="s">
        <v>86</v>
      </c>
      <c r="AY443" s="19" t="s">
        <v>211</v>
      </c>
      <c r="BE443" s="231">
        <f>IF(O443="základní",K443,0)</f>
        <v>0</v>
      </c>
      <c r="BF443" s="231">
        <f>IF(O443="snížená",K443,0)</f>
        <v>0</v>
      </c>
      <c r="BG443" s="231">
        <f>IF(O443="zákl. přenesená",K443,0)</f>
        <v>0</v>
      </c>
      <c r="BH443" s="231">
        <f>IF(O443="sníž. přenesená",K443,0)</f>
        <v>0</v>
      </c>
      <c r="BI443" s="231">
        <f>IF(O443="nulová",K443,0)</f>
        <v>0</v>
      </c>
      <c r="BJ443" s="19" t="s">
        <v>84</v>
      </c>
      <c r="BK443" s="231">
        <f>ROUND(P443*H443,2)</f>
        <v>0</v>
      </c>
      <c r="BL443" s="19" t="s">
        <v>302</v>
      </c>
      <c r="BM443" s="230" t="s">
        <v>1269</v>
      </c>
    </row>
    <row r="444" s="2" customFormat="1">
      <c r="A444" s="40"/>
      <c r="B444" s="41"/>
      <c r="C444" s="42"/>
      <c r="D444" s="232" t="s">
        <v>220</v>
      </c>
      <c r="E444" s="42"/>
      <c r="F444" s="233" t="s">
        <v>1270</v>
      </c>
      <c r="G444" s="42"/>
      <c r="H444" s="42"/>
      <c r="I444" s="234"/>
      <c r="J444" s="234"/>
      <c r="K444" s="42"/>
      <c r="L444" s="42"/>
      <c r="M444" s="46"/>
      <c r="N444" s="235"/>
      <c r="O444" s="236"/>
      <c r="P444" s="86"/>
      <c r="Q444" s="86"/>
      <c r="R444" s="86"/>
      <c r="S444" s="86"/>
      <c r="T444" s="86"/>
      <c r="U444" s="86"/>
      <c r="V444" s="86"/>
      <c r="W444" s="86"/>
      <c r="X444" s="87"/>
      <c r="Y444" s="40"/>
      <c r="Z444" s="40"/>
      <c r="AA444" s="40"/>
      <c r="AB444" s="40"/>
      <c r="AC444" s="40"/>
      <c r="AD444" s="40"/>
      <c r="AE444" s="40"/>
      <c r="AT444" s="19" t="s">
        <v>220</v>
      </c>
      <c r="AU444" s="19" t="s">
        <v>86</v>
      </c>
    </row>
    <row r="445" s="13" customFormat="1">
      <c r="A445" s="13"/>
      <c r="B445" s="237"/>
      <c r="C445" s="238"/>
      <c r="D445" s="232" t="s">
        <v>222</v>
      </c>
      <c r="E445" s="239" t="s">
        <v>22</v>
      </c>
      <c r="F445" s="240" t="s">
        <v>1271</v>
      </c>
      <c r="G445" s="238"/>
      <c r="H445" s="241">
        <v>10.853999999999999</v>
      </c>
      <c r="I445" s="242"/>
      <c r="J445" s="242"/>
      <c r="K445" s="238"/>
      <c r="L445" s="238"/>
      <c r="M445" s="243"/>
      <c r="N445" s="244"/>
      <c r="O445" s="245"/>
      <c r="P445" s="245"/>
      <c r="Q445" s="245"/>
      <c r="R445" s="245"/>
      <c r="S445" s="245"/>
      <c r="T445" s="245"/>
      <c r="U445" s="245"/>
      <c r="V445" s="245"/>
      <c r="W445" s="245"/>
      <c r="X445" s="246"/>
      <c r="Y445" s="13"/>
      <c r="Z445" s="13"/>
      <c r="AA445" s="13"/>
      <c r="AB445" s="13"/>
      <c r="AC445" s="13"/>
      <c r="AD445" s="13"/>
      <c r="AE445" s="13"/>
      <c r="AT445" s="247" t="s">
        <v>222</v>
      </c>
      <c r="AU445" s="247" t="s">
        <v>86</v>
      </c>
      <c r="AV445" s="13" t="s">
        <v>86</v>
      </c>
      <c r="AW445" s="13" t="s">
        <v>5</v>
      </c>
      <c r="AX445" s="13" t="s">
        <v>77</v>
      </c>
      <c r="AY445" s="247" t="s">
        <v>211</v>
      </c>
    </row>
    <row r="446" s="13" customFormat="1">
      <c r="A446" s="13"/>
      <c r="B446" s="237"/>
      <c r="C446" s="238"/>
      <c r="D446" s="232" t="s">
        <v>222</v>
      </c>
      <c r="E446" s="239" t="s">
        <v>22</v>
      </c>
      <c r="F446" s="240" t="s">
        <v>1272</v>
      </c>
      <c r="G446" s="238"/>
      <c r="H446" s="241">
        <v>14.494999999999999</v>
      </c>
      <c r="I446" s="242"/>
      <c r="J446" s="242"/>
      <c r="K446" s="238"/>
      <c r="L446" s="238"/>
      <c r="M446" s="243"/>
      <c r="N446" s="244"/>
      <c r="O446" s="245"/>
      <c r="P446" s="245"/>
      <c r="Q446" s="245"/>
      <c r="R446" s="245"/>
      <c r="S446" s="245"/>
      <c r="T446" s="245"/>
      <c r="U446" s="245"/>
      <c r="V446" s="245"/>
      <c r="W446" s="245"/>
      <c r="X446" s="246"/>
      <c r="Y446" s="13"/>
      <c r="Z446" s="13"/>
      <c r="AA446" s="13"/>
      <c r="AB446" s="13"/>
      <c r="AC446" s="13"/>
      <c r="AD446" s="13"/>
      <c r="AE446" s="13"/>
      <c r="AT446" s="247" t="s">
        <v>222</v>
      </c>
      <c r="AU446" s="247" t="s">
        <v>86</v>
      </c>
      <c r="AV446" s="13" t="s">
        <v>86</v>
      </c>
      <c r="AW446" s="13" t="s">
        <v>5</v>
      </c>
      <c r="AX446" s="13" t="s">
        <v>77</v>
      </c>
      <c r="AY446" s="247" t="s">
        <v>211</v>
      </c>
    </row>
    <row r="447" s="13" customFormat="1">
      <c r="A447" s="13"/>
      <c r="B447" s="237"/>
      <c r="C447" s="238"/>
      <c r="D447" s="232" t="s">
        <v>222</v>
      </c>
      <c r="E447" s="239" t="s">
        <v>22</v>
      </c>
      <c r="F447" s="240" t="s">
        <v>1272</v>
      </c>
      <c r="G447" s="238"/>
      <c r="H447" s="241">
        <v>14.494999999999999</v>
      </c>
      <c r="I447" s="242"/>
      <c r="J447" s="242"/>
      <c r="K447" s="238"/>
      <c r="L447" s="238"/>
      <c r="M447" s="243"/>
      <c r="N447" s="244"/>
      <c r="O447" s="245"/>
      <c r="P447" s="245"/>
      <c r="Q447" s="245"/>
      <c r="R447" s="245"/>
      <c r="S447" s="245"/>
      <c r="T447" s="245"/>
      <c r="U447" s="245"/>
      <c r="V447" s="245"/>
      <c r="W447" s="245"/>
      <c r="X447" s="246"/>
      <c r="Y447" s="13"/>
      <c r="Z447" s="13"/>
      <c r="AA447" s="13"/>
      <c r="AB447" s="13"/>
      <c r="AC447" s="13"/>
      <c r="AD447" s="13"/>
      <c r="AE447" s="13"/>
      <c r="AT447" s="247" t="s">
        <v>222</v>
      </c>
      <c r="AU447" s="247" t="s">
        <v>86</v>
      </c>
      <c r="AV447" s="13" t="s">
        <v>86</v>
      </c>
      <c r="AW447" s="13" t="s">
        <v>5</v>
      </c>
      <c r="AX447" s="13" t="s">
        <v>77</v>
      </c>
      <c r="AY447" s="247" t="s">
        <v>211</v>
      </c>
    </row>
    <row r="448" s="13" customFormat="1">
      <c r="A448" s="13"/>
      <c r="B448" s="237"/>
      <c r="C448" s="238"/>
      <c r="D448" s="232" t="s">
        <v>222</v>
      </c>
      <c r="E448" s="239" t="s">
        <v>22</v>
      </c>
      <c r="F448" s="240" t="s">
        <v>1272</v>
      </c>
      <c r="G448" s="238"/>
      <c r="H448" s="241">
        <v>14.494999999999999</v>
      </c>
      <c r="I448" s="242"/>
      <c r="J448" s="242"/>
      <c r="K448" s="238"/>
      <c r="L448" s="238"/>
      <c r="M448" s="243"/>
      <c r="N448" s="244"/>
      <c r="O448" s="245"/>
      <c r="P448" s="245"/>
      <c r="Q448" s="245"/>
      <c r="R448" s="245"/>
      <c r="S448" s="245"/>
      <c r="T448" s="245"/>
      <c r="U448" s="245"/>
      <c r="V448" s="245"/>
      <c r="W448" s="245"/>
      <c r="X448" s="246"/>
      <c r="Y448" s="13"/>
      <c r="Z448" s="13"/>
      <c r="AA448" s="13"/>
      <c r="AB448" s="13"/>
      <c r="AC448" s="13"/>
      <c r="AD448" s="13"/>
      <c r="AE448" s="13"/>
      <c r="AT448" s="247" t="s">
        <v>222</v>
      </c>
      <c r="AU448" s="247" t="s">
        <v>86</v>
      </c>
      <c r="AV448" s="13" t="s">
        <v>86</v>
      </c>
      <c r="AW448" s="13" t="s">
        <v>5</v>
      </c>
      <c r="AX448" s="13" t="s">
        <v>77</v>
      </c>
      <c r="AY448" s="247" t="s">
        <v>211</v>
      </c>
    </row>
    <row r="449" s="14" customFormat="1">
      <c r="A449" s="14"/>
      <c r="B449" s="248"/>
      <c r="C449" s="249"/>
      <c r="D449" s="232" t="s">
        <v>222</v>
      </c>
      <c r="E449" s="250" t="s">
        <v>22</v>
      </c>
      <c r="F449" s="251" t="s">
        <v>1273</v>
      </c>
      <c r="G449" s="249"/>
      <c r="H449" s="252">
        <v>54.338999999999992</v>
      </c>
      <c r="I449" s="253"/>
      <c r="J449" s="253"/>
      <c r="K449" s="249"/>
      <c r="L449" s="249"/>
      <c r="M449" s="254"/>
      <c r="N449" s="255"/>
      <c r="O449" s="256"/>
      <c r="P449" s="256"/>
      <c r="Q449" s="256"/>
      <c r="R449" s="256"/>
      <c r="S449" s="256"/>
      <c r="T449" s="256"/>
      <c r="U449" s="256"/>
      <c r="V449" s="256"/>
      <c r="W449" s="256"/>
      <c r="X449" s="257"/>
      <c r="Y449" s="14"/>
      <c r="Z449" s="14"/>
      <c r="AA449" s="14"/>
      <c r="AB449" s="14"/>
      <c r="AC449" s="14"/>
      <c r="AD449" s="14"/>
      <c r="AE449" s="14"/>
      <c r="AT449" s="258" t="s">
        <v>222</v>
      </c>
      <c r="AU449" s="258" t="s">
        <v>86</v>
      </c>
      <c r="AV449" s="14" t="s">
        <v>218</v>
      </c>
      <c r="AW449" s="14" t="s">
        <v>5</v>
      </c>
      <c r="AX449" s="14" t="s">
        <v>84</v>
      </c>
      <c r="AY449" s="258" t="s">
        <v>211</v>
      </c>
    </row>
    <row r="450" s="2" customFormat="1">
      <c r="A450" s="40"/>
      <c r="B450" s="41"/>
      <c r="C450" s="218" t="s">
        <v>1274</v>
      </c>
      <c r="D450" s="218" t="s">
        <v>213</v>
      </c>
      <c r="E450" s="219" t="s">
        <v>1275</v>
      </c>
      <c r="F450" s="220" t="s">
        <v>1276</v>
      </c>
      <c r="G450" s="221" t="s">
        <v>272</v>
      </c>
      <c r="H450" s="222">
        <v>54.338999999999999</v>
      </c>
      <c r="I450" s="223"/>
      <c r="J450" s="223"/>
      <c r="K450" s="224">
        <f>ROUND(P450*H450,2)</f>
        <v>0</v>
      </c>
      <c r="L450" s="220" t="s">
        <v>217</v>
      </c>
      <c r="M450" s="46"/>
      <c r="N450" s="225" t="s">
        <v>22</v>
      </c>
      <c r="O450" s="226" t="s">
        <v>46</v>
      </c>
      <c r="P450" s="227">
        <f>I450+J450</f>
        <v>0</v>
      </c>
      <c r="Q450" s="227">
        <f>ROUND(I450*H450,2)</f>
        <v>0</v>
      </c>
      <c r="R450" s="227">
        <f>ROUND(J450*H450,2)</f>
        <v>0</v>
      </c>
      <c r="S450" s="86"/>
      <c r="T450" s="228">
        <f>S450*H450</f>
        <v>0</v>
      </c>
      <c r="U450" s="228">
        <v>0</v>
      </c>
      <c r="V450" s="228">
        <f>U450*H450</f>
        <v>0</v>
      </c>
      <c r="W450" s="228">
        <v>0.029440000000000001</v>
      </c>
      <c r="X450" s="229">
        <f>W450*H450</f>
        <v>1.5997401600000001</v>
      </c>
      <c r="Y450" s="40"/>
      <c r="Z450" s="40"/>
      <c r="AA450" s="40"/>
      <c r="AB450" s="40"/>
      <c r="AC450" s="40"/>
      <c r="AD450" s="40"/>
      <c r="AE450" s="40"/>
      <c r="AR450" s="230" t="s">
        <v>302</v>
      </c>
      <c r="AT450" s="230" t="s">
        <v>213</v>
      </c>
      <c r="AU450" s="230" t="s">
        <v>86</v>
      </c>
      <c r="AY450" s="19" t="s">
        <v>211</v>
      </c>
      <c r="BE450" s="231">
        <f>IF(O450="základní",K450,0)</f>
        <v>0</v>
      </c>
      <c r="BF450" s="231">
        <f>IF(O450="snížená",K450,0)</f>
        <v>0</v>
      </c>
      <c r="BG450" s="231">
        <f>IF(O450="zákl. přenesená",K450,0)</f>
        <v>0</v>
      </c>
      <c r="BH450" s="231">
        <f>IF(O450="sníž. přenesená",K450,0)</f>
        <v>0</v>
      </c>
      <c r="BI450" s="231">
        <f>IF(O450="nulová",K450,0)</f>
        <v>0</v>
      </c>
      <c r="BJ450" s="19" t="s">
        <v>84</v>
      </c>
      <c r="BK450" s="231">
        <f>ROUND(P450*H450,2)</f>
        <v>0</v>
      </c>
      <c r="BL450" s="19" t="s">
        <v>302</v>
      </c>
      <c r="BM450" s="230" t="s">
        <v>1277</v>
      </c>
    </row>
    <row r="451" s="2" customFormat="1">
      <c r="A451" s="40"/>
      <c r="B451" s="41"/>
      <c r="C451" s="42"/>
      <c r="D451" s="232" t="s">
        <v>220</v>
      </c>
      <c r="E451" s="42"/>
      <c r="F451" s="233" t="s">
        <v>1278</v>
      </c>
      <c r="G451" s="42"/>
      <c r="H451" s="42"/>
      <c r="I451" s="234"/>
      <c r="J451" s="234"/>
      <c r="K451" s="42"/>
      <c r="L451" s="42"/>
      <c r="M451" s="46"/>
      <c r="N451" s="235"/>
      <c r="O451" s="236"/>
      <c r="P451" s="86"/>
      <c r="Q451" s="86"/>
      <c r="R451" s="86"/>
      <c r="S451" s="86"/>
      <c r="T451" s="86"/>
      <c r="U451" s="86"/>
      <c r="V451" s="86"/>
      <c r="W451" s="86"/>
      <c r="X451" s="87"/>
      <c r="Y451" s="40"/>
      <c r="Z451" s="40"/>
      <c r="AA451" s="40"/>
      <c r="AB451" s="40"/>
      <c r="AC451" s="40"/>
      <c r="AD451" s="40"/>
      <c r="AE451" s="40"/>
      <c r="AT451" s="19" t="s">
        <v>220</v>
      </c>
      <c r="AU451" s="19" t="s">
        <v>86</v>
      </c>
    </row>
    <row r="452" s="2" customFormat="1" ht="24.15" customHeight="1">
      <c r="A452" s="40"/>
      <c r="B452" s="41"/>
      <c r="C452" s="218" t="s">
        <v>1279</v>
      </c>
      <c r="D452" s="218" t="s">
        <v>213</v>
      </c>
      <c r="E452" s="219" t="s">
        <v>1280</v>
      </c>
      <c r="F452" s="220" t="s">
        <v>1281</v>
      </c>
      <c r="G452" s="221" t="s">
        <v>249</v>
      </c>
      <c r="H452" s="222">
        <v>1.339</v>
      </c>
      <c r="I452" s="223"/>
      <c r="J452" s="223"/>
      <c r="K452" s="224">
        <f>ROUND(P452*H452,2)</f>
        <v>0</v>
      </c>
      <c r="L452" s="220" t="s">
        <v>217</v>
      </c>
      <c r="M452" s="46"/>
      <c r="N452" s="225" t="s">
        <v>22</v>
      </c>
      <c r="O452" s="226" t="s">
        <v>46</v>
      </c>
      <c r="P452" s="227">
        <f>I452+J452</f>
        <v>0</v>
      </c>
      <c r="Q452" s="227">
        <f>ROUND(I452*H452,2)</f>
        <v>0</v>
      </c>
      <c r="R452" s="227">
        <f>ROUND(J452*H452,2)</f>
        <v>0</v>
      </c>
      <c r="S452" s="86"/>
      <c r="T452" s="228">
        <f>S452*H452</f>
        <v>0</v>
      </c>
      <c r="U452" s="228">
        <v>0</v>
      </c>
      <c r="V452" s="228">
        <f>U452*H452</f>
        <v>0</v>
      </c>
      <c r="W452" s="228">
        <v>0</v>
      </c>
      <c r="X452" s="229">
        <f>W452*H452</f>
        <v>0</v>
      </c>
      <c r="Y452" s="40"/>
      <c r="Z452" s="40"/>
      <c r="AA452" s="40"/>
      <c r="AB452" s="40"/>
      <c r="AC452" s="40"/>
      <c r="AD452" s="40"/>
      <c r="AE452" s="40"/>
      <c r="AR452" s="230" t="s">
        <v>302</v>
      </c>
      <c r="AT452" s="230" t="s">
        <v>213</v>
      </c>
      <c r="AU452" s="230" t="s">
        <v>86</v>
      </c>
      <c r="AY452" s="19" t="s">
        <v>211</v>
      </c>
      <c r="BE452" s="231">
        <f>IF(O452="základní",K452,0)</f>
        <v>0</v>
      </c>
      <c r="BF452" s="231">
        <f>IF(O452="snížená",K452,0)</f>
        <v>0</v>
      </c>
      <c r="BG452" s="231">
        <f>IF(O452="zákl. přenesená",K452,0)</f>
        <v>0</v>
      </c>
      <c r="BH452" s="231">
        <f>IF(O452="sníž. přenesená",K452,0)</f>
        <v>0</v>
      </c>
      <c r="BI452" s="231">
        <f>IF(O452="nulová",K452,0)</f>
        <v>0</v>
      </c>
      <c r="BJ452" s="19" t="s">
        <v>84</v>
      </c>
      <c r="BK452" s="231">
        <f>ROUND(P452*H452,2)</f>
        <v>0</v>
      </c>
      <c r="BL452" s="19" t="s">
        <v>302</v>
      </c>
      <c r="BM452" s="230" t="s">
        <v>1282</v>
      </c>
    </row>
    <row r="453" s="2" customFormat="1">
      <c r="A453" s="40"/>
      <c r="B453" s="41"/>
      <c r="C453" s="42"/>
      <c r="D453" s="232" t="s">
        <v>220</v>
      </c>
      <c r="E453" s="42"/>
      <c r="F453" s="233" t="s">
        <v>1283</v>
      </c>
      <c r="G453" s="42"/>
      <c r="H453" s="42"/>
      <c r="I453" s="234"/>
      <c r="J453" s="234"/>
      <c r="K453" s="42"/>
      <c r="L453" s="42"/>
      <c r="M453" s="46"/>
      <c r="N453" s="235"/>
      <c r="O453" s="236"/>
      <c r="P453" s="86"/>
      <c r="Q453" s="86"/>
      <c r="R453" s="86"/>
      <c r="S453" s="86"/>
      <c r="T453" s="86"/>
      <c r="U453" s="86"/>
      <c r="V453" s="86"/>
      <c r="W453" s="86"/>
      <c r="X453" s="87"/>
      <c r="Y453" s="40"/>
      <c r="Z453" s="40"/>
      <c r="AA453" s="40"/>
      <c r="AB453" s="40"/>
      <c r="AC453" s="40"/>
      <c r="AD453" s="40"/>
      <c r="AE453" s="40"/>
      <c r="AT453" s="19" t="s">
        <v>220</v>
      </c>
      <c r="AU453" s="19" t="s">
        <v>86</v>
      </c>
    </row>
    <row r="454" s="2" customFormat="1" ht="24.15" customHeight="1">
      <c r="A454" s="40"/>
      <c r="B454" s="41"/>
      <c r="C454" s="218" t="s">
        <v>1284</v>
      </c>
      <c r="D454" s="218" t="s">
        <v>213</v>
      </c>
      <c r="E454" s="219" t="s">
        <v>1285</v>
      </c>
      <c r="F454" s="220" t="s">
        <v>1286</v>
      </c>
      <c r="G454" s="221" t="s">
        <v>249</v>
      </c>
      <c r="H454" s="222">
        <v>1.339</v>
      </c>
      <c r="I454" s="223"/>
      <c r="J454" s="223"/>
      <c r="K454" s="224">
        <f>ROUND(P454*H454,2)</f>
        <v>0</v>
      </c>
      <c r="L454" s="220" t="s">
        <v>217</v>
      </c>
      <c r="M454" s="46"/>
      <c r="N454" s="225" t="s">
        <v>22</v>
      </c>
      <c r="O454" s="226" t="s">
        <v>46</v>
      </c>
      <c r="P454" s="227">
        <f>I454+J454</f>
        <v>0</v>
      </c>
      <c r="Q454" s="227">
        <f>ROUND(I454*H454,2)</f>
        <v>0</v>
      </c>
      <c r="R454" s="227">
        <f>ROUND(J454*H454,2)</f>
        <v>0</v>
      </c>
      <c r="S454" s="86"/>
      <c r="T454" s="228">
        <f>S454*H454</f>
        <v>0</v>
      </c>
      <c r="U454" s="228">
        <v>0</v>
      </c>
      <c r="V454" s="228">
        <f>U454*H454</f>
        <v>0</v>
      </c>
      <c r="W454" s="228">
        <v>0</v>
      </c>
      <c r="X454" s="229">
        <f>W454*H454</f>
        <v>0</v>
      </c>
      <c r="Y454" s="40"/>
      <c r="Z454" s="40"/>
      <c r="AA454" s="40"/>
      <c r="AB454" s="40"/>
      <c r="AC454" s="40"/>
      <c r="AD454" s="40"/>
      <c r="AE454" s="40"/>
      <c r="AR454" s="230" t="s">
        <v>302</v>
      </c>
      <c r="AT454" s="230" t="s">
        <v>213</v>
      </c>
      <c r="AU454" s="230" t="s">
        <v>86</v>
      </c>
      <c r="AY454" s="19" t="s">
        <v>211</v>
      </c>
      <c r="BE454" s="231">
        <f>IF(O454="základní",K454,0)</f>
        <v>0</v>
      </c>
      <c r="BF454" s="231">
        <f>IF(O454="snížená",K454,0)</f>
        <v>0</v>
      </c>
      <c r="BG454" s="231">
        <f>IF(O454="zákl. přenesená",K454,0)</f>
        <v>0</v>
      </c>
      <c r="BH454" s="231">
        <f>IF(O454="sníž. přenesená",K454,0)</f>
        <v>0</v>
      </c>
      <c r="BI454" s="231">
        <f>IF(O454="nulová",K454,0)</f>
        <v>0</v>
      </c>
      <c r="BJ454" s="19" t="s">
        <v>84</v>
      </c>
      <c r="BK454" s="231">
        <f>ROUND(P454*H454,2)</f>
        <v>0</v>
      </c>
      <c r="BL454" s="19" t="s">
        <v>302</v>
      </c>
      <c r="BM454" s="230" t="s">
        <v>1287</v>
      </c>
    </row>
    <row r="455" s="2" customFormat="1">
      <c r="A455" s="40"/>
      <c r="B455" s="41"/>
      <c r="C455" s="42"/>
      <c r="D455" s="232" t="s">
        <v>220</v>
      </c>
      <c r="E455" s="42"/>
      <c r="F455" s="233" t="s">
        <v>1288</v>
      </c>
      <c r="G455" s="42"/>
      <c r="H455" s="42"/>
      <c r="I455" s="234"/>
      <c r="J455" s="234"/>
      <c r="K455" s="42"/>
      <c r="L455" s="42"/>
      <c r="M455" s="46"/>
      <c r="N455" s="235"/>
      <c r="O455" s="236"/>
      <c r="P455" s="86"/>
      <c r="Q455" s="86"/>
      <c r="R455" s="86"/>
      <c r="S455" s="86"/>
      <c r="T455" s="86"/>
      <c r="U455" s="86"/>
      <c r="V455" s="86"/>
      <c r="W455" s="86"/>
      <c r="X455" s="87"/>
      <c r="Y455" s="40"/>
      <c r="Z455" s="40"/>
      <c r="AA455" s="40"/>
      <c r="AB455" s="40"/>
      <c r="AC455" s="40"/>
      <c r="AD455" s="40"/>
      <c r="AE455" s="40"/>
      <c r="AT455" s="19" t="s">
        <v>220</v>
      </c>
      <c r="AU455" s="19" t="s">
        <v>86</v>
      </c>
    </row>
    <row r="456" s="12" customFormat="1" ht="22.8" customHeight="1">
      <c r="A456" s="12"/>
      <c r="B456" s="201"/>
      <c r="C456" s="202"/>
      <c r="D456" s="203" t="s">
        <v>76</v>
      </c>
      <c r="E456" s="216" t="s">
        <v>513</v>
      </c>
      <c r="F456" s="216" t="s">
        <v>514</v>
      </c>
      <c r="G456" s="202"/>
      <c r="H456" s="202"/>
      <c r="I456" s="205"/>
      <c r="J456" s="205"/>
      <c r="K456" s="217">
        <f>BK456</f>
        <v>0</v>
      </c>
      <c r="L456" s="202"/>
      <c r="M456" s="207"/>
      <c r="N456" s="208"/>
      <c r="O456" s="209"/>
      <c r="P456" s="209"/>
      <c r="Q456" s="210">
        <f>SUM(Q457:Q487)</f>
        <v>0</v>
      </c>
      <c r="R456" s="210">
        <f>SUM(R457:R487)</f>
        <v>0</v>
      </c>
      <c r="S456" s="209"/>
      <c r="T456" s="211">
        <f>SUM(T457:T487)</f>
        <v>0</v>
      </c>
      <c r="U456" s="209"/>
      <c r="V456" s="211">
        <f>SUM(V457:V487)</f>
        <v>0.066259825599999989</v>
      </c>
      <c r="W456" s="209"/>
      <c r="X456" s="212">
        <f>SUM(X457:X487)</f>
        <v>0.0076151999999999999</v>
      </c>
      <c r="Y456" s="12"/>
      <c r="Z456" s="12"/>
      <c r="AA456" s="12"/>
      <c r="AB456" s="12"/>
      <c r="AC456" s="12"/>
      <c r="AD456" s="12"/>
      <c r="AE456" s="12"/>
      <c r="AR456" s="213" t="s">
        <v>86</v>
      </c>
      <c r="AT456" s="214" t="s">
        <v>76</v>
      </c>
      <c r="AU456" s="214" t="s">
        <v>84</v>
      </c>
      <c r="AY456" s="213" t="s">
        <v>211</v>
      </c>
      <c r="BK456" s="215">
        <f>SUM(BK457:BK487)</f>
        <v>0</v>
      </c>
    </row>
    <row r="457" s="2" customFormat="1" ht="24.15" customHeight="1">
      <c r="A457" s="40"/>
      <c r="B457" s="41"/>
      <c r="C457" s="218" t="s">
        <v>1289</v>
      </c>
      <c r="D457" s="218" t="s">
        <v>213</v>
      </c>
      <c r="E457" s="219" t="s">
        <v>1290</v>
      </c>
      <c r="F457" s="220" t="s">
        <v>1291</v>
      </c>
      <c r="G457" s="221" t="s">
        <v>345</v>
      </c>
      <c r="H457" s="222">
        <v>4.5599999999999996</v>
      </c>
      <c r="I457" s="223"/>
      <c r="J457" s="223"/>
      <c r="K457" s="224">
        <f>ROUND(P457*H457,2)</f>
        <v>0</v>
      </c>
      <c r="L457" s="220" t="s">
        <v>217</v>
      </c>
      <c r="M457" s="46"/>
      <c r="N457" s="225" t="s">
        <v>22</v>
      </c>
      <c r="O457" s="226" t="s">
        <v>46</v>
      </c>
      <c r="P457" s="227">
        <f>I457+J457</f>
        <v>0</v>
      </c>
      <c r="Q457" s="227">
        <f>ROUND(I457*H457,2)</f>
        <v>0</v>
      </c>
      <c r="R457" s="227">
        <f>ROUND(J457*H457,2)</f>
        <v>0</v>
      </c>
      <c r="S457" s="86"/>
      <c r="T457" s="228">
        <f>S457*H457</f>
        <v>0</v>
      </c>
      <c r="U457" s="228">
        <v>0</v>
      </c>
      <c r="V457" s="228">
        <f>U457*H457</f>
        <v>0</v>
      </c>
      <c r="W457" s="228">
        <v>0.00167</v>
      </c>
      <c r="X457" s="229">
        <f>W457*H457</f>
        <v>0.0076151999999999999</v>
      </c>
      <c r="Y457" s="40"/>
      <c r="Z457" s="40"/>
      <c r="AA457" s="40"/>
      <c r="AB457" s="40"/>
      <c r="AC457" s="40"/>
      <c r="AD457" s="40"/>
      <c r="AE457" s="40"/>
      <c r="AR457" s="230" t="s">
        <v>302</v>
      </c>
      <c r="AT457" s="230" t="s">
        <v>213</v>
      </c>
      <c r="AU457" s="230" t="s">
        <v>86</v>
      </c>
      <c r="AY457" s="19" t="s">
        <v>211</v>
      </c>
      <c r="BE457" s="231">
        <f>IF(O457="základní",K457,0)</f>
        <v>0</v>
      </c>
      <c r="BF457" s="231">
        <f>IF(O457="snížená",K457,0)</f>
        <v>0</v>
      </c>
      <c r="BG457" s="231">
        <f>IF(O457="zákl. přenesená",K457,0)</f>
        <v>0</v>
      </c>
      <c r="BH457" s="231">
        <f>IF(O457="sníž. přenesená",K457,0)</f>
        <v>0</v>
      </c>
      <c r="BI457" s="231">
        <f>IF(O457="nulová",K457,0)</f>
        <v>0</v>
      </c>
      <c r="BJ457" s="19" t="s">
        <v>84</v>
      </c>
      <c r="BK457" s="231">
        <f>ROUND(P457*H457,2)</f>
        <v>0</v>
      </c>
      <c r="BL457" s="19" t="s">
        <v>302</v>
      </c>
      <c r="BM457" s="230" t="s">
        <v>1292</v>
      </c>
    </row>
    <row r="458" s="2" customFormat="1">
      <c r="A458" s="40"/>
      <c r="B458" s="41"/>
      <c r="C458" s="42"/>
      <c r="D458" s="232" t="s">
        <v>220</v>
      </c>
      <c r="E458" s="42"/>
      <c r="F458" s="233" t="s">
        <v>1293</v>
      </c>
      <c r="G458" s="42"/>
      <c r="H458" s="42"/>
      <c r="I458" s="234"/>
      <c r="J458" s="234"/>
      <c r="K458" s="42"/>
      <c r="L458" s="42"/>
      <c r="M458" s="46"/>
      <c r="N458" s="235"/>
      <c r="O458" s="236"/>
      <c r="P458" s="86"/>
      <c r="Q458" s="86"/>
      <c r="R458" s="86"/>
      <c r="S458" s="86"/>
      <c r="T458" s="86"/>
      <c r="U458" s="86"/>
      <c r="V458" s="86"/>
      <c r="W458" s="86"/>
      <c r="X458" s="87"/>
      <c r="Y458" s="40"/>
      <c r="Z458" s="40"/>
      <c r="AA458" s="40"/>
      <c r="AB458" s="40"/>
      <c r="AC458" s="40"/>
      <c r="AD458" s="40"/>
      <c r="AE458" s="40"/>
      <c r="AT458" s="19" t="s">
        <v>220</v>
      </c>
      <c r="AU458" s="19" t="s">
        <v>86</v>
      </c>
    </row>
    <row r="459" s="13" customFormat="1">
      <c r="A459" s="13"/>
      <c r="B459" s="237"/>
      <c r="C459" s="238"/>
      <c r="D459" s="232" t="s">
        <v>222</v>
      </c>
      <c r="E459" s="239" t="s">
        <v>22</v>
      </c>
      <c r="F459" s="240" t="s">
        <v>1294</v>
      </c>
      <c r="G459" s="238"/>
      <c r="H459" s="241">
        <v>4.5599999999999996</v>
      </c>
      <c r="I459" s="242"/>
      <c r="J459" s="242"/>
      <c r="K459" s="238"/>
      <c r="L459" s="238"/>
      <c r="M459" s="243"/>
      <c r="N459" s="244"/>
      <c r="O459" s="245"/>
      <c r="P459" s="245"/>
      <c r="Q459" s="245"/>
      <c r="R459" s="245"/>
      <c r="S459" s="245"/>
      <c r="T459" s="245"/>
      <c r="U459" s="245"/>
      <c r="V459" s="245"/>
      <c r="W459" s="245"/>
      <c r="X459" s="246"/>
      <c r="Y459" s="13"/>
      <c r="Z459" s="13"/>
      <c r="AA459" s="13"/>
      <c r="AB459" s="13"/>
      <c r="AC459" s="13"/>
      <c r="AD459" s="13"/>
      <c r="AE459" s="13"/>
      <c r="AT459" s="247" t="s">
        <v>222</v>
      </c>
      <c r="AU459" s="247" t="s">
        <v>86</v>
      </c>
      <c r="AV459" s="13" t="s">
        <v>86</v>
      </c>
      <c r="AW459" s="13" t="s">
        <v>5</v>
      </c>
      <c r="AX459" s="13" t="s">
        <v>84</v>
      </c>
      <c r="AY459" s="247" t="s">
        <v>211</v>
      </c>
    </row>
    <row r="460" s="2" customFormat="1" ht="24.15" customHeight="1">
      <c r="A460" s="40"/>
      <c r="B460" s="41"/>
      <c r="C460" s="218" t="s">
        <v>1295</v>
      </c>
      <c r="D460" s="218" t="s">
        <v>213</v>
      </c>
      <c r="E460" s="219" t="s">
        <v>1296</v>
      </c>
      <c r="F460" s="220" t="s">
        <v>1297</v>
      </c>
      <c r="G460" s="221" t="s">
        <v>345</v>
      </c>
      <c r="H460" s="222">
        <v>1.9299999999999999</v>
      </c>
      <c r="I460" s="223"/>
      <c r="J460" s="223"/>
      <c r="K460" s="224">
        <f>ROUND(P460*H460,2)</f>
        <v>0</v>
      </c>
      <c r="L460" s="220" t="s">
        <v>217</v>
      </c>
      <c r="M460" s="46"/>
      <c r="N460" s="225" t="s">
        <v>22</v>
      </c>
      <c r="O460" s="226" t="s">
        <v>46</v>
      </c>
      <c r="P460" s="227">
        <f>I460+J460</f>
        <v>0</v>
      </c>
      <c r="Q460" s="227">
        <f>ROUND(I460*H460,2)</f>
        <v>0</v>
      </c>
      <c r="R460" s="227">
        <f>ROUND(J460*H460,2)</f>
        <v>0</v>
      </c>
      <c r="S460" s="86"/>
      <c r="T460" s="228">
        <f>S460*H460</f>
        <v>0</v>
      </c>
      <c r="U460" s="228">
        <v>0.00224625</v>
      </c>
      <c r="V460" s="228">
        <f>U460*H460</f>
        <v>0.0043352625000000001</v>
      </c>
      <c r="W460" s="228">
        <v>0</v>
      </c>
      <c r="X460" s="229">
        <f>W460*H460</f>
        <v>0</v>
      </c>
      <c r="Y460" s="40"/>
      <c r="Z460" s="40"/>
      <c r="AA460" s="40"/>
      <c r="AB460" s="40"/>
      <c r="AC460" s="40"/>
      <c r="AD460" s="40"/>
      <c r="AE460" s="40"/>
      <c r="AR460" s="230" t="s">
        <v>302</v>
      </c>
      <c r="AT460" s="230" t="s">
        <v>213</v>
      </c>
      <c r="AU460" s="230" t="s">
        <v>86</v>
      </c>
      <c r="AY460" s="19" t="s">
        <v>211</v>
      </c>
      <c r="BE460" s="231">
        <f>IF(O460="základní",K460,0)</f>
        <v>0</v>
      </c>
      <c r="BF460" s="231">
        <f>IF(O460="snížená",K460,0)</f>
        <v>0</v>
      </c>
      <c r="BG460" s="231">
        <f>IF(O460="zákl. přenesená",K460,0)</f>
        <v>0</v>
      </c>
      <c r="BH460" s="231">
        <f>IF(O460="sníž. přenesená",K460,0)</f>
        <v>0</v>
      </c>
      <c r="BI460" s="231">
        <f>IF(O460="nulová",K460,0)</f>
        <v>0</v>
      </c>
      <c r="BJ460" s="19" t="s">
        <v>84</v>
      </c>
      <c r="BK460" s="231">
        <f>ROUND(P460*H460,2)</f>
        <v>0</v>
      </c>
      <c r="BL460" s="19" t="s">
        <v>302</v>
      </c>
      <c r="BM460" s="230" t="s">
        <v>1298</v>
      </c>
    </row>
    <row r="461" s="2" customFormat="1">
      <c r="A461" s="40"/>
      <c r="B461" s="41"/>
      <c r="C461" s="42"/>
      <c r="D461" s="232" t="s">
        <v>220</v>
      </c>
      <c r="E461" s="42"/>
      <c r="F461" s="233" t="s">
        <v>1299</v>
      </c>
      <c r="G461" s="42"/>
      <c r="H461" s="42"/>
      <c r="I461" s="234"/>
      <c r="J461" s="234"/>
      <c r="K461" s="42"/>
      <c r="L461" s="42"/>
      <c r="M461" s="46"/>
      <c r="N461" s="235"/>
      <c r="O461" s="236"/>
      <c r="P461" s="86"/>
      <c r="Q461" s="86"/>
      <c r="R461" s="86"/>
      <c r="S461" s="86"/>
      <c r="T461" s="86"/>
      <c r="U461" s="86"/>
      <c r="V461" s="86"/>
      <c r="W461" s="86"/>
      <c r="X461" s="87"/>
      <c r="Y461" s="40"/>
      <c r="Z461" s="40"/>
      <c r="AA461" s="40"/>
      <c r="AB461" s="40"/>
      <c r="AC461" s="40"/>
      <c r="AD461" s="40"/>
      <c r="AE461" s="40"/>
      <c r="AT461" s="19" t="s">
        <v>220</v>
      </c>
      <c r="AU461" s="19" t="s">
        <v>86</v>
      </c>
    </row>
    <row r="462" s="13" customFormat="1">
      <c r="A462" s="13"/>
      <c r="B462" s="237"/>
      <c r="C462" s="238"/>
      <c r="D462" s="232" t="s">
        <v>222</v>
      </c>
      <c r="E462" s="239" t="s">
        <v>22</v>
      </c>
      <c r="F462" s="240" t="s">
        <v>1300</v>
      </c>
      <c r="G462" s="238"/>
      <c r="H462" s="241">
        <v>1.9299999999999999</v>
      </c>
      <c r="I462" s="242"/>
      <c r="J462" s="242"/>
      <c r="K462" s="238"/>
      <c r="L462" s="238"/>
      <c r="M462" s="243"/>
      <c r="N462" s="244"/>
      <c r="O462" s="245"/>
      <c r="P462" s="245"/>
      <c r="Q462" s="245"/>
      <c r="R462" s="245"/>
      <c r="S462" s="245"/>
      <c r="T462" s="245"/>
      <c r="U462" s="245"/>
      <c r="V462" s="245"/>
      <c r="W462" s="245"/>
      <c r="X462" s="246"/>
      <c r="Y462" s="13"/>
      <c r="Z462" s="13"/>
      <c r="AA462" s="13"/>
      <c r="AB462" s="13"/>
      <c r="AC462" s="13"/>
      <c r="AD462" s="13"/>
      <c r="AE462" s="13"/>
      <c r="AT462" s="247" t="s">
        <v>222</v>
      </c>
      <c r="AU462" s="247" t="s">
        <v>86</v>
      </c>
      <c r="AV462" s="13" t="s">
        <v>86</v>
      </c>
      <c r="AW462" s="13" t="s">
        <v>5</v>
      </c>
      <c r="AX462" s="13" t="s">
        <v>84</v>
      </c>
      <c r="AY462" s="247" t="s">
        <v>211</v>
      </c>
    </row>
    <row r="463" s="2" customFormat="1" ht="24.15" customHeight="1">
      <c r="A463" s="40"/>
      <c r="B463" s="41"/>
      <c r="C463" s="218" t="s">
        <v>1301</v>
      </c>
      <c r="D463" s="218" t="s">
        <v>213</v>
      </c>
      <c r="E463" s="219" t="s">
        <v>1302</v>
      </c>
      <c r="F463" s="220" t="s">
        <v>1303</v>
      </c>
      <c r="G463" s="221" t="s">
        <v>345</v>
      </c>
      <c r="H463" s="222">
        <v>2.23</v>
      </c>
      <c r="I463" s="223"/>
      <c r="J463" s="223"/>
      <c r="K463" s="224">
        <f>ROUND(P463*H463,2)</f>
        <v>0</v>
      </c>
      <c r="L463" s="220" t="s">
        <v>217</v>
      </c>
      <c r="M463" s="46"/>
      <c r="N463" s="225" t="s">
        <v>22</v>
      </c>
      <c r="O463" s="226" t="s">
        <v>46</v>
      </c>
      <c r="P463" s="227">
        <f>I463+J463</f>
        <v>0</v>
      </c>
      <c r="Q463" s="227">
        <f>ROUND(I463*H463,2)</f>
        <v>0</v>
      </c>
      <c r="R463" s="227">
        <f>ROUND(J463*H463,2)</f>
        <v>0</v>
      </c>
      <c r="S463" s="86"/>
      <c r="T463" s="228">
        <f>S463*H463</f>
        <v>0</v>
      </c>
      <c r="U463" s="228">
        <v>0.00089952000000000001</v>
      </c>
      <c r="V463" s="228">
        <f>U463*H463</f>
        <v>0.0020059295999999998</v>
      </c>
      <c r="W463" s="228">
        <v>0</v>
      </c>
      <c r="X463" s="229">
        <f>W463*H463</f>
        <v>0</v>
      </c>
      <c r="Y463" s="40"/>
      <c r="Z463" s="40"/>
      <c r="AA463" s="40"/>
      <c r="AB463" s="40"/>
      <c r="AC463" s="40"/>
      <c r="AD463" s="40"/>
      <c r="AE463" s="40"/>
      <c r="AR463" s="230" t="s">
        <v>302</v>
      </c>
      <c r="AT463" s="230" t="s">
        <v>213</v>
      </c>
      <c r="AU463" s="230" t="s">
        <v>86</v>
      </c>
      <c r="AY463" s="19" t="s">
        <v>211</v>
      </c>
      <c r="BE463" s="231">
        <f>IF(O463="základní",K463,0)</f>
        <v>0</v>
      </c>
      <c r="BF463" s="231">
        <f>IF(O463="snížená",K463,0)</f>
        <v>0</v>
      </c>
      <c r="BG463" s="231">
        <f>IF(O463="zákl. přenesená",K463,0)</f>
        <v>0</v>
      </c>
      <c r="BH463" s="231">
        <f>IF(O463="sníž. přenesená",K463,0)</f>
        <v>0</v>
      </c>
      <c r="BI463" s="231">
        <f>IF(O463="nulová",K463,0)</f>
        <v>0</v>
      </c>
      <c r="BJ463" s="19" t="s">
        <v>84</v>
      </c>
      <c r="BK463" s="231">
        <f>ROUND(P463*H463,2)</f>
        <v>0</v>
      </c>
      <c r="BL463" s="19" t="s">
        <v>302</v>
      </c>
      <c r="BM463" s="230" t="s">
        <v>1304</v>
      </c>
    </row>
    <row r="464" s="2" customFormat="1">
      <c r="A464" s="40"/>
      <c r="B464" s="41"/>
      <c r="C464" s="42"/>
      <c r="D464" s="232" t="s">
        <v>220</v>
      </c>
      <c r="E464" s="42"/>
      <c r="F464" s="233" t="s">
        <v>1305</v>
      </c>
      <c r="G464" s="42"/>
      <c r="H464" s="42"/>
      <c r="I464" s="234"/>
      <c r="J464" s="234"/>
      <c r="K464" s="42"/>
      <c r="L464" s="42"/>
      <c r="M464" s="46"/>
      <c r="N464" s="235"/>
      <c r="O464" s="236"/>
      <c r="P464" s="86"/>
      <c r="Q464" s="86"/>
      <c r="R464" s="86"/>
      <c r="S464" s="86"/>
      <c r="T464" s="86"/>
      <c r="U464" s="86"/>
      <c r="V464" s="86"/>
      <c r="W464" s="86"/>
      <c r="X464" s="87"/>
      <c r="Y464" s="40"/>
      <c r="Z464" s="40"/>
      <c r="AA464" s="40"/>
      <c r="AB464" s="40"/>
      <c r="AC464" s="40"/>
      <c r="AD464" s="40"/>
      <c r="AE464" s="40"/>
      <c r="AT464" s="19" t="s">
        <v>220</v>
      </c>
      <c r="AU464" s="19" t="s">
        <v>86</v>
      </c>
    </row>
    <row r="465" s="13" customFormat="1">
      <c r="A465" s="13"/>
      <c r="B465" s="237"/>
      <c r="C465" s="238"/>
      <c r="D465" s="232" t="s">
        <v>222</v>
      </c>
      <c r="E465" s="239" t="s">
        <v>22</v>
      </c>
      <c r="F465" s="240" t="s">
        <v>1306</v>
      </c>
      <c r="G465" s="238"/>
      <c r="H465" s="241">
        <v>2.23</v>
      </c>
      <c r="I465" s="242"/>
      <c r="J465" s="242"/>
      <c r="K465" s="238"/>
      <c r="L465" s="238"/>
      <c r="M465" s="243"/>
      <c r="N465" s="244"/>
      <c r="O465" s="245"/>
      <c r="P465" s="245"/>
      <c r="Q465" s="245"/>
      <c r="R465" s="245"/>
      <c r="S465" s="245"/>
      <c r="T465" s="245"/>
      <c r="U465" s="245"/>
      <c r="V465" s="245"/>
      <c r="W465" s="245"/>
      <c r="X465" s="246"/>
      <c r="Y465" s="13"/>
      <c r="Z465" s="13"/>
      <c r="AA465" s="13"/>
      <c r="AB465" s="13"/>
      <c r="AC465" s="13"/>
      <c r="AD465" s="13"/>
      <c r="AE465" s="13"/>
      <c r="AT465" s="247" t="s">
        <v>222</v>
      </c>
      <c r="AU465" s="247" t="s">
        <v>86</v>
      </c>
      <c r="AV465" s="13" t="s">
        <v>86</v>
      </c>
      <c r="AW465" s="13" t="s">
        <v>5</v>
      </c>
      <c r="AX465" s="13" t="s">
        <v>84</v>
      </c>
      <c r="AY465" s="247" t="s">
        <v>211</v>
      </c>
    </row>
    <row r="466" s="2" customFormat="1" ht="24.15" customHeight="1">
      <c r="A466" s="40"/>
      <c r="B466" s="41"/>
      <c r="C466" s="218" t="s">
        <v>1307</v>
      </c>
      <c r="D466" s="218" t="s">
        <v>213</v>
      </c>
      <c r="E466" s="219" t="s">
        <v>1308</v>
      </c>
      <c r="F466" s="220" t="s">
        <v>1309</v>
      </c>
      <c r="G466" s="221" t="s">
        <v>345</v>
      </c>
      <c r="H466" s="222">
        <v>1.9299999999999999</v>
      </c>
      <c r="I466" s="223"/>
      <c r="J466" s="223"/>
      <c r="K466" s="224">
        <f>ROUND(P466*H466,2)</f>
        <v>0</v>
      </c>
      <c r="L466" s="220" t="s">
        <v>217</v>
      </c>
      <c r="M466" s="46"/>
      <c r="N466" s="225" t="s">
        <v>22</v>
      </c>
      <c r="O466" s="226" t="s">
        <v>46</v>
      </c>
      <c r="P466" s="227">
        <f>I466+J466</f>
        <v>0</v>
      </c>
      <c r="Q466" s="227">
        <f>ROUND(I466*H466,2)</f>
        <v>0</v>
      </c>
      <c r="R466" s="227">
        <f>ROUND(J466*H466,2)</f>
        <v>0</v>
      </c>
      <c r="S466" s="86"/>
      <c r="T466" s="228">
        <f>S466*H466</f>
        <v>0</v>
      </c>
      <c r="U466" s="228">
        <v>0.0029739499999999999</v>
      </c>
      <c r="V466" s="228">
        <f>U466*H466</f>
        <v>0.0057397235000000001</v>
      </c>
      <c r="W466" s="228">
        <v>0</v>
      </c>
      <c r="X466" s="229">
        <f>W466*H466</f>
        <v>0</v>
      </c>
      <c r="Y466" s="40"/>
      <c r="Z466" s="40"/>
      <c r="AA466" s="40"/>
      <c r="AB466" s="40"/>
      <c r="AC466" s="40"/>
      <c r="AD466" s="40"/>
      <c r="AE466" s="40"/>
      <c r="AR466" s="230" t="s">
        <v>302</v>
      </c>
      <c r="AT466" s="230" t="s">
        <v>213</v>
      </c>
      <c r="AU466" s="230" t="s">
        <v>86</v>
      </c>
      <c r="AY466" s="19" t="s">
        <v>211</v>
      </c>
      <c r="BE466" s="231">
        <f>IF(O466="základní",K466,0)</f>
        <v>0</v>
      </c>
      <c r="BF466" s="231">
        <f>IF(O466="snížená",K466,0)</f>
        <v>0</v>
      </c>
      <c r="BG466" s="231">
        <f>IF(O466="zákl. přenesená",K466,0)</f>
        <v>0</v>
      </c>
      <c r="BH466" s="231">
        <f>IF(O466="sníž. přenesená",K466,0)</f>
        <v>0</v>
      </c>
      <c r="BI466" s="231">
        <f>IF(O466="nulová",K466,0)</f>
        <v>0</v>
      </c>
      <c r="BJ466" s="19" t="s">
        <v>84</v>
      </c>
      <c r="BK466" s="231">
        <f>ROUND(P466*H466,2)</f>
        <v>0</v>
      </c>
      <c r="BL466" s="19" t="s">
        <v>302</v>
      </c>
      <c r="BM466" s="230" t="s">
        <v>1310</v>
      </c>
    </row>
    <row r="467" s="2" customFormat="1">
      <c r="A467" s="40"/>
      <c r="B467" s="41"/>
      <c r="C467" s="42"/>
      <c r="D467" s="232" t="s">
        <v>220</v>
      </c>
      <c r="E467" s="42"/>
      <c r="F467" s="233" t="s">
        <v>1311</v>
      </c>
      <c r="G467" s="42"/>
      <c r="H467" s="42"/>
      <c r="I467" s="234"/>
      <c r="J467" s="234"/>
      <c r="K467" s="42"/>
      <c r="L467" s="42"/>
      <c r="M467" s="46"/>
      <c r="N467" s="235"/>
      <c r="O467" s="236"/>
      <c r="P467" s="86"/>
      <c r="Q467" s="86"/>
      <c r="R467" s="86"/>
      <c r="S467" s="86"/>
      <c r="T467" s="86"/>
      <c r="U467" s="86"/>
      <c r="V467" s="86"/>
      <c r="W467" s="86"/>
      <c r="X467" s="87"/>
      <c r="Y467" s="40"/>
      <c r="Z467" s="40"/>
      <c r="AA467" s="40"/>
      <c r="AB467" s="40"/>
      <c r="AC467" s="40"/>
      <c r="AD467" s="40"/>
      <c r="AE467" s="40"/>
      <c r="AT467" s="19" t="s">
        <v>220</v>
      </c>
      <c r="AU467" s="19" t="s">
        <v>86</v>
      </c>
    </row>
    <row r="468" s="13" customFormat="1">
      <c r="A468" s="13"/>
      <c r="B468" s="237"/>
      <c r="C468" s="238"/>
      <c r="D468" s="232" t="s">
        <v>222</v>
      </c>
      <c r="E468" s="239" t="s">
        <v>22</v>
      </c>
      <c r="F468" s="240" t="s">
        <v>1300</v>
      </c>
      <c r="G468" s="238"/>
      <c r="H468" s="241">
        <v>1.9299999999999999</v>
      </c>
      <c r="I468" s="242"/>
      <c r="J468" s="242"/>
      <c r="K468" s="238"/>
      <c r="L468" s="238"/>
      <c r="M468" s="243"/>
      <c r="N468" s="244"/>
      <c r="O468" s="245"/>
      <c r="P468" s="245"/>
      <c r="Q468" s="245"/>
      <c r="R468" s="245"/>
      <c r="S468" s="245"/>
      <c r="T468" s="245"/>
      <c r="U468" s="245"/>
      <c r="V468" s="245"/>
      <c r="W468" s="245"/>
      <c r="X468" s="246"/>
      <c r="Y468" s="13"/>
      <c r="Z468" s="13"/>
      <c r="AA468" s="13"/>
      <c r="AB468" s="13"/>
      <c r="AC468" s="13"/>
      <c r="AD468" s="13"/>
      <c r="AE468" s="13"/>
      <c r="AT468" s="247" t="s">
        <v>222</v>
      </c>
      <c r="AU468" s="247" t="s">
        <v>86</v>
      </c>
      <c r="AV468" s="13" t="s">
        <v>86</v>
      </c>
      <c r="AW468" s="13" t="s">
        <v>5</v>
      </c>
      <c r="AX468" s="13" t="s">
        <v>84</v>
      </c>
      <c r="AY468" s="247" t="s">
        <v>211</v>
      </c>
    </row>
    <row r="469" s="2" customFormat="1">
      <c r="A469" s="40"/>
      <c r="B469" s="41"/>
      <c r="C469" s="218" t="s">
        <v>1312</v>
      </c>
      <c r="D469" s="218" t="s">
        <v>213</v>
      </c>
      <c r="E469" s="219" t="s">
        <v>1313</v>
      </c>
      <c r="F469" s="220" t="s">
        <v>1314</v>
      </c>
      <c r="G469" s="221" t="s">
        <v>345</v>
      </c>
      <c r="H469" s="222">
        <v>6</v>
      </c>
      <c r="I469" s="223"/>
      <c r="J469" s="223"/>
      <c r="K469" s="224">
        <f>ROUND(P469*H469,2)</f>
        <v>0</v>
      </c>
      <c r="L469" s="220" t="s">
        <v>217</v>
      </c>
      <c r="M469" s="46"/>
      <c r="N469" s="225" t="s">
        <v>22</v>
      </c>
      <c r="O469" s="226" t="s">
        <v>46</v>
      </c>
      <c r="P469" s="227">
        <f>I469+J469</f>
        <v>0</v>
      </c>
      <c r="Q469" s="227">
        <f>ROUND(I469*H469,2)</f>
        <v>0</v>
      </c>
      <c r="R469" s="227">
        <f>ROUND(J469*H469,2)</f>
        <v>0</v>
      </c>
      <c r="S469" s="86"/>
      <c r="T469" s="228">
        <f>S469*H469</f>
        <v>0</v>
      </c>
      <c r="U469" s="228">
        <v>0.00290815</v>
      </c>
      <c r="V469" s="228">
        <f>U469*H469</f>
        <v>0.0174489</v>
      </c>
      <c r="W469" s="228">
        <v>0</v>
      </c>
      <c r="X469" s="229">
        <f>W469*H469</f>
        <v>0</v>
      </c>
      <c r="Y469" s="40"/>
      <c r="Z469" s="40"/>
      <c r="AA469" s="40"/>
      <c r="AB469" s="40"/>
      <c r="AC469" s="40"/>
      <c r="AD469" s="40"/>
      <c r="AE469" s="40"/>
      <c r="AR469" s="230" t="s">
        <v>302</v>
      </c>
      <c r="AT469" s="230" t="s">
        <v>213</v>
      </c>
      <c r="AU469" s="230" t="s">
        <v>86</v>
      </c>
      <c r="AY469" s="19" t="s">
        <v>211</v>
      </c>
      <c r="BE469" s="231">
        <f>IF(O469="základní",K469,0)</f>
        <v>0</v>
      </c>
      <c r="BF469" s="231">
        <f>IF(O469="snížená",K469,0)</f>
        <v>0</v>
      </c>
      <c r="BG469" s="231">
        <f>IF(O469="zákl. přenesená",K469,0)</f>
        <v>0</v>
      </c>
      <c r="BH469" s="231">
        <f>IF(O469="sníž. přenesená",K469,0)</f>
        <v>0</v>
      </c>
      <c r="BI469" s="231">
        <f>IF(O469="nulová",K469,0)</f>
        <v>0</v>
      </c>
      <c r="BJ469" s="19" t="s">
        <v>84</v>
      </c>
      <c r="BK469" s="231">
        <f>ROUND(P469*H469,2)</f>
        <v>0</v>
      </c>
      <c r="BL469" s="19" t="s">
        <v>302</v>
      </c>
      <c r="BM469" s="230" t="s">
        <v>1315</v>
      </c>
    </row>
    <row r="470" s="2" customFormat="1">
      <c r="A470" s="40"/>
      <c r="B470" s="41"/>
      <c r="C470" s="42"/>
      <c r="D470" s="232" t="s">
        <v>220</v>
      </c>
      <c r="E470" s="42"/>
      <c r="F470" s="233" t="s">
        <v>1316</v>
      </c>
      <c r="G470" s="42"/>
      <c r="H470" s="42"/>
      <c r="I470" s="234"/>
      <c r="J470" s="234"/>
      <c r="K470" s="42"/>
      <c r="L470" s="42"/>
      <c r="M470" s="46"/>
      <c r="N470" s="235"/>
      <c r="O470" s="236"/>
      <c r="P470" s="86"/>
      <c r="Q470" s="86"/>
      <c r="R470" s="86"/>
      <c r="S470" s="86"/>
      <c r="T470" s="86"/>
      <c r="U470" s="86"/>
      <c r="V470" s="86"/>
      <c r="W470" s="86"/>
      <c r="X470" s="87"/>
      <c r="Y470" s="40"/>
      <c r="Z470" s="40"/>
      <c r="AA470" s="40"/>
      <c r="AB470" s="40"/>
      <c r="AC470" s="40"/>
      <c r="AD470" s="40"/>
      <c r="AE470" s="40"/>
      <c r="AT470" s="19" t="s">
        <v>220</v>
      </c>
      <c r="AU470" s="19" t="s">
        <v>86</v>
      </c>
    </row>
    <row r="471" s="13" customFormat="1">
      <c r="A471" s="13"/>
      <c r="B471" s="237"/>
      <c r="C471" s="238"/>
      <c r="D471" s="232" t="s">
        <v>222</v>
      </c>
      <c r="E471" s="239" t="s">
        <v>22</v>
      </c>
      <c r="F471" s="240" t="s">
        <v>1317</v>
      </c>
      <c r="G471" s="238"/>
      <c r="H471" s="241">
        <v>6</v>
      </c>
      <c r="I471" s="242"/>
      <c r="J471" s="242"/>
      <c r="K471" s="238"/>
      <c r="L471" s="238"/>
      <c r="M471" s="243"/>
      <c r="N471" s="244"/>
      <c r="O471" s="245"/>
      <c r="P471" s="245"/>
      <c r="Q471" s="245"/>
      <c r="R471" s="245"/>
      <c r="S471" s="245"/>
      <c r="T471" s="245"/>
      <c r="U471" s="245"/>
      <c r="V471" s="245"/>
      <c r="W471" s="245"/>
      <c r="X471" s="246"/>
      <c r="Y471" s="13"/>
      <c r="Z471" s="13"/>
      <c r="AA471" s="13"/>
      <c r="AB471" s="13"/>
      <c r="AC471" s="13"/>
      <c r="AD471" s="13"/>
      <c r="AE471" s="13"/>
      <c r="AT471" s="247" t="s">
        <v>222</v>
      </c>
      <c r="AU471" s="247" t="s">
        <v>86</v>
      </c>
      <c r="AV471" s="13" t="s">
        <v>86</v>
      </c>
      <c r="AW471" s="13" t="s">
        <v>5</v>
      </c>
      <c r="AX471" s="13" t="s">
        <v>84</v>
      </c>
      <c r="AY471" s="247" t="s">
        <v>211</v>
      </c>
    </row>
    <row r="472" s="2" customFormat="1">
      <c r="A472" s="40"/>
      <c r="B472" s="41"/>
      <c r="C472" s="218" t="s">
        <v>1318</v>
      </c>
      <c r="D472" s="218" t="s">
        <v>213</v>
      </c>
      <c r="E472" s="219" t="s">
        <v>1319</v>
      </c>
      <c r="F472" s="220" t="s">
        <v>1320</v>
      </c>
      <c r="G472" s="221" t="s">
        <v>497</v>
      </c>
      <c r="H472" s="222">
        <v>4</v>
      </c>
      <c r="I472" s="223"/>
      <c r="J472" s="223"/>
      <c r="K472" s="224">
        <f>ROUND(P472*H472,2)</f>
        <v>0</v>
      </c>
      <c r="L472" s="220" t="s">
        <v>217</v>
      </c>
      <c r="M472" s="46"/>
      <c r="N472" s="225" t="s">
        <v>22</v>
      </c>
      <c r="O472" s="226" t="s">
        <v>46</v>
      </c>
      <c r="P472" s="227">
        <f>I472+J472</f>
        <v>0</v>
      </c>
      <c r="Q472" s="227">
        <f>ROUND(I472*H472,2)</f>
        <v>0</v>
      </c>
      <c r="R472" s="227">
        <f>ROUND(J472*H472,2)</f>
        <v>0</v>
      </c>
      <c r="S472" s="86"/>
      <c r="T472" s="228">
        <f>S472*H472</f>
        <v>0</v>
      </c>
      <c r="U472" s="228">
        <v>0</v>
      </c>
      <c r="V472" s="228">
        <f>U472*H472</f>
        <v>0</v>
      </c>
      <c r="W472" s="228">
        <v>0</v>
      </c>
      <c r="X472" s="229">
        <f>W472*H472</f>
        <v>0</v>
      </c>
      <c r="Y472" s="40"/>
      <c r="Z472" s="40"/>
      <c r="AA472" s="40"/>
      <c r="AB472" s="40"/>
      <c r="AC472" s="40"/>
      <c r="AD472" s="40"/>
      <c r="AE472" s="40"/>
      <c r="AR472" s="230" t="s">
        <v>302</v>
      </c>
      <c r="AT472" s="230" t="s">
        <v>213</v>
      </c>
      <c r="AU472" s="230" t="s">
        <v>86</v>
      </c>
      <c r="AY472" s="19" t="s">
        <v>211</v>
      </c>
      <c r="BE472" s="231">
        <f>IF(O472="základní",K472,0)</f>
        <v>0</v>
      </c>
      <c r="BF472" s="231">
        <f>IF(O472="snížená",K472,0)</f>
        <v>0</v>
      </c>
      <c r="BG472" s="231">
        <f>IF(O472="zákl. přenesená",K472,0)</f>
        <v>0</v>
      </c>
      <c r="BH472" s="231">
        <f>IF(O472="sníž. přenesená",K472,0)</f>
        <v>0</v>
      </c>
      <c r="BI472" s="231">
        <f>IF(O472="nulová",K472,0)</f>
        <v>0</v>
      </c>
      <c r="BJ472" s="19" t="s">
        <v>84</v>
      </c>
      <c r="BK472" s="231">
        <f>ROUND(P472*H472,2)</f>
        <v>0</v>
      </c>
      <c r="BL472" s="19" t="s">
        <v>302</v>
      </c>
      <c r="BM472" s="230" t="s">
        <v>1321</v>
      </c>
    </row>
    <row r="473" s="2" customFormat="1">
      <c r="A473" s="40"/>
      <c r="B473" s="41"/>
      <c r="C473" s="42"/>
      <c r="D473" s="232" t="s">
        <v>220</v>
      </c>
      <c r="E473" s="42"/>
      <c r="F473" s="233" t="s">
        <v>1322</v>
      </c>
      <c r="G473" s="42"/>
      <c r="H473" s="42"/>
      <c r="I473" s="234"/>
      <c r="J473" s="234"/>
      <c r="K473" s="42"/>
      <c r="L473" s="42"/>
      <c r="M473" s="46"/>
      <c r="N473" s="235"/>
      <c r="O473" s="236"/>
      <c r="P473" s="86"/>
      <c r="Q473" s="86"/>
      <c r="R473" s="86"/>
      <c r="S473" s="86"/>
      <c r="T473" s="86"/>
      <c r="U473" s="86"/>
      <c r="V473" s="86"/>
      <c r="W473" s="86"/>
      <c r="X473" s="87"/>
      <c r="Y473" s="40"/>
      <c r="Z473" s="40"/>
      <c r="AA473" s="40"/>
      <c r="AB473" s="40"/>
      <c r="AC473" s="40"/>
      <c r="AD473" s="40"/>
      <c r="AE473" s="40"/>
      <c r="AT473" s="19" t="s">
        <v>220</v>
      </c>
      <c r="AU473" s="19" t="s">
        <v>86</v>
      </c>
    </row>
    <row r="474" s="13" customFormat="1">
      <c r="A474" s="13"/>
      <c r="B474" s="237"/>
      <c r="C474" s="238"/>
      <c r="D474" s="232" t="s">
        <v>222</v>
      </c>
      <c r="E474" s="239" t="s">
        <v>22</v>
      </c>
      <c r="F474" s="240" t="s">
        <v>921</v>
      </c>
      <c r="G474" s="238"/>
      <c r="H474" s="241">
        <v>4</v>
      </c>
      <c r="I474" s="242"/>
      <c r="J474" s="242"/>
      <c r="K474" s="238"/>
      <c r="L474" s="238"/>
      <c r="M474" s="243"/>
      <c r="N474" s="244"/>
      <c r="O474" s="245"/>
      <c r="P474" s="245"/>
      <c r="Q474" s="245"/>
      <c r="R474" s="245"/>
      <c r="S474" s="245"/>
      <c r="T474" s="245"/>
      <c r="U474" s="245"/>
      <c r="V474" s="245"/>
      <c r="W474" s="245"/>
      <c r="X474" s="246"/>
      <c r="Y474" s="13"/>
      <c r="Z474" s="13"/>
      <c r="AA474" s="13"/>
      <c r="AB474" s="13"/>
      <c r="AC474" s="13"/>
      <c r="AD474" s="13"/>
      <c r="AE474" s="13"/>
      <c r="AT474" s="247" t="s">
        <v>222</v>
      </c>
      <c r="AU474" s="247" t="s">
        <v>86</v>
      </c>
      <c r="AV474" s="13" t="s">
        <v>86</v>
      </c>
      <c r="AW474" s="13" t="s">
        <v>5</v>
      </c>
      <c r="AX474" s="13" t="s">
        <v>84</v>
      </c>
      <c r="AY474" s="247" t="s">
        <v>211</v>
      </c>
    </row>
    <row r="475" s="2" customFormat="1" ht="24.15" customHeight="1">
      <c r="A475" s="40"/>
      <c r="B475" s="41"/>
      <c r="C475" s="218" t="s">
        <v>1323</v>
      </c>
      <c r="D475" s="218" t="s">
        <v>213</v>
      </c>
      <c r="E475" s="219" t="s">
        <v>1324</v>
      </c>
      <c r="F475" s="220" t="s">
        <v>1325</v>
      </c>
      <c r="G475" s="221" t="s">
        <v>345</v>
      </c>
      <c r="H475" s="222">
        <v>2.2999999999999998</v>
      </c>
      <c r="I475" s="223"/>
      <c r="J475" s="223"/>
      <c r="K475" s="224">
        <f>ROUND(P475*H475,2)</f>
        <v>0</v>
      </c>
      <c r="L475" s="220" t="s">
        <v>217</v>
      </c>
      <c r="M475" s="46"/>
      <c r="N475" s="225" t="s">
        <v>22</v>
      </c>
      <c r="O475" s="226" t="s">
        <v>46</v>
      </c>
      <c r="P475" s="227">
        <f>I475+J475</f>
        <v>0</v>
      </c>
      <c r="Q475" s="227">
        <f>ROUND(I475*H475,2)</f>
        <v>0</v>
      </c>
      <c r="R475" s="227">
        <f>ROUND(J475*H475,2)</f>
        <v>0</v>
      </c>
      <c r="S475" s="86"/>
      <c r="T475" s="228">
        <f>S475*H475</f>
        <v>0</v>
      </c>
      <c r="U475" s="228">
        <v>0.0016887</v>
      </c>
      <c r="V475" s="228">
        <f>U475*H475</f>
        <v>0.0038840099999999998</v>
      </c>
      <c r="W475" s="228">
        <v>0</v>
      </c>
      <c r="X475" s="229">
        <f>W475*H475</f>
        <v>0</v>
      </c>
      <c r="Y475" s="40"/>
      <c r="Z475" s="40"/>
      <c r="AA475" s="40"/>
      <c r="AB475" s="40"/>
      <c r="AC475" s="40"/>
      <c r="AD475" s="40"/>
      <c r="AE475" s="40"/>
      <c r="AR475" s="230" t="s">
        <v>302</v>
      </c>
      <c r="AT475" s="230" t="s">
        <v>213</v>
      </c>
      <c r="AU475" s="230" t="s">
        <v>86</v>
      </c>
      <c r="AY475" s="19" t="s">
        <v>211</v>
      </c>
      <c r="BE475" s="231">
        <f>IF(O475="základní",K475,0)</f>
        <v>0</v>
      </c>
      <c r="BF475" s="231">
        <f>IF(O475="snížená",K475,0)</f>
        <v>0</v>
      </c>
      <c r="BG475" s="231">
        <f>IF(O475="zákl. přenesená",K475,0)</f>
        <v>0</v>
      </c>
      <c r="BH475" s="231">
        <f>IF(O475="sníž. přenesená",K475,0)</f>
        <v>0</v>
      </c>
      <c r="BI475" s="231">
        <f>IF(O475="nulová",K475,0)</f>
        <v>0</v>
      </c>
      <c r="BJ475" s="19" t="s">
        <v>84</v>
      </c>
      <c r="BK475" s="231">
        <f>ROUND(P475*H475,2)</f>
        <v>0</v>
      </c>
      <c r="BL475" s="19" t="s">
        <v>302</v>
      </c>
      <c r="BM475" s="230" t="s">
        <v>1326</v>
      </c>
    </row>
    <row r="476" s="2" customFormat="1">
      <c r="A476" s="40"/>
      <c r="B476" s="41"/>
      <c r="C476" s="42"/>
      <c r="D476" s="232" t="s">
        <v>220</v>
      </c>
      <c r="E476" s="42"/>
      <c r="F476" s="233" t="s">
        <v>1327</v>
      </c>
      <c r="G476" s="42"/>
      <c r="H476" s="42"/>
      <c r="I476" s="234"/>
      <c r="J476" s="234"/>
      <c r="K476" s="42"/>
      <c r="L476" s="42"/>
      <c r="M476" s="46"/>
      <c r="N476" s="235"/>
      <c r="O476" s="236"/>
      <c r="P476" s="86"/>
      <c r="Q476" s="86"/>
      <c r="R476" s="86"/>
      <c r="S476" s="86"/>
      <c r="T476" s="86"/>
      <c r="U476" s="86"/>
      <c r="V476" s="86"/>
      <c r="W476" s="86"/>
      <c r="X476" s="87"/>
      <c r="Y476" s="40"/>
      <c r="Z476" s="40"/>
      <c r="AA476" s="40"/>
      <c r="AB476" s="40"/>
      <c r="AC476" s="40"/>
      <c r="AD476" s="40"/>
      <c r="AE476" s="40"/>
      <c r="AT476" s="19" t="s">
        <v>220</v>
      </c>
      <c r="AU476" s="19" t="s">
        <v>86</v>
      </c>
    </row>
    <row r="477" s="13" customFormat="1">
      <c r="A477" s="13"/>
      <c r="B477" s="237"/>
      <c r="C477" s="238"/>
      <c r="D477" s="232" t="s">
        <v>222</v>
      </c>
      <c r="E477" s="239" t="s">
        <v>22</v>
      </c>
      <c r="F477" s="240" t="s">
        <v>1328</v>
      </c>
      <c r="G477" s="238"/>
      <c r="H477" s="241">
        <v>2.2999999999999998</v>
      </c>
      <c r="I477" s="242"/>
      <c r="J477" s="242"/>
      <c r="K477" s="238"/>
      <c r="L477" s="238"/>
      <c r="M477" s="243"/>
      <c r="N477" s="244"/>
      <c r="O477" s="245"/>
      <c r="P477" s="245"/>
      <c r="Q477" s="245"/>
      <c r="R477" s="245"/>
      <c r="S477" s="245"/>
      <c r="T477" s="245"/>
      <c r="U477" s="245"/>
      <c r="V477" s="245"/>
      <c r="W477" s="245"/>
      <c r="X477" s="246"/>
      <c r="Y477" s="13"/>
      <c r="Z477" s="13"/>
      <c r="AA477" s="13"/>
      <c r="AB477" s="13"/>
      <c r="AC477" s="13"/>
      <c r="AD477" s="13"/>
      <c r="AE477" s="13"/>
      <c r="AT477" s="247" t="s">
        <v>222</v>
      </c>
      <c r="AU477" s="247" t="s">
        <v>86</v>
      </c>
      <c r="AV477" s="13" t="s">
        <v>86</v>
      </c>
      <c r="AW477" s="13" t="s">
        <v>5</v>
      </c>
      <c r="AX477" s="13" t="s">
        <v>84</v>
      </c>
      <c r="AY477" s="247" t="s">
        <v>211</v>
      </c>
    </row>
    <row r="478" s="2" customFormat="1" ht="24.15" customHeight="1">
      <c r="A478" s="40"/>
      <c r="B478" s="41"/>
      <c r="C478" s="218" t="s">
        <v>1329</v>
      </c>
      <c r="D478" s="218" t="s">
        <v>213</v>
      </c>
      <c r="E478" s="219" t="s">
        <v>1330</v>
      </c>
      <c r="F478" s="220" t="s">
        <v>1331</v>
      </c>
      <c r="G478" s="221" t="s">
        <v>497</v>
      </c>
      <c r="H478" s="222">
        <v>1</v>
      </c>
      <c r="I478" s="223"/>
      <c r="J478" s="223"/>
      <c r="K478" s="224">
        <f>ROUND(P478*H478,2)</f>
        <v>0</v>
      </c>
      <c r="L478" s="220" t="s">
        <v>217</v>
      </c>
      <c r="M478" s="46"/>
      <c r="N478" s="225" t="s">
        <v>22</v>
      </c>
      <c r="O478" s="226" t="s">
        <v>46</v>
      </c>
      <c r="P478" s="227">
        <f>I478+J478</f>
        <v>0</v>
      </c>
      <c r="Q478" s="227">
        <f>ROUND(I478*H478,2)</f>
        <v>0</v>
      </c>
      <c r="R478" s="227">
        <f>ROUND(J478*H478,2)</f>
        <v>0</v>
      </c>
      <c r="S478" s="86"/>
      <c r="T478" s="228">
        <f>S478*H478</f>
        <v>0</v>
      </c>
      <c r="U478" s="228">
        <v>0.00036200000000000002</v>
      </c>
      <c r="V478" s="228">
        <f>U478*H478</f>
        <v>0.00036200000000000002</v>
      </c>
      <c r="W478" s="228">
        <v>0</v>
      </c>
      <c r="X478" s="229">
        <f>W478*H478</f>
        <v>0</v>
      </c>
      <c r="Y478" s="40"/>
      <c r="Z478" s="40"/>
      <c r="AA478" s="40"/>
      <c r="AB478" s="40"/>
      <c r="AC478" s="40"/>
      <c r="AD478" s="40"/>
      <c r="AE478" s="40"/>
      <c r="AR478" s="230" t="s">
        <v>302</v>
      </c>
      <c r="AT478" s="230" t="s">
        <v>213</v>
      </c>
      <c r="AU478" s="230" t="s">
        <v>86</v>
      </c>
      <c r="AY478" s="19" t="s">
        <v>211</v>
      </c>
      <c r="BE478" s="231">
        <f>IF(O478="základní",K478,0)</f>
        <v>0</v>
      </c>
      <c r="BF478" s="231">
        <f>IF(O478="snížená",K478,0)</f>
        <v>0</v>
      </c>
      <c r="BG478" s="231">
        <f>IF(O478="zákl. přenesená",K478,0)</f>
        <v>0</v>
      </c>
      <c r="BH478" s="231">
        <f>IF(O478="sníž. přenesená",K478,0)</f>
        <v>0</v>
      </c>
      <c r="BI478" s="231">
        <f>IF(O478="nulová",K478,0)</f>
        <v>0</v>
      </c>
      <c r="BJ478" s="19" t="s">
        <v>84</v>
      </c>
      <c r="BK478" s="231">
        <f>ROUND(P478*H478,2)</f>
        <v>0</v>
      </c>
      <c r="BL478" s="19" t="s">
        <v>302</v>
      </c>
      <c r="BM478" s="230" t="s">
        <v>1332</v>
      </c>
    </row>
    <row r="479" s="2" customFormat="1">
      <c r="A479" s="40"/>
      <c r="B479" s="41"/>
      <c r="C479" s="42"/>
      <c r="D479" s="232" t="s">
        <v>220</v>
      </c>
      <c r="E479" s="42"/>
      <c r="F479" s="233" t="s">
        <v>1333</v>
      </c>
      <c r="G479" s="42"/>
      <c r="H479" s="42"/>
      <c r="I479" s="234"/>
      <c r="J479" s="234"/>
      <c r="K479" s="42"/>
      <c r="L479" s="42"/>
      <c r="M479" s="46"/>
      <c r="N479" s="235"/>
      <c r="O479" s="236"/>
      <c r="P479" s="86"/>
      <c r="Q479" s="86"/>
      <c r="R479" s="86"/>
      <c r="S479" s="86"/>
      <c r="T479" s="86"/>
      <c r="U479" s="86"/>
      <c r="V479" s="86"/>
      <c r="W479" s="86"/>
      <c r="X479" s="87"/>
      <c r="Y479" s="40"/>
      <c r="Z479" s="40"/>
      <c r="AA479" s="40"/>
      <c r="AB479" s="40"/>
      <c r="AC479" s="40"/>
      <c r="AD479" s="40"/>
      <c r="AE479" s="40"/>
      <c r="AT479" s="19" t="s">
        <v>220</v>
      </c>
      <c r="AU479" s="19" t="s">
        <v>86</v>
      </c>
    </row>
    <row r="480" s="13" customFormat="1">
      <c r="A480" s="13"/>
      <c r="B480" s="237"/>
      <c r="C480" s="238"/>
      <c r="D480" s="232" t="s">
        <v>222</v>
      </c>
      <c r="E480" s="239" t="s">
        <v>22</v>
      </c>
      <c r="F480" s="240" t="s">
        <v>1334</v>
      </c>
      <c r="G480" s="238"/>
      <c r="H480" s="241">
        <v>1</v>
      </c>
      <c r="I480" s="242"/>
      <c r="J480" s="242"/>
      <c r="K480" s="238"/>
      <c r="L480" s="238"/>
      <c r="M480" s="243"/>
      <c r="N480" s="244"/>
      <c r="O480" s="245"/>
      <c r="P480" s="245"/>
      <c r="Q480" s="245"/>
      <c r="R480" s="245"/>
      <c r="S480" s="245"/>
      <c r="T480" s="245"/>
      <c r="U480" s="245"/>
      <c r="V480" s="245"/>
      <c r="W480" s="245"/>
      <c r="X480" s="246"/>
      <c r="Y480" s="13"/>
      <c r="Z480" s="13"/>
      <c r="AA480" s="13"/>
      <c r="AB480" s="13"/>
      <c r="AC480" s="13"/>
      <c r="AD480" s="13"/>
      <c r="AE480" s="13"/>
      <c r="AT480" s="247" t="s">
        <v>222</v>
      </c>
      <c r="AU480" s="247" t="s">
        <v>86</v>
      </c>
      <c r="AV480" s="13" t="s">
        <v>86</v>
      </c>
      <c r="AW480" s="13" t="s">
        <v>5</v>
      </c>
      <c r="AX480" s="13" t="s">
        <v>84</v>
      </c>
      <c r="AY480" s="247" t="s">
        <v>211</v>
      </c>
    </row>
    <row r="481" s="2" customFormat="1" ht="24.15" customHeight="1">
      <c r="A481" s="40"/>
      <c r="B481" s="41"/>
      <c r="C481" s="218" t="s">
        <v>1335</v>
      </c>
      <c r="D481" s="218" t="s">
        <v>213</v>
      </c>
      <c r="E481" s="219" t="s">
        <v>1336</v>
      </c>
      <c r="F481" s="220" t="s">
        <v>1337</v>
      </c>
      <c r="G481" s="221" t="s">
        <v>345</v>
      </c>
      <c r="H481" s="222">
        <v>15</v>
      </c>
      <c r="I481" s="223"/>
      <c r="J481" s="223"/>
      <c r="K481" s="224">
        <f>ROUND(P481*H481,2)</f>
        <v>0</v>
      </c>
      <c r="L481" s="220" t="s">
        <v>217</v>
      </c>
      <c r="M481" s="46"/>
      <c r="N481" s="225" t="s">
        <v>22</v>
      </c>
      <c r="O481" s="226" t="s">
        <v>46</v>
      </c>
      <c r="P481" s="227">
        <f>I481+J481</f>
        <v>0</v>
      </c>
      <c r="Q481" s="227">
        <f>ROUND(I481*H481,2)</f>
        <v>0</v>
      </c>
      <c r="R481" s="227">
        <f>ROUND(J481*H481,2)</f>
        <v>0</v>
      </c>
      <c r="S481" s="86"/>
      <c r="T481" s="228">
        <f>S481*H481</f>
        <v>0</v>
      </c>
      <c r="U481" s="228">
        <v>0.0021656000000000002</v>
      </c>
      <c r="V481" s="228">
        <f>U481*H481</f>
        <v>0.032483999999999999</v>
      </c>
      <c r="W481" s="228">
        <v>0</v>
      </c>
      <c r="X481" s="229">
        <f>W481*H481</f>
        <v>0</v>
      </c>
      <c r="Y481" s="40"/>
      <c r="Z481" s="40"/>
      <c r="AA481" s="40"/>
      <c r="AB481" s="40"/>
      <c r="AC481" s="40"/>
      <c r="AD481" s="40"/>
      <c r="AE481" s="40"/>
      <c r="AR481" s="230" t="s">
        <v>302</v>
      </c>
      <c r="AT481" s="230" t="s">
        <v>213</v>
      </c>
      <c r="AU481" s="230" t="s">
        <v>86</v>
      </c>
      <c r="AY481" s="19" t="s">
        <v>211</v>
      </c>
      <c r="BE481" s="231">
        <f>IF(O481="základní",K481,0)</f>
        <v>0</v>
      </c>
      <c r="BF481" s="231">
        <f>IF(O481="snížená",K481,0)</f>
        <v>0</v>
      </c>
      <c r="BG481" s="231">
        <f>IF(O481="zákl. přenesená",K481,0)</f>
        <v>0</v>
      </c>
      <c r="BH481" s="231">
        <f>IF(O481="sníž. přenesená",K481,0)</f>
        <v>0</v>
      </c>
      <c r="BI481" s="231">
        <f>IF(O481="nulová",K481,0)</f>
        <v>0</v>
      </c>
      <c r="BJ481" s="19" t="s">
        <v>84</v>
      </c>
      <c r="BK481" s="231">
        <f>ROUND(P481*H481,2)</f>
        <v>0</v>
      </c>
      <c r="BL481" s="19" t="s">
        <v>302</v>
      </c>
      <c r="BM481" s="230" t="s">
        <v>1338</v>
      </c>
    </row>
    <row r="482" s="2" customFormat="1">
      <c r="A482" s="40"/>
      <c r="B482" s="41"/>
      <c r="C482" s="42"/>
      <c r="D482" s="232" t="s">
        <v>220</v>
      </c>
      <c r="E482" s="42"/>
      <c r="F482" s="233" t="s">
        <v>1339</v>
      </c>
      <c r="G482" s="42"/>
      <c r="H482" s="42"/>
      <c r="I482" s="234"/>
      <c r="J482" s="234"/>
      <c r="K482" s="42"/>
      <c r="L482" s="42"/>
      <c r="M482" s="46"/>
      <c r="N482" s="235"/>
      <c r="O482" s="236"/>
      <c r="P482" s="86"/>
      <c r="Q482" s="86"/>
      <c r="R482" s="86"/>
      <c r="S482" s="86"/>
      <c r="T482" s="86"/>
      <c r="U482" s="86"/>
      <c r="V482" s="86"/>
      <c r="W482" s="86"/>
      <c r="X482" s="87"/>
      <c r="Y482" s="40"/>
      <c r="Z482" s="40"/>
      <c r="AA482" s="40"/>
      <c r="AB482" s="40"/>
      <c r="AC482" s="40"/>
      <c r="AD482" s="40"/>
      <c r="AE482" s="40"/>
      <c r="AT482" s="19" t="s">
        <v>220</v>
      </c>
      <c r="AU482" s="19" t="s">
        <v>86</v>
      </c>
    </row>
    <row r="483" s="13" customFormat="1">
      <c r="A483" s="13"/>
      <c r="B483" s="237"/>
      <c r="C483" s="238"/>
      <c r="D483" s="232" t="s">
        <v>222</v>
      </c>
      <c r="E483" s="239" t="s">
        <v>22</v>
      </c>
      <c r="F483" s="240" t="s">
        <v>1340</v>
      </c>
      <c r="G483" s="238"/>
      <c r="H483" s="241">
        <v>15</v>
      </c>
      <c r="I483" s="242"/>
      <c r="J483" s="242"/>
      <c r="K483" s="238"/>
      <c r="L483" s="238"/>
      <c r="M483" s="243"/>
      <c r="N483" s="244"/>
      <c r="O483" s="245"/>
      <c r="P483" s="245"/>
      <c r="Q483" s="245"/>
      <c r="R483" s="245"/>
      <c r="S483" s="245"/>
      <c r="T483" s="245"/>
      <c r="U483" s="245"/>
      <c r="V483" s="245"/>
      <c r="W483" s="245"/>
      <c r="X483" s="246"/>
      <c r="Y483" s="13"/>
      <c r="Z483" s="13"/>
      <c r="AA483" s="13"/>
      <c r="AB483" s="13"/>
      <c r="AC483" s="13"/>
      <c r="AD483" s="13"/>
      <c r="AE483" s="13"/>
      <c r="AT483" s="247" t="s">
        <v>222</v>
      </c>
      <c r="AU483" s="247" t="s">
        <v>86</v>
      </c>
      <c r="AV483" s="13" t="s">
        <v>86</v>
      </c>
      <c r="AW483" s="13" t="s">
        <v>5</v>
      </c>
      <c r="AX483" s="13" t="s">
        <v>84</v>
      </c>
      <c r="AY483" s="247" t="s">
        <v>211</v>
      </c>
    </row>
    <row r="484" s="2" customFormat="1" ht="24.15" customHeight="1">
      <c r="A484" s="40"/>
      <c r="B484" s="41"/>
      <c r="C484" s="218" t="s">
        <v>1341</v>
      </c>
      <c r="D484" s="218" t="s">
        <v>213</v>
      </c>
      <c r="E484" s="219" t="s">
        <v>1342</v>
      </c>
      <c r="F484" s="220" t="s">
        <v>1343</v>
      </c>
      <c r="G484" s="221" t="s">
        <v>249</v>
      </c>
      <c r="H484" s="222">
        <v>0.066000000000000003</v>
      </c>
      <c r="I484" s="223"/>
      <c r="J484" s="223"/>
      <c r="K484" s="224">
        <f>ROUND(P484*H484,2)</f>
        <v>0</v>
      </c>
      <c r="L484" s="220" t="s">
        <v>217</v>
      </c>
      <c r="M484" s="46"/>
      <c r="N484" s="225" t="s">
        <v>22</v>
      </c>
      <c r="O484" s="226" t="s">
        <v>46</v>
      </c>
      <c r="P484" s="227">
        <f>I484+J484</f>
        <v>0</v>
      </c>
      <c r="Q484" s="227">
        <f>ROUND(I484*H484,2)</f>
        <v>0</v>
      </c>
      <c r="R484" s="227">
        <f>ROUND(J484*H484,2)</f>
        <v>0</v>
      </c>
      <c r="S484" s="86"/>
      <c r="T484" s="228">
        <f>S484*H484</f>
        <v>0</v>
      </c>
      <c r="U484" s="228">
        <v>0</v>
      </c>
      <c r="V484" s="228">
        <f>U484*H484</f>
        <v>0</v>
      </c>
      <c r="W484" s="228">
        <v>0</v>
      </c>
      <c r="X484" s="229">
        <f>W484*H484</f>
        <v>0</v>
      </c>
      <c r="Y484" s="40"/>
      <c r="Z484" s="40"/>
      <c r="AA484" s="40"/>
      <c r="AB484" s="40"/>
      <c r="AC484" s="40"/>
      <c r="AD484" s="40"/>
      <c r="AE484" s="40"/>
      <c r="AR484" s="230" t="s">
        <v>302</v>
      </c>
      <c r="AT484" s="230" t="s">
        <v>213</v>
      </c>
      <c r="AU484" s="230" t="s">
        <v>86</v>
      </c>
      <c r="AY484" s="19" t="s">
        <v>211</v>
      </c>
      <c r="BE484" s="231">
        <f>IF(O484="základní",K484,0)</f>
        <v>0</v>
      </c>
      <c r="BF484" s="231">
        <f>IF(O484="snížená",K484,0)</f>
        <v>0</v>
      </c>
      <c r="BG484" s="231">
        <f>IF(O484="zákl. přenesená",K484,0)</f>
        <v>0</v>
      </c>
      <c r="BH484" s="231">
        <f>IF(O484="sníž. přenesená",K484,0)</f>
        <v>0</v>
      </c>
      <c r="BI484" s="231">
        <f>IF(O484="nulová",K484,0)</f>
        <v>0</v>
      </c>
      <c r="BJ484" s="19" t="s">
        <v>84</v>
      </c>
      <c r="BK484" s="231">
        <f>ROUND(P484*H484,2)</f>
        <v>0</v>
      </c>
      <c r="BL484" s="19" t="s">
        <v>302</v>
      </c>
      <c r="BM484" s="230" t="s">
        <v>1344</v>
      </c>
    </row>
    <row r="485" s="2" customFormat="1">
      <c r="A485" s="40"/>
      <c r="B485" s="41"/>
      <c r="C485" s="42"/>
      <c r="D485" s="232" t="s">
        <v>220</v>
      </c>
      <c r="E485" s="42"/>
      <c r="F485" s="233" t="s">
        <v>1345</v>
      </c>
      <c r="G485" s="42"/>
      <c r="H485" s="42"/>
      <c r="I485" s="234"/>
      <c r="J485" s="234"/>
      <c r="K485" s="42"/>
      <c r="L485" s="42"/>
      <c r="M485" s="46"/>
      <c r="N485" s="235"/>
      <c r="O485" s="236"/>
      <c r="P485" s="86"/>
      <c r="Q485" s="86"/>
      <c r="R485" s="86"/>
      <c r="S485" s="86"/>
      <c r="T485" s="86"/>
      <c r="U485" s="86"/>
      <c r="V485" s="86"/>
      <c r="W485" s="86"/>
      <c r="X485" s="87"/>
      <c r="Y485" s="40"/>
      <c r="Z485" s="40"/>
      <c r="AA485" s="40"/>
      <c r="AB485" s="40"/>
      <c r="AC485" s="40"/>
      <c r="AD485" s="40"/>
      <c r="AE485" s="40"/>
      <c r="AT485" s="19" t="s">
        <v>220</v>
      </c>
      <c r="AU485" s="19" t="s">
        <v>86</v>
      </c>
    </row>
    <row r="486" s="2" customFormat="1" ht="24.15" customHeight="1">
      <c r="A486" s="40"/>
      <c r="B486" s="41"/>
      <c r="C486" s="218" t="s">
        <v>1346</v>
      </c>
      <c r="D486" s="218" t="s">
        <v>213</v>
      </c>
      <c r="E486" s="219" t="s">
        <v>1347</v>
      </c>
      <c r="F486" s="220" t="s">
        <v>1348</v>
      </c>
      <c r="G486" s="221" t="s">
        <v>249</v>
      </c>
      <c r="H486" s="222">
        <v>0.066000000000000003</v>
      </c>
      <c r="I486" s="223"/>
      <c r="J486" s="223"/>
      <c r="K486" s="224">
        <f>ROUND(P486*H486,2)</f>
        <v>0</v>
      </c>
      <c r="L486" s="220" t="s">
        <v>217</v>
      </c>
      <c r="M486" s="46"/>
      <c r="N486" s="225" t="s">
        <v>22</v>
      </c>
      <c r="O486" s="226" t="s">
        <v>46</v>
      </c>
      <c r="P486" s="227">
        <f>I486+J486</f>
        <v>0</v>
      </c>
      <c r="Q486" s="227">
        <f>ROUND(I486*H486,2)</f>
        <v>0</v>
      </c>
      <c r="R486" s="227">
        <f>ROUND(J486*H486,2)</f>
        <v>0</v>
      </c>
      <c r="S486" s="86"/>
      <c r="T486" s="228">
        <f>S486*H486</f>
        <v>0</v>
      </c>
      <c r="U486" s="228">
        <v>0</v>
      </c>
      <c r="V486" s="228">
        <f>U486*H486</f>
        <v>0</v>
      </c>
      <c r="W486" s="228">
        <v>0</v>
      </c>
      <c r="X486" s="229">
        <f>W486*H486</f>
        <v>0</v>
      </c>
      <c r="Y486" s="40"/>
      <c r="Z486" s="40"/>
      <c r="AA486" s="40"/>
      <c r="AB486" s="40"/>
      <c r="AC486" s="40"/>
      <c r="AD486" s="40"/>
      <c r="AE486" s="40"/>
      <c r="AR486" s="230" t="s">
        <v>302</v>
      </c>
      <c r="AT486" s="230" t="s">
        <v>213</v>
      </c>
      <c r="AU486" s="230" t="s">
        <v>86</v>
      </c>
      <c r="AY486" s="19" t="s">
        <v>211</v>
      </c>
      <c r="BE486" s="231">
        <f>IF(O486="základní",K486,0)</f>
        <v>0</v>
      </c>
      <c r="BF486" s="231">
        <f>IF(O486="snížená",K486,0)</f>
        <v>0</v>
      </c>
      <c r="BG486" s="231">
        <f>IF(O486="zákl. přenesená",K486,0)</f>
        <v>0</v>
      </c>
      <c r="BH486" s="231">
        <f>IF(O486="sníž. přenesená",K486,0)</f>
        <v>0</v>
      </c>
      <c r="BI486" s="231">
        <f>IF(O486="nulová",K486,0)</f>
        <v>0</v>
      </c>
      <c r="BJ486" s="19" t="s">
        <v>84</v>
      </c>
      <c r="BK486" s="231">
        <f>ROUND(P486*H486,2)</f>
        <v>0</v>
      </c>
      <c r="BL486" s="19" t="s">
        <v>302</v>
      </c>
      <c r="BM486" s="230" t="s">
        <v>1349</v>
      </c>
    </row>
    <row r="487" s="2" customFormat="1">
      <c r="A487" s="40"/>
      <c r="B487" s="41"/>
      <c r="C487" s="42"/>
      <c r="D487" s="232" t="s">
        <v>220</v>
      </c>
      <c r="E487" s="42"/>
      <c r="F487" s="233" t="s">
        <v>1350</v>
      </c>
      <c r="G487" s="42"/>
      <c r="H487" s="42"/>
      <c r="I487" s="234"/>
      <c r="J487" s="234"/>
      <c r="K487" s="42"/>
      <c r="L487" s="42"/>
      <c r="M487" s="46"/>
      <c r="N487" s="235"/>
      <c r="O487" s="236"/>
      <c r="P487" s="86"/>
      <c r="Q487" s="86"/>
      <c r="R487" s="86"/>
      <c r="S487" s="86"/>
      <c r="T487" s="86"/>
      <c r="U487" s="86"/>
      <c r="V487" s="86"/>
      <c r="W487" s="86"/>
      <c r="X487" s="87"/>
      <c r="Y487" s="40"/>
      <c r="Z487" s="40"/>
      <c r="AA487" s="40"/>
      <c r="AB487" s="40"/>
      <c r="AC487" s="40"/>
      <c r="AD487" s="40"/>
      <c r="AE487" s="40"/>
      <c r="AT487" s="19" t="s">
        <v>220</v>
      </c>
      <c r="AU487" s="19" t="s">
        <v>86</v>
      </c>
    </row>
    <row r="488" s="12" customFormat="1" ht="22.8" customHeight="1">
      <c r="A488" s="12"/>
      <c r="B488" s="201"/>
      <c r="C488" s="202"/>
      <c r="D488" s="203" t="s">
        <v>76</v>
      </c>
      <c r="E488" s="216" t="s">
        <v>554</v>
      </c>
      <c r="F488" s="216" t="s">
        <v>555</v>
      </c>
      <c r="G488" s="202"/>
      <c r="H488" s="202"/>
      <c r="I488" s="205"/>
      <c r="J488" s="205"/>
      <c r="K488" s="217">
        <f>BK488</f>
        <v>0</v>
      </c>
      <c r="L488" s="202"/>
      <c r="M488" s="207"/>
      <c r="N488" s="208"/>
      <c r="O488" s="209"/>
      <c r="P488" s="209"/>
      <c r="Q488" s="210">
        <f>SUM(Q489:Q500)</f>
        <v>0</v>
      </c>
      <c r="R488" s="210">
        <f>SUM(R489:R500)</f>
        <v>0</v>
      </c>
      <c r="S488" s="209"/>
      <c r="T488" s="211">
        <f>SUM(T489:T500)</f>
        <v>0</v>
      </c>
      <c r="U488" s="209"/>
      <c r="V488" s="211">
        <f>SUM(V489:V500)</f>
        <v>0</v>
      </c>
      <c r="W488" s="209"/>
      <c r="X488" s="212">
        <f>SUM(X489:X500)</f>
        <v>0.024</v>
      </c>
      <c r="Y488" s="12"/>
      <c r="Z488" s="12"/>
      <c r="AA488" s="12"/>
      <c r="AB488" s="12"/>
      <c r="AC488" s="12"/>
      <c r="AD488" s="12"/>
      <c r="AE488" s="12"/>
      <c r="AR488" s="213" t="s">
        <v>86</v>
      </c>
      <c r="AT488" s="214" t="s">
        <v>76</v>
      </c>
      <c r="AU488" s="214" t="s">
        <v>84</v>
      </c>
      <c r="AY488" s="213" t="s">
        <v>211</v>
      </c>
      <c r="BK488" s="215">
        <f>SUM(BK489:BK500)</f>
        <v>0</v>
      </c>
    </row>
    <row r="489" s="2" customFormat="1" ht="24.15" customHeight="1">
      <c r="A489" s="40"/>
      <c r="B489" s="41"/>
      <c r="C489" s="218" t="s">
        <v>1351</v>
      </c>
      <c r="D489" s="218" t="s">
        <v>213</v>
      </c>
      <c r="E489" s="219" t="s">
        <v>1352</v>
      </c>
      <c r="F489" s="220" t="s">
        <v>1353</v>
      </c>
      <c r="G489" s="221" t="s">
        <v>497</v>
      </c>
      <c r="H489" s="222">
        <v>1</v>
      </c>
      <c r="I489" s="223"/>
      <c r="J489" s="223"/>
      <c r="K489" s="224">
        <f>ROUND(P489*H489,2)</f>
        <v>0</v>
      </c>
      <c r="L489" s="220" t="s">
        <v>22</v>
      </c>
      <c r="M489" s="46"/>
      <c r="N489" s="225" t="s">
        <v>22</v>
      </c>
      <c r="O489" s="226" t="s">
        <v>46</v>
      </c>
      <c r="P489" s="227">
        <f>I489+J489</f>
        <v>0</v>
      </c>
      <c r="Q489" s="227">
        <f>ROUND(I489*H489,2)</f>
        <v>0</v>
      </c>
      <c r="R489" s="227">
        <f>ROUND(J489*H489,2)</f>
        <v>0</v>
      </c>
      <c r="S489" s="86"/>
      <c r="T489" s="228">
        <f>S489*H489</f>
        <v>0</v>
      </c>
      <c r="U489" s="228">
        <v>0</v>
      </c>
      <c r="V489" s="228">
        <f>U489*H489</f>
        <v>0</v>
      </c>
      <c r="W489" s="228">
        <v>0</v>
      </c>
      <c r="X489" s="229">
        <f>W489*H489</f>
        <v>0</v>
      </c>
      <c r="Y489" s="40"/>
      <c r="Z489" s="40"/>
      <c r="AA489" s="40"/>
      <c r="AB489" s="40"/>
      <c r="AC489" s="40"/>
      <c r="AD489" s="40"/>
      <c r="AE489" s="40"/>
      <c r="AR489" s="230" t="s">
        <v>302</v>
      </c>
      <c r="AT489" s="230" t="s">
        <v>213</v>
      </c>
      <c r="AU489" s="230" t="s">
        <v>86</v>
      </c>
      <c r="AY489" s="19" t="s">
        <v>211</v>
      </c>
      <c r="BE489" s="231">
        <f>IF(O489="základní",K489,0)</f>
        <v>0</v>
      </c>
      <c r="BF489" s="231">
        <f>IF(O489="snížená",K489,0)</f>
        <v>0</v>
      </c>
      <c r="BG489" s="231">
        <f>IF(O489="zákl. přenesená",K489,0)</f>
        <v>0</v>
      </c>
      <c r="BH489" s="231">
        <f>IF(O489="sníž. přenesená",K489,0)</f>
        <v>0</v>
      </c>
      <c r="BI489" s="231">
        <f>IF(O489="nulová",K489,0)</f>
        <v>0</v>
      </c>
      <c r="BJ489" s="19" t="s">
        <v>84</v>
      </c>
      <c r="BK489" s="231">
        <f>ROUND(P489*H489,2)</f>
        <v>0</v>
      </c>
      <c r="BL489" s="19" t="s">
        <v>302</v>
      </c>
      <c r="BM489" s="230" t="s">
        <v>1354</v>
      </c>
    </row>
    <row r="490" s="2" customFormat="1">
      <c r="A490" s="40"/>
      <c r="B490" s="41"/>
      <c r="C490" s="42"/>
      <c r="D490" s="232" t="s">
        <v>220</v>
      </c>
      <c r="E490" s="42"/>
      <c r="F490" s="233" t="s">
        <v>1353</v>
      </c>
      <c r="G490" s="42"/>
      <c r="H490" s="42"/>
      <c r="I490" s="234"/>
      <c r="J490" s="234"/>
      <c r="K490" s="42"/>
      <c r="L490" s="42"/>
      <c r="M490" s="46"/>
      <c r="N490" s="235"/>
      <c r="O490" s="236"/>
      <c r="P490" s="86"/>
      <c r="Q490" s="86"/>
      <c r="R490" s="86"/>
      <c r="S490" s="86"/>
      <c r="T490" s="86"/>
      <c r="U490" s="86"/>
      <c r="V490" s="86"/>
      <c r="W490" s="86"/>
      <c r="X490" s="87"/>
      <c r="Y490" s="40"/>
      <c r="Z490" s="40"/>
      <c r="AA490" s="40"/>
      <c r="AB490" s="40"/>
      <c r="AC490" s="40"/>
      <c r="AD490" s="40"/>
      <c r="AE490" s="40"/>
      <c r="AT490" s="19" t="s">
        <v>220</v>
      </c>
      <c r="AU490" s="19" t="s">
        <v>86</v>
      </c>
    </row>
    <row r="491" s="13" customFormat="1">
      <c r="A491" s="13"/>
      <c r="B491" s="237"/>
      <c r="C491" s="238"/>
      <c r="D491" s="232" t="s">
        <v>222</v>
      </c>
      <c r="E491" s="239" t="s">
        <v>22</v>
      </c>
      <c r="F491" s="240" t="s">
        <v>1334</v>
      </c>
      <c r="G491" s="238"/>
      <c r="H491" s="241">
        <v>1</v>
      </c>
      <c r="I491" s="242"/>
      <c r="J491" s="242"/>
      <c r="K491" s="238"/>
      <c r="L491" s="238"/>
      <c r="M491" s="243"/>
      <c r="N491" s="244"/>
      <c r="O491" s="245"/>
      <c r="P491" s="245"/>
      <c r="Q491" s="245"/>
      <c r="R491" s="245"/>
      <c r="S491" s="245"/>
      <c r="T491" s="245"/>
      <c r="U491" s="245"/>
      <c r="V491" s="245"/>
      <c r="W491" s="245"/>
      <c r="X491" s="246"/>
      <c r="Y491" s="13"/>
      <c r="Z491" s="13"/>
      <c r="AA491" s="13"/>
      <c r="AB491" s="13"/>
      <c r="AC491" s="13"/>
      <c r="AD491" s="13"/>
      <c r="AE491" s="13"/>
      <c r="AT491" s="247" t="s">
        <v>222</v>
      </c>
      <c r="AU491" s="247" t="s">
        <v>86</v>
      </c>
      <c r="AV491" s="13" t="s">
        <v>86</v>
      </c>
      <c r="AW491" s="13" t="s">
        <v>5</v>
      </c>
      <c r="AX491" s="13" t="s">
        <v>84</v>
      </c>
      <c r="AY491" s="247" t="s">
        <v>211</v>
      </c>
    </row>
    <row r="492" s="2" customFormat="1" ht="24.15" customHeight="1">
      <c r="A492" s="40"/>
      <c r="B492" s="41"/>
      <c r="C492" s="218" t="s">
        <v>1355</v>
      </c>
      <c r="D492" s="218" t="s">
        <v>213</v>
      </c>
      <c r="E492" s="219" t="s">
        <v>1356</v>
      </c>
      <c r="F492" s="220" t="s">
        <v>1357</v>
      </c>
      <c r="G492" s="221" t="s">
        <v>497</v>
      </c>
      <c r="H492" s="222">
        <v>1</v>
      </c>
      <c r="I492" s="223"/>
      <c r="J492" s="223"/>
      <c r="K492" s="224">
        <f>ROUND(P492*H492,2)</f>
        <v>0</v>
      </c>
      <c r="L492" s="220" t="s">
        <v>22</v>
      </c>
      <c r="M492" s="46"/>
      <c r="N492" s="225" t="s">
        <v>22</v>
      </c>
      <c r="O492" s="226" t="s">
        <v>46</v>
      </c>
      <c r="P492" s="227">
        <f>I492+J492</f>
        <v>0</v>
      </c>
      <c r="Q492" s="227">
        <f>ROUND(I492*H492,2)</f>
        <v>0</v>
      </c>
      <c r="R492" s="227">
        <f>ROUND(J492*H492,2)</f>
        <v>0</v>
      </c>
      <c r="S492" s="86"/>
      <c r="T492" s="228">
        <f>S492*H492</f>
        <v>0</v>
      </c>
      <c r="U492" s="228">
        <v>0</v>
      </c>
      <c r="V492" s="228">
        <f>U492*H492</f>
        <v>0</v>
      </c>
      <c r="W492" s="228">
        <v>0</v>
      </c>
      <c r="X492" s="229">
        <f>W492*H492</f>
        <v>0</v>
      </c>
      <c r="Y492" s="40"/>
      <c r="Z492" s="40"/>
      <c r="AA492" s="40"/>
      <c r="AB492" s="40"/>
      <c r="AC492" s="40"/>
      <c r="AD492" s="40"/>
      <c r="AE492" s="40"/>
      <c r="AR492" s="230" t="s">
        <v>302</v>
      </c>
      <c r="AT492" s="230" t="s">
        <v>213</v>
      </c>
      <c r="AU492" s="230" t="s">
        <v>86</v>
      </c>
      <c r="AY492" s="19" t="s">
        <v>211</v>
      </c>
      <c r="BE492" s="231">
        <f>IF(O492="základní",K492,0)</f>
        <v>0</v>
      </c>
      <c r="BF492" s="231">
        <f>IF(O492="snížená",K492,0)</f>
        <v>0</v>
      </c>
      <c r="BG492" s="231">
        <f>IF(O492="zákl. přenesená",K492,0)</f>
        <v>0</v>
      </c>
      <c r="BH492" s="231">
        <f>IF(O492="sníž. přenesená",K492,0)</f>
        <v>0</v>
      </c>
      <c r="BI492" s="231">
        <f>IF(O492="nulová",K492,0)</f>
        <v>0</v>
      </c>
      <c r="BJ492" s="19" t="s">
        <v>84</v>
      </c>
      <c r="BK492" s="231">
        <f>ROUND(P492*H492,2)</f>
        <v>0</v>
      </c>
      <c r="BL492" s="19" t="s">
        <v>302</v>
      </c>
      <c r="BM492" s="230" t="s">
        <v>1358</v>
      </c>
    </row>
    <row r="493" s="2" customFormat="1">
      <c r="A493" s="40"/>
      <c r="B493" s="41"/>
      <c r="C493" s="42"/>
      <c r="D493" s="232" t="s">
        <v>220</v>
      </c>
      <c r="E493" s="42"/>
      <c r="F493" s="233" t="s">
        <v>1357</v>
      </c>
      <c r="G493" s="42"/>
      <c r="H493" s="42"/>
      <c r="I493" s="234"/>
      <c r="J493" s="234"/>
      <c r="K493" s="42"/>
      <c r="L493" s="42"/>
      <c r="M493" s="46"/>
      <c r="N493" s="235"/>
      <c r="O493" s="236"/>
      <c r="P493" s="86"/>
      <c r="Q493" s="86"/>
      <c r="R493" s="86"/>
      <c r="S493" s="86"/>
      <c r="T493" s="86"/>
      <c r="U493" s="86"/>
      <c r="V493" s="86"/>
      <c r="W493" s="86"/>
      <c r="X493" s="87"/>
      <c r="Y493" s="40"/>
      <c r="Z493" s="40"/>
      <c r="AA493" s="40"/>
      <c r="AB493" s="40"/>
      <c r="AC493" s="40"/>
      <c r="AD493" s="40"/>
      <c r="AE493" s="40"/>
      <c r="AT493" s="19" t="s">
        <v>220</v>
      </c>
      <c r="AU493" s="19" t="s">
        <v>86</v>
      </c>
    </row>
    <row r="494" s="13" customFormat="1">
      <c r="A494" s="13"/>
      <c r="B494" s="237"/>
      <c r="C494" s="238"/>
      <c r="D494" s="232" t="s">
        <v>222</v>
      </c>
      <c r="E494" s="239" t="s">
        <v>22</v>
      </c>
      <c r="F494" s="240" t="s">
        <v>1334</v>
      </c>
      <c r="G494" s="238"/>
      <c r="H494" s="241">
        <v>1</v>
      </c>
      <c r="I494" s="242"/>
      <c r="J494" s="242"/>
      <c r="K494" s="238"/>
      <c r="L494" s="238"/>
      <c r="M494" s="243"/>
      <c r="N494" s="244"/>
      <c r="O494" s="245"/>
      <c r="P494" s="245"/>
      <c r="Q494" s="245"/>
      <c r="R494" s="245"/>
      <c r="S494" s="245"/>
      <c r="T494" s="245"/>
      <c r="U494" s="245"/>
      <c r="V494" s="245"/>
      <c r="W494" s="245"/>
      <c r="X494" s="246"/>
      <c r="Y494" s="13"/>
      <c r="Z494" s="13"/>
      <c r="AA494" s="13"/>
      <c r="AB494" s="13"/>
      <c r="AC494" s="13"/>
      <c r="AD494" s="13"/>
      <c r="AE494" s="13"/>
      <c r="AT494" s="247" t="s">
        <v>222</v>
      </c>
      <c r="AU494" s="247" t="s">
        <v>86</v>
      </c>
      <c r="AV494" s="13" t="s">
        <v>86</v>
      </c>
      <c r="AW494" s="13" t="s">
        <v>5</v>
      </c>
      <c r="AX494" s="13" t="s">
        <v>84</v>
      </c>
      <c r="AY494" s="247" t="s">
        <v>211</v>
      </c>
    </row>
    <row r="495" s="2" customFormat="1" ht="24.15" customHeight="1">
      <c r="A495" s="40"/>
      <c r="B495" s="41"/>
      <c r="C495" s="218" t="s">
        <v>1359</v>
      </c>
      <c r="D495" s="218" t="s">
        <v>213</v>
      </c>
      <c r="E495" s="219" t="s">
        <v>1360</v>
      </c>
      <c r="F495" s="220" t="s">
        <v>1361</v>
      </c>
      <c r="G495" s="221" t="s">
        <v>497</v>
      </c>
      <c r="H495" s="222">
        <v>1</v>
      </c>
      <c r="I495" s="223"/>
      <c r="J495" s="223"/>
      <c r="K495" s="224">
        <f>ROUND(P495*H495,2)</f>
        <v>0</v>
      </c>
      <c r="L495" s="220" t="s">
        <v>22</v>
      </c>
      <c r="M495" s="46"/>
      <c r="N495" s="225" t="s">
        <v>22</v>
      </c>
      <c r="O495" s="226" t="s">
        <v>46</v>
      </c>
      <c r="P495" s="227">
        <f>I495+J495</f>
        <v>0</v>
      </c>
      <c r="Q495" s="227">
        <f>ROUND(I495*H495,2)</f>
        <v>0</v>
      </c>
      <c r="R495" s="227">
        <f>ROUND(J495*H495,2)</f>
        <v>0</v>
      </c>
      <c r="S495" s="86"/>
      <c r="T495" s="228">
        <f>S495*H495</f>
        <v>0</v>
      </c>
      <c r="U495" s="228">
        <v>0</v>
      </c>
      <c r="V495" s="228">
        <f>U495*H495</f>
        <v>0</v>
      </c>
      <c r="W495" s="228">
        <v>0</v>
      </c>
      <c r="X495" s="229">
        <f>W495*H495</f>
        <v>0</v>
      </c>
      <c r="Y495" s="40"/>
      <c r="Z495" s="40"/>
      <c r="AA495" s="40"/>
      <c r="AB495" s="40"/>
      <c r="AC495" s="40"/>
      <c r="AD495" s="40"/>
      <c r="AE495" s="40"/>
      <c r="AR495" s="230" t="s">
        <v>302</v>
      </c>
      <c r="AT495" s="230" t="s">
        <v>213</v>
      </c>
      <c r="AU495" s="230" t="s">
        <v>86</v>
      </c>
      <c r="AY495" s="19" t="s">
        <v>211</v>
      </c>
      <c r="BE495" s="231">
        <f>IF(O495="základní",K495,0)</f>
        <v>0</v>
      </c>
      <c r="BF495" s="231">
        <f>IF(O495="snížená",K495,0)</f>
        <v>0</v>
      </c>
      <c r="BG495" s="231">
        <f>IF(O495="zákl. přenesená",K495,0)</f>
        <v>0</v>
      </c>
      <c r="BH495" s="231">
        <f>IF(O495="sníž. přenesená",K495,0)</f>
        <v>0</v>
      </c>
      <c r="BI495" s="231">
        <f>IF(O495="nulová",K495,0)</f>
        <v>0</v>
      </c>
      <c r="BJ495" s="19" t="s">
        <v>84</v>
      </c>
      <c r="BK495" s="231">
        <f>ROUND(P495*H495,2)</f>
        <v>0</v>
      </c>
      <c r="BL495" s="19" t="s">
        <v>302</v>
      </c>
      <c r="BM495" s="230" t="s">
        <v>1362</v>
      </c>
    </row>
    <row r="496" s="2" customFormat="1">
      <c r="A496" s="40"/>
      <c r="B496" s="41"/>
      <c r="C496" s="42"/>
      <c r="D496" s="232" t="s">
        <v>220</v>
      </c>
      <c r="E496" s="42"/>
      <c r="F496" s="233" t="s">
        <v>1361</v>
      </c>
      <c r="G496" s="42"/>
      <c r="H496" s="42"/>
      <c r="I496" s="234"/>
      <c r="J496" s="234"/>
      <c r="K496" s="42"/>
      <c r="L496" s="42"/>
      <c r="M496" s="46"/>
      <c r="N496" s="235"/>
      <c r="O496" s="236"/>
      <c r="P496" s="86"/>
      <c r="Q496" s="86"/>
      <c r="R496" s="86"/>
      <c r="S496" s="86"/>
      <c r="T496" s="86"/>
      <c r="U496" s="86"/>
      <c r="V496" s="86"/>
      <c r="W496" s="86"/>
      <c r="X496" s="87"/>
      <c r="Y496" s="40"/>
      <c r="Z496" s="40"/>
      <c r="AA496" s="40"/>
      <c r="AB496" s="40"/>
      <c r="AC496" s="40"/>
      <c r="AD496" s="40"/>
      <c r="AE496" s="40"/>
      <c r="AT496" s="19" t="s">
        <v>220</v>
      </c>
      <c r="AU496" s="19" t="s">
        <v>86</v>
      </c>
    </row>
    <row r="497" s="13" customFormat="1">
      <c r="A497" s="13"/>
      <c r="B497" s="237"/>
      <c r="C497" s="238"/>
      <c r="D497" s="232" t="s">
        <v>222</v>
      </c>
      <c r="E497" s="239" t="s">
        <v>22</v>
      </c>
      <c r="F497" s="240" t="s">
        <v>1334</v>
      </c>
      <c r="G497" s="238"/>
      <c r="H497" s="241">
        <v>1</v>
      </c>
      <c r="I497" s="242"/>
      <c r="J497" s="242"/>
      <c r="K497" s="238"/>
      <c r="L497" s="238"/>
      <c r="M497" s="243"/>
      <c r="N497" s="244"/>
      <c r="O497" s="245"/>
      <c r="P497" s="245"/>
      <c r="Q497" s="245"/>
      <c r="R497" s="245"/>
      <c r="S497" s="245"/>
      <c r="T497" s="245"/>
      <c r="U497" s="245"/>
      <c r="V497" s="245"/>
      <c r="W497" s="245"/>
      <c r="X497" s="246"/>
      <c r="Y497" s="13"/>
      <c r="Z497" s="13"/>
      <c r="AA497" s="13"/>
      <c r="AB497" s="13"/>
      <c r="AC497" s="13"/>
      <c r="AD497" s="13"/>
      <c r="AE497" s="13"/>
      <c r="AT497" s="247" t="s">
        <v>222</v>
      </c>
      <c r="AU497" s="247" t="s">
        <v>86</v>
      </c>
      <c r="AV497" s="13" t="s">
        <v>86</v>
      </c>
      <c r="AW497" s="13" t="s">
        <v>5</v>
      </c>
      <c r="AX497" s="13" t="s">
        <v>84</v>
      </c>
      <c r="AY497" s="247" t="s">
        <v>211</v>
      </c>
    </row>
    <row r="498" s="2" customFormat="1" ht="24.15" customHeight="1">
      <c r="A498" s="40"/>
      <c r="B498" s="41"/>
      <c r="C498" s="218" t="s">
        <v>1363</v>
      </c>
      <c r="D498" s="218" t="s">
        <v>213</v>
      </c>
      <c r="E498" s="219" t="s">
        <v>1364</v>
      </c>
      <c r="F498" s="220" t="s">
        <v>1365</v>
      </c>
      <c r="G498" s="221" t="s">
        <v>497</v>
      </c>
      <c r="H498" s="222">
        <v>4</v>
      </c>
      <c r="I498" s="223"/>
      <c r="J498" s="223"/>
      <c r="K498" s="224">
        <f>ROUND(P498*H498,2)</f>
        <v>0</v>
      </c>
      <c r="L498" s="220" t="s">
        <v>217</v>
      </c>
      <c r="M498" s="46"/>
      <c r="N498" s="225" t="s">
        <v>22</v>
      </c>
      <c r="O498" s="226" t="s">
        <v>46</v>
      </c>
      <c r="P498" s="227">
        <f>I498+J498</f>
        <v>0</v>
      </c>
      <c r="Q498" s="227">
        <f>ROUND(I498*H498,2)</f>
        <v>0</v>
      </c>
      <c r="R498" s="227">
        <f>ROUND(J498*H498,2)</f>
        <v>0</v>
      </c>
      <c r="S498" s="86"/>
      <c r="T498" s="228">
        <f>S498*H498</f>
        <v>0</v>
      </c>
      <c r="U498" s="228">
        <v>0</v>
      </c>
      <c r="V498" s="228">
        <f>U498*H498</f>
        <v>0</v>
      </c>
      <c r="W498" s="228">
        <v>0.0060000000000000001</v>
      </c>
      <c r="X498" s="229">
        <f>W498*H498</f>
        <v>0.024</v>
      </c>
      <c r="Y498" s="40"/>
      <c r="Z498" s="40"/>
      <c r="AA498" s="40"/>
      <c r="AB498" s="40"/>
      <c r="AC498" s="40"/>
      <c r="AD498" s="40"/>
      <c r="AE498" s="40"/>
      <c r="AR498" s="230" t="s">
        <v>302</v>
      </c>
      <c r="AT498" s="230" t="s">
        <v>213</v>
      </c>
      <c r="AU498" s="230" t="s">
        <v>86</v>
      </c>
      <c r="AY498" s="19" t="s">
        <v>211</v>
      </c>
      <c r="BE498" s="231">
        <f>IF(O498="základní",K498,0)</f>
        <v>0</v>
      </c>
      <c r="BF498" s="231">
        <f>IF(O498="snížená",K498,0)</f>
        <v>0</v>
      </c>
      <c r="BG498" s="231">
        <f>IF(O498="zákl. přenesená",K498,0)</f>
        <v>0</v>
      </c>
      <c r="BH498" s="231">
        <f>IF(O498="sníž. přenesená",K498,0)</f>
        <v>0</v>
      </c>
      <c r="BI498" s="231">
        <f>IF(O498="nulová",K498,0)</f>
        <v>0</v>
      </c>
      <c r="BJ498" s="19" t="s">
        <v>84</v>
      </c>
      <c r="BK498" s="231">
        <f>ROUND(P498*H498,2)</f>
        <v>0</v>
      </c>
      <c r="BL498" s="19" t="s">
        <v>302</v>
      </c>
      <c r="BM498" s="230" t="s">
        <v>1366</v>
      </c>
    </row>
    <row r="499" s="2" customFormat="1">
      <c r="A499" s="40"/>
      <c r="B499" s="41"/>
      <c r="C499" s="42"/>
      <c r="D499" s="232" t="s">
        <v>220</v>
      </c>
      <c r="E499" s="42"/>
      <c r="F499" s="233" t="s">
        <v>1367</v>
      </c>
      <c r="G499" s="42"/>
      <c r="H499" s="42"/>
      <c r="I499" s="234"/>
      <c r="J499" s="234"/>
      <c r="K499" s="42"/>
      <c r="L499" s="42"/>
      <c r="M499" s="46"/>
      <c r="N499" s="235"/>
      <c r="O499" s="236"/>
      <c r="P499" s="86"/>
      <c r="Q499" s="86"/>
      <c r="R499" s="86"/>
      <c r="S499" s="86"/>
      <c r="T499" s="86"/>
      <c r="U499" s="86"/>
      <c r="V499" s="86"/>
      <c r="W499" s="86"/>
      <c r="X499" s="87"/>
      <c r="Y499" s="40"/>
      <c r="Z499" s="40"/>
      <c r="AA499" s="40"/>
      <c r="AB499" s="40"/>
      <c r="AC499" s="40"/>
      <c r="AD499" s="40"/>
      <c r="AE499" s="40"/>
      <c r="AT499" s="19" t="s">
        <v>220</v>
      </c>
      <c r="AU499" s="19" t="s">
        <v>86</v>
      </c>
    </row>
    <row r="500" s="13" customFormat="1">
      <c r="A500" s="13"/>
      <c r="B500" s="237"/>
      <c r="C500" s="238"/>
      <c r="D500" s="232" t="s">
        <v>222</v>
      </c>
      <c r="E500" s="239" t="s">
        <v>22</v>
      </c>
      <c r="F500" s="240" t="s">
        <v>921</v>
      </c>
      <c r="G500" s="238"/>
      <c r="H500" s="241">
        <v>4</v>
      </c>
      <c r="I500" s="242"/>
      <c r="J500" s="242"/>
      <c r="K500" s="238"/>
      <c r="L500" s="238"/>
      <c r="M500" s="243"/>
      <c r="N500" s="244"/>
      <c r="O500" s="245"/>
      <c r="P500" s="245"/>
      <c r="Q500" s="245"/>
      <c r="R500" s="245"/>
      <c r="S500" s="245"/>
      <c r="T500" s="245"/>
      <c r="U500" s="245"/>
      <c r="V500" s="245"/>
      <c r="W500" s="245"/>
      <c r="X500" s="246"/>
      <c r="Y500" s="13"/>
      <c r="Z500" s="13"/>
      <c r="AA500" s="13"/>
      <c r="AB500" s="13"/>
      <c r="AC500" s="13"/>
      <c r="AD500" s="13"/>
      <c r="AE500" s="13"/>
      <c r="AT500" s="247" t="s">
        <v>222</v>
      </c>
      <c r="AU500" s="247" t="s">
        <v>86</v>
      </c>
      <c r="AV500" s="13" t="s">
        <v>86</v>
      </c>
      <c r="AW500" s="13" t="s">
        <v>5</v>
      </c>
      <c r="AX500" s="13" t="s">
        <v>84</v>
      </c>
      <c r="AY500" s="247" t="s">
        <v>211</v>
      </c>
    </row>
    <row r="501" s="12" customFormat="1" ht="22.8" customHeight="1">
      <c r="A501" s="12"/>
      <c r="B501" s="201"/>
      <c r="C501" s="202"/>
      <c r="D501" s="203" t="s">
        <v>76</v>
      </c>
      <c r="E501" s="216" t="s">
        <v>1368</v>
      </c>
      <c r="F501" s="216" t="s">
        <v>1369</v>
      </c>
      <c r="G501" s="202"/>
      <c r="H501" s="202"/>
      <c r="I501" s="205"/>
      <c r="J501" s="205"/>
      <c r="K501" s="217">
        <f>BK501</f>
        <v>0</v>
      </c>
      <c r="L501" s="202"/>
      <c r="M501" s="207"/>
      <c r="N501" s="208"/>
      <c r="O501" s="209"/>
      <c r="P501" s="209"/>
      <c r="Q501" s="210">
        <f>SUM(Q502:Q534)</f>
        <v>0</v>
      </c>
      <c r="R501" s="210">
        <f>SUM(R502:R534)</f>
        <v>0</v>
      </c>
      <c r="S501" s="209"/>
      <c r="T501" s="211">
        <f>SUM(T502:T534)</f>
        <v>0</v>
      </c>
      <c r="U501" s="209"/>
      <c r="V501" s="211">
        <f>SUM(V502:V534)</f>
        <v>0.20406480000000002</v>
      </c>
      <c r="W501" s="209"/>
      <c r="X501" s="212">
        <f>SUM(X502:X534)</f>
        <v>0</v>
      </c>
      <c r="Y501" s="12"/>
      <c r="Z501" s="12"/>
      <c r="AA501" s="12"/>
      <c r="AB501" s="12"/>
      <c r="AC501" s="12"/>
      <c r="AD501" s="12"/>
      <c r="AE501" s="12"/>
      <c r="AR501" s="213" t="s">
        <v>86</v>
      </c>
      <c r="AT501" s="214" t="s">
        <v>76</v>
      </c>
      <c r="AU501" s="214" t="s">
        <v>84</v>
      </c>
      <c r="AY501" s="213" t="s">
        <v>211</v>
      </c>
      <c r="BK501" s="215">
        <f>SUM(BK502:BK534)</f>
        <v>0</v>
      </c>
    </row>
    <row r="502" s="2" customFormat="1" ht="24.15" customHeight="1">
      <c r="A502" s="40"/>
      <c r="B502" s="41"/>
      <c r="C502" s="218" t="s">
        <v>1370</v>
      </c>
      <c r="D502" s="218" t="s">
        <v>213</v>
      </c>
      <c r="E502" s="219" t="s">
        <v>1371</v>
      </c>
      <c r="F502" s="220" t="s">
        <v>1372</v>
      </c>
      <c r="G502" s="221" t="s">
        <v>272</v>
      </c>
      <c r="H502" s="222">
        <v>6.5</v>
      </c>
      <c r="I502" s="223"/>
      <c r="J502" s="223"/>
      <c r="K502" s="224">
        <f>ROUND(P502*H502,2)</f>
        <v>0</v>
      </c>
      <c r="L502" s="220" t="s">
        <v>217</v>
      </c>
      <c r="M502" s="46"/>
      <c r="N502" s="225" t="s">
        <v>22</v>
      </c>
      <c r="O502" s="226" t="s">
        <v>46</v>
      </c>
      <c r="P502" s="227">
        <f>I502+J502</f>
        <v>0</v>
      </c>
      <c r="Q502" s="227">
        <f>ROUND(I502*H502,2)</f>
        <v>0</v>
      </c>
      <c r="R502" s="227">
        <f>ROUND(J502*H502,2)</f>
        <v>0</v>
      </c>
      <c r="S502" s="86"/>
      <c r="T502" s="228">
        <f>S502*H502</f>
        <v>0</v>
      </c>
      <c r="U502" s="228">
        <v>0.00029999999999999997</v>
      </c>
      <c r="V502" s="228">
        <f>U502*H502</f>
        <v>0.0019499999999999999</v>
      </c>
      <c r="W502" s="228">
        <v>0</v>
      </c>
      <c r="X502" s="229">
        <f>W502*H502</f>
        <v>0</v>
      </c>
      <c r="Y502" s="40"/>
      <c r="Z502" s="40"/>
      <c r="AA502" s="40"/>
      <c r="AB502" s="40"/>
      <c r="AC502" s="40"/>
      <c r="AD502" s="40"/>
      <c r="AE502" s="40"/>
      <c r="AR502" s="230" t="s">
        <v>302</v>
      </c>
      <c r="AT502" s="230" t="s">
        <v>213</v>
      </c>
      <c r="AU502" s="230" t="s">
        <v>86</v>
      </c>
      <c r="AY502" s="19" t="s">
        <v>211</v>
      </c>
      <c r="BE502" s="231">
        <f>IF(O502="základní",K502,0)</f>
        <v>0</v>
      </c>
      <c r="BF502" s="231">
        <f>IF(O502="snížená",K502,0)</f>
        <v>0</v>
      </c>
      <c r="BG502" s="231">
        <f>IF(O502="zákl. přenesená",K502,0)</f>
        <v>0</v>
      </c>
      <c r="BH502" s="231">
        <f>IF(O502="sníž. přenesená",K502,0)</f>
        <v>0</v>
      </c>
      <c r="BI502" s="231">
        <f>IF(O502="nulová",K502,0)</f>
        <v>0</v>
      </c>
      <c r="BJ502" s="19" t="s">
        <v>84</v>
      </c>
      <c r="BK502" s="231">
        <f>ROUND(P502*H502,2)</f>
        <v>0</v>
      </c>
      <c r="BL502" s="19" t="s">
        <v>302</v>
      </c>
      <c r="BM502" s="230" t="s">
        <v>1373</v>
      </c>
    </row>
    <row r="503" s="2" customFormat="1">
      <c r="A503" s="40"/>
      <c r="B503" s="41"/>
      <c r="C503" s="42"/>
      <c r="D503" s="232" t="s">
        <v>220</v>
      </c>
      <c r="E503" s="42"/>
      <c r="F503" s="233" t="s">
        <v>1374</v>
      </c>
      <c r="G503" s="42"/>
      <c r="H503" s="42"/>
      <c r="I503" s="234"/>
      <c r="J503" s="234"/>
      <c r="K503" s="42"/>
      <c r="L503" s="42"/>
      <c r="M503" s="46"/>
      <c r="N503" s="235"/>
      <c r="O503" s="236"/>
      <c r="P503" s="86"/>
      <c r="Q503" s="86"/>
      <c r="R503" s="86"/>
      <c r="S503" s="86"/>
      <c r="T503" s="86"/>
      <c r="U503" s="86"/>
      <c r="V503" s="86"/>
      <c r="W503" s="86"/>
      <c r="X503" s="87"/>
      <c r="Y503" s="40"/>
      <c r="Z503" s="40"/>
      <c r="AA503" s="40"/>
      <c r="AB503" s="40"/>
      <c r="AC503" s="40"/>
      <c r="AD503" s="40"/>
      <c r="AE503" s="40"/>
      <c r="AT503" s="19" t="s">
        <v>220</v>
      </c>
      <c r="AU503" s="19" t="s">
        <v>86</v>
      </c>
    </row>
    <row r="504" s="13" customFormat="1">
      <c r="A504" s="13"/>
      <c r="B504" s="237"/>
      <c r="C504" s="238"/>
      <c r="D504" s="232" t="s">
        <v>222</v>
      </c>
      <c r="E504" s="239" t="s">
        <v>22</v>
      </c>
      <c r="F504" s="240" t="s">
        <v>1375</v>
      </c>
      <c r="G504" s="238"/>
      <c r="H504" s="241">
        <v>6.5</v>
      </c>
      <c r="I504" s="242"/>
      <c r="J504" s="242"/>
      <c r="K504" s="238"/>
      <c r="L504" s="238"/>
      <c r="M504" s="243"/>
      <c r="N504" s="244"/>
      <c r="O504" s="245"/>
      <c r="P504" s="245"/>
      <c r="Q504" s="245"/>
      <c r="R504" s="245"/>
      <c r="S504" s="245"/>
      <c r="T504" s="245"/>
      <c r="U504" s="245"/>
      <c r="V504" s="245"/>
      <c r="W504" s="245"/>
      <c r="X504" s="246"/>
      <c r="Y504" s="13"/>
      <c r="Z504" s="13"/>
      <c r="AA504" s="13"/>
      <c r="AB504" s="13"/>
      <c r="AC504" s="13"/>
      <c r="AD504" s="13"/>
      <c r="AE504" s="13"/>
      <c r="AT504" s="247" t="s">
        <v>222</v>
      </c>
      <c r="AU504" s="247" t="s">
        <v>86</v>
      </c>
      <c r="AV504" s="13" t="s">
        <v>86</v>
      </c>
      <c r="AW504" s="13" t="s">
        <v>5</v>
      </c>
      <c r="AX504" s="13" t="s">
        <v>84</v>
      </c>
      <c r="AY504" s="247" t="s">
        <v>211</v>
      </c>
    </row>
    <row r="505" s="2" customFormat="1" ht="24.15" customHeight="1">
      <c r="A505" s="40"/>
      <c r="B505" s="41"/>
      <c r="C505" s="218" t="s">
        <v>1376</v>
      </c>
      <c r="D505" s="218" t="s">
        <v>213</v>
      </c>
      <c r="E505" s="219" t="s">
        <v>1377</v>
      </c>
      <c r="F505" s="220" t="s">
        <v>1378</v>
      </c>
      <c r="G505" s="221" t="s">
        <v>345</v>
      </c>
      <c r="H505" s="222">
        <v>4.7999999999999998</v>
      </c>
      <c r="I505" s="223"/>
      <c r="J505" s="223"/>
      <c r="K505" s="224">
        <f>ROUND(P505*H505,2)</f>
        <v>0</v>
      </c>
      <c r="L505" s="220" t="s">
        <v>217</v>
      </c>
      <c r="M505" s="46"/>
      <c r="N505" s="225" t="s">
        <v>22</v>
      </c>
      <c r="O505" s="226" t="s">
        <v>46</v>
      </c>
      <c r="P505" s="227">
        <f>I505+J505</f>
        <v>0</v>
      </c>
      <c r="Q505" s="227">
        <f>ROUND(I505*H505,2)</f>
        <v>0</v>
      </c>
      <c r="R505" s="227">
        <f>ROUND(J505*H505,2)</f>
        <v>0</v>
      </c>
      <c r="S505" s="86"/>
      <c r="T505" s="228">
        <f>S505*H505</f>
        <v>0</v>
      </c>
      <c r="U505" s="228">
        <v>0</v>
      </c>
      <c r="V505" s="228">
        <f>U505*H505</f>
        <v>0</v>
      </c>
      <c r="W505" s="228">
        <v>0</v>
      </c>
      <c r="X505" s="229">
        <f>W505*H505</f>
        <v>0</v>
      </c>
      <c r="Y505" s="40"/>
      <c r="Z505" s="40"/>
      <c r="AA505" s="40"/>
      <c r="AB505" s="40"/>
      <c r="AC505" s="40"/>
      <c r="AD505" s="40"/>
      <c r="AE505" s="40"/>
      <c r="AR505" s="230" t="s">
        <v>302</v>
      </c>
      <c r="AT505" s="230" t="s">
        <v>213</v>
      </c>
      <c r="AU505" s="230" t="s">
        <v>86</v>
      </c>
      <c r="AY505" s="19" t="s">
        <v>211</v>
      </c>
      <c r="BE505" s="231">
        <f>IF(O505="základní",K505,0)</f>
        <v>0</v>
      </c>
      <c r="BF505" s="231">
        <f>IF(O505="snížená",K505,0)</f>
        <v>0</v>
      </c>
      <c r="BG505" s="231">
        <f>IF(O505="zákl. přenesená",K505,0)</f>
        <v>0</v>
      </c>
      <c r="BH505" s="231">
        <f>IF(O505="sníž. přenesená",K505,0)</f>
        <v>0</v>
      </c>
      <c r="BI505" s="231">
        <f>IF(O505="nulová",K505,0)</f>
        <v>0</v>
      </c>
      <c r="BJ505" s="19" t="s">
        <v>84</v>
      </c>
      <c r="BK505" s="231">
        <f>ROUND(P505*H505,2)</f>
        <v>0</v>
      </c>
      <c r="BL505" s="19" t="s">
        <v>302</v>
      </c>
      <c r="BM505" s="230" t="s">
        <v>1379</v>
      </c>
    </row>
    <row r="506" s="2" customFormat="1">
      <c r="A506" s="40"/>
      <c r="B506" s="41"/>
      <c r="C506" s="42"/>
      <c r="D506" s="232" t="s">
        <v>220</v>
      </c>
      <c r="E506" s="42"/>
      <c r="F506" s="233" t="s">
        <v>1380</v>
      </c>
      <c r="G506" s="42"/>
      <c r="H506" s="42"/>
      <c r="I506" s="234"/>
      <c r="J506" s="234"/>
      <c r="K506" s="42"/>
      <c r="L506" s="42"/>
      <c r="M506" s="46"/>
      <c r="N506" s="235"/>
      <c r="O506" s="236"/>
      <c r="P506" s="86"/>
      <c r="Q506" s="86"/>
      <c r="R506" s="86"/>
      <c r="S506" s="86"/>
      <c r="T506" s="86"/>
      <c r="U506" s="86"/>
      <c r="V506" s="86"/>
      <c r="W506" s="86"/>
      <c r="X506" s="87"/>
      <c r="Y506" s="40"/>
      <c r="Z506" s="40"/>
      <c r="AA506" s="40"/>
      <c r="AB506" s="40"/>
      <c r="AC506" s="40"/>
      <c r="AD506" s="40"/>
      <c r="AE506" s="40"/>
      <c r="AT506" s="19" t="s">
        <v>220</v>
      </c>
      <c r="AU506" s="19" t="s">
        <v>86</v>
      </c>
    </row>
    <row r="507" s="13" customFormat="1">
      <c r="A507" s="13"/>
      <c r="B507" s="237"/>
      <c r="C507" s="238"/>
      <c r="D507" s="232" t="s">
        <v>222</v>
      </c>
      <c r="E507" s="239" t="s">
        <v>22</v>
      </c>
      <c r="F507" s="240" t="s">
        <v>1381</v>
      </c>
      <c r="G507" s="238"/>
      <c r="H507" s="241">
        <v>4.7999999999999998</v>
      </c>
      <c r="I507" s="242"/>
      <c r="J507" s="242"/>
      <c r="K507" s="238"/>
      <c r="L507" s="238"/>
      <c r="M507" s="243"/>
      <c r="N507" s="244"/>
      <c r="O507" s="245"/>
      <c r="P507" s="245"/>
      <c r="Q507" s="245"/>
      <c r="R507" s="245"/>
      <c r="S507" s="245"/>
      <c r="T507" s="245"/>
      <c r="U507" s="245"/>
      <c r="V507" s="245"/>
      <c r="W507" s="245"/>
      <c r="X507" s="246"/>
      <c r="Y507" s="13"/>
      <c r="Z507" s="13"/>
      <c r="AA507" s="13"/>
      <c r="AB507" s="13"/>
      <c r="AC507" s="13"/>
      <c r="AD507" s="13"/>
      <c r="AE507" s="13"/>
      <c r="AT507" s="247" t="s">
        <v>222</v>
      </c>
      <c r="AU507" s="247" t="s">
        <v>86</v>
      </c>
      <c r="AV507" s="13" t="s">
        <v>86</v>
      </c>
      <c r="AW507" s="13" t="s">
        <v>5</v>
      </c>
      <c r="AX507" s="13" t="s">
        <v>84</v>
      </c>
      <c r="AY507" s="247" t="s">
        <v>211</v>
      </c>
    </row>
    <row r="508" s="2" customFormat="1" ht="24.15" customHeight="1">
      <c r="A508" s="40"/>
      <c r="B508" s="41"/>
      <c r="C508" s="259" t="s">
        <v>1382</v>
      </c>
      <c r="D508" s="259" t="s">
        <v>452</v>
      </c>
      <c r="E508" s="260" t="s">
        <v>1383</v>
      </c>
      <c r="F508" s="261" t="s">
        <v>1384</v>
      </c>
      <c r="G508" s="262" t="s">
        <v>345</v>
      </c>
      <c r="H508" s="263">
        <v>5.2800000000000002</v>
      </c>
      <c r="I508" s="264"/>
      <c r="J508" s="265"/>
      <c r="K508" s="266">
        <f>ROUND(P508*H508,2)</f>
        <v>0</v>
      </c>
      <c r="L508" s="261" t="s">
        <v>217</v>
      </c>
      <c r="M508" s="267"/>
      <c r="N508" s="268" t="s">
        <v>22</v>
      </c>
      <c r="O508" s="226" t="s">
        <v>46</v>
      </c>
      <c r="P508" s="227">
        <f>I508+J508</f>
        <v>0</v>
      </c>
      <c r="Q508" s="227">
        <f>ROUND(I508*H508,2)</f>
        <v>0</v>
      </c>
      <c r="R508" s="227">
        <f>ROUND(J508*H508,2)</f>
        <v>0</v>
      </c>
      <c r="S508" s="86"/>
      <c r="T508" s="228">
        <f>S508*H508</f>
        <v>0</v>
      </c>
      <c r="U508" s="228">
        <v>0.00012999999999999999</v>
      </c>
      <c r="V508" s="228">
        <f>U508*H508</f>
        <v>0.00068639999999999999</v>
      </c>
      <c r="W508" s="228">
        <v>0</v>
      </c>
      <c r="X508" s="229">
        <f>W508*H508</f>
        <v>0</v>
      </c>
      <c r="Y508" s="40"/>
      <c r="Z508" s="40"/>
      <c r="AA508" s="40"/>
      <c r="AB508" s="40"/>
      <c r="AC508" s="40"/>
      <c r="AD508" s="40"/>
      <c r="AE508" s="40"/>
      <c r="AR508" s="230" t="s">
        <v>402</v>
      </c>
      <c r="AT508" s="230" t="s">
        <v>452</v>
      </c>
      <c r="AU508" s="230" t="s">
        <v>86</v>
      </c>
      <c r="AY508" s="19" t="s">
        <v>211</v>
      </c>
      <c r="BE508" s="231">
        <f>IF(O508="základní",K508,0)</f>
        <v>0</v>
      </c>
      <c r="BF508" s="231">
        <f>IF(O508="snížená",K508,0)</f>
        <v>0</v>
      </c>
      <c r="BG508" s="231">
        <f>IF(O508="zákl. přenesená",K508,0)</f>
        <v>0</v>
      </c>
      <c r="BH508" s="231">
        <f>IF(O508="sníž. přenesená",K508,0)</f>
        <v>0</v>
      </c>
      <c r="BI508" s="231">
        <f>IF(O508="nulová",K508,0)</f>
        <v>0</v>
      </c>
      <c r="BJ508" s="19" t="s">
        <v>84</v>
      </c>
      <c r="BK508" s="231">
        <f>ROUND(P508*H508,2)</f>
        <v>0</v>
      </c>
      <c r="BL508" s="19" t="s">
        <v>302</v>
      </c>
      <c r="BM508" s="230" t="s">
        <v>1385</v>
      </c>
    </row>
    <row r="509" s="2" customFormat="1">
      <c r="A509" s="40"/>
      <c r="B509" s="41"/>
      <c r="C509" s="42"/>
      <c r="D509" s="232" t="s">
        <v>220</v>
      </c>
      <c r="E509" s="42"/>
      <c r="F509" s="233" t="s">
        <v>1384</v>
      </c>
      <c r="G509" s="42"/>
      <c r="H509" s="42"/>
      <c r="I509" s="234"/>
      <c r="J509" s="234"/>
      <c r="K509" s="42"/>
      <c r="L509" s="42"/>
      <c r="M509" s="46"/>
      <c r="N509" s="235"/>
      <c r="O509" s="236"/>
      <c r="P509" s="86"/>
      <c r="Q509" s="86"/>
      <c r="R509" s="86"/>
      <c r="S509" s="86"/>
      <c r="T509" s="86"/>
      <c r="U509" s="86"/>
      <c r="V509" s="86"/>
      <c r="W509" s="86"/>
      <c r="X509" s="87"/>
      <c r="Y509" s="40"/>
      <c r="Z509" s="40"/>
      <c r="AA509" s="40"/>
      <c r="AB509" s="40"/>
      <c r="AC509" s="40"/>
      <c r="AD509" s="40"/>
      <c r="AE509" s="40"/>
      <c r="AT509" s="19" t="s">
        <v>220</v>
      </c>
      <c r="AU509" s="19" t="s">
        <v>86</v>
      </c>
    </row>
    <row r="510" s="13" customFormat="1">
      <c r="A510" s="13"/>
      <c r="B510" s="237"/>
      <c r="C510" s="238"/>
      <c r="D510" s="232" t="s">
        <v>222</v>
      </c>
      <c r="E510" s="239" t="s">
        <v>22</v>
      </c>
      <c r="F510" s="240" t="s">
        <v>1386</v>
      </c>
      <c r="G510" s="238"/>
      <c r="H510" s="241">
        <v>5.2800000000000002</v>
      </c>
      <c r="I510" s="242"/>
      <c r="J510" s="242"/>
      <c r="K510" s="238"/>
      <c r="L510" s="238"/>
      <c r="M510" s="243"/>
      <c r="N510" s="244"/>
      <c r="O510" s="245"/>
      <c r="P510" s="245"/>
      <c r="Q510" s="245"/>
      <c r="R510" s="245"/>
      <c r="S510" s="245"/>
      <c r="T510" s="245"/>
      <c r="U510" s="245"/>
      <c r="V510" s="245"/>
      <c r="W510" s="245"/>
      <c r="X510" s="246"/>
      <c r="Y510" s="13"/>
      <c r="Z510" s="13"/>
      <c r="AA510" s="13"/>
      <c r="AB510" s="13"/>
      <c r="AC510" s="13"/>
      <c r="AD510" s="13"/>
      <c r="AE510" s="13"/>
      <c r="AT510" s="247" t="s">
        <v>222</v>
      </c>
      <c r="AU510" s="247" t="s">
        <v>86</v>
      </c>
      <c r="AV510" s="13" t="s">
        <v>86</v>
      </c>
      <c r="AW510" s="13" t="s">
        <v>5</v>
      </c>
      <c r="AX510" s="13" t="s">
        <v>84</v>
      </c>
      <c r="AY510" s="247" t="s">
        <v>211</v>
      </c>
    </row>
    <row r="511" s="2" customFormat="1" ht="24.15" customHeight="1">
      <c r="A511" s="40"/>
      <c r="B511" s="41"/>
      <c r="C511" s="218" t="s">
        <v>1387</v>
      </c>
      <c r="D511" s="218" t="s">
        <v>213</v>
      </c>
      <c r="E511" s="219" t="s">
        <v>1388</v>
      </c>
      <c r="F511" s="220" t="s">
        <v>1389</v>
      </c>
      <c r="G511" s="221" t="s">
        <v>345</v>
      </c>
      <c r="H511" s="222">
        <v>12.300000000000001</v>
      </c>
      <c r="I511" s="223"/>
      <c r="J511" s="223"/>
      <c r="K511" s="224">
        <f>ROUND(P511*H511,2)</f>
        <v>0</v>
      </c>
      <c r="L511" s="220" t="s">
        <v>217</v>
      </c>
      <c r="M511" s="46"/>
      <c r="N511" s="225" t="s">
        <v>22</v>
      </c>
      <c r="O511" s="226" t="s">
        <v>46</v>
      </c>
      <c r="P511" s="227">
        <f>I511+J511</f>
        <v>0</v>
      </c>
      <c r="Q511" s="227">
        <f>ROUND(I511*H511,2)</f>
        <v>0</v>
      </c>
      <c r="R511" s="227">
        <f>ROUND(J511*H511,2)</f>
        <v>0</v>
      </c>
      <c r="S511" s="86"/>
      <c r="T511" s="228">
        <f>S511*H511</f>
        <v>0</v>
      </c>
      <c r="U511" s="228">
        <v>0.000428</v>
      </c>
      <c r="V511" s="228">
        <f>U511*H511</f>
        <v>0.0052644000000000007</v>
      </c>
      <c r="W511" s="228">
        <v>0</v>
      </c>
      <c r="X511" s="229">
        <f>W511*H511</f>
        <v>0</v>
      </c>
      <c r="Y511" s="40"/>
      <c r="Z511" s="40"/>
      <c r="AA511" s="40"/>
      <c r="AB511" s="40"/>
      <c r="AC511" s="40"/>
      <c r="AD511" s="40"/>
      <c r="AE511" s="40"/>
      <c r="AR511" s="230" t="s">
        <v>302</v>
      </c>
      <c r="AT511" s="230" t="s">
        <v>213</v>
      </c>
      <c r="AU511" s="230" t="s">
        <v>86</v>
      </c>
      <c r="AY511" s="19" t="s">
        <v>211</v>
      </c>
      <c r="BE511" s="231">
        <f>IF(O511="základní",K511,0)</f>
        <v>0</v>
      </c>
      <c r="BF511" s="231">
        <f>IF(O511="snížená",K511,0)</f>
        <v>0</v>
      </c>
      <c r="BG511" s="231">
        <f>IF(O511="zákl. přenesená",K511,0)</f>
        <v>0</v>
      </c>
      <c r="BH511" s="231">
        <f>IF(O511="sníž. přenesená",K511,0)</f>
        <v>0</v>
      </c>
      <c r="BI511" s="231">
        <f>IF(O511="nulová",K511,0)</f>
        <v>0</v>
      </c>
      <c r="BJ511" s="19" t="s">
        <v>84</v>
      </c>
      <c r="BK511" s="231">
        <f>ROUND(P511*H511,2)</f>
        <v>0</v>
      </c>
      <c r="BL511" s="19" t="s">
        <v>302</v>
      </c>
      <c r="BM511" s="230" t="s">
        <v>1390</v>
      </c>
    </row>
    <row r="512" s="2" customFormat="1">
      <c r="A512" s="40"/>
      <c r="B512" s="41"/>
      <c r="C512" s="42"/>
      <c r="D512" s="232" t="s">
        <v>220</v>
      </c>
      <c r="E512" s="42"/>
      <c r="F512" s="233" t="s">
        <v>1391</v>
      </c>
      <c r="G512" s="42"/>
      <c r="H512" s="42"/>
      <c r="I512" s="234"/>
      <c r="J512" s="234"/>
      <c r="K512" s="42"/>
      <c r="L512" s="42"/>
      <c r="M512" s="46"/>
      <c r="N512" s="235"/>
      <c r="O512" s="236"/>
      <c r="P512" s="86"/>
      <c r="Q512" s="86"/>
      <c r="R512" s="86"/>
      <c r="S512" s="86"/>
      <c r="T512" s="86"/>
      <c r="U512" s="86"/>
      <c r="V512" s="86"/>
      <c r="W512" s="86"/>
      <c r="X512" s="87"/>
      <c r="Y512" s="40"/>
      <c r="Z512" s="40"/>
      <c r="AA512" s="40"/>
      <c r="AB512" s="40"/>
      <c r="AC512" s="40"/>
      <c r="AD512" s="40"/>
      <c r="AE512" s="40"/>
      <c r="AT512" s="19" t="s">
        <v>220</v>
      </c>
      <c r="AU512" s="19" t="s">
        <v>86</v>
      </c>
    </row>
    <row r="513" s="13" customFormat="1">
      <c r="A513" s="13"/>
      <c r="B513" s="237"/>
      <c r="C513" s="238"/>
      <c r="D513" s="232" t="s">
        <v>222</v>
      </c>
      <c r="E513" s="239" t="s">
        <v>22</v>
      </c>
      <c r="F513" s="240" t="s">
        <v>954</v>
      </c>
      <c r="G513" s="238"/>
      <c r="H513" s="241">
        <v>12.300000000000001</v>
      </c>
      <c r="I513" s="242"/>
      <c r="J513" s="242"/>
      <c r="K513" s="238"/>
      <c r="L513" s="238"/>
      <c r="M513" s="243"/>
      <c r="N513" s="244"/>
      <c r="O513" s="245"/>
      <c r="P513" s="245"/>
      <c r="Q513" s="245"/>
      <c r="R513" s="245"/>
      <c r="S513" s="245"/>
      <c r="T513" s="245"/>
      <c r="U513" s="245"/>
      <c r="V513" s="245"/>
      <c r="W513" s="245"/>
      <c r="X513" s="246"/>
      <c r="Y513" s="13"/>
      <c r="Z513" s="13"/>
      <c r="AA513" s="13"/>
      <c r="AB513" s="13"/>
      <c r="AC513" s="13"/>
      <c r="AD513" s="13"/>
      <c r="AE513" s="13"/>
      <c r="AT513" s="247" t="s">
        <v>222</v>
      </c>
      <c r="AU513" s="247" t="s">
        <v>86</v>
      </c>
      <c r="AV513" s="13" t="s">
        <v>86</v>
      </c>
      <c r="AW513" s="13" t="s">
        <v>5</v>
      </c>
      <c r="AX513" s="13" t="s">
        <v>84</v>
      </c>
      <c r="AY513" s="247" t="s">
        <v>211</v>
      </c>
    </row>
    <row r="514" s="2" customFormat="1" ht="24.15" customHeight="1">
      <c r="A514" s="40"/>
      <c r="B514" s="41"/>
      <c r="C514" s="259" t="s">
        <v>1392</v>
      </c>
      <c r="D514" s="259" t="s">
        <v>452</v>
      </c>
      <c r="E514" s="260" t="s">
        <v>1393</v>
      </c>
      <c r="F514" s="261" t="s">
        <v>1394</v>
      </c>
      <c r="G514" s="262" t="s">
        <v>497</v>
      </c>
      <c r="H514" s="263">
        <v>45.100000000000001</v>
      </c>
      <c r="I514" s="264"/>
      <c r="J514" s="265"/>
      <c r="K514" s="266">
        <f>ROUND(P514*H514,2)</f>
        <v>0</v>
      </c>
      <c r="L514" s="261" t="s">
        <v>217</v>
      </c>
      <c r="M514" s="267"/>
      <c r="N514" s="268" t="s">
        <v>22</v>
      </c>
      <c r="O514" s="226" t="s">
        <v>46</v>
      </c>
      <c r="P514" s="227">
        <f>I514+J514</f>
        <v>0</v>
      </c>
      <c r="Q514" s="227">
        <f>ROUND(I514*H514,2)</f>
        <v>0</v>
      </c>
      <c r="R514" s="227">
        <f>ROUND(J514*H514,2)</f>
        <v>0</v>
      </c>
      <c r="S514" s="86"/>
      <c r="T514" s="228">
        <f>S514*H514</f>
        <v>0</v>
      </c>
      <c r="U514" s="228">
        <v>0.00044999999999999999</v>
      </c>
      <c r="V514" s="228">
        <f>U514*H514</f>
        <v>0.020295000000000001</v>
      </c>
      <c r="W514" s="228">
        <v>0</v>
      </c>
      <c r="X514" s="229">
        <f>W514*H514</f>
        <v>0</v>
      </c>
      <c r="Y514" s="40"/>
      <c r="Z514" s="40"/>
      <c r="AA514" s="40"/>
      <c r="AB514" s="40"/>
      <c r="AC514" s="40"/>
      <c r="AD514" s="40"/>
      <c r="AE514" s="40"/>
      <c r="AR514" s="230" t="s">
        <v>402</v>
      </c>
      <c r="AT514" s="230" t="s">
        <v>452</v>
      </c>
      <c r="AU514" s="230" t="s">
        <v>86</v>
      </c>
      <c r="AY514" s="19" t="s">
        <v>211</v>
      </c>
      <c r="BE514" s="231">
        <f>IF(O514="základní",K514,0)</f>
        <v>0</v>
      </c>
      <c r="BF514" s="231">
        <f>IF(O514="snížená",K514,0)</f>
        <v>0</v>
      </c>
      <c r="BG514" s="231">
        <f>IF(O514="zákl. přenesená",K514,0)</f>
        <v>0</v>
      </c>
      <c r="BH514" s="231">
        <f>IF(O514="sníž. přenesená",K514,0)</f>
        <v>0</v>
      </c>
      <c r="BI514" s="231">
        <f>IF(O514="nulová",K514,0)</f>
        <v>0</v>
      </c>
      <c r="BJ514" s="19" t="s">
        <v>84</v>
      </c>
      <c r="BK514" s="231">
        <f>ROUND(P514*H514,2)</f>
        <v>0</v>
      </c>
      <c r="BL514" s="19" t="s">
        <v>302</v>
      </c>
      <c r="BM514" s="230" t="s">
        <v>1395</v>
      </c>
    </row>
    <row r="515" s="2" customFormat="1">
      <c r="A515" s="40"/>
      <c r="B515" s="41"/>
      <c r="C515" s="42"/>
      <c r="D515" s="232" t="s">
        <v>220</v>
      </c>
      <c r="E515" s="42"/>
      <c r="F515" s="233" t="s">
        <v>1394</v>
      </c>
      <c r="G515" s="42"/>
      <c r="H515" s="42"/>
      <c r="I515" s="234"/>
      <c r="J515" s="234"/>
      <c r="K515" s="42"/>
      <c r="L515" s="42"/>
      <c r="M515" s="46"/>
      <c r="N515" s="235"/>
      <c r="O515" s="236"/>
      <c r="P515" s="86"/>
      <c r="Q515" s="86"/>
      <c r="R515" s="86"/>
      <c r="S515" s="86"/>
      <c r="T515" s="86"/>
      <c r="U515" s="86"/>
      <c r="V515" s="86"/>
      <c r="W515" s="86"/>
      <c r="X515" s="87"/>
      <c r="Y515" s="40"/>
      <c r="Z515" s="40"/>
      <c r="AA515" s="40"/>
      <c r="AB515" s="40"/>
      <c r="AC515" s="40"/>
      <c r="AD515" s="40"/>
      <c r="AE515" s="40"/>
      <c r="AT515" s="19" t="s">
        <v>220</v>
      </c>
      <c r="AU515" s="19" t="s">
        <v>86</v>
      </c>
    </row>
    <row r="516" s="13" customFormat="1">
      <c r="A516" s="13"/>
      <c r="B516" s="237"/>
      <c r="C516" s="238"/>
      <c r="D516" s="232" t="s">
        <v>222</v>
      </c>
      <c r="E516" s="239" t="s">
        <v>22</v>
      </c>
      <c r="F516" s="240" t="s">
        <v>1396</v>
      </c>
      <c r="G516" s="238"/>
      <c r="H516" s="241">
        <v>41</v>
      </c>
      <c r="I516" s="242"/>
      <c r="J516" s="242"/>
      <c r="K516" s="238"/>
      <c r="L516" s="238"/>
      <c r="M516" s="243"/>
      <c r="N516" s="244"/>
      <c r="O516" s="245"/>
      <c r="P516" s="245"/>
      <c r="Q516" s="245"/>
      <c r="R516" s="245"/>
      <c r="S516" s="245"/>
      <c r="T516" s="245"/>
      <c r="U516" s="245"/>
      <c r="V516" s="245"/>
      <c r="W516" s="245"/>
      <c r="X516" s="246"/>
      <c r="Y516" s="13"/>
      <c r="Z516" s="13"/>
      <c r="AA516" s="13"/>
      <c r="AB516" s="13"/>
      <c r="AC516" s="13"/>
      <c r="AD516" s="13"/>
      <c r="AE516" s="13"/>
      <c r="AT516" s="247" t="s">
        <v>222</v>
      </c>
      <c r="AU516" s="247" t="s">
        <v>86</v>
      </c>
      <c r="AV516" s="13" t="s">
        <v>86</v>
      </c>
      <c r="AW516" s="13" t="s">
        <v>5</v>
      </c>
      <c r="AX516" s="13" t="s">
        <v>77</v>
      </c>
      <c r="AY516" s="247" t="s">
        <v>211</v>
      </c>
    </row>
    <row r="517" s="13" customFormat="1">
      <c r="A517" s="13"/>
      <c r="B517" s="237"/>
      <c r="C517" s="238"/>
      <c r="D517" s="232" t="s">
        <v>222</v>
      </c>
      <c r="E517" s="239" t="s">
        <v>22</v>
      </c>
      <c r="F517" s="240" t="s">
        <v>1397</v>
      </c>
      <c r="G517" s="238"/>
      <c r="H517" s="241">
        <v>45.100000000000001</v>
      </c>
      <c r="I517" s="242"/>
      <c r="J517" s="242"/>
      <c r="K517" s="238"/>
      <c r="L517" s="238"/>
      <c r="M517" s="243"/>
      <c r="N517" s="244"/>
      <c r="O517" s="245"/>
      <c r="P517" s="245"/>
      <c r="Q517" s="245"/>
      <c r="R517" s="245"/>
      <c r="S517" s="245"/>
      <c r="T517" s="245"/>
      <c r="U517" s="245"/>
      <c r="V517" s="245"/>
      <c r="W517" s="245"/>
      <c r="X517" s="246"/>
      <c r="Y517" s="13"/>
      <c r="Z517" s="13"/>
      <c r="AA517" s="13"/>
      <c r="AB517" s="13"/>
      <c r="AC517" s="13"/>
      <c r="AD517" s="13"/>
      <c r="AE517" s="13"/>
      <c r="AT517" s="247" t="s">
        <v>222</v>
      </c>
      <c r="AU517" s="247" t="s">
        <v>86</v>
      </c>
      <c r="AV517" s="13" t="s">
        <v>86</v>
      </c>
      <c r="AW517" s="13" t="s">
        <v>5</v>
      </c>
      <c r="AX517" s="13" t="s">
        <v>84</v>
      </c>
      <c r="AY517" s="247" t="s">
        <v>211</v>
      </c>
    </row>
    <row r="518" s="2" customFormat="1" ht="24.15" customHeight="1">
      <c r="A518" s="40"/>
      <c r="B518" s="41"/>
      <c r="C518" s="218" t="s">
        <v>1398</v>
      </c>
      <c r="D518" s="218" t="s">
        <v>213</v>
      </c>
      <c r="E518" s="219" t="s">
        <v>1399</v>
      </c>
      <c r="F518" s="220" t="s">
        <v>1400</v>
      </c>
      <c r="G518" s="221" t="s">
        <v>272</v>
      </c>
      <c r="H518" s="222">
        <v>6.5</v>
      </c>
      <c r="I518" s="223"/>
      <c r="J518" s="223"/>
      <c r="K518" s="224">
        <f>ROUND(P518*H518,2)</f>
        <v>0</v>
      </c>
      <c r="L518" s="220" t="s">
        <v>217</v>
      </c>
      <c r="M518" s="46"/>
      <c r="N518" s="225" t="s">
        <v>22</v>
      </c>
      <c r="O518" s="226" t="s">
        <v>46</v>
      </c>
      <c r="P518" s="227">
        <f>I518+J518</f>
        <v>0</v>
      </c>
      <c r="Q518" s="227">
        <f>ROUND(I518*H518,2)</f>
        <v>0</v>
      </c>
      <c r="R518" s="227">
        <f>ROUND(J518*H518,2)</f>
        <v>0</v>
      </c>
      <c r="S518" s="86"/>
      <c r="T518" s="228">
        <f>S518*H518</f>
        <v>0</v>
      </c>
      <c r="U518" s="228">
        <v>0.0058799999999999998</v>
      </c>
      <c r="V518" s="228">
        <f>U518*H518</f>
        <v>0.038219999999999997</v>
      </c>
      <c r="W518" s="228">
        <v>0</v>
      </c>
      <c r="X518" s="229">
        <f>W518*H518</f>
        <v>0</v>
      </c>
      <c r="Y518" s="40"/>
      <c r="Z518" s="40"/>
      <c r="AA518" s="40"/>
      <c r="AB518" s="40"/>
      <c r="AC518" s="40"/>
      <c r="AD518" s="40"/>
      <c r="AE518" s="40"/>
      <c r="AR518" s="230" t="s">
        <v>302</v>
      </c>
      <c r="AT518" s="230" t="s">
        <v>213</v>
      </c>
      <c r="AU518" s="230" t="s">
        <v>86</v>
      </c>
      <c r="AY518" s="19" t="s">
        <v>211</v>
      </c>
      <c r="BE518" s="231">
        <f>IF(O518="základní",K518,0)</f>
        <v>0</v>
      </c>
      <c r="BF518" s="231">
        <f>IF(O518="snížená",K518,0)</f>
        <v>0</v>
      </c>
      <c r="BG518" s="231">
        <f>IF(O518="zákl. přenesená",K518,0)</f>
        <v>0</v>
      </c>
      <c r="BH518" s="231">
        <f>IF(O518="sníž. přenesená",K518,0)</f>
        <v>0</v>
      </c>
      <c r="BI518" s="231">
        <f>IF(O518="nulová",K518,0)</f>
        <v>0</v>
      </c>
      <c r="BJ518" s="19" t="s">
        <v>84</v>
      </c>
      <c r="BK518" s="231">
        <f>ROUND(P518*H518,2)</f>
        <v>0</v>
      </c>
      <c r="BL518" s="19" t="s">
        <v>302</v>
      </c>
      <c r="BM518" s="230" t="s">
        <v>1401</v>
      </c>
    </row>
    <row r="519" s="2" customFormat="1">
      <c r="A519" s="40"/>
      <c r="B519" s="41"/>
      <c r="C519" s="42"/>
      <c r="D519" s="232" t="s">
        <v>220</v>
      </c>
      <c r="E519" s="42"/>
      <c r="F519" s="233" t="s">
        <v>1402</v>
      </c>
      <c r="G519" s="42"/>
      <c r="H519" s="42"/>
      <c r="I519" s="234"/>
      <c r="J519" s="234"/>
      <c r="K519" s="42"/>
      <c r="L519" s="42"/>
      <c r="M519" s="46"/>
      <c r="N519" s="235"/>
      <c r="O519" s="236"/>
      <c r="P519" s="86"/>
      <c r="Q519" s="86"/>
      <c r="R519" s="86"/>
      <c r="S519" s="86"/>
      <c r="T519" s="86"/>
      <c r="U519" s="86"/>
      <c r="V519" s="86"/>
      <c r="W519" s="86"/>
      <c r="X519" s="87"/>
      <c r="Y519" s="40"/>
      <c r="Z519" s="40"/>
      <c r="AA519" s="40"/>
      <c r="AB519" s="40"/>
      <c r="AC519" s="40"/>
      <c r="AD519" s="40"/>
      <c r="AE519" s="40"/>
      <c r="AT519" s="19" t="s">
        <v>220</v>
      </c>
      <c r="AU519" s="19" t="s">
        <v>86</v>
      </c>
    </row>
    <row r="520" s="2" customFormat="1">
      <c r="A520" s="40"/>
      <c r="B520" s="41"/>
      <c r="C520" s="259" t="s">
        <v>1403</v>
      </c>
      <c r="D520" s="259" t="s">
        <v>452</v>
      </c>
      <c r="E520" s="260" t="s">
        <v>1404</v>
      </c>
      <c r="F520" s="261" t="s">
        <v>1405</v>
      </c>
      <c r="G520" s="262" t="s">
        <v>272</v>
      </c>
      <c r="H520" s="263">
        <v>7.1500000000000004</v>
      </c>
      <c r="I520" s="264"/>
      <c r="J520" s="265"/>
      <c r="K520" s="266">
        <f>ROUND(P520*H520,2)</f>
        <v>0</v>
      </c>
      <c r="L520" s="261" t="s">
        <v>217</v>
      </c>
      <c r="M520" s="267"/>
      <c r="N520" s="268" t="s">
        <v>22</v>
      </c>
      <c r="O520" s="226" t="s">
        <v>46</v>
      </c>
      <c r="P520" s="227">
        <f>I520+J520</f>
        <v>0</v>
      </c>
      <c r="Q520" s="227">
        <f>ROUND(I520*H520,2)</f>
        <v>0</v>
      </c>
      <c r="R520" s="227">
        <f>ROUND(J520*H520,2)</f>
        <v>0</v>
      </c>
      <c r="S520" s="86"/>
      <c r="T520" s="228">
        <f>S520*H520</f>
        <v>0</v>
      </c>
      <c r="U520" s="228">
        <v>0.019199999999999998</v>
      </c>
      <c r="V520" s="228">
        <f>U520*H520</f>
        <v>0.13727999999999999</v>
      </c>
      <c r="W520" s="228">
        <v>0</v>
      </c>
      <c r="X520" s="229">
        <f>W520*H520</f>
        <v>0</v>
      </c>
      <c r="Y520" s="40"/>
      <c r="Z520" s="40"/>
      <c r="AA520" s="40"/>
      <c r="AB520" s="40"/>
      <c r="AC520" s="40"/>
      <c r="AD520" s="40"/>
      <c r="AE520" s="40"/>
      <c r="AR520" s="230" t="s">
        <v>402</v>
      </c>
      <c r="AT520" s="230" t="s">
        <v>452</v>
      </c>
      <c r="AU520" s="230" t="s">
        <v>86</v>
      </c>
      <c r="AY520" s="19" t="s">
        <v>211</v>
      </c>
      <c r="BE520" s="231">
        <f>IF(O520="základní",K520,0)</f>
        <v>0</v>
      </c>
      <c r="BF520" s="231">
        <f>IF(O520="snížená",K520,0)</f>
        <v>0</v>
      </c>
      <c r="BG520" s="231">
        <f>IF(O520="zákl. přenesená",K520,0)</f>
        <v>0</v>
      </c>
      <c r="BH520" s="231">
        <f>IF(O520="sníž. přenesená",K520,0)</f>
        <v>0</v>
      </c>
      <c r="BI520" s="231">
        <f>IF(O520="nulová",K520,0)</f>
        <v>0</v>
      </c>
      <c r="BJ520" s="19" t="s">
        <v>84</v>
      </c>
      <c r="BK520" s="231">
        <f>ROUND(P520*H520,2)</f>
        <v>0</v>
      </c>
      <c r="BL520" s="19" t="s">
        <v>302</v>
      </c>
      <c r="BM520" s="230" t="s">
        <v>1406</v>
      </c>
    </row>
    <row r="521" s="2" customFormat="1">
      <c r="A521" s="40"/>
      <c r="B521" s="41"/>
      <c r="C521" s="42"/>
      <c r="D521" s="232" t="s">
        <v>220</v>
      </c>
      <c r="E521" s="42"/>
      <c r="F521" s="233" t="s">
        <v>1405</v>
      </c>
      <c r="G521" s="42"/>
      <c r="H521" s="42"/>
      <c r="I521" s="234"/>
      <c r="J521" s="234"/>
      <c r="K521" s="42"/>
      <c r="L521" s="42"/>
      <c r="M521" s="46"/>
      <c r="N521" s="235"/>
      <c r="O521" s="236"/>
      <c r="P521" s="86"/>
      <c r="Q521" s="86"/>
      <c r="R521" s="86"/>
      <c r="S521" s="86"/>
      <c r="T521" s="86"/>
      <c r="U521" s="86"/>
      <c r="V521" s="86"/>
      <c r="W521" s="86"/>
      <c r="X521" s="87"/>
      <c r="Y521" s="40"/>
      <c r="Z521" s="40"/>
      <c r="AA521" s="40"/>
      <c r="AB521" s="40"/>
      <c r="AC521" s="40"/>
      <c r="AD521" s="40"/>
      <c r="AE521" s="40"/>
      <c r="AT521" s="19" t="s">
        <v>220</v>
      </c>
      <c r="AU521" s="19" t="s">
        <v>86</v>
      </c>
    </row>
    <row r="522" s="13" customFormat="1">
      <c r="A522" s="13"/>
      <c r="B522" s="237"/>
      <c r="C522" s="238"/>
      <c r="D522" s="232" t="s">
        <v>222</v>
      </c>
      <c r="E522" s="239" t="s">
        <v>22</v>
      </c>
      <c r="F522" s="240" t="s">
        <v>1407</v>
      </c>
      <c r="G522" s="238"/>
      <c r="H522" s="241">
        <v>7.1500000000000004</v>
      </c>
      <c r="I522" s="242"/>
      <c r="J522" s="242"/>
      <c r="K522" s="238"/>
      <c r="L522" s="238"/>
      <c r="M522" s="243"/>
      <c r="N522" s="244"/>
      <c r="O522" s="245"/>
      <c r="P522" s="245"/>
      <c r="Q522" s="245"/>
      <c r="R522" s="245"/>
      <c r="S522" s="245"/>
      <c r="T522" s="245"/>
      <c r="U522" s="245"/>
      <c r="V522" s="245"/>
      <c r="W522" s="245"/>
      <c r="X522" s="246"/>
      <c r="Y522" s="13"/>
      <c r="Z522" s="13"/>
      <c r="AA522" s="13"/>
      <c r="AB522" s="13"/>
      <c r="AC522" s="13"/>
      <c r="AD522" s="13"/>
      <c r="AE522" s="13"/>
      <c r="AT522" s="247" t="s">
        <v>222</v>
      </c>
      <c r="AU522" s="247" t="s">
        <v>86</v>
      </c>
      <c r="AV522" s="13" t="s">
        <v>86</v>
      </c>
      <c r="AW522" s="13" t="s">
        <v>5</v>
      </c>
      <c r="AX522" s="13" t="s">
        <v>84</v>
      </c>
      <c r="AY522" s="247" t="s">
        <v>211</v>
      </c>
    </row>
    <row r="523" s="2" customFormat="1" ht="24.15" customHeight="1">
      <c r="A523" s="40"/>
      <c r="B523" s="41"/>
      <c r="C523" s="218" t="s">
        <v>1408</v>
      </c>
      <c r="D523" s="218" t="s">
        <v>213</v>
      </c>
      <c r="E523" s="219" t="s">
        <v>1409</v>
      </c>
      <c r="F523" s="220" t="s">
        <v>1410</v>
      </c>
      <c r="G523" s="221" t="s">
        <v>272</v>
      </c>
      <c r="H523" s="222">
        <v>6.5</v>
      </c>
      <c r="I523" s="223"/>
      <c r="J523" s="223"/>
      <c r="K523" s="224">
        <f>ROUND(P523*H523,2)</f>
        <v>0</v>
      </c>
      <c r="L523" s="220" t="s">
        <v>217</v>
      </c>
      <c r="M523" s="46"/>
      <c r="N523" s="225" t="s">
        <v>22</v>
      </c>
      <c r="O523" s="226" t="s">
        <v>46</v>
      </c>
      <c r="P523" s="227">
        <f>I523+J523</f>
        <v>0</v>
      </c>
      <c r="Q523" s="227">
        <f>ROUND(I523*H523,2)</f>
        <v>0</v>
      </c>
      <c r="R523" s="227">
        <f>ROUND(J523*H523,2)</f>
        <v>0</v>
      </c>
      <c r="S523" s="86"/>
      <c r="T523" s="228">
        <f>S523*H523</f>
        <v>0</v>
      </c>
      <c r="U523" s="228">
        <v>0</v>
      </c>
      <c r="V523" s="228">
        <f>U523*H523</f>
        <v>0</v>
      </c>
      <c r="W523" s="228">
        <v>0</v>
      </c>
      <c r="X523" s="229">
        <f>W523*H523</f>
        <v>0</v>
      </c>
      <c r="Y523" s="40"/>
      <c r="Z523" s="40"/>
      <c r="AA523" s="40"/>
      <c r="AB523" s="40"/>
      <c r="AC523" s="40"/>
      <c r="AD523" s="40"/>
      <c r="AE523" s="40"/>
      <c r="AR523" s="230" t="s">
        <v>302</v>
      </c>
      <c r="AT523" s="230" t="s">
        <v>213</v>
      </c>
      <c r="AU523" s="230" t="s">
        <v>86</v>
      </c>
      <c r="AY523" s="19" t="s">
        <v>211</v>
      </c>
      <c r="BE523" s="231">
        <f>IF(O523="základní",K523,0)</f>
        <v>0</v>
      </c>
      <c r="BF523" s="231">
        <f>IF(O523="snížená",K523,0)</f>
        <v>0</v>
      </c>
      <c r="BG523" s="231">
        <f>IF(O523="zákl. přenesená",K523,0)</f>
        <v>0</v>
      </c>
      <c r="BH523" s="231">
        <f>IF(O523="sníž. přenesená",K523,0)</f>
        <v>0</v>
      </c>
      <c r="BI523" s="231">
        <f>IF(O523="nulová",K523,0)</f>
        <v>0</v>
      </c>
      <c r="BJ523" s="19" t="s">
        <v>84</v>
      </c>
      <c r="BK523" s="231">
        <f>ROUND(P523*H523,2)</f>
        <v>0</v>
      </c>
      <c r="BL523" s="19" t="s">
        <v>302</v>
      </c>
      <c r="BM523" s="230" t="s">
        <v>1411</v>
      </c>
    </row>
    <row r="524" s="2" customFormat="1">
      <c r="A524" s="40"/>
      <c r="B524" s="41"/>
      <c r="C524" s="42"/>
      <c r="D524" s="232" t="s">
        <v>220</v>
      </c>
      <c r="E524" s="42"/>
      <c r="F524" s="233" t="s">
        <v>1412</v>
      </c>
      <c r="G524" s="42"/>
      <c r="H524" s="42"/>
      <c r="I524" s="234"/>
      <c r="J524" s="234"/>
      <c r="K524" s="42"/>
      <c r="L524" s="42"/>
      <c r="M524" s="46"/>
      <c r="N524" s="235"/>
      <c r="O524" s="236"/>
      <c r="P524" s="86"/>
      <c r="Q524" s="86"/>
      <c r="R524" s="86"/>
      <c r="S524" s="86"/>
      <c r="T524" s="86"/>
      <c r="U524" s="86"/>
      <c r="V524" s="86"/>
      <c r="W524" s="86"/>
      <c r="X524" s="87"/>
      <c r="Y524" s="40"/>
      <c r="Z524" s="40"/>
      <c r="AA524" s="40"/>
      <c r="AB524" s="40"/>
      <c r="AC524" s="40"/>
      <c r="AD524" s="40"/>
      <c r="AE524" s="40"/>
      <c r="AT524" s="19" t="s">
        <v>220</v>
      </c>
      <c r="AU524" s="19" t="s">
        <v>86</v>
      </c>
    </row>
    <row r="525" s="2" customFormat="1" ht="24.15" customHeight="1">
      <c r="A525" s="40"/>
      <c r="B525" s="41"/>
      <c r="C525" s="218" t="s">
        <v>1413</v>
      </c>
      <c r="D525" s="218" t="s">
        <v>213</v>
      </c>
      <c r="E525" s="219" t="s">
        <v>1414</v>
      </c>
      <c r="F525" s="220" t="s">
        <v>1415</v>
      </c>
      <c r="G525" s="221" t="s">
        <v>345</v>
      </c>
      <c r="H525" s="222">
        <v>12.300000000000001</v>
      </c>
      <c r="I525" s="223"/>
      <c r="J525" s="223"/>
      <c r="K525" s="224">
        <f>ROUND(P525*H525,2)</f>
        <v>0</v>
      </c>
      <c r="L525" s="220" t="s">
        <v>217</v>
      </c>
      <c r="M525" s="46"/>
      <c r="N525" s="225" t="s">
        <v>22</v>
      </c>
      <c r="O525" s="226" t="s">
        <v>46</v>
      </c>
      <c r="P525" s="227">
        <f>I525+J525</f>
        <v>0</v>
      </c>
      <c r="Q525" s="227">
        <f>ROUND(I525*H525,2)</f>
        <v>0</v>
      </c>
      <c r="R525" s="227">
        <f>ROUND(J525*H525,2)</f>
        <v>0</v>
      </c>
      <c r="S525" s="86"/>
      <c r="T525" s="228">
        <f>S525*H525</f>
        <v>0</v>
      </c>
      <c r="U525" s="228">
        <v>3.0000000000000001E-05</v>
      </c>
      <c r="V525" s="228">
        <f>U525*H525</f>
        <v>0.00036900000000000002</v>
      </c>
      <c r="W525" s="228">
        <v>0</v>
      </c>
      <c r="X525" s="229">
        <f>W525*H525</f>
        <v>0</v>
      </c>
      <c r="Y525" s="40"/>
      <c r="Z525" s="40"/>
      <c r="AA525" s="40"/>
      <c r="AB525" s="40"/>
      <c r="AC525" s="40"/>
      <c r="AD525" s="40"/>
      <c r="AE525" s="40"/>
      <c r="AR525" s="230" t="s">
        <v>302</v>
      </c>
      <c r="AT525" s="230" t="s">
        <v>213</v>
      </c>
      <c r="AU525" s="230" t="s">
        <v>86</v>
      </c>
      <c r="AY525" s="19" t="s">
        <v>211</v>
      </c>
      <c r="BE525" s="231">
        <f>IF(O525="základní",K525,0)</f>
        <v>0</v>
      </c>
      <c r="BF525" s="231">
        <f>IF(O525="snížená",K525,0)</f>
        <v>0</v>
      </c>
      <c r="BG525" s="231">
        <f>IF(O525="zákl. přenesená",K525,0)</f>
        <v>0</v>
      </c>
      <c r="BH525" s="231">
        <f>IF(O525="sníž. přenesená",K525,0)</f>
        <v>0</v>
      </c>
      <c r="BI525" s="231">
        <f>IF(O525="nulová",K525,0)</f>
        <v>0</v>
      </c>
      <c r="BJ525" s="19" t="s">
        <v>84</v>
      </c>
      <c r="BK525" s="231">
        <f>ROUND(P525*H525,2)</f>
        <v>0</v>
      </c>
      <c r="BL525" s="19" t="s">
        <v>302</v>
      </c>
      <c r="BM525" s="230" t="s">
        <v>1416</v>
      </c>
    </row>
    <row r="526" s="2" customFormat="1">
      <c r="A526" s="40"/>
      <c r="B526" s="41"/>
      <c r="C526" s="42"/>
      <c r="D526" s="232" t="s">
        <v>220</v>
      </c>
      <c r="E526" s="42"/>
      <c r="F526" s="233" t="s">
        <v>1417</v>
      </c>
      <c r="G526" s="42"/>
      <c r="H526" s="42"/>
      <c r="I526" s="234"/>
      <c r="J526" s="234"/>
      <c r="K526" s="42"/>
      <c r="L526" s="42"/>
      <c r="M526" s="46"/>
      <c r="N526" s="235"/>
      <c r="O526" s="236"/>
      <c r="P526" s="86"/>
      <c r="Q526" s="86"/>
      <c r="R526" s="86"/>
      <c r="S526" s="86"/>
      <c r="T526" s="86"/>
      <c r="U526" s="86"/>
      <c r="V526" s="86"/>
      <c r="W526" s="86"/>
      <c r="X526" s="87"/>
      <c r="Y526" s="40"/>
      <c r="Z526" s="40"/>
      <c r="AA526" s="40"/>
      <c r="AB526" s="40"/>
      <c r="AC526" s="40"/>
      <c r="AD526" s="40"/>
      <c r="AE526" s="40"/>
      <c r="AT526" s="19" t="s">
        <v>220</v>
      </c>
      <c r="AU526" s="19" t="s">
        <v>86</v>
      </c>
    </row>
    <row r="527" s="13" customFormat="1">
      <c r="A527" s="13"/>
      <c r="B527" s="237"/>
      <c r="C527" s="238"/>
      <c r="D527" s="232" t="s">
        <v>222</v>
      </c>
      <c r="E527" s="239" t="s">
        <v>22</v>
      </c>
      <c r="F527" s="240" t="s">
        <v>954</v>
      </c>
      <c r="G527" s="238"/>
      <c r="H527" s="241">
        <v>12.300000000000001</v>
      </c>
      <c r="I527" s="242"/>
      <c r="J527" s="242"/>
      <c r="K527" s="238"/>
      <c r="L527" s="238"/>
      <c r="M527" s="243"/>
      <c r="N527" s="244"/>
      <c r="O527" s="245"/>
      <c r="P527" s="245"/>
      <c r="Q527" s="245"/>
      <c r="R527" s="245"/>
      <c r="S527" s="245"/>
      <c r="T527" s="245"/>
      <c r="U527" s="245"/>
      <c r="V527" s="245"/>
      <c r="W527" s="245"/>
      <c r="X527" s="246"/>
      <c r="Y527" s="13"/>
      <c r="Z527" s="13"/>
      <c r="AA527" s="13"/>
      <c r="AB527" s="13"/>
      <c r="AC527" s="13"/>
      <c r="AD527" s="13"/>
      <c r="AE527" s="13"/>
      <c r="AT527" s="247" t="s">
        <v>222</v>
      </c>
      <c r="AU527" s="247" t="s">
        <v>86</v>
      </c>
      <c r="AV527" s="13" t="s">
        <v>86</v>
      </c>
      <c r="AW527" s="13" t="s">
        <v>5</v>
      </c>
      <c r="AX527" s="13" t="s">
        <v>84</v>
      </c>
      <c r="AY527" s="247" t="s">
        <v>211</v>
      </c>
    </row>
    <row r="528" s="2" customFormat="1" ht="24.15" customHeight="1">
      <c r="A528" s="40"/>
      <c r="B528" s="41"/>
      <c r="C528" s="218" t="s">
        <v>1418</v>
      </c>
      <c r="D528" s="218" t="s">
        <v>213</v>
      </c>
      <c r="E528" s="219" t="s">
        <v>1419</v>
      </c>
      <c r="F528" s="220" t="s">
        <v>1420</v>
      </c>
      <c r="G528" s="221" t="s">
        <v>497</v>
      </c>
      <c r="H528" s="222">
        <v>40</v>
      </c>
      <c r="I528" s="223"/>
      <c r="J528" s="223"/>
      <c r="K528" s="224">
        <f>ROUND(P528*H528,2)</f>
        <v>0</v>
      </c>
      <c r="L528" s="220" t="s">
        <v>217</v>
      </c>
      <c r="M528" s="46"/>
      <c r="N528" s="225" t="s">
        <v>22</v>
      </c>
      <c r="O528" s="226" t="s">
        <v>46</v>
      </c>
      <c r="P528" s="227">
        <f>I528+J528</f>
        <v>0</v>
      </c>
      <c r="Q528" s="227">
        <f>ROUND(I528*H528,2)</f>
        <v>0</v>
      </c>
      <c r="R528" s="227">
        <f>ROUND(J528*H528,2)</f>
        <v>0</v>
      </c>
      <c r="S528" s="86"/>
      <c r="T528" s="228">
        <f>S528*H528</f>
        <v>0</v>
      </c>
      <c r="U528" s="228">
        <v>0</v>
      </c>
      <c r="V528" s="228">
        <f>U528*H528</f>
        <v>0</v>
      </c>
      <c r="W528" s="228">
        <v>0</v>
      </c>
      <c r="X528" s="229">
        <f>W528*H528</f>
        <v>0</v>
      </c>
      <c r="Y528" s="40"/>
      <c r="Z528" s="40"/>
      <c r="AA528" s="40"/>
      <c r="AB528" s="40"/>
      <c r="AC528" s="40"/>
      <c r="AD528" s="40"/>
      <c r="AE528" s="40"/>
      <c r="AR528" s="230" t="s">
        <v>302</v>
      </c>
      <c r="AT528" s="230" t="s">
        <v>213</v>
      </c>
      <c r="AU528" s="230" t="s">
        <v>86</v>
      </c>
      <c r="AY528" s="19" t="s">
        <v>211</v>
      </c>
      <c r="BE528" s="231">
        <f>IF(O528="základní",K528,0)</f>
        <v>0</v>
      </c>
      <c r="BF528" s="231">
        <f>IF(O528="snížená",K528,0)</f>
        <v>0</v>
      </c>
      <c r="BG528" s="231">
        <f>IF(O528="zákl. přenesená",K528,0)</f>
        <v>0</v>
      </c>
      <c r="BH528" s="231">
        <f>IF(O528="sníž. přenesená",K528,0)</f>
        <v>0</v>
      </c>
      <c r="BI528" s="231">
        <f>IF(O528="nulová",K528,0)</f>
        <v>0</v>
      </c>
      <c r="BJ528" s="19" t="s">
        <v>84</v>
      </c>
      <c r="BK528" s="231">
        <f>ROUND(P528*H528,2)</f>
        <v>0</v>
      </c>
      <c r="BL528" s="19" t="s">
        <v>302</v>
      </c>
      <c r="BM528" s="230" t="s">
        <v>1421</v>
      </c>
    </row>
    <row r="529" s="2" customFormat="1">
      <c r="A529" s="40"/>
      <c r="B529" s="41"/>
      <c r="C529" s="42"/>
      <c r="D529" s="232" t="s">
        <v>220</v>
      </c>
      <c r="E529" s="42"/>
      <c r="F529" s="233" t="s">
        <v>1420</v>
      </c>
      <c r="G529" s="42"/>
      <c r="H529" s="42"/>
      <c r="I529" s="234"/>
      <c r="J529" s="234"/>
      <c r="K529" s="42"/>
      <c r="L529" s="42"/>
      <c r="M529" s="46"/>
      <c r="N529" s="235"/>
      <c r="O529" s="236"/>
      <c r="P529" s="86"/>
      <c r="Q529" s="86"/>
      <c r="R529" s="86"/>
      <c r="S529" s="86"/>
      <c r="T529" s="86"/>
      <c r="U529" s="86"/>
      <c r="V529" s="86"/>
      <c r="W529" s="86"/>
      <c r="X529" s="87"/>
      <c r="Y529" s="40"/>
      <c r="Z529" s="40"/>
      <c r="AA529" s="40"/>
      <c r="AB529" s="40"/>
      <c r="AC529" s="40"/>
      <c r="AD529" s="40"/>
      <c r="AE529" s="40"/>
      <c r="AT529" s="19" t="s">
        <v>220</v>
      </c>
      <c r="AU529" s="19" t="s">
        <v>86</v>
      </c>
    </row>
    <row r="530" s="13" customFormat="1">
      <c r="A530" s="13"/>
      <c r="B530" s="237"/>
      <c r="C530" s="238"/>
      <c r="D530" s="232" t="s">
        <v>222</v>
      </c>
      <c r="E530" s="239" t="s">
        <v>22</v>
      </c>
      <c r="F530" s="240" t="s">
        <v>1422</v>
      </c>
      <c r="G530" s="238"/>
      <c r="H530" s="241">
        <v>40</v>
      </c>
      <c r="I530" s="242"/>
      <c r="J530" s="242"/>
      <c r="K530" s="238"/>
      <c r="L530" s="238"/>
      <c r="M530" s="243"/>
      <c r="N530" s="244"/>
      <c r="O530" s="245"/>
      <c r="P530" s="245"/>
      <c r="Q530" s="245"/>
      <c r="R530" s="245"/>
      <c r="S530" s="245"/>
      <c r="T530" s="245"/>
      <c r="U530" s="245"/>
      <c r="V530" s="245"/>
      <c r="W530" s="245"/>
      <c r="X530" s="246"/>
      <c r="Y530" s="13"/>
      <c r="Z530" s="13"/>
      <c r="AA530" s="13"/>
      <c r="AB530" s="13"/>
      <c r="AC530" s="13"/>
      <c r="AD530" s="13"/>
      <c r="AE530" s="13"/>
      <c r="AT530" s="247" t="s">
        <v>222</v>
      </c>
      <c r="AU530" s="247" t="s">
        <v>86</v>
      </c>
      <c r="AV530" s="13" t="s">
        <v>86</v>
      </c>
      <c r="AW530" s="13" t="s">
        <v>5</v>
      </c>
      <c r="AX530" s="13" t="s">
        <v>84</v>
      </c>
      <c r="AY530" s="247" t="s">
        <v>211</v>
      </c>
    </row>
    <row r="531" s="2" customFormat="1" ht="24.15" customHeight="1">
      <c r="A531" s="40"/>
      <c r="B531" s="41"/>
      <c r="C531" s="218" t="s">
        <v>1423</v>
      </c>
      <c r="D531" s="218" t="s">
        <v>213</v>
      </c>
      <c r="E531" s="219" t="s">
        <v>1424</v>
      </c>
      <c r="F531" s="220" t="s">
        <v>1425</v>
      </c>
      <c r="G531" s="221" t="s">
        <v>249</v>
      </c>
      <c r="H531" s="222">
        <v>0.20399999999999999</v>
      </c>
      <c r="I531" s="223"/>
      <c r="J531" s="223"/>
      <c r="K531" s="224">
        <f>ROUND(P531*H531,2)</f>
        <v>0</v>
      </c>
      <c r="L531" s="220" t="s">
        <v>217</v>
      </c>
      <c r="M531" s="46"/>
      <c r="N531" s="225" t="s">
        <v>22</v>
      </c>
      <c r="O531" s="226" t="s">
        <v>46</v>
      </c>
      <c r="P531" s="227">
        <f>I531+J531</f>
        <v>0</v>
      </c>
      <c r="Q531" s="227">
        <f>ROUND(I531*H531,2)</f>
        <v>0</v>
      </c>
      <c r="R531" s="227">
        <f>ROUND(J531*H531,2)</f>
        <v>0</v>
      </c>
      <c r="S531" s="86"/>
      <c r="T531" s="228">
        <f>S531*H531</f>
        <v>0</v>
      </c>
      <c r="U531" s="228">
        <v>0</v>
      </c>
      <c r="V531" s="228">
        <f>U531*H531</f>
        <v>0</v>
      </c>
      <c r="W531" s="228">
        <v>0</v>
      </c>
      <c r="X531" s="229">
        <f>W531*H531</f>
        <v>0</v>
      </c>
      <c r="Y531" s="40"/>
      <c r="Z531" s="40"/>
      <c r="AA531" s="40"/>
      <c r="AB531" s="40"/>
      <c r="AC531" s="40"/>
      <c r="AD531" s="40"/>
      <c r="AE531" s="40"/>
      <c r="AR531" s="230" t="s">
        <v>302</v>
      </c>
      <c r="AT531" s="230" t="s">
        <v>213</v>
      </c>
      <c r="AU531" s="230" t="s">
        <v>86</v>
      </c>
      <c r="AY531" s="19" t="s">
        <v>211</v>
      </c>
      <c r="BE531" s="231">
        <f>IF(O531="základní",K531,0)</f>
        <v>0</v>
      </c>
      <c r="BF531" s="231">
        <f>IF(O531="snížená",K531,0)</f>
        <v>0</v>
      </c>
      <c r="BG531" s="231">
        <f>IF(O531="zákl. přenesená",K531,0)</f>
        <v>0</v>
      </c>
      <c r="BH531" s="231">
        <f>IF(O531="sníž. přenesená",K531,0)</f>
        <v>0</v>
      </c>
      <c r="BI531" s="231">
        <f>IF(O531="nulová",K531,0)</f>
        <v>0</v>
      </c>
      <c r="BJ531" s="19" t="s">
        <v>84</v>
      </c>
      <c r="BK531" s="231">
        <f>ROUND(P531*H531,2)</f>
        <v>0</v>
      </c>
      <c r="BL531" s="19" t="s">
        <v>302</v>
      </c>
      <c r="BM531" s="230" t="s">
        <v>1426</v>
      </c>
    </row>
    <row r="532" s="2" customFormat="1">
      <c r="A532" s="40"/>
      <c r="B532" s="41"/>
      <c r="C532" s="42"/>
      <c r="D532" s="232" t="s">
        <v>220</v>
      </c>
      <c r="E532" s="42"/>
      <c r="F532" s="233" t="s">
        <v>1427</v>
      </c>
      <c r="G532" s="42"/>
      <c r="H532" s="42"/>
      <c r="I532" s="234"/>
      <c r="J532" s="234"/>
      <c r="K532" s="42"/>
      <c r="L532" s="42"/>
      <c r="M532" s="46"/>
      <c r="N532" s="235"/>
      <c r="O532" s="236"/>
      <c r="P532" s="86"/>
      <c r="Q532" s="86"/>
      <c r="R532" s="86"/>
      <c r="S532" s="86"/>
      <c r="T532" s="86"/>
      <c r="U532" s="86"/>
      <c r="V532" s="86"/>
      <c r="W532" s="86"/>
      <c r="X532" s="87"/>
      <c r="Y532" s="40"/>
      <c r="Z532" s="40"/>
      <c r="AA532" s="40"/>
      <c r="AB532" s="40"/>
      <c r="AC532" s="40"/>
      <c r="AD532" s="40"/>
      <c r="AE532" s="40"/>
      <c r="AT532" s="19" t="s">
        <v>220</v>
      </c>
      <c r="AU532" s="19" t="s">
        <v>86</v>
      </c>
    </row>
    <row r="533" s="2" customFormat="1" ht="24.15" customHeight="1">
      <c r="A533" s="40"/>
      <c r="B533" s="41"/>
      <c r="C533" s="218" t="s">
        <v>1428</v>
      </c>
      <c r="D533" s="218" t="s">
        <v>213</v>
      </c>
      <c r="E533" s="219" t="s">
        <v>1429</v>
      </c>
      <c r="F533" s="220" t="s">
        <v>1430</v>
      </c>
      <c r="G533" s="221" t="s">
        <v>249</v>
      </c>
      <c r="H533" s="222">
        <v>0.20399999999999999</v>
      </c>
      <c r="I533" s="223"/>
      <c r="J533" s="223"/>
      <c r="K533" s="224">
        <f>ROUND(P533*H533,2)</f>
        <v>0</v>
      </c>
      <c r="L533" s="220" t="s">
        <v>217</v>
      </c>
      <c r="M533" s="46"/>
      <c r="N533" s="225" t="s">
        <v>22</v>
      </c>
      <c r="O533" s="226" t="s">
        <v>46</v>
      </c>
      <c r="P533" s="227">
        <f>I533+J533</f>
        <v>0</v>
      </c>
      <c r="Q533" s="227">
        <f>ROUND(I533*H533,2)</f>
        <v>0</v>
      </c>
      <c r="R533" s="227">
        <f>ROUND(J533*H533,2)</f>
        <v>0</v>
      </c>
      <c r="S533" s="86"/>
      <c r="T533" s="228">
        <f>S533*H533</f>
        <v>0</v>
      </c>
      <c r="U533" s="228">
        <v>0</v>
      </c>
      <c r="V533" s="228">
        <f>U533*H533</f>
        <v>0</v>
      </c>
      <c r="W533" s="228">
        <v>0</v>
      </c>
      <c r="X533" s="229">
        <f>W533*H533</f>
        <v>0</v>
      </c>
      <c r="Y533" s="40"/>
      <c r="Z533" s="40"/>
      <c r="AA533" s="40"/>
      <c r="AB533" s="40"/>
      <c r="AC533" s="40"/>
      <c r="AD533" s="40"/>
      <c r="AE533" s="40"/>
      <c r="AR533" s="230" t="s">
        <v>302</v>
      </c>
      <c r="AT533" s="230" t="s">
        <v>213</v>
      </c>
      <c r="AU533" s="230" t="s">
        <v>86</v>
      </c>
      <c r="AY533" s="19" t="s">
        <v>211</v>
      </c>
      <c r="BE533" s="231">
        <f>IF(O533="základní",K533,0)</f>
        <v>0</v>
      </c>
      <c r="BF533" s="231">
        <f>IF(O533="snížená",K533,0)</f>
        <v>0</v>
      </c>
      <c r="BG533" s="231">
        <f>IF(O533="zákl. přenesená",K533,0)</f>
        <v>0</v>
      </c>
      <c r="BH533" s="231">
        <f>IF(O533="sníž. přenesená",K533,0)</f>
        <v>0</v>
      </c>
      <c r="BI533" s="231">
        <f>IF(O533="nulová",K533,0)</f>
        <v>0</v>
      </c>
      <c r="BJ533" s="19" t="s">
        <v>84</v>
      </c>
      <c r="BK533" s="231">
        <f>ROUND(P533*H533,2)</f>
        <v>0</v>
      </c>
      <c r="BL533" s="19" t="s">
        <v>302</v>
      </c>
      <c r="BM533" s="230" t="s">
        <v>1431</v>
      </c>
    </row>
    <row r="534" s="2" customFormat="1">
      <c r="A534" s="40"/>
      <c r="B534" s="41"/>
      <c r="C534" s="42"/>
      <c r="D534" s="232" t="s">
        <v>220</v>
      </c>
      <c r="E534" s="42"/>
      <c r="F534" s="233" t="s">
        <v>1432</v>
      </c>
      <c r="G534" s="42"/>
      <c r="H534" s="42"/>
      <c r="I534" s="234"/>
      <c r="J534" s="234"/>
      <c r="K534" s="42"/>
      <c r="L534" s="42"/>
      <c r="M534" s="46"/>
      <c r="N534" s="235"/>
      <c r="O534" s="236"/>
      <c r="P534" s="86"/>
      <c r="Q534" s="86"/>
      <c r="R534" s="86"/>
      <c r="S534" s="86"/>
      <c r="T534" s="86"/>
      <c r="U534" s="86"/>
      <c r="V534" s="86"/>
      <c r="W534" s="86"/>
      <c r="X534" s="87"/>
      <c r="Y534" s="40"/>
      <c r="Z534" s="40"/>
      <c r="AA534" s="40"/>
      <c r="AB534" s="40"/>
      <c r="AC534" s="40"/>
      <c r="AD534" s="40"/>
      <c r="AE534" s="40"/>
      <c r="AT534" s="19" t="s">
        <v>220</v>
      </c>
      <c r="AU534" s="19" t="s">
        <v>86</v>
      </c>
    </row>
    <row r="535" s="12" customFormat="1" ht="22.8" customHeight="1">
      <c r="A535" s="12"/>
      <c r="B535" s="201"/>
      <c r="C535" s="202"/>
      <c r="D535" s="203" t="s">
        <v>76</v>
      </c>
      <c r="E535" s="216" t="s">
        <v>1433</v>
      </c>
      <c r="F535" s="216" t="s">
        <v>1434</v>
      </c>
      <c r="G535" s="202"/>
      <c r="H535" s="202"/>
      <c r="I535" s="205"/>
      <c r="J535" s="205"/>
      <c r="K535" s="217">
        <f>BK535</f>
        <v>0</v>
      </c>
      <c r="L535" s="202"/>
      <c r="M535" s="207"/>
      <c r="N535" s="208"/>
      <c r="O535" s="209"/>
      <c r="P535" s="209"/>
      <c r="Q535" s="210">
        <f>SUM(Q536:Q546)</f>
        <v>0</v>
      </c>
      <c r="R535" s="210">
        <f>SUM(R536:R546)</f>
        <v>0</v>
      </c>
      <c r="S535" s="209"/>
      <c r="T535" s="211">
        <f>SUM(T536:T546)</f>
        <v>0</v>
      </c>
      <c r="U535" s="209"/>
      <c r="V535" s="211">
        <f>SUM(V536:V546)</f>
        <v>0.10876339399999999</v>
      </c>
      <c r="W535" s="209"/>
      <c r="X535" s="212">
        <f>SUM(X536:X546)</f>
        <v>0</v>
      </c>
      <c r="Y535" s="12"/>
      <c r="Z535" s="12"/>
      <c r="AA535" s="12"/>
      <c r="AB535" s="12"/>
      <c r="AC535" s="12"/>
      <c r="AD535" s="12"/>
      <c r="AE535" s="12"/>
      <c r="AR535" s="213" t="s">
        <v>86</v>
      </c>
      <c r="AT535" s="214" t="s">
        <v>76</v>
      </c>
      <c r="AU535" s="214" t="s">
        <v>84</v>
      </c>
      <c r="AY535" s="213" t="s">
        <v>211</v>
      </c>
      <c r="BK535" s="215">
        <f>SUM(BK536:BK546)</f>
        <v>0</v>
      </c>
    </row>
    <row r="536" s="2" customFormat="1" ht="24.15" customHeight="1">
      <c r="A536" s="40"/>
      <c r="B536" s="41"/>
      <c r="C536" s="218" t="s">
        <v>1435</v>
      </c>
      <c r="D536" s="218" t="s">
        <v>213</v>
      </c>
      <c r="E536" s="219" t="s">
        <v>1436</v>
      </c>
      <c r="F536" s="220" t="s">
        <v>1437</v>
      </c>
      <c r="G536" s="221" t="s">
        <v>272</v>
      </c>
      <c r="H536" s="222">
        <v>117.69</v>
      </c>
      <c r="I536" s="223"/>
      <c r="J536" s="223"/>
      <c r="K536" s="224">
        <f>ROUND(P536*H536,2)</f>
        <v>0</v>
      </c>
      <c r="L536" s="220" t="s">
        <v>217</v>
      </c>
      <c r="M536" s="46"/>
      <c r="N536" s="225" t="s">
        <v>22</v>
      </c>
      <c r="O536" s="226" t="s">
        <v>46</v>
      </c>
      <c r="P536" s="227">
        <f>I536+J536</f>
        <v>0</v>
      </c>
      <c r="Q536" s="227">
        <f>ROUND(I536*H536,2)</f>
        <v>0</v>
      </c>
      <c r="R536" s="227">
        <f>ROUND(J536*H536,2)</f>
        <v>0</v>
      </c>
      <c r="S536" s="86"/>
      <c r="T536" s="228">
        <f>S536*H536</f>
        <v>0</v>
      </c>
      <c r="U536" s="228">
        <v>0.00013999999999999999</v>
      </c>
      <c r="V536" s="228">
        <f>U536*H536</f>
        <v>0.016476599999999997</v>
      </c>
      <c r="W536" s="228">
        <v>0</v>
      </c>
      <c r="X536" s="229">
        <f>W536*H536</f>
        <v>0</v>
      </c>
      <c r="Y536" s="40"/>
      <c r="Z536" s="40"/>
      <c r="AA536" s="40"/>
      <c r="AB536" s="40"/>
      <c r="AC536" s="40"/>
      <c r="AD536" s="40"/>
      <c r="AE536" s="40"/>
      <c r="AR536" s="230" t="s">
        <v>302</v>
      </c>
      <c r="AT536" s="230" t="s">
        <v>213</v>
      </c>
      <c r="AU536" s="230" t="s">
        <v>86</v>
      </c>
      <c r="AY536" s="19" t="s">
        <v>211</v>
      </c>
      <c r="BE536" s="231">
        <f>IF(O536="základní",K536,0)</f>
        <v>0</v>
      </c>
      <c r="BF536" s="231">
        <f>IF(O536="snížená",K536,0)</f>
        <v>0</v>
      </c>
      <c r="BG536" s="231">
        <f>IF(O536="zákl. přenesená",K536,0)</f>
        <v>0</v>
      </c>
      <c r="BH536" s="231">
        <f>IF(O536="sníž. přenesená",K536,0)</f>
        <v>0</v>
      </c>
      <c r="BI536" s="231">
        <f>IF(O536="nulová",K536,0)</f>
        <v>0</v>
      </c>
      <c r="BJ536" s="19" t="s">
        <v>84</v>
      </c>
      <c r="BK536" s="231">
        <f>ROUND(P536*H536,2)</f>
        <v>0</v>
      </c>
      <c r="BL536" s="19" t="s">
        <v>302</v>
      </c>
      <c r="BM536" s="230" t="s">
        <v>1438</v>
      </c>
    </row>
    <row r="537" s="2" customFormat="1">
      <c r="A537" s="40"/>
      <c r="B537" s="41"/>
      <c r="C537" s="42"/>
      <c r="D537" s="232" t="s">
        <v>220</v>
      </c>
      <c r="E537" s="42"/>
      <c r="F537" s="233" t="s">
        <v>1439</v>
      </c>
      <c r="G537" s="42"/>
      <c r="H537" s="42"/>
      <c r="I537" s="234"/>
      <c r="J537" s="234"/>
      <c r="K537" s="42"/>
      <c r="L537" s="42"/>
      <c r="M537" s="46"/>
      <c r="N537" s="235"/>
      <c r="O537" s="236"/>
      <c r="P537" s="86"/>
      <c r="Q537" s="86"/>
      <c r="R537" s="86"/>
      <c r="S537" s="86"/>
      <c r="T537" s="86"/>
      <c r="U537" s="86"/>
      <c r="V537" s="86"/>
      <c r="W537" s="86"/>
      <c r="X537" s="87"/>
      <c r="Y537" s="40"/>
      <c r="Z537" s="40"/>
      <c r="AA537" s="40"/>
      <c r="AB537" s="40"/>
      <c r="AC537" s="40"/>
      <c r="AD537" s="40"/>
      <c r="AE537" s="40"/>
      <c r="AT537" s="19" t="s">
        <v>220</v>
      </c>
      <c r="AU537" s="19" t="s">
        <v>86</v>
      </c>
    </row>
    <row r="538" s="2" customFormat="1" ht="24.15" customHeight="1">
      <c r="A538" s="40"/>
      <c r="B538" s="41"/>
      <c r="C538" s="218" t="s">
        <v>1440</v>
      </c>
      <c r="D538" s="218" t="s">
        <v>213</v>
      </c>
      <c r="E538" s="219" t="s">
        <v>1441</v>
      </c>
      <c r="F538" s="220" t="s">
        <v>1442</v>
      </c>
      <c r="G538" s="221" t="s">
        <v>272</v>
      </c>
      <c r="H538" s="222">
        <v>117.69</v>
      </c>
      <c r="I538" s="223"/>
      <c r="J538" s="223"/>
      <c r="K538" s="224">
        <f>ROUND(P538*H538,2)</f>
        <v>0</v>
      </c>
      <c r="L538" s="220" t="s">
        <v>217</v>
      </c>
      <c r="M538" s="46"/>
      <c r="N538" s="225" t="s">
        <v>22</v>
      </c>
      <c r="O538" s="226" t="s">
        <v>46</v>
      </c>
      <c r="P538" s="227">
        <f>I538+J538</f>
        <v>0</v>
      </c>
      <c r="Q538" s="227">
        <f>ROUND(I538*H538,2)</f>
        <v>0</v>
      </c>
      <c r="R538" s="227">
        <f>ROUND(J538*H538,2)</f>
        <v>0</v>
      </c>
      <c r="S538" s="86"/>
      <c r="T538" s="228">
        <f>S538*H538</f>
        <v>0</v>
      </c>
      <c r="U538" s="228">
        <v>0.00072480000000000005</v>
      </c>
      <c r="V538" s="228">
        <f>U538*H538</f>
        <v>0.085301712000000002</v>
      </c>
      <c r="W538" s="228">
        <v>0</v>
      </c>
      <c r="X538" s="229">
        <f>W538*H538</f>
        <v>0</v>
      </c>
      <c r="Y538" s="40"/>
      <c r="Z538" s="40"/>
      <c r="AA538" s="40"/>
      <c r="AB538" s="40"/>
      <c r="AC538" s="40"/>
      <c r="AD538" s="40"/>
      <c r="AE538" s="40"/>
      <c r="AR538" s="230" t="s">
        <v>302</v>
      </c>
      <c r="AT538" s="230" t="s">
        <v>213</v>
      </c>
      <c r="AU538" s="230" t="s">
        <v>86</v>
      </c>
      <c r="AY538" s="19" t="s">
        <v>211</v>
      </c>
      <c r="BE538" s="231">
        <f>IF(O538="základní",K538,0)</f>
        <v>0</v>
      </c>
      <c r="BF538" s="231">
        <f>IF(O538="snížená",K538,0)</f>
        <v>0</v>
      </c>
      <c r="BG538" s="231">
        <f>IF(O538="zákl. přenesená",K538,0)</f>
        <v>0</v>
      </c>
      <c r="BH538" s="231">
        <f>IF(O538="sníž. přenesená",K538,0)</f>
        <v>0</v>
      </c>
      <c r="BI538" s="231">
        <f>IF(O538="nulová",K538,0)</f>
        <v>0</v>
      </c>
      <c r="BJ538" s="19" t="s">
        <v>84</v>
      </c>
      <c r="BK538" s="231">
        <f>ROUND(P538*H538,2)</f>
        <v>0</v>
      </c>
      <c r="BL538" s="19" t="s">
        <v>302</v>
      </c>
      <c r="BM538" s="230" t="s">
        <v>1443</v>
      </c>
    </row>
    <row r="539" s="2" customFormat="1">
      <c r="A539" s="40"/>
      <c r="B539" s="41"/>
      <c r="C539" s="42"/>
      <c r="D539" s="232" t="s">
        <v>220</v>
      </c>
      <c r="E539" s="42"/>
      <c r="F539" s="233" t="s">
        <v>1444</v>
      </c>
      <c r="G539" s="42"/>
      <c r="H539" s="42"/>
      <c r="I539" s="234"/>
      <c r="J539" s="234"/>
      <c r="K539" s="42"/>
      <c r="L539" s="42"/>
      <c r="M539" s="46"/>
      <c r="N539" s="235"/>
      <c r="O539" s="236"/>
      <c r="P539" s="86"/>
      <c r="Q539" s="86"/>
      <c r="R539" s="86"/>
      <c r="S539" s="86"/>
      <c r="T539" s="86"/>
      <c r="U539" s="86"/>
      <c r="V539" s="86"/>
      <c r="W539" s="86"/>
      <c r="X539" s="87"/>
      <c r="Y539" s="40"/>
      <c r="Z539" s="40"/>
      <c r="AA539" s="40"/>
      <c r="AB539" s="40"/>
      <c r="AC539" s="40"/>
      <c r="AD539" s="40"/>
      <c r="AE539" s="40"/>
      <c r="AT539" s="19" t="s">
        <v>220</v>
      </c>
      <c r="AU539" s="19" t="s">
        <v>86</v>
      </c>
    </row>
    <row r="540" s="2" customFormat="1" ht="24.15" customHeight="1">
      <c r="A540" s="40"/>
      <c r="B540" s="41"/>
      <c r="C540" s="218" t="s">
        <v>1445</v>
      </c>
      <c r="D540" s="218" t="s">
        <v>213</v>
      </c>
      <c r="E540" s="219" t="s">
        <v>1446</v>
      </c>
      <c r="F540" s="220" t="s">
        <v>1447</v>
      </c>
      <c r="G540" s="221" t="s">
        <v>272</v>
      </c>
      <c r="H540" s="222">
        <v>6.8899999999999997</v>
      </c>
      <c r="I540" s="223"/>
      <c r="J540" s="223"/>
      <c r="K540" s="224">
        <f>ROUND(P540*H540,2)</f>
        <v>0</v>
      </c>
      <c r="L540" s="220" t="s">
        <v>217</v>
      </c>
      <c r="M540" s="46"/>
      <c r="N540" s="225" t="s">
        <v>22</v>
      </c>
      <c r="O540" s="226" t="s">
        <v>46</v>
      </c>
      <c r="P540" s="227">
        <f>I540+J540</f>
        <v>0</v>
      </c>
      <c r="Q540" s="227">
        <f>ROUND(I540*H540,2)</f>
        <v>0</v>
      </c>
      <c r="R540" s="227">
        <f>ROUND(J540*H540,2)</f>
        <v>0</v>
      </c>
      <c r="S540" s="86"/>
      <c r="T540" s="228">
        <f>S540*H540</f>
        <v>0</v>
      </c>
      <c r="U540" s="228">
        <v>0</v>
      </c>
      <c r="V540" s="228">
        <f>U540*H540</f>
        <v>0</v>
      </c>
      <c r="W540" s="228">
        <v>0</v>
      </c>
      <c r="X540" s="229">
        <f>W540*H540</f>
        <v>0</v>
      </c>
      <c r="Y540" s="40"/>
      <c r="Z540" s="40"/>
      <c r="AA540" s="40"/>
      <c r="AB540" s="40"/>
      <c r="AC540" s="40"/>
      <c r="AD540" s="40"/>
      <c r="AE540" s="40"/>
      <c r="AR540" s="230" t="s">
        <v>302</v>
      </c>
      <c r="AT540" s="230" t="s">
        <v>213</v>
      </c>
      <c r="AU540" s="230" t="s">
        <v>86</v>
      </c>
      <c r="AY540" s="19" t="s">
        <v>211</v>
      </c>
      <c r="BE540" s="231">
        <f>IF(O540="základní",K540,0)</f>
        <v>0</v>
      </c>
      <c r="BF540" s="231">
        <f>IF(O540="snížená",K540,0)</f>
        <v>0</v>
      </c>
      <c r="BG540" s="231">
        <f>IF(O540="zákl. přenesená",K540,0)</f>
        <v>0</v>
      </c>
      <c r="BH540" s="231">
        <f>IF(O540="sníž. přenesená",K540,0)</f>
        <v>0</v>
      </c>
      <c r="BI540" s="231">
        <f>IF(O540="nulová",K540,0)</f>
        <v>0</v>
      </c>
      <c r="BJ540" s="19" t="s">
        <v>84</v>
      </c>
      <c r="BK540" s="231">
        <f>ROUND(P540*H540,2)</f>
        <v>0</v>
      </c>
      <c r="BL540" s="19" t="s">
        <v>302</v>
      </c>
      <c r="BM540" s="230" t="s">
        <v>1448</v>
      </c>
    </row>
    <row r="541" s="2" customFormat="1">
      <c r="A541" s="40"/>
      <c r="B541" s="41"/>
      <c r="C541" s="42"/>
      <c r="D541" s="232" t="s">
        <v>220</v>
      </c>
      <c r="E541" s="42"/>
      <c r="F541" s="233" t="s">
        <v>1449</v>
      </c>
      <c r="G541" s="42"/>
      <c r="H541" s="42"/>
      <c r="I541" s="234"/>
      <c r="J541" s="234"/>
      <c r="K541" s="42"/>
      <c r="L541" s="42"/>
      <c r="M541" s="46"/>
      <c r="N541" s="235"/>
      <c r="O541" s="236"/>
      <c r="P541" s="86"/>
      <c r="Q541" s="86"/>
      <c r="R541" s="86"/>
      <c r="S541" s="86"/>
      <c r="T541" s="86"/>
      <c r="U541" s="86"/>
      <c r="V541" s="86"/>
      <c r="W541" s="86"/>
      <c r="X541" s="87"/>
      <c r="Y541" s="40"/>
      <c r="Z541" s="40"/>
      <c r="AA541" s="40"/>
      <c r="AB541" s="40"/>
      <c r="AC541" s="40"/>
      <c r="AD541" s="40"/>
      <c r="AE541" s="40"/>
      <c r="AT541" s="19" t="s">
        <v>220</v>
      </c>
      <c r="AU541" s="19" t="s">
        <v>86</v>
      </c>
    </row>
    <row r="542" s="13" customFormat="1">
      <c r="A542" s="13"/>
      <c r="B542" s="237"/>
      <c r="C542" s="238"/>
      <c r="D542" s="232" t="s">
        <v>222</v>
      </c>
      <c r="E542" s="239" t="s">
        <v>22</v>
      </c>
      <c r="F542" s="240" t="s">
        <v>1450</v>
      </c>
      <c r="G542" s="238"/>
      <c r="H542" s="241">
        <v>6.8899999999999997</v>
      </c>
      <c r="I542" s="242"/>
      <c r="J542" s="242"/>
      <c r="K542" s="238"/>
      <c r="L542" s="238"/>
      <c r="M542" s="243"/>
      <c r="N542" s="244"/>
      <c r="O542" s="245"/>
      <c r="P542" s="245"/>
      <c r="Q542" s="245"/>
      <c r="R542" s="245"/>
      <c r="S542" s="245"/>
      <c r="T542" s="245"/>
      <c r="U542" s="245"/>
      <c r="V542" s="245"/>
      <c r="W542" s="245"/>
      <c r="X542" s="246"/>
      <c r="Y542" s="13"/>
      <c r="Z542" s="13"/>
      <c r="AA542" s="13"/>
      <c r="AB542" s="13"/>
      <c r="AC542" s="13"/>
      <c r="AD542" s="13"/>
      <c r="AE542" s="13"/>
      <c r="AT542" s="247" t="s">
        <v>222</v>
      </c>
      <c r="AU542" s="247" t="s">
        <v>86</v>
      </c>
      <c r="AV542" s="13" t="s">
        <v>86</v>
      </c>
      <c r="AW542" s="13" t="s">
        <v>5</v>
      </c>
      <c r="AX542" s="13" t="s">
        <v>84</v>
      </c>
      <c r="AY542" s="247" t="s">
        <v>211</v>
      </c>
    </row>
    <row r="543" s="2" customFormat="1" ht="24.15" customHeight="1">
      <c r="A543" s="40"/>
      <c r="B543" s="41"/>
      <c r="C543" s="218" t="s">
        <v>1451</v>
      </c>
      <c r="D543" s="218" t="s">
        <v>213</v>
      </c>
      <c r="E543" s="219" t="s">
        <v>1452</v>
      </c>
      <c r="F543" s="220" t="s">
        <v>1453</v>
      </c>
      <c r="G543" s="221" t="s">
        <v>272</v>
      </c>
      <c r="H543" s="222">
        <v>6.8899999999999997</v>
      </c>
      <c r="I543" s="223"/>
      <c r="J543" s="223"/>
      <c r="K543" s="224">
        <f>ROUND(P543*H543,2)</f>
        <v>0</v>
      </c>
      <c r="L543" s="220" t="s">
        <v>217</v>
      </c>
      <c r="M543" s="46"/>
      <c r="N543" s="225" t="s">
        <v>22</v>
      </c>
      <c r="O543" s="226" t="s">
        <v>46</v>
      </c>
      <c r="P543" s="227">
        <f>I543+J543</f>
        <v>0</v>
      </c>
      <c r="Q543" s="227">
        <f>ROUND(I543*H543,2)</f>
        <v>0</v>
      </c>
      <c r="R543" s="227">
        <f>ROUND(J543*H543,2)</f>
        <v>0</v>
      </c>
      <c r="S543" s="86"/>
      <c r="T543" s="228">
        <f>S543*H543</f>
        <v>0</v>
      </c>
      <c r="U543" s="228">
        <v>0.000357</v>
      </c>
      <c r="V543" s="228">
        <f>U543*H543</f>
        <v>0.0024597299999999998</v>
      </c>
      <c r="W543" s="228">
        <v>0</v>
      </c>
      <c r="X543" s="229">
        <f>W543*H543</f>
        <v>0</v>
      </c>
      <c r="Y543" s="40"/>
      <c r="Z543" s="40"/>
      <c r="AA543" s="40"/>
      <c r="AB543" s="40"/>
      <c r="AC543" s="40"/>
      <c r="AD543" s="40"/>
      <c r="AE543" s="40"/>
      <c r="AR543" s="230" t="s">
        <v>302</v>
      </c>
      <c r="AT543" s="230" t="s">
        <v>213</v>
      </c>
      <c r="AU543" s="230" t="s">
        <v>86</v>
      </c>
      <c r="AY543" s="19" t="s">
        <v>211</v>
      </c>
      <c r="BE543" s="231">
        <f>IF(O543="základní",K543,0)</f>
        <v>0</v>
      </c>
      <c r="BF543" s="231">
        <f>IF(O543="snížená",K543,0)</f>
        <v>0</v>
      </c>
      <c r="BG543" s="231">
        <f>IF(O543="zákl. přenesená",K543,0)</f>
        <v>0</v>
      </c>
      <c r="BH543" s="231">
        <f>IF(O543="sníž. přenesená",K543,0)</f>
        <v>0</v>
      </c>
      <c r="BI543" s="231">
        <f>IF(O543="nulová",K543,0)</f>
        <v>0</v>
      </c>
      <c r="BJ543" s="19" t="s">
        <v>84</v>
      </c>
      <c r="BK543" s="231">
        <f>ROUND(P543*H543,2)</f>
        <v>0</v>
      </c>
      <c r="BL543" s="19" t="s">
        <v>302</v>
      </c>
      <c r="BM543" s="230" t="s">
        <v>1454</v>
      </c>
    </row>
    <row r="544" s="2" customFormat="1">
      <c r="A544" s="40"/>
      <c r="B544" s="41"/>
      <c r="C544" s="42"/>
      <c r="D544" s="232" t="s">
        <v>220</v>
      </c>
      <c r="E544" s="42"/>
      <c r="F544" s="233" t="s">
        <v>1455</v>
      </c>
      <c r="G544" s="42"/>
      <c r="H544" s="42"/>
      <c r="I544" s="234"/>
      <c r="J544" s="234"/>
      <c r="K544" s="42"/>
      <c r="L544" s="42"/>
      <c r="M544" s="46"/>
      <c r="N544" s="235"/>
      <c r="O544" s="236"/>
      <c r="P544" s="86"/>
      <c r="Q544" s="86"/>
      <c r="R544" s="86"/>
      <c r="S544" s="86"/>
      <c r="T544" s="86"/>
      <c r="U544" s="86"/>
      <c r="V544" s="86"/>
      <c r="W544" s="86"/>
      <c r="X544" s="87"/>
      <c r="Y544" s="40"/>
      <c r="Z544" s="40"/>
      <c r="AA544" s="40"/>
      <c r="AB544" s="40"/>
      <c r="AC544" s="40"/>
      <c r="AD544" s="40"/>
      <c r="AE544" s="40"/>
      <c r="AT544" s="19" t="s">
        <v>220</v>
      </c>
      <c r="AU544" s="19" t="s">
        <v>86</v>
      </c>
    </row>
    <row r="545" s="2" customFormat="1" ht="24.15" customHeight="1">
      <c r="A545" s="40"/>
      <c r="B545" s="41"/>
      <c r="C545" s="218" t="s">
        <v>1456</v>
      </c>
      <c r="D545" s="218" t="s">
        <v>213</v>
      </c>
      <c r="E545" s="219" t="s">
        <v>1457</v>
      </c>
      <c r="F545" s="220" t="s">
        <v>1458</v>
      </c>
      <c r="G545" s="221" t="s">
        <v>272</v>
      </c>
      <c r="H545" s="222">
        <v>6.8899999999999997</v>
      </c>
      <c r="I545" s="223"/>
      <c r="J545" s="223"/>
      <c r="K545" s="224">
        <f>ROUND(P545*H545,2)</f>
        <v>0</v>
      </c>
      <c r="L545" s="220" t="s">
        <v>217</v>
      </c>
      <c r="M545" s="46"/>
      <c r="N545" s="225" t="s">
        <v>22</v>
      </c>
      <c r="O545" s="226" t="s">
        <v>46</v>
      </c>
      <c r="P545" s="227">
        <f>I545+J545</f>
        <v>0</v>
      </c>
      <c r="Q545" s="227">
        <f>ROUND(I545*H545,2)</f>
        <v>0</v>
      </c>
      <c r="R545" s="227">
        <f>ROUND(J545*H545,2)</f>
        <v>0</v>
      </c>
      <c r="S545" s="86"/>
      <c r="T545" s="228">
        <f>S545*H545</f>
        <v>0</v>
      </c>
      <c r="U545" s="228">
        <v>0.00065680000000000003</v>
      </c>
      <c r="V545" s="228">
        <f>U545*H545</f>
        <v>0.0045253519999999998</v>
      </c>
      <c r="W545" s="228">
        <v>0</v>
      </c>
      <c r="X545" s="229">
        <f>W545*H545</f>
        <v>0</v>
      </c>
      <c r="Y545" s="40"/>
      <c r="Z545" s="40"/>
      <c r="AA545" s="40"/>
      <c r="AB545" s="40"/>
      <c r="AC545" s="40"/>
      <c r="AD545" s="40"/>
      <c r="AE545" s="40"/>
      <c r="AR545" s="230" t="s">
        <v>302</v>
      </c>
      <c r="AT545" s="230" t="s">
        <v>213</v>
      </c>
      <c r="AU545" s="230" t="s">
        <v>86</v>
      </c>
      <c r="AY545" s="19" t="s">
        <v>211</v>
      </c>
      <c r="BE545" s="231">
        <f>IF(O545="základní",K545,0)</f>
        <v>0</v>
      </c>
      <c r="BF545" s="231">
        <f>IF(O545="snížená",K545,0)</f>
        <v>0</v>
      </c>
      <c r="BG545" s="231">
        <f>IF(O545="zákl. přenesená",K545,0)</f>
        <v>0</v>
      </c>
      <c r="BH545" s="231">
        <f>IF(O545="sníž. přenesená",K545,0)</f>
        <v>0</v>
      </c>
      <c r="BI545" s="231">
        <f>IF(O545="nulová",K545,0)</f>
        <v>0</v>
      </c>
      <c r="BJ545" s="19" t="s">
        <v>84</v>
      </c>
      <c r="BK545" s="231">
        <f>ROUND(P545*H545,2)</f>
        <v>0</v>
      </c>
      <c r="BL545" s="19" t="s">
        <v>302</v>
      </c>
      <c r="BM545" s="230" t="s">
        <v>1459</v>
      </c>
    </row>
    <row r="546" s="2" customFormat="1">
      <c r="A546" s="40"/>
      <c r="B546" s="41"/>
      <c r="C546" s="42"/>
      <c r="D546" s="232" t="s">
        <v>220</v>
      </c>
      <c r="E546" s="42"/>
      <c r="F546" s="233" t="s">
        <v>1460</v>
      </c>
      <c r="G546" s="42"/>
      <c r="H546" s="42"/>
      <c r="I546" s="234"/>
      <c r="J546" s="234"/>
      <c r="K546" s="42"/>
      <c r="L546" s="42"/>
      <c r="M546" s="46"/>
      <c r="N546" s="235"/>
      <c r="O546" s="236"/>
      <c r="P546" s="86"/>
      <c r="Q546" s="86"/>
      <c r="R546" s="86"/>
      <c r="S546" s="86"/>
      <c r="T546" s="86"/>
      <c r="U546" s="86"/>
      <c r="V546" s="86"/>
      <c r="W546" s="86"/>
      <c r="X546" s="87"/>
      <c r="Y546" s="40"/>
      <c r="Z546" s="40"/>
      <c r="AA546" s="40"/>
      <c r="AB546" s="40"/>
      <c r="AC546" s="40"/>
      <c r="AD546" s="40"/>
      <c r="AE546" s="40"/>
      <c r="AT546" s="19" t="s">
        <v>220</v>
      </c>
      <c r="AU546" s="19" t="s">
        <v>86</v>
      </c>
    </row>
    <row r="547" s="12" customFormat="1" ht="22.8" customHeight="1">
      <c r="A547" s="12"/>
      <c r="B547" s="201"/>
      <c r="C547" s="202"/>
      <c r="D547" s="203" t="s">
        <v>76</v>
      </c>
      <c r="E547" s="216" t="s">
        <v>1461</v>
      </c>
      <c r="F547" s="216" t="s">
        <v>1462</v>
      </c>
      <c r="G547" s="202"/>
      <c r="H547" s="202"/>
      <c r="I547" s="205"/>
      <c r="J547" s="205"/>
      <c r="K547" s="217">
        <f>BK547</f>
        <v>0</v>
      </c>
      <c r="L547" s="202"/>
      <c r="M547" s="207"/>
      <c r="N547" s="208"/>
      <c r="O547" s="209"/>
      <c r="P547" s="209"/>
      <c r="Q547" s="210">
        <f>SUM(Q548:Q554)</f>
        <v>0</v>
      </c>
      <c r="R547" s="210">
        <f>SUM(R548:R554)</f>
        <v>0</v>
      </c>
      <c r="S547" s="209"/>
      <c r="T547" s="211">
        <f>SUM(T548:T554)</f>
        <v>0</v>
      </c>
      <c r="U547" s="209"/>
      <c r="V547" s="211">
        <f>SUM(V548:V554)</f>
        <v>0.12980530800000001</v>
      </c>
      <c r="W547" s="209"/>
      <c r="X547" s="212">
        <f>SUM(X548:X554)</f>
        <v>0</v>
      </c>
      <c r="Y547" s="12"/>
      <c r="Z547" s="12"/>
      <c r="AA547" s="12"/>
      <c r="AB547" s="12"/>
      <c r="AC547" s="12"/>
      <c r="AD547" s="12"/>
      <c r="AE547" s="12"/>
      <c r="AR547" s="213" t="s">
        <v>86</v>
      </c>
      <c r="AT547" s="214" t="s">
        <v>76</v>
      </c>
      <c r="AU547" s="214" t="s">
        <v>84</v>
      </c>
      <c r="AY547" s="213" t="s">
        <v>211</v>
      </c>
      <c r="BK547" s="215">
        <f>SUM(BK548:BK554)</f>
        <v>0</v>
      </c>
    </row>
    <row r="548" s="2" customFormat="1" ht="24.15" customHeight="1">
      <c r="A548" s="40"/>
      <c r="B548" s="41"/>
      <c r="C548" s="218" t="s">
        <v>1463</v>
      </c>
      <c r="D548" s="218" t="s">
        <v>213</v>
      </c>
      <c r="E548" s="219" t="s">
        <v>1464</v>
      </c>
      <c r="F548" s="220" t="s">
        <v>1465</v>
      </c>
      <c r="G548" s="221" t="s">
        <v>272</v>
      </c>
      <c r="H548" s="222">
        <v>193.85499999999999</v>
      </c>
      <c r="I548" s="223"/>
      <c r="J548" s="223"/>
      <c r="K548" s="224">
        <f>ROUND(P548*H548,2)</f>
        <v>0</v>
      </c>
      <c r="L548" s="220" t="s">
        <v>217</v>
      </c>
      <c r="M548" s="46"/>
      <c r="N548" s="225" t="s">
        <v>22</v>
      </c>
      <c r="O548" s="226" t="s">
        <v>46</v>
      </c>
      <c r="P548" s="227">
        <f>I548+J548</f>
        <v>0</v>
      </c>
      <c r="Q548" s="227">
        <f>ROUND(I548*H548,2)</f>
        <v>0</v>
      </c>
      <c r="R548" s="227">
        <f>ROUND(J548*H548,2)</f>
        <v>0</v>
      </c>
      <c r="S548" s="86"/>
      <c r="T548" s="228">
        <f>S548*H548</f>
        <v>0</v>
      </c>
      <c r="U548" s="228">
        <v>0.00021000000000000001</v>
      </c>
      <c r="V548" s="228">
        <f>U548*H548</f>
        <v>0.040709549999999997</v>
      </c>
      <c r="W548" s="228">
        <v>0</v>
      </c>
      <c r="X548" s="229">
        <f>W548*H548</f>
        <v>0</v>
      </c>
      <c r="Y548" s="40"/>
      <c r="Z548" s="40"/>
      <c r="AA548" s="40"/>
      <c r="AB548" s="40"/>
      <c r="AC548" s="40"/>
      <c r="AD548" s="40"/>
      <c r="AE548" s="40"/>
      <c r="AR548" s="230" t="s">
        <v>302</v>
      </c>
      <c r="AT548" s="230" t="s">
        <v>213</v>
      </c>
      <c r="AU548" s="230" t="s">
        <v>86</v>
      </c>
      <c r="AY548" s="19" t="s">
        <v>211</v>
      </c>
      <c r="BE548" s="231">
        <f>IF(O548="základní",K548,0)</f>
        <v>0</v>
      </c>
      <c r="BF548" s="231">
        <f>IF(O548="snížená",K548,0)</f>
        <v>0</v>
      </c>
      <c r="BG548" s="231">
        <f>IF(O548="zákl. přenesená",K548,0)</f>
        <v>0</v>
      </c>
      <c r="BH548" s="231">
        <f>IF(O548="sníž. přenesená",K548,0)</f>
        <v>0</v>
      </c>
      <c r="BI548" s="231">
        <f>IF(O548="nulová",K548,0)</f>
        <v>0</v>
      </c>
      <c r="BJ548" s="19" t="s">
        <v>84</v>
      </c>
      <c r="BK548" s="231">
        <f>ROUND(P548*H548,2)</f>
        <v>0</v>
      </c>
      <c r="BL548" s="19" t="s">
        <v>302</v>
      </c>
      <c r="BM548" s="230" t="s">
        <v>1466</v>
      </c>
    </row>
    <row r="549" s="2" customFormat="1">
      <c r="A549" s="40"/>
      <c r="B549" s="41"/>
      <c r="C549" s="42"/>
      <c r="D549" s="232" t="s">
        <v>220</v>
      </c>
      <c r="E549" s="42"/>
      <c r="F549" s="233" t="s">
        <v>1467</v>
      </c>
      <c r="G549" s="42"/>
      <c r="H549" s="42"/>
      <c r="I549" s="234"/>
      <c r="J549" s="234"/>
      <c r="K549" s="42"/>
      <c r="L549" s="42"/>
      <c r="M549" s="46"/>
      <c r="N549" s="235"/>
      <c r="O549" s="236"/>
      <c r="P549" s="86"/>
      <c r="Q549" s="86"/>
      <c r="R549" s="86"/>
      <c r="S549" s="86"/>
      <c r="T549" s="86"/>
      <c r="U549" s="86"/>
      <c r="V549" s="86"/>
      <c r="W549" s="86"/>
      <c r="X549" s="87"/>
      <c r="Y549" s="40"/>
      <c r="Z549" s="40"/>
      <c r="AA549" s="40"/>
      <c r="AB549" s="40"/>
      <c r="AC549" s="40"/>
      <c r="AD549" s="40"/>
      <c r="AE549" s="40"/>
      <c r="AT549" s="19" t="s">
        <v>220</v>
      </c>
      <c r="AU549" s="19" t="s">
        <v>86</v>
      </c>
    </row>
    <row r="550" s="13" customFormat="1">
      <c r="A550" s="13"/>
      <c r="B550" s="237"/>
      <c r="C550" s="238"/>
      <c r="D550" s="232" t="s">
        <v>222</v>
      </c>
      <c r="E550" s="239" t="s">
        <v>22</v>
      </c>
      <c r="F550" s="240" t="s">
        <v>1468</v>
      </c>
      <c r="G550" s="238"/>
      <c r="H550" s="241">
        <v>193.85499999999999</v>
      </c>
      <c r="I550" s="242"/>
      <c r="J550" s="242"/>
      <c r="K550" s="238"/>
      <c r="L550" s="238"/>
      <c r="M550" s="243"/>
      <c r="N550" s="244"/>
      <c r="O550" s="245"/>
      <c r="P550" s="245"/>
      <c r="Q550" s="245"/>
      <c r="R550" s="245"/>
      <c r="S550" s="245"/>
      <c r="T550" s="245"/>
      <c r="U550" s="245"/>
      <c r="V550" s="245"/>
      <c r="W550" s="245"/>
      <c r="X550" s="246"/>
      <c r="Y550" s="13"/>
      <c r="Z550" s="13"/>
      <c r="AA550" s="13"/>
      <c r="AB550" s="13"/>
      <c r="AC550" s="13"/>
      <c r="AD550" s="13"/>
      <c r="AE550" s="13"/>
      <c r="AT550" s="247" t="s">
        <v>222</v>
      </c>
      <c r="AU550" s="247" t="s">
        <v>86</v>
      </c>
      <c r="AV550" s="13" t="s">
        <v>86</v>
      </c>
      <c r="AW550" s="13" t="s">
        <v>5</v>
      </c>
      <c r="AX550" s="13" t="s">
        <v>84</v>
      </c>
      <c r="AY550" s="247" t="s">
        <v>211</v>
      </c>
    </row>
    <row r="551" s="2" customFormat="1" ht="24.15" customHeight="1">
      <c r="A551" s="40"/>
      <c r="B551" s="41"/>
      <c r="C551" s="218" t="s">
        <v>1469</v>
      </c>
      <c r="D551" s="218" t="s">
        <v>213</v>
      </c>
      <c r="E551" s="219" t="s">
        <v>1470</v>
      </c>
      <c r="F551" s="220" t="s">
        <v>1471</v>
      </c>
      <c r="G551" s="221" t="s">
        <v>272</v>
      </c>
      <c r="H551" s="222">
        <v>193.85499999999999</v>
      </c>
      <c r="I551" s="223"/>
      <c r="J551" s="223"/>
      <c r="K551" s="224">
        <f>ROUND(P551*H551,2)</f>
        <v>0</v>
      </c>
      <c r="L551" s="220" t="s">
        <v>217</v>
      </c>
      <c r="M551" s="46"/>
      <c r="N551" s="225" t="s">
        <v>22</v>
      </c>
      <c r="O551" s="226" t="s">
        <v>46</v>
      </c>
      <c r="P551" s="227">
        <f>I551+J551</f>
        <v>0</v>
      </c>
      <c r="Q551" s="227">
        <f>ROUND(I551*H551,2)</f>
        <v>0</v>
      </c>
      <c r="R551" s="227">
        <f>ROUND(J551*H551,2)</f>
        <v>0</v>
      </c>
      <c r="S551" s="86"/>
      <c r="T551" s="228">
        <f>S551*H551</f>
        <v>0</v>
      </c>
      <c r="U551" s="228">
        <v>0.00020120000000000001</v>
      </c>
      <c r="V551" s="228">
        <f>U551*H551</f>
        <v>0.039003626</v>
      </c>
      <c r="W551" s="228">
        <v>0</v>
      </c>
      <c r="X551" s="229">
        <f>W551*H551</f>
        <v>0</v>
      </c>
      <c r="Y551" s="40"/>
      <c r="Z551" s="40"/>
      <c r="AA551" s="40"/>
      <c r="AB551" s="40"/>
      <c r="AC551" s="40"/>
      <c r="AD551" s="40"/>
      <c r="AE551" s="40"/>
      <c r="AR551" s="230" t="s">
        <v>302</v>
      </c>
      <c r="AT551" s="230" t="s">
        <v>213</v>
      </c>
      <c r="AU551" s="230" t="s">
        <v>86</v>
      </c>
      <c r="AY551" s="19" t="s">
        <v>211</v>
      </c>
      <c r="BE551" s="231">
        <f>IF(O551="základní",K551,0)</f>
        <v>0</v>
      </c>
      <c r="BF551" s="231">
        <f>IF(O551="snížená",K551,0)</f>
        <v>0</v>
      </c>
      <c r="BG551" s="231">
        <f>IF(O551="zákl. přenesená",K551,0)</f>
        <v>0</v>
      </c>
      <c r="BH551" s="231">
        <f>IF(O551="sníž. přenesená",K551,0)</f>
        <v>0</v>
      </c>
      <c r="BI551" s="231">
        <f>IF(O551="nulová",K551,0)</f>
        <v>0</v>
      </c>
      <c r="BJ551" s="19" t="s">
        <v>84</v>
      </c>
      <c r="BK551" s="231">
        <f>ROUND(P551*H551,2)</f>
        <v>0</v>
      </c>
      <c r="BL551" s="19" t="s">
        <v>302</v>
      </c>
      <c r="BM551" s="230" t="s">
        <v>1472</v>
      </c>
    </row>
    <row r="552" s="2" customFormat="1">
      <c r="A552" s="40"/>
      <c r="B552" s="41"/>
      <c r="C552" s="42"/>
      <c r="D552" s="232" t="s">
        <v>220</v>
      </c>
      <c r="E552" s="42"/>
      <c r="F552" s="233" t="s">
        <v>1473</v>
      </c>
      <c r="G552" s="42"/>
      <c r="H552" s="42"/>
      <c r="I552" s="234"/>
      <c r="J552" s="234"/>
      <c r="K552" s="42"/>
      <c r="L552" s="42"/>
      <c r="M552" s="46"/>
      <c r="N552" s="235"/>
      <c r="O552" s="236"/>
      <c r="P552" s="86"/>
      <c r="Q552" s="86"/>
      <c r="R552" s="86"/>
      <c r="S552" s="86"/>
      <c r="T552" s="86"/>
      <c r="U552" s="86"/>
      <c r="V552" s="86"/>
      <c r="W552" s="86"/>
      <c r="X552" s="87"/>
      <c r="Y552" s="40"/>
      <c r="Z552" s="40"/>
      <c r="AA552" s="40"/>
      <c r="AB552" s="40"/>
      <c r="AC552" s="40"/>
      <c r="AD552" s="40"/>
      <c r="AE552" s="40"/>
      <c r="AT552" s="19" t="s">
        <v>220</v>
      </c>
      <c r="AU552" s="19" t="s">
        <v>86</v>
      </c>
    </row>
    <row r="553" s="2" customFormat="1" ht="24.15" customHeight="1">
      <c r="A553" s="40"/>
      <c r="B553" s="41"/>
      <c r="C553" s="218" t="s">
        <v>1474</v>
      </c>
      <c r="D553" s="218" t="s">
        <v>213</v>
      </c>
      <c r="E553" s="219" t="s">
        <v>1475</v>
      </c>
      <c r="F553" s="220" t="s">
        <v>1476</v>
      </c>
      <c r="G553" s="221" t="s">
        <v>272</v>
      </c>
      <c r="H553" s="222">
        <v>193.85499999999999</v>
      </c>
      <c r="I553" s="223"/>
      <c r="J553" s="223"/>
      <c r="K553" s="224">
        <f>ROUND(P553*H553,2)</f>
        <v>0</v>
      </c>
      <c r="L553" s="220" t="s">
        <v>217</v>
      </c>
      <c r="M553" s="46"/>
      <c r="N553" s="225" t="s">
        <v>22</v>
      </c>
      <c r="O553" s="226" t="s">
        <v>46</v>
      </c>
      <c r="P553" s="227">
        <f>I553+J553</f>
        <v>0</v>
      </c>
      <c r="Q553" s="227">
        <f>ROUND(I553*H553,2)</f>
        <v>0</v>
      </c>
      <c r="R553" s="227">
        <f>ROUND(J553*H553,2)</f>
        <v>0</v>
      </c>
      <c r="S553" s="86"/>
      <c r="T553" s="228">
        <f>S553*H553</f>
        <v>0</v>
      </c>
      <c r="U553" s="228">
        <v>0.00025839999999999999</v>
      </c>
      <c r="V553" s="228">
        <f>U553*H553</f>
        <v>0.050092131999999998</v>
      </c>
      <c r="W553" s="228">
        <v>0</v>
      </c>
      <c r="X553" s="229">
        <f>W553*H553</f>
        <v>0</v>
      </c>
      <c r="Y553" s="40"/>
      <c r="Z553" s="40"/>
      <c r="AA553" s="40"/>
      <c r="AB553" s="40"/>
      <c r="AC553" s="40"/>
      <c r="AD553" s="40"/>
      <c r="AE553" s="40"/>
      <c r="AR553" s="230" t="s">
        <v>302</v>
      </c>
      <c r="AT553" s="230" t="s">
        <v>213</v>
      </c>
      <c r="AU553" s="230" t="s">
        <v>86</v>
      </c>
      <c r="AY553" s="19" t="s">
        <v>211</v>
      </c>
      <c r="BE553" s="231">
        <f>IF(O553="základní",K553,0)</f>
        <v>0</v>
      </c>
      <c r="BF553" s="231">
        <f>IF(O553="snížená",K553,0)</f>
        <v>0</v>
      </c>
      <c r="BG553" s="231">
        <f>IF(O553="zákl. přenesená",K553,0)</f>
        <v>0</v>
      </c>
      <c r="BH553" s="231">
        <f>IF(O553="sníž. přenesená",K553,0)</f>
        <v>0</v>
      </c>
      <c r="BI553" s="231">
        <f>IF(O553="nulová",K553,0)</f>
        <v>0</v>
      </c>
      <c r="BJ553" s="19" t="s">
        <v>84</v>
      </c>
      <c r="BK553" s="231">
        <f>ROUND(P553*H553,2)</f>
        <v>0</v>
      </c>
      <c r="BL553" s="19" t="s">
        <v>302</v>
      </c>
      <c r="BM553" s="230" t="s">
        <v>1477</v>
      </c>
    </row>
    <row r="554" s="2" customFormat="1">
      <c r="A554" s="40"/>
      <c r="B554" s="41"/>
      <c r="C554" s="42"/>
      <c r="D554" s="232" t="s">
        <v>220</v>
      </c>
      <c r="E554" s="42"/>
      <c r="F554" s="233" t="s">
        <v>1478</v>
      </c>
      <c r="G554" s="42"/>
      <c r="H554" s="42"/>
      <c r="I554" s="234"/>
      <c r="J554" s="234"/>
      <c r="K554" s="42"/>
      <c r="L554" s="42"/>
      <c r="M554" s="46"/>
      <c r="N554" s="235"/>
      <c r="O554" s="236"/>
      <c r="P554" s="86"/>
      <c r="Q554" s="86"/>
      <c r="R554" s="86"/>
      <c r="S554" s="86"/>
      <c r="T554" s="86"/>
      <c r="U554" s="86"/>
      <c r="V554" s="86"/>
      <c r="W554" s="86"/>
      <c r="X554" s="87"/>
      <c r="Y554" s="40"/>
      <c r="Z554" s="40"/>
      <c r="AA554" s="40"/>
      <c r="AB554" s="40"/>
      <c r="AC554" s="40"/>
      <c r="AD554" s="40"/>
      <c r="AE554" s="40"/>
      <c r="AT554" s="19" t="s">
        <v>220</v>
      </c>
      <c r="AU554" s="19" t="s">
        <v>86</v>
      </c>
    </row>
    <row r="555" s="12" customFormat="1" ht="25.92" customHeight="1">
      <c r="A555" s="12"/>
      <c r="B555" s="201"/>
      <c r="C555" s="202"/>
      <c r="D555" s="203" t="s">
        <v>76</v>
      </c>
      <c r="E555" s="204" t="s">
        <v>624</v>
      </c>
      <c r="F555" s="204" t="s">
        <v>625</v>
      </c>
      <c r="G555" s="202"/>
      <c r="H555" s="202"/>
      <c r="I555" s="205"/>
      <c r="J555" s="205"/>
      <c r="K555" s="206">
        <f>BK555</f>
        <v>0</v>
      </c>
      <c r="L555" s="202"/>
      <c r="M555" s="207"/>
      <c r="N555" s="208"/>
      <c r="O555" s="209"/>
      <c r="P555" s="209"/>
      <c r="Q555" s="210">
        <f>SUM(Q556:Q561)</f>
        <v>0</v>
      </c>
      <c r="R555" s="210">
        <f>SUM(R556:R561)</f>
        <v>0</v>
      </c>
      <c r="S555" s="209"/>
      <c r="T555" s="211">
        <f>SUM(T556:T561)</f>
        <v>0</v>
      </c>
      <c r="U555" s="209"/>
      <c r="V555" s="211">
        <f>SUM(V556:V561)</f>
        <v>0</v>
      </c>
      <c r="W555" s="209"/>
      <c r="X555" s="212">
        <f>SUM(X556:X561)</f>
        <v>0</v>
      </c>
      <c r="Y555" s="12"/>
      <c r="Z555" s="12"/>
      <c r="AA555" s="12"/>
      <c r="AB555" s="12"/>
      <c r="AC555" s="12"/>
      <c r="AD555" s="12"/>
      <c r="AE555" s="12"/>
      <c r="AR555" s="213" t="s">
        <v>218</v>
      </c>
      <c r="AT555" s="214" t="s">
        <v>76</v>
      </c>
      <c r="AU555" s="214" t="s">
        <v>77</v>
      </c>
      <c r="AY555" s="213" t="s">
        <v>211</v>
      </c>
      <c r="BK555" s="215">
        <f>SUM(BK556:BK561)</f>
        <v>0</v>
      </c>
    </row>
    <row r="556" s="2" customFormat="1" ht="24.15" customHeight="1">
      <c r="A556" s="40"/>
      <c r="B556" s="41"/>
      <c r="C556" s="218" t="s">
        <v>1479</v>
      </c>
      <c r="D556" s="218" t="s">
        <v>213</v>
      </c>
      <c r="E556" s="219" t="s">
        <v>627</v>
      </c>
      <c r="F556" s="220" t="s">
        <v>628</v>
      </c>
      <c r="G556" s="221" t="s">
        <v>629</v>
      </c>
      <c r="H556" s="222">
        <v>8</v>
      </c>
      <c r="I556" s="223"/>
      <c r="J556" s="223"/>
      <c r="K556" s="224">
        <f>ROUND(P556*H556,2)</f>
        <v>0</v>
      </c>
      <c r="L556" s="220" t="s">
        <v>217</v>
      </c>
      <c r="M556" s="46"/>
      <c r="N556" s="225" t="s">
        <v>22</v>
      </c>
      <c r="O556" s="226" t="s">
        <v>46</v>
      </c>
      <c r="P556" s="227">
        <f>I556+J556</f>
        <v>0</v>
      </c>
      <c r="Q556" s="227">
        <f>ROUND(I556*H556,2)</f>
        <v>0</v>
      </c>
      <c r="R556" s="227">
        <f>ROUND(J556*H556,2)</f>
        <v>0</v>
      </c>
      <c r="S556" s="86"/>
      <c r="T556" s="228">
        <f>S556*H556</f>
        <v>0</v>
      </c>
      <c r="U556" s="228">
        <v>0</v>
      </c>
      <c r="V556" s="228">
        <f>U556*H556</f>
        <v>0</v>
      </c>
      <c r="W556" s="228">
        <v>0</v>
      </c>
      <c r="X556" s="229">
        <f>W556*H556</f>
        <v>0</v>
      </c>
      <c r="Y556" s="40"/>
      <c r="Z556" s="40"/>
      <c r="AA556" s="40"/>
      <c r="AB556" s="40"/>
      <c r="AC556" s="40"/>
      <c r="AD556" s="40"/>
      <c r="AE556" s="40"/>
      <c r="AR556" s="230" t="s">
        <v>630</v>
      </c>
      <c r="AT556" s="230" t="s">
        <v>213</v>
      </c>
      <c r="AU556" s="230" t="s">
        <v>84</v>
      </c>
      <c r="AY556" s="19" t="s">
        <v>211</v>
      </c>
      <c r="BE556" s="231">
        <f>IF(O556="základní",K556,0)</f>
        <v>0</v>
      </c>
      <c r="BF556" s="231">
        <f>IF(O556="snížená",K556,0)</f>
        <v>0</v>
      </c>
      <c r="BG556" s="231">
        <f>IF(O556="zákl. přenesená",K556,0)</f>
        <v>0</v>
      </c>
      <c r="BH556" s="231">
        <f>IF(O556="sníž. přenesená",K556,0)</f>
        <v>0</v>
      </c>
      <c r="BI556" s="231">
        <f>IF(O556="nulová",K556,0)</f>
        <v>0</v>
      </c>
      <c r="BJ556" s="19" t="s">
        <v>84</v>
      </c>
      <c r="BK556" s="231">
        <f>ROUND(P556*H556,2)</f>
        <v>0</v>
      </c>
      <c r="BL556" s="19" t="s">
        <v>630</v>
      </c>
      <c r="BM556" s="230" t="s">
        <v>1480</v>
      </c>
    </row>
    <row r="557" s="2" customFormat="1">
      <c r="A557" s="40"/>
      <c r="B557" s="41"/>
      <c r="C557" s="42"/>
      <c r="D557" s="232" t="s">
        <v>220</v>
      </c>
      <c r="E557" s="42"/>
      <c r="F557" s="233" t="s">
        <v>632</v>
      </c>
      <c r="G557" s="42"/>
      <c r="H557" s="42"/>
      <c r="I557" s="234"/>
      <c r="J557" s="234"/>
      <c r="K557" s="42"/>
      <c r="L557" s="42"/>
      <c r="M557" s="46"/>
      <c r="N557" s="235"/>
      <c r="O557" s="236"/>
      <c r="P557" s="86"/>
      <c r="Q557" s="86"/>
      <c r="R557" s="86"/>
      <c r="S557" s="86"/>
      <c r="T557" s="86"/>
      <c r="U557" s="86"/>
      <c r="V557" s="86"/>
      <c r="W557" s="86"/>
      <c r="X557" s="87"/>
      <c r="Y557" s="40"/>
      <c r="Z557" s="40"/>
      <c r="AA557" s="40"/>
      <c r="AB557" s="40"/>
      <c r="AC557" s="40"/>
      <c r="AD557" s="40"/>
      <c r="AE557" s="40"/>
      <c r="AT557" s="19" t="s">
        <v>220</v>
      </c>
      <c r="AU557" s="19" t="s">
        <v>84</v>
      </c>
    </row>
    <row r="558" s="13" customFormat="1">
      <c r="A558" s="13"/>
      <c r="B558" s="237"/>
      <c r="C558" s="238"/>
      <c r="D558" s="232" t="s">
        <v>222</v>
      </c>
      <c r="E558" s="239" t="s">
        <v>22</v>
      </c>
      <c r="F558" s="240" t="s">
        <v>1481</v>
      </c>
      <c r="G558" s="238"/>
      <c r="H558" s="241">
        <v>8</v>
      </c>
      <c r="I558" s="242"/>
      <c r="J558" s="242"/>
      <c r="K558" s="238"/>
      <c r="L558" s="238"/>
      <c r="M558" s="243"/>
      <c r="N558" s="244"/>
      <c r="O558" s="245"/>
      <c r="P558" s="245"/>
      <c r="Q558" s="245"/>
      <c r="R558" s="245"/>
      <c r="S558" s="245"/>
      <c r="T558" s="245"/>
      <c r="U558" s="245"/>
      <c r="V558" s="245"/>
      <c r="W558" s="245"/>
      <c r="X558" s="246"/>
      <c r="Y558" s="13"/>
      <c r="Z558" s="13"/>
      <c r="AA558" s="13"/>
      <c r="AB558" s="13"/>
      <c r="AC558" s="13"/>
      <c r="AD558" s="13"/>
      <c r="AE558" s="13"/>
      <c r="AT558" s="247" t="s">
        <v>222</v>
      </c>
      <c r="AU558" s="247" t="s">
        <v>84</v>
      </c>
      <c r="AV558" s="13" t="s">
        <v>86</v>
      </c>
      <c r="AW558" s="13" t="s">
        <v>5</v>
      </c>
      <c r="AX558" s="13" t="s">
        <v>84</v>
      </c>
      <c r="AY558" s="247" t="s">
        <v>211</v>
      </c>
    </row>
    <row r="559" s="2" customFormat="1" ht="24.15" customHeight="1">
      <c r="A559" s="40"/>
      <c r="B559" s="41"/>
      <c r="C559" s="218" t="s">
        <v>1482</v>
      </c>
      <c r="D559" s="218" t="s">
        <v>213</v>
      </c>
      <c r="E559" s="219" t="s">
        <v>635</v>
      </c>
      <c r="F559" s="220" t="s">
        <v>636</v>
      </c>
      <c r="G559" s="221" t="s">
        <v>629</v>
      </c>
      <c r="H559" s="222">
        <v>8</v>
      </c>
      <c r="I559" s="223"/>
      <c r="J559" s="223"/>
      <c r="K559" s="224">
        <f>ROUND(P559*H559,2)</f>
        <v>0</v>
      </c>
      <c r="L559" s="220" t="s">
        <v>217</v>
      </c>
      <c r="M559" s="46"/>
      <c r="N559" s="225" t="s">
        <v>22</v>
      </c>
      <c r="O559" s="226" t="s">
        <v>46</v>
      </c>
      <c r="P559" s="227">
        <f>I559+J559</f>
        <v>0</v>
      </c>
      <c r="Q559" s="227">
        <f>ROUND(I559*H559,2)</f>
        <v>0</v>
      </c>
      <c r="R559" s="227">
        <f>ROUND(J559*H559,2)</f>
        <v>0</v>
      </c>
      <c r="S559" s="86"/>
      <c r="T559" s="228">
        <f>S559*H559</f>
        <v>0</v>
      </c>
      <c r="U559" s="228">
        <v>0</v>
      </c>
      <c r="V559" s="228">
        <f>U559*H559</f>
        <v>0</v>
      </c>
      <c r="W559" s="228">
        <v>0</v>
      </c>
      <c r="X559" s="229">
        <f>W559*H559</f>
        <v>0</v>
      </c>
      <c r="Y559" s="40"/>
      <c r="Z559" s="40"/>
      <c r="AA559" s="40"/>
      <c r="AB559" s="40"/>
      <c r="AC559" s="40"/>
      <c r="AD559" s="40"/>
      <c r="AE559" s="40"/>
      <c r="AR559" s="230" t="s">
        <v>630</v>
      </c>
      <c r="AT559" s="230" t="s">
        <v>213</v>
      </c>
      <c r="AU559" s="230" t="s">
        <v>84</v>
      </c>
      <c r="AY559" s="19" t="s">
        <v>211</v>
      </c>
      <c r="BE559" s="231">
        <f>IF(O559="základní",K559,0)</f>
        <v>0</v>
      </c>
      <c r="BF559" s="231">
        <f>IF(O559="snížená",K559,0)</f>
        <v>0</v>
      </c>
      <c r="BG559" s="231">
        <f>IF(O559="zákl. přenesená",K559,0)</f>
        <v>0</v>
      </c>
      <c r="BH559" s="231">
        <f>IF(O559="sníž. přenesená",K559,0)</f>
        <v>0</v>
      </c>
      <c r="BI559" s="231">
        <f>IF(O559="nulová",K559,0)</f>
        <v>0</v>
      </c>
      <c r="BJ559" s="19" t="s">
        <v>84</v>
      </c>
      <c r="BK559" s="231">
        <f>ROUND(P559*H559,2)</f>
        <v>0</v>
      </c>
      <c r="BL559" s="19" t="s">
        <v>630</v>
      </c>
      <c r="BM559" s="230" t="s">
        <v>1483</v>
      </c>
    </row>
    <row r="560" s="2" customFormat="1">
      <c r="A560" s="40"/>
      <c r="B560" s="41"/>
      <c r="C560" s="42"/>
      <c r="D560" s="232" t="s">
        <v>220</v>
      </c>
      <c r="E560" s="42"/>
      <c r="F560" s="233" t="s">
        <v>638</v>
      </c>
      <c r="G560" s="42"/>
      <c r="H560" s="42"/>
      <c r="I560" s="234"/>
      <c r="J560" s="234"/>
      <c r="K560" s="42"/>
      <c r="L560" s="42"/>
      <c r="M560" s="46"/>
      <c r="N560" s="235"/>
      <c r="O560" s="236"/>
      <c r="P560" s="86"/>
      <c r="Q560" s="86"/>
      <c r="R560" s="86"/>
      <c r="S560" s="86"/>
      <c r="T560" s="86"/>
      <c r="U560" s="86"/>
      <c r="V560" s="86"/>
      <c r="W560" s="86"/>
      <c r="X560" s="87"/>
      <c r="Y560" s="40"/>
      <c r="Z560" s="40"/>
      <c r="AA560" s="40"/>
      <c r="AB560" s="40"/>
      <c r="AC560" s="40"/>
      <c r="AD560" s="40"/>
      <c r="AE560" s="40"/>
      <c r="AT560" s="19" t="s">
        <v>220</v>
      </c>
      <c r="AU560" s="19" t="s">
        <v>84</v>
      </c>
    </row>
    <row r="561" s="13" customFormat="1">
      <c r="A561" s="13"/>
      <c r="B561" s="237"/>
      <c r="C561" s="238"/>
      <c r="D561" s="232" t="s">
        <v>222</v>
      </c>
      <c r="E561" s="239" t="s">
        <v>22</v>
      </c>
      <c r="F561" s="240" t="s">
        <v>1481</v>
      </c>
      <c r="G561" s="238"/>
      <c r="H561" s="241">
        <v>8</v>
      </c>
      <c r="I561" s="242"/>
      <c r="J561" s="242"/>
      <c r="K561" s="238"/>
      <c r="L561" s="238"/>
      <c r="M561" s="243"/>
      <c r="N561" s="280"/>
      <c r="O561" s="281"/>
      <c r="P561" s="281"/>
      <c r="Q561" s="281"/>
      <c r="R561" s="281"/>
      <c r="S561" s="281"/>
      <c r="T561" s="281"/>
      <c r="U561" s="281"/>
      <c r="V561" s="281"/>
      <c r="W561" s="281"/>
      <c r="X561" s="282"/>
      <c r="Y561" s="13"/>
      <c r="Z561" s="13"/>
      <c r="AA561" s="13"/>
      <c r="AB561" s="13"/>
      <c r="AC561" s="13"/>
      <c r="AD561" s="13"/>
      <c r="AE561" s="13"/>
      <c r="AT561" s="247" t="s">
        <v>222</v>
      </c>
      <c r="AU561" s="247" t="s">
        <v>84</v>
      </c>
      <c r="AV561" s="13" t="s">
        <v>86</v>
      </c>
      <c r="AW561" s="13" t="s">
        <v>5</v>
      </c>
      <c r="AX561" s="13" t="s">
        <v>84</v>
      </c>
      <c r="AY561" s="247" t="s">
        <v>211</v>
      </c>
    </row>
    <row r="562" s="2" customFormat="1" ht="6.96" customHeight="1">
      <c r="A562" s="40"/>
      <c r="B562" s="61"/>
      <c r="C562" s="62"/>
      <c r="D562" s="62"/>
      <c r="E562" s="62"/>
      <c r="F562" s="62"/>
      <c r="G562" s="62"/>
      <c r="H562" s="62"/>
      <c r="I562" s="62"/>
      <c r="J562" s="62"/>
      <c r="K562" s="62"/>
      <c r="L562" s="62"/>
      <c r="M562" s="46"/>
      <c r="N562" s="40"/>
      <c r="P562" s="40"/>
      <c r="Q562" s="40"/>
      <c r="R562" s="40"/>
      <c r="S562" s="40"/>
      <c r="T562" s="40"/>
      <c r="U562" s="40"/>
      <c r="V562" s="40"/>
      <c r="W562" s="40"/>
      <c r="X562" s="40"/>
      <c r="Y562" s="40"/>
      <c r="Z562" s="40"/>
      <c r="AA562" s="40"/>
      <c r="AB562" s="40"/>
      <c r="AC562" s="40"/>
      <c r="AD562" s="40"/>
      <c r="AE562" s="40"/>
    </row>
  </sheetData>
  <sheetProtection sheet="1" autoFilter="0" formatColumns="0" formatRows="0" objects="1" scenarios="1" spinCount="100000" saltValue="6+1Txe4NPKDVJmbcMg4yWUs1gWYM+NCLxuka+nPH/5BdeeVtMkjdqwclqhtaN3Bt9JfAb0qD3PNiu2r7EAjjrw==" hashValue="dOf+DEl5QcEBt6NN0Yf3WyqhZxo3kw1sdykNgzgpfBiWI3rKEQnIdPKxsurCk4C2gyXiv7oS4QYvBmvCmDvIMA==" algorithmName="SHA-512" password="CC35"/>
  <autoFilter ref="C106:L561"/>
  <mergeCells count="12">
    <mergeCell ref="E7:H7"/>
    <mergeCell ref="E9:H9"/>
    <mergeCell ref="E11:H11"/>
    <mergeCell ref="E20:H20"/>
    <mergeCell ref="E29:H29"/>
    <mergeCell ref="E52:H52"/>
    <mergeCell ref="E54:H54"/>
    <mergeCell ref="E56:H56"/>
    <mergeCell ref="E95:H95"/>
    <mergeCell ref="E97:H97"/>
    <mergeCell ref="E99:H9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103</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755</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1484</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ROUND(K89,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ROUND((SUM(BE89:BE94)),  2)</f>
        <v>0</v>
      </c>
      <c r="G37" s="40"/>
      <c r="H37" s="40"/>
      <c r="I37" s="161">
        <v>0.20999999999999999</v>
      </c>
      <c r="J37" s="40"/>
      <c r="K37" s="156">
        <f>ROUND(((SUM(BE89:BE94))*I37),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ROUND((SUM(BF89:BF94)),  2)</f>
        <v>0</v>
      </c>
      <c r="G38" s="40"/>
      <c r="H38" s="40"/>
      <c r="I38" s="161">
        <v>0.14999999999999999</v>
      </c>
      <c r="J38" s="40"/>
      <c r="K38" s="156">
        <f>ROUND(((SUM(BF89:BF94))*I38),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ROUND((SUM(BG89:BG94)),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ROUND((SUM(BH89:BH94)),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ROUND((SUM(BI89:BI94)),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755</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02 - výtah</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Q89</f>
        <v>0</v>
      </c>
      <c r="J65" s="104">
        <f>R89</f>
        <v>0</v>
      </c>
      <c r="K65" s="104">
        <f>K89</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1485</v>
      </c>
      <c r="E66" s="181"/>
      <c r="F66" s="181"/>
      <c r="G66" s="181"/>
      <c r="H66" s="181"/>
      <c r="I66" s="182">
        <f>Q90</f>
        <v>0</v>
      </c>
      <c r="J66" s="182">
        <f>R90</f>
        <v>0</v>
      </c>
      <c r="K66" s="182">
        <f>K90</f>
        <v>0</v>
      </c>
      <c r="L66" s="179"/>
      <c r="M66" s="183"/>
      <c r="S66" s="9"/>
      <c r="T66" s="9"/>
      <c r="U66" s="9"/>
      <c r="V66" s="9"/>
      <c r="W66" s="9"/>
      <c r="X66" s="9"/>
      <c r="Y66" s="9"/>
      <c r="Z66" s="9"/>
      <c r="AA66" s="9"/>
      <c r="AB66" s="9"/>
      <c r="AC66" s="9"/>
      <c r="AD66" s="9"/>
      <c r="AE66" s="9"/>
    </row>
    <row r="67" s="10" customFormat="1" ht="19.92" customHeight="1">
      <c r="A67" s="10"/>
      <c r="B67" s="184"/>
      <c r="C67" s="129"/>
      <c r="D67" s="185" t="s">
        <v>1486</v>
      </c>
      <c r="E67" s="186"/>
      <c r="F67" s="186"/>
      <c r="G67" s="186"/>
      <c r="H67" s="186"/>
      <c r="I67" s="187">
        <f>Q91</f>
        <v>0</v>
      </c>
      <c r="J67" s="187">
        <f>R91</f>
        <v>0</v>
      </c>
      <c r="K67" s="187">
        <f>K91</f>
        <v>0</v>
      </c>
      <c r="L67" s="129"/>
      <c r="M67" s="188"/>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42"/>
      <c r="M68" s="148"/>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62"/>
      <c r="M69" s="148"/>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64"/>
      <c r="M73" s="148"/>
      <c r="S73" s="40"/>
      <c r="T73" s="40"/>
      <c r="U73" s="40"/>
      <c r="V73" s="40"/>
      <c r="W73" s="40"/>
      <c r="X73" s="40"/>
      <c r="Y73" s="40"/>
      <c r="Z73" s="40"/>
      <c r="AA73" s="40"/>
      <c r="AB73" s="40"/>
      <c r="AC73" s="40"/>
      <c r="AD73" s="40"/>
      <c r="AE73" s="40"/>
    </row>
    <row r="74" s="2" customFormat="1" ht="24.96" customHeight="1">
      <c r="A74" s="40"/>
      <c r="B74" s="41"/>
      <c r="C74" s="25" t="s">
        <v>192</v>
      </c>
      <c r="D74" s="42"/>
      <c r="E74" s="42"/>
      <c r="F74" s="42"/>
      <c r="G74" s="42"/>
      <c r="H74" s="42"/>
      <c r="I74" s="42"/>
      <c r="J74" s="42"/>
      <c r="K74" s="42"/>
      <c r="L74" s="42"/>
      <c r="M74" s="148"/>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42"/>
      <c r="M75" s="148"/>
      <c r="S75" s="40"/>
      <c r="T75" s="40"/>
      <c r="U75" s="40"/>
      <c r="V75" s="40"/>
      <c r="W75" s="40"/>
      <c r="X75" s="40"/>
      <c r="Y75" s="40"/>
      <c r="Z75" s="40"/>
      <c r="AA75" s="40"/>
      <c r="AB75" s="40"/>
      <c r="AC75" s="40"/>
      <c r="AD75" s="40"/>
      <c r="AE75" s="40"/>
    </row>
    <row r="76" s="2" customFormat="1" ht="12" customHeight="1">
      <c r="A76" s="40"/>
      <c r="B76" s="41"/>
      <c r="C76" s="34" t="s">
        <v>17</v>
      </c>
      <c r="D76" s="42"/>
      <c r="E76" s="42"/>
      <c r="F76" s="42"/>
      <c r="G76" s="42"/>
      <c r="H76" s="42"/>
      <c r="I76" s="42"/>
      <c r="J76" s="42"/>
      <c r="K76" s="42"/>
      <c r="L76" s="42"/>
      <c r="M76" s="148"/>
      <c r="S76" s="40"/>
      <c r="T76" s="40"/>
      <c r="U76" s="40"/>
      <c r="V76" s="40"/>
      <c r="W76" s="40"/>
      <c r="X76" s="40"/>
      <c r="Y76" s="40"/>
      <c r="Z76" s="40"/>
      <c r="AA76" s="40"/>
      <c r="AB76" s="40"/>
      <c r="AC76" s="40"/>
      <c r="AD76" s="40"/>
      <c r="AE76" s="40"/>
    </row>
    <row r="77" s="2" customFormat="1" ht="16.5" customHeight="1">
      <c r="A77" s="40"/>
      <c r="B77" s="41"/>
      <c r="C77" s="42"/>
      <c r="D77" s="42"/>
      <c r="E77" s="173" t="str">
        <f>E7</f>
        <v>Stavební úpravy pro bezbariérovost objektu ZŠ Liberec, U školy, Liberec</v>
      </c>
      <c r="F77" s="34"/>
      <c r="G77" s="34"/>
      <c r="H77" s="34"/>
      <c r="I77" s="42"/>
      <c r="J77" s="42"/>
      <c r="K77" s="42"/>
      <c r="L77" s="42"/>
      <c r="M77" s="148"/>
      <c r="S77" s="40"/>
      <c r="T77" s="40"/>
      <c r="U77" s="40"/>
      <c r="V77" s="40"/>
      <c r="W77" s="40"/>
      <c r="X77" s="40"/>
      <c r="Y77" s="40"/>
      <c r="Z77" s="40"/>
      <c r="AA77" s="40"/>
      <c r="AB77" s="40"/>
      <c r="AC77" s="40"/>
      <c r="AD77" s="40"/>
      <c r="AE77" s="40"/>
    </row>
    <row r="78" s="1" customFormat="1" ht="12" customHeight="1">
      <c r="B78" s="23"/>
      <c r="C78" s="34" t="s">
        <v>164</v>
      </c>
      <c r="D78" s="24"/>
      <c r="E78" s="24"/>
      <c r="F78" s="24"/>
      <c r="G78" s="24"/>
      <c r="H78" s="24"/>
      <c r="I78" s="24"/>
      <c r="J78" s="24"/>
      <c r="K78" s="24"/>
      <c r="L78" s="24"/>
      <c r="M78" s="22"/>
    </row>
    <row r="79" s="2" customFormat="1" ht="16.5" customHeight="1">
      <c r="A79" s="40"/>
      <c r="B79" s="41"/>
      <c r="C79" s="42"/>
      <c r="D79" s="42"/>
      <c r="E79" s="173" t="s">
        <v>755</v>
      </c>
      <c r="F79" s="42"/>
      <c r="G79" s="42"/>
      <c r="H79" s="42"/>
      <c r="I79" s="42"/>
      <c r="J79" s="42"/>
      <c r="K79" s="42"/>
      <c r="L79" s="42"/>
      <c r="M79" s="148"/>
      <c r="S79" s="40"/>
      <c r="T79" s="40"/>
      <c r="U79" s="40"/>
      <c r="V79" s="40"/>
      <c r="W79" s="40"/>
      <c r="X79" s="40"/>
      <c r="Y79" s="40"/>
      <c r="Z79" s="40"/>
      <c r="AA79" s="40"/>
      <c r="AB79" s="40"/>
      <c r="AC79" s="40"/>
      <c r="AD79" s="40"/>
      <c r="AE79" s="40"/>
    </row>
    <row r="80" s="2" customFormat="1" ht="12" customHeight="1">
      <c r="A80" s="40"/>
      <c r="B80" s="41"/>
      <c r="C80" s="34" t="s">
        <v>166</v>
      </c>
      <c r="D80" s="42"/>
      <c r="E80" s="42"/>
      <c r="F80" s="42"/>
      <c r="G80" s="42"/>
      <c r="H80" s="42"/>
      <c r="I80" s="42"/>
      <c r="J80" s="42"/>
      <c r="K80" s="42"/>
      <c r="L80" s="42"/>
      <c r="M80" s="148"/>
      <c r="S80" s="40"/>
      <c r="T80" s="40"/>
      <c r="U80" s="40"/>
      <c r="V80" s="40"/>
      <c r="W80" s="40"/>
      <c r="X80" s="40"/>
      <c r="Y80" s="40"/>
      <c r="Z80" s="40"/>
      <c r="AA80" s="40"/>
      <c r="AB80" s="40"/>
      <c r="AC80" s="40"/>
      <c r="AD80" s="40"/>
      <c r="AE80" s="40"/>
    </row>
    <row r="81" s="2" customFormat="1" ht="16.5" customHeight="1">
      <c r="A81" s="40"/>
      <c r="B81" s="41"/>
      <c r="C81" s="42"/>
      <c r="D81" s="42"/>
      <c r="E81" s="71" t="str">
        <f>E11</f>
        <v>02 - výtah</v>
      </c>
      <c r="F81" s="42"/>
      <c r="G81" s="42"/>
      <c r="H81" s="42"/>
      <c r="I81" s="42"/>
      <c r="J81" s="42"/>
      <c r="K81" s="42"/>
      <c r="L81" s="42"/>
      <c r="M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12" customHeight="1">
      <c r="A83" s="40"/>
      <c r="B83" s="41"/>
      <c r="C83" s="34" t="s">
        <v>23</v>
      </c>
      <c r="D83" s="42"/>
      <c r="E83" s="42"/>
      <c r="F83" s="29" t="str">
        <f>F14</f>
        <v>Liberec</v>
      </c>
      <c r="G83" s="42"/>
      <c r="H83" s="42"/>
      <c r="I83" s="34" t="s">
        <v>25</v>
      </c>
      <c r="J83" s="74" t="str">
        <f>IF(J14="","",J14)</f>
        <v>11.2.2022</v>
      </c>
      <c r="K83" s="42"/>
      <c r="L83" s="42"/>
      <c r="M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42"/>
      <c r="M84" s="148"/>
      <c r="S84" s="40"/>
      <c r="T84" s="40"/>
      <c r="U84" s="40"/>
      <c r="V84" s="40"/>
      <c r="W84" s="40"/>
      <c r="X84" s="40"/>
      <c r="Y84" s="40"/>
      <c r="Z84" s="40"/>
      <c r="AA84" s="40"/>
      <c r="AB84" s="40"/>
      <c r="AC84" s="40"/>
      <c r="AD84" s="40"/>
      <c r="AE84" s="40"/>
    </row>
    <row r="85" s="2" customFormat="1" ht="40.05" customHeight="1">
      <c r="A85" s="40"/>
      <c r="B85" s="41"/>
      <c r="C85" s="34" t="s">
        <v>27</v>
      </c>
      <c r="D85" s="42"/>
      <c r="E85" s="42"/>
      <c r="F85" s="29" t="str">
        <f>E17</f>
        <v>Statutární město Liberec</v>
      </c>
      <c r="G85" s="42"/>
      <c r="H85" s="42"/>
      <c r="I85" s="34" t="s">
        <v>34</v>
      </c>
      <c r="J85" s="38" t="str">
        <f>E23</f>
        <v>TRIGLYPH architektonická kancelář s.r.o.</v>
      </c>
      <c r="K85" s="42"/>
      <c r="L85" s="42"/>
      <c r="M85" s="148"/>
      <c r="S85" s="40"/>
      <c r="T85" s="40"/>
      <c r="U85" s="40"/>
      <c r="V85" s="40"/>
      <c r="W85" s="40"/>
      <c r="X85" s="40"/>
      <c r="Y85" s="40"/>
      <c r="Z85" s="40"/>
      <c r="AA85" s="40"/>
      <c r="AB85" s="40"/>
      <c r="AC85" s="40"/>
      <c r="AD85" s="40"/>
      <c r="AE85" s="40"/>
    </row>
    <row r="86" s="2" customFormat="1" ht="15.15" customHeight="1">
      <c r="A86" s="40"/>
      <c r="B86" s="41"/>
      <c r="C86" s="34" t="s">
        <v>32</v>
      </c>
      <c r="D86" s="42"/>
      <c r="E86" s="42"/>
      <c r="F86" s="29" t="str">
        <f>IF(E20="","",E20)</f>
        <v>Vyplň údaj</v>
      </c>
      <c r="G86" s="42"/>
      <c r="H86" s="42"/>
      <c r="I86" s="34" t="s">
        <v>37</v>
      </c>
      <c r="J86" s="38" t="str">
        <f>E26</f>
        <v xml:space="preserve"> </v>
      </c>
      <c r="K86" s="42"/>
      <c r="L86" s="42"/>
      <c r="M86" s="148"/>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42"/>
      <c r="M87" s="148"/>
      <c r="S87" s="40"/>
      <c r="T87" s="40"/>
      <c r="U87" s="40"/>
      <c r="V87" s="40"/>
      <c r="W87" s="40"/>
      <c r="X87" s="40"/>
      <c r="Y87" s="40"/>
      <c r="Z87" s="40"/>
      <c r="AA87" s="40"/>
      <c r="AB87" s="40"/>
      <c r="AC87" s="40"/>
      <c r="AD87" s="40"/>
      <c r="AE87" s="40"/>
    </row>
    <row r="88" s="11" customFormat="1" ht="29.28" customHeight="1">
      <c r="A88" s="189"/>
      <c r="B88" s="190"/>
      <c r="C88" s="191" t="s">
        <v>193</v>
      </c>
      <c r="D88" s="192" t="s">
        <v>60</v>
      </c>
      <c r="E88" s="192" t="s">
        <v>56</v>
      </c>
      <c r="F88" s="192" t="s">
        <v>57</v>
      </c>
      <c r="G88" s="192" t="s">
        <v>194</v>
      </c>
      <c r="H88" s="192" t="s">
        <v>195</v>
      </c>
      <c r="I88" s="192" t="s">
        <v>196</v>
      </c>
      <c r="J88" s="192" t="s">
        <v>197</v>
      </c>
      <c r="K88" s="192" t="s">
        <v>175</v>
      </c>
      <c r="L88" s="193" t="s">
        <v>198</v>
      </c>
      <c r="M88" s="194"/>
      <c r="N88" s="94" t="s">
        <v>22</v>
      </c>
      <c r="O88" s="95" t="s">
        <v>45</v>
      </c>
      <c r="P88" s="95" t="s">
        <v>199</v>
      </c>
      <c r="Q88" s="95" t="s">
        <v>200</v>
      </c>
      <c r="R88" s="95" t="s">
        <v>201</v>
      </c>
      <c r="S88" s="95" t="s">
        <v>202</v>
      </c>
      <c r="T88" s="95" t="s">
        <v>203</v>
      </c>
      <c r="U88" s="95" t="s">
        <v>204</v>
      </c>
      <c r="V88" s="95" t="s">
        <v>205</v>
      </c>
      <c r="W88" s="95" t="s">
        <v>206</v>
      </c>
      <c r="X88" s="96" t="s">
        <v>207</v>
      </c>
      <c r="Y88" s="189"/>
      <c r="Z88" s="189"/>
      <c r="AA88" s="189"/>
      <c r="AB88" s="189"/>
      <c r="AC88" s="189"/>
      <c r="AD88" s="189"/>
      <c r="AE88" s="189"/>
    </row>
    <row r="89" s="2" customFormat="1" ht="22.8" customHeight="1">
      <c r="A89" s="40"/>
      <c r="B89" s="41"/>
      <c r="C89" s="101" t="s">
        <v>208</v>
      </c>
      <c r="D89" s="42"/>
      <c r="E89" s="42"/>
      <c r="F89" s="42"/>
      <c r="G89" s="42"/>
      <c r="H89" s="42"/>
      <c r="I89" s="42"/>
      <c r="J89" s="42"/>
      <c r="K89" s="195">
        <f>BK89</f>
        <v>0</v>
      </c>
      <c r="L89" s="42"/>
      <c r="M89" s="46"/>
      <c r="N89" s="97"/>
      <c r="O89" s="196"/>
      <c r="P89" s="98"/>
      <c r="Q89" s="197">
        <f>Q90</f>
        <v>0</v>
      </c>
      <c r="R89" s="197">
        <f>R90</f>
        <v>0</v>
      </c>
      <c r="S89" s="98"/>
      <c r="T89" s="198">
        <f>T90</f>
        <v>0</v>
      </c>
      <c r="U89" s="98"/>
      <c r="V89" s="198">
        <f>V90</f>
        <v>0</v>
      </c>
      <c r="W89" s="98"/>
      <c r="X89" s="199">
        <f>X90</f>
        <v>0</v>
      </c>
      <c r="Y89" s="40"/>
      <c r="Z89" s="40"/>
      <c r="AA89" s="40"/>
      <c r="AB89" s="40"/>
      <c r="AC89" s="40"/>
      <c r="AD89" s="40"/>
      <c r="AE89" s="40"/>
      <c r="AT89" s="19" t="s">
        <v>76</v>
      </c>
      <c r="AU89" s="19" t="s">
        <v>176</v>
      </c>
      <c r="BK89" s="200">
        <f>BK90</f>
        <v>0</v>
      </c>
    </row>
    <row r="90" s="12" customFormat="1" ht="25.92" customHeight="1">
      <c r="A90" s="12"/>
      <c r="B90" s="201"/>
      <c r="C90" s="202"/>
      <c r="D90" s="203" t="s">
        <v>76</v>
      </c>
      <c r="E90" s="204" t="s">
        <v>452</v>
      </c>
      <c r="F90" s="204" t="s">
        <v>1487</v>
      </c>
      <c r="G90" s="202"/>
      <c r="H90" s="202"/>
      <c r="I90" s="205"/>
      <c r="J90" s="205"/>
      <c r="K90" s="206">
        <f>BK90</f>
        <v>0</v>
      </c>
      <c r="L90" s="202"/>
      <c r="M90" s="207"/>
      <c r="N90" s="208"/>
      <c r="O90" s="209"/>
      <c r="P90" s="209"/>
      <c r="Q90" s="210">
        <f>Q91</f>
        <v>0</v>
      </c>
      <c r="R90" s="210">
        <f>R91</f>
        <v>0</v>
      </c>
      <c r="S90" s="209"/>
      <c r="T90" s="211">
        <f>T91</f>
        <v>0</v>
      </c>
      <c r="U90" s="209"/>
      <c r="V90" s="211">
        <f>V91</f>
        <v>0</v>
      </c>
      <c r="W90" s="209"/>
      <c r="X90" s="212">
        <f>X91</f>
        <v>0</v>
      </c>
      <c r="Y90" s="12"/>
      <c r="Z90" s="12"/>
      <c r="AA90" s="12"/>
      <c r="AB90" s="12"/>
      <c r="AC90" s="12"/>
      <c r="AD90" s="12"/>
      <c r="AE90" s="12"/>
      <c r="AR90" s="213" t="s">
        <v>229</v>
      </c>
      <c r="AT90" s="214" t="s">
        <v>76</v>
      </c>
      <c r="AU90" s="214" t="s">
        <v>77</v>
      </c>
      <c r="AY90" s="213" t="s">
        <v>211</v>
      </c>
      <c r="BK90" s="215">
        <f>BK91</f>
        <v>0</v>
      </c>
    </row>
    <row r="91" s="12" customFormat="1" ht="22.8" customHeight="1">
      <c r="A91" s="12"/>
      <c r="B91" s="201"/>
      <c r="C91" s="202"/>
      <c r="D91" s="203" t="s">
        <v>76</v>
      </c>
      <c r="E91" s="216" t="s">
        <v>1488</v>
      </c>
      <c r="F91" s="216" t="s">
        <v>1489</v>
      </c>
      <c r="G91" s="202"/>
      <c r="H91" s="202"/>
      <c r="I91" s="205"/>
      <c r="J91" s="205"/>
      <c r="K91" s="217">
        <f>BK91</f>
        <v>0</v>
      </c>
      <c r="L91" s="202"/>
      <c r="M91" s="207"/>
      <c r="N91" s="208"/>
      <c r="O91" s="209"/>
      <c r="P91" s="209"/>
      <c r="Q91" s="210">
        <f>SUM(Q92:Q94)</f>
        <v>0</v>
      </c>
      <c r="R91" s="210">
        <f>SUM(R92:R94)</f>
        <v>0</v>
      </c>
      <c r="S91" s="209"/>
      <c r="T91" s="211">
        <f>SUM(T92:T94)</f>
        <v>0</v>
      </c>
      <c r="U91" s="209"/>
      <c r="V91" s="211">
        <f>SUM(V92:V94)</f>
        <v>0</v>
      </c>
      <c r="W91" s="209"/>
      <c r="X91" s="212">
        <f>SUM(X92:X94)</f>
        <v>0</v>
      </c>
      <c r="Y91" s="12"/>
      <c r="Z91" s="12"/>
      <c r="AA91" s="12"/>
      <c r="AB91" s="12"/>
      <c r="AC91" s="12"/>
      <c r="AD91" s="12"/>
      <c r="AE91" s="12"/>
      <c r="AR91" s="213" t="s">
        <v>229</v>
      </c>
      <c r="AT91" s="214" t="s">
        <v>76</v>
      </c>
      <c r="AU91" s="214" t="s">
        <v>84</v>
      </c>
      <c r="AY91" s="213" t="s">
        <v>211</v>
      </c>
      <c r="BK91" s="215">
        <f>SUM(BK92:BK94)</f>
        <v>0</v>
      </c>
    </row>
    <row r="92" s="2" customFormat="1" ht="16.5" customHeight="1">
      <c r="A92" s="40"/>
      <c r="B92" s="41"/>
      <c r="C92" s="218" t="s">
        <v>84</v>
      </c>
      <c r="D92" s="218" t="s">
        <v>213</v>
      </c>
      <c r="E92" s="219" t="s">
        <v>1490</v>
      </c>
      <c r="F92" s="220" t="s">
        <v>1491</v>
      </c>
      <c r="G92" s="221" t="s">
        <v>1492</v>
      </c>
      <c r="H92" s="222">
        <v>1</v>
      </c>
      <c r="I92" s="223"/>
      <c r="J92" s="223"/>
      <c r="K92" s="224">
        <f>ROUND(P92*H92,2)</f>
        <v>0</v>
      </c>
      <c r="L92" s="220" t="s">
        <v>22</v>
      </c>
      <c r="M92" s="46"/>
      <c r="N92" s="225" t="s">
        <v>22</v>
      </c>
      <c r="O92" s="226" t="s">
        <v>46</v>
      </c>
      <c r="P92" s="227">
        <f>I92+J92</f>
        <v>0</v>
      </c>
      <c r="Q92" s="227">
        <f>ROUND(I92*H92,2)</f>
        <v>0</v>
      </c>
      <c r="R92" s="227">
        <f>ROUND(J92*H92,2)</f>
        <v>0</v>
      </c>
      <c r="S92" s="86"/>
      <c r="T92" s="228">
        <f>S92*H92</f>
        <v>0</v>
      </c>
      <c r="U92" s="228">
        <v>0</v>
      </c>
      <c r="V92" s="228">
        <f>U92*H92</f>
        <v>0</v>
      </c>
      <c r="W92" s="228">
        <v>0</v>
      </c>
      <c r="X92" s="229">
        <f>W92*H92</f>
        <v>0</v>
      </c>
      <c r="Y92" s="40"/>
      <c r="Z92" s="40"/>
      <c r="AA92" s="40"/>
      <c r="AB92" s="40"/>
      <c r="AC92" s="40"/>
      <c r="AD92" s="40"/>
      <c r="AE92" s="40"/>
      <c r="AR92" s="230" t="s">
        <v>580</v>
      </c>
      <c r="AT92" s="230" t="s">
        <v>213</v>
      </c>
      <c r="AU92" s="230" t="s">
        <v>86</v>
      </c>
      <c r="AY92" s="19" t="s">
        <v>211</v>
      </c>
      <c r="BE92" s="231">
        <f>IF(O92="základní",K92,0)</f>
        <v>0</v>
      </c>
      <c r="BF92" s="231">
        <f>IF(O92="snížená",K92,0)</f>
        <v>0</v>
      </c>
      <c r="BG92" s="231">
        <f>IF(O92="zákl. přenesená",K92,0)</f>
        <v>0</v>
      </c>
      <c r="BH92" s="231">
        <f>IF(O92="sníž. přenesená",K92,0)</f>
        <v>0</v>
      </c>
      <c r="BI92" s="231">
        <f>IF(O92="nulová",K92,0)</f>
        <v>0</v>
      </c>
      <c r="BJ92" s="19" t="s">
        <v>84</v>
      </c>
      <c r="BK92" s="231">
        <f>ROUND(P92*H92,2)</f>
        <v>0</v>
      </c>
      <c r="BL92" s="19" t="s">
        <v>580</v>
      </c>
      <c r="BM92" s="230" t="s">
        <v>1493</v>
      </c>
    </row>
    <row r="93" s="2" customFormat="1">
      <c r="A93" s="40"/>
      <c r="B93" s="41"/>
      <c r="C93" s="42"/>
      <c r="D93" s="232" t="s">
        <v>220</v>
      </c>
      <c r="E93" s="42"/>
      <c r="F93" s="233" t="s">
        <v>1491</v>
      </c>
      <c r="G93" s="42"/>
      <c r="H93" s="42"/>
      <c r="I93" s="234"/>
      <c r="J93" s="234"/>
      <c r="K93" s="42"/>
      <c r="L93" s="42"/>
      <c r="M93" s="46"/>
      <c r="N93" s="235"/>
      <c r="O93" s="236"/>
      <c r="P93" s="86"/>
      <c r="Q93" s="86"/>
      <c r="R93" s="86"/>
      <c r="S93" s="86"/>
      <c r="T93" s="86"/>
      <c r="U93" s="86"/>
      <c r="V93" s="86"/>
      <c r="W93" s="86"/>
      <c r="X93" s="87"/>
      <c r="Y93" s="40"/>
      <c r="Z93" s="40"/>
      <c r="AA93" s="40"/>
      <c r="AB93" s="40"/>
      <c r="AC93" s="40"/>
      <c r="AD93" s="40"/>
      <c r="AE93" s="40"/>
      <c r="AT93" s="19" t="s">
        <v>220</v>
      </c>
      <c r="AU93" s="19" t="s">
        <v>86</v>
      </c>
    </row>
    <row r="94" s="2" customFormat="1">
      <c r="A94" s="40"/>
      <c r="B94" s="41"/>
      <c r="C94" s="42"/>
      <c r="D94" s="232" t="s">
        <v>584</v>
      </c>
      <c r="E94" s="42"/>
      <c r="F94" s="287" t="s">
        <v>1494</v>
      </c>
      <c r="G94" s="42"/>
      <c r="H94" s="42"/>
      <c r="I94" s="234"/>
      <c r="J94" s="234"/>
      <c r="K94" s="42"/>
      <c r="L94" s="42"/>
      <c r="M94" s="46"/>
      <c r="N94" s="283"/>
      <c r="O94" s="284"/>
      <c r="P94" s="285"/>
      <c r="Q94" s="285"/>
      <c r="R94" s="285"/>
      <c r="S94" s="285"/>
      <c r="T94" s="285"/>
      <c r="U94" s="285"/>
      <c r="V94" s="285"/>
      <c r="W94" s="285"/>
      <c r="X94" s="286"/>
      <c r="Y94" s="40"/>
      <c r="Z94" s="40"/>
      <c r="AA94" s="40"/>
      <c r="AB94" s="40"/>
      <c r="AC94" s="40"/>
      <c r="AD94" s="40"/>
      <c r="AE94" s="40"/>
      <c r="AT94" s="19" t="s">
        <v>584</v>
      </c>
      <c r="AU94" s="19" t="s">
        <v>86</v>
      </c>
    </row>
    <row r="95" s="2" customFormat="1" ht="6.96" customHeight="1">
      <c r="A95" s="40"/>
      <c r="B95" s="61"/>
      <c r="C95" s="62"/>
      <c r="D95" s="62"/>
      <c r="E95" s="62"/>
      <c r="F95" s="62"/>
      <c r="G95" s="62"/>
      <c r="H95" s="62"/>
      <c r="I95" s="62"/>
      <c r="J95" s="62"/>
      <c r="K95" s="62"/>
      <c r="L95" s="62"/>
      <c r="M95" s="46"/>
      <c r="N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IwZqrnFkrYyidjNzuzJS/z++WGyCUwxS6W9b20g/sbLlenX3YEMHyLf3IVehnWkp37zAVUJw38Pa27MPZ/P2zw==" hashValue="ShBL9bKFFcquNJEo2bByFeo5ilA98Al9Rj2DsWkwnCROWXbatUn+S/qZfziMzrwqy59JGO8gHCHjQYl+SKFovw==" algorithmName="SHA-512" password="CC35"/>
  <autoFilter ref="C88:L94"/>
  <mergeCells count="12">
    <mergeCell ref="E7:H7"/>
    <mergeCell ref="E9:H9"/>
    <mergeCell ref="E11:H11"/>
    <mergeCell ref="E20:H20"/>
    <mergeCell ref="E29:H29"/>
    <mergeCell ref="E52:H52"/>
    <mergeCell ref="E54:H54"/>
    <mergeCell ref="E56:H56"/>
    <mergeCell ref="E77:H77"/>
    <mergeCell ref="E79:H79"/>
    <mergeCell ref="E81:H81"/>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105</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755</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1495</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22</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ROUND(K96,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ROUND((SUM(BE96:BE225)),  2)</f>
        <v>0</v>
      </c>
      <c r="G37" s="40"/>
      <c r="H37" s="40"/>
      <c r="I37" s="161">
        <v>0.20999999999999999</v>
      </c>
      <c r="J37" s="40"/>
      <c r="K37" s="156">
        <f>ROUND(((SUM(BE96:BE225))*I37),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ROUND((SUM(BF96:BF225)),  2)</f>
        <v>0</v>
      </c>
      <c r="G38" s="40"/>
      <c r="H38" s="40"/>
      <c r="I38" s="161">
        <v>0.14999999999999999</v>
      </c>
      <c r="J38" s="40"/>
      <c r="K38" s="156">
        <f>ROUND(((SUM(BF96:BF225))*I38),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ROUND((SUM(BG96:BG225)),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ROUND((SUM(BH96:BH225)),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ROUND((SUM(BI96:BI225)),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755</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03 - elektroinstalace</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Q96</f>
        <v>0</v>
      </c>
      <c r="J65" s="104">
        <f>R96</f>
        <v>0</v>
      </c>
      <c r="K65" s="104">
        <f>K96</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185</v>
      </c>
      <c r="E66" s="181"/>
      <c r="F66" s="181"/>
      <c r="G66" s="181"/>
      <c r="H66" s="181"/>
      <c r="I66" s="182">
        <f>Q97</f>
        <v>0</v>
      </c>
      <c r="J66" s="182">
        <f>R97</f>
        <v>0</v>
      </c>
      <c r="K66" s="182">
        <f>K97</f>
        <v>0</v>
      </c>
      <c r="L66" s="179"/>
      <c r="M66" s="183"/>
      <c r="S66" s="9"/>
      <c r="T66" s="9"/>
      <c r="U66" s="9"/>
      <c r="V66" s="9"/>
      <c r="W66" s="9"/>
      <c r="X66" s="9"/>
      <c r="Y66" s="9"/>
      <c r="Z66" s="9"/>
      <c r="AA66" s="9"/>
      <c r="AB66" s="9"/>
      <c r="AC66" s="9"/>
      <c r="AD66" s="9"/>
      <c r="AE66" s="9"/>
    </row>
    <row r="67" s="10" customFormat="1" ht="19.92" customHeight="1">
      <c r="A67" s="10"/>
      <c r="B67" s="184"/>
      <c r="C67" s="129"/>
      <c r="D67" s="185" t="s">
        <v>1496</v>
      </c>
      <c r="E67" s="186"/>
      <c r="F67" s="186"/>
      <c r="G67" s="186"/>
      <c r="H67" s="186"/>
      <c r="I67" s="187">
        <f>Q98</f>
        <v>0</v>
      </c>
      <c r="J67" s="187">
        <f>R98</f>
        <v>0</v>
      </c>
      <c r="K67" s="187">
        <f>K98</f>
        <v>0</v>
      </c>
      <c r="L67" s="129"/>
      <c r="M67" s="188"/>
      <c r="S67" s="10"/>
      <c r="T67" s="10"/>
      <c r="U67" s="10"/>
      <c r="V67" s="10"/>
      <c r="W67" s="10"/>
      <c r="X67" s="10"/>
      <c r="Y67" s="10"/>
      <c r="Z67" s="10"/>
      <c r="AA67" s="10"/>
      <c r="AB67" s="10"/>
      <c r="AC67" s="10"/>
      <c r="AD67" s="10"/>
      <c r="AE67" s="10"/>
    </row>
    <row r="68" s="10" customFormat="1" ht="14.88" customHeight="1">
      <c r="A68" s="10"/>
      <c r="B68" s="184"/>
      <c r="C68" s="129"/>
      <c r="D68" s="185" t="s">
        <v>1497</v>
      </c>
      <c r="E68" s="186"/>
      <c r="F68" s="186"/>
      <c r="G68" s="186"/>
      <c r="H68" s="186"/>
      <c r="I68" s="187">
        <f>Q99</f>
        <v>0</v>
      </c>
      <c r="J68" s="187">
        <f>R99</f>
        <v>0</v>
      </c>
      <c r="K68" s="187">
        <f>K99</f>
        <v>0</v>
      </c>
      <c r="L68" s="129"/>
      <c r="M68" s="188"/>
      <c r="S68" s="10"/>
      <c r="T68" s="10"/>
      <c r="U68" s="10"/>
      <c r="V68" s="10"/>
      <c r="W68" s="10"/>
      <c r="X68" s="10"/>
      <c r="Y68" s="10"/>
      <c r="Z68" s="10"/>
      <c r="AA68" s="10"/>
      <c r="AB68" s="10"/>
      <c r="AC68" s="10"/>
      <c r="AD68" s="10"/>
      <c r="AE68" s="10"/>
    </row>
    <row r="69" s="10" customFormat="1" ht="14.88" customHeight="1">
      <c r="A69" s="10"/>
      <c r="B69" s="184"/>
      <c r="C69" s="129"/>
      <c r="D69" s="185" t="s">
        <v>1498</v>
      </c>
      <c r="E69" s="186"/>
      <c r="F69" s="186"/>
      <c r="G69" s="186"/>
      <c r="H69" s="186"/>
      <c r="I69" s="187">
        <f>Q106</f>
        <v>0</v>
      </c>
      <c r="J69" s="187">
        <f>R106</f>
        <v>0</v>
      </c>
      <c r="K69" s="187">
        <f>K106</f>
        <v>0</v>
      </c>
      <c r="L69" s="129"/>
      <c r="M69" s="188"/>
      <c r="S69" s="10"/>
      <c r="T69" s="10"/>
      <c r="U69" s="10"/>
      <c r="V69" s="10"/>
      <c r="W69" s="10"/>
      <c r="X69" s="10"/>
      <c r="Y69" s="10"/>
      <c r="Z69" s="10"/>
      <c r="AA69" s="10"/>
      <c r="AB69" s="10"/>
      <c r="AC69" s="10"/>
      <c r="AD69" s="10"/>
      <c r="AE69" s="10"/>
    </row>
    <row r="70" s="10" customFormat="1" ht="14.88" customHeight="1">
      <c r="A70" s="10"/>
      <c r="B70" s="184"/>
      <c r="C70" s="129"/>
      <c r="D70" s="185" t="s">
        <v>1499</v>
      </c>
      <c r="E70" s="186"/>
      <c r="F70" s="186"/>
      <c r="G70" s="186"/>
      <c r="H70" s="186"/>
      <c r="I70" s="187">
        <f>Q117</f>
        <v>0</v>
      </c>
      <c r="J70" s="187">
        <f>R117</f>
        <v>0</v>
      </c>
      <c r="K70" s="187">
        <f>K117</f>
        <v>0</v>
      </c>
      <c r="L70" s="129"/>
      <c r="M70" s="188"/>
      <c r="S70" s="10"/>
      <c r="T70" s="10"/>
      <c r="U70" s="10"/>
      <c r="V70" s="10"/>
      <c r="W70" s="10"/>
      <c r="X70" s="10"/>
      <c r="Y70" s="10"/>
      <c r="Z70" s="10"/>
      <c r="AA70" s="10"/>
      <c r="AB70" s="10"/>
      <c r="AC70" s="10"/>
      <c r="AD70" s="10"/>
      <c r="AE70" s="10"/>
    </row>
    <row r="71" s="10" customFormat="1" ht="14.88" customHeight="1">
      <c r="A71" s="10"/>
      <c r="B71" s="184"/>
      <c r="C71" s="129"/>
      <c r="D71" s="185" t="s">
        <v>1500</v>
      </c>
      <c r="E71" s="186"/>
      <c r="F71" s="186"/>
      <c r="G71" s="186"/>
      <c r="H71" s="186"/>
      <c r="I71" s="187">
        <f>Q130</f>
        <v>0</v>
      </c>
      <c r="J71" s="187">
        <f>R130</f>
        <v>0</v>
      </c>
      <c r="K71" s="187">
        <f>K130</f>
        <v>0</v>
      </c>
      <c r="L71" s="129"/>
      <c r="M71" s="188"/>
      <c r="S71" s="10"/>
      <c r="T71" s="10"/>
      <c r="U71" s="10"/>
      <c r="V71" s="10"/>
      <c r="W71" s="10"/>
      <c r="X71" s="10"/>
      <c r="Y71" s="10"/>
      <c r="Z71" s="10"/>
      <c r="AA71" s="10"/>
      <c r="AB71" s="10"/>
      <c r="AC71" s="10"/>
      <c r="AD71" s="10"/>
      <c r="AE71" s="10"/>
    </row>
    <row r="72" s="10" customFormat="1" ht="14.88" customHeight="1">
      <c r="A72" s="10"/>
      <c r="B72" s="184"/>
      <c r="C72" s="129"/>
      <c r="D72" s="185" t="s">
        <v>1501</v>
      </c>
      <c r="E72" s="186"/>
      <c r="F72" s="186"/>
      <c r="G72" s="186"/>
      <c r="H72" s="186"/>
      <c r="I72" s="187">
        <f>Q137</f>
        <v>0</v>
      </c>
      <c r="J72" s="187">
        <f>R137</f>
        <v>0</v>
      </c>
      <c r="K72" s="187">
        <f>K137</f>
        <v>0</v>
      </c>
      <c r="L72" s="129"/>
      <c r="M72" s="188"/>
      <c r="S72" s="10"/>
      <c r="T72" s="10"/>
      <c r="U72" s="10"/>
      <c r="V72" s="10"/>
      <c r="W72" s="10"/>
      <c r="X72" s="10"/>
      <c r="Y72" s="10"/>
      <c r="Z72" s="10"/>
      <c r="AA72" s="10"/>
      <c r="AB72" s="10"/>
      <c r="AC72" s="10"/>
      <c r="AD72" s="10"/>
      <c r="AE72" s="10"/>
    </row>
    <row r="73" s="10" customFormat="1" ht="14.88" customHeight="1">
      <c r="A73" s="10"/>
      <c r="B73" s="184"/>
      <c r="C73" s="129"/>
      <c r="D73" s="185" t="s">
        <v>1502</v>
      </c>
      <c r="E73" s="186"/>
      <c r="F73" s="186"/>
      <c r="G73" s="186"/>
      <c r="H73" s="186"/>
      <c r="I73" s="187">
        <f>Q154</f>
        <v>0</v>
      </c>
      <c r="J73" s="187">
        <f>R154</f>
        <v>0</v>
      </c>
      <c r="K73" s="187">
        <f>K154</f>
        <v>0</v>
      </c>
      <c r="L73" s="129"/>
      <c r="M73" s="188"/>
      <c r="S73" s="10"/>
      <c r="T73" s="10"/>
      <c r="U73" s="10"/>
      <c r="V73" s="10"/>
      <c r="W73" s="10"/>
      <c r="X73" s="10"/>
      <c r="Y73" s="10"/>
      <c r="Z73" s="10"/>
      <c r="AA73" s="10"/>
      <c r="AB73" s="10"/>
      <c r="AC73" s="10"/>
      <c r="AD73" s="10"/>
      <c r="AE73" s="10"/>
    </row>
    <row r="74" s="10" customFormat="1" ht="14.88" customHeight="1">
      <c r="A74" s="10"/>
      <c r="B74" s="184"/>
      <c r="C74" s="129"/>
      <c r="D74" s="185" t="s">
        <v>1503</v>
      </c>
      <c r="E74" s="186"/>
      <c r="F74" s="186"/>
      <c r="G74" s="186"/>
      <c r="H74" s="186"/>
      <c r="I74" s="187">
        <f>Q197</f>
        <v>0</v>
      </c>
      <c r="J74" s="187">
        <f>R197</f>
        <v>0</v>
      </c>
      <c r="K74" s="187">
        <f>K197</f>
        <v>0</v>
      </c>
      <c r="L74" s="129"/>
      <c r="M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42"/>
      <c r="M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62"/>
      <c r="M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64"/>
      <c r="M80" s="148"/>
      <c r="S80" s="40"/>
      <c r="T80" s="40"/>
      <c r="U80" s="40"/>
      <c r="V80" s="40"/>
      <c r="W80" s="40"/>
      <c r="X80" s="40"/>
      <c r="Y80" s="40"/>
      <c r="Z80" s="40"/>
      <c r="AA80" s="40"/>
      <c r="AB80" s="40"/>
      <c r="AC80" s="40"/>
      <c r="AD80" s="40"/>
      <c r="AE80" s="40"/>
    </row>
    <row r="81" s="2" customFormat="1" ht="24.96" customHeight="1">
      <c r="A81" s="40"/>
      <c r="B81" s="41"/>
      <c r="C81" s="25" t="s">
        <v>192</v>
      </c>
      <c r="D81" s="42"/>
      <c r="E81" s="42"/>
      <c r="F81" s="42"/>
      <c r="G81" s="42"/>
      <c r="H81" s="42"/>
      <c r="I81" s="42"/>
      <c r="J81" s="42"/>
      <c r="K81" s="42"/>
      <c r="L81" s="42"/>
      <c r="M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12" customHeight="1">
      <c r="A83" s="40"/>
      <c r="B83" s="41"/>
      <c r="C83" s="34" t="s">
        <v>17</v>
      </c>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6.5" customHeight="1">
      <c r="A84" s="40"/>
      <c r="B84" s="41"/>
      <c r="C84" s="42"/>
      <c r="D84" s="42"/>
      <c r="E84" s="173" t="str">
        <f>E7</f>
        <v>Stavební úpravy pro bezbariérovost objektu ZŠ Liberec, U školy, Liberec</v>
      </c>
      <c r="F84" s="34"/>
      <c r="G84" s="34"/>
      <c r="H84" s="34"/>
      <c r="I84" s="42"/>
      <c r="J84" s="42"/>
      <c r="K84" s="42"/>
      <c r="L84" s="42"/>
      <c r="M84" s="148"/>
      <c r="S84" s="40"/>
      <c r="T84" s="40"/>
      <c r="U84" s="40"/>
      <c r="V84" s="40"/>
      <c r="W84" s="40"/>
      <c r="X84" s="40"/>
      <c r="Y84" s="40"/>
      <c r="Z84" s="40"/>
      <c r="AA84" s="40"/>
      <c r="AB84" s="40"/>
      <c r="AC84" s="40"/>
      <c r="AD84" s="40"/>
      <c r="AE84" s="40"/>
    </row>
    <row r="85" s="1" customFormat="1" ht="12" customHeight="1">
      <c r="B85" s="23"/>
      <c r="C85" s="34" t="s">
        <v>164</v>
      </c>
      <c r="D85" s="24"/>
      <c r="E85" s="24"/>
      <c r="F85" s="24"/>
      <c r="G85" s="24"/>
      <c r="H85" s="24"/>
      <c r="I85" s="24"/>
      <c r="J85" s="24"/>
      <c r="K85" s="24"/>
      <c r="L85" s="24"/>
      <c r="M85" s="22"/>
    </row>
    <row r="86" s="2" customFormat="1" ht="16.5" customHeight="1">
      <c r="A86" s="40"/>
      <c r="B86" s="41"/>
      <c r="C86" s="42"/>
      <c r="D86" s="42"/>
      <c r="E86" s="173" t="s">
        <v>755</v>
      </c>
      <c r="F86" s="42"/>
      <c r="G86" s="42"/>
      <c r="H86" s="42"/>
      <c r="I86" s="42"/>
      <c r="J86" s="42"/>
      <c r="K86" s="42"/>
      <c r="L86" s="42"/>
      <c r="M86" s="148"/>
      <c r="S86" s="40"/>
      <c r="T86" s="40"/>
      <c r="U86" s="40"/>
      <c r="V86" s="40"/>
      <c r="W86" s="40"/>
      <c r="X86" s="40"/>
      <c r="Y86" s="40"/>
      <c r="Z86" s="40"/>
      <c r="AA86" s="40"/>
      <c r="AB86" s="40"/>
      <c r="AC86" s="40"/>
      <c r="AD86" s="40"/>
      <c r="AE86" s="40"/>
    </row>
    <row r="87" s="2" customFormat="1" ht="12" customHeight="1">
      <c r="A87" s="40"/>
      <c r="B87" s="41"/>
      <c r="C87" s="34" t="s">
        <v>166</v>
      </c>
      <c r="D87" s="42"/>
      <c r="E87" s="42"/>
      <c r="F87" s="42"/>
      <c r="G87" s="42"/>
      <c r="H87" s="42"/>
      <c r="I87" s="42"/>
      <c r="J87" s="42"/>
      <c r="K87" s="42"/>
      <c r="L87" s="42"/>
      <c r="M87" s="148"/>
      <c r="S87" s="40"/>
      <c r="T87" s="40"/>
      <c r="U87" s="40"/>
      <c r="V87" s="40"/>
      <c r="W87" s="40"/>
      <c r="X87" s="40"/>
      <c r="Y87" s="40"/>
      <c r="Z87" s="40"/>
      <c r="AA87" s="40"/>
      <c r="AB87" s="40"/>
      <c r="AC87" s="40"/>
      <c r="AD87" s="40"/>
      <c r="AE87" s="40"/>
    </row>
    <row r="88" s="2" customFormat="1" ht="16.5" customHeight="1">
      <c r="A88" s="40"/>
      <c r="B88" s="41"/>
      <c r="C88" s="42"/>
      <c r="D88" s="42"/>
      <c r="E88" s="71" t="str">
        <f>E11</f>
        <v>03 - elektroinstalace</v>
      </c>
      <c r="F88" s="42"/>
      <c r="G88" s="42"/>
      <c r="H88" s="42"/>
      <c r="I88" s="42"/>
      <c r="J88" s="42"/>
      <c r="K88" s="42"/>
      <c r="L88" s="42"/>
      <c r="M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42"/>
      <c r="M89" s="148"/>
      <c r="S89" s="40"/>
      <c r="T89" s="40"/>
      <c r="U89" s="40"/>
      <c r="V89" s="40"/>
      <c r="W89" s="40"/>
      <c r="X89" s="40"/>
      <c r="Y89" s="40"/>
      <c r="Z89" s="40"/>
      <c r="AA89" s="40"/>
      <c r="AB89" s="40"/>
      <c r="AC89" s="40"/>
      <c r="AD89" s="40"/>
      <c r="AE89" s="40"/>
    </row>
    <row r="90" s="2" customFormat="1" ht="12" customHeight="1">
      <c r="A90" s="40"/>
      <c r="B90" s="41"/>
      <c r="C90" s="34" t="s">
        <v>23</v>
      </c>
      <c r="D90" s="42"/>
      <c r="E90" s="42"/>
      <c r="F90" s="29" t="str">
        <f>F14</f>
        <v>Liberec</v>
      </c>
      <c r="G90" s="42"/>
      <c r="H90" s="42"/>
      <c r="I90" s="34" t="s">
        <v>25</v>
      </c>
      <c r="J90" s="74" t="str">
        <f>IF(J14="","",J14)</f>
        <v>11.2.2022</v>
      </c>
      <c r="K90" s="42"/>
      <c r="L90" s="42"/>
      <c r="M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42"/>
      <c r="M91" s="148"/>
      <c r="S91" s="40"/>
      <c r="T91" s="40"/>
      <c r="U91" s="40"/>
      <c r="V91" s="40"/>
      <c r="W91" s="40"/>
      <c r="X91" s="40"/>
      <c r="Y91" s="40"/>
      <c r="Z91" s="40"/>
      <c r="AA91" s="40"/>
      <c r="AB91" s="40"/>
      <c r="AC91" s="40"/>
      <c r="AD91" s="40"/>
      <c r="AE91" s="40"/>
    </row>
    <row r="92" s="2" customFormat="1" ht="40.05" customHeight="1">
      <c r="A92" s="40"/>
      <c r="B92" s="41"/>
      <c r="C92" s="34" t="s">
        <v>27</v>
      </c>
      <c r="D92" s="42"/>
      <c r="E92" s="42"/>
      <c r="F92" s="29" t="str">
        <f>E17</f>
        <v>Statutární město Liberec</v>
      </c>
      <c r="G92" s="42"/>
      <c r="H92" s="42"/>
      <c r="I92" s="34" t="s">
        <v>34</v>
      </c>
      <c r="J92" s="38" t="str">
        <f>E23</f>
        <v>TRIGLYPH architektonická kancelář s.r.o.</v>
      </c>
      <c r="K92" s="42"/>
      <c r="L92" s="42"/>
      <c r="M92" s="148"/>
      <c r="S92" s="40"/>
      <c r="T92" s="40"/>
      <c r="U92" s="40"/>
      <c r="V92" s="40"/>
      <c r="W92" s="40"/>
      <c r="X92" s="40"/>
      <c r="Y92" s="40"/>
      <c r="Z92" s="40"/>
      <c r="AA92" s="40"/>
      <c r="AB92" s="40"/>
      <c r="AC92" s="40"/>
      <c r="AD92" s="40"/>
      <c r="AE92" s="40"/>
    </row>
    <row r="93" s="2" customFormat="1" ht="15.15" customHeight="1">
      <c r="A93" s="40"/>
      <c r="B93" s="41"/>
      <c r="C93" s="34" t="s">
        <v>32</v>
      </c>
      <c r="D93" s="42"/>
      <c r="E93" s="42"/>
      <c r="F93" s="29" t="str">
        <f>IF(E20="","",E20)</f>
        <v>Vyplň údaj</v>
      </c>
      <c r="G93" s="42"/>
      <c r="H93" s="42"/>
      <c r="I93" s="34" t="s">
        <v>37</v>
      </c>
      <c r="J93" s="38" t="str">
        <f>E26</f>
        <v xml:space="preserve"> </v>
      </c>
      <c r="K93" s="42"/>
      <c r="L93" s="42"/>
      <c r="M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42"/>
      <c r="M94" s="148"/>
      <c r="S94" s="40"/>
      <c r="T94" s="40"/>
      <c r="U94" s="40"/>
      <c r="V94" s="40"/>
      <c r="W94" s="40"/>
      <c r="X94" s="40"/>
      <c r="Y94" s="40"/>
      <c r="Z94" s="40"/>
      <c r="AA94" s="40"/>
      <c r="AB94" s="40"/>
      <c r="AC94" s="40"/>
      <c r="AD94" s="40"/>
      <c r="AE94" s="40"/>
    </row>
    <row r="95" s="11" customFormat="1" ht="29.28" customHeight="1">
      <c r="A95" s="189"/>
      <c r="B95" s="190"/>
      <c r="C95" s="191" t="s">
        <v>193</v>
      </c>
      <c r="D95" s="192" t="s">
        <v>60</v>
      </c>
      <c r="E95" s="192" t="s">
        <v>56</v>
      </c>
      <c r="F95" s="192" t="s">
        <v>57</v>
      </c>
      <c r="G95" s="192" t="s">
        <v>194</v>
      </c>
      <c r="H95" s="192" t="s">
        <v>195</v>
      </c>
      <c r="I95" s="192" t="s">
        <v>196</v>
      </c>
      <c r="J95" s="192" t="s">
        <v>197</v>
      </c>
      <c r="K95" s="192" t="s">
        <v>175</v>
      </c>
      <c r="L95" s="193" t="s">
        <v>198</v>
      </c>
      <c r="M95" s="194"/>
      <c r="N95" s="94" t="s">
        <v>22</v>
      </c>
      <c r="O95" s="95" t="s">
        <v>45</v>
      </c>
      <c r="P95" s="95" t="s">
        <v>199</v>
      </c>
      <c r="Q95" s="95" t="s">
        <v>200</v>
      </c>
      <c r="R95" s="95" t="s">
        <v>201</v>
      </c>
      <c r="S95" s="95" t="s">
        <v>202</v>
      </c>
      <c r="T95" s="95" t="s">
        <v>203</v>
      </c>
      <c r="U95" s="95" t="s">
        <v>204</v>
      </c>
      <c r="V95" s="95" t="s">
        <v>205</v>
      </c>
      <c r="W95" s="95" t="s">
        <v>206</v>
      </c>
      <c r="X95" s="96" t="s">
        <v>207</v>
      </c>
      <c r="Y95" s="189"/>
      <c r="Z95" s="189"/>
      <c r="AA95" s="189"/>
      <c r="AB95" s="189"/>
      <c r="AC95" s="189"/>
      <c r="AD95" s="189"/>
      <c r="AE95" s="189"/>
    </row>
    <row r="96" s="2" customFormat="1" ht="22.8" customHeight="1">
      <c r="A96" s="40"/>
      <c r="B96" s="41"/>
      <c r="C96" s="101" t="s">
        <v>208</v>
      </c>
      <c r="D96" s="42"/>
      <c r="E96" s="42"/>
      <c r="F96" s="42"/>
      <c r="G96" s="42"/>
      <c r="H96" s="42"/>
      <c r="I96" s="42"/>
      <c r="J96" s="42"/>
      <c r="K96" s="195">
        <f>BK96</f>
        <v>0</v>
      </c>
      <c r="L96" s="42"/>
      <c r="M96" s="46"/>
      <c r="N96" s="97"/>
      <c r="O96" s="196"/>
      <c r="P96" s="98"/>
      <c r="Q96" s="197">
        <f>Q97</f>
        <v>0</v>
      </c>
      <c r="R96" s="197">
        <f>R97</f>
        <v>0</v>
      </c>
      <c r="S96" s="98"/>
      <c r="T96" s="198">
        <f>T97</f>
        <v>0</v>
      </c>
      <c r="U96" s="98"/>
      <c r="V96" s="198">
        <f>V97</f>
        <v>0</v>
      </c>
      <c r="W96" s="98"/>
      <c r="X96" s="199">
        <f>X97</f>
        <v>0</v>
      </c>
      <c r="Y96" s="40"/>
      <c r="Z96" s="40"/>
      <c r="AA96" s="40"/>
      <c r="AB96" s="40"/>
      <c r="AC96" s="40"/>
      <c r="AD96" s="40"/>
      <c r="AE96" s="40"/>
      <c r="AT96" s="19" t="s">
        <v>76</v>
      </c>
      <c r="AU96" s="19" t="s">
        <v>176</v>
      </c>
      <c r="BK96" s="200">
        <f>BK97</f>
        <v>0</v>
      </c>
    </row>
    <row r="97" s="12" customFormat="1" ht="25.92" customHeight="1">
      <c r="A97" s="12"/>
      <c r="B97" s="201"/>
      <c r="C97" s="202"/>
      <c r="D97" s="203" t="s">
        <v>76</v>
      </c>
      <c r="E97" s="204" t="s">
        <v>441</v>
      </c>
      <c r="F97" s="204" t="s">
        <v>442</v>
      </c>
      <c r="G97" s="202"/>
      <c r="H97" s="202"/>
      <c r="I97" s="205"/>
      <c r="J97" s="205"/>
      <c r="K97" s="206">
        <f>BK97</f>
        <v>0</v>
      </c>
      <c r="L97" s="202"/>
      <c r="M97" s="207"/>
      <c r="N97" s="208"/>
      <c r="O97" s="209"/>
      <c r="P97" s="209"/>
      <c r="Q97" s="210">
        <f>Q98</f>
        <v>0</v>
      </c>
      <c r="R97" s="210">
        <f>R98</f>
        <v>0</v>
      </c>
      <c r="S97" s="209"/>
      <c r="T97" s="211">
        <f>T98</f>
        <v>0</v>
      </c>
      <c r="U97" s="209"/>
      <c r="V97" s="211">
        <f>V98</f>
        <v>0</v>
      </c>
      <c r="W97" s="209"/>
      <c r="X97" s="212">
        <f>X98</f>
        <v>0</v>
      </c>
      <c r="Y97" s="12"/>
      <c r="Z97" s="12"/>
      <c r="AA97" s="12"/>
      <c r="AB97" s="12"/>
      <c r="AC97" s="12"/>
      <c r="AD97" s="12"/>
      <c r="AE97" s="12"/>
      <c r="AR97" s="213" t="s">
        <v>86</v>
      </c>
      <c r="AT97" s="214" t="s">
        <v>76</v>
      </c>
      <c r="AU97" s="214" t="s">
        <v>77</v>
      </c>
      <c r="AY97" s="213" t="s">
        <v>211</v>
      </c>
      <c r="BK97" s="215">
        <f>BK98</f>
        <v>0</v>
      </c>
    </row>
    <row r="98" s="12" customFormat="1" ht="22.8" customHeight="1">
      <c r="A98" s="12"/>
      <c r="B98" s="201"/>
      <c r="C98" s="202"/>
      <c r="D98" s="203" t="s">
        <v>76</v>
      </c>
      <c r="E98" s="216" t="s">
        <v>1504</v>
      </c>
      <c r="F98" s="216" t="s">
        <v>1505</v>
      </c>
      <c r="G98" s="202"/>
      <c r="H98" s="202"/>
      <c r="I98" s="205"/>
      <c r="J98" s="205"/>
      <c r="K98" s="217">
        <f>BK98</f>
        <v>0</v>
      </c>
      <c r="L98" s="202"/>
      <c r="M98" s="207"/>
      <c r="N98" s="208"/>
      <c r="O98" s="209"/>
      <c r="P98" s="209"/>
      <c r="Q98" s="210">
        <f>Q99+Q106+Q117+Q130+Q137+Q154+Q197</f>
        <v>0</v>
      </c>
      <c r="R98" s="210">
        <f>R99+R106+R117+R130+R137+R154+R197</f>
        <v>0</v>
      </c>
      <c r="S98" s="209"/>
      <c r="T98" s="211">
        <f>T99+T106+T117+T130+T137+T154+T197</f>
        <v>0</v>
      </c>
      <c r="U98" s="209"/>
      <c r="V98" s="211">
        <f>V99+V106+V117+V130+V137+V154+V197</f>
        <v>0</v>
      </c>
      <c r="W98" s="209"/>
      <c r="X98" s="212">
        <f>X99+X106+X117+X130+X137+X154+X197</f>
        <v>0</v>
      </c>
      <c r="Y98" s="12"/>
      <c r="Z98" s="12"/>
      <c r="AA98" s="12"/>
      <c r="AB98" s="12"/>
      <c r="AC98" s="12"/>
      <c r="AD98" s="12"/>
      <c r="AE98" s="12"/>
      <c r="AR98" s="213" t="s">
        <v>86</v>
      </c>
      <c r="AT98" s="214" t="s">
        <v>76</v>
      </c>
      <c r="AU98" s="214" t="s">
        <v>84</v>
      </c>
      <c r="AY98" s="213" t="s">
        <v>211</v>
      </c>
      <c r="BK98" s="215">
        <f>BK99+BK106+BK117+BK130+BK137+BK154+BK197</f>
        <v>0</v>
      </c>
    </row>
    <row r="99" s="12" customFormat="1" ht="20.88" customHeight="1">
      <c r="A99" s="12"/>
      <c r="B99" s="201"/>
      <c r="C99" s="202"/>
      <c r="D99" s="203" t="s">
        <v>76</v>
      </c>
      <c r="E99" s="216" t="s">
        <v>1506</v>
      </c>
      <c r="F99" s="216" t="s">
        <v>1507</v>
      </c>
      <c r="G99" s="202"/>
      <c r="H99" s="202"/>
      <c r="I99" s="205"/>
      <c r="J99" s="205"/>
      <c r="K99" s="217">
        <f>BK99</f>
        <v>0</v>
      </c>
      <c r="L99" s="202"/>
      <c r="M99" s="207"/>
      <c r="N99" s="208"/>
      <c r="O99" s="209"/>
      <c r="P99" s="209"/>
      <c r="Q99" s="210">
        <f>SUM(Q100:Q105)</f>
        <v>0</v>
      </c>
      <c r="R99" s="210">
        <f>SUM(R100:R105)</f>
        <v>0</v>
      </c>
      <c r="S99" s="209"/>
      <c r="T99" s="211">
        <f>SUM(T100:T105)</f>
        <v>0</v>
      </c>
      <c r="U99" s="209"/>
      <c r="V99" s="211">
        <f>SUM(V100:V105)</f>
        <v>0</v>
      </c>
      <c r="W99" s="209"/>
      <c r="X99" s="212">
        <f>SUM(X100:X105)</f>
        <v>0</v>
      </c>
      <c r="Y99" s="12"/>
      <c r="Z99" s="12"/>
      <c r="AA99" s="12"/>
      <c r="AB99" s="12"/>
      <c r="AC99" s="12"/>
      <c r="AD99" s="12"/>
      <c r="AE99" s="12"/>
      <c r="AR99" s="213" t="s">
        <v>84</v>
      </c>
      <c r="AT99" s="214" t="s">
        <v>76</v>
      </c>
      <c r="AU99" s="214" t="s">
        <v>86</v>
      </c>
      <c r="AY99" s="213" t="s">
        <v>211</v>
      </c>
      <c r="BK99" s="215">
        <f>SUM(BK100:BK105)</f>
        <v>0</v>
      </c>
    </row>
    <row r="100" s="2" customFormat="1" ht="16.5" customHeight="1">
      <c r="A100" s="40"/>
      <c r="B100" s="41"/>
      <c r="C100" s="218" t="s">
        <v>84</v>
      </c>
      <c r="D100" s="218" t="s">
        <v>213</v>
      </c>
      <c r="E100" s="219" t="s">
        <v>1508</v>
      </c>
      <c r="F100" s="220" t="s">
        <v>1509</v>
      </c>
      <c r="G100" s="221" t="s">
        <v>688</v>
      </c>
      <c r="H100" s="222">
        <v>1</v>
      </c>
      <c r="I100" s="223"/>
      <c r="J100" s="223"/>
      <c r="K100" s="224">
        <f>ROUND(P100*H100,2)</f>
        <v>0</v>
      </c>
      <c r="L100" s="220" t="s">
        <v>22</v>
      </c>
      <c r="M100" s="46"/>
      <c r="N100" s="225" t="s">
        <v>22</v>
      </c>
      <c r="O100" s="226" t="s">
        <v>46</v>
      </c>
      <c r="P100" s="227">
        <f>I100+J100</f>
        <v>0</v>
      </c>
      <c r="Q100" s="227">
        <f>ROUND(I100*H100,2)</f>
        <v>0</v>
      </c>
      <c r="R100" s="227">
        <f>ROUND(J100*H100,2)</f>
        <v>0</v>
      </c>
      <c r="S100" s="86"/>
      <c r="T100" s="228">
        <f>S100*H100</f>
        <v>0</v>
      </c>
      <c r="U100" s="228">
        <v>0</v>
      </c>
      <c r="V100" s="228">
        <f>U100*H100</f>
        <v>0</v>
      </c>
      <c r="W100" s="228">
        <v>0</v>
      </c>
      <c r="X100" s="229">
        <f>W100*H100</f>
        <v>0</v>
      </c>
      <c r="Y100" s="40"/>
      <c r="Z100" s="40"/>
      <c r="AA100" s="40"/>
      <c r="AB100" s="40"/>
      <c r="AC100" s="40"/>
      <c r="AD100" s="40"/>
      <c r="AE100" s="40"/>
      <c r="AR100" s="230" t="s">
        <v>218</v>
      </c>
      <c r="AT100" s="230" t="s">
        <v>213</v>
      </c>
      <c r="AU100" s="230" t="s">
        <v>229</v>
      </c>
      <c r="AY100" s="19" t="s">
        <v>211</v>
      </c>
      <c r="BE100" s="231">
        <f>IF(O100="základní",K100,0)</f>
        <v>0</v>
      </c>
      <c r="BF100" s="231">
        <f>IF(O100="snížená",K100,0)</f>
        <v>0</v>
      </c>
      <c r="BG100" s="231">
        <f>IF(O100="zákl. přenesená",K100,0)</f>
        <v>0</v>
      </c>
      <c r="BH100" s="231">
        <f>IF(O100="sníž. přenesená",K100,0)</f>
        <v>0</v>
      </c>
      <c r="BI100" s="231">
        <f>IF(O100="nulová",K100,0)</f>
        <v>0</v>
      </c>
      <c r="BJ100" s="19" t="s">
        <v>84</v>
      </c>
      <c r="BK100" s="231">
        <f>ROUND(P100*H100,2)</f>
        <v>0</v>
      </c>
      <c r="BL100" s="19" t="s">
        <v>218</v>
      </c>
      <c r="BM100" s="230" t="s">
        <v>1510</v>
      </c>
    </row>
    <row r="101" s="2" customFormat="1">
      <c r="A101" s="40"/>
      <c r="B101" s="41"/>
      <c r="C101" s="42"/>
      <c r="D101" s="232" t="s">
        <v>220</v>
      </c>
      <c r="E101" s="42"/>
      <c r="F101" s="233" t="s">
        <v>1509</v>
      </c>
      <c r="G101" s="42"/>
      <c r="H101" s="42"/>
      <c r="I101" s="234"/>
      <c r="J101" s="234"/>
      <c r="K101" s="42"/>
      <c r="L101" s="42"/>
      <c r="M101" s="46"/>
      <c r="N101" s="235"/>
      <c r="O101" s="236"/>
      <c r="P101" s="86"/>
      <c r="Q101" s="86"/>
      <c r="R101" s="86"/>
      <c r="S101" s="86"/>
      <c r="T101" s="86"/>
      <c r="U101" s="86"/>
      <c r="V101" s="86"/>
      <c r="W101" s="86"/>
      <c r="X101" s="87"/>
      <c r="Y101" s="40"/>
      <c r="Z101" s="40"/>
      <c r="AA101" s="40"/>
      <c r="AB101" s="40"/>
      <c r="AC101" s="40"/>
      <c r="AD101" s="40"/>
      <c r="AE101" s="40"/>
      <c r="AT101" s="19" t="s">
        <v>220</v>
      </c>
      <c r="AU101" s="19" t="s">
        <v>229</v>
      </c>
    </row>
    <row r="102" s="2" customFormat="1" ht="16.5" customHeight="1">
      <c r="A102" s="40"/>
      <c r="B102" s="41"/>
      <c r="C102" s="218" t="s">
        <v>86</v>
      </c>
      <c r="D102" s="218" t="s">
        <v>213</v>
      </c>
      <c r="E102" s="219" t="s">
        <v>1511</v>
      </c>
      <c r="F102" s="220" t="s">
        <v>1512</v>
      </c>
      <c r="G102" s="221" t="s">
        <v>688</v>
      </c>
      <c r="H102" s="222">
        <v>1</v>
      </c>
      <c r="I102" s="223"/>
      <c r="J102" s="223"/>
      <c r="K102" s="224">
        <f>ROUND(P102*H102,2)</f>
        <v>0</v>
      </c>
      <c r="L102" s="220" t="s">
        <v>22</v>
      </c>
      <c r="M102" s="46"/>
      <c r="N102" s="225" t="s">
        <v>22</v>
      </c>
      <c r="O102" s="226" t="s">
        <v>46</v>
      </c>
      <c r="P102" s="227">
        <f>I102+J102</f>
        <v>0</v>
      </c>
      <c r="Q102" s="227">
        <f>ROUND(I102*H102,2)</f>
        <v>0</v>
      </c>
      <c r="R102" s="227">
        <f>ROUND(J102*H102,2)</f>
        <v>0</v>
      </c>
      <c r="S102" s="86"/>
      <c r="T102" s="228">
        <f>S102*H102</f>
        <v>0</v>
      </c>
      <c r="U102" s="228">
        <v>0</v>
      </c>
      <c r="V102" s="228">
        <f>U102*H102</f>
        <v>0</v>
      </c>
      <c r="W102" s="228">
        <v>0</v>
      </c>
      <c r="X102" s="229">
        <f>W102*H102</f>
        <v>0</v>
      </c>
      <c r="Y102" s="40"/>
      <c r="Z102" s="40"/>
      <c r="AA102" s="40"/>
      <c r="AB102" s="40"/>
      <c r="AC102" s="40"/>
      <c r="AD102" s="40"/>
      <c r="AE102" s="40"/>
      <c r="AR102" s="230" t="s">
        <v>218</v>
      </c>
      <c r="AT102" s="230" t="s">
        <v>213</v>
      </c>
      <c r="AU102" s="230" t="s">
        <v>229</v>
      </c>
      <c r="AY102" s="19" t="s">
        <v>211</v>
      </c>
      <c r="BE102" s="231">
        <f>IF(O102="základní",K102,0)</f>
        <v>0</v>
      </c>
      <c r="BF102" s="231">
        <f>IF(O102="snížená",K102,0)</f>
        <v>0</v>
      </c>
      <c r="BG102" s="231">
        <f>IF(O102="zákl. přenesená",K102,0)</f>
        <v>0</v>
      </c>
      <c r="BH102" s="231">
        <f>IF(O102="sníž. přenesená",K102,0)</f>
        <v>0</v>
      </c>
      <c r="BI102" s="231">
        <f>IF(O102="nulová",K102,0)</f>
        <v>0</v>
      </c>
      <c r="BJ102" s="19" t="s">
        <v>84</v>
      </c>
      <c r="BK102" s="231">
        <f>ROUND(P102*H102,2)</f>
        <v>0</v>
      </c>
      <c r="BL102" s="19" t="s">
        <v>218</v>
      </c>
      <c r="BM102" s="230" t="s">
        <v>1513</v>
      </c>
    </row>
    <row r="103" s="2" customFormat="1">
      <c r="A103" s="40"/>
      <c r="B103" s="41"/>
      <c r="C103" s="42"/>
      <c r="D103" s="232" t="s">
        <v>220</v>
      </c>
      <c r="E103" s="42"/>
      <c r="F103" s="233" t="s">
        <v>1512</v>
      </c>
      <c r="G103" s="42"/>
      <c r="H103" s="42"/>
      <c r="I103" s="234"/>
      <c r="J103" s="234"/>
      <c r="K103" s="42"/>
      <c r="L103" s="42"/>
      <c r="M103" s="46"/>
      <c r="N103" s="235"/>
      <c r="O103" s="236"/>
      <c r="P103" s="86"/>
      <c r="Q103" s="86"/>
      <c r="R103" s="86"/>
      <c r="S103" s="86"/>
      <c r="T103" s="86"/>
      <c r="U103" s="86"/>
      <c r="V103" s="86"/>
      <c r="W103" s="86"/>
      <c r="X103" s="87"/>
      <c r="Y103" s="40"/>
      <c r="Z103" s="40"/>
      <c r="AA103" s="40"/>
      <c r="AB103" s="40"/>
      <c r="AC103" s="40"/>
      <c r="AD103" s="40"/>
      <c r="AE103" s="40"/>
      <c r="AT103" s="19" t="s">
        <v>220</v>
      </c>
      <c r="AU103" s="19" t="s">
        <v>229</v>
      </c>
    </row>
    <row r="104" s="2" customFormat="1" ht="16.5" customHeight="1">
      <c r="A104" s="40"/>
      <c r="B104" s="41"/>
      <c r="C104" s="218" t="s">
        <v>229</v>
      </c>
      <c r="D104" s="218" t="s">
        <v>213</v>
      </c>
      <c r="E104" s="219" t="s">
        <v>1514</v>
      </c>
      <c r="F104" s="220" t="s">
        <v>1515</v>
      </c>
      <c r="G104" s="221" t="s">
        <v>688</v>
      </c>
      <c r="H104" s="222">
        <v>1</v>
      </c>
      <c r="I104" s="223"/>
      <c r="J104" s="223"/>
      <c r="K104" s="224">
        <f>ROUND(P104*H104,2)</f>
        <v>0</v>
      </c>
      <c r="L104" s="220" t="s">
        <v>22</v>
      </c>
      <c r="M104" s="46"/>
      <c r="N104" s="225" t="s">
        <v>22</v>
      </c>
      <c r="O104" s="226" t="s">
        <v>46</v>
      </c>
      <c r="P104" s="227">
        <f>I104+J104</f>
        <v>0</v>
      </c>
      <c r="Q104" s="227">
        <f>ROUND(I104*H104,2)</f>
        <v>0</v>
      </c>
      <c r="R104" s="227">
        <f>ROUND(J104*H104,2)</f>
        <v>0</v>
      </c>
      <c r="S104" s="86"/>
      <c r="T104" s="228">
        <f>S104*H104</f>
        <v>0</v>
      </c>
      <c r="U104" s="228">
        <v>0</v>
      </c>
      <c r="V104" s="228">
        <f>U104*H104</f>
        <v>0</v>
      </c>
      <c r="W104" s="228">
        <v>0</v>
      </c>
      <c r="X104" s="229">
        <f>W104*H104</f>
        <v>0</v>
      </c>
      <c r="Y104" s="40"/>
      <c r="Z104" s="40"/>
      <c r="AA104" s="40"/>
      <c r="AB104" s="40"/>
      <c r="AC104" s="40"/>
      <c r="AD104" s="40"/>
      <c r="AE104" s="40"/>
      <c r="AR104" s="230" t="s">
        <v>218</v>
      </c>
      <c r="AT104" s="230" t="s">
        <v>213</v>
      </c>
      <c r="AU104" s="230" t="s">
        <v>229</v>
      </c>
      <c r="AY104" s="19" t="s">
        <v>211</v>
      </c>
      <c r="BE104" s="231">
        <f>IF(O104="základní",K104,0)</f>
        <v>0</v>
      </c>
      <c r="BF104" s="231">
        <f>IF(O104="snížená",K104,0)</f>
        <v>0</v>
      </c>
      <c r="BG104" s="231">
        <f>IF(O104="zákl. přenesená",K104,0)</f>
        <v>0</v>
      </c>
      <c r="BH104" s="231">
        <f>IF(O104="sníž. přenesená",K104,0)</f>
        <v>0</v>
      </c>
      <c r="BI104" s="231">
        <f>IF(O104="nulová",K104,0)</f>
        <v>0</v>
      </c>
      <c r="BJ104" s="19" t="s">
        <v>84</v>
      </c>
      <c r="BK104" s="231">
        <f>ROUND(P104*H104,2)</f>
        <v>0</v>
      </c>
      <c r="BL104" s="19" t="s">
        <v>218</v>
      </c>
      <c r="BM104" s="230" t="s">
        <v>1516</v>
      </c>
    </row>
    <row r="105" s="2" customFormat="1">
      <c r="A105" s="40"/>
      <c r="B105" s="41"/>
      <c r="C105" s="42"/>
      <c r="D105" s="232" t="s">
        <v>220</v>
      </c>
      <c r="E105" s="42"/>
      <c r="F105" s="233" t="s">
        <v>1515</v>
      </c>
      <c r="G105" s="42"/>
      <c r="H105" s="42"/>
      <c r="I105" s="234"/>
      <c r="J105" s="234"/>
      <c r="K105" s="42"/>
      <c r="L105" s="42"/>
      <c r="M105" s="46"/>
      <c r="N105" s="235"/>
      <c r="O105" s="236"/>
      <c r="P105" s="86"/>
      <c r="Q105" s="86"/>
      <c r="R105" s="86"/>
      <c r="S105" s="86"/>
      <c r="T105" s="86"/>
      <c r="U105" s="86"/>
      <c r="V105" s="86"/>
      <c r="W105" s="86"/>
      <c r="X105" s="87"/>
      <c r="Y105" s="40"/>
      <c r="Z105" s="40"/>
      <c r="AA105" s="40"/>
      <c r="AB105" s="40"/>
      <c r="AC105" s="40"/>
      <c r="AD105" s="40"/>
      <c r="AE105" s="40"/>
      <c r="AT105" s="19" t="s">
        <v>220</v>
      </c>
      <c r="AU105" s="19" t="s">
        <v>229</v>
      </c>
    </row>
    <row r="106" s="12" customFormat="1" ht="20.88" customHeight="1">
      <c r="A106" s="12"/>
      <c r="B106" s="201"/>
      <c r="C106" s="202"/>
      <c r="D106" s="203" t="s">
        <v>76</v>
      </c>
      <c r="E106" s="216" t="s">
        <v>1517</v>
      </c>
      <c r="F106" s="216" t="s">
        <v>1518</v>
      </c>
      <c r="G106" s="202"/>
      <c r="H106" s="202"/>
      <c r="I106" s="205"/>
      <c r="J106" s="205"/>
      <c r="K106" s="217">
        <f>BK106</f>
        <v>0</v>
      </c>
      <c r="L106" s="202"/>
      <c r="M106" s="207"/>
      <c r="N106" s="208"/>
      <c r="O106" s="209"/>
      <c r="P106" s="209"/>
      <c r="Q106" s="210">
        <f>SUM(Q107:Q116)</f>
        <v>0</v>
      </c>
      <c r="R106" s="210">
        <f>SUM(R107:R116)</f>
        <v>0</v>
      </c>
      <c r="S106" s="209"/>
      <c r="T106" s="211">
        <f>SUM(T107:T116)</f>
        <v>0</v>
      </c>
      <c r="U106" s="209"/>
      <c r="V106" s="211">
        <f>SUM(V107:V116)</f>
        <v>0</v>
      </c>
      <c r="W106" s="209"/>
      <c r="X106" s="212">
        <f>SUM(X107:X116)</f>
        <v>0</v>
      </c>
      <c r="Y106" s="12"/>
      <c r="Z106" s="12"/>
      <c r="AA106" s="12"/>
      <c r="AB106" s="12"/>
      <c r="AC106" s="12"/>
      <c r="AD106" s="12"/>
      <c r="AE106" s="12"/>
      <c r="AR106" s="213" t="s">
        <v>84</v>
      </c>
      <c r="AT106" s="214" t="s">
        <v>76</v>
      </c>
      <c r="AU106" s="214" t="s">
        <v>86</v>
      </c>
      <c r="AY106" s="213" t="s">
        <v>211</v>
      </c>
      <c r="BK106" s="215">
        <f>SUM(BK107:BK116)</f>
        <v>0</v>
      </c>
    </row>
    <row r="107" s="2" customFormat="1" ht="16.5" customHeight="1">
      <c r="A107" s="40"/>
      <c r="B107" s="41"/>
      <c r="C107" s="218" t="s">
        <v>218</v>
      </c>
      <c r="D107" s="218" t="s">
        <v>213</v>
      </c>
      <c r="E107" s="219" t="s">
        <v>1519</v>
      </c>
      <c r="F107" s="220" t="s">
        <v>1520</v>
      </c>
      <c r="G107" s="221" t="s">
        <v>688</v>
      </c>
      <c r="H107" s="222">
        <v>1</v>
      </c>
      <c r="I107" s="223"/>
      <c r="J107" s="223"/>
      <c r="K107" s="224">
        <f>ROUND(P107*H107,2)</f>
        <v>0</v>
      </c>
      <c r="L107" s="220" t="s">
        <v>22</v>
      </c>
      <c r="M107" s="46"/>
      <c r="N107" s="225" t="s">
        <v>22</v>
      </c>
      <c r="O107" s="226" t="s">
        <v>46</v>
      </c>
      <c r="P107" s="227">
        <f>I107+J107</f>
        <v>0</v>
      </c>
      <c r="Q107" s="227">
        <f>ROUND(I107*H107,2)</f>
        <v>0</v>
      </c>
      <c r="R107" s="227">
        <f>ROUND(J107*H107,2)</f>
        <v>0</v>
      </c>
      <c r="S107" s="86"/>
      <c r="T107" s="228">
        <f>S107*H107</f>
        <v>0</v>
      </c>
      <c r="U107" s="228">
        <v>0</v>
      </c>
      <c r="V107" s="228">
        <f>U107*H107</f>
        <v>0</v>
      </c>
      <c r="W107" s="228">
        <v>0</v>
      </c>
      <c r="X107" s="229">
        <f>W107*H107</f>
        <v>0</v>
      </c>
      <c r="Y107" s="40"/>
      <c r="Z107" s="40"/>
      <c r="AA107" s="40"/>
      <c r="AB107" s="40"/>
      <c r="AC107" s="40"/>
      <c r="AD107" s="40"/>
      <c r="AE107" s="40"/>
      <c r="AR107" s="230" t="s">
        <v>218</v>
      </c>
      <c r="AT107" s="230" t="s">
        <v>213</v>
      </c>
      <c r="AU107" s="230" t="s">
        <v>229</v>
      </c>
      <c r="AY107" s="19" t="s">
        <v>211</v>
      </c>
      <c r="BE107" s="231">
        <f>IF(O107="základní",K107,0)</f>
        <v>0</v>
      </c>
      <c r="BF107" s="231">
        <f>IF(O107="snížená",K107,0)</f>
        <v>0</v>
      </c>
      <c r="BG107" s="231">
        <f>IF(O107="zákl. přenesená",K107,0)</f>
        <v>0</v>
      </c>
      <c r="BH107" s="231">
        <f>IF(O107="sníž. přenesená",K107,0)</f>
        <v>0</v>
      </c>
      <c r="BI107" s="231">
        <f>IF(O107="nulová",K107,0)</f>
        <v>0</v>
      </c>
      <c r="BJ107" s="19" t="s">
        <v>84</v>
      </c>
      <c r="BK107" s="231">
        <f>ROUND(P107*H107,2)</f>
        <v>0</v>
      </c>
      <c r="BL107" s="19" t="s">
        <v>218</v>
      </c>
      <c r="BM107" s="230" t="s">
        <v>1521</v>
      </c>
    </row>
    <row r="108" s="2" customFormat="1">
      <c r="A108" s="40"/>
      <c r="B108" s="41"/>
      <c r="C108" s="42"/>
      <c r="D108" s="232" t="s">
        <v>220</v>
      </c>
      <c r="E108" s="42"/>
      <c r="F108" s="233" t="s">
        <v>1520</v>
      </c>
      <c r="G108" s="42"/>
      <c r="H108" s="42"/>
      <c r="I108" s="234"/>
      <c r="J108" s="234"/>
      <c r="K108" s="42"/>
      <c r="L108" s="42"/>
      <c r="M108" s="46"/>
      <c r="N108" s="235"/>
      <c r="O108" s="236"/>
      <c r="P108" s="86"/>
      <c r="Q108" s="86"/>
      <c r="R108" s="86"/>
      <c r="S108" s="86"/>
      <c r="T108" s="86"/>
      <c r="U108" s="86"/>
      <c r="V108" s="86"/>
      <c r="W108" s="86"/>
      <c r="X108" s="87"/>
      <c r="Y108" s="40"/>
      <c r="Z108" s="40"/>
      <c r="AA108" s="40"/>
      <c r="AB108" s="40"/>
      <c r="AC108" s="40"/>
      <c r="AD108" s="40"/>
      <c r="AE108" s="40"/>
      <c r="AT108" s="19" t="s">
        <v>220</v>
      </c>
      <c r="AU108" s="19" t="s">
        <v>229</v>
      </c>
    </row>
    <row r="109" s="2" customFormat="1" ht="16.5" customHeight="1">
      <c r="A109" s="40"/>
      <c r="B109" s="41"/>
      <c r="C109" s="218" t="s">
        <v>240</v>
      </c>
      <c r="D109" s="218" t="s">
        <v>213</v>
      </c>
      <c r="E109" s="219" t="s">
        <v>1522</v>
      </c>
      <c r="F109" s="220" t="s">
        <v>1523</v>
      </c>
      <c r="G109" s="221" t="s">
        <v>688</v>
      </c>
      <c r="H109" s="222">
        <v>6</v>
      </c>
      <c r="I109" s="223"/>
      <c r="J109" s="223"/>
      <c r="K109" s="224">
        <f>ROUND(P109*H109,2)</f>
        <v>0</v>
      </c>
      <c r="L109" s="220" t="s">
        <v>22</v>
      </c>
      <c r="M109" s="46"/>
      <c r="N109" s="225" t="s">
        <v>22</v>
      </c>
      <c r="O109" s="226" t="s">
        <v>46</v>
      </c>
      <c r="P109" s="227">
        <f>I109+J109</f>
        <v>0</v>
      </c>
      <c r="Q109" s="227">
        <f>ROUND(I109*H109,2)</f>
        <v>0</v>
      </c>
      <c r="R109" s="227">
        <f>ROUND(J109*H109,2)</f>
        <v>0</v>
      </c>
      <c r="S109" s="86"/>
      <c r="T109" s="228">
        <f>S109*H109</f>
        <v>0</v>
      </c>
      <c r="U109" s="228">
        <v>0</v>
      </c>
      <c r="V109" s="228">
        <f>U109*H109</f>
        <v>0</v>
      </c>
      <c r="W109" s="228">
        <v>0</v>
      </c>
      <c r="X109" s="229">
        <f>W109*H109</f>
        <v>0</v>
      </c>
      <c r="Y109" s="40"/>
      <c r="Z109" s="40"/>
      <c r="AA109" s="40"/>
      <c r="AB109" s="40"/>
      <c r="AC109" s="40"/>
      <c r="AD109" s="40"/>
      <c r="AE109" s="40"/>
      <c r="AR109" s="230" t="s">
        <v>218</v>
      </c>
      <c r="AT109" s="230" t="s">
        <v>213</v>
      </c>
      <c r="AU109" s="230" t="s">
        <v>229</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218</v>
      </c>
      <c r="BM109" s="230" t="s">
        <v>1524</v>
      </c>
    </row>
    <row r="110" s="2" customFormat="1">
      <c r="A110" s="40"/>
      <c r="B110" s="41"/>
      <c r="C110" s="42"/>
      <c r="D110" s="232" t="s">
        <v>220</v>
      </c>
      <c r="E110" s="42"/>
      <c r="F110" s="233" t="s">
        <v>1523</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229</v>
      </c>
    </row>
    <row r="111" s="2" customFormat="1" ht="16.5" customHeight="1">
      <c r="A111" s="40"/>
      <c r="B111" s="41"/>
      <c r="C111" s="218" t="s">
        <v>246</v>
      </c>
      <c r="D111" s="218" t="s">
        <v>213</v>
      </c>
      <c r="E111" s="219" t="s">
        <v>1525</v>
      </c>
      <c r="F111" s="220" t="s">
        <v>1526</v>
      </c>
      <c r="G111" s="221" t="s">
        <v>688</v>
      </c>
      <c r="H111" s="222">
        <v>1</v>
      </c>
      <c r="I111" s="223"/>
      <c r="J111" s="223"/>
      <c r="K111" s="224">
        <f>ROUND(P111*H111,2)</f>
        <v>0</v>
      </c>
      <c r="L111" s="220" t="s">
        <v>22</v>
      </c>
      <c r="M111" s="46"/>
      <c r="N111" s="225" t="s">
        <v>22</v>
      </c>
      <c r="O111" s="226" t="s">
        <v>46</v>
      </c>
      <c r="P111" s="227">
        <f>I111+J111</f>
        <v>0</v>
      </c>
      <c r="Q111" s="227">
        <f>ROUND(I111*H111,2)</f>
        <v>0</v>
      </c>
      <c r="R111" s="227">
        <f>ROUND(J111*H111,2)</f>
        <v>0</v>
      </c>
      <c r="S111" s="86"/>
      <c r="T111" s="228">
        <f>S111*H111</f>
        <v>0</v>
      </c>
      <c r="U111" s="228">
        <v>0</v>
      </c>
      <c r="V111" s="228">
        <f>U111*H111</f>
        <v>0</v>
      </c>
      <c r="W111" s="228">
        <v>0</v>
      </c>
      <c r="X111" s="229">
        <f>W111*H111</f>
        <v>0</v>
      </c>
      <c r="Y111" s="40"/>
      <c r="Z111" s="40"/>
      <c r="AA111" s="40"/>
      <c r="AB111" s="40"/>
      <c r="AC111" s="40"/>
      <c r="AD111" s="40"/>
      <c r="AE111" s="40"/>
      <c r="AR111" s="230" t="s">
        <v>218</v>
      </c>
      <c r="AT111" s="230" t="s">
        <v>213</v>
      </c>
      <c r="AU111" s="230" t="s">
        <v>229</v>
      </c>
      <c r="AY111" s="19" t="s">
        <v>211</v>
      </c>
      <c r="BE111" s="231">
        <f>IF(O111="základní",K111,0)</f>
        <v>0</v>
      </c>
      <c r="BF111" s="231">
        <f>IF(O111="snížená",K111,0)</f>
        <v>0</v>
      </c>
      <c r="BG111" s="231">
        <f>IF(O111="zákl. přenesená",K111,0)</f>
        <v>0</v>
      </c>
      <c r="BH111" s="231">
        <f>IF(O111="sníž. přenesená",K111,0)</f>
        <v>0</v>
      </c>
      <c r="BI111" s="231">
        <f>IF(O111="nulová",K111,0)</f>
        <v>0</v>
      </c>
      <c r="BJ111" s="19" t="s">
        <v>84</v>
      </c>
      <c r="BK111" s="231">
        <f>ROUND(P111*H111,2)</f>
        <v>0</v>
      </c>
      <c r="BL111" s="19" t="s">
        <v>218</v>
      </c>
      <c r="BM111" s="230" t="s">
        <v>1527</v>
      </c>
    </row>
    <row r="112" s="2" customFormat="1">
      <c r="A112" s="40"/>
      <c r="B112" s="41"/>
      <c r="C112" s="42"/>
      <c r="D112" s="232" t="s">
        <v>220</v>
      </c>
      <c r="E112" s="42"/>
      <c r="F112" s="233" t="s">
        <v>1526</v>
      </c>
      <c r="G112" s="42"/>
      <c r="H112" s="42"/>
      <c r="I112" s="234"/>
      <c r="J112" s="234"/>
      <c r="K112" s="42"/>
      <c r="L112" s="42"/>
      <c r="M112" s="46"/>
      <c r="N112" s="235"/>
      <c r="O112" s="236"/>
      <c r="P112" s="86"/>
      <c r="Q112" s="86"/>
      <c r="R112" s="86"/>
      <c r="S112" s="86"/>
      <c r="T112" s="86"/>
      <c r="U112" s="86"/>
      <c r="V112" s="86"/>
      <c r="W112" s="86"/>
      <c r="X112" s="87"/>
      <c r="Y112" s="40"/>
      <c r="Z112" s="40"/>
      <c r="AA112" s="40"/>
      <c r="AB112" s="40"/>
      <c r="AC112" s="40"/>
      <c r="AD112" s="40"/>
      <c r="AE112" s="40"/>
      <c r="AT112" s="19" t="s">
        <v>220</v>
      </c>
      <c r="AU112" s="19" t="s">
        <v>229</v>
      </c>
    </row>
    <row r="113" s="2" customFormat="1" ht="16.5" customHeight="1">
      <c r="A113" s="40"/>
      <c r="B113" s="41"/>
      <c r="C113" s="218" t="s">
        <v>253</v>
      </c>
      <c r="D113" s="218" t="s">
        <v>213</v>
      </c>
      <c r="E113" s="219" t="s">
        <v>1528</v>
      </c>
      <c r="F113" s="220" t="s">
        <v>1529</v>
      </c>
      <c r="G113" s="221" t="s">
        <v>272</v>
      </c>
      <c r="H113" s="222">
        <v>0.10000000000000001</v>
      </c>
      <c r="I113" s="223"/>
      <c r="J113" s="223"/>
      <c r="K113" s="224">
        <f>ROUND(P113*H113,2)</f>
        <v>0</v>
      </c>
      <c r="L113" s="220" t="s">
        <v>22</v>
      </c>
      <c r="M113" s="46"/>
      <c r="N113" s="225" t="s">
        <v>22</v>
      </c>
      <c r="O113" s="226" t="s">
        <v>46</v>
      </c>
      <c r="P113" s="227">
        <f>I113+J113</f>
        <v>0</v>
      </c>
      <c r="Q113" s="227">
        <f>ROUND(I113*H113,2)</f>
        <v>0</v>
      </c>
      <c r="R113" s="227">
        <f>ROUND(J113*H113,2)</f>
        <v>0</v>
      </c>
      <c r="S113" s="86"/>
      <c r="T113" s="228">
        <f>S113*H113</f>
        <v>0</v>
      </c>
      <c r="U113" s="228">
        <v>0</v>
      </c>
      <c r="V113" s="228">
        <f>U113*H113</f>
        <v>0</v>
      </c>
      <c r="W113" s="228">
        <v>0</v>
      </c>
      <c r="X113" s="229">
        <f>W113*H113</f>
        <v>0</v>
      </c>
      <c r="Y113" s="40"/>
      <c r="Z113" s="40"/>
      <c r="AA113" s="40"/>
      <c r="AB113" s="40"/>
      <c r="AC113" s="40"/>
      <c r="AD113" s="40"/>
      <c r="AE113" s="40"/>
      <c r="AR113" s="230" t="s">
        <v>218</v>
      </c>
      <c r="AT113" s="230" t="s">
        <v>213</v>
      </c>
      <c r="AU113" s="230" t="s">
        <v>229</v>
      </c>
      <c r="AY113" s="19" t="s">
        <v>211</v>
      </c>
      <c r="BE113" s="231">
        <f>IF(O113="základní",K113,0)</f>
        <v>0</v>
      </c>
      <c r="BF113" s="231">
        <f>IF(O113="snížená",K113,0)</f>
        <v>0</v>
      </c>
      <c r="BG113" s="231">
        <f>IF(O113="zákl. přenesená",K113,0)</f>
        <v>0</v>
      </c>
      <c r="BH113" s="231">
        <f>IF(O113="sníž. přenesená",K113,0)</f>
        <v>0</v>
      </c>
      <c r="BI113" s="231">
        <f>IF(O113="nulová",K113,0)</f>
        <v>0</v>
      </c>
      <c r="BJ113" s="19" t="s">
        <v>84</v>
      </c>
      <c r="BK113" s="231">
        <f>ROUND(P113*H113,2)</f>
        <v>0</v>
      </c>
      <c r="BL113" s="19" t="s">
        <v>218</v>
      </c>
      <c r="BM113" s="230" t="s">
        <v>1530</v>
      </c>
    </row>
    <row r="114" s="2" customFormat="1">
      <c r="A114" s="40"/>
      <c r="B114" s="41"/>
      <c r="C114" s="42"/>
      <c r="D114" s="232" t="s">
        <v>220</v>
      </c>
      <c r="E114" s="42"/>
      <c r="F114" s="233" t="s">
        <v>1529</v>
      </c>
      <c r="G114" s="42"/>
      <c r="H114" s="42"/>
      <c r="I114" s="234"/>
      <c r="J114" s="234"/>
      <c r="K114" s="42"/>
      <c r="L114" s="42"/>
      <c r="M114" s="46"/>
      <c r="N114" s="235"/>
      <c r="O114" s="236"/>
      <c r="P114" s="86"/>
      <c r="Q114" s="86"/>
      <c r="R114" s="86"/>
      <c r="S114" s="86"/>
      <c r="T114" s="86"/>
      <c r="U114" s="86"/>
      <c r="V114" s="86"/>
      <c r="W114" s="86"/>
      <c r="X114" s="87"/>
      <c r="Y114" s="40"/>
      <c r="Z114" s="40"/>
      <c r="AA114" s="40"/>
      <c r="AB114" s="40"/>
      <c r="AC114" s="40"/>
      <c r="AD114" s="40"/>
      <c r="AE114" s="40"/>
      <c r="AT114" s="19" t="s">
        <v>220</v>
      </c>
      <c r="AU114" s="19" t="s">
        <v>229</v>
      </c>
    </row>
    <row r="115" s="2" customFormat="1" ht="16.5" customHeight="1">
      <c r="A115" s="40"/>
      <c r="B115" s="41"/>
      <c r="C115" s="218" t="s">
        <v>258</v>
      </c>
      <c r="D115" s="218" t="s">
        <v>213</v>
      </c>
      <c r="E115" s="219" t="s">
        <v>1531</v>
      </c>
      <c r="F115" s="220" t="s">
        <v>1515</v>
      </c>
      <c r="G115" s="221" t="s">
        <v>688</v>
      </c>
      <c r="H115" s="222">
        <v>1</v>
      </c>
      <c r="I115" s="223"/>
      <c r="J115" s="223"/>
      <c r="K115" s="224">
        <f>ROUND(P115*H115,2)</f>
        <v>0</v>
      </c>
      <c r="L115" s="220" t="s">
        <v>22</v>
      </c>
      <c r="M115" s="46"/>
      <c r="N115" s="225" t="s">
        <v>22</v>
      </c>
      <c r="O115" s="226" t="s">
        <v>46</v>
      </c>
      <c r="P115" s="227">
        <f>I115+J115</f>
        <v>0</v>
      </c>
      <c r="Q115" s="227">
        <f>ROUND(I115*H115,2)</f>
        <v>0</v>
      </c>
      <c r="R115" s="227">
        <f>ROUND(J115*H115,2)</f>
        <v>0</v>
      </c>
      <c r="S115" s="86"/>
      <c r="T115" s="228">
        <f>S115*H115</f>
        <v>0</v>
      </c>
      <c r="U115" s="228">
        <v>0</v>
      </c>
      <c r="V115" s="228">
        <f>U115*H115</f>
        <v>0</v>
      </c>
      <c r="W115" s="228">
        <v>0</v>
      </c>
      <c r="X115" s="229">
        <f>W115*H115</f>
        <v>0</v>
      </c>
      <c r="Y115" s="40"/>
      <c r="Z115" s="40"/>
      <c r="AA115" s="40"/>
      <c r="AB115" s="40"/>
      <c r="AC115" s="40"/>
      <c r="AD115" s="40"/>
      <c r="AE115" s="40"/>
      <c r="AR115" s="230" t="s">
        <v>218</v>
      </c>
      <c r="AT115" s="230" t="s">
        <v>213</v>
      </c>
      <c r="AU115" s="230" t="s">
        <v>229</v>
      </c>
      <c r="AY115" s="19" t="s">
        <v>211</v>
      </c>
      <c r="BE115" s="231">
        <f>IF(O115="základní",K115,0)</f>
        <v>0</v>
      </c>
      <c r="BF115" s="231">
        <f>IF(O115="snížená",K115,0)</f>
        <v>0</v>
      </c>
      <c r="BG115" s="231">
        <f>IF(O115="zákl. přenesená",K115,0)</f>
        <v>0</v>
      </c>
      <c r="BH115" s="231">
        <f>IF(O115="sníž. přenesená",K115,0)</f>
        <v>0</v>
      </c>
      <c r="BI115" s="231">
        <f>IF(O115="nulová",K115,0)</f>
        <v>0</v>
      </c>
      <c r="BJ115" s="19" t="s">
        <v>84</v>
      </c>
      <c r="BK115" s="231">
        <f>ROUND(P115*H115,2)</f>
        <v>0</v>
      </c>
      <c r="BL115" s="19" t="s">
        <v>218</v>
      </c>
      <c r="BM115" s="230" t="s">
        <v>1532</v>
      </c>
    </row>
    <row r="116" s="2" customFormat="1">
      <c r="A116" s="40"/>
      <c r="B116" s="41"/>
      <c r="C116" s="42"/>
      <c r="D116" s="232" t="s">
        <v>220</v>
      </c>
      <c r="E116" s="42"/>
      <c r="F116" s="233" t="s">
        <v>1515</v>
      </c>
      <c r="G116" s="42"/>
      <c r="H116" s="42"/>
      <c r="I116" s="234"/>
      <c r="J116" s="234"/>
      <c r="K116" s="42"/>
      <c r="L116" s="42"/>
      <c r="M116" s="46"/>
      <c r="N116" s="235"/>
      <c r="O116" s="236"/>
      <c r="P116" s="86"/>
      <c r="Q116" s="86"/>
      <c r="R116" s="86"/>
      <c r="S116" s="86"/>
      <c r="T116" s="86"/>
      <c r="U116" s="86"/>
      <c r="V116" s="86"/>
      <c r="W116" s="86"/>
      <c r="X116" s="87"/>
      <c r="Y116" s="40"/>
      <c r="Z116" s="40"/>
      <c r="AA116" s="40"/>
      <c r="AB116" s="40"/>
      <c r="AC116" s="40"/>
      <c r="AD116" s="40"/>
      <c r="AE116" s="40"/>
      <c r="AT116" s="19" t="s">
        <v>220</v>
      </c>
      <c r="AU116" s="19" t="s">
        <v>229</v>
      </c>
    </row>
    <row r="117" s="12" customFormat="1" ht="20.88" customHeight="1">
      <c r="A117" s="12"/>
      <c r="B117" s="201"/>
      <c r="C117" s="202"/>
      <c r="D117" s="203" t="s">
        <v>76</v>
      </c>
      <c r="E117" s="216" t="s">
        <v>1533</v>
      </c>
      <c r="F117" s="216" t="s">
        <v>1534</v>
      </c>
      <c r="G117" s="202"/>
      <c r="H117" s="202"/>
      <c r="I117" s="205"/>
      <c r="J117" s="205"/>
      <c r="K117" s="217">
        <f>BK117</f>
        <v>0</v>
      </c>
      <c r="L117" s="202"/>
      <c r="M117" s="207"/>
      <c r="N117" s="208"/>
      <c r="O117" s="209"/>
      <c r="P117" s="209"/>
      <c r="Q117" s="210">
        <f>SUM(Q118:Q129)</f>
        <v>0</v>
      </c>
      <c r="R117" s="210">
        <f>SUM(R118:R129)</f>
        <v>0</v>
      </c>
      <c r="S117" s="209"/>
      <c r="T117" s="211">
        <f>SUM(T118:T129)</f>
        <v>0</v>
      </c>
      <c r="U117" s="209"/>
      <c r="V117" s="211">
        <f>SUM(V118:V129)</f>
        <v>0</v>
      </c>
      <c r="W117" s="209"/>
      <c r="X117" s="212">
        <f>SUM(X118:X129)</f>
        <v>0</v>
      </c>
      <c r="Y117" s="12"/>
      <c r="Z117" s="12"/>
      <c r="AA117" s="12"/>
      <c r="AB117" s="12"/>
      <c r="AC117" s="12"/>
      <c r="AD117" s="12"/>
      <c r="AE117" s="12"/>
      <c r="AR117" s="213" t="s">
        <v>84</v>
      </c>
      <c r="AT117" s="214" t="s">
        <v>76</v>
      </c>
      <c r="AU117" s="214" t="s">
        <v>86</v>
      </c>
      <c r="AY117" s="213" t="s">
        <v>211</v>
      </c>
      <c r="BK117" s="215">
        <f>SUM(BK118:BK129)</f>
        <v>0</v>
      </c>
    </row>
    <row r="118" s="2" customFormat="1" ht="16.5" customHeight="1">
      <c r="A118" s="40"/>
      <c r="B118" s="41"/>
      <c r="C118" s="218" t="s">
        <v>263</v>
      </c>
      <c r="D118" s="218" t="s">
        <v>213</v>
      </c>
      <c r="E118" s="219" t="s">
        <v>1535</v>
      </c>
      <c r="F118" s="220" t="s">
        <v>1536</v>
      </c>
      <c r="G118" s="221" t="s">
        <v>22</v>
      </c>
      <c r="H118" s="222">
        <v>0</v>
      </c>
      <c r="I118" s="223"/>
      <c r="J118" s="223"/>
      <c r="K118" s="224">
        <f>ROUND(P118*H118,2)</f>
        <v>0</v>
      </c>
      <c r="L118" s="220" t="s">
        <v>22</v>
      </c>
      <c r="M118" s="46"/>
      <c r="N118" s="225" t="s">
        <v>22</v>
      </c>
      <c r="O118" s="226" t="s">
        <v>46</v>
      </c>
      <c r="P118" s="227">
        <f>I118+J118</f>
        <v>0</v>
      </c>
      <c r="Q118" s="227">
        <f>ROUND(I118*H118,2)</f>
        <v>0</v>
      </c>
      <c r="R118" s="227">
        <f>ROUND(J118*H118,2)</f>
        <v>0</v>
      </c>
      <c r="S118" s="86"/>
      <c r="T118" s="228">
        <f>S118*H118</f>
        <v>0</v>
      </c>
      <c r="U118" s="228">
        <v>0</v>
      </c>
      <c r="V118" s="228">
        <f>U118*H118</f>
        <v>0</v>
      </c>
      <c r="W118" s="228">
        <v>0</v>
      </c>
      <c r="X118" s="229">
        <f>W118*H118</f>
        <v>0</v>
      </c>
      <c r="Y118" s="40"/>
      <c r="Z118" s="40"/>
      <c r="AA118" s="40"/>
      <c r="AB118" s="40"/>
      <c r="AC118" s="40"/>
      <c r="AD118" s="40"/>
      <c r="AE118" s="40"/>
      <c r="AR118" s="230" t="s">
        <v>218</v>
      </c>
      <c r="AT118" s="230" t="s">
        <v>213</v>
      </c>
      <c r="AU118" s="230" t="s">
        <v>229</v>
      </c>
      <c r="AY118" s="19" t="s">
        <v>211</v>
      </c>
      <c r="BE118" s="231">
        <f>IF(O118="základní",K118,0)</f>
        <v>0</v>
      </c>
      <c r="BF118" s="231">
        <f>IF(O118="snížená",K118,0)</f>
        <v>0</v>
      </c>
      <c r="BG118" s="231">
        <f>IF(O118="zákl. přenesená",K118,0)</f>
        <v>0</v>
      </c>
      <c r="BH118" s="231">
        <f>IF(O118="sníž. přenesená",K118,0)</f>
        <v>0</v>
      </c>
      <c r="BI118" s="231">
        <f>IF(O118="nulová",K118,0)</f>
        <v>0</v>
      </c>
      <c r="BJ118" s="19" t="s">
        <v>84</v>
      </c>
      <c r="BK118" s="231">
        <f>ROUND(P118*H118,2)</f>
        <v>0</v>
      </c>
      <c r="BL118" s="19" t="s">
        <v>218</v>
      </c>
      <c r="BM118" s="230" t="s">
        <v>1537</v>
      </c>
    </row>
    <row r="119" s="2" customFormat="1">
      <c r="A119" s="40"/>
      <c r="B119" s="41"/>
      <c r="C119" s="42"/>
      <c r="D119" s="232" t="s">
        <v>220</v>
      </c>
      <c r="E119" s="42"/>
      <c r="F119" s="233" t="s">
        <v>1536</v>
      </c>
      <c r="G119" s="42"/>
      <c r="H119" s="42"/>
      <c r="I119" s="234"/>
      <c r="J119" s="234"/>
      <c r="K119" s="42"/>
      <c r="L119" s="42"/>
      <c r="M119" s="46"/>
      <c r="N119" s="235"/>
      <c r="O119" s="236"/>
      <c r="P119" s="86"/>
      <c r="Q119" s="86"/>
      <c r="R119" s="86"/>
      <c r="S119" s="86"/>
      <c r="T119" s="86"/>
      <c r="U119" s="86"/>
      <c r="V119" s="86"/>
      <c r="W119" s="86"/>
      <c r="X119" s="87"/>
      <c r="Y119" s="40"/>
      <c r="Z119" s="40"/>
      <c r="AA119" s="40"/>
      <c r="AB119" s="40"/>
      <c r="AC119" s="40"/>
      <c r="AD119" s="40"/>
      <c r="AE119" s="40"/>
      <c r="AT119" s="19" t="s">
        <v>220</v>
      </c>
      <c r="AU119" s="19" t="s">
        <v>229</v>
      </c>
    </row>
    <row r="120" s="2" customFormat="1" ht="16.5" customHeight="1">
      <c r="A120" s="40"/>
      <c r="B120" s="41"/>
      <c r="C120" s="218" t="s">
        <v>269</v>
      </c>
      <c r="D120" s="218" t="s">
        <v>213</v>
      </c>
      <c r="E120" s="219" t="s">
        <v>1538</v>
      </c>
      <c r="F120" s="220" t="s">
        <v>1539</v>
      </c>
      <c r="G120" s="221" t="s">
        <v>22</v>
      </c>
      <c r="H120" s="222">
        <v>0</v>
      </c>
      <c r="I120" s="223"/>
      <c r="J120" s="223"/>
      <c r="K120" s="224">
        <f>ROUND(P120*H120,2)</f>
        <v>0</v>
      </c>
      <c r="L120" s="220" t="s">
        <v>22</v>
      </c>
      <c r="M120" s="46"/>
      <c r="N120" s="225" t="s">
        <v>22</v>
      </c>
      <c r="O120" s="226" t="s">
        <v>46</v>
      </c>
      <c r="P120" s="227">
        <f>I120+J120</f>
        <v>0</v>
      </c>
      <c r="Q120" s="227">
        <f>ROUND(I120*H120,2)</f>
        <v>0</v>
      </c>
      <c r="R120" s="227">
        <f>ROUND(J120*H120,2)</f>
        <v>0</v>
      </c>
      <c r="S120" s="86"/>
      <c r="T120" s="228">
        <f>S120*H120</f>
        <v>0</v>
      </c>
      <c r="U120" s="228">
        <v>0</v>
      </c>
      <c r="V120" s="228">
        <f>U120*H120</f>
        <v>0</v>
      </c>
      <c r="W120" s="228">
        <v>0</v>
      </c>
      <c r="X120" s="229">
        <f>W120*H120</f>
        <v>0</v>
      </c>
      <c r="Y120" s="40"/>
      <c r="Z120" s="40"/>
      <c r="AA120" s="40"/>
      <c r="AB120" s="40"/>
      <c r="AC120" s="40"/>
      <c r="AD120" s="40"/>
      <c r="AE120" s="40"/>
      <c r="AR120" s="230" t="s">
        <v>218</v>
      </c>
      <c r="AT120" s="230" t="s">
        <v>213</v>
      </c>
      <c r="AU120" s="230" t="s">
        <v>229</v>
      </c>
      <c r="AY120" s="19" t="s">
        <v>211</v>
      </c>
      <c r="BE120" s="231">
        <f>IF(O120="základní",K120,0)</f>
        <v>0</v>
      </c>
      <c r="BF120" s="231">
        <f>IF(O120="snížená",K120,0)</f>
        <v>0</v>
      </c>
      <c r="BG120" s="231">
        <f>IF(O120="zákl. přenesená",K120,0)</f>
        <v>0</v>
      </c>
      <c r="BH120" s="231">
        <f>IF(O120="sníž. přenesená",K120,0)</f>
        <v>0</v>
      </c>
      <c r="BI120" s="231">
        <f>IF(O120="nulová",K120,0)</f>
        <v>0</v>
      </c>
      <c r="BJ120" s="19" t="s">
        <v>84</v>
      </c>
      <c r="BK120" s="231">
        <f>ROUND(P120*H120,2)</f>
        <v>0</v>
      </c>
      <c r="BL120" s="19" t="s">
        <v>218</v>
      </c>
      <c r="BM120" s="230" t="s">
        <v>1540</v>
      </c>
    </row>
    <row r="121" s="2" customFormat="1">
      <c r="A121" s="40"/>
      <c r="B121" s="41"/>
      <c r="C121" s="42"/>
      <c r="D121" s="232" t="s">
        <v>220</v>
      </c>
      <c r="E121" s="42"/>
      <c r="F121" s="233" t="s">
        <v>1539</v>
      </c>
      <c r="G121" s="42"/>
      <c r="H121" s="42"/>
      <c r="I121" s="234"/>
      <c r="J121" s="234"/>
      <c r="K121" s="42"/>
      <c r="L121" s="42"/>
      <c r="M121" s="46"/>
      <c r="N121" s="235"/>
      <c r="O121" s="236"/>
      <c r="P121" s="86"/>
      <c r="Q121" s="86"/>
      <c r="R121" s="86"/>
      <c r="S121" s="86"/>
      <c r="T121" s="86"/>
      <c r="U121" s="86"/>
      <c r="V121" s="86"/>
      <c r="W121" s="86"/>
      <c r="X121" s="87"/>
      <c r="Y121" s="40"/>
      <c r="Z121" s="40"/>
      <c r="AA121" s="40"/>
      <c r="AB121" s="40"/>
      <c r="AC121" s="40"/>
      <c r="AD121" s="40"/>
      <c r="AE121" s="40"/>
      <c r="AT121" s="19" t="s">
        <v>220</v>
      </c>
      <c r="AU121" s="19" t="s">
        <v>229</v>
      </c>
    </row>
    <row r="122" s="2" customFormat="1" ht="16.5" customHeight="1">
      <c r="A122" s="40"/>
      <c r="B122" s="41"/>
      <c r="C122" s="218" t="s">
        <v>276</v>
      </c>
      <c r="D122" s="218" t="s">
        <v>213</v>
      </c>
      <c r="E122" s="219" t="s">
        <v>1541</v>
      </c>
      <c r="F122" s="220" t="s">
        <v>1542</v>
      </c>
      <c r="G122" s="221" t="s">
        <v>688</v>
      </c>
      <c r="H122" s="222">
        <v>1</v>
      </c>
      <c r="I122" s="223"/>
      <c r="J122" s="223"/>
      <c r="K122" s="224">
        <f>ROUND(P122*H122,2)</f>
        <v>0</v>
      </c>
      <c r="L122" s="220" t="s">
        <v>22</v>
      </c>
      <c r="M122" s="46"/>
      <c r="N122" s="225" t="s">
        <v>22</v>
      </c>
      <c r="O122" s="226" t="s">
        <v>46</v>
      </c>
      <c r="P122" s="227">
        <f>I122+J122</f>
        <v>0</v>
      </c>
      <c r="Q122" s="227">
        <f>ROUND(I122*H122,2)</f>
        <v>0</v>
      </c>
      <c r="R122" s="227">
        <f>ROUND(J122*H122,2)</f>
        <v>0</v>
      </c>
      <c r="S122" s="86"/>
      <c r="T122" s="228">
        <f>S122*H122</f>
        <v>0</v>
      </c>
      <c r="U122" s="228">
        <v>0</v>
      </c>
      <c r="V122" s="228">
        <f>U122*H122</f>
        <v>0</v>
      </c>
      <c r="W122" s="228">
        <v>0</v>
      </c>
      <c r="X122" s="229">
        <f>W122*H122</f>
        <v>0</v>
      </c>
      <c r="Y122" s="40"/>
      <c r="Z122" s="40"/>
      <c r="AA122" s="40"/>
      <c r="AB122" s="40"/>
      <c r="AC122" s="40"/>
      <c r="AD122" s="40"/>
      <c r="AE122" s="40"/>
      <c r="AR122" s="230" t="s">
        <v>218</v>
      </c>
      <c r="AT122" s="230" t="s">
        <v>213</v>
      </c>
      <c r="AU122" s="230" t="s">
        <v>229</v>
      </c>
      <c r="AY122" s="19" t="s">
        <v>211</v>
      </c>
      <c r="BE122" s="231">
        <f>IF(O122="základní",K122,0)</f>
        <v>0</v>
      </c>
      <c r="BF122" s="231">
        <f>IF(O122="snížená",K122,0)</f>
        <v>0</v>
      </c>
      <c r="BG122" s="231">
        <f>IF(O122="zákl. přenesená",K122,0)</f>
        <v>0</v>
      </c>
      <c r="BH122" s="231">
        <f>IF(O122="sníž. přenesená",K122,0)</f>
        <v>0</v>
      </c>
      <c r="BI122" s="231">
        <f>IF(O122="nulová",K122,0)</f>
        <v>0</v>
      </c>
      <c r="BJ122" s="19" t="s">
        <v>84</v>
      </c>
      <c r="BK122" s="231">
        <f>ROUND(P122*H122,2)</f>
        <v>0</v>
      </c>
      <c r="BL122" s="19" t="s">
        <v>218</v>
      </c>
      <c r="BM122" s="230" t="s">
        <v>1543</v>
      </c>
    </row>
    <row r="123" s="2" customFormat="1">
      <c r="A123" s="40"/>
      <c r="B123" s="41"/>
      <c r="C123" s="42"/>
      <c r="D123" s="232" t="s">
        <v>220</v>
      </c>
      <c r="E123" s="42"/>
      <c r="F123" s="233" t="s">
        <v>1542</v>
      </c>
      <c r="G123" s="42"/>
      <c r="H123" s="42"/>
      <c r="I123" s="234"/>
      <c r="J123" s="234"/>
      <c r="K123" s="42"/>
      <c r="L123" s="42"/>
      <c r="M123" s="46"/>
      <c r="N123" s="235"/>
      <c r="O123" s="236"/>
      <c r="P123" s="86"/>
      <c r="Q123" s="86"/>
      <c r="R123" s="86"/>
      <c r="S123" s="86"/>
      <c r="T123" s="86"/>
      <c r="U123" s="86"/>
      <c r="V123" s="86"/>
      <c r="W123" s="86"/>
      <c r="X123" s="87"/>
      <c r="Y123" s="40"/>
      <c r="Z123" s="40"/>
      <c r="AA123" s="40"/>
      <c r="AB123" s="40"/>
      <c r="AC123" s="40"/>
      <c r="AD123" s="40"/>
      <c r="AE123" s="40"/>
      <c r="AT123" s="19" t="s">
        <v>220</v>
      </c>
      <c r="AU123" s="19" t="s">
        <v>229</v>
      </c>
    </row>
    <row r="124" s="2" customFormat="1" ht="16.5" customHeight="1">
      <c r="A124" s="40"/>
      <c r="B124" s="41"/>
      <c r="C124" s="218" t="s">
        <v>280</v>
      </c>
      <c r="D124" s="218" t="s">
        <v>213</v>
      </c>
      <c r="E124" s="219" t="s">
        <v>1544</v>
      </c>
      <c r="F124" s="220" t="s">
        <v>1545</v>
      </c>
      <c r="G124" s="221" t="s">
        <v>688</v>
      </c>
      <c r="H124" s="222">
        <v>1</v>
      </c>
      <c r="I124" s="223"/>
      <c r="J124" s="223"/>
      <c r="K124" s="224">
        <f>ROUND(P124*H124,2)</f>
        <v>0</v>
      </c>
      <c r="L124" s="220" t="s">
        <v>22</v>
      </c>
      <c r="M124" s="46"/>
      <c r="N124" s="225" t="s">
        <v>22</v>
      </c>
      <c r="O124" s="226" t="s">
        <v>46</v>
      </c>
      <c r="P124" s="227">
        <f>I124+J124</f>
        <v>0</v>
      </c>
      <c r="Q124" s="227">
        <f>ROUND(I124*H124,2)</f>
        <v>0</v>
      </c>
      <c r="R124" s="227">
        <f>ROUND(J124*H124,2)</f>
        <v>0</v>
      </c>
      <c r="S124" s="86"/>
      <c r="T124" s="228">
        <f>S124*H124</f>
        <v>0</v>
      </c>
      <c r="U124" s="228">
        <v>0</v>
      </c>
      <c r="V124" s="228">
        <f>U124*H124</f>
        <v>0</v>
      </c>
      <c r="W124" s="228">
        <v>0</v>
      </c>
      <c r="X124" s="229">
        <f>W124*H124</f>
        <v>0</v>
      </c>
      <c r="Y124" s="40"/>
      <c r="Z124" s="40"/>
      <c r="AA124" s="40"/>
      <c r="AB124" s="40"/>
      <c r="AC124" s="40"/>
      <c r="AD124" s="40"/>
      <c r="AE124" s="40"/>
      <c r="AR124" s="230" t="s">
        <v>218</v>
      </c>
      <c r="AT124" s="230" t="s">
        <v>213</v>
      </c>
      <c r="AU124" s="230" t="s">
        <v>229</v>
      </c>
      <c r="AY124" s="19" t="s">
        <v>211</v>
      </c>
      <c r="BE124" s="231">
        <f>IF(O124="základní",K124,0)</f>
        <v>0</v>
      </c>
      <c r="BF124" s="231">
        <f>IF(O124="snížená",K124,0)</f>
        <v>0</v>
      </c>
      <c r="BG124" s="231">
        <f>IF(O124="zákl. přenesená",K124,0)</f>
        <v>0</v>
      </c>
      <c r="BH124" s="231">
        <f>IF(O124="sníž. přenesená",K124,0)</f>
        <v>0</v>
      </c>
      <c r="BI124" s="231">
        <f>IF(O124="nulová",K124,0)</f>
        <v>0</v>
      </c>
      <c r="BJ124" s="19" t="s">
        <v>84</v>
      </c>
      <c r="BK124" s="231">
        <f>ROUND(P124*H124,2)</f>
        <v>0</v>
      </c>
      <c r="BL124" s="19" t="s">
        <v>218</v>
      </c>
      <c r="BM124" s="230" t="s">
        <v>1546</v>
      </c>
    </row>
    <row r="125" s="2" customFormat="1">
      <c r="A125" s="40"/>
      <c r="B125" s="41"/>
      <c r="C125" s="42"/>
      <c r="D125" s="232" t="s">
        <v>220</v>
      </c>
      <c r="E125" s="42"/>
      <c r="F125" s="233" t="s">
        <v>1545</v>
      </c>
      <c r="G125" s="42"/>
      <c r="H125" s="42"/>
      <c r="I125" s="234"/>
      <c r="J125" s="234"/>
      <c r="K125" s="42"/>
      <c r="L125" s="42"/>
      <c r="M125" s="46"/>
      <c r="N125" s="235"/>
      <c r="O125" s="236"/>
      <c r="P125" s="86"/>
      <c r="Q125" s="86"/>
      <c r="R125" s="86"/>
      <c r="S125" s="86"/>
      <c r="T125" s="86"/>
      <c r="U125" s="86"/>
      <c r="V125" s="86"/>
      <c r="W125" s="86"/>
      <c r="X125" s="87"/>
      <c r="Y125" s="40"/>
      <c r="Z125" s="40"/>
      <c r="AA125" s="40"/>
      <c r="AB125" s="40"/>
      <c r="AC125" s="40"/>
      <c r="AD125" s="40"/>
      <c r="AE125" s="40"/>
      <c r="AT125" s="19" t="s">
        <v>220</v>
      </c>
      <c r="AU125" s="19" t="s">
        <v>229</v>
      </c>
    </row>
    <row r="126" s="2" customFormat="1" ht="16.5" customHeight="1">
      <c r="A126" s="40"/>
      <c r="B126" s="41"/>
      <c r="C126" s="218" t="s">
        <v>286</v>
      </c>
      <c r="D126" s="218" t="s">
        <v>213</v>
      </c>
      <c r="E126" s="219" t="s">
        <v>1547</v>
      </c>
      <c r="F126" s="220" t="s">
        <v>1548</v>
      </c>
      <c r="G126" s="221" t="s">
        <v>688</v>
      </c>
      <c r="H126" s="222">
        <v>1</v>
      </c>
      <c r="I126" s="223"/>
      <c r="J126" s="223"/>
      <c r="K126" s="224">
        <f>ROUND(P126*H126,2)</f>
        <v>0</v>
      </c>
      <c r="L126" s="220" t="s">
        <v>22</v>
      </c>
      <c r="M126" s="46"/>
      <c r="N126" s="225" t="s">
        <v>22</v>
      </c>
      <c r="O126" s="226" t="s">
        <v>46</v>
      </c>
      <c r="P126" s="227">
        <f>I126+J126</f>
        <v>0</v>
      </c>
      <c r="Q126" s="227">
        <f>ROUND(I126*H126,2)</f>
        <v>0</v>
      </c>
      <c r="R126" s="227">
        <f>ROUND(J126*H126,2)</f>
        <v>0</v>
      </c>
      <c r="S126" s="86"/>
      <c r="T126" s="228">
        <f>S126*H126</f>
        <v>0</v>
      </c>
      <c r="U126" s="228">
        <v>0</v>
      </c>
      <c r="V126" s="228">
        <f>U126*H126</f>
        <v>0</v>
      </c>
      <c r="W126" s="228">
        <v>0</v>
      </c>
      <c r="X126" s="229">
        <f>W126*H126</f>
        <v>0</v>
      </c>
      <c r="Y126" s="40"/>
      <c r="Z126" s="40"/>
      <c r="AA126" s="40"/>
      <c r="AB126" s="40"/>
      <c r="AC126" s="40"/>
      <c r="AD126" s="40"/>
      <c r="AE126" s="40"/>
      <c r="AR126" s="230" t="s">
        <v>218</v>
      </c>
      <c r="AT126" s="230" t="s">
        <v>213</v>
      </c>
      <c r="AU126" s="230" t="s">
        <v>229</v>
      </c>
      <c r="AY126" s="19" t="s">
        <v>211</v>
      </c>
      <c r="BE126" s="231">
        <f>IF(O126="základní",K126,0)</f>
        <v>0</v>
      </c>
      <c r="BF126" s="231">
        <f>IF(O126="snížená",K126,0)</f>
        <v>0</v>
      </c>
      <c r="BG126" s="231">
        <f>IF(O126="zákl. přenesená",K126,0)</f>
        <v>0</v>
      </c>
      <c r="BH126" s="231">
        <f>IF(O126="sníž. přenesená",K126,0)</f>
        <v>0</v>
      </c>
      <c r="BI126" s="231">
        <f>IF(O126="nulová",K126,0)</f>
        <v>0</v>
      </c>
      <c r="BJ126" s="19" t="s">
        <v>84</v>
      </c>
      <c r="BK126" s="231">
        <f>ROUND(P126*H126,2)</f>
        <v>0</v>
      </c>
      <c r="BL126" s="19" t="s">
        <v>218</v>
      </c>
      <c r="BM126" s="230" t="s">
        <v>1549</v>
      </c>
    </row>
    <row r="127" s="2" customFormat="1">
      <c r="A127" s="40"/>
      <c r="B127" s="41"/>
      <c r="C127" s="42"/>
      <c r="D127" s="232" t="s">
        <v>220</v>
      </c>
      <c r="E127" s="42"/>
      <c r="F127" s="233" t="s">
        <v>1548</v>
      </c>
      <c r="G127" s="42"/>
      <c r="H127" s="42"/>
      <c r="I127" s="234"/>
      <c r="J127" s="234"/>
      <c r="K127" s="42"/>
      <c r="L127" s="42"/>
      <c r="M127" s="46"/>
      <c r="N127" s="235"/>
      <c r="O127" s="236"/>
      <c r="P127" s="86"/>
      <c r="Q127" s="86"/>
      <c r="R127" s="86"/>
      <c r="S127" s="86"/>
      <c r="T127" s="86"/>
      <c r="U127" s="86"/>
      <c r="V127" s="86"/>
      <c r="W127" s="86"/>
      <c r="X127" s="87"/>
      <c r="Y127" s="40"/>
      <c r="Z127" s="40"/>
      <c r="AA127" s="40"/>
      <c r="AB127" s="40"/>
      <c r="AC127" s="40"/>
      <c r="AD127" s="40"/>
      <c r="AE127" s="40"/>
      <c r="AT127" s="19" t="s">
        <v>220</v>
      </c>
      <c r="AU127" s="19" t="s">
        <v>229</v>
      </c>
    </row>
    <row r="128" s="2" customFormat="1" ht="16.5" customHeight="1">
      <c r="A128" s="40"/>
      <c r="B128" s="41"/>
      <c r="C128" s="218" t="s">
        <v>292</v>
      </c>
      <c r="D128" s="218" t="s">
        <v>213</v>
      </c>
      <c r="E128" s="219" t="s">
        <v>1550</v>
      </c>
      <c r="F128" s="220" t="s">
        <v>1515</v>
      </c>
      <c r="G128" s="221" t="s">
        <v>688</v>
      </c>
      <c r="H128" s="222">
        <v>1</v>
      </c>
      <c r="I128" s="223"/>
      <c r="J128" s="223"/>
      <c r="K128" s="224">
        <f>ROUND(P128*H128,2)</f>
        <v>0</v>
      </c>
      <c r="L128" s="220" t="s">
        <v>22</v>
      </c>
      <c r="M128" s="46"/>
      <c r="N128" s="225" t="s">
        <v>22</v>
      </c>
      <c r="O128" s="226" t="s">
        <v>46</v>
      </c>
      <c r="P128" s="227">
        <f>I128+J128</f>
        <v>0</v>
      </c>
      <c r="Q128" s="227">
        <f>ROUND(I128*H128,2)</f>
        <v>0</v>
      </c>
      <c r="R128" s="227">
        <f>ROUND(J128*H128,2)</f>
        <v>0</v>
      </c>
      <c r="S128" s="86"/>
      <c r="T128" s="228">
        <f>S128*H128</f>
        <v>0</v>
      </c>
      <c r="U128" s="228">
        <v>0</v>
      </c>
      <c r="V128" s="228">
        <f>U128*H128</f>
        <v>0</v>
      </c>
      <c r="W128" s="228">
        <v>0</v>
      </c>
      <c r="X128" s="229">
        <f>W128*H128</f>
        <v>0</v>
      </c>
      <c r="Y128" s="40"/>
      <c r="Z128" s="40"/>
      <c r="AA128" s="40"/>
      <c r="AB128" s="40"/>
      <c r="AC128" s="40"/>
      <c r="AD128" s="40"/>
      <c r="AE128" s="40"/>
      <c r="AR128" s="230" t="s">
        <v>218</v>
      </c>
      <c r="AT128" s="230" t="s">
        <v>213</v>
      </c>
      <c r="AU128" s="230" t="s">
        <v>229</v>
      </c>
      <c r="AY128" s="19" t="s">
        <v>211</v>
      </c>
      <c r="BE128" s="231">
        <f>IF(O128="základní",K128,0)</f>
        <v>0</v>
      </c>
      <c r="BF128" s="231">
        <f>IF(O128="snížená",K128,0)</f>
        <v>0</v>
      </c>
      <c r="BG128" s="231">
        <f>IF(O128="zákl. přenesená",K128,0)</f>
        <v>0</v>
      </c>
      <c r="BH128" s="231">
        <f>IF(O128="sníž. přenesená",K128,0)</f>
        <v>0</v>
      </c>
      <c r="BI128" s="231">
        <f>IF(O128="nulová",K128,0)</f>
        <v>0</v>
      </c>
      <c r="BJ128" s="19" t="s">
        <v>84</v>
      </c>
      <c r="BK128" s="231">
        <f>ROUND(P128*H128,2)</f>
        <v>0</v>
      </c>
      <c r="BL128" s="19" t="s">
        <v>218</v>
      </c>
      <c r="BM128" s="230" t="s">
        <v>1551</v>
      </c>
    </row>
    <row r="129" s="2" customFormat="1">
      <c r="A129" s="40"/>
      <c r="B129" s="41"/>
      <c r="C129" s="42"/>
      <c r="D129" s="232" t="s">
        <v>220</v>
      </c>
      <c r="E129" s="42"/>
      <c r="F129" s="233" t="s">
        <v>1515</v>
      </c>
      <c r="G129" s="42"/>
      <c r="H129" s="42"/>
      <c r="I129" s="234"/>
      <c r="J129" s="234"/>
      <c r="K129" s="42"/>
      <c r="L129" s="42"/>
      <c r="M129" s="46"/>
      <c r="N129" s="235"/>
      <c r="O129" s="236"/>
      <c r="P129" s="86"/>
      <c r="Q129" s="86"/>
      <c r="R129" s="86"/>
      <c r="S129" s="86"/>
      <c r="T129" s="86"/>
      <c r="U129" s="86"/>
      <c r="V129" s="86"/>
      <c r="W129" s="86"/>
      <c r="X129" s="87"/>
      <c r="Y129" s="40"/>
      <c r="Z129" s="40"/>
      <c r="AA129" s="40"/>
      <c r="AB129" s="40"/>
      <c r="AC129" s="40"/>
      <c r="AD129" s="40"/>
      <c r="AE129" s="40"/>
      <c r="AT129" s="19" t="s">
        <v>220</v>
      </c>
      <c r="AU129" s="19" t="s">
        <v>229</v>
      </c>
    </row>
    <row r="130" s="12" customFormat="1" ht="20.88" customHeight="1">
      <c r="A130" s="12"/>
      <c r="B130" s="201"/>
      <c r="C130" s="202"/>
      <c r="D130" s="203" t="s">
        <v>76</v>
      </c>
      <c r="E130" s="216" t="s">
        <v>1552</v>
      </c>
      <c r="F130" s="216" t="s">
        <v>1553</v>
      </c>
      <c r="G130" s="202"/>
      <c r="H130" s="202"/>
      <c r="I130" s="205"/>
      <c r="J130" s="205"/>
      <c r="K130" s="217">
        <f>BK130</f>
        <v>0</v>
      </c>
      <c r="L130" s="202"/>
      <c r="M130" s="207"/>
      <c r="N130" s="208"/>
      <c r="O130" s="209"/>
      <c r="P130" s="209"/>
      <c r="Q130" s="210">
        <f>SUM(Q131:Q136)</f>
        <v>0</v>
      </c>
      <c r="R130" s="210">
        <f>SUM(R131:R136)</f>
        <v>0</v>
      </c>
      <c r="S130" s="209"/>
      <c r="T130" s="211">
        <f>SUM(T131:T136)</f>
        <v>0</v>
      </c>
      <c r="U130" s="209"/>
      <c r="V130" s="211">
        <f>SUM(V131:V136)</f>
        <v>0</v>
      </c>
      <c r="W130" s="209"/>
      <c r="X130" s="212">
        <f>SUM(X131:X136)</f>
        <v>0</v>
      </c>
      <c r="Y130" s="12"/>
      <c r="Z130" s="12"/>
      <c r="AA130" s="12"/>
      <c r="AB130" s="12"/>
      <c r="AC130" s="12"/>
      <c r="AD130" s="12"/>
      <c r="AE130" s="12"/>
      <c r="AR130" s="213" t="s">
        <v>84</v>
      </c>
      <c r="AT130" s="214" t="s">
        <v>76</v>
      </c>
      <c r="AU130" s="214" t="s">
        <v>86</v>
      </c>
      <c r="AY130" s="213" t="s">
        <v>211</v>
      </c>
      <c r="BK130" s="215">
        <f>SUM(BK131:BK136)</f>
        <v>0</v>
      </c>
    </row>
    <row r="131" s="2" customFormat="1" ht="16.5" customHeight="1">
      <c r="A131" s="40"/>
      <c r="B131" s="41"/>
      <c r="C131" s="218" t="s">
        <v>9</v>
      </c>
      <c r="D131" s="218" t="s">
        <v>213</v>
      </c>
      <c r="E131" s="219" t="s">
        <v>1554</v>
      </c>
      <c r="F131" s="220" t="s">
        <v>1555</v>
      </c>
      <c r="G131" s="221" t="s">
        <v>345</v>
      </c>
      <c r="H131" s="222">
        <v>50</v>
      </c>
      <c r="I131" s="223"/>
      <c r="J131" s="223"/>
      <c r="K131" s="224">
        <f>ROUND(P131*H131,2)</f>
        <v>0</v>
      </c>
      <c r="L131" s="220" t="s">
        <v>22</v>
      </c>
      <c r="M131" s="46"/>
      <c r="N131" s="225" t="s">
        <v>22</v>
      </c>
      <c r="O131" s="226" t="s">
        <v>46</v>
      </c>
      <c r="P131" s="227">
        <f>I131+J131</f>
        <v>0</v>
      </c>
      <c r="Q131" s="227">
        <f>ROUND(I131*H131,2)</f>
        <v>0</v>
      </c>
      <c r="R131" s="227">
        <f>ROUND(J131*H131,2)</f>
        <v>0</v>
      </c>
      <c r="S131" s="86"/>
      <c r="T131" s="228">
        <f>S131*H131</f>
        <v>0</v>
      </c>
      <c r="U131" s="228">
        <v>0</v>
      </c>
      <c r="V131" s="228">
        <f>U131*H131</f>
        <v>0</v>
      </c>
      <c r="W131" s="228">
        <v>0</v>
      </c>
      <c r="X131" s="229">
        <f>W131*H131</f>
        <v>0</v>
      </c>
      <c r="Y131" s="40"/>
      <c r="Z131" s="40"/>
      <c r="AA131" s="40"/>
      <c r="AB131" s="40"/>
      <c r="AC131" s="40"/>
      <c r="AD131" s="40"/>
      <c r="AE131" s="40"/>
      <c r="AR131" s="230" t="s">
        <v>218</v>
      </c>
      <c r="AT131" s="230" t="s">
        <v>213</v>
      </c>
      <c r="AU131" s="230" t="s">
        <v>229</v>
      </c>
      <c r="AY131" s="19" t="s">
        <v>211</v>
      </c>
      <c r="BE131" s="231">
        <f>IF(O131="základní",K131,0)</f>
        <v>0</v>
      </c>
      <c r="BF131" s="231">
        <f>IF(O131="snížená",K131,0)</f>
        <v>0</v>
      </c>
      <c r="BG131" s="231">
        <f>IF(O131="zákl. přenesená",K131,0)</f>
        <v>0</v>
      </c>
      <c r="BH131" s="231">
        <f>IF(O131="sníž. přenesená",K131,0)</f>
        <v>0</v>
      </c>
      <c r="BI131" s="231">
        <f>IF(O131="nulová",K131,0)</f>
        <v>0</v>
      </c>
      <c r="BJ131" s="19" t="s">
        <v>84</v>
      </c>
      <c r="BK131" s="231">
        <f>ROUND(P131*H131,2)</f>
        <v>0</v>
      </c>
      <c r="BL131" s="19" t="s">
        <v>218</v>
      </c>
      <c r="BM131" s="230" t="s">
        <v>1556</v>
      </c>
    </row>
    <row r="132" s="2" customFormat="1">
      <c r="A132" s="40"/>
      <c r="B132" s="41"/>
      <c r="C132" s="42"/>
      <c r="D132" s="232" t="s">
        <v>220</v>
      </c>
      <c r="E132" s="42"/>
      <c r="F132" s="233" t="s">
        <v>1555</v>
      </c>
      <c r="G132" s="42"/>
      <c r="H132" s="42"/>
      <c r="I132" s="234"/>
      <c r="J132" s="234"/>
      <c r="K132" s="42"/>
      <c r="L132" s="42"/>
      <c r="M132" s="46"/>
      <c r="N132" s="235"/>
      <c r="O132" s="236"/>
      <c r="P132" s="86"/>
      <c r="Q132" s="86"/>
      <c r="R132" s="86"/>
      <c r="S132" s="86"/>
      <c r="T132" s="86"/>
      <c r="U132" s="86"/>
      <c r="V132" s="86"/>
      <c r="W132" s="86"/>
      <c r="X132" s="87"/>
      <c r="Y132" s="40"/>
      <c r="Z132" s="40"/>
      <c r="AA132" s="40"/>
      <c r="AB132" s="40"/>
      <c r="AC132" s="40"/>
      <c r="AD132" s="40"/>
      <c r="AE132" s="40"/>
      <c r="AT132" s="19" t="s">
        <v>220</v>
      </c>
      <c r="AU132" s="19" t="s">
        <v>229</v>
      </c>
    </row>
    <row r="133" s="2" customFormat="1" ht="16.5" customHeight="1">
      <c r="A133" s="40"/>
      <c r="B133" s="41"/>
      <c r="C133" s="218" t="s">
        <v>302</v>
      </c>
      <c r="D133" s="218" t="s">
        <v>213</v>
      </c>
      <c r="E133" s="219" t="s">
        <v>1557</v>
      </c>
      <c r="F133" s="220" t="s">
        <v>1558</v>
      </c>
      <c r="G133" s="221" t="s">
        <v>345</v>
      </c>
      <c r="H133" s="222">
        <v>18</v>
      </c>
      <c r="I133" s="223"/>
      <c r="J133" s="223"/>
      <c r="K133" s="224">
        <f>ROUND(P133*H133,2)</f>
        <v>0</v>
      </c>
      <c r="L133" s="220" t="s">
        <v>22</v>
      </c>
      <c r="M133" s="46"/>
      <c r="N133" s="225" t="s">
        <v>22</v>
      </c>
      <c r="O133" s="226" t="s">
        <v>46</v>
      </c>
      <c r="P133" s="227">
        <f>I133+J133</f>
        <v>0</v>
      </c>
      <c r="Q133" s="227">
        <f>ROUND(I133*H133,2)</f>
        <v>0</v>
      </c>
      <c r="R133" s="227">
        <f>ROUND(J133*H133,2)</f>
        <v>0</v>
      </c>
      <c r="S133" s="86"/>
      <c r="T133" s="228">
        <f>S133*H133</f>
        <v>0</v>
      </c>
      <c r="U133" s="228">
        <v>0</v>
      </c>
      <c r="V133" s="228">
        <f>U133*H133</f>
        <v>0</v>
      </c>
      <c r="W133" s="228">
        <v>0</v>
      </c>
      <c r="X133" s="229">
        <f>W133*H133</f>
        <v>0</v>
      </c>
      <c r="Y133" s="40"/>
      <c r="Z133" s="40"/>
      <c r="AA133" s="40"/>
      <c r="AB133" s="40"/>
      <c r="AC133" s="40"/>
      <c r="AD133" s="40"/>
      <c r="AE133" s="40"/>
      <c r="AR133" s="230" t="s">
        <v>218</v>
      </c>
      <c r="AT133" s="230" t="s">
        <v>213</v>
      </c>
      <c r="AU133" s="230" t="s">
        <v>229</v>
      </c>
      <c r="AY133" s="19" t="s">
        <v>211</v>
      </c>
      <c r="BE133" s="231">
        <f>IF(O133="základní",K133,0)</f>
        <v>0</v>
      </c>
      <c r="BF133" s="231">
        <f>IF(O133="snížená",K133,0)</f>
        <v>0</v>
      </c>
      <c r="BG133" s="231">
        <f>IF(O133="zákl. přenesená",K133,0)</f>
        <v>0</v>
      </c>
      <c r="BH133" s="231">
        <f>IF(O133="sníž. přenesená",K133,0)</f>
        <v>0</v>
      </c>
      <c r="BI133" s="231">
        <f>IF(O133="nulová",K133,0)</f>
        <v>0</v>
      </c>
      <c r="BJ133" s="19" t="s">
        <v>84</v>
      </c>
      <c r="BK133" s="231">
        <f>ROUND(P133*H133,2)</f>
        <v>0</v>
      </c>
      <c r="BL133" s="19" t="s">
        <v>218</v>
      </c>
      <c r="BM133" s="230" t="s">
        <v>1559</v>
      </c>
    </row>
    <row r="134" s="2" customFormat="1">
      <c r="A134" s="40"/>
      <c r="B134" s="41"/>
      <c r="C134" s="42"/>
      <c r="D134" s="232" t="s">
        <v>220</v>
      </c>
      <c r="E134" s="42"/>
      <c r="F134" s="233" t="s">
        <v>1558</v>
      </c>
      <c r="G134" s="42"/>
      <c r="H134" s="42"/>
      <c r="I134" s="234"/>
      <c r="J134" s="234"/>
      <c r="K134" s="42"/>
      <c r="L134" s="42"/>
      <c r="M134" s="46"/>
      <c r="N134" s="235"/>
      <c r="O134" s="236"/>
      <c r="P134" s="86"/>
      <c r="Q134" s="86"/>
      <c r="R134" s="86"/>
      <c r="S134" s="86"/>
      <c r="T134" s="86"/>
      <c r="U134" s="86"/>
      <c r="V134" s="86"/>
      <c r="W134" s="86"/>
      <c r="X134" s="87"/>
      <c r="Y134" s="40"/>
      <c r="Z134" s="40"/>
      <c r="AA134" s="40"/>
      <c r="AB134" s="40"/>
      <c r="AC134" s="40"/>
      <c r="AD134" s="40"/>
      <c r="AE134" s="40"/>
      <c r="AT134" s="19" t="s">
        <v>220</v>
      </c>
      <c r="AU134" s="19" t="s">
        <v>229</v>
      </c>
    </row>
    <row r="135" s="2" customFormat="1" ht="16.5" customHeight="1">
      <c r="A135" s="40"/>
      <c r="B135" s="41"/>
      <c r="C135" s="218" t="s">
        <v>308</v>
      </c>
      <c r="D135" s="218" t="s">
        <v>213</v>
      </c>
      <c r="E135" s="219" t="s">
        <v>1560</v>
      </c>
      <c r="F135" s="220" t="s">
        <v>1561</v>
      </c>
      <c r="G135" s="221" t="s">
        <v>345</v>
      </c>
      <c r="H135" s="222">
        <v>50</v>
      </c>
      <c r="I135" s="223"/>
      <c r="J135" s="223"/>
      <c r="K135" s="224">
        <f>ROUND(P135*H135,2)</f>
        <v>0</v>
      </c>
      <c r="L135" s="220" t="s">
        <v>22</v>
      </c>
      <c r="M135" s="46"/>
      <c r="N135" s="225" t="s">
        <v>22</v>
      </c>
      <c r="O135" s="226" t="s">
        <v>46</v>
      </c>
      <c r="P135" s="227">
        <f>I135+J135</f>
        <v>0</v>
      </c>
      <c r="Q135" s="227">
        <f>ROUND(I135*H135,2)</f>
        <v>0</v>
      </c>
      <c r="R135" s="227">
        <f>ROUND(J135*H135,2)</f>
        <v>0</v>
      </c>
      <c r="S135" s="86"/>
      <c r="T135" s="228">
        <f>S135*H135</f>
        <v>0</v>
      </c>
      <c r="U135" s="228">
        <v>0</v>
      </c>
      <c r="V135" s="228">
        <f>U135*H135</f>
        <v>0</v>
      </c>
      <c r="W135" s="228">
        <v>0</v>
      </c>
      <c r="X135" s="229">
        <f>W135*H135</f>
        <v>0</v>
      </c>
      <c r="Y135" s="40"/>
      <c r="Z135" s="40"/>
      <c r="AA135" s="40"/>
      <c r="AB135" s="40"/>
      <c r="AC135" s="40"/>
      <c r="AD135" s="40"/>
      <c r="AE135" s="40"/>
      <c r="AR135" s="230" t="s">
        <v>218</v>
      </c>
      <c r="AT135" s="230" t="s">
        <v>213</v>
      </c>
      <c r="AU135" s="230" t="s">
        <v>229</v>
      </c>
      <c r="AY135" s="19" t="s">
        <v>211</v>
      </c>
      <c r="BE135" s="231">
        <f>IF(O135="základní",K135,0)</f>
        <v>0</v>
      </c>
      <c r="BF135" s="231">
        <f>IF(O135="snížená",K135,0)</f>
        <v>0</v>
      </c>
      <c r="BG135" s="231">
        <f>IF(O135="zákl. přenesená",K135,0)</f>
        <v>0</v>
      </c>
      <c r="BH135" s="231">
        <f>IF(O135="sníž. přenesená",K135,0)</f>
        <v>0</v>
      </c>
      <c r="BI135" s="231">
        <f>IF(O135="nulová",K135,0)</f>
        <v>0</v>
      </c>
      <c r="BJ135" s="19" t="s">
        <v>84</v>
      </c>
      <c r="BK135" s="231">
        <f>ROUND(P135*H135,2)</f>
        <v>0</v>
      </c>
      <c r="BL135" s="19" t="s">
        <v>218</v>
      </c>
      <c r="BM135" s="230" t="s">
        <v>1562</v>
      </c>
    </row>
    <row r="136" s="2" customFormat="1">
      <c r="A136" s="40"/>
      <c r="B136" s="41"/>
      <c r="C136" s="42"/>
      <c r="D136" s="232" t="s">
        <v>220</v>
      </c>
      <c r="E136" s="42"/>
      <c r="F136" s="233" t="s">
        <v>1561</v>
      </c>
      <c r="G136" s="42"/>
      <c r="H136" s="42"/>
      <c r="I136" s="234"/>
      <c r="J136" s="234"/>
      <c r="K136" s="42"/>
      <c r="L136" s="42"/>
      <c r="M136" s="46"/>
      <c r="N136" s="235"/>
      <c r="O136" s="236"/>
      <c r="P136" s="86"/>
      <c r="Q136" s="86"/>
      <c r="R136" s="86"/>
      <c r="S136" s="86"/>
      <c r="T136" s="86"/>
      <c r="U136" s="86"/>
      <c r="V136" s="86"/>
      <c r="W136" s="86"/>
      <c r="X136" s="87"/>
      <c r="Y136" s="40"/>
      <c r="Z136" s="40"/>
      <c r="AA136" s="40"/>
      <c r="AB136" s="40"/>
      <c r="AC136" s="40"/>
      <c r="AD136" s="40"/>
      <c r="AE136" s="40"/>
      <c r="AT136" s="19" t="s">
        <v>220</v>
      </c>
      <c r="AU136" s="19" t="s">
        <v>229</v>
      </c>
    </row>
    <row r="137" s="12" customFormat="1" ht="20.88" customHeight="1">
      <c r="A137" s="12"/>
      <c r="B137" s="201"/>
      <c r="C137" s="202"/>
      <c r="D137" s="203" t="s">
        <v>76</v>
      </c>
      <c r="E137" s="216" t="s">
        <v>1563</v>
      </c>
      <c r="F137" s="216" t="s">
        <v>1564</v>
      </c>
      <c r="G137" s="202"/>
      <c r="H137" s="202"/>
      <c r="I137" s="205"/>
      <c r="J137" s="205"/>
      <c r="K137" s="217">
        <f>BK137</f>
        <v>0</v>
      </c>
      <c r="L137" s="202"/>
      <c r="M137" s="207"/>
      <c r="N137" s="208"/>
      <c r="O137" s="209"/>
      <c r="P137" s="209"/>
      <c r="Q137" s="210">
        <f>SUM(Q138:Q153)</f>
        <v>0</v>
      </c>
      <c r="R137" s="210">
        <f>SUM(R138:R153)</f>
        <v>0</v>
      </c>
      <c r="S137" s="209"/>
      <c r="T137" s="211">
        <f>SUM(T138:T153)</f>
        <v>0</v>
      </c>
      <c r="U137" s="209"/>
      <c r="V137" s="211">
        <f>SUM(V138:V153)</f>
        <v>0</v>
      </c>
      <c r="W137" s="209"/>
      <c r="X137" s="212">
        <f>SUM(X138:X153)</f>
        <v>0</v>
      </c>
      <c r="Y137" s="12"/>
      <c r="Z137" s="12"/>
      <c r="AA137" s="12"/>
      <c r="AB137" s="12"/>
      <c r="AC137" s="12"/>
      <c r="AD137" s="12"/>
      <c r="AE137" s="12"/>
      <c r="AR137" s="213" t="s">
        <v>84</v>
      </c>
      <c r="AT137" s="214" t="s">
        <v>76</v>
      </c>
      <c r="AU137" s="214" t="s">
        <v>86</v>
      </c>
      <c r="AY137" s="213" t="s">
        <v>211</v>
      </c>
      <c r="BK137" s="215">
        <f>SUM(BK138:BK153)</f>
        <v>0</v>
      </c>
    </row>
    <row r="138" s="2" customFormat="1" ht="16.5" customHeight="1">
      <c r="A138" s="40"/>
      <c r="B138" s="41"/>
      <c r="C138" s="218" t="s">
        <v>314</v>
      </c>
      <c r="D138" s="218" t="s">
        <v>213</v>
      </c>
      <c r="E138" s="219" t="s">
        <v>1565</v>
      </c>
      <c r="F138" s="220" t="s">
        <v>1566</v>
      </c>
      <c r="G138" s="221" t="s">
        <v>1567</v>
      </c>
      <c r="H138" s="222">
        <v>15.75</v>
      </c>
      <c r="I138" s="223"/>
      <c r="J138" s="223"/>
      <c r="K138" s="224">
        <f>ROUND(P138*H138,2)</f>
        <v>0</v>
      </c>
      <c r="L138" s="220" t="s">
        <v>22</v>
      </c>
      <c r="M138" s="46"/>
      <c r="N138" s="225" t="s">
        <v>22</v>
      </c>
      <c r="O138" s="226" t="s">
        <v>46</v>
      </c>
      <c r="P138" s="227">
        <f>I138+J138</f>
        <v>0</v>
      </c>
      <c r="Q138" s="227">
        <f>ROUND(I138*H138,2)</f>
        <v>0</v>
      </c>
      <c r="R138" s="227">
        <f>ROUND(J138*H138,2)</f>
        <v>0</v>
      </c>
      <c r="S138" s="86"/>
      <c r="T138" s="228">
        <f>S138*H138</f>
        <v>0</v>
      </c>
      <c r="U138" s="228">
        <v>0</v>
      </c>
      <c r="V138" s="228">
        <f>U138*H138</f>
        <v>0</v>
      </c>
      <c r="W138" s="228">
        <v>0</v>
      </c>
      <c r="X138" s="229">
        <f>W138*H138</f>
        <v>0</v>
      </c>
      <c r="Y138" s="40"/>
      <c r="Z138" s="40"/>
      <c r="AA138" s="40"/>
      <c r="AB138" s="40"/>
      <c r="AC138" s="40"/>
      <c r="AD138" s="40"/>
      <c r="AE138" s="40"/>
      <c r="AR138" s="230" t="s">
        <v>218</v>
      </c>
      <c r="AT138" s="230" t="s">
        <v>213</v>
      </c>
      <c r="AU138" s="230" t="s">
        <v>229</v>
      </c>
      <c r="AY138" s="19" t="s">
        <v>211</v>
      </c>
      <c r="BE138" s="231">
        <f>IF(O138="základní",K138,0)</f>
        <v>0</v>
      </c>
      <c r="BF138" s="231">
        <f>IF(O138="snížená",K138,0)</f>
        <v>0</v>
      </c>
      <c r="BG138" s="231">
        <f>IF(O138="zákl. přenesená",K138,0)</f>
        <v>0</v>
      </c>
      <c r="BH138" s="231">
        <f>IF(O138="sníž. přenesená",K138,0)</f>
        <v>0</v>
      </c>
      <c r="BI138" s="231">
        <f>IF(O138="nulová",K138,0)</f>
        <v>0</v>
      </c>
      <c r="BJ138" s="19" t="s">
        <v>84</v>
      </c>
      <c r="BK138" s="231">
        <f>ROUND(P138*H138,2)</f>
        <v>0</v>
      </c>
      <c r="BL138" s="19" t="s">
        <v>218</v>
      </c>
      <c r="BM138" s="230" t="s">
        <v>1568</v>
      </c>
    </row>
    <row r="139" s="2" customFormat="1">
      <c r="A139" s="40"/>
      <c r="B139" s="41"/>
      <c r="C139" s="42"/>
      <c r="D139" s="232" t="s">
        <v>220</v>
      </c>
      <c r="E139" s="42"/>
      <c r="F139" s="233" t="s">
        <v>1566</v>
      </c>
      <c r="G139" s="42"/>
      <c r="H139" s="42"/>
      <c r="I139" s="234"/>
      <c r="J139" s="234"/>
      <c r="K139" s="42"/>
      <c r="L139" s="42"/>
      <c r="M139" s="46"/>
      <c r="N139" s="235"/>
      <c r="O139" s="236"/>
      <c r="P139" s="86"/>
      <c r="Q139" s="86"/>
      <c r="R139" s="86"/>
      <c r="S139" s="86"/>
      <c r="T139" s="86"/>
      <c r="U139" s="86"/>
      <c r="V139" s="86"/>
      <c r="W139" s="86"/>
      <c r="X139" s="87"/>
      <c r="Y139" s="40"/>
      <c r="Z139" s="40"/>
      <c r="AA139" s="40"/>
      <c r="AB139" s="40"/>
      <c r="AC139" s="40"/>
      <c r="AD139" s="40"/>
      <c r="AE139" s="40"/>
      <c r="AT139" s="19" t="s">
        <v>220</v>
      </c>
      <c r="AU139" s="19" t="s">
        <v>229</v>
      </c>
    </row>
    <row r="140" s="2" customFormat="1" ht="16.5" customHeight="1">
      <c r="A140" s="40"/>
      <c r="B140" s="41"/>
      <c r="C140" s="218" t="s">
        <v>318</v>
      </c>
      <c r="D140" s="218" t="s">
        <v>213</v>
      </c>
      <c r="E140" s="219" t="s">
        <v>1569</v>
      </c>
      <c r="F140" s="220" t="s">
        <v>1570</v>
      </c>
      <c r="G140" s="221" t="s">
        <v>1567</v>
      </c>
      <c r="H140" s="222">
        <v>16.100000000000001</v>
      </c>
      <c r="I140" s="223"/>
      <c r="J140" s="223"/>
      <c r="K140" s="224">
        <f>ROUND(P140*H140,2)</f>
        <v>0</v>
      </c>
      <c r="L140" s="220" t="s">
        <v>22</v>
      </c>
      <c r="M140" s="46"/>
      <c r="N140" s="225" t="s">
        <v>22</v>
      </c>
      <c r="O140" s="226" t="s">
        <v>46</v>
      </c>
      <c r="P140" s="227">
        <f>I140+J140</f>
        <v>0</v>
      </c>
      <c r="Q140" s="227">
        <f>ROUND(I140*H140,2)</f>
        <v>0</v>
      </c>
      <c r="R140" s="227">
        <f>ROUND(J140*H140,2)</f>
        <v>0</v>
      </c>
      <c r="S140" s="86"/>
      <c r="T140" s="228">
        <f>S140*H140</f>
        <v>0</v>
      </c>
      <c r="U140" s="228">
        <v>0</v>
      </c>
      <c r="V140" s="228">
        <f>U140*H140</f>
        <v>0</v>
      </c>
      <c r="W140" s="228">
        <v>0</v>
      </c>
      <c r="X140" s="229">
        <f>W140*H140</f>
        <v>0</v>
      </c>
      <c r="Y140" s="40"/>
      <c r="Z140" s="40"/>
      <c r="AA140" s="40"/>
      <c r="AB140" s="40"/>
      <c r="AC140" s="40"/>
      <c r="AD140" s="40"/>
      <c r="AE140" s="40"/>
      <c r="AR140" s="230" t="s">
        <v>218</v>
      </c>
      <c r="AT140" s="230" t="s">
        <v>213</v>
      </c>
      <c r="AU140" s="230" t="s">
        <v>229</v>
      </c>
      <c r="AY140" s="19" t="s">
        <v>211</v>
      </c>
      <c r="BE140" s="231">
        <f>IF(O140="základní",K140,0)</f>
        <v>0</v>
      </c>
      <c r="BF140" s="231">
        <f>IF(O140="snížená",K140,0)</f>
        <v>0</v>
      </c>
      <c r="BG140" s="231">
        <f>IF(O140="zákl. přenesená",K140,0)</f>
        <v>0</v>
      </c>
      <c r="BH140" s="231">
        <f>IF(O140="sníž. přenesená",K140,0)</f>
        <v>0</v>
      </c>
      <c r="BI140" s="231">
        <f>IF(O140="nulová",K140,0)</f>
        <v>0</v>
      </c>
      <c r="BJ140" s="19" t="s">
        <v>84</v>
      </c>
      <c r="BK140" s="231">
        <f>ROUND(P140*H140,2)</f>
        <v>0</v>
      </c>
      <c r="BL140" s="19" t="s">
        <v>218</v>
      </c>
      <c r="BM140" s="230" t="s">
        <v>1571</v>
      </c>
    </row>
    <row r="141" s="2" customFormat="1">
      <c r="A141" s="40"/>
      <c r="B141" s="41"/>
      <c r="C141" s="42"/>
      <c r="D141" s="232" t="s">
        <v>220</v>
      </c>
      <c r="E141" s="42"/>
      <c r="F141" s="233" t="s">
        <v>1570</v>
      </c>
      <c r="G141" s="42"/>
      <c r="H141" s="42"/>
      <c r="I141" s="234"/>
      <c r="J141" s="234"/>
      <c r="K141" s="42"/>
      <c r="L141" s="42"/>
      <c r="M141" s="46"/>
      <c r="N141" s="235"/>
      <c r="O141" s="236"/>
      <c r="P141" s="86"/>
      <c r="Q141" s="86"/>
      <c r="R141" s="86"/>
      <c r="S141" s="86"/>
      <c r="T141" s="86"/>
      <c r="U141" s="86"/>
      <c r="V141" s="86"/>
      <c r="W141" s="86"/>
      <c r="X141" s="87"/>
      <c r="Y141" s="40"/>
      <c r="Z141" s="40"/>
      <c r="AA141" s="40"/>
      <c r="AB141" s="40"/>
      <c r="AC141" s="40"/>
      <c r="AD141" s="40"/>
      <c r="AE141" s="40"/>
      <c r="AT141" s="19" t="s">
        <v>220</v>
      </c>
      <c r="AU141" s="19" t="s">
        <v>229</v>
      </c>
    </row>
    <row r="142" s="2" customFormat="1" ht="16.5" customHeight="1">
      <c r="A142" s="40"/>
      <c r="B142" s="41"/>
      <c r="C142" s="218" t="s">
        <v>323</v>
      </c>
      <c r="D142" s="218" t="s">
        <v>213</v>
      </c>
      <c r="E142" s="219" t="s">
        <v>1572</v>
      </c>
      <c r="F142" s="220" t="s">
        <v>1573</v>
      </c>
      <c r="G142" s="221" t="s">
        <v>497</v>
      </c>
      <c r="H142" s="222">
        <v>2</v>
      </c>
      <c r="I142" s="223"/>
      <c r="J142" s="223"/>
      <c r="K142" s="224">
        <f>ROUND(P142*H142,2)</f>
        <v>0</v>
      </c>
      <c r="L142" s="220" t="s">
        <v>22</v>
      </c>
      <c r="M142" s="46"/>
      <c r="N142" s="225" t="s">
        <v>22</v>
      </c>
      <c r="O142" s="226" t="s">
        <v>46</v>
      </c>
      <c r="P142" s="227">
        <f>I142+J142</f>
        <v>0</v>
      </c>
      <c r="Q142" s="227">
        <f>ROUND(I142*H142,2)</f>
        <v>0</v>
      </c>
      <c r="R142" s="227">
        <f>ROUND(J142*H142,2)</f>
        <v>0</v>
      </c>
      <c r="S142" s="86"/>
      <c r="T142" s="228">
        <f>S142*H142</f>
        <v>0</v>
      </c>
      <c r="U142" s="228">
        <v>0</v>
      </c>
      <c r="V142" s="228">
        <f>U142*H142</f>
        <v>0</v>
      </c>
      <c r="W142" s="228">
        <v>0</v>
      </c>
      <c r="X142" s="229">
        <f>W142*H142</f>
        <v>0</v>
      </c>
      <c r="Y142" s="40"/>
      <c r="Z142" s="40"/>
      <c r="AA142" s="40"/>
      <c r="AB142" s="40"/>
      <c r="AC142" s="40"/>
      <c r="AD142" s="40"/>
      <c r="AE142" s="40"/>
      <c r="AR142" s="230" t="s">
        <v>218</v>
      </c>
      <c r="AT142" s="230" t="s">
        <v>213</v>
      </c>
      <c r="AU142" s="230" t="s">
        <v>229</v>
      </c>
      <c r="AY142" s="19" t="s">
        <v>211</v>
      </c>
      <c r="BE142" s="231">
        <f>IF(O142="základní",K142,0)</f>
        <v>0</v>
      </c>
      <c r="BF142" s="231">
        <f>IF(O142="snížená",K142,0)</f>
        <v>0</v>
      </c>
      <c r="BG142" s="231">
        <f>IF(O142="zákl. přenesená",K142,0)</f>
        <v>0</v>
      </c>
      <c r="BH142" s="231">
        <f>IF(O142="sníž. přenesená",K142,0)</f>
        <v>0</v>
      </c>
      <c r="BI142" s="231">
        <f>IF(O142="nulová",K142,0)</f>
        <v>0</v>
      </c>
      <c r="BJ142" s="19" t="s">
        <v>84</v>
      </c>
      <c r="BK142" s="231">
        <f>ROUND(P142*H142,2)</f>
        <v>0</v>
      </c>
      <c r="BL142" s="19" t="s">
        <v>218</v>
      </c>
      <c r="BM142" s="230" t="s">
        <v>1574</v>
      </c>
    </row>
    <row r="143" s="2" customFormat="1">
      <c r="A143" s="40"/>
      <c r="B143" s="41"/>
      <c r="C143" s="42"/>
      <c r="D143" s="232" t="s">
        <v>220</v>
      </c>
      <c r="E143" s="42"/>
      <c r="F143" s="233" t="s">
        <v>1573</v>
      </c>
      <c r="G143" s="42"/>
      <c r="H143" s="42"/>
      <c r="I143" s="234"/>
      <c r="J143" s="234"/>
      <c r="K143" s="42"/>
      <c r="L143" s="42"/>
      <c r="M143" s="46"/>
      <c r="N143" s="235"/>
      <c r="O143" s="236"/>
      <c r="P143" s="86"/>
      <c r="Q143" s="86"/>
      <c r="R143" s="86"/>
      <c r="S143" s="86"/>
      <c r="T143" s="86"/>
      <c r="U143" s="86"/>
      <c r="V143" s="86"/>
      <c r="W143" s="86"/>
      <c r="X143" s="87"/>
      <c r="Y143" s="40"/>
      <c r="Z143" s="40"/>
      <c r="AA143" s="40"/>
      <c r="AB143" s="40"/>
      <c r="AC143" s="40"/>
      <c r="AD143" s="40"/>
      <c r="AE143" s="40"/>
      <c r="AT143" s="19" t="s">
        <v>220</v>
      </c>
      <c r="AU143" s="19" t="s">
        <v>229</v>
      </c>
    </row>
    <row r="144" s="2" customFormat="1" ht="16.5" customHeight="1">
      <c r="A144" s="40"/>
      <c r="B144" s="41"/>
      <c r="C144" s="218" t="s">
        <v>8</v>
      </c>
      <c r="D144" s="218" t="s">
        <v>213</v>
      </c>
      <c r="E144" s="219" t="s">
        <v>1575</v>
      </c>
      <c r="F144" s="220" t="s">
        <v>1576</v>
      </c>
      <c r="G144" s="221" t="s">
        <v>497</v>
      </c>
      <c r="H144" s="222">
        <v>4</v>
      </c>
      <c r="I144" s="223"/>
      <c r="J144" s="223"/>
      <c r="K144" s="224">
        <f>ROUND(P144*H144,2)</f>
        <v>0</v>
      </c>
      <c r="L144" s="220" t="s">
        <v>22</v>
      </c>
      <c r="M144" s="46"/>
      <c r="N144" s="225" t="s">
        <v>22</v>
      </c>
      <c r="O144" s="226" t="s">
        <v>46</v>
      </c>
      <c r="P144" s="227">
        <f>I144+J144</f>
        <v>0</v>
      </c>
      <c r="Q144" s="227">
        <f>ROUND(I144*H144,2)</f>
        <v>0</v>
      </c>
      <c r="R144" s="227">
        <f>ROUND(J144*H144,2)</f>
        <v>0</v>
      </c>
      <c r="S144" s="86"/>
      <c r="T144" s="228">
        <f>S144*H144</f>
        <v>0</v>
      </c>
      <c r="U144" s="228">
        <v>0</v>
      </c>
      <c r="V144" s="228">
        <f>U144*H144</f>
        <v>0</v>
      </c>
      <c r="W144" s="228">
        <v>0</v>
      </c>
      <c r="X144" s="229">
        <f>W144*H144</f>
        <v>0</v>
      </c>
      <c r="Y144" s="40"/>
      <c r="Z144" s="40"/>
      <c r="AA144" s="40"/>
      <c r="AB144" s="40"/>
      <c r="AC144" s="40"/>
      <c r="AD144" s="40"/>
      <c r="AE144" s="40"/>
      <c r="AR144" s="230" t="s">
        <v>218</v>
      </c>
      <c r="AT144" s="230" t="s">
        <v>213</v>
      </c>
      <c r="AU144" s="230" t="s">
        <v>229</v>
      </c>
      <c r="AY144" s="19" t="s">
        <v>211</v>
      </c>
      <c r="BE144" s="231">
        <f>IF(O144="základní",K144,0)</f>
        <v>0</v>
      </c>
      <c r="BF144" s="231">
        <f>IF(O144="snížená",K144,0)</f>
        <v>0</v>
      </c>
      <c r="BG144" s="231">
        <f>IF(O144="zákl. přenesená",K144,0)</f>
        <v>0</v>
      </c>
      <c r="BH144" s="231">
        <f>IF(O144="sníž. přenesená",K144,0)</f>
        <v>0</v>
      </c>
      <c r="BI144" s="231">
        <f>IF(O144="nulová",K144,0)</f>
        <v>0</v>
      </c>
      <c r="BJ144" s="19" t="s">
        <v>84</v>
      </c>
      <c r="BK144" s="231">
        <f>ROUND(P144*H144,2)</f>
        <v>0</v>
      </c>
      <c r="BL144" s="19" t="s">
        <v>218</v>
      </c>
      <c r="BM144" s="230" t="s">
        <v>1577</v>
      </c>
    </row>
    <row r="145" s="2" customFormat="1">
      <c r="A145" s="40"/>
      <c r="B145" s="41"/>
      <c r="C145" s="42"/>
      <c r="D145" s="232" t="s">
        <v>220</v>
      </c>
      <c r="E145" s="42"/>
      <c r="F145" s="233" t="s">
        <v>1576</v>
      </c>
      <c r="G145" s="42"/>
      <c r="H145" s="42"/>
      <c r="I145" s="234"/>
      <c r="J145" s="234"/>
      <c r="K145" s="42"/>
      <c r="L145" s="42"/>
      <c r="M145" s="46"/>
      <c r="N145" s="235"/>
      <c r="O145" s="236"/>
      <c r="P145" s="86"/>
      <c r="Q145" s="86"/>
      <c r="R145" s="86"/>
      <c r="S145" s="86"/>
      <c r="T145" s="86"/>
      <c r="U145" s="86"/>
      <c r="V145" s="86"/>
      <c r="W145" s="86"/>
      <c r="X145" s="87"/>
      <c r="Y145" s="40"/>
      <c r="Z145" s="40"/>
      <c r="AA145" s="40"/>
      <c r="AB145" s="40"/>
      <c r="AC145" s="40"/>
      <c r="AD145" s="40"/>
      <c r="AE145" s="40"/>
      <c r="AT145" s="19" t="s">
        <v>220</v>
      </c>
      <c r="AU145" s="19" t="s">
        <v>229</v>
      </c>
    </row>
    <row r="146" s="2" customFormat="1" ht="16.5" customHeight="1">
      <c r="A146" s="40"/>
      <c r="B146" s="41"/>
      <c r="C146" s="218" t="s">
        <v>337</v>
      </c>
      <c r="D146" s="218" t="s">
        <v>213</v>
      </c>
      <c r="E146" s="219" t="s">
        <v>1578</v>
      </c>
      <c r="F146" s="220" t="s">
        <v>1579</v>
      </c>
      <c r="G146" s="221" t="s">
        <v>497</v>
      </c>
      <c r="H146" s="222">
        <v>4</v>
      </c>
      <c r="I146" s="223"/>
      <c r="J146" s="223"/>
      <c r="K146" s="224">
        <f>ROUND(P146*H146,2)</f>
        <v>0</v>
      </c>
      <c r="L146" s="220" t="s">
        <v>22</v>
      </c>
      <c r="M146" s="46"/>
      <c r="N146" s="225" t="s">
        <v>22</v>
      </c>
      <c r="O146" s="226" t="s">
        <v>46</v>
      </c>
      <c r="P146" s="227">
        <f>I146+J146</f>
        <v>0</v>
      </c>
      <c r="Q146" s="227">
        <f>ROUND(I146*H146,2)</f>
        <v>0</v>
      </c>
      <c r="R146" s="227">
        <f>ROUND(J146*H146,2)</f>
        <v>0</v>
      </c>
      <c r="S146" s="86"/>
      <c r="T146" s="228">
        <f>S146*H146</f>
        <v>0</v>
      </c>
      <c r="U146" s="228">
        <v>0</v>
      </c>
      <c r="V146" s="228">
        <f>U146*H146</f>
        <v>0</v>
      </c>
      <c r="W146" s="228">
        <v>0</v>
      </c>
      <c r="X146" s="229">
        <f>W146*H146</f>
        <v>0</v>
      </c>
      <c r="Y146" s="40"/>
      <c r="Z146" s="40"/>
      <c r="AA146" s="40"/>
      <c r="AB146" s="40"/>
      <c r="AC146" s="40"/>
      <c r="AD146" s="40"/>
      <c r="AE146" s="40"/>
      <c r="AR146" s="230" t="s">
        <v>218</v>
      </c>
      <c r="AT146" s="230" t="s">
        <v>213</v>
      </c>
      <c r="AU146" s="230" t="s">
        <v>229</v>
      </c>
      <c r="AY146" s="19" t="s">
        <v>211</v>
      </c>
      <c r="BE146" s="231">
        <f>IF(O146="základní",K146,0)</f>
        <v>0</v>
      </c>
      <c r="BF146" s="231">
        <f>IF(O146="snížená",K146,0)</f>
        <v>0</v>
      </c>
      <c r="BG146" s="231">
        <f>IF(O146="zákl. přenesená",K146,0)</f>
        <v>0</v>
      </c>
      <c r="BH146" s="231">
        <f>IF(O146="sníž. přenesená",K146,0)</f>
        <v>0</v>
      </c>
      <c r="BI146" s="231">
        <f>IF(O146="nulová",K146,0)</f>
        <v>0</v>
      </c>
      <c r="BJ146" s="19" t="s">
        <v>84</v>
      </c>
      <c r="BK146" s="231">
        <f>ROUND(P146*H146,2)</f>
        <v>0</v>
      </c>
      <c r="BL146" s="19" t="s">
        <v>218</v>
      </c>
      <c r="BM146" s="230" t="s">
        <v>1580</v>
      </c>
    </row>
    <row r="147" s="2" customFormat="1">
      <c r="A147" s="40"/>
      <c r="B147" s="41"/>
      <c r="C147" s="42"/>
      <c r="D147" s="232" t="s">
        <v>220</v>
      </c>
      <c r="E147" s="42"/>
      <c r="F147" s="233" t="s">
        <v>1579</v>
      </c>
      <c r="G147" s="42"/>
      <c r="H147" s="42"/>
      <c r="I147" s="234"/>
      <c r="J147" s="234"/>
      <c r="K147" s="42"/>
      <c r="L147" s="42"/>
      <c r="M147" s="46"/>
      <c r="N147" s="235"/>
      <c r="O147" s="236"/>
      <c r="P147" s="86"/>
      <c r="Q147" s="86"/>
      <c r="R147" s="86"/>
      <c r="S147" s="86"/>
      <c r="T147" s="86"/>
      <c r="U147" s="86"/>
      <c r="V147" s="86"/>
      <c r="W147" s="86"/>
      <c r="X147" s="87"/>
      <c r="Y147" s="40"/>
      <c r="Z147" s="40"/>
      <c r="AA147" s="40"/>
      <c r="AB147" s="40"/>
      <c r="AC147" s="40"/>
      <c r="AD147" s="40"/>
      <c r="AE147" s="40"/>
      <c r="AT147" s="19" t="s">
        <v>220</v>
      </c>
      <c r="AU147" s="19" t="s">
        <v>229</v>
      </c>
    </row>
    <row r="148" s="2" customFormat="1" ht="16.5" customHeight="1">
      <c r="A148" s="40"/>
      <c r="B148" s="41"/>
      <c r="C148" s="218" t="s">
        <v>342</v>
      </c>
      <c r="D148" s="218" t="s">
        <v>213</v>
      </c>
      <c r="E148" s="219" t="s">
        <v>1581</v>
      </c>
      <c r="F148" s="220" t="s">
        <v>1582</v>
      </c>
      <c r="G148" s="221" t="s">
        <v>1567</v>
      </c>
      <c r="H148" s="222">
        <v>1</v>
      </c>
      <c r="I148" s="223"/>
      <c r="J148" s="223"/>
      <c r="K148" s="224">
        <f>ROUND(P148*H148,2)</f>
        <v>0</v>
      </c>
      <c r="L148" s="220" t="s">
        <v>22</v>
      </c>
      <c r="M148" s="46"/>
      <c r="N148" s="225" t="s">
        <v>22</v>
      </c>
      <c r="O148" s="226" t="s">
        <v>46</v>
      </c>
      <c r="P148" s="227">
        <f>I148+J148</f>
        <v>0</v>
      </c>
      <c r="Q148" s="227">
        <f>ROUND(I148*H148,2)</f>
        <v>0</v>
      </c>
      <c r="R148" s="227">
        <f>ROUND(J148*H148,2)</f>
        <v>0</v>
      </c>
      <c r="S148" s="86"/>
      <c r="T148" s="228">
        <f>S148*H148</f>
        <v>0</v>
      </c>
      <c r="U148" s="228">
        <v>0</v>
      </c>
      <c r="V148" s="228">
        <f>U148*H148</f>
        <v>0</v>
      </c>
      <c r="W148" s="228">
        <v>0</v>
      </c>
      <c r="X148" s="229">
        <f>W148*H148</f>
        <v>0</v>
      </c>
      <c r="Y148" s="40"/>
      <c r="Z148" s="40"/>
      <c r="AA148" s="40"/>
      <c r="AB148" s="40"/>
      <c r="AC148" s="40"/>
      <c r="AD148" s="40"/>
      <c r="AE148" s="40"/>
      <c r="AR148" s="230" t="s">
        <v>218</v>
      </c>
      <c r="AT148" s="230" t="s">
        <v>213</v>
      </c>
      <c r="AU148" s="230" t="s">
        <v>229</v>
      </c>
      <c r="AY148" s="19" t="s">
        <v>211</v>
      </c>
      <c r="BE148" s="231">
        <f>IF(O148="základní",K148,0)</f>
        <v>0</v>
      </c>
      <c r="BF148" s="231">
        <f>IF(O148="snížená",K148,0)</f>
        <v>0</v>
      </c>
      <c r="BG148" s="231">
        <f>IF(O148="zákl. přenesená",K148,0)</f>
        <v>0</v>
      </c>
      <c r="BH148" s="231">
        <f>IF(O148="sníž. přenesená",K148,0)</f>
        <v>0</v>
      </c>
      <c r="BI148" s="231">
        <f>IF(O148="nulová",K148,0)</f>
        <v>0</v>
      </c>
      <c r="BJ148" s="19" t="s">
        <v>84</v>
      </c>
      <c r="BK148" s="231">
        <f>ROUND(P148*H148,2)</f>
        <v>0</v>
      </c>
      <c r="BL148" s="19" t="s">
        <v>218</v>
      </c>
      <c r="BM148" s="230" t="s">
        <v>1583</v>
      </c>
    </row>
    <row r="149" s="2" customFormat="1">
      <c r="A149" s="40"/>
      <c r="B149" s="41"/>
      <c r="C149" s="42"/>
      <c r="D149" s="232" t="s">
        <v>220</v>
      </c>
      <c r="E149" s="42"/>
      <c r="F149" s="233" t="s">
        <v>1582</v>
      </c>
      <c r="G149" s="42"/>
      <c r="H149" s="42"/>
      <c r="I149" s="234"/>
      <c r="J149" s="234"/>
      <c r="K149" s="42"/>
      <c r="L149" s="42"/>
      <c r="M149" s="46"/>
      <c r="N149" s="235"/>
      <c r="O149" s="236"/>
      <c r="P149" s="86"/>
      <c r="Q149" s="86"/>
      <c r="R149" s="86"/>
      <c r="S149" s="86"/>
      <c r="T149" s="86"/>
      <c r="U149" s="86"/>
      <c r="V149" s="86"/>
      <c r="W149" s="86"/>
      <c r="X149" s="87"/>
      <c r="Y149" s="40"/>
      <c r="Z149" s="40"/>
      <c r="AA149" s="40"/>
      <c r="AB149" s="40"/>
      <c r="AC149" s="40"/>
      <c r="AD149" s="40"/>
      <c r="AE149" s="40"/>
      <c r="AT149" s="19" t="s">
        <v>220</v>
      </c>
      <c r="AU149" s="19" t="s">
        <v>229</v>
      </c>
    </row>
    <row r="150" s="2" customFormat="1" ht="16.5" customHeight="1">
      <c r="A150" s="40"/>
      <c r="B150" s="41"/>
      <c r="C150" s="218" t="s">
        <v>349</v>
      </c>
      <c r="D150" s="218" t="s">
        <v>213</v>
      </c>
      <c r="E150" s="219" t="s">
        <v>1584</v>
      </c>
      <c r="F150" s="220" t="s">
        <v>1585</v>
      </c>
      <c r="G150" s="221" t="s">
        <v>688</v>
      </c>
      <c r="H150" s="222">
        <v>2</v>
      </c>
      <c r="I150" s="223"/>
      <c r="J150" s="223"/>
      <c r="K150" s="224">
        <f>ROUND(P150*H150,2)</f>
        <v>0</v>
      </c>
      <c r="L150" s="220" t="s">
        <v>22</v>
      </c>
      <c r="M150" s="46"/>
      <c r="N150" s="225" t="s">
        <v>22</v>
      </c>
      <c r="O150" s="226" t="s">
        <v>46</v>
      </c>
      <c r="P150" s="227">
        <f>I150+J150</f>
        <v>0</v>
      </c>
      <c r="Q150" s="227">
        <f>ROUND(I150*H150,2)</f>
        <v>0</v>
      </c>
      <c r="R150" s="227">
        <f>ROUND(J150*H150,2)</f>
        <v>0</v>
      </c>
      <c r="S150" s="86"/>
      <c r="T150" s="228">
        <f>S150*H150</f>
        <v>0</v>
      </c>
      <c r="U150" s="228">
        <v>0</v>
      </c>
      <c r="V150" s="228">
        <f>U150*H150</f>
        <v>0</v>
      </c>
      <c r="W150" s="228">
        <v>0</v>
      </c>
      <c r="X150" s="229">
        <f>W150*H150</f>
        <v>0</v>
      </c>
      <c r="Y150" s="40"/>
      <c r="Z150" s="40"/>
      <c r="AA150" s="40"/>
      <c r="AB150" s="40"/>
      <c r="AC150" s="40"/>
      <c r="AD150" s="40"/>
      <c r="AE150" s="40"/>
      <c r="AR150" s="230" t="s">
        <v>218</v>
      </c>
      <c r="AT150" s="230" t="s">
        <v>213</v>
      </c>
      <c r="AU150" s="230" t="s">
        <v>229</v>
      </c>
      <c r="AY150" s="19" t="s">
        <v>211</v>
      </c>
      <c r="BE150" s="231">
        <f>IF(O150="základní",K150,0)</f>
        <v>0</v>
      </c>
      <c r="BF150" s="231">
        <f>IF(O150="snížená",K150,0)</f>
        <v>0</v>
      </c>
      <c r="BG150" s="231">
        <f>IF(O150="zákl. přenesená",K150,0)</f>
        <v>0</v>
      </c>
      <c r="BH150" s="231">
        <f>IF(O150="sníž. přenesená",K150,0)</f>
        <v>0</v>
      </c>
      <c r="BI150" s="231">
        <f>IF(O150="nulová",K150,0)</f>
        <v>0</v>
      </c>
      <c r="BJ150" s="19" t="s">
        <v>84</v>
      </c>
      <c r="BK150" s="231">
        <f>ROUND(P150*H150,2)</f>
        <v>0</v>
      </c>
      <c r="BL150" s="19" t="s">
        <v>218</v>
      </c>
      <c r="BM150" s="230" t="s">
        <v>1586</v>
      </c>
    </row>
    <row r="151" s="2" customFormat="1">
      <c r="A151" s="40"/>
      <c r="B151" s="41"/>
      <c r="C151" s="42"/>
      <c r="D151" s="232" t="s">
        <v>220</v>
      </c>
      <c r="E151" s="42"/>
      <c r="F151" s="233" t="s">
        <v>1585</v>
      </c>
      <c r="G151" s="42"/>
      <c r="H151" s="42"/>
      <c r="I151" s="234"/>
      <c r="J151" s="234"/>
      <c r="K151" s="42"/>
      <c r="L151" s="42"/>
      <c r="M151" s="46"/>
      <c r="N151" s="235"/>
      <c r="O151" s="236"/>
      <c r="P151" s="86"/>
      <c r="Q151" s="86"/>
      <c r="R151" s="86"/>
      <c r="S151" s="86"/>
      <c r="T151" s="86"/>
      <c r="U151" s="86"/>
      <c r="V151" s="86"/>
      <c r="W151" s="86"/>
      <c r="X151" s="87"/>
      <c r="Y151" s="40"/>
      <c r="Z151" s="40"/>
      <c r="AA151" s="40"/>
      <c r="AB151" s="40"/>
      <c r="AC151" s="40"/>
      <c r="AD151" s="40"/>
      <c r="AE151" s="40"/>
      <c r="AT151" s="19" t="s">
        <v>220</v>
      </c>
      <c r="AU151" s="19" t="s">
        <v>229</v>
      </c>
    </row>
    <row r="152" s="2" customFormat="1" ht="16.5" customHeight="1">
      <c r="A152" s="40"/>
      <c r="B152" s="41"/>
      <c r="C152" s="218" t="s">
        <v>356</v>
      </c>
      <c r="D152" s="218" t="s">
        <v>213</v>
      </c>
      <c r="E152" s="219" t="s">
        <v>1587</v>
      </c>
      <c r="F152" s="220" t="s">
        <v>1515</v>
      </c>
      <c r="G152" s="221" t="s">
        <v>688</v>
      </c>
      <c r="H152" s="222">
        <v>1</v>
      </c>
      <c r="I152" s="223"/>
      <c r="J152" s="223"/>
      <c r="K152" s="224">
        <f>ROUND(P152*H152,2)</f>
        <v>0</v>
      </c>
      <c r="L152" s="220" t="s">
        <v>22</v>
      </c>
      <c r="M152" s="46"/>
      <c r="N152" s="225" t="s">
        <v>22</v>
      </c>
      <c r="O152" s="226" t="s">
        <v>46</v>
      </c>
      <c r="P152" s="227">
        <f>I152+J152</f>
        <v>0</v>
      </c>
      <c r="Q152" s="227">
        <f>ROUND(I152*H152,2)</f>
        <v>0</v>
      </c>
      <c r="R152" s="227">
        <f>ROUND(J152*H152,2)</f>
        <v>0</v>
      </c>
      <c r="S152" s="86"/>
      <c r="T152" s="228">
        <f>S152*H152</f>
        <v>0</v>
      </c>
      <c r="U152" s="228">
        <v>0</v>
      </c>
      <c r="V152" s="228">
        <f>U152*H152</f>
        <v>0</v>
      </c>
      <c r="W152" s="228">
        <v>0</v>
      </c>
      <c r="X152" s="229">
        <f>W152*H152</f>
        <v>0</v>
      </c>
      <c r="Y152" s="40"/>
      <c r="Z152" s="40"/>
      <c r="AA152" s="40"/>
      <c r="AB152" s="40"/>
      <c r="AC152" s="40"/>
      <c r="AD152" s="40"/>
      <c r="AE152" s="40"/>
      <c r="AR152" s="230" t="s">
        <v>218</v>
      </c>
      <c r="AT152" s="230" t="s">
        <v>213</v>
      </c>
      <c r="AU152" s="230" t="s">
        <v>229</v>
      </c>
      <c r="AY152" s="19" t="s">
        <v>211</v>
      </c>
      <c r="BE152" s="231">
        <f>IF(O152="základní",K152,0)</f>
        <v>0</v>
      </c>
      <c r="BF152" s="231">
        <f>IF(O152="snížená",K152,0)</f>
        <v>0</v>
      </c>
      <c r="BG152" s="231">
        <f>IF(O152="zákl. přenesená",K152,0)</f>
        <v>0</v>
      </c>
      <c r="BH152" s="231">
        <f>IF(O152="sníž. přenesená",K152,0)</f>
        <v>0</v>
      </c>
      <c r="BI152" s="231">
        <f>IF(O152="nulová",K152,0)</f>
        <v>0</v>
      </c>
      <c r="BJ152" s="19" t="s">
        <v>84</v>
      </c>
      <c r="BK152" s="231">
        <f>ROUND(P152*H152,2)</f>
        <v>0</v>
      </c>
      <c r="BL152" s="19" t="s">
        <v>218</v>
      </c>
      <c r="BM152" s="230" t="s">
        <v>1588</v>
      </c>
    </row>
    <row r="153" s="2" customFormat="1">
      <c r="A153" s="40"/>
      <c r="B153" s="41"/>
      <c r="C153" s="42"/>
      <c r="D153" s="232" t="s">
        <v>220</v>
      </c>
      <c r="E153" s="42"/>
      <c r="F153" s="233" t="s">
        <v>1515</v>
      </c>
      <c r="G153" s="42"/>
      <c r="H153" s="42"/>
      <c r="I153" s="234"/>
      <c r="J153" s="234"/>
      <c r="K153" s="42"/>
      <c r="L153" s="42"/>
      <c r="M153" s="46"/>
      <c r="N153" s="235"/>
      <c r="O153" s="236"/>
      <c r="P153" s="86"/>
      <c r="Q153" s="86"/>
      <c r="R153" s="86"/>
      <c r="S153" s="86"/>
      <c r="T153" s="86"/>
      <c r="U153" s="86"/>
      <c r="V153" s="86"/>
      <c r="W153" s="86"/>
      <c r="X153" s="87"/>
      <c r="Y153" s="40"/>
      <c r="Z153" s="40"/>
      <c r="AA153" s="40"/>
      <c r="AB153" s="40"/>
      <c r="AC153" s="40"/>
      <c r="AD153" s="40"/>
      <c r="AE153" s="40"/>
      <c r="AT153" s="19" t="s">
        <v>220</v>
      </c>
      <c r="AU153" s="19" t="s">
        <v>229</v>
      </c>
    </row>
    <row r="154" s="12" customFormat="1" ht="20.88" customHeight="1">
      <c r="A154" s="12"/>
      <c r="B154" s="201"/>
      <c r="C154" s="202"/>
      <c r="D154" s="203" t="s">
        <v>76</v>
      </c>
      <c r="E154" s="216" t="s">
        <v>1589</v>
      </c>
      <c r="F154" s="216" t="s">
        <v>1590</v>
      </c>
      <c r="G154" s="202"/>
      <c r="H154" s="202"/>
      <c r="I154" s="205"/>
      <c r="J154" s="205"/>
      <c r="K154" s="217">
        <f>BK154</f>
        <v>0</v>
      </c>
      <c r="L154" s="202"/>
      <c r="M154" s="207"/>
      <c r="N154" s="208"/>
      <c r="O154" s="209"/>
      <c r="P154" s="209"/>
      <c r="Q154" s="210">
        <f>SUM(Q155:Q196)</f>
        <v>0</v>
      </c>
      <c r="R154" s="210">
        <f>SUM(R155:R196)</f>
        <v>0</v>
      </c>
      <c r="S154" s="209"/>
      <c r="T154" s="211">
        <f>SUM(T155:T196)</f>
        <v>0</v>
      </c>
      <c r="U154" s="209"/>
      <c r="V154" s="211">
        <f>SUM(V155:V196)</f>
        <v>0</v>
      </c>
      <c r="W154" s="209"/>
      <c r="X154" s="212">
        <f>SUM(X155:X196)</f>
        <v>0</v>
      </c>
      <c r="Y154" s="12"/>
      <c r="Z154" s="12"/>
      <c r="AA154" s="12"/>
      <c r="AB154" s="12"/>
      <c r="AC154" s="12"/>
      <c r="AD154" s="12"/>
      <c r="AE154" s="12"/>
      <c r="AR154" s="213" t="s">
        <v>84</v>
      </c>
      <c r="AT154" s="214" t="s">
        <v>76</v>
      </c>
      <c r="AU154" s="214" t="s">
        <v>86</v>
      </c>
      <c r="AY154" s="213" t="s">
        <v>211</v>
      </c>
      <c r="BK154" s="215">
        <f>SUM(BK155:BK196)</f>
        <v>0</v>
      </c>
    </row>
    <row r="155" s="2" customFormat="1" ht="16.5" customHeight="1">
      <c r="A155" s="40"/>
      <c r="B155" s="41"/>
      <c r="C155" s="218" t="s">
        <v>362</v>
      </c>
      <c r="D155" s="218" t="s">
        <v>213</v>
      </c>
      <c r="E155" s="219" t="s">
        <v>1591</v>
      </c>
      <c r="F155" s="220" t="s">
        <v>1592</v>
      </c>
      <c r="G155" s="221" t="s">
        <v>688</v>
      </c>
      <c r="H155" s="222">
        <v>1</v>
      </c>
      <c r="I155" s="223"/>
      <c r="J155" s="223"/>
      <c r="K155" s="224">
        <f>ROUND(P155*H155,2)</f>
        <v>0</v>
      </c>
      <c r="L155" s="220" t="s">
        <v>22</v>
      </c>
      <c r="M155" s="46"/>
      <c r="N155" s="225" t="s">
        <v>22</v>
      </c>
      <c r="O155" s="226" t="s">
        <v>46</v>
      </c>
      <c r="P155" s="227">
        <f>I155+J155</f>
        <v>0</v>
      </c>
      <c r="Q155" s="227">
        <f>ROUND(I155*H155,2)</f>
        <v>0</v>
      </c>
      <c r="R155" s="227">
        <f>ROUND(J155*H155,2)</f>
        <v>0</v>
      </c>
      <c r="S155" s="86"/>
      <c r="T155" s="228">
        <f>S155*H155</f>
        <v>0</v>
      </c>
      <c r="U155" s="228">
        <v>0</v>
      </c>
      <c r="V155" s="228">
        <f>U155*H155</f>
        <v>0</v>
      </c>
      <c r="W155" s="228">
        <v>0</v>
      </c>
      <c r="X155" s="229">
        <f>W155*H155</f>
        <v>0</v>
      </c>
      <c r="Y155" s="40"/>
      <c r="Z155" s="40"/>
      <c r="AA155" s="40"/>
      <c r="AB155" s="40"/>
      <c r="AC155" s="40"/>
      <c r="AD155" s="40"/>
      <c r="AE155" s="40"/>
      <c r="AR155" s="230" t="s">
        <v>218</v>
      </c>
      <c r="AT155" s="230" t="s">
        <v>213</v>
      </c>
      <c r="AU155" s="230" t="s">
        <v>229</v>
      </c>
      <c r="AY155" s="19" t="s">
        <v>211</v>
      </c>
      <c r="BE155" s="231">
        <f>IF(O155="základní",K155,0)</f>
        <v>0</v>
      </c>
      <c r="BF155" s="231">
        <f>IF(O155="snížená",K155,0)</f>
        <v>0</v>
      </c>
      <c r="BG155" s="231">
        <f>IF(O155="zákl. přenesená",K155,0)</f>
        <v>0</v>
      </c>
      <c r="BH155" s="231">
        <f>IF(O155="sníž. přenesená",K155,0)</f>
        <v>0</v>
      </c>
      <c r="BI155" s="231">
        <f>IF(O155="nulová",K155,0)</f>
        <v>0</v>
      </c>
      <c r="BJ155" s="19" t="s">
        <v>84</v>
      </c>
      <c r="BK155" s="231">
        <f>ROUND(P155*H155,2)</f>
        <v>0</v>
      </c>
      <c r="BL155" s="19" t="s">
        <v>218</v>
      </c>
      <c r="BM155" s="230" t="s">
        <v>1593</v>
      </c>
    </row>
    <row r="156" s="2" customFormat="1">
      <c r="A156" s="40"/>
      <c r="B156" s="41"/>
      <c r="C156" s="42"/>
      <c r="D156" s="232" t="s">
        <v>220</v>
      </c>
      <c r="E156" s="42"/>
      <c r="F156" s="233" t="s">
        <v>1592</v>
      </c>
      <c r="G156" s="42"/>
      <c r="H156" s="42"/>
      <c r="I156" s="234"/>
      <c r="J156" s="234"/>
      <c r="K156" s="42"/>
      <c r="L156" s="42"/>
      <c r="M156" s="46"/>
      <c r="N156" s="235"/>
      <c r="O156" s="236"/>
      <c r="P156" s="86"/>
      <c r="Q156" s="86"/>
      <c r="R156" s="86"/>
      <c r="S156" s="86"/>
      <c r="T156" s="86"/>
      <c r="U156" s="86"/>
      <c r="V156" s="86"/>
      <c r="W156" s="86"/>
      <c r="X156" s="87"/>
      <c r="Y156" s="40"/>
      <c r="Z156" s="40"/>
      <c r="AA156" s="40"/>
      <c r="AB156" s="40"/>
      <c r="AC156" s="40"/>
      <c r="AD156" s="40"/>
      <c r="AE156" s="40"/>
      <c r="AT156" s="19" t="s">
        <v>220</v>
      </c>
      <c r="AU156" s="19" t="s">
        <v>229</v>
      </c>
    </row>
    <row r="157" s="2" customFormat="1" ht="21.75" customHeight="1">
      <c r="A157" s="40"/>
      <c r="B157" s="41"/>
      <c r="C157" s="218" t="s">
        <v>368</v>
      </c>
      <c r="D157" s="218" t="s">
        <v>213</v>
      </c>
      <c r="E157" s="219" t="s">
        <v>1594</v>
      </c>
      <c r="F157" s="220" t="s">
        <v>1595</v>
      </c>
      <c r="G157" s="221" t="s">
        <v>688</v>
      </c>
      <c r="H157" s="222">
        <v>1</v>
      </c>
      <c r="I157" s="223"/>
      <c r="J157" s="223"/>
      <c r="K157" s="224">
        <f>ROUND(P157*H157,2)</f>
        <v>0</v>
      </c>
      <c r="L157" s="220" t="s">
        <v>22</v>
      </c>
      <c r="M157" s="46"/>
      <c r="N157" s="225" t="s">
        <v>22</v>
      </c>
      <c r="O157" s="226" t="s">
        <v>46</v>
      </c>
      <c r="P157" s="227">
        <f>I157+J157</f>
        <v>0</v>
      </c>
      <c r="Q157" s="227">
        <f>ROUND(I157*H157,2)</f>
        <v>0</v>
      </c>
      <c r="R157" s="227">
        <f>ROUND(J157*H157,2)</f>
        <v>0</v>
      </c>
      <c r="S157" s="86"/>
      <c r="T157" s="228">
        <f>S157*H157</f>
        <v>0</v>
      </c>
      <c r="U157" s="228">
        <v>0</v>
      </c>
      <c r="V157" s="228">
        <f>U157*H157</f>
        <v>0</v>
      </c>
      <c r="W157" s="228">
        <v>0</v>
      </c>
      <c r="X157" s="229">
        <f>W157*H157</f>
        <v>0</v>
      </c>
      <c r="Y157" s="40"/>
      <c r="Z157" s="40"/>
      <c r="AA157" s="40"/>
      <c r="AB157" s="40"/>
      <c r="AC157" s="40"/>
      <c r="AD157" s="40"/>
      <c r="AE157" s="40"/>
      <c r="AR157" s="230" t="s">
        <v>218</v>
      </c>
      <c r="AT157" s="230" t="s">
        <v>213</v>
      </c>
      <c r="AU157" s="230" t="s">
        <v>229</v>
      </c>
      <c r="AY157" s="19" t="s">
        <v>211</v>
      </c>
      <c r="BE157" s="231">
        <f>IF(O157="základní",K157,0)</f>
        <v>0</v>
      </c>
      <c r="BF157" s="231">
        <f>IF(O157="snížená",K157,0)</f>
        <v>0</v>
      </c>
      <c r="BG157" s="231">
        <f>IF(O157="zákl. přenesená",K157,0)</f>
        <v>0</v>
      </c>
      <c r="BH157" s="231">
        <f>IF(O157="sníž. přenesená",K157,0)</f>
        <v>0</v>
      </c>
      <c r="BI157" s="231">
        <f>IF(O157="nulová",K157,0)</f>
        <v>0</v>
      </c>
      <c r="BJ157" s="19" t="s">
        <v>84</v>
      </c>
      <c r="BK157" s="231">
        <f>ROUND(P157*H157,2)</f>
        <v>0</v>
      </c>
      <c r="BL157" s="19" t="s">
        <v>218</v>
      </c>
      <c r="BM157" s="230" t="s">
        <v>1596</v>
      </c>
    </row>
    <row r="158" s="2" customFormat="1">
      <c r="A158" s="40"/>
      <c r="B158" s="41"/>
      <c r="C158" s="42"/>
      <c r="D158" s="232" t="s">
        <v>220</v>
      </c>
      <c r="E158" s="42"/>
      <c r="F158" s="233" t="s">
        <v>1597</v>
      </c>
      <c r="G158" s="42"/>
      <c r="H158" s="42"/>
      <c r="I158" s="234"/>
      <c r="J158" s="234"/>
      <c r="K158" s="42"/>
      <c r="L158" s="42"/>
      <c r="M158" s="46"/>
      <c r="N158" s="235"/>
      <c r="O158" s="236"/>
      <c r="P158" s="86"/>
      <c r="Q158" s="86"/>
      <c r="R158" s="86"/>
      <c r="S158" s="86"/>
      <c r="T158" s="86"/>
      <c r="U158" s="86"/>
      <c r="V158" s="86"/>
      <c r="W158" s="86"/>
      <c r="X158" s="87"/>
      <c r="Y158" s="40"/>
      <c r="Z158" s="40"/>
      <c r="AA158" s="40"/>
      <c r="AB158" s="40"/>
      <c r="AC158" s="40"/>
      <c r="AD158" s="40"/>
      <c r="AE158" s="40"/>
      <c r="AT158" s="19" t="s">
        <v>220</v>
      </c>
      <c r="AU158" s="19" t="s">
        <v>229</v>
      </c>
    </row>
    <row r="159" s="2" customFormat="1" ht="16.5" customHeight="1">
      <c r="A159" s="40"/>
      <c r="B159" s="41"/>
      <c r="C159" s="218" t="s">
        <v>374</v>
      </c>
      <c r="D159" s="218" t="s">
        <v>213</v>
      </c>
      <c r="E159" s="219" t="s">
        <v>1598</v>
      </c>
      <c r="F159" s="220" t="s">
        <v>1599</v>
      </c>
      <c r="G159" s="221" t="s">
        <v>688</v>
      </c>
      <c r="H159" s="222">
        <v>6</v>
      </c>
      <c r="I159" s="223"/>
      <c r="J159" s="223"/>
      <c r="K159" s="224">
        <f>ROUND(P159*H159,2)</f>
        <v>0</v>
      </c>
      <c r="L159" s="220" t="s">
        <v>22</v>
      </c>
      <c r="M159" s="46"/>
      <c r="N159" s="225" t="s">
        <v>22</v>
      </c>
      <c r="O159" s="226" t="s">
        <v>46</v>
      </c>
      <c r="P159" s="227">
        <f>I159+J159</f>
        <v>0</v>
      </c>
      <c r="Q159" s="227">
        <f>ROUND(I159*H159,2)</f>
        <v>0</v>
      </c>
      <c r="R159" s="227">
        <f>ROUND(J159*H159,2)</f>
        <v>0</v>
      </c>
      <c r="S159" s="86"/>
      <c r="T159" s="228">
        <f>S159*H159</f>
        <v>0</v>
      </c>
      <c r="U159" s="228">
        <v>0</v>
      </c>
      <c r="V159" s="228">
        <f>U159*H159</f>
        <v>0</v>
      </c>
      <c r="W159" s="228">
        <v>0</v>
      </c>
      <c r="X159" s="229">
        <f>W159*H159</f>
        <v>0</v>
      </c>
      <c r="Y159" s="40"/>
      <c r="Z159" s="40"/>
      <c r="AA159" s="40"/>
      <c r="AB159" s="40"/>
      <c r="AC159" s="40"/>
      <c r="AD159" s="40"/>
      <c r="AE159" s="40"/>
      <c r="AR159" s="230" t="s">
        <v>218</v>
      </c>
      <c r="AT159" s="230" t="s">
        <v>213</v>
      </c>
      <c r="AU159" s="230" t="s">
        <v>229</v>
      </c>
      <c r="AY159" s="19" t="s">
        <v>211</v>
      </c>
      <c r="BE159" s="231">
        <f>IF(O159="základní",K159,0)</f>
        <v>0</v>
      </c>
      <c r="BF159" s="231">
        <f>IF(O159="snížená",K159,0)</f>
        <v>0</v>
      </c>
      <c r="BG159" s="231">
        <f>IF(O159="zákl. přenesená",K159,0)</f>
        <v>0</v>
      </c>
      <c r="BH159" s="231">
        <f>IF(O159="sníž. přenesená",K159,0)</f>
        <v>0</v>
      </c>
      <c r="BI159" s="231">
        <f>IF(O159="nulová",K159,0)</f>
        <v>0</v>
      </c>
      <c r="BJ159" s="19" t="s">
        <v>84</v>
      </c>
      <c r="BK159" s="231">
        <f>ROUND(P159*H159,2)</f>
        <v>0</v>
      </c>
      <c r="BL159" s="19" t="s">
        <v>218</v>
      </c>
      <c r="BM159" s="230" t="s">
        <v>1600</v>
      </c>
    </row>
    <row r="160" s="2" customFormat="1">
      <c r="A160" s="40"/>
      <c r="B160" s="41"/>
      <c r="C160" s="42"/>
      <c r="D160" s="232" t="s">
        <v>220</v>
      </c>
      <c r="E160" s="42"/>
      <c r="F160" s="233" t="s">
        <v>1599</v>
      </c>
      <c r="G160" s="42"/>
      <c r="H160" s="42"/>
      <c r="I160" s="234"/>
      <c r="J160" s="234"/>
      <c r="K160" s="42"/>
      <c r="L160" s="42"/>
      <c r="M160" s="46"/>
      <c r="N160" s="235"/>
      <c r="O160" s="236"/>
      <c r="P160" s="86"/>
      <c r="Q160" s="86"/>
      <c r="R160" s="86"/>
      <c r="S160" s="86"/>
      <c r="T160" s="86"/>
      <c r="U160" s="86"/>
      <c r="V160" s="86"/>
      <c r="W160" s="86"/>
      <c r="X160" s="87"/>
      <c r="Y160" s="40"/>
      <c r="Z160" s="40"/>
      <c r="AA160" s="40"/>
      <c r="AB160" s="40"/>
      <c r="AC160" s="40"/>
      <c r="AD160" s="40"/>
      <c r="AE160" s="40"/>
      <c r="AT160" s="19" t="s">
        <v>220</v>
      </c>
      <c r="AU160" s="19" t="s">
        <v>229</v>
      </c>
    </row>
    <row r="161" s="2" customFormat="1" ht="16.5" customHeight="1">
      <c r="A161" s="40"/>
      <c r="B161" s="41"/>
      <c r="C161" s="218" t="s">
        <v>380</v>
      </c>
      <c r="D161" s="218" t="s">
        <v>213</v>
      </c>
      <c r="E161" s="219" t="s">
        <v>1601</v>
      </c>
      <c r="F161" s="220" t="s">
        <v>1602</v>
      </c>
      <c r="G161" s="221" t="s">
        <v>688</v>
      </c>
      <c r="H161" s="222">
        <v>6</v>
      </c>
      <c r="I161" s="223"/>
      <c r="J161" s="223"/>
      <c r="K161" s="224">
        <f>ROUND(P161*H161,2)</f>
        <v>0</v>
      </c>
      <c r="L161" s="220" t="s">
        <v>22</v>
      </c>
      <c r="M161" s="46"/>
      <c r="N161" s="225" t="s">
        <v>22</v>
      </c>
      <c r="O161" s="226" t="s">
        <v>46</v>
      </c>
      <c r="P161" s="227">
        <f>I161+J161</f>
        <v>0</v>
      </c>
      <c r="Q161" s="227">
        <f>ROUND(I161*H161,2)</f>
        <v>0</v>
      </c>
      <c r="R161" s="227">
        <f>ROUND(J161*H161,2)</f>
        <v>0</v>
      </c>
      <c r="S161" s="86"/>
      <c r="T161" s="228">
        <f>S161*H161</f>
        <v>0</v>
      </c>
      <c r="U161" s="228">
        <v>0</v>
      </c>
      <c r="V161" s="228">
        <f>U161*H161</f>
        <v>0</v>
      </c>
      <c r="W161" s="228">
        <v>0</v>
      </c>
      <c r="X161" s="229">
        <f>W161*H161</f>
        <v>0</v>
      </c>
      <c r="Y161" s="40"/>
      <c r="Z161" s="40"/>
      <c r="AA161" s="40"/>
      <c r="AB161" s="40"/>
      <c r="AC161" s="40"/>
      <c r="AD161" s="40"/>
      <c r="AE161" s="40"/>
      <c r="AR161" s="230" t="s">
        <v>218</v>
      </c>
      <c r="AT161" s="230" t="s">
        <v>213</v>
      </c>
      <c r="AU161" s="230" t="s">
        <v>229</v>
      </c>
      <c r="AY161" s="19" t="s">
        <v>211</v>
      </c>
      <c r="BE161" s="231">
        <f>IF(O161="základní",K161,0)</f>
        <v>0</v>
      </c>
      <c r="BF161" s="231">
        <f>IF(O161="snížená",K161,0)</f>
        <v>0</v>
      </c>
      <c r="BG161" s="231">
        <f>IF(O161="zákl. přenesená",K161,0)</f>
        <v>0</v>
      </c>
      <c r="BH161" s="231">
        <f>IF(O161="sníž. přenesená",K161,0)</f>
        <v>0</v>
      </c>
      <c r="BI161" s="231">
        <f>IF(O161="nulová",K161,0)</f>
        <v>0</v>
      </c>
      <c r="BJ161" s="19" t="s">
        <v>84</v>
      </c>
      <c r="BK161" s="231">
        <f>ROUND(P161*H161,2)</f>
        <v>0</v>
      </c>
      <c r="BL161" s="19" t="s">
        <v>218</v>
      </c>
      <c r="BM161" s="230" t="s">
        <v>1603</v>
      </c>
    </row>
    <row r="162" s="2" customFormat="1">
      <c r="A162" s="40"/>
      <c r="B162" s="41"/>
      <c r="C162" s="42"/>
      <c r="D162" s="232" t="s">
        <v>220</v>
      </c>
      <c r="E162" s="42"/>
      <c r="F162" s="233" t="s">
        <v>1602</v>
      </c>
      <c r="G162" s="42"/>
      <c r="H162" s="42"/>
      <c r="I162" s="234"/>
      <c r="J162" s="234"/>
      <c r="K162" s="42"/>
      <c r="L162" s="42"/>
      <c r="M162" s="46"/>
      <c r="N162" s="235"/>
      <c r="O162" s="236"/>
      <c r="P162" s="86"/>
      <c r="Q162" s="86"/>
      <c r="R162" s="86"/>
      <c r="S162" s="86"/>
      <c r="T162" s="86"/>
      <c r="U162" s="86"/>
      <c r="V162" s="86"/>
      <c r="W162" s="86"/>
      <c r="X162" s="87"/>
      <c r="Y162" s="40"/>
      <c r="Z162" s="40"/>
      <c r="AA162" s="40"/>
      <c r="AB162" s="40"/>
      <c r="AC162" s="40"/>
      <c r="AD162" s="40"/>
      <c r="AE162" s="40"/>
      <c r="AT162" s="19" t="s">
        <v>220</v>
      </c>
      <c r="AU162" s="19" t="s">
        <v>229</v>
      </c>
    </row>
    <row r="163" s="2" customFormat="1" ht="16.5" customHeight="1">
      <c r="A163" s="40"/>
      <c r="B163" s="41"/>
      <c r="C163" s="218" t="s">
        <v>385</v>
      </c>
      <c r="D163" s="218" t="s">
        <v>213</v>
      </c>
      <c r="E163" s="219" t="s">
        <v>1604</v>
      </c>
      <c r="F163" s="220" t="s">
        <v>1605</v>
      </c>
      <c r="G163" s="221" t="s">
        <v>345</v>
      </c>
      <c r="H163" s="222">
        <v>50</v>
      </c>
      <c r="I163" s="223"/>
      <c r="J163" s="223"/>
      <c r="K163" s="224">
        <f>ROUND(P163*H163,2)</f>
        <v>0</v>
      </c>
      <c r="L163" s="220" t="s">
        <v>22</v>
      </c>
      <c r="M163" s="46"/>
      <c r="N163" s="225" t="s">
        <v>22</v>
      </c>
      <c r="O163" s="226" t="s">
        <v>46</v>
      </c>
      <c r="P163" s="227">
        <f>I163+J163</f>
        <v>0</v>
      </c>
      <c r="Q163" s="227">
        <f>ROUND(I163*H163,2)</f>
        <v>0</v>
      </c>
      <c r="R163" s="227">
        <f>ROUND(J163*H163,2)</f>
        <v>0</v>
      </c>
      <c r="S163" s="86"/>
      <c r="T163" s="228">
        <f>S163*H163</f>
        <v>0</v>
      </c>
      <c r="U163" s="228">
        <v>0</v>
      </c>
      <c r="V163" s="228">
        <f>U163*H163</f>
        <v>0</v>
      </c>
      <c r="W163" s="228">
        <v>0</v>
      </c>
      <c r="X163" s="229">
        <f>W163*H163</f>
        <v>0</v>
      </c>
      <c r="Y163" s="40"/>
      <c r="Z163" s="40"/>
      <c r="AA163" s="40"/>
      <c r="AB163" s="40"/>
      <c r="AC163" s="40"/>
      <c r="AD163" s="40"/>
      <c r="AE163" s="40"/>
      <c r="AR163" s="230" t="s">
        <v>218</v>
      </c>
      <c r="AT163" s="230" t="s">
        <v>213</v>
      </c>
      <c r="AU163" s="230" t="s">
        <v>229</v>
      </c>
      <c r="AY163" s="19" t="s">
        <v>211</v>
      </c>
      <c r="BE163" s="231">
        <f>IF(O163="základní",K163,0)</f>
        <v>0</v>
      </c>
      <c r="BF163" s="231">
        <f>IF(O163="snížená",K163,0)</f>
        <v>0</v>
      </c>
      <c r="BG163" s="231">
        <f>IF(O163="zákl. přenesená",K163,0)</f>
        <v>0</v>
      </c>
      <c r="BH163" s="231">
        <f>IF(O163="sníž. přenesená",K163,0)</f>
        <v>0</v>
      </c>
      <c r="BI163" s="231">
        <f>IF(O163="nulová",K163,0)</f>
        <v>0</v>
      </c>
      <c r="BJ163" s="19" t="s">
        <v>84</v>
      </c>
      <c r="BK163" s="231">
        <f>ROUND(P163*H163,2)</f>
        <v>0</v>
      </c>
      <c r="BL163" s="19" t="s">
        <v>218</v>
      </c>
      <c r="BM163" s="230" t="s">
        <v>1606</v>
      </c>
    </row>
    <row r="164" s="2" customFormat="1">
      <c r="A164" s="40"/>
      <c r="B164" s="41"/>
      <c r="C164" s="42"/>
      <c r="D164" s="232" t="s">
        <v>220</v>
      </c>
      <c r="E164" s="42"/>
      <c r="F164" s="233" t="s">
        <v>1605</v>
      </c>
      <c r="G164" s="42"/>
      <c r="H164" s="42"/>
      <c r="I164" s="234"/>
      <c r="J164" s="234"/>
      <c r="K164" s="42"/>
      <c r="L164" s="42"/>
      <c r="M164" s="46"/>
      <c r="N164" s="235"/>
      <c r="O164" s="236"/>
      <c r="P164" s="86"/>
      <c r="Q164" s="86"/>
      <c r="R164" s="86"/>
      <c r="S164" s="86"/>
      <c r="T164" s="86"/>
      <c r="U164" s="86"/>
      <c r="V164" s="86"/>
      <c r="W164" s="86"/>
      <c r="X164" s="87"/>
      <c r="Y164" s="40"/>
      <c r="Z164" s="40"/>
      <c r="AA164" s="40"/>
      <c r="AB164" s="40"/>
      <c r="AC164" s="40"/>
      <c r="AD164" s="40"/>
      <c r="AE164" s="40"/>
      <c r="AT164" s="19" t="s">
        <v>220</v>
      </c>
      <c r="AU164" s="19" t="s">
        <v>229</v>
      </c>
    </row>
    <row r="165" s="2" customFormat="1" ht="16.5" customHeight="1">
      <c r="A165" s="40"/>
      <c r="B165" s="41"/>
      <c r="C165" s="218" t="s">
        <v>390</v>
      </c>
      <c r="D165" s="218" t="s">
        <v>213</v>
      </c>
      <c r="E165" s="219" t="s">
        <v>1607</v>
      </c>
      <c r="F165" s="220" t="s">
        <v>1608</v>
      </c>
      <c r="G165" s="221" t="s">
        <v>345</v>
      </c>
      <c r="H165" s="222">
        <v>18</v>
      </c>
      <c r="I165" s="223"/>
      <c r="J165" s="223"/>
      <c r="K165" s="224">
        <f>ROUND(P165*H165,2)</f>
        <v>0</v>
      </c>
      <c r="L165" s="220" t="s">
        <v>22</v>
      </c>
      <c r="M165" s="46"/>
      <c r="N165" s="225" t="s">
        <v>22</v>
      </c>
      <c r="O165" s="226" t="s">
        <v>46</v>
      </c>
      <c r="P165" s="227">
        <f>I165+J165</f>
        <v>0</v>
      </c>
      <c r="Q165" s="227">
        <f>ROUND(I165*H165,2)</f>
        <v>0</v>
      </c>
      <c r="R165" s="227">
        <f>ROUND(J165*H165,2)</f>
        <v>0</v>
      </c>
      <c r="S165" s="86"/>
      <c r="T165" s="228">
        <f>S165*H165</f>
        <v>0</v>
      </c>
      <c r="U165" s="228">
        <v>0</v>
      </c>
      <c r="V165" s="228">
        <f>U165*H165</f>
        <v>0</v>
      </c>
      <c r="W165" s="228">
        <v>0</v>
      </c>
      <c r="X165" s="229">
        <f>W165*H165</f>
        <v>0</v>
      </c>
      <c r="Y165" s="40"/>
      <c r="Z165" s="40"/>
      <c r="AA165" s="40"/>
      <c r="AB165" s="40"/>
      <c r="AC165" s="40"/>
      <c r="AD165" s="40"/>
      <c r="AE165" s="40"/>
      <c r="AR165" s="230" t="s">
        <v>218</v>
      </c>
      <c r="AT165" s="230" t="s">
        <v>213</v>
      </c>
      <c r="AU165" s="230" t="s">
        <v>229</v>
      </c>
      <c r="AY165" s="19" t="s">
        <v>211</v>
      </c>
      <c r="BE165" s="231">
        <f>IF(O165="základní",K165,0)</f>
        <v>0</v>
      </c>
      <c r="BF165" s="231">
        <f>IF(O165="snížená",K165,0)</f>
        <v>0</v>
      </c>
      <c r="BG165" s="231">
        <f>IF(O165="zákl. přenesená",K165,0)</f>
        <v>0</v>
      </c>
      <c r="BH165" s="231">
        <f>IF(O165="sníž. přenesená",K165,0)</f>
        <v>0</v>
      </c>
      <c r="BI165" s="231">
        <f>IF(O165="nulová",K165,0)</f>
        <v>0</v>
      </c>
      <c r="BJ165" s="19" t="s">
        <v>84</v>
      </c>
      <c r="BK165" s="231">
        <f>ROUND(P165*H165,2)</f>
        <v>0</v>
      </c>
      <c r="BL165" s="19" t="s">
        <v>218</v>
      </c>
      <c r="BM165" s="230" t="s">
        <v>1609</v>
      </c>
    </row>
    <row r="166" s="2" customFormat="1">
      <c r="A166" s="40"/>
      <c r="B166" s="41"/>
      <c r="C166" s="42"/>
      <c r="D166" s="232" t="s">
        <v>220</v>
      </c>
      <c r="E166" s="42"/>
      <c r="F166" s="233" t="s">
        <v>1608</v>
      </c>
      <c r="G166" s="42"/>
      <c r="H166" s="42"/>
      <c r="I166" s="234"/>
      <c r="J166" s="234"/>
      <c r="K166" s="42"/>
      <c r="L166" s="42"/>
      <c r="M166" s="46"/>
      <c r="N166" s="235"/>
      <c r="O166" s="236"/>
      <c r="P166" s="86"/>
      <c r="Q166" s="86"/>
      <c r="R166" s="86"/>
      <c r="S166" s="86"/>
      <c r="T166" s="86"/>
      <c r="U166" s="86"/>
      <c r="V166" s="86"/>
      <c r="W166" s="86"/>
      <c r="X166" s="87"/>
      <c r="Y166" s="40"/>
      <c r="Z166" s="40"/>
      <c r="AA166" s="40"/>
      <c r="AB166" s="40"/>
      <c r="AC166" s="40"/>
      <c r="AD166" s="40"/>
      <c r="AE166" s="40"/>
      <c r="AT166" s="19" t="s">
        <v>220</v>
      </c>
      <c r="AU166" s="19" t="s">
        <v>229</v>
      </c>
    </row>
    <row r="167" s="2" customFormat="1" ht="16.5" customHeight="1">
      <c r="A167" s="40"/>
      <c r="B167" s="41"/>
      <c r="C167" s="218" t="s">
        <v>402</v>
      </c>
      <c r="D167" s="218" t="s">
        <v>213</v>
      </c>
      <c r="E167" s="219" t="s">
        <v>1610</v>
      </c>
      <c r="F167" s="220" t="s">
        <v>1611</v>
      </c>
      <c r="G167" s="221" t="s">
        <v>345</v>
      </c>
      <c r="H167" s="222">
        <v>50</v>
      </c>
      <c r="I167" s="223"/>
      <c r="J167" s="223"/>
      <c r="K167" s="224">
        <f>ROUND(P167*H167,2)</f>
        <v>0</v>
      </c>
      <c r="L167" s="220" t="s">
        <v>22</v>
      </c>
      <c r="M167" s="46"/>
      <c r="N167" s="225" t="s">
        <v>22</v>
      </c>
      <c r="O167" s="226" t="s">
        <v>46</v>
      </c>
      <c r="P167" s="227">
        <f>I167+J167</f>
        <v>0</v>
      </c>
      <c r="Q167" s="227">
        <f>ROUND(I167*H167,2)</f>
        <v>0</v>
      </c>
      <c r="R167" s="227">
        <f>ROUND(J167*H167,2)</f>
        <v>0</v>
      </c>
      <c r="S167" s="86"/>
      <c r="T167" s="228">
        <f>S167*H167</f>
        <v>0</v>
      </c>
      <c r="U167" s="228">
        <v>0</v>
      </c>
      <c r="V167" s="228">
        <f>U167*H167</f>
        <v>0</v>
      </c>
      <c r="W167" s="228">
        <v>0</v>
      </c>
      <c r="X167" s="229">
        <f>W167*H167</f>
        <v>0</v>
      </c>
      <c r="Y167" s="40"/>
      <c r="Z167" s="40"/>
      <c r="AA167" s="40"/>
      <c r="AB167" s="40"/>
      <c r="AC167" s="40"/>
      <c r="AD167" s="40"/>
      <c r="AE167" s="40"/>
      <c r="AR167" s="230" t="s">
        <v>218</v>
      </c>
      <c r="AT167" s="230" t="s">
        <v>213</v>
      </c>
      <c r="AU167" s="230" t="s">
        <v>229</v>
      </c>
      <c r="AY167" s="19" t="s">
        <v>211</v>
      </c>
      <c r="BE167" s="231">
        <f>IF(O167="základní",K167,0)</f>
        <v>0</v>
      </c>
      <c r="BF167" s="231">
        <f>IF(O167="snížená",K167,0)</f>
        <v>0</v>
      </c>
      <c r="BG167" s="231">
        <f>IF(O167="zákl. přenesená",K167,0)</f>
        <v>0</v>
      </c>
      <c r="BH167" s="231">
        <f>IF(O167="sníž. přenesená",K167,0)</f>
        <v>0</v>
      </c>
      <c r="BI167" s="231">
        <f>IF(O167="nulová",K167,0)</f>
        <v>0</v>
      </c>
      <c r="BJ167" s="19" t="s">
        <v>84</v>
      </c>
      <c r="BK167" s="231">
        <f>ROUND(P167*H167,2)</f>
        <v>0</v>
      </c>
      <c r="BL167" s="19" t="s">
        <v>218</v>
      </c>
      <c r="BM167" s="230" t="s">
        <v>1612</v>
      </c>
    </row>
    <row r="168" s="2" customFormat="1">
      <c r="A168" s="40"/>
      <c r="B168" s="41"/>
      <c r="C168" s="42"/>
      <c r="D168" s="232" t="s">
        <v>220</v>
      </c>
      <c r="E168" s="42"/>
      <c r="F168" s="233" t="s">
        <v>1611</v>
      </c>
      <c r="G168" s="42"/>
      <c r="H168" s="42"/>
      <c r="I168" s="234"/>
      <c r="J168" s="234"/>
      <c r="K168" s="42"/>
      <c r="L168" s="42"/>
      <c r="M168" s="46"/>
      <c r="N168" s="235"/>
      <c r="O168" s="236"/>
      <c r="P168" s="86"/>
      <c r="Q168" s="86"/>
      <c r="R168" s="86"/>
      <c r="S168" s="86"/>
      <c r="T168" s="86"/>
      <c r="U168" s="86"/>
      <c r="V168" s="86"/>
      <c r="W168" s="86"/>
      <c r="X168" s="87"/>
      <c r="Y168" s="40"/>
      <c r="Z168" s="40"/>
      <c r="AA168" s="40"/>
      <c r="AB168" s="40"/>
      <c r="AC168" s="40"/>
      <c r="AD168" s="40"/>
      <c r="AE168" s="40"/>
      <c r="AT168" s="19" t="s">
        <v>220</v>
      </c>
      <c r="AU168" s="19" t="s">
        <v>229</v>
      </c>
    </row>
    <row r="169" s="2" customFormat="1" ht="16.5" customHeight="1">
      <c r="A169" s="40"/>
      <c r="B169" s="41"/>
      <c r="C169" s="218" t="s">
        <v>407</v>
      </c>
      <c r="D169" s="218" t="s">
        <v>213</v>
      </c>
      <c r="E169" s="219" t="s">
        <v>1613</v>
      </c>
      <c r="F169" s="220" t="s">
        <v>1614</v>
      </c>
      <c r="G169" s="221" t="s">
        <v>688</v>
      </c>
      <c r="H169" s="222">
        <v>12</v>
      </c>
      <c r="I169" s="223"/>
      <c r="J169" s="223"/>
      <c r="K169" s="224">
        <f>ROUND(P169*H169,2)</f>
        <v>0</v>
      </c>
      <c r="L169" s="220" t="s">
        <v>22</v>
      </c>
      <c r="M169" s="46"/>
      <c r="N169" s="225" t="s">
        <v>22</v>
      </c>
      <c r="O169" s="226" t="s">
        <v>46</v>
      </c>
      <c r="P169" s="227">
        <f>I169+J169</f>
        <v>0</v>
      </c>
      <c r="Q169" s="227">
        <f>ROUND(I169*H169,2)</f>
        <v>0</v>
      </c>
      <c r="R169" s="227">
        <f>ROUND(J169*H169,2)</f>
        <v>0</v>
      </c>
      <c r="S169" s="86"/>
      <c r="T169" s="228">
        <f>S169*H169</f>
        <v>0</v>
      </c>
      <c r="U169" s="228">
        <v>0</v>
      </c>
      <c r="V169" s="228">
        <f>U169*H169</f>
        <v>0</v>
      </c>
      <c r="W169" s="228">
        <v>0</v>
      </c>
      <c r="X169" s="229">
        <f>W169*H169</f>
        <v>0</v>
      </c>
      <c r="Y169" s="40"/>
      <c r="Z169" s="40"/>
      <c r="AA169" s="40"/>
      <c r="AB169" s="40"/>
      <c r="AC169" s="40"/>
      <c r="AD169" s="40"/>
      <c r="AE169" s="40"/>
      <c r="AR169" s="230" t="s">
        <v>218</v>
      </c>
      <c r="AT169" s="230" t="s">
        <v>213</v>
      </c>
      <c r="AU169" s="230" t="s">
        <v>229</v>
      </c>
      <c r="AY169" s="19" t="s">
        <v>211</v>
      </c>
      <c r="BE169" s="231">
        <f>IF(O169="základní",K169,0)</f>
        <v>0</v>
      </c>
      <c r="BF169" s="231">
        <f>IF(O169="snížená",K169,0)</f>
        <v>0</v>
      </c>
      <c r="BG169" s="231">
        <f>IF(O169="zákl. přenesená",K169,0)</f>
        <v>0</v>
      </c>
      <c r="BH169" s="231">
        <f>IF(O169="sníž. přenesená",K169,0)</f>
        <v>0</v>
      </c>
      <c r="BI169" s="231">
        <f>IF(O169="nulová",K169,0)</f>
        <v>0</v>
      </c>
      <c r="BJ169" s="19" t="s">
        <v>84</v>
      </c>
      <c r="BK169" s="231">
        <f>ROUND(P169*H169,2)</f>
        <v>0</v>
      </c>
      <c r="BL169" s="19" t="s">
        <v>218</v>
      </c>
      <c r="BM169" s="230" t="s">
        <v>1615</v>
      </c>
    </row>
    <row r="170" s="2" customFormat="1">
      <c r="A170" s="40"/>
      <c r="B170" s="41"/>
      <c r="C170" s="42"/>
      <c r="D170" s="232" t="s">
        <v>220</v>
      </c>
      <c r="E170" s="42"/>
      <c r="F170" s="233" t="s">
        <v>1614</v>
      </c>
      <c r="G170" s="42"/>
      <c r="H170" s="42"/>
      <c r="I170" s="234"/>
      <c r="J170" s="234"/>
      <c r="K170" s="42"/>
      <c r="L170" s="42"/>
      <c r="M170" s="46"/>
      <c r="N170" s="235"/>
      <c r="O170" s="236"/>
      <c r="P170" s="86"/>
      <c r="Q170" s="86"/>
      <c r="R170" s="86"/>
      <c r="S170" s="86"/>
      <c r="T170" s="86"/>
      <c r="U170" s="86"/>
      <c r="V170" s="86"/>
      <c r="W170" s="86"/>
      <c r="X170" s="87"/>
      <c r="Y170" s="40"/>
      <c r="Z170" s="40"/>
      <c r="AA170" s="40"/>
      <c r="AB170" s="40"/>
      <c r="AC170" s="40"/>
      <c r="AD170" s="40"/>
      <c r="AE170" s="40"/>
      <c r="AT170" s="19" t="s">
        <v>220</v>
      </c>
      <c r="AU170" s="19" t="s">
        <v>229</v>
      </c>
    </row>
    <row r="171" s="2" customFormat="1" ht="16.5" customHeight="1">
      <c r="A171" s="40"/>
      <c r="B171" s="41"/>
      <c r="C171" s="218" t="s">
        <v>413</v>
      </c>
      <c r="D171" s="218" t="s">
        <v>213</v>
      </c>
      <c r="E171" s="219" t="s">
        <v>1616</v>
      </c>
      <c r="F171" s="220" t="s">
        <v>1617</v>
      </c>
      <c r="G171" s="221" t="s">
        <v>688</v>
      </c>
      <c r="H171" s="222">
        <v>6</v>
      </c>
      <c r="I171" s="223"/>
      <c r="J171" s="223"/>
      <c r="K171" s="224">
        <f>ROUND(P171*H171,2)</f>
        <v>0</v>
      </c>
      <c r="L171" s="220" t="s">
        <v>22</v>
      </c>
      <c r="M171" s="46"/>
      <c r="N171" s="225" t="s">
        <v>22</v>
      </c>
      <c r="O171" s="226" t="s">
        <v>46</v>
      </c>
      <c r="P171" s="227">
        <f>I171+J171</f>
        <v>0</v>
      </c>
      <c r="Q171" s="227">
        <f>ROUND(I171*H171,2)</f>
        <v>0</v>
      </c>
      <c r="R171" s="227">
        <f>ROUND(J171*H171,2)</f>
        <v>0</v>
      </c>
      <c r="S171" s="86"/>
      <c r="T171" s="228">
        <f>S171*H171</f>
        <v>0</v>
      </c>
      <c r="U171" s="228">
        <v>0</v>
      </c>
      <c r="V171" s="228">
        <f>U171*H171</f>
        <v>0</v>
      </c>
      <c r="W171" s="228">
        <v>0</v>
      </c>
      <c r="X171" s="229">
        <f>W171*H171</f>
        <v>0</v>
      </c>
      <c r="Y171" s="40"/>
      <c r="Z171" s="40"/>
      <c r="AA171" s="40"/>
      <c r="AB171" s="40"/>
      <c r="AC171" s="40"/>
      <c r="AD171" s="40"/>
      <c r="AE171" s="40"/>
      <c r="AR171" s="230" t="s">
        <v>218</v>
      </c>
      <c r="AT171" s="230" t="s">
        <v>213</v>
      </c>
      <c r="AU171" s="230" t="s">
        <v>229</v>
      </c>
      <c r="AY171" s="19" t="s">
        <v>211</v>
      </c>
      <c r="BE171" s="231">
        <f>IF(O171="základní",K171,0)</f>
        <v>0</v>
      </c>
      <c r="BF171" s="231">
        <f>IF(O171="snížená",K171,0)</f>
        <v>0</v>
      </c>
      <c r="BG171" s="231">
        <f>IF(O171="zákl. přenesená",K171,0)</f>
        <v>0</v>
      </c>
      <c r="BH171" s="231">
        <f>IF(O171="sníž. přenesená",K171,0)</f>
        <v>0</v>
      </c>
      <c r="BI171" s="231">
        <f>IF(O171="nulová",K171,0)</f>
        <v>0</v>
      </c>
      <c r="BJ171" s="19" t="s">
        <v>84</v>
      </c>
      <c r="BK171" s="231">
        <f>ROUND(P171*H171,2)</f>
        <v>0</v>
      </c>
      <c r="BL171" s="19" t="s">
        <v>218</v>
      </c>
      <c r="BM171" s="230" t="s">
        <v>1618</v>
      </c>
    </row>
    <row r="172" s="2" customFormat="1">
      <c r="A172" s="40"/>
      <c r="B172" s="41"/>
      <c r="C172" s="42"/>
      <c r="D172" s="232" t="s">
        <v>220</v>
      </c>
      <c r="E172" s="42"/>
      <c r="F172" s="233" t="s">
        <v>1617</v>
      </c>
      <c r="G172" s="42"/>
      <c r="H172" s="42"/>
      <c r="I172" s="234"/>
      <c r="J172" s="234"/>
      <c r="K172" s="42"/>
      <c r="L172" s="42"/>
      <c r="M172" s="46"/>
      <c r="N172" s="235"/>
      <c r="O172" s="236"/>
      <c r="P172" s="86"/>
      <c r="Q172" s="86"/>
      <c r="R172" s="86"/>
      <c r="S172" s="86"/>
      <c r="T172" s="86"/>
      <c r="U172" s="86"/>
      <c r="V172" s="86"/>
      <c r="W172" s="86"/>
      <c r="X172" s="87"/>
      <c r="Y172" s="40"/>
      <c r="Z172" s="40"/>
      <c r="AA172" s="40"/>
      <c r="AB172" s="40"/>
      <c r="AC172" s="40"/>
      <c r="AD172" s="40"/>
      <c r="AE172" s="40"/>
      <c r="AT172" s="19" t="s">
        <v>220</v>
      </c>
      <c r="AU172" s="19" t="s">
        <v>229</v>
      </c>
    </row>
    <row r="173" s="2" customFormat="1" ht="16.5" customHeight="1">
      <c r="A173" s="40"/>
      <c r="B173" s="41"/>
      <c r="C173" s="218" t="s">
        <v>418</v>
      </c>
      <c r="D173" s="218" t="s">
        <v>213</v>
      </c>
      <c r="E173" s="219" t="s">
        <v>1619</v>
      </c>
      <c r="F173" s="220" t="s">
        <v>1620</v>
      </c>
      <c r="G173" s="221" t="s">
        <v>345</v>
      </c>
      <c r="H173" s="222">
        <v>0.40000000000000002</v>
      </c>
      <c r="I173" s="223"/>
      <c r="J173" s="223"/>
      <c r="K173" s="224">
        <f>ROUND(P173*H173,2)</f>
        <v>0</v>
      </c>
      <c r="L173" s="220" t="s">
        <v>22</v>
      </c>
      <c r="M173" s="46"/>
      <c r="N173" s="225" t="s">
        <v>22</v>
      </c>
      <c r="O173" s="226" t="s">
        <v>46</v>
      </c>
      <c r="P173" s="227">
        <f>I173+J173</f>
        <v>0</v>
      </c>
      <c r="Q173" s="227">
        <f>ROUND(I173*H173,2)</f>
        <v>0</v>
      </c>
      <c r="R173" s="227">
        <f>ROUND(J173*H173,2)</f>
        <v>0</v>
      </c>
      <c r="S173" s="86"/>
      <c r="T173" s="228">
        <f>S173*H173</f>
        <v>0</v>
      </c>
      <c r="U173" s="228">
        <v>0</v>
      </c>
      <c r="V173" s="228">
        <f>U173*H173</f>
        <v>0</v>
      </c>
      <c r="W173" s="228">
        <v>0</v>
      </c>
      <c r="X173" s="229">
        <f>W173*H173</f>
        <v>0</v>
      </c>
      <c r="Y173" s="40"/>
      <c r="Z173" s="40"/>
      <c r="AA173" s="40"/>
      <c r="AB173" s="40"/>
      <c r="AC173" s="40"/>
      <c r="AD173" s="40"/>
      <c r="AE173" s="40"/>
      <c r="AR173" s="230" t="s">
        <v>218</v>
      </c>
      <c r="AT173" s="230" t="s">
        <v>213</v>
      </c>
      <c r="AU173" s="230" t="s">
        <v>229</v>
      </c>
      <c r="AY173" s="19" t="s">
        <v>211</v>
      </c>
      <c r="BE173" s="231">
        <f>IF(O173="základní",K173,0)</f>
        <v>0</v>
      </c>
      <c r="BF173" s="231">
        <f>IF(O173="snížená",K173,0)</f>
        <v>0</v>
      </c>
      <c r="BG173" s="231">
        <f>IF(O173="zákl. přenesená",K173,0)</f>
        <v>0</v>
      </c>
      <c r="BH173" s="231">
        <f>IF(O173="sníž. přenesená",K173,0)</f>
        <v>0</v>
      </c>
      <c r="BI173" s="231">
        <f>IF(O173="nulová",K173,0)</f>
        <v>0</v>
      </c>
      <c r="BJ173" s="19" t="s">
        <v>84</v>
      </c>
      <c r="BK173" s="231">
        <f>ROUND(P173*H173,2)</f>
        <v>0</v>
      </c>
      <c r="BL173" s="19" t="s">
        <v>218</v>
      </c>
      <c r="BM173" s="230" t="s">
        <v>1621</v>
      </c>
    </row>
    <row r="174" s="2" customFormat="1">
      <c r="A174" s="40"/>
      <c r="B174" s="41"/>
      <c r="C174" s="42"/>
      <c r="D174" s="232" t="s">
        <v>220</v>
      </c>
      <c r="E174" s="42"/>
      <c r="F174" s="233" t="s">
        <v>1622</v>
      </c>
      <c r="G174" s="42"/>
      <c r="H174" s="42"/>
      <c r="I174" s="234"/>
      <c r="J174" s="234"/>
      <c r="K174" s="42"/>
      <c r="L174" s="42"/>
      <c r="M174" s="46"/>
      <c r="N174" s="235"/>
      <c r="O174" s="236"/>
      <c r="P174" s="86"/>
      <c r="Q174" s="86"/>
      <c r="R174" s="86"/>
      <c r="S174" s="86"/>
      <c r="T174" s="86"/>
      <c r="U174" s="86"/>
      <c r="V174" s="86"/>
      <c r="W174" s="86"/>
      <c r="X174" s="87"/>
      <c r="Y174" s="40"/>
      <c r="Z174" s="40"/>
      <c r="AA174" s="40"/>
      <c r="AB174" s="40"/>
      <c r="AC174" s="40"/>
      <c r="AD174" s="40"/>
      <c r="AE174" s="40"/>
      <c r="AT174" s="19" t="s">
        <v>220</v>
      </c>
      <c r="AU174" s="19" t="s">
        <v>229</v>
      </c>
    </row>
    <row r="175" s="2" customFormat="1" ht="16.5" customHeight="1">
      <c r="A175" s="40"/>
      <c r="B175" s="41"/>
      <c r="C175" s="218" t="s">
        <v>423</v>
      </c>
      <c r="D175" s="218" t="s">
        <v>213</v>
      </c>
      <c r="E175" s="219" t="s">
        <v>1623</v>
      </c>
      <c r="F175" s="220" t="s">
        <v>1624</v>
      </c>
      <c r="G175" s="221" t="s">
        <v>629</v>
      </c>
      <c r="H175" s="222">
        <v>4</v>
      </c>
      <c r="I175" s="223"/>
      <c r="J175" s="223"/>
      <c r="K175" s="224">
        <f>ROUND(P175*H175,2)</f>
        <v>0</v>
      </c>
      <c r="L175" s="220" t="s">
        <v>22</v>
      </c>
      <c r="M175" s="46"/>
      <c r="N175" s="225" t="s">
        <v>22</v>
      </c>
      <c r="O175" s="226" t="s">
        <v>46</v>
      </c>
      <c r="P175" s="227">
        <f>I175+J175</f>
        <v>0</v>
      </c>
      <c r="Q175" s="227">
        <f>ROUND(I175*H175,2)</f>
        <v>0</v>
      </c>
      <c r="R175" s="227">
        <f>ROUND(J175*H175,2)</f>
        <v>0</v>
      </c>
      <c r="S175" s="86"/>
      <c r="T175" s="228">
        <f>S175*H175</f>
        <v>0</v>
      </c>
      <c r="U175" s="228">
        <v>0</v>
      </c>
      <c r="V175" s="228">
        <f>U175*H175</f>
        <v>0</v>
      </c>
      <c r="W175" s="228">
        <v>0</v>
      </c>
      <c r="X175" s="229">
        <f>W175*H175</f>
        <v>0</v>
      </c>
      <c r="Y175" s="40"/>
      <c r="Z175" s="40"/>
      <c r="AA175" s="40"/>
      <c r="AB175" s="40"/>
      <c r="AC175" s="40"/>
      <c r="AD175" s="40"/>
      <c r="AE175" s="40"/>
      <c r="AR175" s="230" t="s">
        <v>218</v>
      </c>
      <c r="AT175" s="230" t="s">
        <v>213</v>
      </c>
      <c r="AU175" s="230" t="s">
        <v>229</v>
      </c>
      <c r="AY175" s="19" t="s">
        <v>211</v>
      </c>
      <c r="BE175" s="231">
        <f>IF(O175="základní",K175,0)</f>
        <v>0</v>
      </c>
      <c r="BF175" s="231">
        <f>IF(O175="snížená",K175,0)</f>
        <v>0</v>
      </c>
      <c r="BG175" s="231">
        <f>IF(O175="zákl. přenesená",K175,0)</f>
        <v>0</v>
      </c>
      <c r="BH175" s="231">
        <f>IF(O175="sníž. přenesená",K175,0)</f>
        <v>0</v>
      </c>
      <c r="BI175" s="231">
        <f>IF(O175="nulová",K175,0)</f>
        <v>0</v>
      </c>
      <c r="BJ175" s="19" t="s">
        <v>84</v>
      </c>
      <c r="BK175" s="231">
        <f>ROUND(P175*H175,2)</f>
        <v>0</v>
      </c>
      <c r="BL175" s="19" t="s">
        <v>218</v>
      </c>
      <c r="BM175" s="230" t="s">
        <v>1625</v>
      </c>
    </row>
    <row r="176" s="2" customFormat="1">
      <c r="A176" s="40"/>
      <c r="B176" s="41"/>
      <c r="C176" s="42"/>
      <c r="D176" s="232" t="s">
        <v>220</v>
      </c>
      <c r="E176" s="42"/>
      <c r="F176" s="233" t="s">
        <v>1624</v>
      </c>
      <c r="G176" s="42"/>
      <c r="H176" s="42"/>
      <c r="I176" s="234"/>
      <c r="J176" s="234"/>
      <c r="K176" s="42"/>
      <c r="L176" s="42"/>
      <c r="M176" s="46"/>
      <c r="N176" s="235"/>
      <c r="O176" s="236"/>
      <c r="P176" s="86"/>
      <c r="Q176" s="86"/>
      <c r="R176" s="86"/>
      <c r="S176" s="86"/>
      <c r="T176" s="86"/>
      <c r="U176" s="86"/>
      <c r="V176" s="86"/>
      <c r="W176" s="86"/>
      <c r="X176" s="87"/>
      <c r="Y176" s="40"/>
      <c r="Z176" s="40"/>
      <c r="AA176" s="40"/>
      <c r="AB176" s="40"/>
      <c r="AC176" s="40"/>
      <c r="AD176" s="40"/>
      <c r="AE176" s="40"/>
      <c r="AT176" s="19" t="s">
        <v>220</v>
      </c>
      <c r="AU176" s="19" t="s">
        <v>229</v>
      </c>
    </row>
    <row r="177" s="2" customFormat="1" ht="16.5" customHeight="1">
      <c r="A177" s="40"/>
      <c r="B177" s="41"/>
      <c r="C177" s="218" t="s">
        <v>429</v>
      </c>
      <c r="D177" s="218" t="s">
        <v>213</v>
      </c>
      <c r="E177" s="219" t="s">
        <v>1626</v>
      </c>
      <c r="F177" s="220" t="s">
        <v>1627</v>
      </c>
      <c r="G177" s="221" t="s">
        <v>345</v>
      </c>
      <c r="H177" s="222">
        <v>25</v>
      </c>
      <c r="I177" s="223"/>
      <c r="J177" s="223"/>
      <c r="K177" s="224">
        <f>ROUND(P177*H177,2)</f>
        <v>0</v>
      </c>
      <c r="L177" s="220" t="s">
        <v>22</v>
      </c>
      <c r="M177" s="46"/>
      <c r="N177" s="225" t="s">
        <v>22</v>
      </c>
      <c r="O177" s="226" t="s">
        <v>46</v>
      </c>
      <c r="P177" s="227">
        <f>I177+J177</f>
        <v>0</v>
      </c>
      <c r="Q177" s="227">
        <f>ROUND(I177*H177,2)</f>
        <v>0</v>
      </c>
      <c r="R177" s="227">
        <f>ROUND(J177*H177,2)</f>
        <v>0</v>
      </c>
      <c r="S177" s="86"/>
      <c r="T177" s="228">
        <f>S177*H177</f>
        <v>0</v>
      </c>
      <c r="U177" s="228">
        <v>0</v>
      </c>
      <c r="V177" s="228">
        <f>U177*H177</f>
        <v>0</v>
      </c>
      <c r="W177" s="228">
        <v>0</v>
      </c>
      <c r="X177" s="229">
        <f>W177*H177</f>
        <v>0</v>
      </c>
      <c r="Y177" s="40"/>
      <c r="Z177" s="40"/>
      <c r="AA177" s="40"/>
      <c r="AB177" s="40"/>
      <c r="AC177" s="40"/>
      <c r="AD177" s="40"/>
      <c r="AE177" s="40"/>
      <c r="AR177" s="230" t="s">
        <v>218</v>
      </c>
      <c r="AT177" s="230" t="s">
        <v>213</v>
      </c>
      <c r="AU177" s="230" t="s">
        <v>229</v>
      </c>
      <c r="AY177" s="19" t="s">
        <v>211</v>
      </c>
      <c r="BE177" s="231">
        <f>IF(O177="základní",K177,0)</f>
        <v>0</v>
      </c>
      <c r="BF177" s="231">
        <f>IF(O177="snížená",K177,0)</f>
        <v>0</v>
      </c>
      <c r="BG177" s="231">
        <f>IF(O177="zákl. přenesená",K177,0)</f>
        <v>0</v>
      </c>
      <c r="BH177" s="231">
        <f>IF(O177="sníž. přenesená",K177,0)</f>
        <v>0</v>
      </c>
      <c r="BI177" s="231">
        <f>IF(O177="nulová",K177,0)</f>
        <v>0</v>
      </c>
      <c r="BJ177" s="19" t="s">
        <v>84</v>
      </c>
      <c r="BK177" s="231">
        <f>ROUND(P177*H177,2)</f>
        <v>0</v>
      </c>
      <c r="BL177" s="19" t="s">
        <v>218</v>
      </c>
      <c r="BM177" s="230" t="s">
        <v>1628</v>
      </c>
    </row>
    <row r="178" s="2" customFormat="1">
      <c r="A178" s="40"/>
      <c r="B178" s="41"/>
      <c r="C178" s="42"/>
      <c r="D178" s="232" t="s">
        <v>220</v>
      </c>
      <c r="E178" s="42"/>
      <c r="F178" s="233" t="s">
        <v>1627</v>
      </c>
      <c r="G178" s="42"/>
      <c r="H178" s="42"/>
      <c r="I178" s="234"/>
      <c r="J178" s="234"/>
      <c r="K178" s="42"/>
      <c r="L178" s="42"/>
      <c r="M178" s="46"/>
      <c r="N178" s="235"/>
      <c r="O178" s="236"/>
      <c r="P178" s="86"/>
      <c r="Q178" s="86"/>
      <c r="R178" s="86"/>
      <c r="S178" s="86"/>
      <c r="T178" s="86"/>
      <c r="U178" s="86"/>
      <c r="V178" s="86"/>
      <c r="W178" s="86"/>
      <c r="X178" s="87"/>
      <c r="Y178" s="40"/>
      <c r="Z178" s="40"/>
      <c r="AA178" s="40"/>
      <c r="AB178" s="40"/>
      <c r="AC178" s="40"/>
      <c r="AD178" s="40"/>
      <c r="AE178" s="40"/>
      <c r="AT178" s="19" t="s">
        <v>220</v>
      </c>
      <c r="AU178" s="19" t="s">
        <v>229</v>
      </c>
    </row>
    <row r="179" s="2" customFormat="1" ht="16.5" customHeight="1">
      <c r="A179" s="40"/>
      <c r="B179" s="41"/>
      <c r="C179" s="218" t="s">
        <v>436</v>
      </c>
      <c r="D179" s="218" t="s">
        <v>213</v>
      </c>
      <c r="E179" s="219" t="s">
        <v>1629</v>
      </c>
      <c r="F179" s="220" t="s">
        <v>1630</v>
      </c>
      <c r="G179" s="221" t="s">
        <v>497</v>
      </c>
      <c r="H179" s="222">
        <v>2</v>
      </c>
      <c r="I179" s="223"/>
      <c r="J179" s="223"/>
      <c r="K179" s="224">
        <f>ROUND(P179*H179,2)</f>
        <v>0</v>
      </c>
      <c r="L179" s="220" t="s">
        <v>22</v>
      </c>
      <c r="M179" s="46"/>
      <c r="N179" s="225" t="s">
        <v>22</v>
      </c>
      <c r="O179" s="226" t="s">
        <v>46</v>
      </c>
      <c r="P179" s="227">
        <f>I179+J179</f>
        <v>0</v>
      </c>
      <c r="Q179" s="227">
        <f>ROUND(I179*H179,2)</f>
        <v>0</v>
      </c>
      <c r="R179" s="227">
        <f>ROUND(J179*H179,2)</f>
        <v>0</v>
      </c>
      <c r="S179" s="86"/>
      <c r="T179" s="228">
        <f>S179*H179</f>
        <v>0</v>
      </c>
      <c r="U179" s="228">
        <v>0</v>
      </c>
      <c r="V179" s="228">
        <f>U179*H179</f>
        <v>0</v>
      </c>
      <c r="W179" s="228">
        <v>0</v>
      </c>
      <c r="X179" s="229">
        <f>W179*H179</f>
        <v>0</v>
      </c>
      <c r="Y179" s="40"/>
      <c r="Z179" s="40"/>
      <c r="AA179" s="40"/>
      <c r="AB179" s="40"/>
      <c r="AC179" s="40"/>
      <c r="AD179" s="40"/>
      <c r="AE179" s="40"/>
      <c r="AR179" s="230" t="s">
        <v>218</v>
      </c>
      <c r="AT179" s="230" t="s">
        <v>213</v>
      </c>
      <c r="AU179" s="230" t="s">
        <v>229</v>
      </c>
      <c r="AY179" s="19" t="s">
        <v>211</v>
      </c>
      <c r="BE179" s="231">
        <f>IF(O179="základní",K179,0)</f>
        <v>0</v>
      </c>
      <c r="BF179" s="231">
        <f>IF(O179="snížená",K179,0)</f>
        <v>0</v>
      </c>
      <c r="BG179" s="231">
        <f>IF(O179="zákl. přenesená",K179,0)</f>
        <v>0</v>
      </c>
      <c r="BH179" s="231">
        <f>IF(O179="sníž. přenesená",K179,0)</f>
        <v>0</v>
      </c>
      <c r="BI179" s="231">
        <f>IF(O179="nulová",K179,0)</f>
        <v>0</v>
      </c>
      <c r="BJ179" s="19" t="s">
        <v>84</v>
      </c>
      <c r="BK179" s="231">
        <f>ROUND(P179*H179,2)</f>
        <v>0</v>
      </c>
      <c r="BL179" s="19" t="s">
        <v>218</v>
      </c>
      <c r="BM179" s="230" t="s">
        <v>1631</v>
      </c>
    </row>
    <row r="180" s="2" customFormat="1">
      <c r="A180" s="40"/>
      <c r="B180" s="41"/>
      <c r="C180" s="42"/>
      <c r="D180" s="232" t="s">
        <v>220</v>
      </c>
      <c r="E180" s="42"/>
      <c r="F180" s="233" t="s">
        <v>1632</v>
      </c>
      <c r="G180" s="42"/>
      <c r="H180" s="42"/>
      <c r="I180" s="234"/>
      <c r="J180" s="234"/>
      <c r="K180" s="42"/>
      <c r="L180" s="42"/>
      <c r="M180" s="46"/>
      <c r="N180" s="235"/>
      <c r="O180" s="236"/>
      <c r="P180" s="86"/>
      <c r="Q180" s="86"/>
      <c r="R180" s="86"/>
      <c r="S180" s="86"/>
      <c r="T180" s="86"/>
      <c r="U180" s="86"/>
      <c r="V180" s="86"/>
      <c r="W180" s="86"/>
      <c r="X180" s="87"/>
      <c r="Y180" s="40"/>
      <c r="Z180" s="40"/>
      <c r="AA180" s="40"/>
      <c r="AB180" s="40"/>
      <c r="AC180" s="40"/>
      <c r="AD180" s="40"/>
      <c r="AE180" s="40"/>
      <c r="AT180" s="19" t="s">
        <v>220</v>
      </c>
      <c r="AU180" s="19" t="s">
        <v>229</v>
      </c>
    </row>
    <row r="181" s="2" customFormat="1" ht="16.5" customHeight="1">
      <c r="A181" s="40"/>
      <c r="B181" s="41"/>
      <c r="C181" s="218" t="s">
        <v>445</v>
      </c>
      <c r="D181" s="218" t="s">
        <v>213</v>
      </c>
      <c r="E181" s="219" t="s">
        <v>1633</v>
      </c>
      <c r="F181" s="220" t="s">
        <v>1634</v>
      </c>
      <c r="G181" s="221" t="s">
        <v>497</v>
      </c>
      <c r="H181" s="222">
        <v>10</v>
      </c>
      <c r="I181" s="223"/>
      <c r="J181" s="223"/>
      <c r="K181" s="224">
        <f>ROUND(P181*H181,2)</f>
        <v>0</v>
      </c>
      <c r="L181" s="220" t="s">
        <v>22</v>
      </c>
      <c r="M181" s="46"/>
      <c r="N181" s="225" t="s">
        <v>22</v>
      </c>
      <c r="O181" s="226" t="s">
        <v>46</v>
      </c>
      <c r="P181" s="227">
        <f>I181+J181</f>
        <v>0</v>
      </c>
      <c r="Q181" s="227">
        <f>ROUND(I181*H181,2)</f>
        <v>0</v>
      </c>
      <c r="R181" s="227">
        <f>ROUND(J181*H181,2)</f>
        <v>0</v>
      </c>
      <c r="S181" s="86"/>
      <c r="T181" s="228">
        <f>S181*H181</f>
        <v>0</v>
      </c>
      <c r="U181" s="228">
        <v>0</v>
      </c>
      <c r="V181" s="228">
        <f>U181*H181</f>
        <v>0</v>
      </c>
      <c r="W181" s="228">
        <v>0</v>
      </c>
      <c r="X181" s="229">
        <f>W181*H181</f>
        <v>0</v>
      </c>
      <c r="Y181" s="40"/>
      <c r="Z181" s="40"/>
      <c r="AA181" s="40"/>
      <c r="AB181" s="40"/>
      <c r="AC181" s="40"/>
      <c r="AD181" s="40"/>
      <c r="AE181" s="40"/>
      <c r="AR181" s="230" t="s">
        <v>218</v>
      </c>
      <c r="AT181" s="230" t="s">
        <v>213</v>
      </c>
      <c r="AU181" s="230" t="s">
        <v>229</v>
      </c>
      <c r="AY181" s="19" t="s">
        <v>211</v>
      </c>
      <c r="BE181" s="231">
        <f>IF(O181="základní",K181,0)</f>
        <v>0</v>
      </c>
      <c r="BF181" s="231">
        <f>IF(O181="snížená",K181,0)</f>
        <v>0</v>
      </c>
      <c r="BG181" s="231">
        <f>IF(O181="zákl. přenesená",K181,0)</f>
        <v>0</v>
      </c>
      <c r="BH181" s="231">
        <f>IF(O181="sníž. přenesená",K181,0)</f>
        <v>0</v>
      </c>
      <c r="BI181" s="231">
        <f>IF(O181="nulová",K181,0)</f>
        <v>0</v>
      </c>
      <c r="BJ181" s="19" t="s">
        <v>84</v>
      </c>
      <c r="BK181" s="231">
        <f>ROUND(P181*H181,2)</f>
        <v>0</v>
      </c>
      <c r="BL181" s="19" t="s">
        <v>218</v>
      </c>
      <c r="BM181" s="230" t="s">
        <v>1635</v>
      </c>
    </row>
    <row r="182" s="2" customFormat="1">
      <c r="A182" s="40"/>
      <c r="B182" s="41"/>
      <c r="C182" s="42"/>
      <c r="D182" s="232" t="s">
        <v>220</v>
      </c>
      <c r="E182" s="42"/>
      <c r="F182" s="233" t="s">
        <v>1636</v>
      </c>
      <c r="G182" s="42"/>
      <c r="H182" s="42"/>
      <c r="I182" s="234"/>
      <c r="J182" s="234"/>
      <c r="K182" s="42"/>
      <c r="L182" s="42"/>
      <c r="M182" s="46"/>
      <c r="N182" s="235"/>
      <c r="O182" s="236"/>
      <c r="P182" s="86"/>
      <c r="Q182" s="86"/>
      <c r="R182" s="86"/>
      <c r="S182" s="86"/>
      <c r="T182" s="86"/>
      <c r="U182" s="86"/>
      <c r="V182" s="86"/>
      <c r="W182" s="86"/>
      <c r="X182" s="87"/>
      <c r="Y182" s="40"/>
      <c r="Z182" s="40"/>
      <c r="AA182" s="40"/>
      <c r="AB182" s="40"/>
      <c r="AC182" s="40"/>
      <c r="AD182" s="40"/>
      <c r="AE182" s="40"/>
      <c r="AT182" s="19" t="s">
        <v>220</v>
      </c>
      <c r="AU182" s="19" t="s">
        <v>229</v>
      </c>
    </row>
    <row r="183" s="2" customFormat="1" ht="16.5" customHeight="1">
      <c r="A183" s="40"/>
      <c r="B183" s="41"/>
      <c r="C183" s="218" t="s">
        <v>451</v>
      </c>
      <c r="D183" s="218" t="s">
        <v>213</v>
      </c>
      <c r="E183" s="219" t="s">
        <v>1637</v>
      </c>
      <c r="F183" s="220" t="s">
        <v>1638</v>
      </c>
      <c r="G183" s="221" t="s">
        <v>345</v>
      </c>
      <c r="H183" s="222">
        <v>1</v>
      </c>
      <c r="I183" s="223"/>
      <c r="J183" s="223"/>
      <c r="K183" s="224">
        <f>ROUND(P183*H183,2)</f>
        <v>0</v>
      </c>
      <c r="L183" s="220" t="s">
        <v>22</v>
      </c>
      <c r="M183" s="46"/>
      <c r="N183" s="225" t="s">
        <v>22</v>
      </c>
      <c r="O183" s="226" t="s">
        <v>46</v>
      </c>
      <c r="P183" s="227">
        <f>I183+J183</f>
        <v>0</v>
      </c>
      <c r="Q183" s="227">
        <f>ROUND(I183*H183,2)</f>
        <v>0</v>
      </c>
      <c r="R183" s="227">
        <f>ROUND(J183*H183,2)</f>
        <v>0</v>
      </c>
      <c r="S183" s="86"/>
      <c r="T183" s="228">
        <f>S183*H183</f>
        <v>0</v>
      </c>
      <c r="U183" s="228">
        <v>0</v>
      </c>
      <c r="V183" s="228">
        <f>U183*H183</f>
        <v>0</v>
      </c>
      <c r="W183" s="228">
        <v>0</v>
      </c>
      <c r="X183" s="229">
        <f>W183*H183</f>
        <v>0</v>
      </c>
      <c r="Y183" s="40"/>
      <c r="Z183" s="40"/>
      <c r="AA183" s="40"/>
      <c r="AB183" s="40"/>
      <c r="AC183" s="40"/>
      <c r="AD183" s="40"/>
      <c r="AE183" s="40"/>
      <c r="AR183" s="230" t="s">
        <v>218</v>
      </c>
      <c r="AT183" s="230" t="s">
        <v>213</v>
      </c>
      <c r="AU183" s="230" t="s">
        <v>229</v>
      </c>
      <c r="AY183" s="19" t="s">
        <v>211</v>
      </c>
      <c r="BE183" s="231">
        <f>IF(O183="základní",K183,0)</f>
        <v>0</v>
      </c>
      <c r="BF183" s="231">
        <f>IF(O183="snížená",K183,0)</f>
        <v>0</v>
      </c>
      <c r="BG183" s="231">
        <f>IF(O183="zákl. přenesená",K183,0)</f>
        <v>0</v>
      </c>
      <c r="BH183" s="231">
        <f>IF(O183="sníž. přenesená",K183,0)</f>
        <v>0</v>
      </c>
      <c r="BI183" s="231">
        <f>IF(O183="nulová",K183,0)</f>
        <v>0</v>
      </c>
      <c r="BJ183" s="19" t="s">
        <v>84</v>
      </c>
      <c r="BK183" s="231">
        <f>ROUND(P183*H183,2)</f>
        <v>0</v>
      </c>
      <c r="BL183" s="19" t="s">
        <v>218</v>
      </c>
      <c r="BM183" s="230" t="s">
        <v>1639</v>
      </c>
    </row>
    <row r="184" s="2" customFormat="1">
      <c r="A184" s="40"/>
      <c r="B184" s="41"/>
      <c r="C184" s="42"/>
      <c r="D184" s="232" t="s">
        <v>220</v>
      </c>
      <c r="E184" s="42"/>
      <c r="F184" s="233" t="s">
        <v>1638</v>
      </c>
      <c r="G184" s="42"/>
      <c r="H184" s="42"/>
      <c r="I184" s="234"/>
      <c r="J184" s="234"/>
      <c r="K184" s="42"/>
      <c r="L184" s="42"/>
      <c r="M184" s="46"/>
      <c r="N184" s="235"/>
      <c r="O184" s="236"/>
      <c r="P184" s="86"/>
      <c r="Q184" s="86"/>
      <c r="R184" s="86"/>
      <c r="S184" s="86"/>
      <c r="T184" s="86"/>
      <c r="U184" s="86"/>
      <c r="V184" s="86"/>
      <c r="W184" s="86"/>
      <c r="X184" s="87"/>
      <c r="Y184" s="40"/>
      <c r="Z184" s="40"/>
      <c r="AA184" s="40"/>
      <c r="AB184" s="40"/>
      <c r="AC184" s="40"/>
      <c r="AD184" s="40"/>
      <c r="AE184" s="40"/>
      <c r="AT184" s="19" t="s">
        <v>220</v>
      </c>
      <c r="AU184" s="19" t="s">
        <v>229</v>
      </c>
    </row>
    <row r="185" s="2" customFormat="1" ht="16.5" customHeight="1">
      <c r="A185" s="40"/>
      <c r="B185" s="41"/>
      <c r="C185" s="218" t="s">
        <v>457</v>
      </c>
      <c r="D185" s="218" t="s">
        <v>213</v>
      </c>
      <c r="E185" s="219" t="s">
        <v>1640</v>
      </c>
      <c r="F185" s="220" t="s">
        <v>1641</v>
      </c>
      <c r="G185" s="221" t="s">
        <v>629</v>
      </c>
      <c r="H185" s="222">
        <v>1</v>
      </c>
      <c r="I185" s="223"/>
      <c r="J185" s="223"/>
      <c r="K185" s="224">
        <f>ROUND(P185*H185,2)</f>
        <v>0</v>
      </c>
      <c r="L185" s="220" t="s">
        <v>22</v>
      </c>
      <c r="M185" s="46"/>
      <c r="N185" s="225" t="s">
        <v>22</v>
      </c>
      <c r="O185" s="226" t="s">
        <v>46</v>
      </c>
      <c r="P185" s="227">
        <f>I185+J185</f>
        <v>0</v>
      </c>
      <c r="Q185" s="227">
        <f>ROUND(I185*H185,2)</f>
        <v>0</v>
      </c>
      <c r="R185" s="227">
        <f>ROUND(J185*H185,2)</f>
        <v>0</v>
      </c>
      <c r="S185" s="86"/>
      <c r="T185" s="228">
        <f>S185*H185</f>
        <v>0</v>
      </c>
      <c r="U185" s="228">
        <v>0</v>
      </c>
      <c r="V185" s="228">
        <f>U185*H185</f>
        <v>0</v>
      </c>
      <c r="W185" s="228">
        <v>0</v>
      </c>
      <c r="X185" s="229">
        <f>W185*H185</f>
        <v>0</v>
      </c>
      <c r="Y185" s="40"/>
      <c r="Z185" s="40"/>
      <c r="AA185" s="40"/>
      <c r="AB185" s="40"/>
      <c r="AC185" s="40"/>
      <c r="AD185" s="40"/>
      <c r="AE185" s="40"/>
      <c r="AR185" s="230" t="s">
        <v>218</v>
      </c>
      <c r="AT185" s="230" t="s">
        <v>213</v>
      </c>
      <c r="AU185" s="230" t="s">
        <v>229</v>
      </c>
      <c r="AY185" s="19" t="s">
        <v>211</v>
      </c>
      <c r="BE185" s="231">
        <f>IF(O185="základní",K185,0)</f>
        <v>0</v>
      </c>
      <c r="BF185" s="231">
        <f>IF(O185="snížená",K185,0)</f>
        <v>0</v>
      </c>
      <c r="BG185" s="231">
        <f>IF(O185="zákl. přenesená",K185,0)</f>
        <v>0</v>
      </c>
      <c r="BH185" s="231">
        <f>IF(O185="sníž. přenesená",K185,0)</f>
        <v>0</v>
      </c>
      <c r="BI185" s="231">
        <f>IF(O185="nulová",K185,0)</f>
        <v>0</v>
      </c>
      <c r="BJ185" s="19" t="s">
        <v>84</v>
      </c>
      <c r="BK185" s="231">
        <f>ROUND(P185*H185,2)</f>
        <v>0</v>
      </c>
      <c r="BL185" s="19" t="s">
        <v>218</v>
      </c>
      <c r="BM185" s="230" t="s">
        <v>1642</v>
      </c>
    </row>
    <row r="186" s="2" customFormat="1">
      <c r="A186" s="40"/>
      <c r="B186" s="41"/>
      <c r="C186" s="42"/>
      <c r="D186" s="232" t="s">
        <v>220</v>
      </c>
      <c r="E186" s="42"/>
      <c r="F186" s="233" t="s">
        <v>1641</v>
      </c>
      <c r="G186" s="42"/>
      <c r="H186" s="42"/>
      <c r="I186" s="234"/>
      <c r="J186" s="234"/>
      <c r="K186" s="42"/>
      <c r="L186" s="42"/>
      <c r="M186" s="46"/>
      <c r="N186" s="235"/>
      <c r="O186" s="236"/>
      <c r="P186" s="86"/>
      <c r="Q186" s="86"/>
      <c r="R186" s="86"/>
      <c r="S186" s="86"/>
      <c r="T186" s="86"/>
      <c r="U186" s="86"/>
      <c r="V186" s="86"/>
      <c r="W186" s="86"/>
      <c r="X186" s="87"/>
      <c r="Y186" s="40"/>
      <c r="Z186" s="40"/>
      <c r="AA186" s="40"/>
      <c r="AB186" s="40"/>
      <c r="AC186" s="40"/>
      <c r="AD186" s="40"/>
      <c r="AE186" s="40"/>
      <c r="AT186" s="19" t="s">
        <v>220</v>
      </c>
      <c r="AU186" s="19" t="s">
        <v>229</v>
      </c>
    </row>
    <row r="187" s="2" customFormat="1" ht="16.5" customHeight="1">
      <c r="A187" s="40"/>
      <c r="B187" s="41"/>
      <c r="C187" s="218" t="s">
        <v>462</v>
      </c>
      <c r="D187" s="218" t="s">
        <v>213</v>
      </c>
      <c r="E187" s="219" t="s">
        <v>1643</v>
      </c>
      <c r="F187" s="220" t="s">
        <v>1644</v>
      </c>
      <c r="G187" s="221" t="s">
        <v>688</v>
      </c>
      <c r="H187" s="222">
        <v>0.20000000000000001</v>
      </c>
      <c r="I187" s="223"/>
      <c r="J187" s="223"/>
      <c r="K187" s="224">
        <f>ROUND(P187*H187,2)</f>
        <v>0</v>
      </c>
      <c r="L187" s="220" t="s">
        <v>22</v>
      </c>
      <c r="M187" s="46"/>
      <c r="N187" s="225" t="s">
        <v>22</v>
      </c>
      <c r="O187" s="226" t="s">
        <v>46</v>
      </c>
      <c r="P187" s="227">
        <f>I187+J187</f>
        <v>0</v>
      </c>
      <c r="Q187" s="227">
        <f>ROUND(I187*H187,2)</f>
        <v>0</v>
      </c>
      <c r="R187" s="227">
        <f>ROUND(J187*H187,2)</f>
        <v>0</v>
      </c>
      <c r="S187" s="86"/>
      <c r="T187" s="228">
        <f>S187*H187</f>
        <v>0</v>
      </c>
      <c r="U187" s="228">
        <v>0</v>
      </c>
      <c r="V187" s="228">
        <f>U187*H187</f>
        <v>0</v>
      </c>
      <c r="W187" s="228">
        <v>0</v>
      </c>
      <c r="X187" s="229">
        <f>W187*H187</f>
        <v>0</v>
      </c>
      <c r="Y187" s="40"/>
      <c r="Z187" s="40"/>
      <c r="AA187" s="40"/>
      <c r="AB187" s="40"/>
      <c r="AC187" s="40"/>
      <c r="AD187" s="40"/>
      <c r="AE187" s="40"/>
      <c r="AR187" s="230" t="s">
        <v>218</v>
      </c>
      <c r="AT187" s="230" t="s">
        <v>213</v>
      </c>
      <c r="AU187" s="230" t="s">
        <v>229</v>
      </c>
      <c r="AY187" s="19" t="s">
        <v>211</v>
      </c>
      <c r="BE187" s="231">
        <f>IF(O187="základní",K187,0)</f>
        <v>0</v>
      </c>
      <c r="BF187" s="231">
        <f>IF(O187="snížená",K187,0)</f>
        <v>0</v>
      </c>
      <c r="BG187" s="231">
        <f>IF(O187="zákl. přenesená",K187,0)</f>
        <v>0</v>
      </c>
      <c r="BH187" s="231">
        <f>IF(O187="sníž. přenesená",K187,0)</f>
        <v>0</v>
      </c>
      <c r="BI187" s="231">
        <f>IF(O187="nulová",K187,0)</f>
        <v>0</v>
      </c>
      <c r="BJ187" s="19" t="s">
        <v>84</v>
      </c>
      <c r="BK187" s="231">
        <f>ROUND(P187*H187,2)</f>
        <v>0</v>
      </c>
      <c r="BL187" s="19" t="s">
        <v>218</v>
      </c>
      <c r="BM187" s="230" t="s">
        <v>1645</v>
      </c>
    </row>
    <row r="188" s="2" customFormat="1">
      <c r="A188" s="40"/>
      <c r="B188" s="41"/>
      <c r="C188" s="42"/>
      <c r="D188" s="232" t="s">
        <v>220</v>
      </c>
      <c r="E188" s="42"/>
      <c r="F188" s="233" t="s">
        <v>1644</v>
      </c>
      <c r="G188" s="42"/>
      <c r="H188" s="42"/>
      <c r="I188" s="234"/>
      <c r="J188" s="234"/>
      <c r="K188" s="42"/>
      <c r="L188" s="42"/>
      <c r="M188" s="46"/>
      <c r="N188" s="235"/>
      <c r="O188" s="236"/>
      <c r="P188" s="86"/>
      <c r="Q188" s="86"/>
      <c r="R188" s="86"/>
      <c r="S188" s="86"/>
      <c r="T188" s="86"/>
      <c r="U188" s="86"/>
      <c r="V188" s="86"/>
      <c r="W188" s="86"/>
      <c r="X188" s="87"/>
      <c r="Y188" s="40"/>
      <c r="Z188" s="40"/>
      <c r="AA188" s="40"/>
      <c r="AB188" s="40"/>
      <c r="AC188" s="40"/>
      <c r="AD188" s="40"/>
      <c r="AE188" s="40"/>
      <c r="AT188" s="19" t="s">
        <v>220</v>
      </c>
      <c r="AU188" s="19" t="s">
        <v>229</v>
      </c>
    </row>
    <row r="189" s="2" customFormat="1" ht="16.5" customHeight="1">
      <c r="A189" s="40"/>
      <c r="B189" s="41"/>
      <c r="C189" s="218" t="s">
        <v>467</v>
      </c>
      <c r="D189" s="218" t="s">
        <v>213</v>
      </c>
      <c r="E189" s="219" t="s">
        <v>1646</v>
      </c>
      <c r="F189" s="220" t="s">
        <v>1647</v>
      </c>
      <c r="G189" s="221" t="s">
        <v>688</v>
      </c>
      <c r="H189" s="222">
        <v>1</v>
      </c>
      <c r="I189" s="223"/>
      <c r="J189" s="223"/>
      <c r="K189" s="224">
        <f>ROUND(P189*H189,2)</f>
        <v>0</v>
      </c>
      <c r="L189" s="220" t="s">
        <v>22</v>
      </c>
      <c r="M189" s="46"/>
      <c r="N189" s="225" t="s">
        <v>22</v>
      </c>
      <c r="O189" s="226" t="s">
        <v>46</v>
      </c>
      <c r="P189" s="227">
        <f>I189+J189</f>
        <v>0</v>
      </c>
      <c r="Q189" s="227">
        <f>ROUND(I189*H189,2)</f>
        <v>0</v>
      </c>
      <c r="R189" s="227">
        <f>ROUND(J189*H189,2)</f>
        <v>0</v>
      </c>
      <c r="S189" s="86"/>
      <c r="T189" s="228">
        <f>S189*H189</f>
        <v>0</v>
      </c>
      <c r="U189" s="228">
        <v>0</v>
      </c>
      <c r="V189" s="228">
        <f>U189*H189</f>
        <v>0</v>
      </c>
      <c r="W189" s="228">
        <v>0</v>
      </c>
      <c r="X189" s="229">
        <f>W189*H189</f>
        <v>0</v>
      </c>
      <c r="Y189" s="40"/>
      <c r="Z189" s="40"/>
      <c r="AA189" s="40"/>
      <c r="AB189" s="40"/>
      <c r="AC189" s="40"/>
      <c r="AD189" s="40"/>
      <c r="AE189" s="40"/>
      <c r="AR189" s="230" t="s">
        <v>218</v>
      </c>
      <c r="AT189" s="230" t="s">
        <v>213</v>
      </c>
      <c r="AU189" s="230" t="s">
        <v>229</v>
      </c>
      <c r="AY189" s="19" t="s">
        <v>211</v>
      </c>
      <c r="BE189" s="231">
        <f>IF(O189="základní",K189,0)</f>
        <v>0</v>
      </c>
      <c r="BF189" s="231">
        <f>IF(O189="snížená",K189,0)</f>
        <v>0</v>
      </c>
      <c r="BG189" s="231">
        <f>IF(O189="zákl. přenesená",K189,0)</f>
        <v>0</v>
      </c>
      <c r="BH189" s="231">
        <f>IF(O189="sníž. přenesená",K189,0)</f>
        <v>0</v>
      </c>
      <c r="BI189" s="231">
        <f>IF(O189="nulová",K189,0)</f>
        <v>0</v>
      </c>
      <c r="BJ189" s="19" t="s">
        <v>84</v>
      </c>
      <c r="BK189" s="231">
        <f>ROUND(P189*H189,2)</f>
        <v>0</v>
      </c>
      <c r="BL189" s="19" t="s">
        <v>218</v>
      </c>
      <c r="BM189" s="230" t="s">
        <v>1648</v>
      </c>
    </row>
    <row r="190" s="2" customFormat="1">
      <c r="A190" s="40"/>
      <c r="B190" s="41"/>
      <c r="C190" s="42"/>
      <c r="D190" s="232" t="s">
        <v>220</v>
      </c>
      <c r="E190" s="42"/>
      <c r="F190" s="233" t="s">
        <v>1647</v>
      </c>
      <c r="G190" s="42"/>
      <c r="H190" s="42"/>
      <c r="I190" s="234"/>
      <c r="J190" s="234"/>
      <c r="K190" s="42"/>
      <c r="L190" s="42"/>
      <c r="M190" s="46"/>
      <c r="N190" s="235"/>
      <c r="O190" s="236"/>
      <c r="P190" s="86"/>
      <c r="Q190" s="86"/>
      <c r="R190" s="86"/>
      <c r="S190" s="86"/>
      <c r="T190" s="86"/>
      <c r="U190" s="86"/>
      <c r="V190" s="86"/>
      <c r="W190" s="86"/>
      <c r="X190" s="87"/>
      <c r="Y190" s="40"/>
      <c r="Z190" s="40"/>
      <c r="AA190" s="40"/>
      <c r="AB190" s="40"/>
      <c r="AC190" s="40"/>
      <c r="AD190" s="40"/>
      <c r="AE190" s="40"/>
      <c r="AT190" s="19" t="s">
        <v>220</v>
      </c>
      <c r="AU190" s="19" t="s">
        <v>229</v>
      </c>
    </row>
    <row r="191" s="2" customFormat="1" ht="16.5" customHeight="1">
      <c r="A191" s="40"/>
      <c r="B191" s="41"/>
      <c r="C191" s="218" t="s">
        <v>469</v>
      </c>
      <c r="D191" s="218" t="s">
        <v>213</v>
      </c>
      <c r="E191" s="219" t="s">
        <v>1649</v>
      </c>
      <c r="F191" s="220" t="s">
        <v>1650</v>
      </c>
      <c r="G191" s="221" t="s">
        <v>688</v>
      </c>
      <c r="H191" s="222">
        <v>4</v>
      </c>
      <c r="I191" s="223"/>
      <c r="J191" s="223"/>
      <c r="K191" s="224">
        <f>ROUND(P191*H191,2)</f>
        <v>0</v>
      </c>
      <c r="L191" s="220" t="s">
        <v>22</v>
      </c>
      <c r="M191" s="46"/>
      <c r="N191" s="225" t="s">
        <v>22</v>
      </c>
      <c r="O191" s="226" t="s">
        <v>46</v>
      </c>
      <c r="P191" s="227">
        <f>I191+J191</f>
        <v>0</v>
      </c>
      <c r="Q191" s="227">
        <f>ROUND(I191*H191,2)</f>
        <v>0</v>
      </c>
      <c r="R191" s="227">
        <f>ROUND(J191*H191,2)</f>
        <v>0</v>
      </c>
      <c r="S191" s="86"/>
      <c r="T191" s="228">
        <f>S191*H191</f>
        <v>0</v>
      </c>
      <c r="U191" s="228">
        <v>0</v>
      </c>
      <c r="V191" s="228">
        <f>U191*H191</f>
        <v>0</v>
      </c>
      <c r="W191" s="228">
        <v>0</v>
      </c>
      <c r="X191" s="229">
        <f>W191*H191</f>
        <v>0</v>
      </c>
      <c r="Y191" s="40"/>
      <c r="Z191" s="40"/>
      <c r="AA191" s="40"/>
      <c r="AB191" s="40"/>
      <c r="AC191" s="40"/>
      <c r="AD191" s="40"/>
      <c r="AE191" s="40"/>
      <c r="AR191" s="230" t="s">
        <v>218</v>
      </c>
      <c r="AT191" s="230" t="s">
        <v>213</v>
      </c>
      <c r="AU191" s="230" t="s">
        <v>229</v>
      </c>
      <c r="AY191" s="19" t="s">
        <v>211</v>
      </c>
      <c r="BE191" s="231">
        <f>IF(O191="základní",K191,0)</f>
        <v>0</v>
      </c>
      <c r="BF191" s="231">
        <f>IF(O191="snížená",K191,0)</f>
        <v>0</v>
      </c>
      <c r="BG191" s="231">
        <f>IF(O191="zákl. přenesená",K191,0)</f>
        <v>0</v>
      </c>
      <c r="BH191" s="231">
        <f>IF(O191="sníž. přenesená",K191,0)</f>
        <v>0</v>
      </c>
      <c r="BI191" s="231">
        <f>IF(O191="nulová",K191,0)</f>
        <v>0</v>
      </c>
      <c r="BJ191" s="19" t="s">
        <v>84</v>
      </c>
      <c r="BK191" s="231">
        <f>ROUND(P191*H191,2)</f>
        <v>0</v>
      </c>
      <c r="BL191" s="19" t="s">
        <v>218</v>
      </c>
      <c r="BM191" s="230" t="s">
        <v>1651</v>
      </c>
    </row>
    <row r="192" s="2" customFormat="1">
      <c r="A192" s="40"/>
      <c r="B192" s="41"/>
      <c r="C192" s="42"/>
      <c r="D192" s="232" t="s">
        <v>220</v>
      </c>
      <c r="E192" s="42"/>
      <c r="F192" s="233" t="s">
        <v>1650</v>
      </c>
      <c r="G192" s="42"/>
      <c r="H192" s="42"/>
      <c r="I192" s="234"/>
      <c r="J192" s="234"/>
      <c r="K192" s="42"/>
      <c r="L192" s="42"/>
      <c r="M192" s="46"/>
      <c r="N192" s="235"/>
      <c r="O192" s="236"/>
      <c r="P192" s="86"/>
      <c r="Q192" s="86"/>
      <c r="R192" s="86"/>
      <c r="S192" s="86"/>
      <c r="T192" s="86"/>
      <c r="U192" s="86"/>
      <c r="V192" s="86"/>
      <c r="W192" s="86"/>
      <c r="X192" s="87"/>
      <c r="Y192" s="40"/>
      <c r="Z192" s="40"/>
      <c r="AA192" s="40"/>
      <c r="AB192" s="40"/>
      <c r="AC192" s="40"/>
      <c r="AD192" s="40"/>
      <c r="AE192" s="40"/>
      <c r="AT192" s="19" t="s">
        <v>220</v>
      </c>
      <c r="AU192" s="19" t="s">
        <v>229</v>
      </c>
    </row>
    <row r="193" s="2" customFormat="1" ht="16.5" customHeight="1">
      <c r="A193" s="40"/>
      <c r="B193" s="41"/>
      <c r="C193" s="218" t="s">
        <v>472</v>
      </c>
      <c r="D193" s="218" t="s">
        <v>213</v>
      </c>
      <c r="E193" s="219" t="s">
        <v>1652</v>
      </c>
      <c r="F193" s="220" t="s">
        <v>1653</v>
      </c>
      <c r="G193" s="221" t="s">
        <v>345</v>
      </c>
      <c r="H193" s="222">
        <v>15</v>
      </c>
      <c r="I193" s="223"/>
      <c r="J193" s="223"/>
      <c r="K193" s="224">
        <f>ROUND(P193*H193,2)</f>
        <v>0</v>
      </c>
      <c r="L193" s="220" t="s">
        <v>22</v>
      </c>
      <c r="M193" s="46"/>
      <c r="N193" s="225" t="s">
        <v>22</v>
      </c>
      <c r="O193" s="226" t="s">
        <v>46</v>
      </c>
      <c r="P193" s="227">
        <f>I193+J193</f>
        <v>0</v>
      </c>
      <c r="Q193" s="227">
        <f>ROUND(I193*H193,2)</f>
        <v>0</v>
      </c>
      <c r="R193" s="227">
        <f>ROUND(J193*H193,2)</f>
        <v>0</v>
      </c>
      <c r="S193" s="86"/>
      <c r="T193" s="228">
        <f>S193*H193</f>
        <v>0</v>
      </c>
      <c r="U193" s="228">
        <v>0</v>
      </c>
      <c r="V193" s="228">
        <f>U193*H193</f>
        <v>0</v>
      </c>
      <c r="W193" s="228">
        <v>0</v>
      </c>
      <c r="X193" s="229">
        <f>W193*H193</f>
        <v>0</v>
      </c>
      <c r="Y193" s="40"/>
      <c r="Z193" s="40"/>
      <c r="AA193" s="40"/>
      <c r="AB193" s="40"/>
      <c r="AC193" s="40"/>
      <c r="AD193" s="40"/>
      <c r="AE193" s="40"/>
      <c r="AR193" s="230" t="s">
        <v>218</v>
      </c>
      <c r="AT193" s="230" t="s">
        <v>213</v>
      </c>
      <c r="AU193" s="230" t="s">
        <v>229</v>
      </c>
      <c r="AY193" s="19" t="s">
        <v>211</v>
      </c>
      <c r="BE193" s="231">
        <f>IF(O193="základní",K193,0)</f>
        <v>0</v>
      </c>
      <c r="BF193" s="231">
        <f>IF(O193="snížená",K193,0)</f>
        <v>0</v>
      </c>
      <c r="BG193" s="231">
        <f>IF(O193="zákl. přenesená",K193,0)</f>
        <v>0</v>
      </c>
      <c r="BH193" s="231">
        <f>IF(O193="sníž. přenesená",K193,0)</f>
        <v>0</v>
      </c>
      <c r="BI193" s="231">
        <f>IF(O193="nulová",K193,0)</f>
        <v>0</v>
      </c>
      <c r="BJ193" s="19" t="s">
        <v>84</v>
      </c>
      <c r="BK193" s="231">
        <f>ROUND(P193*H193,2)</f>
        <v>0</v>
      </c>
      <c r="BL193" s="19" t="s">
        <v>218</v>
      </c>
      <c r="BM193" s="230" t="s">
        <v>1654</v>
      </c>
    </row>
    <row r="194" s="2" customFormat="1">
      <c r="A194" s="40"/>
      <c r="B194" s="41"/>
      <c r="C194" s="42"/>
      <c r="D194" s="232" t="s">
        <v>220</v>
      </c>
      <c r="E194" s="42"/>
      <c r="F194" s="233" t="s">
        <v>1653</v>
      </c>
      <c r="G194" s="42"/>
      <c r="H194" s="42"/>
      <c r="I194" s="234"/>
      <c r="J194" s="234"/>
      <c r="K194" s="42"/>
      <c r="L194" s="42"/>
      <c r="M194" s="46"/>
      <c r="N194" s="235"/>
      <c r="O194" s="236"/>
      <c r="P194" s="86"/>
      <c r="Q194" s="86"/>
      <c r="R194" s="86"/>
      <c r="S194" s="86"/>
      <c r="T194" s="86"/>
      <c r="U194" s="86"/>
      <c r="V194" s="86"/>
      <c r="W194" s="86"/>
      <c r="X194" s="87"/>
      <c r="Y194" s="40"/>
      <c r="Z194" s="40"/>
      <c r="AA194" s="40"/>
      <c r="AB194" s="40"/>
      <c r="AC194" s="40"/>
      <c r="AD194" s="40"/>
      <c r="AE194" s="40"/>
      <c r="AT194" s="19" t="s">
        <v>220</v>
      </c>
      <c r="AU194" s="19" t="s">
        <v>229</v>
      </c>
    </row>
    <row r="195" s="2" customFormat="1" ht="16.5" customHeight="1">
      <c r="A195" s="40"/>
      <c r="B195" s="41"/>
      <c r="C195" s="218" t="s">
        <v>477</v>
      </c>
      <c r="D195" s="218" t="s">
        <v>213</v>
      </c>
      <c r="E195" s="219" t="s">
        <v>1655</v>
      </c>
      <c r="F195" s="220" t="s">
        <v>1656</v>
      </c>
      <c r="G195" s="221" t="s">
        <v>629</v>
      </c>
      <c r="H195" s="222">
        <v>16</v>
      </c>
      <c r="I195" s="223"/>
      <c r="J195" s="223"/>
      <c r="K195" s="224">
        <f>ROUND(P195*H195,2)</f>
        <v>0</v>
      </c>
      <c r="L195" s="220" t="s">
        <v>22</v>
      </c>
      <c r="M195" s="46"/>
      <c r="N195" s="225" t="s">
        <v>22</v>
      </c>
      <c r="O195" s="226" t="s">
        <v>46</v>
      </c>
      <c r="P195" s="227">
        <f>I195+J195</f>
        <v>0</v>
      </c>
      <c r="Q195" s="227">
        <f>ROUND(I195*H195,2)</f>
        <v>0</v>
      </c>
      <c r="R195" s="227">
        <f>ROUND(J195*H195,2)</f>
        <v>0</v>
      </c>
      <c r="S195" s="86"/>
      <c r="T195" s="228">
        <f>S195*H195</f>
        <v>0</v>
      </c>
      <c r="U195" s="228">
        <v>0</v>
      </c>
      <c r="V195" s="228">
        <f>U195*H195</f>
        <v>0</v>
      </c>
      <c r="W195" s="228">
        <v>0</v>
      </c>
      <c r="X195" s="229">
        <f>W195*H195</f>
        <v>0</v>
      </c>
      <c r="Y195" s="40"/>
      <c r="Z195" s="40"/>
      <c r="AA195" s="40"/>
      <c r="AB195" s="40"/>
      <c r="AC195" s="40"/>
      <c r="AD195" s="40"/>
      <c r="AE195" s="40"/>
      <c r="AR195" s="230" t="s">
        <v>218</v>
      </c>
      <c r="AT195" s="230" t="s">
        <v>213</v>
      </c>
      <c r="AU195" s="230" t="s">
        <v>229</v>
      </c>
      <c r="AY195" s="19" t="s">
        <v>211</v>
      </c>
      <c r="BE195" s="231">
        <f>IF(O195="základní",K195,0)</f>
        <v>0</v>
      </c>
      <c r="BF195" s="231">
        <f>IF(O195="snížená",K195,0)</f>
        <v>0</v>
      </c>
      <c r="BG195" s="231">
        <f>IF(O195="zákl. přenesená",K195,0)</f>
        <v>0</v>
      </c>
      <c r="BH195" s="231">
        <f>IF(O195="sníž. přenesená",K195,0)</f>
        <v>0</v>
      </c>
      <c r="BI195" s="231">
        <f>IF(O195="nulová",K195,0)</f>
        <v>0</v>
      </c>
      <c r="BJ195" s="19" t="s">
        <v>84</v>
      </c>
      <c r="BK195" s="231">
        <f>ROUND(P195*H195,2)</f>
        <v>0</v>
      </c>
      <c r="BL195" s="19" t="s">
        <v>218</v>
      </c>
      <c r="BM195" s="230" t="s">
        <v>1657</v>
      </c>
    </row>
    <row r="196" s="2" customFormat="1">
      <c r="A196" s="40"/>
      <c r="B196" s="41"/>
      <c r="C196" s="42"/>
      <c r="D196" s="232" t="s">
        <v>220</v>
      </c>
      <c r="E196" s="42"/>
      <c r="F196" s="233" t="s">
        <v>1656</v>
      </c>
      <c r="G196" s="42"/>
      <c r="H196" s="42"/>
      <c r="I196" s="234"/>
      <c r="J196" s="234"/>
      <c r="K196" s="42"/>
      <c r="L196" s="42"/>
      <c r="M196" s="46"/>
      <c r="N196" s="235"/>
      <c r="O196" s="236"/>
      <c r="P196" s="86"/>
      <c r="Q196" s="86"/>
      <c r="R196" s="86"/>
      <c r="S196" s="86"/>
      <c r="T196" s="86"/>
      <c r="U196" s="86"/>
      <c r="V196" s="86"/>
      <c r="W196" s="86"/>
      <c r="X196" s="87"/>
      <c r="Y196" s="40"/>
      <c r="Z196" s="40"/>
      <c r="AA196" s="40"/>
      <c r="AB196" s="40"/>
      <c r="AC196" s="40"/>
      <c r="AD196" s="40"/>
      <c r="AE196" s="40"/>
      <c r="AT196" s="19" t="s">
        <v>220</v>
      </c>
      <c r="AU196" s="19" t="s">
        <v>229</v>
      </c>
    </row>
    <row r="197" s="12" customFormat="1" ht="20.88" customHeight="1">
      <c r="A197" s="12"/>
      <c r="B197" s="201"/>
      <c r="C197" s="202"/>
      <c r="D197" s="203" t="s">
        <v>76</v>
      </c>
      <c r="E197" s="216" t="s">
        <v>1658</v>
      </c>
      <c r="F197" s="216" t="s">
        <v>1659</v>
      </c>
      <c r="G197" s="202"/>
      <c r="H197" s="202"/>
      <c r="I197" s="205"/>
      <c r="J197" s="205"/>
      <c r="K197" s="217">
        <f>BK197</f>
        <v>0</v>
      </c>
      <c r="L197" s="202"/>
      <c r="M197" s="207"/>
      <c r="N197" s="208"/>
      <c r="O197" s="209"/>
      <c r="P197" s="209"/>
      <c r="Q197" s="210">
        <f>SUM(Q198:Q225)</f>
        <v>0</v>
      </c>
      <c r="R197" s="210">
        <f>SUM(R198:R225)</f>
        <v>0</v>
      </c>
      <c r="S197" s="209"/>
      <c r="T197" s="211">
        <f>SUM(T198:T225)</f>
        <v>0</v>
      </c>
      <c r="U197" s="209"/>
      <c r="V197" s="211">
        <f>SUM(V198:V225)</f>
        <v>0</v>
      </c>
      <c r="W197" s="209"/>
      <c r="X197" s="212">
        <f>SUM(X198:X225)</f>
        <v>0</v>
      </c>
      <c r="Y197" s="12"/>
      <c r="Z197" s="12"/>
      <c r="AA197" s="12"/>
      <c r="AB197" s="12"/>
      <c r="AC197" s="12"/>
      <c r="AD197" s="12"/>
      <c r="AE197" s="12"/>
      <c r="AR197" s="213" t="s">
        <v>84</v>
      </c>
      <c r="AT197" s="214" t="s">
        <v>76</v>
      </c>
      <c r="AU197" s="214" t="s">
        <v>86</v>
      </c>
      <c r="AY197" s="213" t="s">
        <v>211</v>
      </c>
      <c r="BK197" s="215">
        <f>SUM(BK198:BK225)</f>
        <v>0</v>
      </c>
    </row>
    <row r="198" s="2" customFormat="1" ht="16.5" customHeight="1">
      <c r="A198" s="40"/>
      <c r="B198" s="41"/>
      <c r="C198" s="218" t="s">
        <v>482</v>
      </c>
      <c r="D198" s="218" t="s">
        <v>213</v>
      </c>
      <c r="E198" s="219" t="s">
        <v>1660</v>
      </c>
      <c r="F198" s="220" t="s">
        <v>1661</v>
      </c>
      <c r="G198" s="221" t="s">
        <v>629</v>
      </c>
      <c r="H198" s="222">
        <v>2</v>
      </c>
      <c r="I198" s="223"/>
      <c r="J198" s="223"/>
      <c r="K198" s="224">
        <f>ROUND(P198*H198,2)</f>
        <v>0</v>
      </c>
      <c r="L198" s="220" t="s">
        <v>22</v>
      </c>
      <c r="M198" s="46"/>
      <c r="N198" s="225" t="s">
        <v>22</v>
      </c>
      <c r="O198" s="226" t="s">
        <v>46</v>
      </c>
      <c r="P198" s="227">
        <f>I198+J198</f>
        <v>0</v>
      </c>
      <c r="Q198" s="227">
        <f>ROUND(I198*H198,2)</f>
        <v>0</v>
      </c>
      <c r="R198" s="227">
        <f>ROUND(J198*H198,2)</f>
        <v>0</v>
      </c>
      <c r="S198" s="86"/>
      <c r="T198" s="228">
        <f>S198*H198</f>
        <v>0</v>
      </c>
      <c r="U198" s="228">
        <v>0</v>
      </c>
      <c r="V198" s="228">
        <f>U198*H198</f>
        <v>0</v>
      </c>
      <c r="W198" s="228">
        <v>0</v>
      </c>
      <c r="X198" s="229">
        <f>W198*H198</f>
        <v>0</v>
      </c>
      <c r="Y198" s="40"/>
      <c r="Z198" s="40"/>
      <c r="AA198" s="40"/>
      <c r="AB198" s="40"/>
      <c r="AC198" s="40"/>
      <c r="AD198" s="40"/>
      <c r="AE198" s="40"/>
      <c r="AR198" s="230" t="s">
        <v>218</v>
      </c>
      <c r="AT198" s="230" t="s">
        <v>213</v>
      </c>
      <c r="AU198" s="230" t="s">
        <v>229</v>
      </c>
      <c r="AY198" s="19" t="s">
        <v>211</v>
      </c>
      <c r="BE198" s="231">
        <f>IF(O198="základní",K198,0)</f>
        <v>0</v>
      </c>
      <c r="BF198" s="231">
        <f>IF(O198="snížená",K198,0)</f>
        <v>0</v>
      </c>
      <c r="BG198" s="231">
        <f>IF(O198="zákl. přenesená",K198,0)</f>
        <v>0</v>
      </c>
      <c r="BH198" s="231">
        <f>IF(O198="sníž. přenesená",K198,0)</f>
        <v>0</v>
      </c>
      <c r="BI198" s="231">
        <f>IF(O198="nulová",K198,0)</f>
        <v>0</v>
      </c>
      <c r="BJ198" s="19" t="s">
        <v>84</v>
      </c>
      <c r="BK198" s="231">
        <f>ROUND(P198*H198,2)</f>
        <v>0</v>
      </c>
      <c r="BL198" s="19" t="s">
        <v>218</v>
      </c>
      <c r="BM198" s="230" t="s">
        <v>1662</v>
      </c>
    </row>
    <row r="199" s="2" customFormat="1">
      <c r="A199" s="40"/>
      <c r="B199" s="41"/>
      <c r="C199" s="42"/>
      <c r="D199" s="232" t="s">
        <v>220</v>
      </c>
      <c r="E199" s="42"/>
      <c r="F199" s="233" t="s">
        <v>1661</v>
      </c>
      <c r="G199" s="42"/>
      <c r="H199" s="42"/>
      <c r="I199" s="234"/>
      <c r="J199" s="234"/>
      <c r="K199" s="42"/>
      <c r="L199" s="42"/>
      <c r="M199" s="46"/>
      <c r="N199" s="235"/>
      <c r="O199" s="236"/>
      <c r="P199" s="86"/>
      <c r="Q199" s="86"/>
      <c r="R199" s="86"/>
      <c r="S199" s="86"/>
      <c r="T199" s="86"/>
      <c r="U199" s="86"/>
      <c r="V199" s="86"/>
      <c r="W199" s="86"/>
      <c r="X199" s="87"/>
      <c r="Y199" s="40"/>
      <c r="Z199" s="40"/>
      <c r="AA199" s="40"/>
      <c r="AB199" s="40"/>
      <c r="AC199" s="40"/>
      <c r="AD199" s="40"/>
      <c r="AE199" s="40"/>
      <c r="AT199" s="19" t="s">
        <v>220</v>
      </c>
      <c r="AU199" s="19" t="s">
        <v>229</v>
      </c>
    </row>
    <row r="200" s="2" customFormat="1" ht="16.5" customHeight="1">
      <c r="A200" s="40"/>
      <c r="B200" s="41"/>
      <c r="C200" s="218" t="s">
        <v>487</v>
      </c>
      <c r="D200" s="218" t="s">
        <v>213</v>
      </c>
      <c r="E200" s="219" t="s">
        <v>1663</v>
      </c>
      <c r="F200" s="220" t="s">
        <v>1664</v>
      </c>
      <c r="G200" s="221" t="s">
        <v>688</v>
      </c>
      <c r="H200" s="222">
        <v>1</v>
      </c>
      <c r="I200" s="223"/>
      <c r="J200" s="223"/>
      <c r="K200" s="224">
        <f>ROUND(P200*H200,2)</f>
        <v>0</v>
      </c>
      <c r="L200" s="220" t="s">
        <v>22</v>
      </c>
      <c r="M200" s="46"/>
      <c r="N200" s="225" t="s">
        <v>22</v>
      </c>
      <c r="O200" s="226" t="s">
        <v>46</v>
      </c>
      <c r="P200" s="227">
        <f>I200+J200</f>
        <v>0</v>
      </c>
      <c r="Q200" s="227">
        <f>ROUND(I200*H200,2)</f>
        <v>0</v>
      </c>
      <c r="R200" s="227">
        <f>ROUND(J200*H200,2)</f>
        <v>0</v>
      </c>
      <c r="S200" s="86"/>
      <c r="T200" s="228">
        <f>S200*H200</f>
        <v>0</v>
      </c>
      <c r="U200" s="228">
        <v>0</v>
      </c>
      <c r="V200" s="228">
        <f>U200*H200</f>
        <v>0</v>
      </c>
      <c r="W200" s="228">
        <v>0</v>
      </c>
      <c r="X200" s="229">
        <f>W200*H200</f>
        <v>0</v>
      </c>
      <c r="Y200" s="40"/>
      <c r="Z200" s="40"/>
      <c r="AA200" s="40"/>
      <c r="AB200" s="40"/>
      <c r="AC200" s="40"/>
      <c r="AD200" s="40"/>
      <c r="AE200" s="40"/>
      <c r="AR200" s="230" t="s">
        <v>218</v>
      </c>
      <c r="AT200" s="230" t="s">
        <v>213</v>
      </c>
      <c r="AU200" s="230" t="s">
        <v>229</v>
      </c>
      <c r="AY200" s="19" t="s">
        <v>211</v>
      </c>
      <c r="BE200" s="231">
        <f>IF(O200="základní",K200,0)</f>
        <v>0</v>
      </c>
      <c r="BF200" s="231">
        <f>IF(O200="snížená",K200,0)</f>
        <v>0</v>
      </c>
      <c r="BG200" s="231">
        <f>IF(O200="zákl. přenesená",K200,0)</f>
        <v>0</v>
      </c>
      <c r="BH200" s="231">
        <f>IF(O200="sníž. přenesená",K200,0)</f>
        <v>0</v>
      </c>
      <c r="BI200" s="231">
        <f>IF(O200="nulová",K200,0)</f>
        <v>0</v>
      </c>
      <c r="BJ200" s="19" t="s">
        <v>84</v>
      </c>
      <c r="BK200" s="231">
        <f>ROUND(P200*H200,2)</f>
        <v>0</v>
      </c>
      <c r="BL200" s="19" t="s">
        <v>218</v>
      </c>
      <c r="BM200" s="230" t="s">
        <v>1665</v>
      </c>
    </row>
    <row r="201" s="2" customFormat="1">
      <c r="A201" s="40"/>
      <c r="B201" s="41"/>
      <c r="C201" s="42"/>
      <c r="D201" s="232" t="s">
        <v>220</v>
      </c>
      <c r="E201" s="42"/>
      <c r="F201" s="233" t="s">
        <v>1664</v>
      </c>
      <c r="G201" s="42"/>
      <c r="H201" s="42"/>
      <c r="I201" s="234"/>
      <c r="J201" s="234"/>
      <c r="K201" s="42"/>
      <c r="L201" s="42"/>
      <c r="M201" s="46"/>
      <c r="N201" s="235"/>
      <c r="O201" s="236"/>
      <c r="P201" s="86"/>
      <c r="Q201" s="86"/>
      <c r="R201" s="86"/>
      <c r="S201" s="86"/>
      <c r="T201" s="86"/>
      <c r="U201" s="86"/>
      <c r="V201" s="86"/>
      <c r="W201" s="86"/>
      <c r="X201" s="87"/>
      <c r="Y201" s="40"/>
      <c r="Z201" s="40"/>
      <c r="AA201" s="40"/>
      <c r="AB201" s="40"/>
      <c r="AC201" s="40"/>
      <c r="AD201" s="40"/>
      <c r="AE201" s="40"/>
      <c r="AT201" s="19" t="s">
        <v>220</v>
      </c>
      <c r="AU201" s="19" t="s">
        <v>229</v>
      </c>
    </row>
    <row r="202" s="2" customFormat="1" ht="16.5" customHeight="1">
      <c r="A202" s="40"/>
      <c r="B202" s="41"/>
      <c r="C202" s="218" t="s">
        <v>490</v>
      </c>
      <c r="D202" s="218" t="s">
        <v>213</v>
      </c>
      <c r="E202" s="219" t="s">
        <v>1666</v>
      </c>
      <c r="F202" s="220" t="s">
        <v>1667</v>
      </c>
      <c r="G202" s="221" t="s">
        <v>688</v>
      </c>
      <c r="H202" s="222">
        <v>1</v>
      </c>
      <c r="I202" s="223"/>
      <c r="J202" s="223"/>
      <c r="K202" s="224">
        <f>ROUND(P202*H202,2)</f>
        <v>0</v>
      </c>
      <c r="L202" s="220" t="s">
        <v>22</v>
      </c>
      <c r="M202" s="46"/>
      <c r="N202" s="225" t="s">
        <v>22</v>
      </c>
      <c r="O202" s="226" t="s">
        <v>46</v>
      </c>
      <c r="P202" s="227">
        <f>I202+J202</f>
        <v>0</v>
      </c>
      <c r="Q202" s="227">
        <f>ROUND(I202*H202,2)</f>
        <v>0</v>
      </c>
      <c r="R202" s="227">
        <f>ROUND(J202*H202,2)</f>
        <v>0</v>
      </c>
      <c r="S202" s="86"/>
      <c r="T202" s="228">
        <f>S202*H202</f>
        <v>0</v>
      </c>
      <c r="U202" s="228">
        <v>0</v>
      </c>
      <c r="V202" s="228">
        <f>U202*H202</f>
        <v>0</v>
      </c>
      <c r="W202" s="228">
        <v>0</v>
      </c>
      <c r="X202" s="229">
        <f>W202*H202</f>
        <v>0</v>
      </c>
      <c r="Y202" s="40"/>
      <c r="Z202" s="40"/>
      <c r="AA202" s="40"/>
      <c r="AB202" s="40"/>
      <c r="AC202" s="40"/>
      <c r="AD202" s="40"/>
      <c r="AE202" s="40"/>
      <c r="AR202" s="230" t="s">
        <v>218</v>
      </c>
      <c r="AT202" s="230" t="s">
        <v>213</v>
      </c>
      <c r="AU202" s="230" t="s">
        <v>229</v>
      </c>
      <c r="AY202" s="19" t="s">
        <v>211</v>
      </c>
      <c r="BE202" s="231">
        <f>IF(O202="základní",K202,0)</f>
        <v>0</v>
      </c>
      <c r="BF202" s="231">
        <f>IF(O202="snížená",K202,0)</f>
        <v>0</v>
      </c>
      <c r="BG202" s="231">
        <f>IF(O202="zákl. přenesená",K202,0)</f>
        <v>0</v>
      </c>
      <c r="BH202" s="231">
        <f>IF(O202="sníž. přenesená",K202,0)</f>
        <v>0</v>
      </c>
      <c r="BI202" s="231">
        <f>IF(O202="nulová",K202,0)</f>
        <v>0</v>
      </c>
      <c r="BJ202" s="19" t="s">
        <v>84</v>
      </c>
      <c r="BK202" s="231">
        <f>ROUND(P202*H202,2)</f>
        <v>0</v>
      </c>
      <c r="BL202" s="19" t="s">
        <v>218</v>
      </c>
      <c r="BM202" s="230" t="s">
        <v>1668</v>
      </c>
    </row>
    <row r="203" s="2" customFormat="1">
      <c r="A203" s="40"/>
      <c r="B203" s="41"/>
      <c r="C203" s="42"/>
      <c r="D203" s="232" t="s">
        <v>220</v>
      </c>
      <c r="E203" s="42"/>
      <c r="F203" s="233" t="s">
        <v>1667</v>
      </c>
      <c r="G203" s="42"/>
      <c r="H203" s="42"/>
      <c r="I203" s="234"/>
      <c r="J203" s="234"/>
      <c r="K203" s="42"/>
      <c r="L203" s="42"/>
      <c r="M203" s="46"/>
      <c r="N203" s="235"/>
      <c r="O203" s="236"/>
      <c r="P203" s="86"/>
      <c r="Q203" s="86"/>
      <c r="R203" s="86"/>
      <c r="S203" s="86"/>
      <c r="T203" s="86"/>
      <c r="U203" s="86"/>
      <c r="V203" s="86"/>
      <c r="W203" s="86"/>
      <c r="X203" s="87"/>
      <c r="Y203" s="40"/>
      <c r="Z203" s="40"/>
      <c r="AA203" s="40"/>
      <c r="AB203" s="40"/>
      <c r="AC203" s="40"/>
      <c r="AD203" s="40"/>
      <c r="AE203" s="40"/>
      <c r="AT203" s="19" t="s">
        <v>220</v>
      </c>
      <c r="AU203" s="19" t="s">
        <v>229</v>
      </c>
    </row>
    <row r="204" s="2" customFormat="1" ht="24.15" customHeight="1">
      <c r="A204" s="40"/>
      <c r="B204" s="41"/>
      <c r="C204" s="218" t="s">
        <v>494</v>
      </c>
      <c r="D204" s="218" t="s">
        <v>213</v>
      </c>
      <c r="E204" s="219" t="s">
        <v>1669</v>
      </c>
      <c r="F204" s="220" t="s">
        <v>1670</v>
      </c>
      <c r="G204" s="221" t="s">
        <v>688</v>
      </c>
      <c r="H204" s="222">
        <v>1</v>
      </c>
      <c r="I204" s="223"/>
      <c r="J204" s="223"/>
      <c r="K204" s="224">
        <f>ROUND(P204*H204,2)</f>
        <v>0</v>
      </c>
      <c r="L204" s="220" t="s">
        <v>22</v>
      </c>
      <c r="M204" s="46"/>
      <c r="N204" s="225" t="s">
        <v>22</v>
      </c>
      <c r="O204" s="226" t="s">
        <v>46</v>
      </c>
      <c r="P204" s="227">
        <f>I204+J204</f>
        <v>0</v>
      </c>
      <c r="Q204" s="227">
        <f>ROUND(I204*H204,2)</f>
        <v>0</v>
      </c>
      <c r="R204" s="227">
        <f>ROUND(J204*H204,2)</f>
        <v>0</v>
      </c>
      <c r="S204" s="86"/>
      <c r="T204" s="228">
        <f>S204*H204</f>
        <v>0</v>
      </c>
      <c r="U204" s="228">
        <v>0</v>
      </c>
      <c r="V204" s="228">
        <f>U204*H204</f>
        <v>0</v>
      </c>
      <c r="W204" s="228">
        <v>0</v>
      </c>
      <c r="X204" s="229">
        <f>W204*H204</f>
        <v>0</v>
      </c>
      <c r="Y204" s="40"/>
      <c r="Z204" s="40"/>
      <c r="AA204" s="40"/>
      <c r="AB204" s="40"/>
      <c r="AC204" s="40"/>
      <c r="AD204" s="40"/>
      <c r="AE204" s="40"/>
      <c r="AR204" s="230" t="s">
        <v>218</v>
      </c>
      <c r="AT204" s="230" t="s">
        <v>213</v>
      </c>
      <c r="AU204" s="230" t="s">
        <v>229</v>
      </c>
      <c r="AY204" s="19" t="s">
        <v>211</v>
      </c>
      <c r="BE204" s="231">
        <f>IF(O204="základní",K204,0)</f>
        <v>0</v>
      </c>
      <c r="BF204" s="231">
        <f>IF(O204="snížená",K204,0)</f>
        <v>0</v>
      </c>
      <c r="BG204" s="231">
        <f>IF(O204="zákl. přenesená",K204,0)</f>
        <v>0</v>
      </c>
      <c r="BH204" s="231">
        <f>IF(O204="sníž. přenesená",K204,0)</f>
        <v>0</v>
      </c>
      <c r="BI204" s="231">
        <f>IF(O204="nulová",K204,0)</f>
        <v>0</v>
      </c>
      <c r="BJ204" s="19" t="s">
        <v>84</v>
      </c>
      <c r="BK204" s="231">
        <f>ROUND(P204*H204,2)</f>
        <v>0</v>
      </c>
      <c r="BL204" s="19" t="s">
        <v>218</v>
      </c>
      <c r="BM204" s="230" t="s">
        <v>1671</v>
      </c>
    </row>
    <row r="205" s="2" customFormat="1">
      <c r="A205" s="40"/>
      <c r="B205" s="41"/>
      <c r="C205" s="42"/>
      <c r="D205" s="232" t="s">
        <v>220</v>
      </c>
      <c r="E205" s="42"/>
      <c r="F205" s="233" t="s">
        <v>1670</v>
      </c>
      <c r="G205" s="42"/>
      <c r="H205" s="42"/>
      <c r="I205" s="234"/>
      <c r="J205" s="234"/>
      <c r="K205" s="42"/>
      <c r="L205" s="42"/>
      <c r="M205" s="46"/>
      <c r="N205" s="235"/>
      <c r="O205" s="236"/>
      <c r="P205" s="86"/>
      <c r="Q205" s="86"/>
      <c r="R205" s="86"/>
      <c r="S205" s="86"/>
      <c r="T205" s="86"/>
      <c r="U205" s="86"/>
      <c r="V205" s="86"/>
      <c r="W205" s="86"/>
      <c r="X205" s="87"/>
      <c r="Y205" s="40"/>
      <c r="Z205" s="40"/>
      <c r="AA205" s="40"/>
      <c r="AB205" s="40"/>
      <c r="AC205" s="40"/>
      <c r="AD205" s="40"/>
      <c r="AE205" s="40"/>
      <c r="AT205" s="19" t="s">
        <v>220</v>
      </c>
      <c r="AU205" s="19" t="s">
        <v>229</v>
      </c>
    </row>
    <row r="206" s="2" customFormat="1" ht="16.5" customHeight="1">
      <c r="A206" s="40"/>
      <c r="B206" s="41"/>
      <c r="C206" s="218" t="s">
        <v>500</v>
      </c>
      <c r="D206" s="218" t="s">
        <v>213</v>
      </c>
      <c r="E206" s="219" t="s">
        <v>1672</v>
      </c>
      <c r="F206" s="220" t="s">
        <v>1673</v>
      </c>
      <c r="G206" s="221" t="s">
        <v>629</v>
      </c>
      <c r="H206" s="222">
        <v>1</v>
      </c>
      <c r="I206" s="223"/>
      <c r="J206" s="223"/>
      <c r="K206" s="224">
        <f>ROUND(P206*H206,2)</f>
        <v>0</v>
      </c>
      <c r="L206" s="220" t="s">
        <v>22</v>
      </c>
      <c r="M206" s="46"/>
      <c r="N206" s="225" t="s">
        <v>22</v>
      </c>
      <c r="O206" s="226" t="s">
        <v>46</v>
      </c>
      <c r="P206" s="227">
        <f>I206+J206</f>
        <v>0</v>
      </c>
      <c r="Q206" s="227">
        <f>ROUND(I206*H206,2)</f>
        <v>0</v>
      </c>
      <c r="R206" s="227">
        <f>ROUND(J206*H206,2)</f>
        <v>0</v>
      </c>
      <c r="S206" s="86"/>
      <c r="T206" s="228">
        <f>S206*H206</f>
        <v>0</v>
      </c>
      <c r="U206" s="228">
        <v>0</v>
      </c>
      <c r="V206" s="228">
        <f>U206*H206</f>
        <v>0</v>
      </c>
      <c r="W206" s="228">
        <v>0</v>
      </c>
      <c r="X206" s="229">
        <f>W206*H206</f>
        <v>0</v>
      </c>
      <c r="Y206" s="40"/>
      <c r="Z206" s="40"/>
      <c r="AA206" s="40"/>
      <c r="AB206" s="40"/>
      <c r="AC206" s="40"/>
      <c r="AD206" s="40"/>
      <c r="AE206" s="40"/>
      <c r="AR206" s="230" t="s">
        <v>218</v>
      </c>
      <c r="AT206" s="230" t="s">
        <v>213</v>
      </c>
      <c r="AU206" s="230" t="s">
        <v>229</v>
      </c>
      <c r="AY206" s="19" t="s">
        <v>211</v>
      </c>
      <c r="BE206" s="231">
        <f>IF(O206="základní",K206,0)</f>
        <v>0</v>
      </c>
      <c r="BF206" s="231">
        <f>IF(O206="snížená",K206,0)</f>
        <v>0</v>
      </c>
      <c r="BG206" s="231">
        <f>IF(O206="zákl. přenesená",K206,0)</f>
        <v>0</v>
      </c>
      <c r="BH206" s="231">
        <f>IF(O206="sníž. přenesená",K206,0)</f>
        <v>0</v>
      </c>
      <c r="BI206" s="231">
        <f>IF(O206="nulová",K206,0)</f>
        <v>0</v>
      </c>
      <c r="BJ206" s="19" t="s">
        <v>84</v>
      </c>
      <c r="BK206" s="231">
        <f>ROUND(P206*H206,2)</f>
        <v>0</v>
      </c>
      <c r="BL206" s="19" t="s">
        <v>218</v>
      </c>
      <c r="BM206" s="230" t="s">
        <v>1674</v>
      </c>
    </row>
    <row r="207" s="2" customFormat="1">
      <c r="A207" s="40"/>
      <c r="B207" s="41"/>
      <c r="C207" s="42"/>
      <c r="D207" s="232" t="s">
        <v>220</v>
      </c>
      <c r="E207" s="42"/>
      <c r="F207" s="233" t="s">
        <v>1673</v>
      </c>
      <c r="G207" s="42"/>
      <c r="H207" s="42"/>
      <c r="I207" s="234"/>
      <c r="J207" s="234"/>
      <c r="K207" s="42"/>
      <c r="L207" s="42"/>
      <c r="M207" s="46"/>
      <c r="N207" s="235"/>
      <c r="O207" s="236"/>
      <c r="P207" s="86"/>
      <c r="Q207" s="86"/>
      <c r="R207" s="86"/>
      <c r="S207" s="86"/>
      <c r="T207" s="86"/>
      <c r="U207" s="86"/>
      <c r="V207" s="86"/>
      <c r="W207" s="86"/>
      <c r="X207" s="87"/>
      <c r="Y207" s="40"/>
      <c r="Z207" s="40"/>
      <c r="AA207" s="40"/>
      <c r="AB207" s="40"/>
      <c r="AC207" s="40"/>
      <c r="AD207" s="40"/>
      <c r="AE207" s="40"/>
      <c r="AT207" s="19" t="s">
        <v>220</v>
      </c>
      <c r="AU207" s="19" t="s">
        <v>229</v>
      </c>
    </row>
    <row r="208" s="2" customFormat="1" ht="16.5" customHeight="1">
      <c r="A208" s="40"/>
      <c r="B208" s="41"/>
      <c r="C208" s="218" t="s">
        <v>507</v>
      </c>
      <c r="D208" s="218" t="s">
        <v>213</v>
      </c>
      <c r="E208" s="219" t="s">
        <v>1675</v>
      </c>
      <c r="F208" s="220" t="s">
        <v>1676</v>
      </c>
      <c r="G208" s="221" t="s">
        <v>688</v>
      </c>
      <c r="H208" s="222">
        <v>1</v>
      </c>
      <c r="I208" s="223"/>
      <c r="J208" s="223"/>
      <c r="K208" s="224">
        <f>ROUND(P208*H208,2)</f>
        <v>0</v>
      </c>
      <c r="L208" s="220" t="s">
        <v>22</v>
      </c>
      <c r="M208" s="46"/>
      <c r="N208" s="225" t="s">
        <v>22</v>
      </c>
      <c r="O208" s="226" t="s">
        <v>46</v>
      </c>
      <c r="P208" s="227">
        <f>I208+J208</f>
        <v>0</v>
      </c>
      <c r="Q208" s="227">
        <f>ROUND(I208*H208,2)</f>
        <v>0</v>
      </c>
      <c r="R208" s="227">
        <f>ROUND(J208*H208,2)</f>
        <v>0</v>
      </c>
      <c r="S208" s="86"/>
      <c r="T208" s="228">
        <f>S208*H208</f>
        <v>0</v>
      </c>
      <c r="U208" s="228">
        <v>0</v>
      </c>
      <c r="V208" s="228">
        <f>U208*H208</f>
        <v>0</v>
      </c>
      <c r="W208" s="228">
        <v>0</v>
      </c>
      <c r="X208" s="229">
        <f>W208*H208</f>
        <v>0</v>
      </c>
      <c r="Y208" s="40"/>
      <c r="Z208" s="40"/>
      <c r="AA208" s="40"/>
      <c r="AB208" s="40"/>
      <c r="AC208" s="40"/>
      <c r="AD208" s="40"/>
      <c r="AE208" s="40"/>
      <c r="AR208" s="230" t="s">
        <v>218</v>
      </c>
      <c r="AT208" s="230" t="s">
        <v>213</v>
      </c>
      <c r="AU208" s="230" t="s">
        <v>229</v>
      </c>
      <c r="AY208" s="19" t="s">
        <v>211</v>
      </c>
      <c r="BE208" s="231">
        <f>IF(O208="základní",K208,0)</f>
        <v>0</v>
      </c>
      <c r="BF208" s="231">
        <f>IF(O208="snížená",K208,0)</f>
        <v>0</v>
      </c>
      <c r="BG208" s="231">
        <f>IF(O208="zákl. přenesená",K208,0)</f>
        <v>0</v>
      </c>
      <c r="BH208" s="231">
        <f>IF(O208="sníž. přenesená",K208,0)</f>
        <v>0</v>
      </c>
      <c r="BI208" s="231">
        <f>IF(O208="nulová",K208,0)</f>
        <v>0</v>
      </c>
      <c r="BJ208" s="19" t="s">
        <v>84</v>
      </c>
      <c r="BK208" s="231">
        <f>ROUND(P208*H208,2)</f>
        <v>0</v>
      </c>
      <c r="BL208" s="19" t="s">
        <v>218</v>
      </c>
      <c r="BM208" s="230" t="s">
        <v>1677</v>
      </c>
    </row>
    <row r="209" s="2" customFormat="1">
      <c r="A209" s="40"/>
      <c r="B209" s="41"/>
      <c r="C209" s="42"/>
      <c r="D209" s="232" t="s">
        <v>220</v>
      </c>
      <c r="E209" s="42"/>
      <c r="F209" s="233" t="s">
        <v>1676</v>
      </c>
      <c r="G209" s="42"/>
      <c r="H209" s="42"/>
      <c r="I209" s="234"/>
      <c r="J209" s="234"/>
      <c r="K209" s="42"/>
      <c r="L209" s="42"/>
      <c r="M209" s="46"/>
      <c r="N209" s="235"/>
      <c r="O209" s="236"/>
      <c r="P209" s="86"/>
      <c r="Q209" s="86"/>
      <c r="R209" s="86"/>
      <c r="S209" s="86"/>
      <c r="T209" s="86"/>
      <c r="U209" s="86"/>
      <c r="V209" s="86"/>
      <c r="W209" s="86"/>
      <c r="X209" s="87"/>
      <c r="Y209" s="40"/>
      <c r="Z209" s="40"/>
      <c r="AA209" s="40"/>
      <c r="AB209" s="40"/>
      <c r="AC209" s="40"/>
      <c r="AD209" s="40"/>
      <c r="AE209" s="40"/>
      <c r="AT209" s="19" t="s">
        <v>220</v>
      </c>
      <c r="AU209" s="19" t="s">
        <v>229</v>
      </c>
    </row>
    <row r="210" s="2" customFormat="1" ht="16.5" customHeight="1">
      <c r="A210" s="40"/>
      <c r="B210" s="41"/>
      <c r="C210" s="218" t="s">
        <v>515</v>
      </c>
      <c r="D210" s="218" t="s">
        <v>213</v>
      </c>
      <c r="E210" s="219" t="s">
        <v>1678</v>
      </c>
      <c r="F210" s="220" t="s">
        <v>1679</v>
      </c>
      <c r="G210" s="221" t="s">
        <v>688</v>
      </c>
      <c r="H210" s="222">
        <v>1</v>
      </c>
      <c r="I210" s="223"/>
      <c r="J210" s="223"/>
      <c r="K210" s="224">
        <f>ROUND(P210*H210,2)</f>
        <v>0</v>
      </c>
      <c r="L210" s="220" t="s">
        <v>22</v>
      </c>
      <c r="M210" s="46"/>
      <c r="N210" s="225" t="s">
        <v>22</v>
      </c>
      <c r="O210" s="226" t="s">
        <v>46</v>
      </c>
      <c r="P210" s="227">
        <f>I210+J210</f>
        <v>0</v>
      </c>
      <c r="Q210" s="227">
        <f>ROUND(I210*H210,2)</f>
        <v>0</v>
      </c>
      <c r="R210" s="227">
        <f>ROUND(J210*H210,2)</f>
        <v>0</v>
      </c>
      <c r="S210" s="86"/>
      <c r="T210" s="228">
        <f>S210*H210</f>
        <v>0</v>
      </c>
      <c r="U210" s="228">
        <v>0</v>
      </c>
      <c r="V210" s="228">
        <f>U210*H210</f>
        <v>0</v>
      </c>
      <c r="W210" s="228">
        <v>0</v>
      </c>
      <c r="X210" s="229">
        <f>W210*H210</f>
        <v>0</v>
      </c>
      <c r="Y210" s="40"/>
      <c r="Z210" s="40"/>
      <c r="AA210" s="40"/>
      <c r="AB210" s="40"/>
      <c r="AC210" s="40"/>
      <c r="AD210" s="40"/>
      <c r="AE210" s="40"/>
      <c r="AR210" s="230" t="s">
        <v>218</v>
      </c>
      <c r="AT210" s="230" t="s">
        <v>213</v>
      </c>
      <c r="AU210" s="230" t="s">
        <v>229</v>
      </c>
      <c r="AY210" s="19" t="s">
        <v>211</v>
      </c>
      <c r="BE210" s="231">
        <f>IF(O210="základní",K210,0)</f>
        <v>0</v>
      </c>
      <c r="BF210" s="231">
        <f>IF(O210="snížená",K210,0)</f>
        <v>0</v>
      </c>
      <c r="BG210" s="231">
        <f>IF(O210="zákl. přenesená",K210,0)</f>
        <v>0</v>
      </c>
      <c r="BH210" s="231">
        <f>IF(O210="sníž. přenesená",K210,0)</f>
        <v>0</v>
      </c>
      <c r="BI210" s="231">
        <f>IF(O210="nulová",K210,0)</f>
        <v>0</v>
      </c>
      <c r="BJ210" s="19" t="s">
        <v>84</v>
      </c>
      <c r="BK210" s="231">
        <f>ROUND(P210*H210,2)</f>
        <v>0</v>
      </c>
      <c r="BL210" s="19" t="s">
        <v>218</v>
      </c>
      <c r="BM210" s="230" t="s">
        <v>1680</v>
      </c>
    </row>
    <row r="211" s="2" customFormat="1">
      <c r="A211" s="40"/>
      <c r="B211" s="41"/>
      <c r="C211" s="42"/>
      <c r="D211" s="232" t="s">
        <v>220</v>
      </c>
      <c r="E211" s="42"/>
      <c r="F211" s="233" t="s">
        <v>1679</v>
      </c>
      <c r="G211" s="42"/>
      <c r="H211" s="42"/>
      <c r="I211" s="234"/>
      <c r="J211" s="234"/>
      <c r="K211" s="42"/>
      <c r="L211" s="42"/>
      <c r="M211" s="46"/>
      <c r="N211" s="235"/>
      <c r="O211" s="236"/>
      <c r="P211" s="86"/>
      <c r="Q211" s="86"/>
      <c r="R211" s="86"/>
      <c r="S211" s="86"/>
      <c r="T211" s="86"/>
      <c r="U211" s="86"/>
      <c r="V211" s="86"/>
      <c r="W211" s="86"/>
      <c r="X211" s="87"/>
      <c r="Y211" s="40"/>
      <c r="Z211" s="40"/>
      <c r="AA211" s="40"/>
      <c r="AB211" s="40"/>
      <c r="AC211" s="40"/>
      <c r="AD211" s="40"/>
      <c r="AE211" s="40"/>
      <c r="AT211" s="19" t="s">
        <v>220</v>
      </c>
      <c r="AU211" s="19" t="s">
        <v>229</v>
      </c>
    </row>
    <row r="212" s="2" customFormat="1" ht="16.5" customHeight="1">
      <c r="A212" s="40"/>
      <c r="B212" s="41"/>
      <c r="C212" s="218" t="s">
        <v>521</v>
      </c>
      <c r="D212" s="218" t="s">
        <v>213</v>
      </c>
      <c r="E212" s="219" t="s">
        <v>1681</v>
      </c>
      <c r="F212" s="220" t="s">
        <v>1682</v>
      </c>
      <c r="G212" s="221" t="s">
        <v>688</v>
      </c>
      <c r="H212" s="222">
        <v>1</v>
      </c>
      <c r="I212" s="223"/>
      <c r="J212" s="223"/>
      <c r="K212" s="224">
        <f>ROUND(P212*H212,2)</f>
        <v>0</v>
      </c>
      <c r="L212" s="220" t="s">
        <v>22</v>
      </c>
      <c r="M212" s="46"/>
      <c r="N212" s="225" t="s">
        <v>22</v>
      </c>
      <c r="O212" s="226" t="s">
        <v>46</v>
      </c>
      <c r="P212" s="227">
        <f>I212+J212</f>
        <v>0</v>
      </c>
      <c r="Q212" s="227">
        <f>ROUND(I212*H212,2)</f>
        <v>0</v>
      </c>
      <c r="R212" s="227">
        <f>ROUND(J212*H212,2)</f>
        <v>0</v>
      </c>
      <c r="S212" s="86"/>
      <c r="T212" s="228">
        <f>S212*H212</f>
        <v>0</v>
      </c>
      <c r="U212" s="228">
        <v>0</v>
      </c>
      <c r="V212" s="228">
        <f>U212*H212</f>
        <v>0</v>
      </c>
      <c r="W212" s="228">
        <v>0</v>
      </c>
      <c r="X212" s="229">
        <f>W212*H212</f>
        <v>0</v>
      </c>
      <c r="Y212" s="40"/>
      <c r="Z212" s="40"/>
      <c r="AA212" s="40"/>
      <c r="AB212" s="40"/>
      <c r="AC212" s="40"/>
      <c r="AD212" s="40"/>
      <c r="AE212" s="40"/>
      <c r="AR212" s="230" t="s">
        <v>218</v>
      </c>
      <c r="AT212" s="230" t="s">
        <v>213</v>
      </c>
      <c r="AU212" s="230" t="s">
        <v>229</v>
      </c>
      <c r="AY212" s="19" t="s">
        <v>211</v>
      </c>
      <c r="BE212" s="231">
        <f>IF(O212="základní",K212,0)</f>
        <v>0</v>
      </c>
      <c r="BF212" s="231">
        <f>IF(O212="snížená",K212,0)</f>
        <v>0</v>
      </c>
      <c r="BG212" s="231">
        <f>IF(O212="zákl. přenesená",K212,0)</f>
        <v>0</v>
      </c>
      <c r="BH212" s="231">
        <f>IF(O212="sníž. přenesená",K212,0)</f>
        <v>0</v>
      </c>
      <c r="BI212" s="231">
        <f>IF(O212="nulová",K212,0)</f>
        <v>0</v>
      </c>
      <c r="BJ212" s="19" t="s">
        <v>84</v>
      </c>
      <c r="BK212" s="231">
        <f>ROUND(P212*H212,2)</f>
        <v>0</v>
      </c>
      <c r="BL212" s="19" t="s">
        <v>218</v>
      </c>
      <c r="BM212" s="230" t="s">
        <v>1683</v>
      </c>
    </row>
    <row r="213" s="2" customFormat="1">
      <c r="A213" s="40"/>
      <c r="B213" s="41"/>
      <c r="C213" s="42"/>
      <c r="D213" s="232" t="s">
        <v>220</v>
      </c>
      <c r="E213" s="42"/>
      <c r="F213" s="233" t="s">
        <v>1682</v>
      </c>
      <c r="G213" s="42"/>
      <c r="H213" s="42"/>
      <c r="I213" s="234"/>
      <c r="J213" s="234"/>
      <c r="K213" s="42"/>
      <c r="L213" s="42"/>
      <c r="M213" s="46"/>
      <c r="N213" s="235"/>
      <c r="O213" s="236"/>
      <c r="P213" s="86"/>
      <c r="Q213" s="86"/>
      <c r="R213" s="86"/>
      <c r="S213" s="86"/>
      <c r="T213" s="86"/>
      <c r="U213" s="86"/>
      <c r="V213" s="86"/>
      <c r="W213" s="86"/>
      <c r="X213" s="87"/>
      <c r="Y213" s="40"/>
      <c r="Z213" s="40"/>
      <c r="AA213" s="40"/>
      <c r="AB213" s="40"/>
      <c r="AC213" s="40"/>
      <c r="AD213" s="40"/>
      <c r="AE213" s="40"/>
      <c r="AT213" s="19" t="s">
        <v>220</v>
      </c>
      <c r="AU213" s="19" t="s">
        <v>229</v>
      </c>
    </row>
    <row r="214" s="2" customFormat="1" ht="16.5" customHeight="1">
      <c r="A214" s="40"/>
      <c r="B214" s="41"/>
      <c r="C214" s="218" t="s">
        <v>526</v>
      </c>
      <c r="D214" s="218" t="s">
        <v>213</v>
      </c>
      <c r="E214" s="219" t="s">
        <v>1684</v>
      </c>
      <c r="F214" s="220" t="s">
        <v>1685</v>
      </c>
      <c r="G214" s="221" t="s">
        <v>688</v>
      </c>
      <c r="H214" s="222">
        <v>1</v>
      </c>
      <c r="I214" s="223"/>
      <c r="J214" s="223"/>
      <c r="K214" s="224">
        <f>ROUND(P214*H214,2)</f>
        <v>0</v>
      </c>
      <c r="L214" s="220" t="s">
        <v>22</v>
      </c>
      <c r="M214" s="46"/>
      <c r="N214" s="225" t="s">
        <v>22</v>
      </c>
      <c r="O214" s="226" t="s">
        <v>46</v>
      </c>
      <c r="P214" s="227">
        <f>I214+J214</f>
        <v>0</v>
      </c>
      <c r="Q214" s="227">
        <f>ROUND(I214*H214,2)</f>
        <v>0</v>
      </c>
      <c r="R214" s="227">
        <f>ROUND(J214*H214,2)</f>
        <v>0</v>
      </c>
      <c r="S214" s="86"/>
      <c r="T214" s="228">
        <f>S214*H214</f>
        <v>0</v>
      </c>
      <c r="U214" s="228">
        <v>0</v>
      </c>
      <c r="V214" s="228">
        <f>U214*H214</f>
        <v>0</v>
      </c>
      <c r="W214" s="228">
        <v>0</v>
      </c>
      <c r="X214" s="229">
        <f>W214*H214</f>
        <v>0</v>
      </c>
      <c r="Y214" s="40"/>
      <c r="Z214" s="40"/>
      <c r="AA214" s="40"/>
      <c r="AB214" s="40"/>
      <c r="AC214" s="40"/>
      <c r="AD214" s="40"/>
      <c r="AE214" s="40"/>
      <c r="AR214" s="230" t="s">
        <v>218</v>
      </c>
      <c r="AT214" s="230" t="s">
        <v>213</v>
      </c>
      <c r="AU214" s="230" t="s">
        <v>229</v>
      </c>
      <c r="AY214" s="19" t="s">
        <v>211</v>
      </c>
      <c r="BE214" s="231">
        <f>IF(O214="základní",K214,0)</f>
        <v>0</v>
      </c>
      <c r="BF214" s="231">
        <f>IF(O214="snížená",K214,0)</f>
        <v>0</v>
      </c>
      <c r="BG214" s="231">
        <f>IF(O214="zákl. přenesená",K214,0)</f>
        <v>0</v>
      </c>
      <c r="BH214" s="231">
        <f>IF(O214="sníž. přenesená",K214,0)</f>
        <v>0</v>
      </c>
      <c r="BI214" s="231">
        <f>IF(O214="nulová",K214,0)</f>
        <v>0</v>
      </c>
      <c r="BJ214" s="19" t="s">
        <v>84</v>
      </c>
      <c r="BK214" s="231">
        <f>ROUND(P214*H214,2)</f>
        <v>0</v>
      </c>
      <c r="BL214" s="19" t="s">
        <v>218</v>
      </c>
      <c r="BM214" s="230" t="s">
        <v>1686</v>
      </c>
    </row>
    <row r="215" s="2" customFormat="1">
      <c r="A215" s="40"/>
      <c r="B215" s="41"/>
      <c r="C215" s="42"/>
      <c r="D215" s="232" t="s">
        <v>220</v>
      </c>
      <c r="E215" s="42"/>
      <c r="F215" s="233" t="s">
        <v>1685</v>
      </c>
      <c r="G215" s="42"/>
      <c r="H215" s="42"/>
      <c r="I215" s="234"/>
      <c r="J215" s="234"/>
      <c r="K215" s="42"/>
      <c r="L215" s="42"/>
      <c r="M215" s="46"/>
      <c r="N215" s="235"/>
      <c r="O215" s="236"/>
      <c r="P215" s="86"/>
      <c r="Q215" s="86"/>
      <c r="R215" s="86"/>
      <c r="S215" s="86"/>
      <c r="T215" s="86"/>
      <c r="U215" s="86"/>
      <c r="V215" s="86"/>
      <c r="W215" s="86"/>
      <c r="X215" s="87"/>
      <c r="Y215" s="40"/>
      <c r="Z215" s="40"/>
      <c r="AA215" s="40"/>
      <c r="AB215" s="40"/>
      <c r="AC215" s="40"/>
      <c r="AD215" s="40"/>
      <c r="AE215" s="40"/>
      <c r="AT215" s="19" t="s">
        <v>220</v>
      </c>
      <c r="AU215" s="19" t="s">
        <v>229</v>
      </c>
    </row>
    <row r="216" s="2" customFormat="1" ht="24.15" customHeight="1">
      <c r="A216" s="40"/>
      <c r="B216" s="41"/>
      <c r="C216" s="218" t="s">
        <v>531</v>
      </c>
      <c r="D216" s="218" t="s">
        <v>213</v>
      </c>
      <c r="E216" s="219" t="s">
        <v>1687</v>
      </c>
      <c r="F216" s="220" t="s">
        <v>1688</v>
      </c>
      <c r="G216" s="221" t="s">
        <v>688</v>
      </c>
      <c r="H216" s="222">
        <v>1</v>
      </c>
      <c r="I216" s="223"/>
      <c r="J216" s="223"/>
      <c r="K216" s="224">
        <f>ROUND(P216*H216,2)</f>
        <v>0</v>
      </c>
      <c r="L216" s="220" t="s">
        <v>22</v>
      </c>
      <c r="M216" s="46"/>
      <c r="N216" s="225" t="s">
        <v>22</v>
      </c>
      <c r="O216" s="226" t="s">
        <v>46</v>
      </c>
      <c r="P216" s="227">
        <f>I216+J216</f>
        <v>0</v>
      </c>
      <c r="Q216" s="227">
        <f>ROUND(I216*H216,2)</f>
        <v>0</v>
      </c>
      <c r="R216" s="227">
        <f>ROUND(J216*H216,2)</f>
        <v>0</v>
      </c>
      <c r="S216" s="86"/>
      <c r="T216" s="228">
        <f>S216*H216</f>
        <v>0</v>
      </c>
      <c r="U216" s="228">
        <v>0</v>
      </c>
      <c r="V216" s="228">
        <f>U216*H216</f>
        <v>0</v>
      </c>
      <c r="W216" s="228">
        <v>0</v>
      </c>
      <c r="X216" s="229">
        <f>W216*H216</f>
        <v>0</v>
      </c>
      <c r="Y216" s="40"/>
      <c r="Z216" s="40"/>
      <c r="AA216" s="40"/>
      <c r="AB216" s="40"/>
      <c r="AC216" s="40"/>
      <c r="AD216" s="40"/>
      <c r="AE216" s="40"/>
      <c r="AR216" s="230" t="s">
        <v>218</v>
      </c>
      <c r="AT216" s="230" t="s">
        <v>213</v>
      </c>
      <c r="AU216" s="230" t="s">
        <v>229</v>
      </c>
      <c r="AY216" s="19" t="s">
        <v>211</v>
      </c>
      <c r="BE216" s="231">
        <f>IF(O216="základní",K216,0)</f>
        <v>0</v>
      </c>
      <c r="BF216" s="231">
        <f>IF(O216="snížená",K216,0)</f>
        <v>0</v>
      </c>
      <c r="BG216" s="231">
        <f>IF(O216="zákl. přenesená",K216,0)</f>
        <v>0</v>
      </c>
      <c r="BH216" s="231">
        <f>IF(O216="sníž. přenesená",K216,0)</f>
        <v>0</v>
      </c>
      <c r="BI216" s="231">
        <f>IF(O216="nulová",K216,0)</f>
        <v>0</v>
      </c>
      <c r="BJ216" s="19" t="s">
        <v>84</v>
      </c>
      <c r="BK216" s="231">
        <f>ROUND(P216*H216,2)</f>
        <v>0</v>
      </c>
      <c r="BL216" s="19" t="s">
        <v>218</v>
      </c>
      <c r="BM216" s="230" t="s">
        <v>1689</v>
      </c>
    </row>
    <row r="217" s="2" customFormat="1">
      <c r="A217" s="40"/>
      <c r="B217" s="41"/>
      <c r="C217" s="42"/>
      <c r="D217" s="232" t="s">
        <v>220</v>
      </c>
      <c r="E217" s="42"/>
      <c r="F217" s="233" t="s">
        <v>1688</v>
      </c>
      <c r="G217" s="42"/>
      <c r="H217" s="42"/>
      <c r="I217" s="234"/>
      <c r="J217" s="234"/>
      <c r="K217" s="42"/>
      <c r="L217" s="42"/>
      <c r="M217" s="46"/>
      <c r="N217" s="235"/>
      <c r="O217" s="236"/>
      <c r="P217" s="86"/>
      <c r="Q217" s="86"/>
      <c r="R217" s="86"/>
      <c r="S217" s="86"/>
      <c r="T217" s="86"/>
      <c r="U217" s="86"/>
      <c r="V217" s="86"/>
      <c r="W217" s="86"/>
      <c r="X217" s="87"/>
      <c r="Y217" s="40"/>
      <c r="Z217" s="40"/>
      <c r="AA217" s="40"/>
      <c r="AB217" s="40"/>
      <c r="AC217" s="40"/>
      <c r="AD217" s="40"/>
      <c r="AE217" s="40"/>
      <c r="AT217" s="19" t="s">
        <v>220</v>
      </c>
      <c r="AU217" s="19" t="s">
        <v>229</v>
      </c>
    </row>
    <row r="218" s="2" customFormat="1" ht="24.15" customHeight="1">
      <c r="A218" s="40"/>
      <c r="B218" s="41"/>
      <c r="C218" s="218" t="s">
        <v>537</v>
      </c>
      <c r="D218" s="218" t="s">
        <v>213</v>
      </c>
      <c r="E218" s="219" t="s">
        <v>1690</v>
      </c>
      <c r="F218" s="220" t="s">
        <v>1691</v>
      </c>
      <c r="G218" s="221" t="s">
        <v>688</v>
      </c>
      <c r="H218" s="222">
        <v>1</v>
      </c>
      <c r="I218" s="223"/>
      <c r="J218" s="223"/>
      <c r="K218" s="224">
        <f>ROUND(P218*H218,2)</f>
        <v>0</v>
      </c>
      <c r="L218" s="220" t="s">
        <v>22</v>
      </c>
      <c r="M218" s="46"/>
      <c r="N218" s="225" t="s">
        <v>22</v>
      </c>
      <c r="O218" s="226" t="s">
        <v>46</v>
      </c>
      <c r="P218" s="227">
        <f>I218+J218</f>
        <v>0</v>
      </c>
      <c r="Q218" s="227">
        <f>ROUND(I218*H218,2)</f>
        <v>0</v>
      </c>
      <c r="R218" s="227">
        <f>ROUND(J218*H218,2)</f>
        <v>0</v>
      </c>
      <c r="S218" s="86"/>
      <c r="T218" s="228">
        <f>S218*H218</f>
        <v>0</v>
      </c>
      <c r="U218" s="228">
        <v>0</v>
      </c>
      <c r="V218" s="228">
        <f>U218*H218</f>
        <v>0</v>
      </c>
      <c r="W218" s="228">
        <v>0</v>
      </c>
      <c r="X218" s="229">
        <f>W218*H218</f>
        <v>0</v>
      </c>
      <c r="Y218" s="40"/>
      <c r="Z218" s="40"/>
      <c r="AA218" s="40"/>
      <c r="AB218" s="40"/>
      <c r="AC218" s="40"/>
      <c r="AD218" s="40"/>
      <c r="AE218" s="40"/>
      <c r="AR218" s="230" t="s">
        <v>218</v>
      </c>
      <c r="AT218" s="230" t="s">
        <v>213</v>
      </c>
      <c r="AU218" s="230" t="s">
        <v>229</v>
      </c>
      <c r="AY218" s="19" t="s">
        <v>211</v>
      </c>
      <c r="BE218" s="231">
        <f>IF(O218="základní",K218,0)</f>
        <v>0</v>
      </c>
      <c r="BF218" s="231">
        <f>IF(O218="snížená",K218,0)</f>
        <v>0</v>
      </c>
      <c r="BG218" s="231">
        <f>IF(O218="zákl. přenesená",K218,0)</f>
        <v>0</v>
      </c>
      <c r="BH218" s="231">
        <f>IF(O218="sníž. přenesená",K218,0)</f>
        <v>0</v>
      </c>
      <c r="BI218" s="231">
        <f>IF(O218="nulová",K218,0)</f>
        <v>0</v>
      </c>
      <c r="BJ218" s="19" t="s">
        <v>84</v>
      </c>
      <c r="BK218" s="231">
        <f>ROUND(P218*H218,2)</f>
        <v>0</v>
      </c>
      <c r="BL218" s="19" t="s">
        <v>218</v>
      </c>
      <c r="BM218" s="230" t="s">
        <v>1692</v>
      </c>
    </row>
    <row r="219" s="2" customFormat="1">
      <c r="A219" s="40"/>
      <c r="B219" s="41"/>
      <c r="C219" s="42"/>
      <c r="D219" s="232" t="s">
        <v>220</v>
      </c>
      <c r="E219" s="42"/>
      <c r="F219" s="233" t="s">
        <v>1691</v>
      </c>
      <c r="G219" s="42"/>
      <c r="H219" s="42"/>
      <c r="I219" s="234"/>
      <c r="J219" s="234"/>
      <c r="K219" s="42"/>
      <c r="L219" s="42"/>
      <c r="M219" s="46"/>
      <c r="N219" s="235"/>
      <c r="O219" s="236"/>
      <c r="P219" s="86"/>
      <c r="Q219" s="86"/>
      <c r="R219" s="86"/>
      <c r="S219" s="86"/>
      <c r="T219" s="86"/>
      <c r="U219" s="86"/>
      <c r="V219" s="86"/>
      <c r="W219" s="86"/>
      <c r="X219" s="87"/>
      <c r="Y219" s="40"/>
      <c r="Z219" s="40"/>
      <c r="AA219" s="40"/>
      <c r="AB219" s="40"/>
      <c r="AC219" s="40"/>
      <c r="AD219" s="40"/>
      <c r="AE219" s="40"/>
      <c r="AT219" s="19" t="s">
        <v>220</v>
      </c>
      <c r="AU219" s="19" t="s">
        <v>229</v>
      </c>
    </row>
    <row r="220" s="2" customFormat="1" ht="24.15" customHeight="1">
      <c r="A220" s="40"/>
      <c r="B220" s="41"/>
      <c r="C220" s="218" t="s">
        <v>542</v>
      </c>
      <c r="D220" s="218" t="s">
        <v>213</v>
      </c>
      <c r="E220" s="219" t="s">
        <v>1693</v>
      </c>
      <c r="F220" s="220" t="s">
        <v>1694</v>
      </c>
      <c r="G220" s="221" t="s">
        <v>688</v>
      </c>
      <c r="H220" s="222">
        <v>1</v>
      </c>
      <c r="I220" s="223"/>
      <c r="J220" s="223"/>
      <c r="K220" s="224">
        <f>ROUND(P220*H220,2)</f>
        <v>0</v>
      </c>
      <c r="L220" s="220" t="s">
        <v>22</v>
      </c>
      <c r="M220" s="46"/>
      <c r="N220" s="225" t="s">
        <v>22</v>
      </c>
      <c r="O220" s="226" t="s">
        <v>46</v>
      </c>
      <c r="P220" s="227">
        <f>I220+J220</f>
        <v>0</v>
      </c>
      <c r="Q220" s="227">
        <f>ROUND(I220*H220,2)</f>
        <v>0</v>
      </c>
      <c r="R220" s="227">
        <f>ROUND(J220*H220,2)</f>
        <v>0</v>
      </c>
      <c r="S220" s="86"/>
      <c r="T220" s="228">
        <f>S220*H220</f>
        <v>0</v>
      </c>
      <c r="U220" s="228">
        <v>0</v>
      </c>
      <c r="V220" s="228">
        <f>U220*H220</f>
        <v>0</v>
      </c>
      <c r="W220" s="228">
        <v>0</v>
      </c>
      <c r="X220" s="229">
        <f>W220*H220</f>
        <v>0</v>
      </c>
      <c r="Y220" s="40"/>
      <c r="Z220" s="40"/>
      <c r="AA220" s="40"/>
      <c r="AB220" s="40"/>
      <c r="AC220" s="40"/>
      <c r="AD220" s="40"/>
      <c r="AE220" s="40"/>
      <c r="AR220" s="230" t="s">
        <v>218</v>
      </c>
      <c r="AT220" s="230" t="s">
        <v>213</v>
      </c>
      <c r="AU220" s="230" t="s">
        <v>229</v>
      </c>
      <c r="AY220" s="19" t="s">
        <v>211</v>
      </c>
      <c r="BE220" s="231">
        <f>IF(O220="základní",K220,0)</f>
        <v>0</v>
      </c>
      <c r="BF220" s="231">
        <f>IF(O220="snížená",K220,0)</f>
        <v>0</v>
      </c>
      <c r="BG220" s="231">
        <f>IF(O220="zákl. přenesená",K220,0)</f>
        <v>0</v>
      </c>
      <c r="BH220" s="231">
        <f>IF(O220="sníž. přenesená",K220,0)</f>
        <v>0</v>
      </c>
      <c r="BI220" s="231">
        <f>IF(O220="nulová",K220,0)</f>
        <v>0</v>
      </c>
      <c r="BJ220" s="19" t="s">
        <v>84</v>
      </c>
      <c r="BK220" s="231">
        <f>ROUND(P220*H220,2)</f>
        <v>0</v>
      </c>
      <c r="BL220" s="19" t="s">
        <v>218</v>
      </c>
      <c r="BM220" s="230" t="s">
        <v>1695</v>
      </c>
    </row>
    <row r="221" s="2" customFormat="1">
      <c r="A221" s="40"/>
      <c r="B221" s="41"/>
      <c r="C221" s="42"/>
      <c r="D221" s="232" t="s">
        <v>220</v>
      </c>
      <c r="E221" s="42"/>
      <c r="F221" s="233" t="s">
        <v>1694</v>
      </c>
      <c r="G221" s="42"/>
      <c r="H221" s="42"/>
      <c r="I221" s="234"/>
      <c r="J221" s="234"/>
      <c r="K221" s="42"/>
      <c r="L221" s="42"/>
      <c r="M221" s="46"/>
      <c r="N221" s="235"/>
      <c r="O221" s="236"/>
      <c r="P221" s="86"/>
      <c r="Q221" s="86"/>
      <c r="R221" s="86"/>
      <c r="S221" s="86"/>
      <c r="T221" s="86"/>
      <c r="U221" s="86"/>
      <c r="V221" s="86"/>
      <c r="W221" s="86"/>
      <c r="X221" s="87"/>
      <c r="Y221" s="40"/>
      <c r="Z221" s="40"/>
      <c r="AA221" s="40"/>
      <c r="AB221" s="40"/>
      <c r="AC221" s="40"/>
      <c r="AD221" s="40"/>
      <c r="AE221" s="40"/>
      <c r="AT221" s="19" t="s">
        <v>220</v>
      </c>
      <c r="AU221" s="19" t="s">
        <v>229</v>
      </c>
    </row>
    <row r="222" s="2" customFormat="1" ht="16.5" customHeight="1">
      <c r="A222" s="40"/>
      <c r="B222" s="41"/>
      <c r="C222" s="218" t="s">
        <v>548</v>
      </c>
      <c r="D222" s="218" t="s">
        <v>213</v>
      </c>
      <c r="E222" s="219" t="s">
        <v>1696</v>
      </c>
      <c r="F222" s="220" t="s">
        <v>1697</v>
      </c>
      <c r="G222" s="221" t="s">
        <v>688</v>
      </c>
      <c r="H222" s="222">
        <v>1</v>
      </c>
      <c r="I222" s="223"/>
      <c r="J222" s="223"/>
      <c r="K222" s="224">
        <f>ROUND(P222*H222,2)</f>
        <v>0</v>
      </c>
      <c r="L222" s="220" t="s">
        <v>22</v>
      </c>
      <c r="M222" s="46"/>
      <c r="N222" s="225" t="s">
        <v>22</v>
      </c>
      <c r="O222" s="226" t="s">
        <v>46</v>
      </c>
      <c r="P222" s="227">
        <f>I222+J222</f>
        <v>0</v>
      </c>
      <c r="Q222" s="227">
        <f>ROUND(I222*H222,2)</f>
        <v>0</v>
      </c>
      <c r="R222" s="227">
        <f>ROUND(J222*H222,2)</f>
        <v>0</v>
      </c>
      <c r="S222" s="86"/>
      <c r="T222" s="228">
        <f>S222*H222</f>
        <v>0</v>
      </c>
      <c r="U222" s="228">
        <v>0</v>
      </c>
      <c r="V222" s="228">
        <f>U222*H222</f>
        <v>0</v>
      </c>
      <c r="W222" s="228">
        <v>0</v>
      </c>
      <c r="X222" s="229">
        <f>W222*H222</f>
        <v>0</v>
      </c>
      <c r="Y222" s="40"/>
      <c r="Z222" s="40"/>
      <c r="AA222" s="40"/>
      <c r="AB222" s="40"/>
      <c r="AC222" s="40"/>
      <c r="AD222" s="40"/>
      <c r="AE222" s="40"/>
      <c r="AR222" s="230" t="s">
        <v>218</v>
      </c>
      <c r="AT222" s="230" t="s">
        <v>213</v>
      </c>
      <c r="AU222" s="230" t="s">
        <v>229</v>
      </c>
      <c r="AY222" s="19" t="s">
        <v>211</v>
      </c>
      <c r="BE222" s="231">
        <f>IF(O222="základní",K222,0)</f>
        <v>0</v>
      </c>
      <c r="BF222" s="231">
        <f>IF(O222="snížená",K222,0)</f>
        <v>0</v>
      </c>
      <c r="BG222" s="231">
        <f>IF(O222="zákl. přenesená",K222,0)</f>
        <v>0</v>
      </c>
      <c r="BH222" s="231">
        <f>IF(O222="sníž. přenesená",K222,0)</f>
        <v>0</v>
      </c>
      <c r="BI222" s="231">
        <f>IF(O222="nulová",K222,0)</f>
        <v>0</v>
      </c>
      <c r="BJ222" s="19" t="s">
        <v>84</v>
      </c>
      <c r="BK222" s="231">
        <f>ROUND(P222*H222,2)</f>
        <v>0</v>
      </c>
      <c r="BL222" s="19" t="s">
        <v>218</v>
      </c>
      <c r="BM222" s="230" t="s">
        <v>1698</v>
      </c>
    </row>
    <row r="223" s="2" customFormat="1">
      <c r="A223" s="40"/>
      <c r="B223" s="41"/>
      <c r="C223" s="42"/>
      <c r="D223" s="232" t="s">
        <v>220</v>
      </c>
      <c r="E223" s="42"/>
      <c r="F223" s="233" t="s">
        <v>1697</v>
      </c>
      <c r="G223" s="42"/>
      <c r="H223" s="42"/>
      <c r="I223" s="234"/>
      <c r="J223" s="234"/>
      <c r="K223" s="42"/>
      <c r="L223" s="42"/>
      <c r="M223" s="46"/>
      <c r="N223" s="235"/>
      <c r="O223" s="236"/>
      <c r="P223" s="86"/>
      <c r="Q223" s="86"/>
      <c r="R223" s="86"/>
      <c r="S223" s="86"/>
      <c r="T223" s="86"/>
      <c r="U223" s="86"/>
      <c r="V223" s="86"/>
      <c r="W223" s="86"/>
      <c r="X223" s="87"/>
      <c r="Y223" s="40"/>
      <c r="Z223" s="40"/>
      <c r="AA223" s="40"/>
      <c r="AB223" s="40"/>
      <c r="AC223" s="40"/>
      <c r="AD223" s="40"/>
      <c r="AE223" s="40"/>
      <c r="AT223" s="19" t="s">
        <v>220</v>
      </c>
      <c r="AU223" s="19" t="s">
        <v>229</v>
      </c>
    </row>
    <row r="224" s="2" customFormat="1" ht="16.5" customHeight="1">
      <c r="A224" s="40"/>
      <c r="B224" s="41"/>
      <c r="C224" s="218" t="s">
        <v>556</v>
      </c>
      <c r="D224" s="218" t="s">
        <v>213</v>
      </c>
      <c r="E224" s="219" t="s">
        <v>1699</v>
      </c>
      <c r="F224" s="220" t="s">
        <v>1700</v>
      </c>
      <c r="G224" s="221" t="s">
        <v>266</v>
      </c>
      <c r="H224" s="222">
        <v>1</v>
      </c>
      <c r="I224" s="223"/>
      <c r="J224" s="223"/>
      <c r="K224" s="224">
        <f>ROUND(P224*H224,2)</f>
        <v>0</v>
      </c>
      <c r="L224" s="220" t="s">
        <v>22</v>
      </c>
      <c r="M224" s="46"/>
      <c r="N224" s="225" t="s">
        <v>22</v>
      </c>
      <c r="O224" s="226" t="s">
        <v>46</v>
      </c>
      <c r="P224" s="227">
        <f>I224+J224</f>
        <v>0</v>
      </c>
      <c r="Q224" s="227">
        <f>ROUND(I224*H224,2)</f>
        <v>0</v>
      </c>
      <c r="R224" s="227">
        <f>ROUND(J224*H224,2)</f>
        <v>0</v>
      </c>
      <c r="S224" s="86"/>
      <c r="T224" s="228">
        <f>S224*H224</f>
        <v>0</v>
      </c>
      <c r="U224" s="228">
        <v>0</v>
      </c>
      <c r="V224" s="228">
        <f>U224*H224</f>
        <v>0</v>
      </c>
      <c r="W224" s="228">
        <v>0</v>
      </c>
      <c r="X224" s="229">
        <f>W224*H224</f>
        <v>0</v>
      </c>
      <c r="Y224" s="40"/>
      <c r="Z224" s="40"/>
      <c r="AA224" s="40"/>
      <c r="AB224" s="40"/>
      <c r="AC224" s="40"/>
      <c r="AD224" s="40"/>
      <c r="AE224" s="40"/>
      <c r="AR224" s="230" t="s">
        <v>218</v>
      </c>
      <c r="AT224" s="230" t="s">
        <v>213</v>
      </c>
      <c r="AU224" s="230" t="s">
        <v>229</v>
      </c>
      <c r="AY224" s="19" t="s">
        <v>211</v>
      </c>
      <c r="BE224" s="231">
        <f>IF(O224="základní",K224,0)</f>
        <v>0</v>
      </c>
      <c r="BF224" s="231">
        <f>IF(O224="snížená",K224,0)</f>
        <v>0</v>
      </c>
      <c r="BG224" s="231">
        <f>IF(O224="zákl. přenesená",K224,0)</f>
        <v>0</v>
      </c>
      <c r="BH224" s="231">
        <f>IF(O224="sníž. přenesená",K224,0)</f>
        <v>0</v>
      </c>
      <c r="BI224" s="231">
        <f>IF(O224="nulová",K224,0)</f>
        <v>0</v>
      </c>
      <c r="BJ224" s="19" t="s">
        <v>84</v>
      </c>
      <c r="BK224" s="231">
        <f>ROUND(P224*H224,2)</f>
        <v>0</v>
      </c>
      <c r="BL224" s="19" t="s">
        <v>218</v>
      </c>
      <c r="BM224" s="230" t="s">
        <v>1701</v>
      </c>
    </row>
    <row r="225" s="2" customFormat="1">
      <c r="A225" s="40"/>
      <c r="B225" s="41"/>
      <c r="C225" s="42"/>
      <c r="D225" s="232" t="s">
        <v>220</v>
      </c>
      <c r="E225" s="42"/>
      <c r="F225" s="233" t="s">
        <v>1700</v>
      </c>
      <c r="G225" s="42"/>
      <c r="H225" s="42"/>
      <c r="I225" s="234"/>
      <c r="J225" s="234"/>
      <c r="K225" s="42"/>
      <c r="L225" s="42"/>
      <c r="M225" s="46"/>
      <c r="N225" s="283"/>
      <c r="O225" s="284"/>
      <c r="P225" s="285"/>
      <c r="Q225" s="285"/>
      <c r="R225" s="285"/>
      <c r="S225" s="285"/>
      <c r="T225" s="285"/>
      <c r="U225" s="285"/>
      <c r="V225" s="285"/>
      <c r="W225" s="285"/>
      <c r="X225" s="286"/>
      <c r="Y225" s="40"/>
      <c r="Z225" s="40"/>
      <c r="AA225" s="40"/>
      <c r="AB225" s="40"/>
      <c r="AC225" s="40"/>
      <c r="AD225" s="40"/>
      <c r="AE225" s="40"/>
      <c r="AT225" s="19" t="s">
        <v>220</v>
      </c>
      <c r="AU225" s="19" t="s">
        <v>229</v>
      </c>
    </row>
    <row r="226" s="2" customFormat="1" ht="6.96" customHeight="1">
      <c r="A226" s="40"/>
      <c r="B226" s="61"/>
      <c r="C226" s="62"/>
      <c r="D226" s="62"/>
      <c r="E226" s="62"/>
      <c r="F226" s="62"/>
      <c r="G226" s="62"/>
      <c r="H226" s="62"/>
      <c r="I226" s="62"/>
      <c r="J226" s="62"/>
      <c r="K226" s="62"/>
      <c r="L226" s="62"/>
      <c r="M226" s="46"/>
      <c r="N226" s="40"/>
      <c r="P226" s="40"/>
      <c r="Q226" s="40"/>
      <c r="R226" s="40"/>
      <c r="S226" s="40"/>
      <c r="T226" s="40"/>
      <c r="U226" s="40"/>
      <c r="V226" s="40"/>
      <c r="W226" s="40"/>
      <c r="X226" s="40"/>
      <c r="Y226" s="40"/>
      <c r="Z226" s="40"/>
      <c r="AA226" s="40"/>
      <c r="AB226" s="40"/>
      <c r="AC226" s="40"/>
      <c r="AD226" s="40"/>
      <c r="AE226" s="40"/>
    </row>
  </sheetData>
  <sheetProtection sheet="1" autoFilter="0" formatColumns="0" formatRows="0" objects="1" scenarios="1" spinCount="100000" saltValue="kpVJJ3TS/eYJVp9H5Tm+7lMoG2uQfJ+TclFNyB3lGbTj6Pp3DDaKn1EQMWB6NuNqSn78MkfEobVko+B865OJ7Q==" hashValue="eQSDZ0vsCcl7ZmTJMS4wxoUFT3MpiIcrdE655ZzeVbH8YcCPSlXd3/O+8Tk5wea6uJE8L9y4jOtgBhmS+Wzssg==" algorithmName="SHA-512" password="CC35"/>
  <autoFilter ref="C95:L225"/>
  <mergeCells count="12">
    <mergeCell ref="E7:H7"/>
    <mergeCell ref="E9:H9"/>
    <mergeCell ref="E11:H11"/>
    <mergeCell ref="E20:H20"/>
    <mergeCell ref="E29:H29"/>
    <mergeCell ref="E52:H52"/>
    <mergeCell ref="E54:H54"/>
    <mergeCell ref="E56:H56"/>
    <mergeCell ref="E84:H84"/>
    <mergeCell ref="E86:H86"/>
    <mergeCell ref="E88:H88"/>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107</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755</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1702</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ROUND(K91,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ROUND((SUM(BE91:BE105)),  2)</f>
        <v>0</v>
      </c>
      <c r="G37" s="40"/>
      <c r="H37" s="40"/>
      <c r="I37" s="161">
        <v>0.20999999999999999</v>
      </c>
      <c r="J37" s="40"/>
      <c r="K37" s="156">
        <f>ROUND(((SUM(BE91:BE105))*I37),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ROUND((SUM(BF91:BF105)),  2)</f>
        <v>0</v>
      </c>
      <c r="G38" s="40"/>
      <c r="H38" s="40"/>
      <c r="I38" s="161">
        <v>0.14999999999999999</v>
      </c>
      <c r="J38" s="40"/>
      <c r="K38" s="156">
        <f>ROUND(((SUM(BF91:BF105))*I38),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ROUND((SUM(BG91:BG105)),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ROUND((SUM(BH91:BH105)),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ROUND((SUM(BI91:BI105)),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755</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04 - zdravotechnické instalace</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Q91</f>
        <v>0</v>
      </c>
      <c r="J65" s="104">
        <f>R91</f>
        <v>0</v>
      </c>
      <c r="K65" s="104">
        <f>K91</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Q92</f>
        <v>0</v>
      </c>
      <c r="J66" s="182">
        <f>R92</f>
        <v>0</v>
      </c>
      <c r="K66" s="182">
        <f>K92</f>
        <v>0</v>
      </c>
      <c r="L66" s="179"/>
      <c r="M66" s="183"/>
      <c r="S66" s="9"/>
      <c r="T66" s="9"/>
      <c r="U66" s="9"/>
      <c r="V66" s="9"/>
      <c r="W66" s="9"/>
      <c r="X66" s="9"/>
      <c r="Y66" s="9"/>
      <c r="Z66" s="9"/>
      <c r="AA66" s="9"/>
      <c r="AB66" s="9"/>
      <c r="AC66" s="9"/>
      <c r="AD66" s="9"/>
      <c r="AE66" s="9"/>
    </row>
    <row r="67" s="10" customFormat="1" ht="19.92" customHeight="1">
      <c r="A67" s="10"/>
      <c r="B67" s="184"/>
      <c r="C67" s="129"/>
      <c r="D67" s="185" t="s">
        <v>182</v>
      </c>
      <c r="E67" s="186"/>
      <c r="F67" s="186"/>
      <c r="G67" s="186"/>
      <c r="H67" s="186"/>
      <c r="I67" s="187">
        <f>Q93</f>
        <v>0</v>
      </c>
      <c r="J67" s="187">
        <f>R93</f>
        <v>0</v>
      </c>
      <c r="K67" s="187">
        <f>K93</f>
        <v>0</v>
      </c>
      <c r="L67" s="129"/>
      <c r="M67" s="188"/>
      <c r="S67" s="10"/>
      <c r="T67" s="10"/>
      <c r="U67" s="10"/>
      <c r="V67" s="10"/>
      <c r="W67" s="10"/>
      <c r="X67" s="10"/>
      <c r="Y67" s="10"/>
      <c r="Z67" s="10"/>
      <c r="AA67" s="10"/>
      <c r="AB67" s="10"/>
      <c r="AC67" s="10"/>
      <c r="AD67" s="10"/>
      <c r="AE67" s="10"/>
    </row>
    <row r="68" s="9" customFormat="1" ht="24.96" customHeight="1">
      <c r="A68" s="9"/>
      <c r="B68" s="178"/>
      <c r="C68" s="179"/>
      <c r="D68" s="180" t="s">
        <v>185</v>
      </c>
      <c r="E68" s="181"/>
      <c r="F68" s="181"/>
      <c r="G68" s="181"/>
      <c r="H68" s="181"/>
      <c r="I68" s="182">
        <f>Q98</f>
        <v>0</v>
      </c>
      <c r="J68" s="182">
        <f>R98</f>
        <v>0</v>
      </c>
      <c r="K68" s="182">
        <f>K98</f>
        <v>0</v>
      </c>
      <c r="L68" s="179"/>
      <c r="M68" s="183"/>
      <c r="S68" s="9"/>
      <c r="T68" s="9"/>
      <c r="U68" s="9"/>
      <c r="V68" s="9"/>
      <c r="W68" s="9"/>
      <c r="X68" s="9"/>
      <c r="Y68" s="9"/>
      <c r="Z68" s="9"/>
      <c r="AA68" s="9"/>
      <c r="AB68" s="9"/>
      <c r="AC68" s="9"/>
      <c r="AD68" s="9"/>
      <c r="AE68" s="9"/>
    </row>
    <row r="69" s="10" customFormat="1" ht="19.92" customHeight="1">
      <c r="A69" s="10"/>
      <c r="B69" s="184"/>
      <c r="C69" s="129"/>
      <c r="D69" s="185" t="s">
        <v>728</v>
      </c>
      <c r="E69" s="186"/>
      <c r="F69" s="186"/>
      <c r="G69" s="186"/>
      <c r="H69" s="186"/>
      <c r="I69" s="187">
        <f>Q99</f>
        <v>0</v>
      </c>
      <c r="J69" s="187">
        <f>R99</f>
        <v>0</v>
      </c>
      <c r="K69" s="187">
        <f>K99</f>
        <v>0</v>
      </c>
      <c r="L69" s="129"/>
      <c r="M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42"/>
      <c r="M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62"/>
      <c r="M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64"/>
      <c r="M75" s="148"/>
      <c r="S75" s="40"/>
      <c r="T75" s="40"/>
      <c r="U75" s="40"/>
      <c r="V75" s="40"/>
      <c r="W75" s="40"/>
      <c r="X75" s="40"/>
      <c r="Y75" s="40"/>
      <c r="Z75" s="40"/>
      <c r="AA75" s="40"/>
      <c r="AB75" s="40"/>
      <c r="AC75" s="40"/>
      <c r="AD75" s="40"/>
      <c r="AE75" s="40"/>
    </row>
    <row r="76" s="2" customFormat="1" ht="24.96" customHeight="1">
      <c r="A76" s="40"/>
      <c r="B76" s="41"/>
      <c r="C76" s="25" t="s">
        <v>192</v>
      </c>
      <c r="D76" s="42"/>
      <c r="E76" s="42"/>
      <c r="F76" s="42"/>
      <c r="G76" s="42"/>
      <c r="H76" s="42"/>
      <c r="I76" s="42"/>
      <c r="J76" s="42"/>
      <c r="K76" s="42"/>
      <c r="L76" s="42"/>
      <c r="M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42"/>
      <c r="M77" s="148"/>
      <c r="S77" s="40"/>
      <c r="T77" s="40"/>
      <c r="U77" s="40"/>
      <c r="V77" s="40"/>
      <c r="W77" s="40"/>
      <c r="X77" s="40"/>
      <c r="Y77" s="40"/>
      <c r="Z77" s="40"/>
      <c r="AA77" s="40"/>
      <c r="AB77" s="40"/>
      <c r="AC77" s="40"/>
      <c r="AD77" s="40"/>
      <c r="AE77" s="40"/>
    </row>
    <row r="78" s="2" customFormat="1" ht="12" customHeight="1">
      <c r="A78" s="40"/>
      <c r="B78" s="41"/>
      <c r="C78" s="34" t="s">
        <v>17</v>
      </c>
      <c r="D78" s="42"/>
      <c r="E78" s="42"/>
      <c r="F78" s="42"/>
      <c r="G78" s="42"/>
      <c r="H78" s="42"/>
      <c r="I78" s="42"/>
      <c r="J78" s="42"/>
      <c r="K78" s="42"/>
      <c r="L78" s="42"/>
      <c r="M78" s="148"/>
      <c r="S78" s="40"/>
      <c r="T78" s="40"/>
      <c r="U78" s="40"/>
      <c r="V78" s="40"/>
      <c r="W78" s="40"/>
      <c r="X78" s="40"/>
      <c r="Y78" s="40"/>
      <c r="Z78" s="40"/>
      <c r="AA78" s="40"/>
      <c r="AB78" s="40"/>
      <c r="AC78" s="40"/>
      <c r="AD78" s="40"/>
      <c r="AE78" s="40"/>
    </row>
    <row r="79" s="2" customFormat="1" ht="16.5" customHeight="1">
      <c r="A79" s="40"/>
      <c r="B79" s="41"/>
      <c r="C79" s="42"/>
      <c r="D79" s="42"/>
      <c r="E79" s="173" t="str">
        <f>E7</f>
        <v>Stavební úpravy pro bezbariérovost objektu ZŠ Liberec, U školy, Liberec</v>
      </c>
      <c r="F79" s="34"/>
      <c r="G79" s="34"/>
      <c r="H79" s="34"/>
      <c r="I79" s="42"/>
      <c r="J79" s="42"/>
      <c r="K79" s="42"/>
      <c r="L79" s="42"/>
      <c r="M79" s="148"/>
      <c r="S79" s="40"/>
      <c r="T79" s="40"/>
      <c r="U79" s="40"/>
      <c r="V79" s="40"/>
      <c r="W79" s="40"/>
      <c r="X79" s="40"/>
      <c r="Y79" s="40"/>
      <c r="Z79" s="40"/>
      <c r="AA79" s="40"/>
      <c r="AB79" s="40"/>
      <c r="AC79" s="40"/>
      <c r="AD79" s="40"/>
      <c r="AE79" s="40"/>
    </row>
    <row r="80" s="1" customFormat="1" ht="12" customHeight="1">
      <c r="B80" s="23"/>
      <c r="C80" s="34" t="s">
        <v>164</v>
      </c>
      <c r="D80" s="24"/>
      <c r="E80" s="24"/>
      <c r="F80" s="24"/>
      <c r="G80" s="24"/>
      <c r="H80" s="24"/>
      <c r="I80" s="24"/>
      <c r="J80" s="24"/>
      <c r="K80" s="24"/>
      <c r="L80" s="24"/>
      <c r="M80" s="22"/>
    </row>
    <row r="81" s="2" customFormat="1" ht="16.5" customHeight="1">
      <c r="A81" s="40"/>
      <c r="B81" s="41"/>
      <c r="C81" s="42"/>
      <c r="D81" s="42"/>
      <c r="E81" s="173" t="s">
        <v>755</v>
      </c>
      <c r="F81" s="42"/>
      <c r="G81" s="42"/>
      <c r="H81" s="42"/>
      <c r="I81" s="42"/>
      <c r="J81" s="42"/>
      <c r="K81" s="42"/>
      <c r="L81" s="42"/>
      <c r="M81" s="148"/>
      <c r="S81" s="40"/>
      <c r="T81" s="40"/>
      <c r="U81" s="40"/>
      <c r="V81" s="40"/>
      <c r="W81" s="40"/>
      <c r="X81" s="40"/>
      <c r="Y81" s="40"/>
      <c r="Z81" s="40"/>
      <c r="AA81" s="40"/>
      <c r="AB81" s="40"/>
      <c r="AC81" s="40"/>
      <c r="AD81" s="40"/>
      <c r="AE81" s="40"/>
    </row>
    <row r="82" s="2" customFormat="1" ht="12" customHeight="1">
      <c r="A82" s="40"/>
      <c r="B82" s="41"/>
      <c r="C82" s="34" t="s">
        <v>166</v>
      </c>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16.5" customHeight="1">
      <c r="A83" s="40"/>
      <c r="B83" s="41"/>
      <c r="C83" s="42"/>
      <c r="D83" s="42"/>
      <c r="E83" s="71" t="str">
        <f>E11</f>
        <v>04 - zdravotechnické instalace</v>
      </c>
      <c r="F83" s="42"/>
      <c r="G83" s="42"/>
      <c r="H83" s="42"/>
      <c r="I83" s="42"/>
      <c r="J83" s="42"/>
      <c r="K83" s="42"/>
      <c r="L83" s="42"/>
      <c r="M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42"/>
      <c r="M84" s="148"/>
      <c r="S84" s="40"/>
      <c r="T84" s="40"/>
      <c r="U84" s="40"/>
      <c r="V84" s="40"/>
      <c r="W84" s="40"/>
      <c r="X84" s="40"/>
      <c r="Y84" s="40"/>
      <c r="Z84" s="40"/>
      <c r="AA84" s="40"/>
      <c r="AB84" s="40"/>
      <c r="AC84" s="40"/>
      <c r="AD84" s="40"/>
      <c r="AE84" s="40"/>
    </row>
    <row r="85" s="2" customFormat="1" ht="12" customHeight="1">
      <c r="A85" s="40"/>
      <c r="B85" s="41"/>
      <c r="C85" s="34" t="s">
        <v>23</v>
      </c>
      <c r="D85" s="42"/>
      <c r="E85" s="42"/>
      <c r="F85" s="29" t="str">
        <f>F14</f>
        <v>Liberec</v>
      </c>
      <c r="G85" s="42"/>
      <c r="H85" s="42"/>
      <c r="I85" s="34" t="s">
        <v>25</v>
      </c>
      <c r="J85" s="74" t="str">
        <f>IF(J14="","",J14)</f>
        <v>11.2.2022</v>
      </c>
      <c r="K85" s="42"/>
      <c r="L85" s="42"/>
      <c r="M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42"/>
      <c r="M86" s="148"/>
      <c r="S86" s="40"/>
      <c r="T86" s="40"/>
      <c r="U86" s="40"/>
      <c r="V86" s="40"/>
      <c r="W86" s="40"/>
      <c r="X86" s="40"/>
      <c r="Y86" s="40"/>
      <c r="Z86" s="40"/>
      <c r="AA86" s="40"/>
      <c r="AB86" s="40"/>
      <c r="AC86" s="40"/>
      <c r="AD86" s="40"/>
      <c r="AE86" s="40"/>
    </row>
    <row r="87" s="2" customFormat="1" ht="40.05" customHeight="1">
      <c r="A87" s="40"/>
      <c r="B87" s="41"/>
      <c r="C87" s="34" t="s">
        <v>27</v>
      </c>
      <c r="D87" s="42"/>
      <c r="E87" s="42"/>
      <c r="F87" s="29" t="str">
        <f>E17</f>
        <v>Statutární město Liberec</v>
      </c>
      <c r="G87" s="42"/>
      <c r="H87" s="42"/>
      <c r="I87" s="34" t="s">
        <v>34</v>
      </c>
      <c r="J87" s="38" t="str">
        <f>E23</f>
        <v>TRIGLYPH architektonická kancelář s.r.o.</v>
      </c>
      <c r="K87" s="42"/>
      <c r="L87" s="42"/>
      <c r="M87" s="148"/>
      <c r="S87" s="40"/>
      <c r="T87" s="40"/>
      <c r="U87" s="40"/>
      <c r="V87" s="40"/>
      <c r="W87" s="40"/>
      <c r="X87" s="40"/>
      <c r="Y87" s="40"/>
      <c r="Z87" s="40"/>
      <c r="AA87" s="40"/>
      <c r="AB87" s="40"/>
      <c r="AC87" s="40"/>
      <c r="AD87" s="40"/>
      <c r="AE87" s="40"/>
    </row>
    <row r="88" s="2" customFormat="1" ht="15.15" customHeight="1">
      <c r="A88" s="40"/>
      <c r="B88" s="41"/>
      <c r="C88" s="34" t="s">
        <v>32</v>
      </c>
      <c r="D88" s="42"/>
      <c r="E88" s="42"/>
      <c r="F88" s="29" t="str">
        <f>IF(E20="","",E20)</f>
        <v>Vyplň údaj</v>
      </c>
      <c r="G88" s="42"/>
      <c r="H88" s="42"/>
      <c r="I88" s="34" t="s">
        <v>37</v>
      </c>
      <c r="J88" s="38" t="str">
        <f>E26</f>
        <v xml:space="preserve"> </v>
      </c>
      <c r="K88" s="42"/>
      <c r="L88" s="42"/>
      <c r="M88" s="148"/>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42"/>
      <c r="M89" s="148"/>
      <c r="S89" s="40"/>
      <c r="T89" s="40"/>
      <c r="U89" s="40"/>
      <c r="V89" s="40"/>
      <c r="W89" s="40"/>
      <c r="X89" s="40"/>
      <c r="Y89" s="40"/>
      <c r="Z89" s="40"/>
      <c r="AA89" s="40"/>
      <c r="AB89" s="40"/>
      <c r="AC89" s="40"/>
      <c r="AD89" s="40"/>
      <c r="AE89" s="40"/>
    </row>
    <row r="90" s="11" customFormat="1" ht="29.28" customHeight="1">
      <c r="A90" s="189"/>
      <c r="B90" s="190"/>
      <c r="C90" s="191" t="s">
        <v>193</v>
      </c>
      <c r="D90" s="192" t="s">
        <v>60</v>
      </c>
      <c r="E90" s="192" t="s">
        <v>56</v>
      </c>
      <c r="F90" s="192" t="s">
        <v>57</v>
      </c>
      <c r="G90" s="192" t="s">
        <v>194</v>
      </c>
      <c r="H90" s="192" t="s">
        <v>195</v>
      </c>
      <c r="I90" s="192" t="s">
        <v>196</v>
      </c>
      <c r="J90" s="192" t="s">
        <v>197</v>
      </c>
      <c r="K90" s="192" t="s">
        <v>175</v>
      </c>
      <c r="L90" s="193" t="s">
        <v>198</v>
      </c>
      <c r="M90" s="194"/>
      <c r="N90" s="94" t="s">
        <v>22</v>
      </c>
      <c r="O90" s="95" t="s">
        <v>45</v>
      </c>
      <c r="P90" s="95" t="s">
        <v>199</v>
      </c>
      <c r="Q90" s="95" t="s">
        <v>200</v>
      </c>
      <c r="R90" s="95" t="s">
        <v>201</v>
      </c>
      <c r="S90" s="95" t="s">
        <v>202</v>
      </c>
      <c r="T90" s="95" t="s">
        <v>203</v>
      </c>
      <c r="U90" s="95" t="s">
        <v>204</v>
      </c>
      <c r="V90" s="95" t="s">
        <v>205</v>
      </c>
      <c r="W90" s="95" t="s">
        <v>206</v>
      </c>
      <c r="X90" s="96" t="s">
        <v>207</v>
      </c>
      <c r="Y90" s="189"/>
      <c r="Z90" s="189"/>
      <c r="AA90" s="189"/>
      <c r="AB90" s="189"/>
      <c r="AC90" s="189"/>
      <c r="AD90" s="189"/>
      <c r="AE90" s="189"/>
    </row>
    <row r="91" s="2" customFormat="1" ht="22.8" customHeight="1">
      <c r="A91" s="40"/>
      <c r="B91" s="41"/>
      <c r="C91" s="101" t="s">
        <v>208</v>
      </c>
      <c r="D91" s="42"/>
      <c r="E91" s="42"/>
      <c r="F91" s="42"/>
      <c r="G91" s="42"/>
      <c r="H91" s="42"/>
      <c r="I91" s="42"/>
      <c r="J91" s="42"/>
      <c r="K91" s="195">
        <f>BK91</f>
        <v>0</v>
      </c>
      <c r="L91" s="42"/>
      <c r="M91" s="46"/>
      <c r="N91" s="97"/>
      <c r="O91" s="196"/>
      <c r="P91" s="98"/>
      <c r="Q91" s="197">
        <f>Q92+Q98</f>
        <v>0</v>
      </c>
      <c r="R91" s="197">
        <f>R92+R98</f>
        <v>0</v>
      </c>
      <c r="S91" s="98"/>
      <c r="T91" s="198">
        <f>T92+T98</f>
        <v>0</v>
      </c>
      <c r="U91" s="98"/>
      <c r="V91" s="198">
        <f>V92+V98</f>
        <v>0</v>
      </c>
      <c r="W91" s="98"/>
      <c r="X91" s="199">
        <f>X92+X98</f>
        <v>0</v>
      </c>
      <c r="Y91" s="40"/>
      <c r="Z91" s="40"/>
      <c r="AA91" s="40"/>
      <c r="AB91" s="40"/>
      <c r="AC91" s="40"/>
      <c r="AD91" s="40"/>
      <c r="AE91" s="40"/>
      <c r="AT91" s="19" t="s">
        <v>76</v>
      </c>
      <c r="AU91" s="19" t="s">
        <v>176</v>
      </c>
      <c r="BK91" s="200">
        <f>BK92+BK98</f>
        <v>0</v>
      </c>
    </row>
    <row r="92" s="12" customFormat="1" ht="25.92" customHeight="1">
      <c r="A92" s="12"/>
      <c r="B92" s="201"/>
      <c r="C92" s="202"/>
      <c r="D92" s="203" t="s">
        <v>76</v>
      </c>
      <c r="E92" s="204" t="s">
        <v>209</v>
      </c>
      <c r="F92" s="204" t="s">
        <v>210</v>
      </c>
      <c r="G92" s="202"/>
      <c r="H92" s="202"/>
      <c r="I92" s="205"/>
      <c r="J92" s="205"/>
      <c r="K92" s="206">
        <f>BK92</f>
        <v>0</v>
      </c>
      <c r="L92" s="202"/>
      <c r="M92" s="207"/>
      <c r="N92" s="208"/>
      <c r="O92" s="209"/>
      <c r="P92" s="209"/>
      <c r="Q92" s="210">
        <f>Q93</f>
        <v>0</v>
      </c>
      <c r="R92" s="210">
        <f>R93</f>
        <v>0</v>
      </c>
      <c r="S92" s="209"/>
      <c r="T92" s="211">
        <f>T93</f>
        <v>0</v>
      </c>
      <c r="U92" s="209"/>
      <c r="V92" s="211">
        <f>V93</f>
        <v>0</v>
      </c>
      <c r="W92" s="209"/>
      <c r="X92" s="212">
        <f>X93</f>
        <v>0</v>
      </c>
      <c r="Y92" s="12"/>
      <c r="Z92" s="12"/>
      <c r="AA92" s="12"/>
      <c r="AB92" s="12"/>
      <c r="AC92" s="12"/>
      <c r="AD92" s="12"/>
      <c r="AE92" s="12"/>
      <c r="AR92" s="213" t="s">
        <v>84</v>
      </c>
      <c r="AT92" s="214" t="s">
        <v>76</v>
      </c>
      <c r="AU92" s="214" t="s">
        <v>77</v>
      </c>
      <c r="AY92" s="213" t="s">
        <v>211</v>
      </c>
      <c r="BK92" s="215">
        <f>BK93</f>
        <v>0</v>
      </c>
    </row>
    <row r="93" s="12" customFormat="1" ht="22.8" customHeight="1">
      <c r="A93" s="12"/>
      <c r="B93" s="201"/>
      <c r="C93" s="202"/>
      <c r="D93" s="203" t="s">
        <v>76</v>
      </c>
      <c r="E93" s="216" t="s">
        <v>263</v>
      </c>
      <c r="F93" s="216" t="s">
        <v>379</v>
      </c>
      <c r="G93" s="202"/>
      <c r="H93" s="202"/>
      <c r="I93" s="205"/>
      <c r="J93" s="205"/>
      <c r="K93" s="217">
        <f>BK93</f>
        <v>0</v>
      </c>
      <c r="L93" s="202"/>
      <c r="M93" s="207"/>
      <c r="N93" s="208"/>
      <c r="O93" s="209"/>
      <c r="P93" s="209"/>
      <c r="Q93" s="210">
        <f>SUM(Q94:Q97)</f>
        <v>0</v>
      </c>
      <c r="R93" s="210">
        <f>SUM(R94:R97)</f>
        <v>0</v>
      </c>
      <c r="S93" s="209"/>
      <c r="T93" s="211">
        <f>SUM(T94:T97)</f>
        <v>0</v>
      </c>
      <c r="U93" s="209"/>
      <c r="V93" s="211">
        <f>SUM(V94:V97)</f>
        <v>0</v>
      </c>
      <c r="W93" s="209"/>
      <c r="X93" s="212">
        <f>SUM(X94:X97)</f>
        <v>0</v>
      </c>
      <c r="Y93" s="12"/>
      <c r="Z93" s="12"/>
      <c r="AA93" s="12"/>
      <c r="AB93" s="12"/>
      <c r="AC93" s="12"/>
      <c r="AD93" s="12"/>
      <c r="AE93" s="12"/>
      <c r="AR93" s="213" t="s">
        <v>84</v>
      </c>
      <c r="AT93" s="214" t="s">
        <v>76</v>
      </c>
      <c r="AU93" s="214" t="s">
        <v>84</v>
      </c>
      <c r="AY93" s="213" t="s">
        <v>211</v>
      </c>
      <c r="BK93" s="215">
        <f>SUM(BK94:BK97)</f>
        <v>0</v>
      </c>
    </row>
    <row r="94" s="2" customFormat="1" ht="24.15" customHeight="1">
      <c r="A94" s="40"/>
      <c r="B94" s="41"/>
      <c r="C94" s="259" t="s">
        <v>84</v>
      </c>
      <c r="D94" s="259" t="s">
        <v>452</v>
      </c>
      <c r="E94" s="260" t="s">
        <v>1703</v>
      </c>
      <c r="F94" s="261" t="s">
        <v>1704</v>
      </c>
      <c r="G94" s="262" t="s">
        <v>345</v>
      </c>
      <c r="H94" s="263">
        <v>30</v>
      </c>
      <c r="I94" s="264"/>
      <c r="J94" s="265"/>
      <c r="K94" s="266">
        <f>ROUND(P94*H94,2)</f>
        <v>0</v>
      </c>
      <c r="L94" s="261" t="s">
        <v>22</v>
      </c>
      <c r="M94" s="267"/>
      <c r="N94" s="268" t="s">
        <v>22</v>
      </c>
      <c r="O94" s="226" t="s">
        <v>46</v>
      </c>
      <c r="P94" s="227">
        <f>I94+J94</f>
        <v>0</v>
      </c>
      <c r="Q94" s="227">
        <f>ROUND(I94*H94,2)</f>
        <v>0</v>
      </c>
      <c r="R94" s="227">
        <f>ROUND(J94*H94,2)</f>
        <v>0</v>
      </c>
      <c r="S94" s="86"/>
      <c r="T94" s="228">
        <f>S94*H94</f>
        <v>0</v>
      </c>
      <c r="U94" s="228">
        <v>0</v>
      </c>
      <c r="V94" s="228">
        <f>U94*H94</f>
        <v>0</v>
      </c>
      <c r="W94" s="228">
        <v>0</v>
      </c>
      <c r="X94" s="229">
        <f>W94*H94</f>
        <v>0</v>
      </c>
      <c r="Y94" s="40"/>
      <c r="Z94" s="40"/>
      <c r="AA94" s="40"/>
      <c r="AB94" s="40"/>
      <c r="AC94" s="40"/>
      <c r="AD94" s="40"/>
      <c r="AE94" s="40"/>
      <c r="AR94" s="230" t="s">
        <v>258</v>
      </c>
      <c r="AT94" s="230" t="s">
        <v>452</v>
      </c>
      <c r="AU94" s="230" t="s">
        <v>86</v>
      </c>
      <c r="AY94" s="19" t="s">
        <v>211</v>
      </c>
      <c r="BE94" s="231">
        <f>IF(O94="základní",K94,0)</f>
        <v>0</v>
      </c>
      <c r="BF94" s="231">
        <f>IF(O94="snížená",K94,0)</f>
        <v>0</v>
      </c>
      <c r="BG94" s="231">
        <f>IF(O94="zákl. přenesená",K94,0)</f>
        <v>0</v>
      </c>
      <c r="BH94" s="231">
        <f>IF(O94="sníž. přenesená",K94,0)</f>
        <v>0</v>
      </c>
      <c r="BI94" s="231">
        <f>IF(O94="nulová",K94,0)</f>
        <v>0</v>
      </c>
      <c r="BJ94" s="19" t="s">
        <v>84</v>
      </c>
      <c r="BK94" s="231">
        <f>ROUND(P94*H94,2)</f>
        <v>0</v>
      </c>
      <c r="BL94" s="19" t="s">
        <v>218</v>
      </c>
      <c r="BM94" s="230" t="s">
        <v>1705</v>
      </c>
    </row>
    <row r="95" s="2" customFormat="1">
      <c r="A95" s="40"/>
      <c r="B95" s="41"/>
      <c r="C95" s="42"/>
      <c r="D95" s="232" t="s">
        <v>220</v>
      </c>
      <c r="E95" s="42"/>
      <c r="F95" s="233" t="s">
        <v>1704</v>
      </c>
      <c r="G95" s="42"/>
      <c r="H95" s="42"/>
      <c r="I95" s="234"/>
      <c r="J95" s="234"/>
      <c r="K95" s="42"/>
      <c r="L95" s="42"/>
      <c r="M95" s="46"/>
      <c r="N95" s="235"/>
      <c r="O95" s="236"/>
      <c r="P95" s="86"/>
      <c r="Q95" s="86"/>
      <c r="R95" s="86"/>
      <c r="S95" s="86"/>
      <c r="T95" s="86"/>
      <c r="U95" s="86"/>
      <c r="V95" s="86"/>
      <c r="W95" s="86"/>
      <c r="X95" s="87"/>
      <c r="Y95" s="40"/>
      <c r="Z95" s="40"/>
      <c r="AA95" s="40"/>
      <c r="AB95" s="40"/>
      <c r="AC95" s="40"/>
      <c r="AD95" s="40"/>
      <c r="AE95" s="40"/>
      <c r="AT95" s="19" t="s">
        <v>220</v>
      </c>
      <c r="AU95" s="19" t="s">
        <v>86</v>
      </c>
    </row>
    <row r="96" s="2" customFormat="1" ht="16.5" customHeight="1">
      <c r="A96" s="40"/>
      <c r="B96" s="41"/>
      <c r="C96" s="259" t="s">
        <v>86</v>
      </c>
      <c r="D96" s="259" t="s">
        <v>452</v>
      </c>
      <c r="E96" s="260" t="s">
        <v>732</v>
      </c>
      <c r="F96" s="261" t="s">
        <v>435</v>
      </c>
      <c r="G96" s="262" t="s">
        <v>733</v>
      </c>
      <c r="H96" s="263">
        <v>1</v>
      </c>
      <c r="I96" s="264"/>
      <c r="J96" s="265"/>
      <c r="K96" s="266">
        <f>ROUND(P96*H96,2)</f>
        <v>0</v>
      </c>
      <c r="L96" s="261" t="s">
        <v>22</v>
      </c>
      <c r="M96" s="267"/>
      <c r="N96" s="268" t="s">
        <v>22</v>
      </c>
      <c r="O96" s="226" t="s">
        <v>46</v>
      </c>
      <c r="P96" s="227">
        <f>I96+J96</f>
        <v>0</v>
      </c>
      <c r="Q96" s="227">
        <f>ROUND(I96*H96,2)</f>
        <v>0</v>
      </c>
      <c r="R96" s="227">
        <f>ROUND(J96*H96,2)</f>
        <v>0</v>
      </c>
      <c r="S96" s="86"/>
      <c r="T96" s="228">
        <f>S96*H96</f>
        <v>0</v>
      </c>
      <c r="U96" s="228">
        <v>0</v>
      </c>
      <c r="V96" s="228">
        <f>U96*H96</f>
        <v>0</v>
      </c>
      <c r="W96" s="228">
        <v>0</v>
      </c>
      <c r="X96" s="229">
        <f>W96*H96</f>
        <v>0</v>
      </c>
      <c r="Y96" s="40"/>
      <c r="Z96" s="40"/>
      <c r="AA96" s="40"/>
      <c r="AB96" s="40"/>
      <c r="AC96" s="40"/>
      <c r="AD96" s="40"/>
      <c r="AE96" s="40"/>
      <c r="AR96" s="230" t="s">
        <v>258</v>
      </c>
      <c r="AT96" s="230" t="s">
        <v>452</v>
      </c>
      <c r="AU96" s="230" t="s">
        <v>86</v>
      </c>
      <c r="AY96" s="19" t="s">
        <v>211</v>
      </c>
      <c r="BE96" s="231">
        <f>IF(O96="základní",K96,0)</f>
        <v>0</v>
      </c>
      <c r="BF96" s="231">
        <f>IF(O96="snížená",K96,0)</f>
        <v>0</v>
      </c>
      <c r="BG96" s="231">
        <f>IF(O96="zákl. přenesená",K96,0)</f>
        <v>0</v>
      </c>
      <c r="BH96" s="231">
        <f>IF(O96="sníž. přenesená",K96,0)</f>
        <v>0</v>
      </c>
      <c r="BI96" s="231">
        <f>IF(O96="nulová",K96,0)</f>
        <v>0</v>
      </c>
      <c r="BJ96" s="19" t="s">
        <v>84</v>
      </c>
      <c r="BK96" s="231">
        <f>ROUND(P96*H96,2)</f>
        <v>0</v>
      </c>
      <c r="BL96" s="19" t="s">
        <v>218</v>
      </c>
      <c r="BM96" s="230" t="s">
        <v>1706</v>
      </c>
    </row>
    <row r="97" s="2" customFormat="1">
      <c r="A97" s="40"/>
      <c r="B97" s="41"/>
      <c r="C97" s="42"/>
      <c r="D97" s="232" t="s">
        <v>220</v>
      </c>
      <c r="E97" s="42"/>
      <c r="F97" s="233" t="s">
        <v>435</v>
      </c>
      <c r="G97" s="42"/>
      <c r="H97" s="42"/>
      <c r="I97" s="234"/>
      <c r="J97" s="234"/>
      <c r="K97" s="42"/>
      <c r="L97" s="42"/>
      <c r="M97" s="46"/>
      <c r="N97" s="235"/>
      <c r="O97" s="236"/>
      <c r="P97" s="86"/>
      <c r="Q97" s="86"/>
      <c r="R97" s="86"/>
      <c r="S97" s="86"/>
      <c r="T97" s="86"/>
      <c r="U97" s="86"/>
      <c r="V97" s="86"/>
      <c r="W97" s="86"/>
      <c r="X97" s="87"/>
      <c r="Y97" s="40"/>
      <c r="Z97" s="40"/>
      <c r="AA97" s="40"/>
      <c r="AB97" s="40"/>
      <c r="AC97" s="40"/>
      <c r="AD97" s="40"/>
      <c r="AE97" s="40"/>
      <c r="AT97" s="19" t="s">
        <v>220</v>
      </c>
      <c r="AU97" s="19" t="s">
        <v>86</v>
      </c>
    </row>
    <row r="98" s="12" customFormat="1" ht="25.92" customHeight="1">
      <c r="A98" s="12"/>
      <c r="B98" s="201"/>
      <c r="C98" s="202"/>
      <c r="D98" s="203" t="s">
        <v>76</v>
      </c>
      <c r="E98" s="204" t="s">
        <v>441</v>
      </c>
      <c r="F98" s="204" t="s">
        <v>442</v>
      </c>
      <c r="G98" s="202"/>
      <c r="H98" s="202"/>
      <c r="I98" s="205"/>
      <c r="J98" s="205"/>
      <c r="K98" s="206">
        <f>BK98</f>
        <v>0</v>
      </c>
      <c r="L98" s="202"/>
      <c r="M98" s="207"/>
      <c r="N98" s="208"/>
      <c r="O98" s="209"/>
      <c r="P98" s="209"/>
      <c r="Q98" s="210">
        <f>Q99</f>
        <v>0</v>
      </c>
      <c r="R98" s="210">
        <f>R99</f>
        <v>0</v>
      </c>
      <c r="S98" s="209"/>
      <c r="T98" s="211">
        <f>T99</f>
        <v>0</v>
      </c>
      <c r="U98" s="209"/>
      <c r="V98" s="211">
        <f>V99</f>
        <v>0</v>
      </c>
      <c r="W98" s="209"/>
      <c r="X98" s="212">
        <f>X99</f>
        <v>0</v>
      </c>
      <c r="Y98" s="12"/>
      <c r="Z98" s="12"/>
      <c r="AA98" s="12"/>
      <c r="AB98" s="12"/>
      <c r="AC98" s="12"/>
      <c r="AD98" s="12"/>
      <c r="AE98" s="12"/>
      <c r="AR98" s="213" t="s">
        <v>86</v>
      </c>
      <c r="AT98" s="214" t="s">
        <v>76</v>
      </c>
      <c r="AU98" s="214" t="s">
        <v>77</v>
      </c>
      <c r="AY98" s="213" t="s">
        <v>211</v>
      </c>
      <c r="BK98" s="215">
        <f>BK99</f>
        <v>0</v>
      </c>
    </row>
    <row r="99" s="12" customFormat="1" ht="22.8" customHeight="1">
      <c r="A99" s="12"/>
      <c r="B99" s="201"/>
      <c r="C99" s="202"/>
      <c r="D99" s="203" t="s">
        <v>76</v>
      </c>
      <c r="E99" s="216" t="s">
        <v>735</v>
      </c>
      <c r="F99" s="216" t="s">
        <v>736</v>
      </c>
      <c r="G99" s="202"/>
      <c r="H99" s="202"/>
      <c r="I99" s="205"/>
      <c r="J99" s="205"/>
      <c r="K99" s="217">
        <f>BK99</f>
        <v>0</v>
      </c>
      <c r="L99" s="202"/>
      <c r="M99" s="207"/>
      <c r="N99" s="208"/>
      <c r="O99" s="209"/>
      <c r="P99" s="209"/>
      <c r="Q99" s="210">
        <f>SUM(Q100:Q105)</f>
        <v>0</v>
      </c>
      <c r="R99" s="210">
        <f>SUM(R100:R105)</f>
        <v>0</v>
      </c>
      <c r="S99" s="209"/>
      <c r="T99" s="211">
        <f>SUM(T100:T105)</f>
        <v>0</v>
      </c>
      <c r="U99" s="209"/>
      <c r="V99" s="211">
        <f>SUM(V100:V105)</f>
        <v>0</v>
      </c>
      <c r="W99" s="209"/>
      <c r="X99" s="212">
        <f>SUM(X100:X105)</f>
        <v>0</v>
      </c>
      <c r="Y99" s="12"/>
      <c r="Z99" s="12"/>
      <c r="AA99" s="12"/>
      <c r="AB99" s="12"/>
      <c r="AC99" s="12"/>
      <c r="AD99" s="12"/>
      <c r="AE99" s="12"/>
      <c r="AR99" s="213" t="s">
        <v>86</v>
      </c>
      <c r="AT99" s="214" t="s">
        <v>76</v>
      </c>
      <c r="AU99" s="214" t="s">
        <v>84</v>
      </c>
      <c r="AY99" s="213" t="s">
        <v>211</v>
      </c>
      <c r="BK99" s="215">
        <f>SUM(BK100:BK105)</f>
        <v>0</v>
      </c>
    </row>
    <row r="100" s="2" customFormat="1" ht="24.15" customHeight="1">
      <c r="A100" s="40"/>
      <c r="B100" s="41"/>
      <c r="C100" s="259" t="s">
        <v>229</v>
      </c>
      <c r="D100" s="259" t="s">
        <v>452</v>
      </c>
      <c r="E100" s="260" t="s">
        <v>1707</v>
      </c>
      <c r="F100" s="261" t="s">
        <v>1708</v>
      </c>
      <c r="G100" s="262" t="s">
        <v>345</v>
      </c>
      <c r="H100" s="263">
        <v>60</v>
      </c>
      <c r="I100" s="264"/>
      <c r="J100" s="265"/>
      <c r="K100" s="266">
        <f>ROUND(P100*H100,2)</f>
        <v>0</v>
      </c>
      <c r="L100" s="261" t="s">
        <v>22</v>
      </c>
      <c r="M100" s="267"/>
      <c r="N100" s="268" t="s">
        <v>22</v>
      </c>
      <c r="O100" s="226" t="s">
        <v>46</v>
      </c>
      <c r="P100" s="227">
        <f>I100+J100</f>
        <v>0</v>
      </c>
      <c r="Q100" s="227">
        <f>ROUND(I100*H100,2)</f>
        <v>0</v>
      </c>
      <c r="R100" s="227">
        <f>ROUND(J100*H100,2)</f>
        <v>0</v>
      </c>
      <c r="S100" s="86"/>
      <c r="T100" s="228">
        <f>S100*H100</f>
        <v>0</v>
      </c>
      <c r="U100" s="228">
        <v>0</v>
      </c>
      <c r="V100" s="228">
        <f>U100*H100</f>
        <v>0</v>
      </c>
      <c r="W100" s="228">
        <v>0</v>
      </c>
      <c r="X100" s="229">
        <f>W100*H100</f>
        <v>0</v>
      </c>
      <c r="Y100" s="40"/>
      <c r="Z100" s="40"/>
      <c r="AA100" s="40"/>
      <c r="AB100" s="40"/>
      <c r="AC100" s="40"/>
      <c r="AD100" s="40"/>
      <c r="AE100" s="40"/>
      <c r="AR100" s="230" t="s">
        <v>402</v>
      </c>
      <c r="AT100" s="230" t="s">
        <v>452</v>
      </c>
      <c r="AU100" s="230" t="s">
        <v>86</v>
      </c>
      <c r="AY100" s="19" t="s">
        <v>211</v>
      </c>
      <c r="BE100" s="231">
        <f>IF(O100="základní",K100,0)</f>
        <v>0</v>
      </c>
      <c r="BF100" s="231">
        <f>IF(O100="snížená",K100,0)</f>
        <v>0</v>
      </c>
      <c r="BG100" s="231">
        <f>IF(O100="zákl. přenesená",K100,0)</f>
        <v>0</v>
      </c>
      <c r="BH100" s="231">
        <f>IF(O100="sníž. přenesená",K100,0)</f>
        <v>0</v>
      </c>
      <c r="BI100" s="231">
        <f>IF(O100="nulová",K100,0)</f>
        <v>0</v>
      </c>
      <c r="BJ100" s="19" t="s">
        <v>84</v>
      </c>
      <c r="BK100" s="231">
        <f>ROUND(P100*H100,2)</f>
        <v>0</v>
      </c>
      <c r="BL100" s="19" t="s">
        <v>302</v>
      </c>
      <c r="BM100" s="230" t="s">
        <v>1709</v>
      </c>
    </row>
    <row r="101" s="2" customFormat="1">
      <c r="A101" s="40"/>
      <c r="B101" s="41"/>
      <c r="C101" s="42"/>
      <c r="D101" s="232" t="s">
        <v>220</v>
      </c>
      <c r="E101" s="42"/>
      <c r="F101" s="233" t="s">
        <v>1708</v>
      </c>
      <c r="G101" s="42"/>
      <c r="H101" s="42"/>
      <c r="I101" s="234"/>
      <c r="J101" s="234"/>
      <c r="K101" s="42"/>
      <c r="L101" s="42"/>
      <c r="M101" s="46"/>
      <c r="N101" s="235"/>
      <c r="O101" s="236"/>
      <c r="P101" s="86"/>
      <c r="Q101" s="86"/>
      <c r="R101" s="86"/>
      <c r="S101" s="86"/>
      <c r="T101" s="86"/>
      <c r="U101" s="86"/>
      <c r="V101" s="86"/>
      <c r="W101" s="86"/>
      <c r="X101" s="87"/>
      <c r="Y101" s="40"/>
      <c r="Z101" s="40"/>
      <c r="AA101" s="40"/>
      <c r="AB101" s="40"/>
      <c r="AC101" s="40"/>
      <c r="AD101" s="40"/>
      <c r="AE101" s="40"/>
      <c r="AT101" s="19" t="s">
        <v>220</v>
      </c>
      <c r="AU101" s="19" t="s">
        <v>86</v>
      </c>
    </row>
    <row r="102" s="2" customFormat="1" ht="16.5" customHeight="1">
      <c r="A102" s="40"/>
      <c r="B102" s="41"/>
      <c r="C102" s="259" t="s">
        <v>218</v>
      </c>
      <c r="D102" s="259" t="s">
        <v>452</v>
      </c>
      <c r="E102" s="260" t="s">
        <v>749</v>
      </c>
      <c r="F102" s="261" t="s">
        <v>750</v>
      </c>
      <c r="G102" s="262" t="s">
        <v>345</v>
      </c>
      <c r="H102" s="263">
        <v>60</v>
      </c>
      <c r="I102" s="264"/>
      <c r="J102" s="265"/>
      <c r="K102" s="266">
        <f>ROUND(P102*H102,2)</f>
        <v>0</v>
      </c>
      <c r="L102" s="261" t="s">
        <v>22</v>
      </c>
      <c r="M102" s="267"/>
      <c r="N102" s="268" t="s">
        <v>22</v>
      </c>
      <c r="O102" s="226" t="s">
        <v>46</v>
      </c>
      <c r="P102" s="227">
        <f>I102+J102</f>
        <v>0</v>
      </c>
      <c r="Q102" s="227">
        <f>ROUND(I102*H102,2)</f>
        <v>0</v>
      </c>
      <c r="R102" s="227">
        <f>ROUND(J102*H102,2)</f>
        <v>0</v>
      </c>
      <c r="S102" s="86"/>
      <c r="T102" s="228">
        <f>S102*H102</f>
        <v>0</v>
      </c>
      <c r="U102" s="228">
        <v>0</v>
      </c>
      <c r="V102" s="228">
        <f>U102*H102</f>
        <v>0</v>
      </c>
      <c r="W102" s="228">
        <v>0</v>
      </c>
      <c r="X102" s="229">
        <f>W102*H102</f>
        <v>0</v>
      </c>
      <c r="Y102" s="40"/>
      <c r="Z102" s="40"/>
      <c r="AA102" s="40"/>
      <c r="AB102" s="40"/>
      <c r="AC102" s="40"/>
      <c r="AD102" s="40"/>
      <c r="AE102" s="40"/>
      <c r="AR102" s="230" t="s">
        <v>402</v>
      </c>
      <c r="AT102" s="230" t="s">
        <v>452</v>
      </c>
      <c r="AU102" s="230" t="s">
        <v>86</v>
      </c>
      <c r="AY102" s="19" t="s">
        <v>211</v>
      </c>
      <c r="BE102" s="231">
        <f>IF(O102="základní",K102,0)</f>
        <v>0</v>
      </c>
      <c r="BF102" s="231">
        <f>IF(O102="snížená",K102,0)</f>
        <v>0</v>
      </c>
      <c r="BG102" s="231">
        <f>IF(O102="zákl. přenesená",K102,0)</f>
        <v>0</v>
      </c>
      <c r="BH102" s="231">
        <f>IF(O102="sníž. přenesená",K102,0)</f>
        <v>0</v>
      </c>
      <c r="BI102" s="231">
        <f>IF(O102="nulová",K102,0)</f>
        <v>0</v>
      </c>
      <c r="BJ102" s="19" t="s">
        <v>84</v>
      </c>
      <c r="BK102" s="231">
        <f>ROUND(P102*H102,2)</f>
        <v>0</v>
      </c>
      <c r="BL102" s="19" t="s">
        <v>302</v>
      </c>
      <c r="BM102" s="230" t="s">
        <v>1710</v>
      </c>
    </row>
    <row r="103" s="2" customFormat="1">
      <c r="A103" s="40"/>
      <c r="B103" s="41"/>
      <c r="C103" s="42"/>
      <c r="D103" s="232" t="s">
        <v>220</v>
      </c>
      <c r="E103" s="42"/>
      <c r="F103" s="233" t="s">
        <v>750</v>
      </c>
      <c r="G103" s="42"/>
      <c r="H103" s="42"/>
      <c r="I103" s="234"/>
      <c r="J103" s="234"/>
      <c r="K103" s="42"/>
      <c r="L103" s="42"/>
      <c r="M103" s="46"/>
      <c r="N103" s="235"/>
      <c r="O103" s="236"/>
      <c r="P103" s="86"/>
      <c r="Q103" s="86"/>
      <c r="R103" s="86"/>
      <c r="S103" s="86"/>
      <c r="T103" s="86"/>
      <c r="U103" s="86"/>
      <c r="V103" s="86"/>
      <c r="W103" s="86"/>
      <c r="X103" s="87"/>
      <c r="Y103" s="40"/>
      <c r="Z103" s="40"/>
      <c r="AA103" s="40"/>
      <c r="AB103" s="40"/>
      <c r="AC103" s="40"/>
      <c r="AD103" s="40"/>
      <c r="AE103" s="40"/>
      <c r="AT103" s="19" t="s">
        <v>220</v>
      </c>
      <c r="AU103" s="19" t="s">
        <v>86</v>
      </c>
    </row>
    <row r="104" s="2" customFormat="1" ht="16.5" customHeight="1">
      <c r="A104" s="40"/>
      <c r="B104" s="41"/>
      <c r="C104" s="259" t="s">
        <v>240</v>
      </c>
      <c r="D104" s="259" t="s">
        <v>452</v>
      </c>
      <c r="E104" s="260" t="s">
        <v>752</v>
      </c>
      <c r="F104" s="261" t="s">
        <v>753</v>
      </c>
      <c r="G104" s="262" t="s">
        <v>688</v>
      </c>
      <c r="H104" s="263">
        <v>2</v>
      </c>
      <c r="I104" s="264"/>
      <c r="J104" s="265"/>
      <c r="K104" s="266">
        <f>ROUND(P104*H104,2)</f>
        <v>0</v>
      </c>
      <c r="L104" s="261" t="s">
        <v>22</v>
      </c>
      <c r="M104" s="267"/>
      <c r="N104" s="268" t="s">
        <v>22</v>
      </c>
      <c r="O104" s="226" t="s">
        <v>46</v>
      </c>
      <c r="P104" s="227">
        <f>I104+J104</f>
        <v>0</v>
      </c>
      <c r="Q104" s="227">
        <f>ROUND(I104*H104,2)</f>
        <v>0</v>
      </c>
      <c r="R104" s="227">
        <f>ROUND(J104*H104,2)</f>
        <v>0</v>
      </c>
      <c r="S104" s="86"/>
      <c r="T104" s="228">
        <f>S104*H104</f>
        <v>0</v>
      </c>
      <c r="U104" s="228">
        <v>0</v>
      </c>
      <c r="V104" s="228">
        <f>U104*H104</f>
        <v>0</v>
      </c>
      <c r="W104" s="228">
        <v>0</v>
      </c>
      <c r="X104" s="229">
        <f>W104*H104</f>
        <v>0</v>
      </c>
      <c r="Y104" s="40"/>
      <c r="Z104" s="40"/>
      <c r="AA104" s="40"/>
      <c r="AB104" s="40"/>
      <c r="AC104" s="40"/>
      <c r="AD104" s="40"/>
      <c r="AE104" s="40"/>
      <c r="AR104" s="230" t="s">
        <v>402</v>
      </c>
      <c r="AT104" s="230" t="s">
        <v>452</v>
      </c>
      <c r="AU104" s="230" t="s">
        <v>86</v>
      </c>
      <c r="AY104" s="19" t="s">
        <v>211</v>
      </c>
      <c r="BE104" s="231">
        <f>IF(O104="základní",K104,0)</f>
        <v>0</v>
      </c>
      <c r="BF104" s="231">
        <f>IF(O104="snížená",K104,0)</f>
        <v>0</v>
      </c>
      <c r="BG104" s="231">
        <f>IF(O104="zákl. přenesená",K104,0)</f>
        <v>0</v>
      </c>
      <c r="BH104" s="231">
        <f>IF(O104="sníž. přenesená",K104,0)</f>
        <v>0</v>
      </c>
      <c r="BI104" s="231">
        <f>IF(O104="nulová",K104,0)</f>
        <v>0</v>
      </c>
      <c r="BJ104" s="19" t="s">
        <v>84</v>
      </c>
      <c r="BK104" s="231">
        <f>ROUND(P104*H104,2)</f>
        <v>0</v>
      </c>
      <c r="BL104" s="19" t="s">
        <v>302</v>
      </c>
      <c r="BM104" s="230" t="s">
        <v>1711</v>
      </c>
    </row>
    <row r="105" s="2" customFormat="1">
      <c r="A105" s="40"/>
      <c r="B105" s="41"/>
      <c r="C105" s="42"/>
      <c r="D105" s="232" t="s">
        <v>220</v>
      </c>
      <c r="E105" s="42"/>
      <c r="F105" s="233" t="s">
        <v>753</v>
      </c>
      <c r="G105" s="42"/>
      <c r="H105" s="42"/>
      <c r="I105" s="234"/>
      <c r="J105" s="234"/>
      <c r="K105" s="42"/>
      <c r="L105" s="42"/>
      <c r="M105" s="46"/>
      <c r="N105" s="283"/>
      <c r="O105" s="284"/>
      <c r="P105" s="285"/>
      <c r="Q105" s="285"/>
      <c r="R105" s="285"/>
      <c r="S105" s="285"/>
      <c r="T105" s="285"/>
      <c r="U105" s="285"/>
      <c r="V105" s="285"/>
      <c r="W105" s="285"/>
      <c r="X105" s="286"/>
      <c r="Y105" s="40"/>
      <c r="Z105" s="40"/>
      <c r="AA105" s="40"/>
      <c r="AB105" s="40"/>
      <c r="AC105" s="40"/>
      <c r="AD105" s="40"/>
      <c r="AE105" s="40"/>
      <c r="AT105" s="19" t="s">
        <v>220</v>
      </c>
      <c r="AU105" s="19" t="s">
        <v>86</v>
      </c>
    </row>
    <row r="106" s="2" customFormat="1" ht="6.96" customHeight="1">
      <c r="A106" s="40"/>
      <c r="B106" s="61"/>
      <c r="C106" s="62"/>
      <c r="D106" s="62"/>
      <c r="E106" s="62"/>
      <c r="F106" s="62"/>
      <c r="G106" s="62"/>
      <c r="H106" s="62"/>
      <c r="I106" s="62"/>
      <c r="J106" s="62"/>
      <c r="K106" s="62"/>
      <c r="L106" s="62"/>
      <c r="M106" s="46"/>
      <c r="N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BgsfNfi4ew4PQNfTdffXtbrvBhC3hpNqYiIzjH+AaONUarzKtwSH/WJzhoHFc9Rwzbe7nnhqfjXOrokJO7v9MA==" hashValue="MW8Wp96Z/DT/ut3kYrhcVrcDjnlv7Ae1HmrE4VT8/FwO7DlrAUuqXJoJB2+wDyoqE1FNzYjWXn1uPUY1Y+RBBA==" algorithmName="SHA-512" password="CC35"/>
  <autoFilter ref="C90:L105"/>
  <mergeCells count="12">
    <mergeCell ref="E7:H7"/>
    <mergeCell ref="E9:H9"/>
    <mergeCell ref="E11:H11"/>
    <mergeCell ref="E20:H20"/>
    <mergeCell ref="E29:H29"/>
    <mergeCell ref="E52:H52"/>
    <mergeCell ref="E54:H54"/>
    <mergeCell ref="E56:H56"/>
    <mergeCell ref="E79:H79"/>
    <mergeCell ref="E81:H81"/>
    <mergeCell ref="E83:H83"/>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111</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1712</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167</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ROUND(K109,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ROUND((SUM(BE109:BE727)),  2)</f>
        <v>0</v>
      </c>
      <c r="G37" s="40"/>
      <c r="H37" s="40"/>
      <c r="I37" s="161">
        <v>0.20999999999999999</v>
      </c>
      <c r="J37" s="40"/>
      <c r="K37" s="156">
        <f>ROUND(((SUM(BE109:BE727))*I37),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ROUND((SUM(BF109:BF727)),  2)</f>
        <v>0</v>
      </c>
      <c r="G38" s="40"/>
      <c r="H38" s="40"/>
      <c r="I38" s="161">
        <v>0.14999999999999999</v>
      </c>
      <c r="J38" s="40"/>
      <c r="K38" s="156">
        <f>ROUND(((SUM(BF109:BF727))*I38),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ROUND((SUM(BG109:BG727)),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ROUND((SUM(BH109:BH727)),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ROUND((SUM(BI109:BI727)),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1712</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01 - stavební část</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Q109</f>
        <v>0</v>
      </c>
      <c r="J65" s="104">
        <f>R109</f>
        <v>0</v>
      </c>
      <c r="K65" s="104">
        <f>K109</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Q110</f>
        <v>0</v>
      </c>
      <c r="J66" s="182">
        <f>R110</f>
        <v>0</v>
      </c>
      <c r="K66" s="182">
        <f>K110</f>
        <v>0</v>
      </c>
      <c r="L66" s="179"/>
      <c r="M66" s="183"/>
      <c r="S66" s="9"/>
      <c r="T66" s="9"/>
      <c r="U66" s="9"/>
      <c r="V66" s="9"/>
      <c r="W66" s="9"/>
      <c r="X66" s="9"/>
      <c r="Y66" s="9"/>
      <c r="Z66" s="9"/>
      <c r="AA66" s="9"/>
      <c r="AB66" s="9"/>
      <c r="AC66" s="9"/>
      <c r="AD66" s="9"/>
      <c r="AE66" s="9"/>
    </row>
    <row r="67" s="10" customFormat="1" ht="19.92" customHeight="1">
      <c r="A67" s="10"/>
      <c r="B67" s="184"/>
      <c r="C67" s="129"/>
      <c r="D67" s="185" t="s">
        <v>179</v>
      </c>
      <c r="E67" s="186"/>
      <c r="F67" s="186"/>
      <c r="G67" s="186"/>
      <c r="H67" s="186"/>
      <c r="I67" s="187">
        <f>Q111</f>
        <v>0</v>
      </c>
      <c r="J67" s="187">
        <f>R111</f>
        <v>0</v>
      </c>
      <c r="K67" s="187">
        <f>K111</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180</v>
      </c>
      <c r="E68" s="186"/>
      <c r="F68" s="186"/>
      <c r="G68" s="186"/>
      <c r="H68" s="186"/>
      <c r="I68" s="187">
        <f>Q129</f>
        <v>0</v>
      </c>
      <c r="J68" s="187">
        <f>R129</f>
        <v>0</v>
      </c>
      <c r="K68" s="187">
        <f>K129</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181</v>
      </c>
      <c r="E69" s="186"/>
      <c r="F69" s="186"/>
      <c r="G69" s="186"/>
      <c r="H69" s="186"/>
      <c r="I69" s="187">
        <f>Q133</f>
        <v>0</v>
      </c>
      <c r="J69" s="187">
        <f>R133</f>
        <v>0</v>
      </c>
      <c r="K69" s="187">
        <f>K133</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643</v>
      </c>
      <c r="E70" s="186"/>
      <c r="F70" s="186"/>
      <c r="G70" s="186"/>
      <c r="H70" s="186"/>
      <c r="I70" s="187">
        <f>Q305</f>
        <v>0</v>
      </c>
      <c r="J70" s="187">
        <f>R305</f>
        <v>0</v>
      </c>
      <c r="K70" s="187">
        <f>K305</f>
        <v>0</v>
      </c>
      <c r="L70" s="129"/>
      <c r="M70" s="188"/>
      <c r="S70" s="10"/>
      <c r="T70" s="10"/>
      <c r="U70" s="10"/>
      <c r="V70" s="10"/>
      <c r="W70" s="10"/>
      <c r="X70" s="10"/>
      <c r="Y70" s="10"/>
      <c r="Z70" s="10"/>
      <c r="AA70" s="10"/>
      <c r="AB70" s="10"/>
      <c r="AC70" s="10"/>
      <c r="AD70" s="10"/>
      <c r="AE70" s="10"/>
    </row>
    <row r="71" s="10" customFormat="1" ht="19.92" customHeight="1">
      <c r="A71" s="10"/>
      <c r="B71" s="184"/>
      <c r="C71" s="129"/>
      <c r="D71" s="185" t="s">
        <v>182</v>
      </c>
      <c r="E71" s="186"/>
      <c r="F71" s="186"/>
      <c r="G71" s="186"/>
      <c r="H71" s="186"/>
      <c r="I71" s="187">
        <f>Q309</f>
        <v>0</v>
      </c>
      <c r="J71" s="187">
        <f>R309</f>
        <v>0</v>
      </c>
      <c r="K71" s="187">
        <f>K309</f>
        <v>0</v>
      </c>
      <c r="L71" s="129"/>
      <c r="M71" s="188"/>
      <c r="S71" s="10"/>
      <c r="T71" s="10"/>
      <c r="U71" s="10"/>
      <c r="V71" s="10"/>
      <c r="W71" s="10"/>
      <c r="X71" s="10"/>
      <c r="Y71" s="10"/>
      <c r="Z71" s="10"/>
      <c r="AA71" s="10"/>
      <c r="AB71" s="10"/>
      <c r="AC71" s="10"/>
      <c r="AD71" s="10"/>
      <c r="AE71" s="10"/>
    </row>
    <row r="72" s="10" customFormat="1" ht="19.92" customHeight="1">
      <c r="A72" s="10"/>
      <c r="B72" s="184"/>
      <c r="C72" s="129"/>
      <c r="D72" s="185" t="s">
        <v>183</v>
      </c>
      <c r="E72" s="186"/>
      <c r="F72" s="186"/>
      <c r="G72" s="186"/>
      <c r="H72" s="186"/>
      <c r="I72" s="187">
        <f>Q428</f>
        <v>0</v>
      </c>
      <c r="J72" s="187">
        <f>R428</f>
        <v>0</v>
      </c>
      <c r="K72" s="187">
        <f>K428</f>
        <v>0</v>
      </c>
      <c r="L72" s="129"/>
      <c r="M72" s="188"/>
      <c r="S72" s="10"/>
      <c r="T72" s="10"/>
      <c r="U72" s="10"/>
      <c r="V72" s="10"/>
      <c r="W72" s="10"/>
      <c r="X72" s="10"/>
      <c r="Y72" s="10"/>
      <c r="Z72" s="10"/>
      <c r="AA72" s="10"/>
      <c r="AB72" s="10"/>
      <c r="AC72" s="10"/>
      <c r="AD72" s="10"/>
      <c r="AE72" s="10"/>
    </row>
    <row r="73" s="10" customFormat="1" ht="19.92" customHeight="1">
      <c r="A73" s="10"/>
      <c r="B73" s="184"/>
      <c r="C73" s="129"/>
      <c r="D73" s="185" t="s">
        <v>184</v>
      </c>
      <c r="E73" s="186"/>
      <c r="F73" s="186"/>
      <c r="G73" s="186"/>
      <c r="H73" s="186"/>
      <c r="I73" s="187">
        <f>Q451</f>
        <v>0</v>
      </c>
      <c r="J73" s="187">
        <f>R451</f>
        <v>0</v>
      </c>
      <c r="K73" s="187">
        <f>K451</f>
        <v>0</v>
      </c>
      <c r="L73" s="129"/>
      <c r="M73" s="188"/>
      <c r="S73" s="10"/>
      <c r="T73" s="10"/>
      <c r="U73" s="10"/>
      <c r="V73" s="10"/>
      <c r="W73" s="10"/>
      <c r="X73" s="10"/>
      <c r="Y73" s="10"/>
      <c r="Z73" s="10"/>
      <c r="AA73" s="10"/>
      <c r="AB73" s="10"/>
      <c r="AC73" s="10"/>
      <c r="AD73" s="10"/>
      <c r="AE73" s="10"/>
    </row>
    <row r="74" s="9" customFormat="1" ht="24.96" customHeight="1">
      <c r="A74" s="9"/>
      <c r="B74" s="178"/>
      <c r="C74" s="179"/>
      <c r="D74" s="180" t="s">
        <v>185</v>
      </c>
      <c r="E74" s="181"/>
      <c r="F74" s="181"/>
      <c r="G74" s="181"/>
      <c r="H74" s="181"/>
      <c r="I74" s="182">
        <f>Q454</f>
        <v>0</v>
      </c>
      <c r="J74" s="182">
        <f>R454</f>
        <v>0</v>
      </c>
      <c r="K74" s="182">
        <f>K454</f>
        <v>0</v>
      </c>
      <c r="L74" s="179"/>
      <c r="M74" s="183"/>
      <c r="S74" s="9"/>
      <c r="T74" s="9"/>
      <c r="U74" s="9"/>
      <c r="V74" s="9"/>
      <c r="W74" s="9"/>
      <c r="X74" s="9"/>
      <c r="Y74" s="9"/>
      <c r="Z74" s="9"/>
      <c r="AA74" s="9"/>
      <c r="AB74" s="9"/>
      <c r="AC74" s="9"/>
      <c r="AD74" s="9"/>
      <c r="AE74" s="9"/>
    </row>
    <row r="75" s="10" customFormat="1" ht="19.92" customHeight="1">
      <c r="A75" s="10"/>
      <c r="B75" s="184"/>
      <c r="C75" s="129"/>
      <c r="D75" s="185" t="s">
        <v>186</v>
      </c>
      <c r="E75" s="186"/>
      <c r="F75" s="186"/>
      <c r="G75" s="186"/>
      <c r="H75" s="186"/>
      <c r="I75" s="187">
        <f>Q455</f>
        <v>0</v>
      </c>
      <c r="J75" s="187">
        <f>R455</f>
        <v>0</v>
      </c>
      <c r="K75" s="187">
        <f>K455</f>
        <v>0</v>
      </c>
      <c r="L75" s="129"/>
      <c r="M75" s="188"/>
      <c r="S75" s="10"/>
      <c r="T75" s="10"/>
      <c r="U75" s="10"/>
      <c r="V75" s="10"/>
      <c r="W75" s="10"/>
      <c r="X75" s="10"/>
      <c r="Y75" s="10"/>
      <c r="Z75" s="10"/>
      <c r="AA75" s="10"/>
      <c r="AB75" s="10"/>
      <c r="AC75" s="10"/>
      <c r="AD75" s="10"/>
      <c r="AE75" s="10"/>
    </row>
    <row r="76" s="10" customFormat="1" ht="19.92" customHeight="1">
      <c r="A76" s="10"/>
      <c r="B76" s="184"/>
      <c r="C76" s="129"/>
      <c r="D76" s="185" t="s">
        <v>757</v>
      </c>
      <c r="E76" s="186"/>
      <c r="F76" s="186"/>
      <c r="G76" s="186"/>
      <c r="H76" s="186"/>
      <c r="I76" s="187">
        <f>Q478</f>
        <v>0</v>
      </c>
      <c r="J76" s="187">
        <f>R478</f>
        <v>0</v>
      </c>
      <c r="K76" s="187">
        <f>K478</f>
        <v>0</v>
      </c>
      <c r="L76" s="129"/>
      <c r="M76" s="188"/>
      <c r="S76" s="10"/>
      <c r="T76" s="10"/>
      <c r="U76" s="10"/>
      <c r="V76" s="10"/>
      <c r="W76" s="10"/>
      <c r="X76" s="10"/>
      <c r="Y76" s="10"/>
      <c r="Z76" s="10"/>
      <c r="AA76" s="10"/>
      <c r="AB76" s="10"/>
      <c r="AC76" s="10"/>
      <c r="AD76" s="10"/>
      <c r="AE76" s="10"/>
    </row>
    <row r="77" s="10" customFormat="1" ht="19.92" customHeight="1">
      <c r="A77" s="10"/>
      <c r="B77" s="184"/>
      <c r="C77" s="129"/>
      <c r="D77" s="185" t="s">
        <v>728</v>
      </c>
      <c r="E77" s="186"/>
      <c r="F77" s="186"/>
      <c r="G77" s="186"/>
      <c r="H77" s="186"/>
      <c r="I77" s="187">
        <f>Q507</f>
        <v>0</v>
      </c>
      <c r="J77" s="187">
        <f>R507</f>
        <v>0</v>
      </c>
      <c r="K77" s="187">
        <f>K507</f>
        <v>0</v>
      </c>
      <c r="L77" s="129"/>
      <c r="M77" s="188"/>
      <c r="S77" s="10"/>
      <c r="T77" s="10"/>
      <c r="U77" s="10"/>
      <c r="V77" s="10"/>
      <c r="W77" s="10"/>
      <c r="X77" s="10"/>
      <c r="Y77" s="10"/>
      <c r="Z77" s="10"/>
      <c r="AA77" s="10"/>
      <c r="AB77" s="10"/>
      <c r="AC77" s="10"/>
      <c r="AD77" s="10"/>
      <c r="AE77" s="10"/>
    </row>
    <row r="78" s="10" customFormat="1" ht="19.92" customHeight="1">
      <c r="A78" s="10"/>
      <c r="B78" s="184"/>
      <c r="C78" s="129"/>
      <c r="D78" s="185" t="s">
        <v>758</v>
      </c>
      <c r="E78" s="186"/>
      <c r="F78" s="186"/>
      <c r="G78" s="186"/>
      <c r="H78" s="186"/>
      <c r="I78" s="187">
        <f>Q518</f>
        <v>0</v>
      </c>
      <c r="J78" s="187">
        <f>R518</f>
        <v>0</v>
      </c>
      <c r="K78" s="187">
        <f>K518</f>
        <v>0</v>
      </c>
      <c r="L78" s="129"/>
      <c r="M78" s="188"/>
      <c r="S78" s="10"/>
      <c r="T78" s="10"/>
      <c r="U78" s="10"/>
      <c r="V78" s="10"/>
      <c r="W78" s="10"/>
      <c r="X78" s="10"/>
      <c r="Y78" s="10"/>
      <c r="Z78" s="10"/>
      <c r="AA78" s="10"/>
      <c r="AB78" s="10"/>
      <c r="AC78" s="10"/>
      <c r="AD78" s="10"/>
      <c r="AE78" s="10"/>
    </row>
    <row r="79" s="10" customFormat="1" ht="19.92" customHeight="1">
      <c r="A79" s="10"/>
      <c r="B79" s="184"/>
      <c r="C79" s="129"/>
      <c r="D79" s="185" t="s">
        <v>188</v>
      </c>
      <c r="E79" s="186"/>
      <c r="F79" s="186"/>
      <c r="G79" s="186"/>
      <c r="H79" s="186"/>
      <c r="I79" s="187">
        <f>Q539</f>
        <v>0</v>
      </c>
      <c r="J79" s="187">
        <f>R539</f>
        <v>0</v>
      </c>
      <c r="K79" s="187">
        <f>K539</f>
        <v>0</v>
      </c>
      <c r="L79" s="129"/>
      <c r="M79" s="188"/>
      <c r="S79" s="10"/>
      <c r="T79" s="10"/>
      <c r="U79" s="10"/>
      <c r="V79" s="10"/>
      <c r="W79" s="10"/>
      <c r="X79" s="10"/>
      <c r="Y79" s="10"/>
      <c r="Z79" s="10"/>
      <c r="AA79" s="10"/>
      <c r="AB79" s="10"/>
      <c r="AC79" s="10"/>
      <c r="AD79" s="10"/>
      <c r="AE79" s="10"/>
    </row>
    <row r="80" s="10" customFormat="1" ht="19.92" customHeight="1">
      <c r="A80" s="10"/>
      <c r="B80" s="184"/>
      <c r="C80" s="129"/>
      <c r="D80" s="185" t="s">
        <v>189</v>
      </c>
      <c r="E80" s="186"/>
      <c r="F80" s="186"/>
      <c r="G80" s="186"/>
      <c r="H80" s="186"/>
      <c r="I80" s="187">
        <f>Q550</f>
        <v>0</v>
      </c>
      <c r="J80" s="187">
        <f>R550</f>
        <v>0</v>
      </c>
      <c r="K80" s="187">
        <f>K550</f>
        <v>0</v>
      </c>
      <c r="L80" s="129"/>
      <c r="M80" s="188"/>
      <c r="S80" s="10"/>
      <c r="T80" s="10"/>
      <c r="U80" s="10"/>
      <c r="V80" s="10"/>
      <c r="W80" s="10"/>
      <c r="X80" s="10"/>
      <c r="Y80" s="10"/>
      <c r="Z80" s="10"/>
      <c r="AA80" s="10"/>
      <c r="AB80" s="10"/>
      <c r="AC80" s="10"/>
      <c r="AD80" s="10"/>
      <c r="AE80" s="10"/>
    </row>
    <row r="81" s="10" customFormat="1" ht="19.92" customHeight="1">
      <c r="A81" s="10"/>
      <c r="B81" s="184"/>
      <c r="C81" s="129"/>
      <c r="D81" s="185" t="s">
        <v>190</v>
      </c>
      <c r="E81" s="186"/>
      <c r="F81" s="186"/>
      <c r="G81" s="186"/>
      <c r="H81" s="186"/>
      <c r="I81" s="187">
        <f>Q578</f>
        <v>0</v>
      </c>
      <c r="J81" s="187">
        <f>R578</f>
        <v>0</v>
      </c>
      <c r="K81" s="187">
        <f>K578</f>
        <v>0</v>
      </c>
      <c r="L81" s="129"/>
      <c r="M81" s="188"/>
      <c r="S81" s="10"/>
      <c r="T81" s="10"/>
      <c r="U81" s="10"/>
      <c r="V81" s="10"/>
      <c r="W81" s="10"/>
      <c r="X81" s="10"/>
      <c r="Y81" s="10"/>
      <c r="Z81" s="10"/>
      <c r="AA81" s="10"/>
      <c r="AB81" s="10"/>
      <c r="AC81" s="10"/>
      <c r="AD81" s="10"/>
      <c r="AE81" s="10"/>
    </row>
    <row r="82" s="10" customFormat="1" ht="19.92" customHeight="1">
      <c r="A82" s="10"/>
      <c r="B82" s="184"/>
      <c r="C82" s="129"/>
      <c r="D82" s="185" t="s">
        <v>759</v>
      </c>
      <c r="E82" s="186"/>
      <c r="F82" s="186"/>
      <c r="G82" s="186"/>
      <c r="H82" s="186"/>
      <c r="I82" s="187">
        <f>Q612</f>
        <v>0</v>
      </c>
      <c r="J82" s="187">
        <f>R612</f>
        <v>0</v>
      </c>
      <c r="K82" s="187">
        <f>K612</f>
        <v>0</v>
      </c>
      <c r="L82" s="129"/>
      <c r="M82" s="188"/>
      <c r="S82" s="10"/>
      <c r="T82" s="10"/>
      <c r="U82" s="10"/>
      <c r="V82" s="10"/>
      <c r="W82" s="10"/>
      <c r="X82" s="10"/>
      <c r="Y82" s="10"/>
      <c r="Z82" s="10"/>
      <c r="AA82" s="10"/>
      <c r="AB82" s="10"/>
      <c r="AC82" s="10"/>
      <c r="AD82" s="10"/>
      <c r="AE82" s="10"/>
    </row>
    <row r="83" s="10" customFormat="1" ht="19.92" customHeight="1">
      <c r="A83" s="10"/>
      <c r="B83" s="184"/>
      <c r="C83" s="129"/>
      <c r="D83" s="185" t="s">
        <v>1713</v>
      </c>
      <c r="E83" s="186"/>
      <c r="F83" s="186"/>
      <c r="G83" s="186"/>
      <c r="H83" s="186"/>
      <c r="I83" s="187">
        <f>Q672</f>
        <v>0</v>
      </c>
      <c r="J83" s="187">
        <f>R672</f>
        <v>0</v>
      </c>
      <c r="K83" s="187">
        <f>K672</f>
        <v>0</v>
      </c>
      <c r="L83" s="129"/>
      <c r="M83" s="188"/>
      <c r="S83" s="10"/>
      <c r="T83" s="10"/>
      <c r="U83" s="10"/>
      <c r="V83" s="10"/>
      <c r="W83" s="10"/>
      <c r="X83" s="10"/>
      <c r="Y83" s="10"/>
      <c r="Z83" s="10"/>
      <c r="AA83" s="10"/>
      <c r="AB83" s="10"/>
      <c r="AC83" s="10"/>
      <c r="AD83" s="10"/>
      <c r="AE83" s="10"/>
    </row>
    <row r="84" s="10" customFormat="1" ht="19.92" customHeight="1">
      <c r="A84" s="10"/>
      <c r="B84" s="184"/>
      <c r="C84" s="129"/>
      <c r="D84" s="185" t="s">
        <v>1714</v>
      </c>
      <c r="E84" s="186"/>
      <c r="F84" s="186"/>
      <c r="G84" s="186"/>
      <c r="H84" s="186"/>
      <c r="I84" s="187">
        <f>Q676</f>
        <v>0</v>
      </c>
      <c r="J84" s="187">
        <f>R676</f>
        <v>0</v>
      </c>
      <c r="K84" s="187">
        <f>K676</f>
        <v>0</v>
      </c>
      <c r="L84" s="129"/>
      <c r="M84" s="188"/>
      <c r="S84" s="10"/>
      <c r="T84" s="10"/>
      <c r="U84" s="10"/>
      <c r="V84" s="10"/>
      <c r="W84" s="10"/>
      <c r="X84" s="10"/>
      <c r="Y84" s="10"/>
      <c r="Z84" s="10"/>
      <c r="AA84" s="10"/>
      <c r="AB84" s="10"/>
      <c r="AC84" s="10"/>
      <c r="AD84" s="10"/>
      <c r="AE84" s="10"/>
    </row>
    <row r="85" s="10" customFormat="1" ht="19.92" customHeight="1">
      <c r="A85" s="10"/>
      <c r="B85" s="184"/>
      <c r="C85" s="129"/>
      <c r="D85" s="185" t="s">
        <v>1715</v>
      </c>
      <c r="E85" s="186"/>
      <c r="F85" s="186"/>
      <c r="G85" s="186"/>
      <c r="H85" s="186"/>
      <c r="I85" s="187">
        <f>Q685</f>
        <v>0</v>
      </c>
      <c r="J85" s="187">
        <f>R685</f>
        <v>0</v>
      </c>
      <c r="K85" s="187">
        <f>K685</f>
        <v>0</v>
      </c>
      <c r="L85" s="129"/>
      <c r="M85" s="188"/>
      <c r="S85" s="10"/>
      <c r="T85" s="10"/>
      <c r="U85" s="10"/>
      <c r="V85" s="10"/>
      <c r="W85" s="10"/>
      <c r="X85" s="10"/>
      <c r="Y85" s="10"/>
      <c r="Z85" s="10"/>
      <c r="AA85" s="10"/>
      <c r="AB85" s="10"/>
      <c r="AC85" s="10"/>
      <c r="AD85" s="10"/>
      <c r="AE85" s="10"/>
    </row>
    <row r="86" s="10" customFormat="1" ht="19.92" customHeight="1">
      <c r="A86" s="10"/>
      <c r="B86" s="184"/>
      <c r="C86" s="129"/>
      <c r="D86" s="185" t="s">
        <v>760</v>
      </c>
      <c r="E86" s="186"/>
      <c r="F86" s="186"/>
      <c r="G86" s="186"/>
      <c r="H86" s="186"/>
      <c r="I86" s="187">
        <f>Q702</f>
        <v>0</v>
      </c>
      <c r="J86" s="187">
        <f>R702</f>
        <v>0</v>
      </c>
      <c r="K86" s="187">
        <f>K702</f>
        <v>0</v>
      </c>
      <c r="L86" s="129"/>
      <c r="M86" s="188"/>
      <c r="S86" s="10"/>
      <c r="T86" s="10"/>
      <c r="U86" s="10"/>
      <c r="V86" s="10"/>
      <c r="W86" s="10"/>
      <c r="X86" s="10"/>
      <c r="Y86" s="10"/>
      <c r="Z86" s="10"/>
      <c r="AA86" s="10"/>
      <c r="AB86" s="10"/>
      <c r="AC86" s="10"/>
      <c r="AD86" s="10"/>
      <c r="AE86" s="10"/>
    </row>
    <row r="87" s="10" customFormat="1" ht="19.92" customHeight="1">
      <c r="A87" s="10"/>
      <c r="B87" s="184"/>
      <c r="C87" s="129"/>
      <c r="D87" s="185" t="s">
        <v>761</v>
      </c>
      <c r="E87" s="186"/>
      <c r="F87" s="186"/>
      <c r="G87" s="186"/>
      <c r="H87" s="186"/>
      <c r="I87" s="187">
        <f>Q714</f>
        <v>0</v>
      </c>
      <c r="J87" s="187">
        <f>R714</f>
        <v>0</v>
      </c>
      <c r="K87" s="187">
        <f>K714</f>
        <v>0</v>
      </c>
      <c r="L87" s="129"/>
      <c r="M87" s="188"/>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42"/>
      <c r="J88" s="42"/>
      <c r="K88" s="42"/>
      <c r="L88" s="42"/>
      <c r="M88" s="148"/>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62"/>
      <c r="M89" s="148"/>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64"/>
      <c r="M93" s="148"/>
      <c r="S93" s="40"/>
      <c r="T93" s="40"/>
      <c r="U93" s="40"/>
      <c r="V93" s="40"/>
      <c r="W93" s="40"/>
      <c r="X93" s="40"/>
      <c r="Y93" s="40"/>
      <c r="Z93" s="40"/>
      <c r="AA93" s="40"/>
      <c r="AB93" s="40"/>
      <c r="AC93" s="40"/>
      <c r="AD93" s="40"/>
      <c r="AE93" s="40"/>
    </row>
    <row r="94" s="2" customFormat="1" ht="24.96" customHeight="1">
      <c r="A94" s="40"/>
      <c r="B94" s="41"/>
      <c r="C94" s="25" t="s">
        <v>192</v>
      </c>
      <c r="D94" s="42"/>
      <c r="E94" s="42"/>
      <c r="F94" s="42"/>
      <c r="G94" s="42"/>
      <c r="H94" s="42"/>
      <c r="I94" s="42"/>
      <c r="J94" s="42"/>
      <c r="K94" s="42"/>
      <c r="L94" s="42"/>
      <c r="M94" s="148"/>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42"/>
      <c r="M95" s="148"/>
      <c r="S95" s="40"/>
      <c r="T95" s="40"/>
      <c r="U95" s="40"/>
      <c r="V95" s="40"/>
      <c r="W95" s="40"/>
      <c r="X95" s="40"/>
      <c r="Y95" s="40"/>
      <c r="Z95" s="40"/>
      <c r="AA95" s="40"/>
      <c r="AB95" s="40"/>
      <c r="AC95" s="40"/>
      <c r="AD95" s="40"/>
      <c r="AE95" s="40"/>
    </row>
    <row r="96" s="2" customFormat="1" ht="12" customHeight="1">
      <c r="A96" s="40"/>
      <c r="B96" s="41"/>
      <c r="C96" s="34" t="s">
        <v>17</v>
      </c>
      <c r="D96" s="42"/>
      <c r="E96" s="42"/>
      <c r="F96" s="42"/>
      <c r="G96" s="42"/>
      <c r="H96" s="42"/>
      <c r="I96" s="42"/>
      <c r="J96" s="42"/>
      <c r="K96" s="42"/>
      <c r="L96" s="42"/>
      <c r="M96" s="148"/>
      <c r="S96" s="40"/>
      <c r="T96" s="40"/>
      <c r="U96" s="40"/>
      <c r="V96" s="40"/>
      <c r="W96" s="40"/>
      <c r="X96" s="40"/>
      <c r="Y96" s="40"/>
      <c r="Z96" s="40"/>
      <c r="AA96" s="40"/>
      <c r="AB96" s="40"/>
      <c r="AC96" s="40"/>
      <c r="AD96" s="40"/>
      <c r="AE96" s="40"/>
    </row>
    <row r="97" s="2" customFormat="1" ht="16.5" customHeight="1">
      <c r="A97" s="40"/>
      <c r="B97" s="41"/>
      <c r="C97" s="42"/>
      <c r="D97" s="42"/>
      <c r="E97" s="173" t="str">
        <f>E7</f>
        <v>Stavební úpravy pro bezbariérovost objektu ZŠ Liberec, U školy, Liberec</v>
      </c>
      <c r="F97" s="34"/>
      <c r="G97" s="34"/>
      <c r="H97" s="34"/>
      <c r="I97" s="42"/>
      <c r="J97" s="42"/>
      <c r="K97" s="42"/>
      <c r="L97" s="42"/>
      <c r="M97" s="148"/>
      <c r="S97" s="40"/>
      <c r="T97" s="40"/>
      <c r="U97" s="40"/>
      <c r="V97" s="40"/>
      <c r="W97" s="40"/>
      <c r="X97" s="40"/>
      <c r="Y97" s="40"/>
      <c r="Z97" s="40"/>
      <c r="AA97" s="40"/>
      <c r="AB97" s="40"/>
      <c r="AC97" s="40"/>
      <c r="AD97" s="40"/>
      <c r="AE97" s="40"/>
    </row>
    <row r="98" s="1" customFormat="1" ht="12" customHeight="1">
      <c r="B98" s="23"/>
      <c r="C98" s="34" t="s">
        <v>164</v>
      </c>
      <c r="D98" s="24"/>
      <c r="E98" s="24"/>
      <c r="F98" s="24"/>
      <c r="G98" s="24"/>
      <c r="H98" s="24"/>
      <c r="I98" s="24"/>
      <c r="J98" s="24"/>
      <c r="K98" s="24"/>
      <c r="L98" s="24"/>
      <c r="M98" s="22"/>
    </row>
    <row r="99" s="2" customFormat="1" ht="16.5" customHeight="1">
      <c r="A99" s="40"/>
      <c r="B99" s="41"/>
      <c r="C99" s="42"/>
      <c r="D99" s="42"/>
      <c r="E99" s="173" t="s">
        <v>1712</v>
      </c>
      <c r="F99" s="42"/>
      <c r="G99" s="42"/>
      <c r="H99" s="42"/>
      <c r="I99" s="42"/>
      <c r="J99" s="42"/>
      <c r="K99" s="42"/>
      <c r="L99" s="42"/>
      <c r="M99" s="148"/>
      <c r="S99" s="40"/>
      <c r="T99" s="40"/>
      <c r="U99" s="40"/>
      <c r="V99" s="40"/>
      <c r="W99" s="40"/>
      <c r="X99" s="40"/>
      <c r="Y99" s="40"/>
      <c r="Z99" s="40"/>
      <c r="AA99" s="40"/>
      <c r="AB99" s="40"/>
      <c r="AC99" s="40"/>
      <c r="AD99" s="40"/>
      <c r="AE99" s="40"/>
    </row>
    <row r="100" s="2" customFormat="1" ht="12" customHeight="1">
      <c r="A100" s="40"/>
      <c r="B100" s="41"/>
      <c r="C100" s="34" t="s">
        <v>166</v>
      </c>
      <c r="D100" s="42"/>
      <c r="E100" s="42"/>
      <c r="F100" s="42"/>
      <c r="G100" s="42"/>
      <c r="H100" s="42"/>
      <c r="I100" s="42"/>
      <c r="J100" s="42"/>
      <c r="K100" s="42"/>
      <c r="L100" s="42"/>
      <c r="M100" s="148"/>
      <c r="S100" s="40"/>
      <c r="T100" s="40"/>
      <c r="U100" s="40"/>
      <c r="V100" s="40"/>
      <c r="W100" s="40"/>
      <c r="X100" s="40"/>
      <c r="Y100" s="40"/>
      <c r="Z100" s="40"/>
      <c r="AA100" s="40"/>
      <c r="AB100" s="40"/>
      <c r="AC100" s="40"/>
      <c r="AD100" s="40"/>
      <c r="AE100" s="40"/>
    </row>
    <row r="101" s="2" customFormat="1" ht="16.5" customHeight="1">
      <c r="A101" s="40"/>
      <c r="B101" s="41"/>
      <c r="C101" s="42"/>
      <c r="D101" s="42"/>
      <c r="E101" s="71" t="str">
        <f>E11</f>
        <v>01 - stavební část</v>
      </c>
      <c r="F101" s="42"/>
      <c r="G101" s="42"/>
      <c r="H101" s="42"/>
      <c r="I101" s="42"/>
      <c r="J101" s="42"/>
      <c r="K101" s="42"/>
      <c r="L101" s="42"/>
      <c r="M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42"/>
      <c r="M102" s="148"/>
      <c r="S102" s="40"/>
      <c r="T102" s="40"/>
      <c r="U102" s="40"/>
      <c r="V102" s="40"/>
      <c r="W102" s="40"/>
      <c r="X102" s="40"/>
      <c r="Y102" s="40"/>
      <c r="Z102" s="40"/>
      <c r="AA102" s="40"/>
      <c r="AB102" s="40"/>
      <c r="AC102" s="40"/>
      <c r="AD102" s="40"/>
      <c r="AE102" s="40"/>
    </row>
    <row r="103" s="2" customFormat="1" ht="12" customHeight="1">
      <c r="A103" s="40"/>
      <c r="B103" s="41"/>
      <c r="C103" s="34" t="s">
        <v>23</v>
      </c>
      <c r="D103" s="42"/>
      <c r="E103" s="42"/>
      <c r="F103" s="29" t="str">
        <f>F14</f>
        <v>Liberec</v>
      </c>
      <c r="G103" s="42"/>
      <c r="H103" s="42"/>
      <c r="I103" s="34" t="s">
        <v>25</v>
      </c>
      <c r="J103" s="74" t="str">
        <f>IF(J14="","",J14)</f>
        <v>11.2.2022</v>
      </c>
      <c r="K103" s="42"/>
      <c r="L103" s="42"/>
      <c r="M103" s="148"/>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42"/>
      <c r="M104" s="148"/>
      <c r="S104" s="40"/>
      <c r="T104" s="40"/>
      <c r="U104" s="40"/>
      <c r="V104" s="40"/>
      <c r="W104" s="40"/>
      <c r="X104" s="40"/>
      <c r="Y104" s="40"/>
      <c r="Z104" s="40"/>
      <c r="AA104" s="40"/>
      <c r="AB104" s="40"/>
      <c r="AC104" s="40"/>
      <c r="AD104" s="40"/>
      <c r="AE104" s="40"/>
    </row>
    <row r="105" s="2" customFormat="1" ht="40.05" customHeight="1">
      <c r="A105" s="40"/>
      <c r="B105" s="41"/>
      <c r="C105" s="34" t="s">
        <v>27</v>
      </c>
      <c r="D105" s="42"/>
      <c r="E105" s="42"/>
      <c r="F105" s="29" t="str">
        <f>E17</f>
        <v>Statutární město Liberec</v>
      </c>
      <c r="G105" s="42"/>
      <c r="H105" s="42"/>
      <c r="I105" s="34" t="s">
        <v>34</v>
      </c>
      <c r="J105" s="38" t="str">
        <f>E23</f>
        <v>TRIGLYPH architektonická kancelář s.r.o.</v>
      </c>
      <c r="K105" s="42"/>
      <c r="L105" s="42"/>
      <c r="M105" s="148"/>
      <c r="S105" s="40"/>
      <c r="T105" s="40"/>
      <c r="U105" s="40"/>
      <c r="V105" s="40"/>
      <c r="W105" s="40"/>
      <c r="X105" s="40"/>
      <c r="Y105" s="40"/>
      <c r="Z105" s="40"/>
      <c r="AA105" s="40"/>
      <c r="AB105" s="40"/>
      <c r="AC105" s="40"/>
      <c r="AD105" s="40"/>
      <c r="AE105" s="40"/>
    </row>
    <row r="106" s="2" customFormat="1" ht="15.15" customHeight="1">
      <c r="A106" s="40"/>
      <c r="B106" s="41"/>
      <c r="C106" s="34" t="s">
        <v>32</v>
      </c>
      <c r="D106" s="42"/>
      <c r="E106" s="42"/>
      <c r="F106" s="29" t="str">
        <f>IF(E20="","",E20)</f>
        <v>Vyplň údaj</v>
      </c>
      <c r="G106" s="42"/>
      <c r="H106" s="42"/>
      <c r="I106" s="34" t="s">
        <v>37</v>
      </c>
      <c r="J106" s="38" t="str">
        <f>E26</f>
        <v xml:space="preserve"> </v>
      </c>
      <c r="K106" s="42"/>
      <c r="L106" s="42"/>
      <c r="M106" s="148"/>
      <c r="S106" s="40"/>
      <c r="T106" s="40"/>
      <c r="U106" s="40"/>
      <c r="V106" s="40"/>
      <c r="W106" s="40"/>
      <c r="X106" s="40"/>
      <c r="Y106" s="40"/>
      <c r="Z106" s="40"/>
      <c r="AA106" s="40"/>
      <c r="AB106" s="40"/>
      <c r="AC106" s="40"/>
      <c r="AD106" s="40"/>
      <c r="AE106" s="40"/>
    </row>
    <row r="107" s="2" customFormat="1" ht="10.32" customHeight="1">
      <c r="A107" s="40"/>
      <c r="B107" s="41"/>
      <c r="C107" s="42"/>
      <c r="D107" s="42"/>
      <c r="E107" s="42"/>
      <c r="F107" s="42"/>
      <c r="G107" s="42"/>
      <c r="H107" s="42"/>
      <c r="I107" s="42"/>
      <c r="J107" s="42"/>
      <c r="K107" s="42"/>
      <c r="L107" s="42"/>
      <c r="M107" s="148"/>
      <c r="S107" s="40"/>
      <c r="T107" s="40"/>
      <c r="U107" s="40"/>
      <c r="V107" s="40"/>
      <c r="W107" s="40"/>
      <c r="X107" s="40"/>
      <c r="Y107" s="40"/>
      <c r="Z107" s="40"/>
      <c r="AA107" s="40"/>
      <c r="AB107" s="40"/>
      <c r="AC107" s="40"/>
      <c r="AD107" s="40"/>
      <c r="AE107" s="40"/>
    </row>
    <row r="108" s="11" customFormat="1" ht="29.28" customHeight="1">
      <c r="A108" s="189"/>
      <c r="B108" s="190"/>
      <c r="C108" s="191" t="s">
        <v>193</v>
      </c>
      <c r="D108" s="192" t="s">
        <v>60</v>
      </c>
      <c r="E108" s="192" t="s">
        <v>56</v>
      </c>
      <c r="F108" s="192" t="s">
        <v>57</v>
      </c>
      <c r="G108" s="192" t="s">
        <v>194</v>
      </c>
      <c r="H108" s="192" t="s">
        <v>195</v>
      </c>
      <c r="I108" s="192" t="s">
        <v>196</v>
      </c>
      <c r="J108" s="192" t="s">
        <v>197</v>
      </c>
      <c r="K108" s="192" t="s">
        <v>175</v>
      </c>
      <c r="L108" s="193" t="s">
        <v>198</v>
      </c>
      <c r="M108" s="194"/>
      <c r="N108" s="94" t="s">
        <v>22</v>
      </c>
      <c r="O108" s="95" t="s">
        <v>45</v>
      </c>
      <c r="P108" s="95" t="s">
        <v>199</v>
      </c>
      <c r="Q108" s="95" t="s">
        <v>200</v>
      </c>
      <c r="R108" s="95" t="s">
        <v>201</v>
      </c>
      <c r="S108" s="95" t="s">
        <v>202</v>
      </c>
      <c r="T108" s="95" t="s">
        <v>203</v>
      </c>
      <c r="U108" s="95" t="s">
        <v>204</v>
      </c>
      <c r="V108" s="95" t="s">
        <v>205</v>
      </c>
      <c r="W108" s="95" t="s">
        <v>206</v>
      </c>
      <c r="X108" s="96" t="s">
        <v>207</v>
      </c>
      <c r="Y108" s="189"/>
      <c r="Z108" s="189"/>
      <c r="AA108" s="189"/>
      <c r="AB108" s="189"/>
      <c r="AC108" s="189"/>
      <c r="AD108" s="189"/>
      <c r="AE108" s="189"/>
    </row>
    <row r="109" s="2" customFormat="1" ht="22.8" customHeight="1">
      <c r="A109" s="40"/>
      <c r="B109" s="41"/>
      <c r="C109" s="101" t="s">
        <v>208</v>
      </c>
      <c r="D109" s="42"/>
      <c r="E109" s="42"/>
      <c r="F109" s="42"/>
      <c r="G109" s="42"/>
      <c r="H109" s="42"/>
      <c r="I109" s="42"/>
      <c r="J109" s="42"/>
      <c r="K109" s="195">
        <f>BK109</f>
        <v>0</v>
      </c>
      <c r="L109" s="42"/>
      <c r="M109" s="46"/>
      <c r="N109" s="97"/>
      <c r="O109" s="196"/>
      <c r="P109" s="98"/>
      <c r="Q109" s="197">
        <f>Q110+Q454</f>
        <v>0</v>
      </c>
      <c r="R109" s="197">
        <f>R110+R454</f>
        <v>0</v>
      </c>
      <c r="S109" s="98"/>
      <c r="T109" s="198">
        <f>T110+T454</f>
        <v>0</v>
      </c>
      <c r="U109" s="98"/>
      <c r="V109" s="198">
        <f>V110+V454</f>
        <v>597.5949858721882</v>
      </c>
      <c r="W109" s="98"/>
      <c r="X109" s="199">
        <f>X110+X454</f>
        <v>706.42155788000025</v>
      </c>
      <c r="Y109" s="40"/>
      <c r="Z109" s="40"/>
      <c r="AA109" s="40"/>
      <c r="AB109" s="40"/>
      <c r="AC109" s="40"/>
      <c r="AD109" s="40"/>
      <c r="AE109" s="40"/>
      <c r="AT109" s="19" t="s">
        <v>76</v>
      </c>
      <c r="AU109" s="19" t="s">
        <v>176</v>
      </c>
      <c r="BK109" s="200">
        <f>BK110+BK454</f>
        <v>0</v>
      </c>
    </row>
    <row r="110" s="12" customFormat="1" ht="25.92" customHeight="1">
      <c r="A110" s="12"/>
      <c r="B110" s="201"/>
      <c r="C110" s="202"/>
      <c r="D110" s="203" t="s">
        <v>76</v>
      </c>
      <c r="E110" s="204" t="s">
        <v>209</v>
      </c>
      <c r="F110" s="204" t="s">
        <v>210</v>
      </c>
      <c r="G110" s="202"/>
      <c r="H110" s="202"/>
      <c r="I110" s="205"/>
      <c r="J110" s="205"/>
      <c r="K110" s="206">
        <f>BK110</f>
        <v>0</v>
      </c>
      <c r="L110" s="202"/>
      <c r="M110" s="207"/>
      <c r="N110" s="208"/>
      <c r="O110" s="209"/>
      <c r="P110" s="209"/>
      <c r="Q110" s="210">
        <f>Q111+Q129+Q133+Q305+Q309+Q428+Q451</f>
        <v>0</v>
      </c>
      <c r="R110" s="210">
        <f>R111+R129+R133+R305+R309+R428+R451</f>
        <v>0</v>
      </c>
      <c r="S110" s="209"/>
      <c r="T110" s="211">
        <f>T111+T129+T133+T305+T309+T428+T451</f>
        <v>0</v>
      </c>
      <c r="U110" s="209"/>
      <c r="V110" s="211">
        <f>V111+V129+V133+V305+V309+V428+V451</f>
        <v>575.00457158418817</v>
      </c>
      <c r="W110" s="209"/>
      <c r="X110" s="212">
        <f>X111+X129+X133+X305+X309+X428+X451</f>
        <v>685.93429300000025</v>
      </c>
      <c r="Y110" s="12"/>
      <c r="Z110" s="12"/>
      <c r="AA110" s="12"/>
      <c r="AB110" s="12"/>
      <c r="AC110" s="12"/>
      <c r="AD110" s="12"/>
      <c r="AE110" s="12"/>
      <c r="AR110" s="213" t="s">
        <v>84</v>
      </c>
      <c r="AT110" s="214" t="s">
        <v>76</v>
      </c>
      <c r="AU110" s="214" t="s">
        <v>77</v>
      </c>
      <c r="AY110" s="213" t="s">
        <v>211</v>
      </c>
      <c r="BK110" s="215">
        <f>BK111+BK129+BK133+BK305+BK309+BK428+BK451</f>
        <v>0</v>
      </c>
    </row>
    <row r="111" s="12" customFormat="1" ht="22.8" customHeight="1">
      <c r="A111" s="12"/>
      <c r="B111" s="201"/>
      <c r="C111" s="202"/>
      <c r="D111" s="203" t="s">
        <v>76</v>
      </c>
      <c r="E111" s="216" t="s">
        <v>229</v>
      </c>
      <c r="F111" s="216" t="s">
        <v>296</v>
      </c>
      <c r="G111" s="202"/>
      <c r="H111" s="202"/>
      <c r="I111" s="205"/>
      <c r="J111" s="205"/>
      <c r="K111" s="217">
        <f>BK111</f>
        <v>0</v>
      </c>
      <c r="L111" s="202"/>
      <c r="M111" s="207"/>
      <c r="N111" s="208"/>
      <c r="O111" s="209"/>
      <c r="P111" s="209"/>
      <c r="Q111" s="210">
        <f>SUM(Q112:Q128)</f>
        <v>0</v>
      </c>
      <c r="R111" s="210">
        <f>SUM(R112:R128)</f>
        <v>0</v>
      </c>
      <c r="S111" s="209"/>
      <c r="T111" s="211">
        <f>SUM(T112:T128)</f>
        <v>0</v>
      </c>
      <c r="U111" s="209"/>
      <c r="V111" s="211">
        <f>SUM(V112:V128)</f>
        <v>3.6761513301999997</v>
      </c>
      <c r="W111" s="209"/>
      <c r="X111" s="212">
        <f>SUM(X112:X128)</f>
        <v>0</v>
      </c>
      <c r="Y111" s="12"/>
      <c r="Z111" s="12"/>
      <c r="AA111" s="12"/>
      <c r="AB111" s="12"/>
      <c r="AC111" s="12"/>
      <c r="AD111" s="12"/>
      <c r="AE111" s="12"/>
      <c r="AR111" s="213" t="s">
        <v>84</v>
      </c>
      <c r="AT111" s="214" t="s">
        <v>76</v>
      </c>
      <c r="AU111" s="214" t="s">
        <v>84</v>
      </c>
      <c r="AY111" s="213" t="s">
        <v>211</v>
      </c>
      <c r="BK111" s="215">
        <f>SUM(BK112:BK128)</f>
        <v>0</v>
      </c>
    </row>
    <row r="112" s="2" customFormat="1" ht="24.15" customHeight="1">
      <c r="A112" s="40"/>
      <c r="B112" s="41"/>
      <c r="C112" s="218" t="s">
        <v>84</v>
      </c>
      <c r="D112" s="218" t="s">
        <v>213</v>
      </c>
      <c r="E112" s="219" t="s">
        <v>847</v>
      </c>
      <c r="F112" s="220" t="s">
        <v>848</v>
      </c>
      <c r="G112" s="221" t="s">
        <v>216</v>
      </c>
      <c r="H112" s="222">
        <v>0.095000000000000001</v>
      </c>
      <c r="I112" s="223"/>
      <c r="J112" s="223"/>
      <c r="K112" s="224">
        <f>ROUND(P112*H112,2)</f>
        <v>0</v>
      </c>
      <c r="L112" s="220" t="s">
        <v>217</v>
      </c>
      <c r="M112" s="46"/>
      <c r="N112" s="225" t="s">
        <v>22</v>
      </c>
      <c r="O112" s="226" t="s">
        <v>46</v>
      </c>
      <c r="P112" s="227">
        <f>I112+J112</f>
        <v>0</v>
      </c>
      <c r="Q112" s="227">
        <f>ROUND(I112*H112,2)</f>
        <v>0</v>
      </c>
      <c r="R112" s="227">
        <f>ROUND(J112*H112,2)</f>
        <v>0</v>
      </c>
      <c r="S112" s="86"/>
      <c r="T112" s="228">
        <f>S112*H112</f>
        <v>0</v>
      </c>
      <c r="U112" s="228">
        <v>1.94302</v>
      </c>
      <c r="V112" s="228">
        <f>U112*H112</f>
        <v>0.1845869</v>
      </c>
      <c r="W112" s="228">
        <v>0</v>
      </c>
      <c r="X112" s="229">
        <f>W112*H112</f>
        <v>0</v>
      </c>
      <c r="Y112" s="40"/>
      <c r="Z112" s="40"/>
      <c r="AA112" s="40"/>
      <c r="AB112" s="40"/>
      <c r="AC112" s="40"/>
      <c r="AD112" s="40"/>
      <c r="AE112" s="40"/>
      <c r="AR112" s="230" t="s">
        <v>218</v>
      </c>
      <c r="AT112" s="230" t="s">
        <v>213</v>
      </c>
      <c r="AU112" s="230" t="s">
        <v>86</v>
      </c>
      <c r="AY112" s="19" t="s">
        <v>211</v>
      </c>
      <c r="BE112" s="231">
        <f>IF(O112="základní",K112,0)</f>
        <v>0</v>
      </c>
      <c r="BF112" s="231">
        <f>IF(O112="snížená",K112,0)</f>
        <v>0</v>
      </c>
      <c r="BG112" s="231">
        <f>IF(O112="zákl. přenesená",K112,0)</f>
        <v>0</v>
      </c>
      <c r="BH112" s="231">
        <f>IF(O112="sníž. přenesená",K112,0)</f>
        <v>0</v>
      </c>
      <c r="BI112" s="231">
        <f>IF(O112="nulová",K112,0)</f>
        <v>0</v>
      </c>
      <c r="BJ112" s="19" t="s">
        <v>84</v>
      </c>
      <c r="BK112" s="231">
        <f>ROUND(P112*H112,2)</f>
        <v>0</v>
      </c>
      <c r="BL112" s="19" t="s">
        <v>218</v>
      </c>
      <c r="BM112" s="230" t="s">
        <v>1716</v>
      </c>
    </row>
    <row r="113" s="2" customFormat="1">
      <c r="A113" s="40"/>
      <c r="B113" s="41"/>
      <c r="C113" s="42"/>
      <c r="D113" s="232" t="s">
        <v>220</v>
      </c>
      <c r="E113" s="42"/>
      <c r="F113" s="233" t="s">
        <v>850</v>
      </c>
      <c r="G113" s="42"/>
      <c r="H113" s="42"/>
      <c r="I113" s="234"/>
      <c r="J113" s="234"/>
      <c r="K113" s="42"/>
      <c r="L113" s="42"/>
      <c r="M113" s="46"/>
      <c r="N113" s="235"/>
      <c r="O113" s="236"/>
      <c r="P113" s="86"/>
      <c r="Q113" s="86"/>
      <c r="R113" s="86"/>
      <c r="S113" s="86"/>
      <c r="T113" s="86"/>
      <c r="U113" s="86"/>
      <c r="V113" s="86"/>
      <c r="W113" s="86"/>
      <c r="X113" s="87"/>
      <c r="Y113" s="40"/>
      <c r="Z113" s="40"/>
      <c r="AA113" s="40"/>
      <c r="AB113" s="40"/>
      <c r="AC113" s="40"/>
      <c r="AD113" s="40"/>
      <c r="AE113" s="40"/>
      <c r="AT113" s="19" t="s">
        <v>220</v>
      </c>
      <c r="AU113" s="19" t="s">
        <v>86</v>
      </c>
    </row>
    <row r="114" s="13" customFormat="1">
      <c r="A114" s="13"/>
      <c r="B114" s="237"/>
      <c r="C114" s="238"/>
      <c r="D114" s="232" t="s">
        <v>222</v>
      </c>
      <c r="E114" s="239" t="s">
        <v>22</v>
      </c>
      <c r="F114" s="240" t="s">
        <v>1717</v>
      </c>
      <c r="G114" s="238"/>
      <c r="H114" s="241">
        <v>0.095000000000000001</v>
      </c>
      <c r="I114" s="242"/>
      <c r="J114" s="242"/>
      <c r="K114" s="238"/>
      <c r="L114" s="238"/>
      <c r="M114" s="243"/>
      <c r="N114" s="244"/>
      <c r="O114" s="245"/>
      <c r="P114" s="245"/>
      <c r="Q114" s="245"/>
      <c r="R114" s="245"/>
      <c r="S114" s="245"/>
      <c r="T114" s="245"/>
      <c r="U114" s="245"/>
      <c r="V114" s="245"/>
      <c r="W114" s="245"/>
      <c r="X114" s="246"/>
      <c r="Y114" s="13"/>
      <c r="Z114" s="13"/>
      <c r="AA114" s="13"/>
      <c r="AB114" s="13"/>
      <c r="AC114" s="13"/>
      <c r="AD114" s="13"/>
      <c r="AE114" s="13"/>
      <c r="AT114" s="247" t="s">
        <v>222</v>
      </c>
      <c r="AU114" s="247" t="s">
        <v>86</v>
      </c>
      <c r="AV114" s="13" t="s">
        <v>86</v>
      </c>
      <c r="AW114" s="13" t="s">
        <v>5</v>
      </c>
      <c r="AX114" s="13" t="s">
        <v>84</v>
      </c>
      <c r="AY114" s="247" t="s">
        <v>211</v>
      </c>
    </row>
    <row r="115" s="2" customFormat="1" ht="24.15" customHeight="1">
      <c r="A115" s="40"/>
      <c r="B115" s="41"/>
      <c r="C115" s="218" t="s">
        <v>86</v>
      </c>
      <c r="D115" s="218" t="s">
        <v>213</v>
      </c>
      <c r="E115" s="219" t="s">
        <v>852</v>
      </c>
      <c r="F115" s="220" t="s">
        <v>853</v>
      </c>
      <c r="G115" s="221" t="s">
        <v>249</v>
      </c>
      <c r="H115" s="222">
        <v>0.034000000000000002</v>
      </c>
      <c r="I115" s="223"/>
      <c r="J115" s="223"/>
      <c r="K115" s="224">
        <f>ROUND(P115*H115,2)</f>
        <v>0</v>
      </c>
      <c r="L115" s="220" t="s">
        <v>217</v>
      </c>
      <c r="M115" s="46"/>
      <c r="N115" s="225" t="s">
        <v>22</v>
      </c>
      <c r="O115" s="226" t="s">
        <v>46</v>
      </c>
      <c r="P115" s="227">
        <f>I115+J115</f>
        <v>0</v>
      </c>
      <c r="Q115" s="227">
        <f>ROUND(I115*H115,2)</f>
        <v>0</v>
      </c>
      <c r="R115" s="227">
        <f>ROUND(J115*H115,2)</f>
        <v>0</v>
      </c>
      <c r="S115" s="86"/>
      <c r="T115" s="228">
        <f>S115*H115</f>
        <v>0</v>
      </c>
      <c r="U115" s="228">
        <v>1.0900000000000001</v>
      </c>
      <c r="V115" s="228">
        <f>U115*H115</f>
        <v>0.037060000000000003</v>
      </c>
      <c r="W115" s="228">
        <v>0</v>
      </c>
      <c r="X115" s="229">
        <f>W115*H115</f>
        <v>0</v>
      </c>
      <c r="Y115" s="40"/>
      <c r="Z115" s="40"/>
      <c r="AA115" s="40"/>
      <c r="AB115" s="40"/>
      <c r="AC115" s="40"/>
      <c r="AD115" s="40"/>
      <c r="AE115" s="40"/>
      <c r="AR115" s="230" t="s">
        <v>218</v>
      </c>
      <c r="AT115" s="230" t="s">
        <v>213</v>
      </c>
      <c r="AU115" s="230" t="s">
        <v>86</v>
      </c>
      <c r="AY115" s="19" t="s">
        <v>211</v>
      </c>
      <c r="BE115" s="231">
        <f>IF(O115="základní",K115,0)</f>
        <v>0</v>
      </c>
      <c r="BF115" s="231">
        <f>IF(O115="snížená",K115,0)</f>
        <v>0</v>
      </c>
      <c r="BG115" s="231">
        <f>IF(O115="zákl. přenesená",K115,0)</f>
        <v>0</v>
      </c>
      <c r="BH115" s="231">
        <f>IF(O115="sníž. přenesená",K115,0)</f>
        <v>0</v>
      </c>
      <c r="BI115" s="231">
        <f>IF(O115="nulová",K115,0)</f>
        <v>0</v>
      </c>
      <c r="BJ115" s="19" t="s">
        <v>84</v>
      </c>
      <c r="BK115" s="231">
        <f>ROUND(P115*H115,2)</f>
        <v>0</v>
      </c>
      <c r="BL115" s="19" t="s">
        <v>218</v>
      </c>
      <c r="BM115" s="230" t="s">
        <v>1718</v>
      </c>
    </row>
    <row r="116" s="2" customFormat="1">
      <c r="A116" s="40"/>
      <c r="B116" s="41"/>
      <c r="C116" s="42"/>
      <c r="D116" s="232" t="s">
        <v>220</v>
      </c>
      <c r="E116" s="42"/>
      <c r="F116" s="233" t="s">
        <v>855</v>
      </c>
      <c r="G116" s="42"/>
      <c r="H116" s="42"/>
      <c r="I116" s="234"/>
      <c r="J116" s="234"/>
      <c r="K116" s="42"/>
      <c r="L116" s="42"/>
      <c r="M116" s="46"/>
      <c r="N116" s="235"/>
      <c r="O116" s="236"/>
      <c r="P116" s="86"/>
      <c r="Q116" s="86"/>
      <c r="R116" s="86"/>
      <c r="S116" s="86"/>
      <c r="T116" s="86"/>
      <c r="U116" s="86"/>
      <c r="V116" s="86"/>
      <c r="W116" s="86"/>
      <c r="X116" s="87"/>
      <c r="Y116" s="40"/>
      <c r="Z116" s="40"/>
      <c r="AA116" s="40"/>
      <c r="AB116" s="40"/>
      <c r="AC116" s="40"/>
      <c r="AD116" s="40"/>
      <c r="AE116" s="40"/>
      <c r="AT116" s="19" t="s">
        <v>220</v>
      </c>
      <c r="AU116" s="19" t="s">
        <v>86</v>
      </c>
    </row>
    <row r="117" s="13" customFormat="1">
      <c r="A117" s="13"/>
      <c r="B117" s="237"/>
      <c r="C117" s="238"/>
      <c r="D117" s="232" t="s">
        <v>222</v>
      </c>
      <c r="E117" s="239" t="s">
        <v>22</v>
      </c>
      <c r="F117" s="240" t="s">
        <v>1719</v>
      </c>
      <c r="G117" s="238"/>
      <c r="H117" s="241">
        <v>0.034000000000000002</v>
      </c>
      <c r="I117" s="242"/>
      <c r="J117" s="242"/>
      <c r="K117" s="238"/>
      <c r="L117" s="238"/>
      <c r="M117" s="243"/>
      <c r="N117" s="244"/>
      <c r="O117" s="245"/>
      <c r="P117" s="245"/>
      <c r="Q117" s="245"/>
      <c r="R117" s="245"/>
      <c r="S117" s="245"/>
      <c r="T117" s="245"/>
      <c r="U117" s="245"/>
      <c r="V117" s="245"/>
      <c r="W117" s="245"/>
      <c r="X117" s="246"/>
      <c r="Y117" s="13"/>
      <c r="Z117" s="13"/>
      <c r="AA117" s="13"/>
      <c r="AB117" s="13"/>
      <c r="AC117" s="13"/>
      <c r="AD117" s="13"/>
      <c r="AE117" s="13"/>
      <c r="AT117" s="247" t="s">
        <v>222</v>
      </c>
      <c r="AU117" s="247" t="s">
        <v>86</v>
      </c>
      <c r="AV117" s="13" t="s">
        <v>86</v>
      </c>
      <c r="AW117" s="13" t="s">
        <v>5</v>
      </c>
      <c r="AX117" s="13" t="s">
        <v>84</v>
      </c>
      <c r="AY117" s="247" t="s">
        <v>211</v>
      </c>
    </row>
    <row r="118" s="2" customFormat="1" ht="24.15" customHeight="1">
      <c r="A118" s="40"/>
      <c r="B118" s="41"/>
      <c r="C118" s="218" t="s">
        <v>229</v>
      </c>
      <c r="D118" s="218" t="s">
        <v>213</v>
      </c>
      <c r="E118" s="219" t="s">
        <v>1720</v>
      </c>
      <c r="F118" s="220" t="s">
        <v>1721</v>
      </c>
      <c r="G118" s="221" t="s">
        <v>272</v>
      </c>
      <c r="H118" s="222">
        <v>31.268999999999998</v>
      </c>
      <c r="I118" s="223"/>
      <c r="J118" s="223"/>
      <c r="K118" s="224">
        <f>ROUND(P118*H118,2)</f>
        <v>0</v>
      </c>
      <c r="L118" s="220" t="s">
        <v>217</v>
      </c>
      <c r="M118" s="46"/>
      <c r="N118" s="225" t="s">
        <v>22</v>
      </c>
      <c r="O118" s="226" t="s">
        <v>46</v>
      </c>
      <c r="P118" s="227">
        <f>I118+J118</f>
        <v>0</v>
      </c>
      <c r="Q118" s="227">
        <f>ROUND(I118*H118,2)</f>
        <v>0</v>
      </c>
      <c r="R118" s="227">
        <f>ROUND(J118*H118,2)</f>
        <v>0</v>
      </c>
      <c r="S118" s="86"/>
      <c r="T118" s="228">
        <f>S118*H118</f>
        <v>0</v>
      </c>
      <c r="U118" s="228">
        <v>0.079371800000000006</v>
      </c>
      <c r="V118" s="228">
        <f>U118*H118</f>
        <v>2.4818768142000001</v>
      </c>
      <c r="W118" s="228">
        <v>0</v>
      </c>
      <c r="X118" s="229">
        <f>W118*H118</f>
        <v>0</v>
      </c>
      <c r="Y118" s="40"/>
      <c r="Z118" s="40"/>
      <c r="AA118" s="40"/>
      <c r="AB118" s="40"/>
      <c r="AC118" s="40"/>
      <c r="AD118" s="40"/>
      <c r="AE118" s="40"/>
      <c r="AR118" s="230" t="s">
        <v>218</v>
      </c>
      <c r="AT118" s="230" t="s">
        <v>213</v>
      </c>
      <c r="AU118" s="230" t="s">
        <v>86</v>
      </c>
      <c r="AY118" s="19" t="s">
        <v>211</v>
      </c>
      <c r="BE118" s="231">
        <f>IF(O118="základní",K118,0)</f>
        <v>0</v>
      </c>
      <c r="BF118" s="231">
        <f>IF(O118="snížená",K118,0)</f>
        <v>0</v>
      </c>
      <c r="BG118" s="231">
        <f>IF(O118="zákl. přenesená",K118,0)</f>
        <v>0</v>
      </c>
      <c r="BH118" s="231">
        <f>IF(O118="sníž. přenesená",K118,0)</f>
        <v>0</v>
      </c>
      <c r="BI118" s="231">
        <f>IF(O118="nulová",K118,0)</f>
        <v>0</v>
      </c>
      <c r="BJ118" s="19" t="s">
        <v>84</v>
      </c>
      <c r="BK118" s="231">
        <f>ROUND(P118*H118,2)</f>
        <v>0</v>
      </c>
      <c r="BL118" s="19" t="s">
        <v>218</v>
      </c>
      <c r="BM118" s="230" t="s">
        <v>1722</v>
      </c>
    </row>
    <row r="119" s="2" customFormat="1">
      <c r="A119" s="40"/>
      <c r="B119" s="41"/>
      <c r="C119" s="42"/>
      <c r="D119" s="232" t="s">
        <v>220</v>
      </c>
      <c r="E119" s="42"/>
      <c r="F119" s="233" t="s">
        <v>1723</v>
      </c>
      <c r="G119" s="42"/>
      <c r="H119" s="42"/>
      <c r="I119" s="234"/>
      <c r="J119" s="234"/>
      <c r="K119" s="42"/>
      <c r="L119" s="42"/>
      <c r="M119" s="46"/>
      <c r="N119" s="235"/>
      <c r="O119" s="236"/>
      <c r="P119" s="86"/>
      <c r="Q119" s="86"/>
      <c r="R119" s="86"/>
      <c r="S119" s="86"/>
      <c r="T119" s="86"/>
      <c r="U119" s="86"/>
      <c r="V119" s="86"/>
      <c r="W119" s="86"/>
      <c r="X119" s="87"/>
      <c r="Y119" s="40"/>
      <c r="Z119" s="40"/>
      <c r="AA119" s="40"/>
      <c r="AB119" s="40"/>
      <c r="AC119" s="40"/>
      <c r="AD119" s="40"/>
      <c r="AE119" s="40"/>
      <c r="AT119" s="19" t="s">
        <v>220</v>
      </c>
      <c r="AU119" s="19" t="s">
        <v>86</v>
      </c>
    </row>
    <row r="120" s="13" customFormat="1">
      <c r="A120" s="13"/>
      <c r="B120" s="237"/>
      <c r="C120" s="238"/>
      <c r="D120" s="232" t="s">
        <v>222</v>
      </c>
      <c r="E120" s="239" t="s">
        <v>22</v>
      </c>
      <c r="F120" s="240" t="s">
        <v>1724</v>
      </c>
      <c r="G120" s="238"/>
      <c r="H120" s="241">
        <v>7.6189999999999998</v>
      </c>
      <c r="I120" s="242"/>
      <c r="J120" s="242"/>
      <c r="K120" s="238"/>
      <c r="L120" s="238"/>
      <c r="M120" s="243"/>
      <c r="N120" s="244"/>
      <c r="O120" s="245"/>
      <c r="P120" s="245"/>
      <c r="Q120" s="245"/>
      <c r="R120" s="245"/>
      <c r="S120" s="245"/>
      <c r="T120" s="245"/>
      <c r="U120" s="245"/>
      <c r="V120" s="245"/>
      <c r="W120" s="245"/>
      <c r="X120" s="246"/>
      <c r="Y120" s="13"/>
      <c r="Z120" s="13"/>
      <c r="AA120" s="13"/>
      <c r="AB120" s="13"/>
      <c r="AC120" s="13"/>
      <c r="AD120" s="13"/>
      <c r="AE120" s="13"/>
      <c r="AT120" s="247" t="s">
        <v>222</v>
      </c>
      <c r="AU120" s="247" t="s">
        <v>86</v>
      </c>
      <c r="AV120" s="13" t="s">
        <v>86</v>
      </c>
      <c r="AW120" s="13" t="s">
        <v>5</v>
      </c>
      <c r="AX120" s="13" t="s">
        <v>77</v>
      </c>
      <c r="AY120" s="247" t="s">
        <v>211</v>
      </c>
    </row>
    <row r="121" s="13" customFormat="1">
      <c r="A121" s="13"/>
      <c r="B121" s="237"/>
      <c r="C121" s="238"/>
      <c r="D121" s="232" t="s">
        <v>222</v>
      </c>
      <c r="E121" s="239" t="s">
        <v>22</v>
      </c>
      <c r="F121" s="240" t="s">
        <v>1725</v>
      </c>
      <c r="G121" s="238"/>
      <c r="H121" s="241">
        <v>23.649999999999999</v>
      </c>
      <c r="I121" s="242"/>
      <c r="J121" s="242"/>
      <c r="K121" s="238"/>
      <c r="L121" s="238"/>
      <c r="M121" s="243"/>
      <c r="N121" s="244"/>
      <c r="O121" s="245"/>
      <c r="P121" s="245"/>
      <c r="Q121" s="245"/>
      <c r="R121" s="245"/>
      <c r="S121" s="245"/>
      <c r="T121" s="245"/>
      <c r="U121" s="245"/>
      <c r="V121" s="245"/>
      <c r="W121" s="245"/>
      <c r="X121" s="246"/>
      <c r="Y121" s="13"/>
      <c r="Z121" s="13"/>
      <c r="AA121" s="13"/>
      <c r="AB121" s="13"/>
      <c r="AC121" s="13"/>
      <c r="AD121" s="13"/>
      <c r="AE121" s="13"/>
      <c r="AT121" s="247" t="s">
        <v>222</v>
      </c>
      <c r="AU121" s="247" t="s">
        <v>86</v>
      </c>
      <c r="AV121" s="13" t="s">
        <v>86</v>
      </c>
      <c r="AW121" s="13" t="s">
        <v>5</v>
      </c>
      <c r="AX121" s="13" t="s">
        <v>77</v>
      </c>
      <c r="AY121" s="247" t="s">
        <v>211</v>
      </c>
    </row>
    <row r="122" s="14" customFormat="1">
      <c r="A122" s="14"/>
      <c r="B122" s="248"/>
      <c r="C122" s="249"/>
      <c r="D122" s="232" t="s">
        <v>222</v>
      </c>
      <c r="E122" s="250" t="s">
        <v>22</v>
      </c>
      <c r="F122" s="251" t="s">
        <v>331</v>
      </c>
      <c r="G122" s="249"/>
      <c r="H122" s="252">
        <v>31.268999999999998</v>
      </c>
      <c r="I122" s="253"/>
      <c r="J122" s="253"/>
      <c r="K122" s="249"/>
      <c r="L122" s="249"/>
      <c r="M122" s="254"/>
      <c r="N122" s="255"/>
      <c r="O122" s="256"/>
      <c r="P122" s="256"/>
      <c r="Q122" s="256"/>
      <c r="R122" s="256"/>
      <c r="S122" s="256"/>
      <c r="T122" s="256"/>
      <c r="U122" s="256"/>
      <c r="V122" s="256"/>
      <c r="W122" s="256"/>
      <c r="X122" s="257"/>
      <c r="Y122" s="14"/>
      <c r="Z122" s="14"/>
      <c r="AA122" s="14"/>
      <c r="AB122" s="14"/>
      <c r="AC122" s="14"/>
      <c r="AD122" s="14"/>
      <c r="AE122" s="14"/>
      <c r="AT122" s="258" t="s">
        <v>222</v>
      </c>
      <c r="AU122" s="258" t="s">
        <v>86</v>
      </c>
      <c r="AV122" s="14" t="s">
        <v>218</v>
      </c>
      <c r="AW122" s="14" t="s">
        <v>5</v>
      </c>
      <c r="AX122" s="14" t="s">
        <v>84</v>
      </c>
      <c r="AY122" s="258" t="s">
        <v>211</v>
      </c>
    </row>
    <row r="123" s="2" customFormat="1" ht="24.15" customHeight="1">
      <c r="A123" s="40"/>
      <c r="B123" s="41"/>
      <c r="C123" s="218" t="s">
        <v>218</v>
      </c>
      <c r="D123" s="218" t="s">
        <v>213</v>
      </c>
      <c r="E123" s="219" t="s">
        <v>1726</v>
      </c>
      <c r="F123" s="220" t="s">
        <v>1727</v>
      </c>
      <c r="G123" s="221" t="s">
        <v>272</v>
      </c>
      <c r="H123" s="222">
        <v>6.6479999999999997</v>
      </c>
      <c r="I123" s="223"/>
      <c r="J123" s="223"/>
      <c r="K123" s="224">
        <f>ROUND(P123*H123,2)</f>
        <v>0</v>
      </c>
      <c r="L123" s="220" t="s">
        <v>217</v>
      </c>
      <c r="M123" s="46"/>
      <c r="N123" s="225" t="s">
        <v>22</v>
      </c>
      <c r="O123" s="226" t="s">
        <v>46</v>
      </c>
      <c r="P123" s="227">
        <f>I123+J123</f>
        <v>0</v>
      </c>
      <c r="Q123" s="227">
        <f>ROUND(I123*H123,2)</f>
        <v>0</v>
      </c>
      <c r="R123" s="227">
        <f>ROUND(J123*H123,2)</f>
        <v>0</v>
      </c>
      <c r="S123" s="86"/>
      <c r="T123" s="228">
        <f>S123*H123</f>
        <v>0</v>
      </c>
      <c r="U123" s="228">
        <v>0.14030000000000001</v>
      </c>
      <c r="V123" s="228">
        <f>U123*H123</f>
        <v>0.93271440000000005</v>
      </c>
      <c r="W123" s="228">
        <v>0</v>
      </c>
      <c r="X123" s="229">
        <f>W123*H123</f>
        <v>0</v>
      </c>
      <c r="Y123" s="40"/>
      <c r="Z123" s="40"/>
      <c r="AA123" s="40"/>
      <c r="AB123" s="40"/>
      <c r="AC123" s="40"/>
      <c r="AD123" s="40"/>
      <c r="AE123" s="40"/>
      <c r="AR123" s="230" t="s">
        <v>218</v>
      </c>
      <c r="AT123" s="230" t="s">
        <v>213</v>
      </c>
      <c r="AU123" s="230" t="s">
        <v>86</v>
      </c>
      <c r="AY123" s="19" t="s">
        <v>211</v>
      </c>
      <c r="BE123" s="231">
        <f>IF(O123="základní",K123,0)</f>
        <v>0</v>
      </c>
      <c r="BF123" s="231">
        <f>IF(O123="snížená",K123,0)</f>
        <v>0</v>
      </c>
      <c r="BG123" s="231">
        <f>IF(O123="zákl. přenesená",K123,0)</f>
        <v>0</v>
      </c>
      <c r="BH123" s="231">
        <f>IF(O123="sníž. přenesená",K123,0)</f>
        <v>0</v>
      </c>
      <c r="BI123" s="231">
        <f>IF(O123="nulová",K123,0)</f>
        <v>0</v>
      </c>
      <c r="BJ123" s="19" t="s">
        <v>84</v>
      </c>
      <c r="BK123" s="231">
        <f>ROUND(P123*H123,2)</f>
        <v>0</v>
      </c>
      <c r="BL123" s="19" t="s">
        <v>218</v>
      </c>
      <c r="BM123" s="230" t="s">
        <v>1728</v>
      </c>
    </row>
    <row r="124" s="2" customFormat="1">
      <c r="A124" s="40"/>
      <c r="B124" s="41"/>
      <c r="C124" s="42"/>
      <c r="D124" s="232" t="s">
        <v>220</v>
      </c>
      <c r="E124" s="42"/>
      <c r="F124" s="233" t="s">
        <v>1729</v>
      </c>
      <c r="G124" s="42"/>
      <c r="H124" s="42"/>
      <c r="I124" s="234"/>
      <c r="J124" s="234"/>
      <c r="K124" s="42"/>
      <c r="L124" s="42"/>
      <c r="M124" s="46"/>
      <c r="N124" s="235"/>
      <c r="O124" s="236"/>
      <c r="P124" s="86"/>
      <c r="Q124" s="86"/>
      <c r="R124" s="86"/>
      <c r="S124" s="86"/>
      <c r="T124" s="86"/>
      <c r="U124" s="86"/>
      <c r="V124" s="86"/>
      <c r="W124" s="86"/>
      <c r="X124" s="87"/>
      <c r="Y124" s="40"/>
      <c r="Z124" s="40"/>
      <c r="AA124" s="40"/>
      <c r="AB124" s="40"/>
      <c r="AC124" s="40"/>
      <c r="AD124" s="40"/>
      <c r="AE124" s="40"/>
      <c r="AT124" s="19" t="s">
        <v>220</v>
      </c>
      <c r="AU124" s="19" t="s">
        <v>86</v>
      </c>
    </row>
    <row r="125" s="13" customFormat="1">
      <c r="A125" s="13"/>
      <c r="B125" s="237"/>
      <c r="C125" s="238"/>
      <c r="D125" s="232" t="s">
        <v>222</v>
      </c>
      <c r="E125" s="239" t="s">
        <v>22</v>
      </c>
      <c r="F125" s="240" t="s">
        <v>1730</v>
      </c>
      <c r="G125" s="238"/>
      <c r="H125" s="241">
        <v>6.6479999999999997</v>
      </c>
      <c r="I125" s="242"/>
      <c r="J125" s="242"/>
      <c r="K125" s="238"/>
      <c r="L125" s="238"/>
      <c r="M125" s="243"/>
      <c r="N125" s="244"/>
      <c r="O125" s="245"/>
      <c r="P125" s="245"/>
      <c r="Q125" s="245"/>
      <c r="R125" s="245"/>
      <c r="S125" s="245"/>
      <c r="T125" s="245"/>
      <c r="U125" s="245"/>
      <c r="V125" s="245"/>
      <c r="W125" s="245"/>
      <c r="X125" s="246"/>
      <c r="Y125" s="13"/>
      <c r="Z125" s="13"/>
      <c r="AA125" s="13"/>
      <c r="AB125" s="13"/>
      <c r="AC125" s="13"/>
      <c r="AD125" s="13"/>
      <c r="AE125" s="13"/>
      <c r="AT125" s="247" t="s">
        <v>222</v>
      </c>
      <c r="AU125" s="247" t="s">
        <v>86</v>
      </c>
      <c r="AV125" s="13" t="s">
        <v>86</v>
      </c>
      <c r="AW125" s="13" t="s">
        <v>5</v>
      </c>
      <c r="AX125" s="13" t="s">
        <v>84</v>
      </c>
      <c r="AY125" s="247" t="s">
        <v>211</v>
      </c>
    </row>
    <row r="126" s="2" customFormat="1" ht="24.15" customHeight="1">
      <c r="A126" s="40"/>
      <c r="B126" s="41"/>
      <c r="C126" s="218" t="s">
        <v>240</v>
      </c>
      <c r="D126" s="218" t="s">
        <v>213</v>
      </c>
      <c r="E126" s="219" t="s">
        <v>862</v>
      </c>
      <c r="F126" s="220" t="s">
        <v>863</v>
      </c>
      <c r="G126" s="221" t="s">
        <v>272</v>
      </c>
      <c r="H126" s="222">
        <v>0.22400000000000001</v>
      </c>
      <c r="I126" s="223"/>
      <c r="J126" s="223"/>
      <c r="K126" s="224">
        <f>ROUND(P126*H126,2)</f>
        <v>0</v>
      </c>
      <c r="L126" s="220" t="s">
        <v>217</v>
      </c>
      <c r="M126" s="46"/>
      <c r="N126" s="225" t="s">
        <v>22</v>
      </c>
      <c r="O126" s="226" t="s">
        <v>46</v>
      </c>
      <c r="P126" s="227">
        <f>I126+J126</f>
        <v>0</v>
      </c>
      <c r="Q126" s="227">
        <f>ROUND(I126*H126,2)</f>
        <v>0</v>
      </c>
      <c r="R126" s="227">
        <f>ROUND(J126*H126,2)</f>
        <v>0</v>
      </c>
      <c r="S126" s="86"/>
      <c r="T126" s="228">
        <f>S126*H126</f>
        <v>0</v>
      </c>
      <c r="U126" s="228">
        <v>0.17818400000000001</v>
      </c>
      <c r="V126" s="228">
        <f>U126*H126</f>
        <v>0.039913216000000001</v>
      </c>
      <c r="W126" s="228">
        <v>0</v>
      </c>
      <c r="X126" s="229">
        <f>W126*H126</f>
        <v>0</v>
      </c>
      <c r="Y126" s="40"/>
      <c r="Z126" s="40"/>
      <c r="AA126" s="40"/>
      <c r="AB126" s="40"/>
      <c r="AC126" s="40"/>
      <c r="AD126" s="40"/>
      <c r="AE126" s="40"/>
      <c r="AR126" s="230" t="s">
        <v>218</v>
      </c>
      <c r="AT126" s="230" t="s">
        <v>213</v>
      </c>
      <c r="AU126" s="230" t="s">
        <v>86</v>
      </c>
      <c r="AY126" s="19" t="s">
        <v>211</v>
      </c>
      <c r="BE126" s="231">
        <f>IF(O126="základní",K126,0)</f>
        <v>0</v>
      </c>
      <c r="BF126" s="231">
        <f>IF(O126="snížená",K126,0)</f>
        <v>0</v>
      </c>
      <c r="BG126" s="231">
        <f>IF(O126="zákl. přenesená",K126,0)</f>
        <v>0</v>
      </c>
      <c r="BH126" s="231">
        <f>IF(O126="sníž. přenesená",K126,0)</f>
        <v>0</v>
      </c>
      <c r="BI126" s="231">
        <f>IF(O126="nulová",K126,0)</f>
        <v>0</v>
      </c>
      <c r="BJ126" s="19" t="s">
        <v>84</v>
      </c>
      <c r="BK126" s="231">
        <f>ROUND(P126*H126,2)</f>
        <v>0</v>
      </c>
      <c r="BL126" s="19" t="s">
        <v>218</v>
      </c>
      <c r="BM126" s="230" t="s">
        <v>1731</v>
      </c>
    </row>
    <row r="127" s="2" customFormat="1">
      <c r="A127" s="40"/>
      <c r="B127" s="41"/>
      <c r="C127" s="42"/>
      <c r="D127" s="232" t="s">
        <v>220</v>
      </c>
      <c r="E127" s="42"/>
      <c r="F127" s="233" t="s">
        <v>865</v>
      </c>
      <c r="G127" s="42"/>
      <c r="H127" s="42"/>
      <c r="I127" s="234"/>
      <c r="J127" s="234"/>
      <c r="K127" s="42"/>
      <c r="L127" s="42"/>
      <c r="M127" s="46"/>
      <c r="N127" s="235"/>
      <c r="O127" s="236"/>
      <c r="P127" s="86"/>
      <c r="Q127" s="86"/>
      <c r="R127" s="86"/>
      <c r="S127" s="86"/>
      <c r="T127" s="86"/>
      <c r="U127" s="86"/>
      <c r="V127" s="86"/>
      <c r="W127" s="86"/>
      <c r="X127" s="87"/>
      <c r="Y127" s="40"/>
      <c r="Z127" s="40"/>
      <c r="AA127" s="40"/>
      <c r="AB127" s="40"/>
      <c r="AC127" s="40"/>
      <c r="AD127" s="40"/>
      <c r="AE127" s="40"/>
      <c r="AT127" s="19" t="s">
        <v>220</v>
      </c>
      <c r="AU127" s="19" t="s">
        <v>86</v>
      </c>
    </row>
    <row r="128" s="13" customFormat="1">
      <c r="A128" s="13"/>
      <c r="B128" s="237"/>
      <c r="C128" s="238"/>
      <c r="D128" s="232" t="s">
        <v>222</v>
      </c>
      <c r="E128" s="239" t="s">
        <v>22</v>
      </c>
      <c r="F128" s="240" t="s">
        <v>1732</v>
      </c>
      <c r="G128" s="238"/>
      <c r="H128" s="241">
        <v>0.22400000000000001</v>
      </c>
      <c r="I128" s="242"/>
      <c r="J128" s="242"/>
      <c r="K128" s="238"/>
      <c r="L128" s="238"/>
      <c r="M128" s="243"/>
      <c r="N128" s="244"/>
      <c r="O128" s="245"/>
      <c r="P128" s="245"/>
      <c r="Q128" s="245"/>
      <c r="R128" s="245"/>
      <c r="S128" s="245"/>
      <c r="T128" s="245"/>
      <c r="U128" s="245"/>
      <c r="V128" s="245"/>
      <c r="W128" s="245"/>
      <c r="X128" s="246"/>
      <c r="Y128" s="13"/>
      <c r="Z128" s="13"/>
      <c r="AA128" s="13"/>
      <c r="AB128" s="13"/>
      <c r="AC128" s="13"/>
      <c r="AD128" s="13"/>
      <c r="AE128" s="13"/>
      <c r="AT128" s="247" t="s">
        <v>222</v>
      </c>
      <c r="AU128" s="247" t="s">
        <v>86</v>
      </c>
      <c r="AV128" s="13" t="s">
        <v>86</v>
      </c>
      <c r="AW128" s="13" t="s">
        <v>5</v>
      </c>
      <c r="AX128" s="13" t="s">
        <v>84</v>
      </c>
      <c r="AY128" s="247" t="s">
        <v>211</v>
      </c>
    </row>
    <row r="129" s="12" customFormat="1" ht="22.8" customHeight="1">
      <c r="A129" s="12"/>
      <c r="B129" s="201"/>
      <c r="C129" s="202"/>
      <c r="D129" s="203" t="s">
        <v>76</v>
      </c>
      <c r="E129" s="216" t="s">
        <v>218</v>
      </c>
      <c r="F129" s="216" t="s">
        <v>307</v>
      </c>
      <c r="G129" s="202"/>
      <c r="H129" s="202"/>
      <c r="I129" s="205"/>
      <c r="J129" s="205"/>
      <c r="K129" s="217">
        <f>BK129</f>
        <v>0</v>
      </c>
      <c r="L129" s="202"/>
      <c r="M129" s="207"/>
      <c r="N129" s="208"/>
      <c r="O129" s="209"/>
      <c r="P129" s="209"/>
      <c r="Q129" s="210">
        <f>SUM(Q130:Q132)</f>
        <v>0</v>
      </c>
      <c r="R129" s="210">
        <f>SUM(R130:R132)</f>
        <v>0</v>
      </c>
      <c r="S129" s="209"/>
      <c r="T129" s="211">
        <f>SUM(T130:T132)</f>
        <v>0</v>
      </c>
      <c r="U129" s="209"/>
      <c r="V129" s="211">
        <f>SUM(V130:V132)</f>
        <v>0.15984138000000001</v>
      </c>
      <c r="W129" s="209"/>
      <c r="X129" s="212">
        <f>SUM(X130:X132)</f>
        <v>0</v>
      </c>
      <c r="Y129" s="12"/>
      <c r="Z129" s="12"/>
      <c r="AA129" s="12"/>
      <c r="AB129" s="12"/>
      <c r="AC129" s="12"/>
      <c r="AD129" s="12"/>
      <c r="AE129" s="12"/>
      <c r="AR129" s="213" t="s">
        <v>84</v>
      </c>
      <c r="AT129" s="214" t="s">
        <v>76</v>
      </c>
      <c r="AU129" s="214" t="s">
        <v>84</v>
      </c>
      <c r="AY129" s="213" t="s">
        <v>211</v>
      </c>
      <c r="BK129" s="215">
        <f>SUM(BK130:BK132)</f>
        <v>0</v>
      </c>
    </row>
    <row r="130" s="2" customFormat="1" ht="24.15" customHeight="1">
      <c r="A130" s="40"/>
      <c r="B130" s="41"/>
      <c r="C130" s="218" t="s">
        <v>246</v>
      </c>
      <c r="D130" s="218" t="s">
        <v>213</v>
      </c>
      <c r="E130" s="219" t="s">
        <v>1733</v>
      </c>
      <c r="F130" s="220" t="s">
        <v>1734</v>
      </c>
      <c r="G130" s="221" t="s">
        <v>497</v>
      </c>
      <c r="H130" s="222">
        <v>3</v>
      </c>
      <c r="I130" s="223"/>
      <c r="J130" s="223"/>
      <c r="K130" s="224">
        <f>ROUND(P130*H130,2)</f>
        <v>0</v>
      </c>
      <c r="L130" s="220" t="s">
        <v>217</v>
      </c>
      <c r="M130" s="46"/>
      <c r="N130" s="225" t="s">
        <v>22</v>
      </c>
      <c r="O130" s="226" t="s">
        <v>46</v>
      </c>
      <c r="P130" s="227">
        <f>I130+J130</f>
        <v>0</v>
      </c>
      <c r="Q130" s="227">
        <f>ROUND(I130*H130,2)</f>
        <v>0</v>
      </c>
      <c r="R130" s="227">
        <f>ROUND(J130*H130,2)</f>
        <v>0</v>
      </c>
      <c r="S130" s="86"/>
      <c r="T130" s="228">
        <f>S130*H130</f>
        <v>0</v>
      </c>
      <c r="U130" s="228">
        <v>0.053280460000000002</v>
      </c>
      <c r="V130" s="228">
        <f>U130*H130</f>
        <v>0.15984138000000001</v>
      </c>
      <c r="W130" s="228">
        <v>0</v>
      </c>
      <c r="X130" s="229">
        <f>W130*H130</f>
        <v>0</v>
      </c>
      <c r="Y130" s="40"/>
      <c r="Z130" s="40"/>
      <c r="AA130" s="40"/>
      <c r="AB130" s="40"/>
      <c r="AC130" s="40"/>
      <c r="AD130" s="40"/>
      <c r="AE130" s="40"/>
      <c r="AR130" s="230" t="s">
        <v>218</v>
      </c>
      <c r="AT130" s="230" t="s">
        <v>213</v>
      </c>
      <c r="AU130" s="230" t="s">
        <v>86</v>
      </c>
      <c r="AY130" s="19" t="s">
        <v>211</v>
      </c>
      <c r="BE130" s="231">
        <f>IF(O130="základní",K130,0)</f>
        <v>0</v>
      </c>
      <c r="BF130" s="231">
        <f>IF(O130="snížená",K130,0)</f>
        <v>0</v>
      </c>
      <c r="BG130" s="231">
        <f>IF(O130="zákl. přenesená",K130,0)</f>
        <v>0</v>
      </c>
      <c r="BH130" s="231">
        <f>IF(O130="sníž. přenesená",K130,0)</f>
        <v>0</v>
      </c>
      <c r="BI130" s="231">
        <f>IF(O130="nulová",K130,0)</f>
        <v>0</v>
      </c>
      <c r="BJ130" s="19" t="s">
        <v>84</v>
      </c>
      <c r="BK130" s="231">
        <f>ROUND(P130*H130,2)</f>
        <v>0</v>
      </c>
      <c r="BL130" s="19" t="s">
        <v>218</v>
      </c>
      <c r="BM130" s="230" t="s">
        <v>1735</v>
      </c>
    </row>
    <row r="131" s="2" customFormat="1">
      <c r="A131" s="40"/>
      <c r="B131" s="41"/>
      <c r="C131" s="42"/>
      <c r="D131" s="232" t="s">
        <v>220</v>
      </c>
      <c r="E131" s="42"/>
      <c r="F131" s="233" t="s">
        <v>1736</v>
      </c>
      <c r="G131" s="42"/>
      <c r="H131" s="42"/>
      <c r="I131" s="234"/>
      <c r="J131" s="234"/>
      <c r="K131" s="42"/>
      <c r="L131" s="42"/>
      <c r="M131" s="46"/>
      <c r="N131" s="235"/>
      <c r="O131" s="236"/>
      <c r="P131" s="86"/>
      <c r="Q131" s="86"/>
      <c r="R131" s="86"/>
      <c r="S131" s="86"/>
      <c r="T131" s="86"/>
      <c r="U131" s="86"/>
      <c r="V131" s="86"/>
      <c r="W131" s="86"/>
      <c r="X131" s="87"/>
      <c r="Y131" s="40"/>
      <c r="Z131" s="40"/>
      <c r="AA131" s="40"/>
      <c r="AB131" s="40"/>
      <c r="AC131" s="40"/>
      <c r="AD131" s="40"/>
      <c r="AE131" s="40"/>
      <c r="AT131" s="19" t="s">
        <v>220</v>
      </c>
      <c r="AU131" s="19" t="s">
        <v>86</v>
      </c>
    </row>
    <row r="132" s="13" customFormat="1">
      <c r="A132" s="13"/>
      <c r="B132" s="237"/>
      <c r="C132" s="238"/>
      <c r="D132" s="232" t="s">
        <v>222</v>
      </c>
      <c r="E132" s="239" t="s">
        <v>22</v>
      </c>
      <c r="F132" s="240" t="s">
        <v>1737</v>
      </c>
      <c r="G132" s="238"/>
      <c r="H132" s="241">
        <v>3</v>
      </c>
      <c r="I132" s="242"/>
      <c r="J132" s="242"/>
      <c r="K132" s="238"/>
      <c r="L132" s="238"/>
      <c r="M132" s="243"/>
      <c r="N132" s="244"/>
      <c r="O132" s="245"/>
      <c r="P132" s="245"/>
      <c r="Q132" s="245"/>
      <c r="R132" s="245"/>
      <c r="S132" s="245"/>
      <c r="T132" s="245"/>
      <c r="U132" s="245"/>
      <c r="V132" s="245"/>
      <c r="W132" s="245"/>
      <c r="X132" s="246"/>
      <c r="Y132" s="13"/>
      <c r="Z132" s="13"/>
      <c r="AA132" s="13"/>
      <c r="AB132" s="13"/>
      <c r="AC132" s="13"/>
      <c r="AD132" s="13"/>
      <c r="AE132" s="13"/>
      <c r="AT132" s="247" t="s">
        <v>222</v>
      </c>
      <c r="AU132" s="247" t="s">
        <v>86</v>
      </c>
      <c r="AV132" s="13" t="s">
        <v>86</v>
      </c>
      <c r="AW132" s="13" t="s">
        <v>5</v>
      </c>
      <c r="AX132" s="13" t="s">
        <v>84</v>
      </c>
      <c r="AY132" s="247" t="s">
        <v>211</v>
      </c>
    </row>
    <row r="133" s="12" customFormat="1" ht="22.8" customHeight="1">
      <c r="A133" s="12"/>
      <c r="B133" s="201"/>
      <c r="C133" s="202"/>
      <c r="D133" s="203" t="s">
        <v>76</v>
      </c>
      <c r="E133" s="216" t="s">
        <v>246</v>
      </c>
      <c r="F133" s="216" t="s">
        <v>361</v>
      </c>
      <c r="G133" s="202"/>
      <c r="H133" s="202"/>
      <c r="I133" s="205"/>
      <c r="J133" s="205"/>
      <c r="K133" s="217">
        <f>BK133</f>
        <v>0</v>
      </c>
      <c r="L133" s="202"/>
      <c r="M133" s="207"/>
      <c r="N133" s="208"/>
      <c r="O133" s="209"/>
      <c r="P133" s="209"/>
      <c r="Q133" s="210">
        <f>SUM(Q134:Q304)</f>
        <v>0</v>
      </c>
      <c r="R133" s="210">
        <f>SUM(R134:R304)</f>
        <v>0</v>
      </c>
      <c r="S133" s="209"/>
      <c r="T133" s="211">
        <f>SUM(T134:T304)</f>
        <v>0</v>
      </c>
      <c r="U133" s="209"/>
      <c r="V133" s="211">
        <f>SUM(V134:V304)</f>
        <v>570.9739240739882</v>
      </c>
      <c r="W133" s="209"/>
      <c r="X133" s="212">
        <f>SUM(X134:X304)</f>
        <v>0</v>
      </c>
      <c r="Y133" s="12"/>
      <c r="Z133" s="12"/>
      <c r="AA133" s="12"/>
      <c r="AB133" s="12"/>
      <c r="AC133" s="12"/>
      <c r="AD133" s="12"/>
      <c r="AE133" s="12"/>
      <c r="AR133" s="213" t="s">
        <v>84</v>
      </c>
      <c r="AT133" s="214" t="s">
        <v>76</v>
      </c>
      <c r="AU133" s="214" t="s">
        <v>84</v>
      </c>
      <c r="AY133" s="213" t="s">
        <v>211</v>
      </c>
      <c r="BK133" s="215">
        <f>SUM(BK134:BK304)</f>
        <v>0</v>
      </c>
    </row>
    <row r="134" s="2" customFormat="1" ht="24.15" customHeight="1">
      <c r="A134" s="40"/>
      <c r="B134" s="41"/>
      <c r="C134" s="218" t="s">
        <v>253</v>
      </c>
      <c r="D134" s="218" t="s">
        <v>213</v>
      </c>
      <c r="E134" s="219" t="s">
        <v>1738</v>
      </c>
      <c r="F134" s="220" t="s">
        <v>1739</v>
      </c>
      <c r="G134" s="221" t="s">
        <v>272</v>
      </c>
      <c r="H134" s="222">
        <v>267.39999999999998</v>
      </c>
      <c r="I134" s="223"/>
      <c r="J134" s="223"/>
      <c r="K134" s="224">
        <f>ROUND(P134*H134,2)</f>
        <v>0</v>
      </c>
      <c r="L134" s="220" t="s">
        <v>217</v>
      </c>
      <c r="M134" s="46"/>
      <c r="N134" s="225" t="s">
        <v>22</v>
      </c>
      <c r="O134" s="226" t="s">
        <v>46</v>
      </c>
      <c r="P134" s="227">
        <f>I134+J134</f>
        <v>0</v>
      </c>
      <c r="Q134" s="227">
        <f>ROUND(I134*H134,2)</f>
        <v>0</v>
      </c>
      <c r="R134" s="227">
        <f>ROUND(J134*H134,2)</f>
        <v>0</v>
      </c>
      <c r="S134" s="86"/>
      <c r="T134" s="228">
        <f>S134*H134</f>
        <v>0</v>
      </c>
      <c r="U134" s="228">
        <v>0.028400000000000002</v>
      </c>
      <c r="V134" s="228">
        <f>U134*H134</f>
        <v>7.5941599999999996</v>
      </c>
      <c r="W134" s="228">
        <v>0</v>
      </c>
      <c r="X134" s="229">
        <f>W134*H134</f>
        <v>0</v>
      </c>
      <c r="Y134" s="40"/>
      <c r="Z134" s="40"/>
      <c r="AA134" s="40"/>
      <c r="AB134" s="40"/>
      <c r="AC134" s="40"/>
      <c r="AD134" s="40"/>
      <c r="AE134" s="40"/>
      <c r="AR134" s="230" t="s">
        <v>218</v>
      </c>
      <c r="AT134" s="230" t="s">
        <v>213</v>
      </c>
      <c r="AU134" s="230" t="s">
        <v>86</v>
      </c>
      <c r="AY134" s="19" t="s">
        <v>211</v>
      </c>
      <c r="BE134" s="231">
        <f>IF(O134="základní",K134,0)</f>
        <v>0</v>
      </c>
      <c r="BF134" s="231">
        <f>IF(O134="snížená",K134,0)</f>
        <v>0</v>
      </c>
      <c r="BG134" s="231">
        <f>IF(O134="zákl. přenesená",K134,0)</f>
        <v>0</v>
      </c>
      <c r="BH134" s="231">
        <f>IF(O134="sníž. přenesená",K134,0)</f>
        <v>0</v>
      </c>
      <c r="BI134" s="231">
        <f>IF(O134="nulová",K134,0)</f>
        <v>0</v>
      </c>
      <c r="BJ134" s="19" t="s">
        <v>84</v>
      </c>
      <c r="BK134" s="231">
        <f>ROUND(P134*H134,2)</f>
        <v>0</v>
      </c>
      <c r="BL134" s="19" t="s">
        <v>218</v>
      </c>
      <c r="BM134" s="230" t="s">
        <v>1740</v>
      </c>
    </row>
    <row r="135" s="2" customFormat="1">
      <c r="A135" s="40"/>
      <c r="B135" s="41"/>
      <c r="C135" s="42"/>
      <c r="D135" s="232" t="s">
        <v>220</v>
      </c>
      <c r="E135" s="42"/>
      <c r="F135" s="233" t="s">
        <v>1741</v>
      </c>
      <c r="G135" s="42"/>
      <c r="H135" s="42"/>
      <c r="I135" s="234"/>
      <c r="J135" s="234"/>
      <c r="K135" s="42"/>
      <c r="L135" s="42"/>
      <c r="M135" s="46"/>
      <c r="N135" s="235"/>
      <c r="O135" s="236"/>
      <c r="P135" s="86"/>
      <c r="Q135" s="86"/>
      <c r="R135" s="86"/>
      <c r="S135" s="86"/>
      <c r="T135" s="86"/>
      <c r="U135" s="86"/>
      <c r="V135" s="86"/>
      <c r="W135" s="86"/>
      <c r="X135" s="87"/>
      <c r="Y135" s="40"/>
      <c r="Z135" s="40"/>
      <c r="AA135" s="40"/>
      <c r="AB135" s="40"/>
      <c r="AC135" s="40"/>
      <c r="AD135" s="40"/>
      <c r="AE135" s="40"/>
      <c r="AT135" s="19" t="s">
        <v>220</v>
      </c>
      <c r="AU135" s="19" t="s">
        <v>86</v>
      </c>
    </row>
    <row r="136" s="13" customFormat="1">
      <c r="A136" s="13"/>
      <c r="B136" s="237"/>
      <c r="C136" s="238"/>
      <c r="D136" s="232" t="s">
        <v>222</v>
      </c>
      <c r="E136" s="239" t="s">
        <v>22</v>
      </c>
      <c r="F136" s="240" t="s">
        <v>1742</v>
      </c>
      <c r="G136" s="238"/>
      <c r="H136" s="241">
        <v>267.39999999999998</v>
      </c>
      <c r="I136" s="242"/>
      <c r="J136" s="242"/>
      <c r="K136" s="238"/>
      <c r="L136" s="238"/>
      <c r="M136" s="243"/>
      <c r="N136" s="244"/>
      <c r="O136" s="245"/>
      <c r="P136" s="245"/>
      <c r="Q136" s="245"/>
      <c r="R136" s="245"/>
      <c r="S136" s="245"/>
      <c r="T136" s="245"/>
      <c r="U136" s="245"/>
      <c r="V136" s="245"/>
      <c r="W136" s="245"/>
      <c r="X136" s="246"/>
      <c r="Y136" s="13"/>
      <c r="Z136" s="13"/>
      <c r="AA136" s="13"/>
      <c r="AB136" s="13"/>
      <c r="AC136" s="13"/>
      <c r="AD136" s="13"/>
      <c r="AE136" s="13"/>
      <c r="AT136" s="247" t="s">
        <v>222</v>
      </c>
      <c r="AU136" s="247" t="s">
        <v>86</v>
      </c>
      <c r="AV136" s="13" t="s">
        <v>86</v>
      </c>
      <c r="AW136" s="13" t="s">
        <v>5</v>
      </c>
      <c r="AX136" s="13" t="s">
        <v>84</v>
      </c>
      <c r="AY136" s="247" t="s">
        <v>211</v>
      </c>
    </row>
    <row r="137" s="2" customFormat="1">
      <c r="A137" s="40"/>
      <c r="B137" s="41"/>
      <c r="C137" s="218" t="s">
        <v>258</v>
      </c>
      <c r="D137" s="218" t="s">
        <v>213</v>
      </c>
      <c r="E137" s="219" t="s">
        <v>1743</v>
      </c>
      <c r="F137" s="220" t="s">
        <v>1744</v>
      </c>
      <c r="G137" s="221" t="s">
        <v>272</v>
      </c>
      <c r="H137" s="222">
        <v>267.39999999999998</v>
      </c>
      <c r="I137" s="223"/>
      <c r="J137" s="223"/>
      <c r="K137" s="224">
        <f>ROUND(P137*H137,2)</f>
        <v>0</v>
      </c>
      <c r="L137" s="220" t="s">
        <v>217</v>
      </c>
      <c r="M137" s="46"/>
      <c r="N137" s="225" t="s">
        <v>22</v>
      </c>
      <c r="O137" s="226" t="s">
        <v>46</v>
      </c>
      <c r="P137" s="227">
        <f>I137+J137</f>
        <v>0</v>
      </c>
      <c r="Q137" s="227">
        <f>ROUND(I137*H137,2)</f>
        <v>0</v>
      </c>
      <c r="R137" s="227">
        <f>ROUND(J137*H137,2)</f>
        <v>0</v>
      </c>
      <c r="S137" s="86"/>
      <c r="T137" s="228">
        <f>S137*H137</f>
        <v>0</v>
      </c>
      <c r="U137" s="228">
        <v>0.0104</v>
      </c>
      <c r="V137" s="228">
        <f>U137*H137</f>
        <v>2.7809599999999994</v>
      </c>
      <c r="W137" s="228">
        <v>0</v>
      </c>
      <c r="X137" s="229">
        <f>W137*H137</f>
        <v>0</v>
      </c>
      <c r="Y137" s="40"/>
      <c r="Z137" s="40"/>
      <c r="AA137" s="40"/>
      <c r="AB137" s="40"/>
      <c r="AC137" s="40"/>
      <c r="AD137" s="40"/>
      <c r="AE137" s="40"/>
      <c r="AR137" s="230" t="s">
        <v>218</v>
      </c>
      <c r="AT137" s="230" t="s">
        <v>213</v>
      </c>
      <c r="AU137" s="230" t="s">
        <v>86</v>
      </c>
      <c r="AY137" s="19" t="s">
        <v>211</v>
      </c>
      <c r="BE137" s="231">
        <f>IF(O137="základní",K137,0)</f>
        <v>0</v>
      </c>
      <c r="BF137" s="231">
        <f>IF(O137="snížená",K137,0)</f>
        <v>0</v>
      </c>
      <c r="BG137" s="231">
        <f>IF(O137="zákl. přenesená",K137,0)</f>
        <v>0</v>
      </c>
      <c r="BH137" s="231">
        <f>IF(O137="sníž. přenesená",K137,0)</f>
        <v>0</v>
      </c>
      <c r="BI137" s="231">
        <f>IF(O137="nulová",K137,0)</f>
        <v>0</v>
      </c>
      <c r="BJ137" s="19" t="s">
        <v>84</v>
      </c>
      <c r="BK137" s="231">
        <f>ROUND(P137*H137,2)</f>
        <v>0</v>
      </c>
      <c r="BL137" s="19" t="s">
        <v>218</v>
      </c>
      <c r="BM137" s="230" t="s">
        <v>1745</v>
      </c>
    </row>
    <row r="138" s="2" customFormat="1">
      <c r="A138" s="40"/>
      <c r="B138" s="41"/>
      <c r="C138" s="42"/>
      <c r="D138" s="232" t="s">
        <v>220</v>
      </c>
      <c r="E138" s="42"/>
      <c r="F138" s="233" t="s">
        <v>1746</v>
      </c>
      <c r="G138" s="42"/>
      <c r="H138" s="42"/>
      <c r="I138" s="234"/>
      <c r="J138" s="234"/>
      <c r="K138" s="42"/>
      <c r="L138" s="42"/>
      <c r="M138" s="46"/>
      <c r="N138" s="235"/>
      <c r="O138" s="236"/>
      <c r="P138" s="86"/>
      <c r="Q138" s="86"/>
      <c r="R138" s="86"/>
      <c r="S138" s="86"/>
      <c r="T138" s="86"/>
      <c r="U138" s="86"/>
      <c r="V138" s="86"/>
      <c r="W138" s="86"/>
      <c r="X138" s="87"/>
      <c r="Y138" s="40"/>
      <c r="Z138" s="40"/>
      <c r="AA138" s="40"/>
      <c r="AB138" s="40"/>
      <c r="AC138" s="40"/>
      <c r="AD138" s="40"/>
      <c r="AE138" s="40"/>
      <c r="AT138" s="19" t="s">
        <v>220</v>
      </c>
      <c r="AU138" s="19" t="s">
        <v>86</v>
      </c>
    </row>
    <row r="139" s="2" customFormat="1" ht="16.5" customHeight="1">
      <c r="A139" s="40"/>
      <c r="B139" s="41"/>
      <c r="C139" s="218" t="s">
        <v>263</v>
      </c>
      <c r="D139" s="218" t="s">
        <v>213</v>
      </c>
      <c r="E139" s="219" t="s">
        <v>1747</v>
      </c>
      <c r="F139" s="220" t="s">
        <v>1748</v>
      </c>
      <c r="G139" s="221" t="s">
        <v>272</v>
      </c>
      <c r="H139" s="222">
        <v>267.39999999999998</v>
      </c>
      <c r="I139" s="223"/>
      <c r="J139" s="223"/>
      <c r="K139" s="224">
        <f>ROUND(P139*H139,2)</f>
        <v>0</v>
      </c>
      <c r="L139" s="220" t="s">
        <v>22</v>
      </c>
      <c r="M139" s="46"/>
      <c r="N139" s="225" t="s">
        <v>22</v>
      </c>
      <c r="O139" s="226" t="s">
        <v>46</v>
      </c>
      <c r="P139" s="227">
        <f>I139+J139</f>
        <v>0</v>
      </c>
      <c r="Q139" s="227">
        <f>ROUND(I139*H139,2)</f>
        <v>0</v>
      </c>
      <c r="R139" s="227">
        <f>ROUND(J139*H139,2)</f>
        <v>0</v>
      </c>
      <c r="S139" s="86"/>
      <c r="T139" s="228">
        <f>S139*H139</f>
        <v>0</v>
      </c>
      <c r="U139" s="228">
        <v>0</v>
      </c>
      <c r="V139" s="228">
        <f>U139*H139</f>
        <v>0</v>
      </c>
      <c r="W139" s="228">
        <v>0</v>
      </c>
      <c r="X139" s="229">
        <f>W139*H139</f>
        <v>0</v>
      </c>
      <c r="Y139" s="40"/>
      <c r="Z139" s="40"/>
      <c r="AA139" s="40"/>
      <c r="AB139" s="40"/>
      <c r="AC139" s="40"/>
      <c r="AD139" s="40"/>
      <c r="AE139" s="40"/>
      <c r="AR139" s="230" t="s">
        <v>218</v>
      </c>
      <c r="AT139" s="230" t="s">
        <v>213</v>
      </c>
      <c r="AU139" s="230" t="s">
        <v>86</v>
      </c>
      <c r="AY139" s="19" t="s">
        <v>211</v>
      </c>
      <c r="BE139" s="231">
        <f>IF(O139="základní",K139,0)</f>
        <v>0</v>
      </c>
      <c r="BF139" s="231">
        <f>IF(O139="snížená",K139,0)</f>
        <v>0</v>
      </c>
      <c r="BG139" s="231">
        <f>IF(O139="zákl. přenesená",K139,0)</f>
        <v>0</v>
      </c>
      <c r="BH139" s="231">
        <f>IF(O139="sníž. přenesená",K139,0)</f>
        <v>0</v>
      </c>
      <c r="BI139" s="231">
        <f>IF(O139="nulová",K139,0)</f>
        <v>0</v>
      </c>
      <c r="BJ139" s="19" t="s">
        <v>84</v>
      </c>
      <c r="BK139" s="231">
        <f>ROUND(P139*H139,2)</f>
        <v>0</v>
      </c>
      <c r="BL139" s="19" t="s">
        <v>218</v>
      </c>
      <c r="BM139" s="230" t="s">
        <v>1749</v>
      </c>
    </row>
    <row r="140" s="2" customFormat="1">
      <c r="A140" s="40"/>
      <c r="B140" s="41"/>
      <c r="C140" s="42"/>
      <c r="D140" s="232" t="s">
        <v>220</v>
      </c>
      <c r="E140" s="42"/>
      <c r="F140" s="233" t="s">
        <v>1748</v>
      </c>
      <c r="G140" s="42"/>
      <c r="H140" s="42"/>
      <c r="I140" s="234"/>
      <c r="J140" s="234"/>
      <c r="K140" s="42"/>
      <c r="L140" s="42"/>
      <c r="M140" s="46"/>
      <c r="N140" s="235"/>
      <c r="O140" s="236"/>
      <c r="P140" s="86"/>
      <c r="Q140" s="86"/>
      <c r="R140" s="86"/>
      <c r="S140" s="86"/>
      <c r="T140" s="86"/>
      <c r="U140" s="86"/>
      <c r="V140" s="86"/>
      <c r="W140" s="86"/>
      <c r="X140" s="87"/>
      <c r="Y140" s="40"/>
      <c r="Z140" s="40"/>
      <c r="AA140" s="40"/>
      <c r="AB140" s="40"/>
      <c r="AC140" s="40"/>
      <c r="AD140" s="40"/>
      <c r="AE140" s="40"/>
      <c r="AT140" s="19" t="s">
        <v>220</v>
      </c>
      <c r="AU140" s="19" t="s">
        <v>86</v>
      </c>
    </row>
    <row r="141" s="13" customFormat="1">
      <c r="A141" s="13"/>
      <c r="B141" s="237"/>
      <c r="C141" s="238"/>
      <c r="D141" s="232" t="s">
        <v>222</v>
      </c>
      <c r="E141" s="239" t="s">
        <v>22</v>
      </c>
      <c r="F141" s="240" t="s">
        <v>1742</v>
      </c>
      <c r="G141" s="238"/>
      <c r="H141" s="241">
        <v>267.39999999999998</v>
      </c>
      <c r="I141" s="242"/>
      <c r="J141" s="242"/>
      <c r="K141" s="238"/>
      <c r="L141" s="238"/>
      <c r="M141" s="243"/>
      <c r="N141" s="244"/>
      <c r="O141" s="245"/>
      <c r="P141" s="245"/>
      <c r="Q141" s="245"/>
      <c r="R141" s="245"/>
      <c r="S141" s="245"/>
      <c r="T141" s="245"/>
      <c r="U141" s="245"/>
      <c r="V141" s="245"/>
      <c r="W141" s="245"/>
      <c r="X141" s="246"/>
      <c r="Y141" s="13"/>
      <c r="Z141" s="13"/>
      <c r="AA141" s="13"/>
      <c r="AB141" s="13"/>
      <c r="AC141" s="13"/>
      <c r="AD141" s="13"/>
      <c r="AE141" s="13"/>
      <c r="AT141" s="247" t="s">
        <v>222</v>
      </c>
      <c r="AU141" s="247" t="s">
        <v>86</v>
      </c>
      <c r="AV141" s="13" t="s">
        <v>86</v>
      </c>
      <c r="AW141" s="13" t="s">
        <v>5</v>
      </c>
      <c r="AX141" s="13" t="s">
        <v>84</v>
      </c>
      <c r="AY141" s="247" t="s">
        <v>211</v>
      </c>
    </row>
    <row r="142" s="2" customFormat="1" ht="24.15" customHeight="1">
      <c r="A142" s="40"/>
      <c r="B142" s="41"/>
      <c r="C142" s="218" t="s">
        <v>269</v>
      </c>
      <c r="D142" s="218" t="s">
        <v>213</v>
      </c>
      <c r="E142" s="219" t="s">
        <v>913</v>
      </c>
      <c r="F142" s="220" t="s">
        <v>914</v>
      </c>
      <c r="G142" s="221" t="s">
        <v>272</v>
      </c>
      <c r="H142" s="222">
        <v>28.533000000000001</v>
      </c>
      <c r="I142" s="223"/>
      <c r="J142" s="223"/>
      <c r="K142" s="224">
        <f>ROUND(P142*H142,2)</f>
        <v>0</v>
      </c>
      <c r="L142" s="220" t="s">
        <v>217</v>
      </c>
      <c r="M142" s="46"/>
      <c r="N142" s="225" t="s">
        <v>22</v>
      </c>
      <c r="O142" s="226" t="s">
        <v>46</v>
      </c>
      <c r="P142" s="227">
        <f>I142+J142</f>
        <v>0</v>
      </c>
      <c r="Q142" s="227">
        <f>ROUND(I142*H142,2)</f>
        <v>0</v>
      </c>
      <c r="R142" s="227">
        <f>ROUND(J142*H142,2)</f>
        <v>0</v>
      </c>
      <c r="S142" s="86"/>
      <c r="T142" s="228">
        <f>S142*H142</f>
        <v>0</v>
      </c>
      <c r="U142" s="228">
        <v>0.0073499999999999998</v>
      </c>
      <c r="V142" s="228">
        <f>U142*H142</f>
        <v>0.20971755</v>
      </c>
      <c r="W142" s="228">
        <v>0</v>
      </c>
      <c r="X142" s="229">
        <f>W142*H142</f>
        <v>0</v>
      </c>
      <c r="Y142" s="40"/>
      <c r="Z142" s="40"/>
      <c r="AA142" s="40"/>
      <c r="AB142" s="40"/>
      <c r="AC142" s="40"/>
      <c r="AD142" s="40"/>
      <c r="AE142" s="40"/>
      <c r="AR142" s="230" t="s">
        <v>218</v>
      </c>
      <c r="AT142" s="230" t="s">
        <v>213</v>
      </c>
      <c r="AU142" s="230" t="s">
        <v>86</v>
      </c>
      <c r="AY142" s="19" t="s">
        <v>211</v>
      </c>
      <c r="BE142" s="231">
        <f>IF(O142="základní",K142,0)</f>
        <v>0</v>
      </c>
      <c r="BF142" s="231">
        <f>IF(O142="snížená",K142,0)</f>
        <v>0</v>
      </c>
      <c r="BG142" s="231">
        <f>IF(O142="zákl. přenesená",K142,0)</f>
        <v>0</v>
      </c>
      <c r="BH142" s="231">
        <f>IF(O142="sníž. přenesená",K142,0)</f>
        <v>0</v>
      </c>
      <c r="BI142" s="231">
        <f>IF(O142="nulová",K142,0)</f>
        <v>0</v>
      </c>
      <c r="BJ142" s="19" t="s">
        <v>84</v>
      </c>
      <c r="BK142" s="231">
        <f>ROUND(P142*H142,2)</f>
        <v>0</v>
      </c>
      <c r="BL142" s="19" t="s">
        <v>218</v>
      </c>
      <c r="BM142" s="230" t="s">
        <v>1750</v>
      </c>
    </row>
    <row r="143" s="2" customFormat="1">
      <c r="A143" s="40"/>
      <c r="B143" s="41"/>
      <c r="C143" s="42"/>
      <c r="D143" s="232" t="s">
        <v>220</v>
      </c>
      <c r="E143" s="42"/>
      <c r="F143" s="233" t="s">
        <v>916</v>
      </c>
      <c r="G143" s="42"/>
      <c r="H143" s="42"/>
      <c r="I143" s="234"/>
      <c r="J143" s="234"/>
      <c r="K143" s="42"/>
      <c r="L143" s="42"/>
      <c r="M143" s="46"/>
      <c r="N143" s="235"/>
      <c r="O143" s="236"/>
      <c r="P143" s="86"/>
      <c r="Q143" s="86"/>
      <c r="R143" s="86"/>
      <c r="S143" s="86"/>
      <c r="T143" s="86"/>
      <c r="U143" s="86"/>
      <c r="V143" s="86"/>
      <c r="W143" s="86"/>
      <c r="X143" s="87"/>
      <c r="Y143" s="40"/>
      <c r="Z143" s="40"/>
      <c r="AA143" s="40"/>
      <c r="AB143" s="40"/>
      <c r="AC143" s="40"/>
      <c r="AD143" s="40"/>
      <c r="AE143" s="40"/>
      <c r="AT143" s="19" t="s">
        <v>220</v>
      </c>
      <c r="AU143" s="19" t="s">
        <v>86</v>
      </c>
    </row>
    <row r="144" s="13" customFormat="1">
      <c r="A144" s="13"/>
      <c r="B144" s="237"/>
      <c r="C144" s="238"/>
      <c r="D144" s="232" t="s">
        <v>222</v>
      </c>
      <c r="E144" s="239" t="s">
        <v>22</v>
      </c>
      <c r="F144" s="240" t="s">
        <v>1751</v>
      </c>
      <c r="G144" s="238"/>
      <c r="H144" s="241">
        <v>28.533000000000001</v>
      </c>
      <c r="I144" s="242"/>
      <c r="J144" s="242"/>
      <c r="K144" s="238"/>
      <c r="L144" s="238"/>
      <c r="M144" s="243"/>
      <c r="N144" s="244"/>
      <c r="O144" s="245"/>
      <c r="P144" s="245"/>
      <c r="Q144" s="245"/>
      <c r="R144" s="245"/>
      <c r="S144" s="245"/>
      <c r="T144" s="245"/>
      <c r="U144" s="245"/>
      <c r="V144" s="245"/>
      <c r="W144" s="245"/>
      <c r="X144" s="246"/>
      <c r="Y144" s="13"/>
      <c r="Z144" s="13"/>
      <c r="AA144" s="13"/>
      <c r="AB144" s="13"/>
      <c r="AC144" s="13"/>
      <c r="AD144" s="13"/>
      <c r="AE144" s="13"/>
      <c r="AT144" s="247" t="s">
        <v>222</v>
      </c>
      <c r="AU144" s="247" t="s">
        <v>86</v>
      </c>
      <c r="AV144" s="13" t="s">
        <v>86</v>
      </c>
      <c r="AW144" s="13" t="s">
        <v>5</v>
      </c>
      <c r="AX144" s="13" t="s">
        <v>84</v>
      </c>
      <c r="AY144" s="247" t="s">
        <v>211</v>
      </c>
    </row>
    <row r="145" s="2" customFormat="1" ht="24.15" customHeight="1">
      <c r="A145" s="40"/>
      <c r="B145" s="41"/>
      <c r="C145" s="218" t="s">
        <v>276</v>
      </c>
      <c r="D145" s="218" t="s">
        <v>213</v>
      </c>
      <c r="E145" s="219" t="s">
        <v>1752</v>
      </c>
      <c r="F145" s="220" t="s">
        <v>1753</v>
      </c>
      <c r="G145" s="221" t="s">
        <v>272</v>
      </c>
      <c r="H145" s="222">
        <v>50.100000000000001</v>
      </c>
      <c r="I145" s="223"/>
      <c r="J145" s="223"/>
      <c r="K145" s="224">
        <f>ROUND(P145*H145,2)</f>
        <v>0</v>
      </c>
      <c r="L145" s="220" t="s">
        <v>217</v>
      </c>
      <c r="M145" s="46"/>
      <c r="N145" s="225" t="s">
        <v>22</v>
      </c>
      <c r="O145" s="226" t="s">
        <v>46</v>
      </c>
      <c r="P145" s="227">
        <f>I145+J145</f>
        <v>0</v>
      </c>
      <c r="Q145" s="227">
        <f>ROUND(I145*H145,2)</f>
        <v>0</v>
      </c>
      <c r="R145" s="227">
        <f>ROUND(J145*H145,2)</f>
        <v>0</v>
      </c>
      <c r="S145" s="86"/>
      <c r="T145" s="228">
        <f>S145*H145</f>
        <v>0</v>
      </c>
      <c r="U145" s="228">
        <v>0.0043839999999999999</v>
      </c>
      <c r="V145" s="228">
        <f>U145*H145</f>
        <v>0.21963840000000001</v>
      </c>
      <c r="W145" s="228">
        <v>0</v>
      </c>
      <c r="X145" s="229">
        <f>W145*H145</f>
        <v>0</v>
      </c>
      <c r="Y145" s="40"/>
      <c r="Z145" s="40"/>
      <c r="AA145" s="40"/>
      <c r="AB145" s="40"/>
      <c r="AC145" s="40"/>
      <c r="AD145" s="40"/>
      <c r="AE145" s="40"/>
      <c r="AR145" s="230" t="s">
        <v>218</v>
      </c>
      <c r="AT145" s="230" t="s">
        <v>213</v>
      </c>
      <c r="AU145" s="230" t="s">
        <v>86</v>
      </c>
      <c r="AY145" s="19" t="s">
        <v>211</v>
      </c>
      <c r="BE145" s="231">
        <f>IF(O145="základní",K145,0)</f>
        <v>0</v>
      </c>
      <c r="BF145" s="231">
        <f>IF(O145="snížená",K145,0)</f>
        <v>0</v>
      </c>
      <c r="BG145" s="231">
        <f>IF(O145="zákl. přenesená",K145,0)</f>
        <v>0</v>
      </c>
      <c r="BH145" s="231">
        <f>IF(O145="sníž. přenesená",K145,0)</f>
        <v>0</v>
      </c>
      <c r="BI145" s="231">
        <f>IF(O145="nulová",K145,0)</f>
        <v>0</v>
      </c>
      <c r="BJ145" s="19" t="s">
        <v>84</v>
      </c>
      <c r="BK145" s="231">
        <f>ROUND(P145*H145,2)</f>
        <v>0</v>
      </c>
      <c r="BL145" s="19" t="s">
        <v>218</v>
      </c>
      <c r="BM145" s="230" t="s">
        <v>1754</v>
      </c>
    </row>
    <row r="146" s="2" customFormat="1">
      <c r="A146" s="40"/>
      <c r="B146" s="41"/>
      <c r="C146" s="42"/>
      <c r="D146" s="232" t="s">
        <v>220</v>
      </c>
      <c r="E146" s="42"/>
      <c r="F146" s="233" t="s">
        <v>1755</v>
      </c>
      <c r="G146" s="42"/>
      <c r="H146" s="42"/>
      <c r="I146" s="234"/>
      <c r="J146" s="234"/>
      <c r="K146" s="42"/>
      <c r="L146" s="42"/>
      <c r="M146" s="46"/>
      <c r="N146" s="235"/>
      <c r="O146" s="236"/>
      <c r="P146" s="86"/>
      <c r="Q146" s="86"/>
      <c r="R146" s="86"/>
      <c r="S146" s="86"/>
      <c r="T146" s="86"/>
      <c r="U146" s="86"/>
      <c r="V146" s="86"/>
      <c r="W146" s="86"/>
      <c r="X146" s="87"/>
      <c r="Y146" s="40"/>
      <c r="Z146" s="40"/>
      <c r="AA146" s="40"/>
      <c r="AB146" s="40"/>
      <c r="AC146" s="40"/>
      <c r="AD146" s="40"/>
      <c r="AE146" s="40"/>
      <c r="AT146" s="19" t="s">
        <v>220</v>
      </c>
      <c r="AU146" s="19" t="s">
        <v>86</v>
      </c>
    </row>
    <row r="147" s="13" customFormat="1">
      <c r="A147" s="13"/>
      <c r="B147" s="237"/>
      <c r="C147" s="238"/>
      <c r="D147" s="232" t="s">
        <v>222</v>
      </c>
      <c r="E147" s="239" t="s">
        <v>22</v>
      </c>
      <c r="F147" s="240" t="s">
        <v>1756</v>
      </c>
      <c r="G147" s="238"/>
      <c r="H147" s="241">
        <v>50.100000000000001</v>
      </c>
      <c r="I147" s="242"/>
      <c r="J147" s="242"/>
      <c r="K147" s="238"/>
      <c r="L147" s="238"/>
      <c r="M147" s="243"/>
      <c r="N147" s="244"/>
      <c r="O147" s="245"/>
      <c r="P147" s="245"/>
      <c r="Q147" s="245"/>
      <c r="R147" s="245"/>
      <c r="S147" s="245"/>
      <c r="T147" s="245"/>
      <c r="U147" s="245"/>
      <c r="V147" s="245"/>
      <c r="W147" s="245"/>
      <c r="X147" s="246"/>
      <c r="Y147" s="13"/>
      <c r="Z147" s="13"/>
      <c r="AA147" s="13"/>
      <c r="AB147" s="13"/>
      <c r="AC147" s="13"/>
      <c r="AD147" s="13"/>
      <c r="AE147" s="13"/>
      <c r="AT147" s="247" t="s">
        <v>222</v>
      </c>
      <c r="AU147" s="247" t="s">
        <v>86</v>
      </c>
      <c r="AV147" s="13" t="s">
        <v>86</v>
      </c>
      <c r="AW147" s="13" t="s">
        <v>5</v>
      </c>
      <c r="AX147" s="13" t="s">
        <v>84</v>
      </c>
      <c r="AY147" s="247" t="s">
        <v>211</v>
      </c>
    </row>
    <row r="148" s="2" customFormat="1" ht="24.15" customHeight="1">
      <c r="A148" s="40"/>
      <c r="B148" s="41"/>
      <c r="C148" s="218" t="s">
        <v>280</v>
      </c>
      <c r="D148" s="218" t="s">
        <v>213</v>
      </c>
      <c r="E148" s="219" t="s">
        <v>1757</v>
      </c>
      <c r="F148" s="220" t="s">
        <v>1758</v>
      </c>
      <c r="G148" s="221" t="s">
        <v>272</v>
      </c>
      <c r="H148" s="222">
        <v>28.533000000000001</v>
      </c>
      <c r="I148" s="223"/>
      <c r="J148" s="223"/>
      <c r="K148" s="224">
        <f>ROUND(P148*H148,2)</f>
        <v>0</v>
      </c>
      <c r="L148" s="220" t="s">
        <v>217</v>
      </c>
      <c r="M148" s="46"/>
      <c r="N148" s="225" t="s">
        <v>22</v>
      </c>
      <c r="O148" s="226" t="s">
        <v>46</v>
      </c>
      <c r="P148" s="227">
        <f>I148+J148</f>
        <v>0</v>
      </c>
      <c r="Q148" s="227">
        <f>ROUND(I148*H148,2)</f>
        <v>0</v>
      </c>
      <c r="R148" s="227">
        <f>ROUND(J148*H148,2)</f>
        <v>0</v>
      </c>
      <c r="S148" s="86"/>
      <c r="T148" s="228">
        <f>S148*H148</f>
        <v>0</v>
      </c>
      <c r="U148" s="228">
        <v>0.018380000000000001</v>
      </c>
      <c r="V148" s="228">
        <f>U148*H148</f>
        <v>0.52443654000000006</v>
      </c>
      <c r="W148" s="228">
        <v>0</v>
      </c>
      <c r="X148" s="229">
        <f>W148*H148</f>
        <v>0</v>
      </c>
      <c r="Y148" s="40"/>
      <c r="Z148" s="40"/>
      <c r="AA148" s="40"/>
      <c r="AB148" s="40"/>
      <c r="AC148" s="40"/>
      <c r="AD148" s="40"/>
      <c r="AE148" s="40"/>
      <c r="AR148" s="230" t="s">
        <v>218</v>
      </c>
      <c r="AT148" s="230" t="s">
        <v>213</v>
      </c>
      <c r="AU148" s="230" t="s">
        <v>86</v>
      </c>
      <c r="AY148" s="19" t="s">
        <v>211</v>
      </c>
      <c r="BE148" s="231">
        <f>IF(O148="základní",K148,0)</f>
        <v>0</v>
      </c>
      <c r="BF148" s="231">
        <f>IF(O148="snížená",K148,0)</f>
        <v>0</v>
      </c>
      <c r="BG148" s="231">
        <f>IF(O148="zákl. přenesená",K148,0)</f>
        <v>0</v>
      </c>
      <c r="BH148" s="231">
        <f>IF(O148="sníž. přenesená",K148,0)</f>
        <v>0</v>
      </c>
      <c r="BI148" s="231">
        <f>IF(O148="nulová",K148,0)</f>
        <v>0</v>
      </c>
      <c r="BJ148" s="19" t="s">
        <v>84</v>
      </c>
      <c r="BK148" s="231">
        <f>ROUND(P148*H148,2)</f>
        <v>0</v>
      </c>
      <c r="BL148" s="19" t="s">
        <v>218</v>
      </c>
      <c r="BM148" s="230" t="s">
        <v>1759</v>
      </c>
    </row>
    <row r="149" s="2" customFormat="1">
      <c r="A149" s="40"/>
      <c r="B149" s="41"/>
      <c r="C149" s="42"/>
      <c r="D149" s="232" t="s">
        <v>220</v>
      </c>
      <c r="E149" s="42"/>
      <c r="F149" s="233" t="s">
        <v>1760</v>
      </c>
      <c r="G149" s="42"/>
      <c r="H149" s="42"/>
      <c r="I149" s="234"/>
      <c r="J149" s="234"/>
      <c r="K149" s="42"/>
      <c r="L149" s="42"/>
      <c r="M149" s="46"/>
      <c r="N149" s="235"/>
      <c r="O149" s="236"/>
      <c r="P149" s="86"/>
      <c r="Q149" s="86"/>
      <c r="R149" s="86"/>
      <c r="S149" s="86"/>
      <c r="T149" s="86"/>
      <c r="U149" s="86"/>
      <c r="V149" s="86"/>
      <c r="W149" s="86"/>
      <c r="X149" s="87"/>
      <c r="Y149" s="40"/>
      <c r="Z149" s="40"/>
      <c r="AA149" s="40"/>
      <c r="AB149" s="40"/>
      <c r="AC149" s="40"/>
      <c r="AD149" s="40"/>
      <c r="AE149" s="40"/>
      <c r="AT149" s="19" t="s">
        <v>220</v>
      </c>
      <c r="AU149" s="19" t="s">
        <v>86</v>
      </c>
    </row>
    <row r="150" s="2" customFormat="1" ht="24.15" customHeight="1">
      <c r="A150" s="40"/>
      <c r="B150" s="41"/>
      <c r="C150" s="218" t="s">
        <v>286</v>
      </c>
      <c r="D150" s="218" t="s">
        <v>213</v>
      </c>
      <c r="E150" s="219" t="s">
        <v>1761</v>
      </c>
      <c r="F150" s="220" t="s">
        <v>1762</v>
      </c>
      <c r="G150" s="221" t="s">
        <v>272</v>
      </c>
      <c r="H150" s="222">
        <v>810.851</v>
      </c>
      <c r="I150" s="223"/>
      <c r="J150" s="223"/>
      <c r="K150" s="224">
        <f>ROUND(P150*H150,2)</f>
        <v>0</v>
      </c>
      <c r="L150" s="220" t="s">
        <v>217</v>
      </c>
      <c r="M150" s="46"/>
      <c r="N150" s="225" t="s">
        <v>22</v>
      </c>
      <c r="O150" s="226" t="s">
        <v>46</v>
      </c>
      <c r="P150" s="227">
        <f>I150+J150</f>
        <v>0</v>
      </c>
      <c r="Q150" s="227">
        <f>ROUND(I150*H150,2)</f>
        <v>0</v>
      </c>
      <c r="R150" s="227">
        <f>ROUND(J150*H150,2)</f>
        <v>0</v>
      </c>
      <c r="S150" s="86"/>
      <c r="T150" s="228">
        <f>S150*H150</f>
        <v>0</v>
      </c>
      <c r="U150" s="228">
        <v>0.042500000000000003</v>
      </c>
      <c r="V150" s="228">
        <f>U150*H150</f>
        <v>34.461167500000002</v>
      </c>
      <c r="W150" s="228">
        <v>0</v>
      </c>
      <c r="X150" s="229">
        <f>W150*H150</f>
        <v>0</v>
      </c>
      <c r="Y150" s="40"/>
      <c r="Z150" s="40"/>
      <c r="AA150" s="40"/>
      <c r="AB150" s="40"/>
      <c r="AC150" s="40"/>
      <c r="AD150" s="40"/>
      <c r="AE150" s="40"/>
      <c r="AR150" s="230" t="s">
        <v>218</v>
      </c>
      <c r="AT150" s="230" t="s">
        <v>213</v>
      </c>
      <c r="AU150" s="230" t="s">
        <v>86</v>
      </c>
      <c r="AY150" s="19" t="s">
        <v>211</v>
      </c>
      <c r="BE150" s="231">
        <f>IF(O150="základní",K150,0)</f>
        <v>0</v>
      </c>
      <c r="BF150" s="231">
        <f>IF(O150="snížená",K150,0)</f>
        <v>0</v>
      </c>
      <c r="BG150" s="231">
        <f>IF(O150="zákl. přenesená",K150,0)</f>
        <v>0</v>
      </c>
      <c r="BH150" s="231">
        <f>IF(O150="sníž. přenesená",K150,0)</f>
        <v>0</v>
      </c>
      <c r="BI150" s="231">
        <f>IF(O150="nulová",K150,0)</f>
        <v>0</v>
      </c>
      <c r="BJ150" s="19" t="s">
        <v>84</v>
      </c>
      <c r="BK150" s="231">
        <f>ROUND(P150*H150,2)</f>
        <v>0</v>
      </c>
      <c r="BL150" s="19" t="s">
        <v>218</v>
      </c>
      <c r="BM150" s="230" t="s">
        <v>1763</v>
      </c>
    </row>
    <row r="151" s="2" customFormat="1">
      <c r="A151" s="40"/>
      <c r="B151" s="41"/>
      <c r="C151" s="42"/>
      <c r="D151" s="232" t="s">
        <v>220</v>
      </c>
      <c r="E151" s="42"/>
      <c r="F151" s="233" t="s">
        <v>1762</v>
      </c>
      <c r="G151" s="42"/>
      <c r="H151" s="42"/>
      <c r="I151" s="234"/>
      <c r="J151" s="234"/>
      <c r="K151" s="42"/>
      <c r="L151" s="42"/>
      <c r="M151" s="46"/>
      <c r="N151" s="235"/>
      <c r="O151" s="236"/>
      <c r="P151" s="86"/>
      <c r="Q151" s="86"/>
      <c r="R151" s="86"/>
      <c r="S151" s="86"/>
      <c r="T151" s="86"/>
      <c r="U151" s="86"/>
      <c r="V151" s="86"/>
      <c r="W151" s="86"/>
      <c r="X151" s="87"/>
      <c r="Y151" s="40"/>
      <c r="Z151" s="40"/>
      <c r="AA151" s="40"/>
      <c r="AB151" s="40"/>
      <c r="AC151" s="40"/>
      <c r="AD151" s="40"/>
      <c r="AE151" s="40"/>
      <c r="AT151" s="19" t="s">
        <v>220</v>
      </c>
      <c r="AU151" s="19" t="s">
        <v>86</v>
      </c>
    </row>
    <row r="152" s="13" customFormat="1">
      <c r="A152" s="13"/>
      <c r="B152" s="237"/>
      <c r="C152" s="238"/>
      <c r="D152" s="232" t="s">
        <v>222</v>
      </c>
      <c r="E152" s="239" t="s">
        <v>22</v>
      </c>
      <c r="F152" s="240" t="s">
        <v>1764</v>
      </c>
      <c r="G152" s="238"/>
      <c r="H152" s="241">
        <v>85.965999999999994</v>
      </c>
      <c r="I152" s="242"/>
      <c r="J152" s="242"/>
      <c r="K152" s="238"/>
      <c r="L152" s="238"/>
      <c r="M152" s="243"/>
      <c r="N152" s="244"/>
      <c r="O152" s="245"/>
      <c r="P152" s="245"/>
      <c r="Q152" s="245"/>
      <c r="R152" s="245"/>
      <c r="S152" s="245"/>
      <c r="T152" s="245"/>
      <c r="U152" s="245"/>
      <c r="V152" s="245"/>
      <c r="W152" s="245"/>
      <c r="X152" s="246"/>
      <c r="Y152" s="13"/>
      <c r="Z152" s="13"/>
      <c r="AA152" s="13"/>
      <c r="AB152" s="13"/>
      <c r="AC152" s="13"/>
      <c r="AD152" s="13"/>
      <c r="AE152" s="13"/>
      <c r="AT152" s="247" t="s">
        <v>222</v>
      </c>
      <c r="AU152" s="247" t="s">
        <v>86</v>
      </c>
      <c r="AV152" s="13" t="s">
        <v>86</v>
      </c>
      <c r="AW152" s="13" t="s">
        <v>5</v>
      </c>
      <c r="AX152" s="13" t="s">
        <v>77</v>
      </c>
      <c r="AY152" s="247" t="s">
        <v>211</v>
      </c>
    </row>
    <row r="153" s="13" customFormat="1">
      <c r="A153" s="13"/>
      <c r="B153" s="237"/>
      <c r="C153" s="238"/>
      <c r="D153" s="232" t="s">
        <v>222</v>
      </c>
      <c r="E153" s="239" t="s">
        <v>22</v>
      </c>
      <c r="F153" s="240" t="s">
        <v>1765</v>
      </c>
      <c r="G153" s="238"/>
      <c r="H153" s="241">
        <v>0.60399999999999998</v>
      </c>
      <c r="I153" s="242"/>
      <c r="J153" s="242"/>
      <c r="K153" s="238"/>
      <c r="L153" s="238"/>
      <c r="M153" s="243"/>
      <c r="N153" s="244"/>
      <c r="O153" s="245"/>
      <c r="P153" s="245"/>
      <c r="Q153" s="245"/>
      <c r="R153" s="245"/>
      <c r="S153" s="245"/>
      <c r="T153" s="245"/>
      <c r="U153" s="245"/>
      <c r="V153" s="245"/>
      <c r="W153" s="245"/>
      <c r="X153" s="246"/>
      <c r="Y153" s="13"/>
      <c r="Z153" s="13"/>
      <c r="AA153" s="13"/>
      <c r="AB153" s="13"/>
      <c r="AC153" s="13"/>
      <c r="AD153" s="13"/>
      <c r="AE153" s="13"/>
      <c r="AT153" s="247" t="s">
        <v>222</v>
      </c>
      <c r="AU153" s="247" t="s">
        <v>86</v>
      </c>
      <c r="AV153" s="13" t="s">
        <v>86</v>
      </c>
      <c r="AW153" s="13" t="s">
        <v>5</v>
      </c>
      <c r="AX153" s="13" t="s">
        <v>77</v>
      </c>
      <c r="AY153" s="247" t="s">
        <v>211</v>
      </c>
    </row>
    <row r="154" s="13" customFormat="1">
      <c r="A154" s="13"/>
      <c r="B154" s="237"/>
      <c r="C154" s="238"/>
      <c r="D154" s="232" t="s">
        <v>222</v>
      </c>
      <c r="E154" s="239" t="s">
        <v>22</v>
      </c>
      <c r="F154" s="240" t="s">
        <v>1766</v>
      </c>
      <c r="G154" s="238"/>
      <c r="H154" s="241">
        <v>1.6080000000000001</v>
      </c>
      <c r="I154" s="242"/>
      <c r="J154" s="242"/>
      <c r="K154" s="238"/>
      <c r="L154" s="238"/>
      <c r="M154" s="243"/>
      <c r="N154" s="244"/>
      <c r="O154" s="245"/>
      <c r="P154" s="245"/>
      <c r="Q154" s="245"/>
      <c r="R154" s="245"/>
      <c r="S154" s="245"/>
      <c r="T154" s="245"/>
      <c r="U154" s="245"/>
      <c r="V154" s="245"/>
      <c r="W154" s="245"/>
      <c r="X154" s="246"/>
      <c r="Y154" s="13"/>
      <c r="Z154" s="13"/>
      <c r="AA154" s="13"/>
      <c r="AB154" s="13"/>
      <c r="AC154" s="13"/>
      <c r="AD154" s="13"/>
      <c r="AE154" s="13"/>
      <c r="AT154" s="247" t="s">
        <v>222</v>
      </c>
      <c r="AU154" s="247" t="s">
        <v>86</v>
      </c>
      <c r="AV154" s="13" t="s">
        <v>86</v>
      </c>
      <c r="AW154" s="13" t="s">
        <v>5</v>
      </c>
      <c r="AX154" s="13" t="s">
        <v>77</v>
      </c>
      <c r="AY154" s="247" t="s">
        <v>211</v>
      </c>
    </row>
    <row r="155" s="13" customFormat="1">
      <c r="A155" s="13"/>
      <c r="B155" s="237"/>
      <c r="C155" s="238"/>
      <c r="D155" s="232" t="s">
        <v>222</v>
      </c>
      <c r="E155" s="239" t="s">
        <v>22</v>
      </c>
      <c r="F155" s="240" t="s">
        <v>1767</v>
      </c>
      <c r="G155" s="238"/>
      <c r="H155" s="241">
        <v>106.012</v>
      </c>
      <c r="I155" s="242"/>
      <c r="J155" s="242"/>
      <c r="K155" s="238"/>
      <c r="L155" s="238"/>
      <c r="M155" s="243"/>
      <c r="N155" s="244"/>
      <c r="O155" s="245"/>
      <c r="P155" s="245"/>
      <c r="Q155" s="245"/>
      <c r="R155" s="245"/>
      <c r="S155" s="245"/>
      <c r="T155" s="245"/>
      <c r="U155" s="245"/>
      <c r="V155" s="245"/>
      <c r="W155" s="245"/>
      <c r="X155" s="246"/>
      <c r="Y155" s="13"/>
      <c r="Z155" s="13"/>
      <c r="AA155" s="13"/>
      <c r="AB155" s="13"/>
      <c r="AC155" s="13"/>
      <c r="AD155" s="13"/>
      <c r="AE155" s="13"/>
      <c r="AT155" s="247" t="s">
        <v>222</v>
      </c>
      <c r="AU155" s="247" t="s">
        <v>86</v>
      </c>
      <c r="AV155" s="13" t="s">
        <v>86</v>
      </c>
      <c r="AW155" s="13" t="s">
        <v>5</v>
      </c>
      <c r="AX155" s="13" t="s">
        <v>77</v>
      </c>
      <c r="AY155" s="247" t="s">
        <v>211</v>
      </c>
    </row>
    <row r="156" s="13" customFormat="1">
      <c r="A156" s="13"/>
      <c r="B156" s="237"/>
      <c r="C156" s="238"/>
      <c r="D156" s="232" t="s">
        <v>222</v>
      </c>
      <c r="E156" s="239" t="s">
        <v>22</v>
      </c>
      <c r="F156" s="240" t="s">
        <v>1768</v>
      </c>
      <c r="G156" s="238"/>
      <c r="H156" s="241">
        <v>-3.6000000000000001</v>
      </c>
      <c r="I156" s="242"/>
      <c r="J156" s="242"/>
      <c r="K156" s="238"/>
      <c r="L156" s="238"/>
      <c r="M156" s="243"/>
      <c r="N156" s="244"/>
      <c r="O156" s="245"/>
      <c r="P156" s="245"/>
      <c r="Q156" s="245"/>
      <c r="R156" s="245"/>
      <c r="S156" s="245"/>
      <c r="T156" s="245"/>
      <c r="U156" s="245"/>
      <c r="V156" s="245"/>
      <c r="W156" s="245"/>
      <c r="X156" s="246"/>
      <c r="Y156" s="13"/>
      <c r="Z156" s="13"/>
      <c r="AA156" s="13"/>
      <c r="AB156" s="13"/>
      <c r="AC156" s="13"/>
      <c r="AD156" s="13"/>
      <c r="AE156" s="13"/>
      <c r="AT156" s="247" t="s">
        <v>222</v>
      </c>
      <c r="AU156" s="247" t="s">
        <v>86</v>
      </c>
      <c r="AV156" s="13" t="s">
        <v>86</v>
      </c>
      <c r="AW156" s="13" t="s">
        <v>5</v>
      </c>
      <c r="AX156" s="13" t="s">
        <v>77</v>
      </c>
      <c r="AY156" s="247" t="s">
        <v>211</v>
      </c>
    </row>
    <row r="157" s="13" customFormat="1">
      <c r="A157" s="13"/>
      <c r="B157" s="237"/>
      <c r="C157" s="238"/>
      <c r="D157" s="232" t="s">
        <v>222</v>
      </c>
      <c r="E157" s="239" t="s">
        <v>22</v>
      </c>
      <c r="F157" s="240" t="s">
        <v>1769</v>
      </c>
      <c r="G157" s="238"/>
      <c r="H157" s="241">
        <v>4.1630000000000003</v>
      </c>
      <c r="I157" s="242"/>
      <c r="J157" s="242"/>
      <c r="K157" s="238"/>
      <c r="L157" s="238"/>
      <c r="M157" s="243"/>
      <c r="N157" s="244"/>
      <c r="O157" s="245"/>
      <c r="P157" s="245"/>
      <c r="Q157" s="245"/>
      <c r="R157" s="245"/>
      <c r="S157" s="245"/>
      <c r="T157" s="245"/>
      <c r="U157" s="245"/>
      <c r="V157" s="245"/>
      <c r="W157" s="245"/>
      <c r="X157" s="246"/>
      <c r="Y157" s="13"/>
      <c r="Z157" s="13"/>
      <c r="AA157" s="13"/>
      <c r="AB157" s="13"/>
      <c r="AC157" s="13"/>
      <c r="AD157" s="13"/>
      <c r="AE157" s="13"/>
      <c r="AT157" s="247" t="s">
        <v>222</v>
      </c>
      <c r="AU157" s="247" t="s">
        <v>86</v>
      </c>
      <c r="AV157" s="13" t="s">
        <v>86</v>
      </c>
      <c r="AW157" s="13" t="s">
        <v>5</v>
      </c>
      <c r="AX157" s="13" t="s">
        <v>77</v>
      </c>
      <c r="AY157" s="247" t="s">
        <v>211</v>
      </c>
    </row>
    <row r="158" s="13" customFormat="1">
      <c r="A158" s="13"/>
      <c r="B158" s="237"/>
      <c r="C158" s="238"/>
      <c r="D158" s="232" t="s">
        <v>222</v>
      </c>
      <c r="E158" s="239" t="s">
        <v>22</v>
      </c>
      <c r="F158" s="240" t="s">
        <v>1770</v>
      </c>
      <c r="G158" s="238"/>
      <c r="H158" s="241">
        <v>76.439999999999998</v>
      </c>
      <c r="I158" s="242"/>
      <c r="J158" s="242"/>
      <c r="K158" s="238"/>
      <c r="L158" s="238"/>
      <c r="M158" s="243"/>
      <c r="N158" s="244"/>
      <c r="O158" s="245"/>
      <c r="P158" s="245"/>
      <c r="Q158" s="245"/>
      <c r="R158" s="245"/>
      <c r="S158" s="245"/>
      <c r="T158" s="245"/>
      <c r="U158" s="245"/>
      <c r="V158" s="245"/>
      <c r="W158" s="245"/>
      <c r="X158" s="246"/>
      <c r="Y158" s="13"/>
      <c r="Z158" s="13"/>
      <c r="AA158" s="13"/>
      <c r="AB158" s="13"/>
      <c r="AC158" s="13"/>
      <c r="AD158" s="13"/>
      <c r="AE158" s="13"/>
      <c r="AT158" s="247" t="s">
        <v>222</v>
      </c>
      <c r="AU158" s="247" t="s">
        <v>86</v>
      </c>
      <c r="AV158" s="13" t="s">
        <v>86</v>
      </c>
      <c r="AW158" s="13" t="s">
        <v>5</v>
      </c>
      <c r="AX158" s="13" t="s">
        <v>77</v>
      </c>
      <c r="AY158" s="247" t="s">
        <v>211</v>
      </c>
    </row>
    <row r="159" s="13" customFormat="1">
      <c r="A159" s="13"/>
      <c r="B159" s="237"/>
      <c r="C159" s="238"/>
      <c r="D159" s="232" t="s">
        <v>222</v>
      </c>
      <c r="E159" s="239" t="s">
        <v>22</v>
      </c>
      <c r="F159" s="240" t="s">
        <v>1771</v>
      </c>
      <c r="G159" s="238"/>
      <c r="H159" s="241">
        <v>2.3500000000000001</v>
      </c>
      <c r="I159" s="242"/>
      <c r="J159" s="242"/>
      <c r="K159" s="238"/>
      <c r="L159" s="238"/>
      <c r="M159" s="243"/>
      <c r="N159" s="244"/>
      <c r="O159" s="245"/>
      <c r="P159" s="245"/>
      <c r="Q159" s="245"/>
      <c r="R159" s="245"/>
      <c r="S159" s="245"/>
      <c r="T159" s="245"/>
      <c r="U159" s="245"/>
      <c r="V159" s="245"/>
      <c r="W159" s="245"/>
      <c r="X159" s="246"/>
      <c r="Y159" s="13"/>
      <c r="Z159" s="13"/>
      <c r="AA159" s="13"/>
      <c r="AB159" s="13"/>
      <c r="AC159" s="13"/>
      <c r="AD159" s="13"/>
      <c r="AE159" s="13"/>
      <c r="AT159" s="247" t="s">
        <v>222</v>
      </c>
      <c r="AU159" s="247" t="s">
        <v>86</v>
      </c>
      <c r="AV159" s="13" t="s">
        <v>86</v>
      </c>
      <c r="AW159" s="13" t="s">
        <v>5</v>
      </c>
      <c r="AX159" s="13" t="s">
        <v>77</v>
      </c>
      <c r="AY159" s="247" t="s">
        <v>211</v>
      </c>
    </row>
    <row r="160" s="13" customFormat="1">
      <c r="A160" s="13"/>
      <c r="B160" s="237"/>
      <c r="C160" s="238"/>
      <c r="D160" s="232" t="s">
        <v>222</v>
      </c>
      <c r="E160" s="239" t="s">
        <v>22</v>
      </c>
      <c r="F160" s="240" t="s">
        <v>1772</v>
      </c>
      <c r="G160" s="238"/>
      <c r="H160" s="241">
        <v>56.707999999999998</v>
      </c>
      <c r="I160" s="242"/>
      <c r="J160" s="242"/>
      <c r="K160" s="238"/>
      <c r="L160" s="238"/>
      <c r="M160" s="243"/>
      <c r="N160" s="244"/>
      <c r="O160" s="245"/>
      <c r="P160" s="245"/>
      <c r="Q160" s="245"/>
      <c r="R160" s="245"/>
      <c r="S160" s="245"/>
      <c r="T160" s="245"/>
      <c r="U160" s="245"/>
      <c r="V160" s="245"/>
      <c r="W160" s="245"/>
      <c r="X160" s="246"/>
      <c r="Y160" s="13"/>
      <c r="Z160" s="13"/>
      <c r="AA160" s="13"/>
      <c r="AB160" s="13"/>
      <c r="AC160" s="13"/>
      <c r="AD160" s="13"/>
      <c r="AE160" s="13"/>
      <c r="AT160" s="247" t="s">
        <v>222</v>
      </c>
      <c r="AU160" s="247" t="s">
        <v>86</v>
      </c>
      <c r="AV160" s="13" t="s">
        <v>86</v>
      </c>
      <c r="AW160" s="13" t="s">
        <v>5</v>
      </c>
      <c r="AX160" s="13" t="s">
        <v>77</v>
      </c>
      <c r="AY160" s="247" t="s">
        <v>211</v>
      </c>
    </row>
    <row r="161" s="13" customFormat="1">
      <c r="A161" s="13"/>
      <c r="B161" s="237"/>
      <c r="C161" s="238"/>
      <c r="D161" s="232" t="s">
        <v>222</v>
      </c>
      <c r="E161" s="239" t="s">
        <v>22</v>
      </c>
      <c r="F161" s="240" t="s">
        <v>1773</v>
      </c>
      <c r="G161" s="238"/>
      <c r="H161" s="241">
        <v>-2.1000000000000001</v>
      </c>
      <c r="I161" s="242"/>
      <c r="J161" s="242"/>
      <c r="K161" s="238"/>
      <c r="L161" s="238"/>
      <c r="M161" s="243"/>
      <c r="N161" s="244"/>
      <c r="O161" s="245"/>
      <c r="P161" s="245"/>
      <c r="Q161" s="245"/>
      <c r="R161" s="245"/>
      <c r="S161" s="245"/>
      <c r="T161" s="245"/>
      <c r="U161" s="245"/>
      <c r="V161" s="245"/>
      <c r="W161" s="245"/>
      <c r="X161" s="246"/>
      <c r="Y161" s="13"/>
      <c r="Z161" s="13"/>
      <c r="AA161" s="13"/>
      <c r="AB161" s="13"/>
      <c r="AC161" s="13"/>
      <c r="AD161" s="13"/>
      <c r="AE161" s="13"/>
      <c r="AT161" s="247" t="s">
        <v>222</v>
      </c>
      <c r="AU161" s="247" t="s">
        <v>86</v>
      </c>
      <c r="AV161" s="13" t="s">
        <v>86</v>
      </c>
      <c r="AW161" s="13" t="s">
        <v>5</v>
      </c>
      <c r="AX161" s="13" t="s">
        <v>77</v>
      </c>
      <c r="AY161" s="247" t="s">
        <v>211</v>
      </c>
    </row>
    <row r="162" s="13" customFormat="1">
      <c r="A162" s="13"/>
      <c r="B162" s="237"/>
      <c r="C162" s="238"/>
      <c r="D162" s="232" t="s">
        <v>222</v>
      </c>
      <c r="E162" s="239" t="s">
        <v>22</v>
      </c>
      <c r="F162" s="240" t="s">
        <v>1774</v>
      </c>
      <c r="G162" s="238"/>
      <c r="H162" s="241">
        <v>2.7130000000000001</v>
      </c>
      <c r="I162" s="242"/>
      <c r="J162" s="242"/>
      <c r="K162" s="238"/>
      <c r="L162" s="238"/>
      <c r="M162" s="243"/>
      <c r="N162" s="244"/>
      <c r="O162" s="245"/>
      <c r="P162" s="245"/>
      <c r="Q162" s="245"/>
      <c r="R162" s="245"/>
      <c r="S162" s="245"/>
      <c r="T162" s="245"/>
      <c r="U162" s="245"/>
      <c r="V162" s="245"/>
      <c r="W162" s="245"/>
      <c r="X162" s="246"/>
      <c r="Y162" s="13"/>
      <c r="Z162" s="13"/>
      <c r="AA162" s="13"/>
      <c r="AB162" s="13"/>
      <c r="AC162" s="13"/>
      <c r="AD162" s="13"/>
      <c r="AE162" s="13"/>
      <c r="AT162" s="247" t="s">
        <v>222</v>
      </c>
      <c r="AU162" s="247" t="s">
        <v>86</v>
      </c>
      <c r="AV162" s="13" t="s">
        <v>86</v>
      </c>
      <c r="AW162" s="13" t="s">
        <v>5</v>
      </c>
      <c r="AX162" s="13" t="s">
        <v>77</v>
      </c>
      <c r="AY162" s="247" t="s">
        <v>211</v>
      </c>
    </row>
    <row r="163" s="13" customFormat="1">
      <c r="A163" s="13"/>
      <c r="B163" s="237"/>
      <c r="C163" s="238"/>
      <c r="D163" s="232" t="s">
        <v>222</v>
      </c>
      <c r="E163" s="239" t="s">
        <v>22</v>
      </c>
      <c r="F163" s="240" t="s">
        <v>1775</v>
      </c>
      <c r="G163" s="238"/>
      <c r="H163" s="241">
        <v>2.2850000000000001</v>
      </c>
      <c r="I163" s="242"/>
      <c r="J163" s="242"/>
      <c r="K163" s="238"/>
      <c r="L163" s="238"/>
      <c r="M163" s="243"/>
      <c r="N163" s="244"/>
      <c r="O163" s="245"/>
      <c r="P163" s="245"/>
      <c r="Q163" s="245"/>
      <c r="R163" s="245"/>
      <c r="S163" s="245"/>
      <c r="T163" s="245"/>
      <c r="U163" s="245"/>
      <c r="V163" s="245"/>
      <c r="W163" s="245"/>
      <c r="X163" s="246"/>
      <c r="Y163" s="13"/>
      <c r="Z163" s="13"/>
      <c r="AA163" s="13"/>
      <c r="AB163" s="13"/>
      <c r="AC163" s="13"/>
      <c r="AD163" s="13"/>
      <c r="AE163" s="13"/>
      <c r="AT163" s="247" t="s">
        <v>222</v>
      </c>
      <c r="AU163" s="247" t="s">
        <v>86</v>
      </c>
      <c r="AV163" s="13" t="s">
        <v>86</v>
      </c>
      <c r="AW163" s="13" t="s">
        <v>5</v>
      </c>
      <c r="AX163" s="13" t="s">
        <v>77</v>
      </c>
      <c r="AY163" s="247" t="s">
        <v>211</v>
      </c>
    </row>
    <row r="164" s="13" customFormat="1">
      <c r="A164" s="13"/>
      <c r="B164" s="237"/>
      <c r="C164" s="238"/>
      <c r="D164" s="232" t="s">
        <v>222</v>
      </c>
      <c r="E164" s="239" t="s">
        <v>22</v>
      </c>
      <c r="F164" s="240" t="s">
        <v>1776</v>
      </c>
      <c r="G164" s="238"/>
      <c r="H164" s="241">
        <v>225.44</v>
      </c>
      <c r="I164" s="242"/>
      <c r="J164" s="242"/>
      <c r="K164" s="238"/>
      <c r="L164" s="238"/>
      <c r="M164" s="243"/>
      <c r="N164" s="244"/>
      <c r="O164" s="245"/>
      <c r="P164" s="245"/>
      <c r="Q164" s="245"/>
      <c r="R164" s="245"/>
      <c r="S164" s="245"/>
      <c r="T164" s="245"/>
      <c r="U164" s="245"/>
      <c r="V164" s="245"/>
      <c r="W164" s="245"/>
      <c r="X164" s="246"/>
      <c r="Y164" s="13"/>
      <c r="Z164" s="13"/>
      <c r="AA164" s="13"/>
      <c r="AB164" s="13"/>
      <c r="AC164" s="13"/>
      <c r="AD164" s="13"/>
      <c r="AE164" s="13"/>
      <c r="AT164" s="247" t="s">
        <v>222</v>
      </c>
      <c r="AU164" s="247" t="s">
        <v>86</v>
      </c>
      <c r="AV164" s="13" t="s">
        <v>86</v>
      </c>
      <c r="AW164" s="13" t="s">
        <v>5</v>
      </c>
      <c r="AX164" s="13" t="s">
        <v>77</v>
      </c>
      <c r="AY164" s="247" t="s">
        <v>211</v>
      </c>
    </row>
    <row r="165" s="13" customFormat="1">
      <c r="A165" s="13"/>
      <c r="B165" s="237"/>
      <c r="C165" s="238"/>
      <c r="D165" s="232" t="s">
        <v>222</v>
      </c>
      <c r="E165" s="239" t="s">
        <v>22</v>
      </c>
      <c r="F165" s="240" t="s">
        <v>1777</v>
      </c>
      <c r="G165" s="238"/>
      <c r="H165" s="241">
        <v>-1.6000000000000001</v>
      </c>
      <c r="I165" s="242"/>
      <c r="J165" s="242"/>
      <c r="K165" s="238"/>
      <c r="L165" s="238"/>
      <c r="M165" s="243"/>
      <c r="N165" s="244"/>
      <c r="O165" s="245"/>
      <c r="P165" s="245"/>
      <c r="Q165" s="245"/>
      <c r="R165" s="245"/>
      <c r="S165" s="245"/>
      <c r="T165" s="245"/>
      <c r="U165" s="245"/>
      <c r="V165" s="245"/>
      <c r="W165" s="245"/>
      <c r="X165" s="246"/>
      <c r="Y165" s="13"/>
      <c r="Z165" s="13"/>
      <c r="AA165" s="13"/>
      <c r="AB165" s="13"/>
      <c r="AC165" s="13"/>
      <c r="AD165" s="13"/>
      <c r="AE165" s="13"/>
      <c r="AT165" s="247" t="s">
        <v>222</v>
      </c>
      <c r="AU165" s="247" t="s">
        <v>86</v>
      </c>
      <c r="AV165" s="13" t="s">
        <v>86</v>
      </c>
      <c r="AW165" s="13" t="s">
        <v>5</v>
      </c>
      <c r="AX165" s="13" t="s">
        <v>77</v>
      </c>
      <c r="AY165" s="247" t="s">
        <v>211</v>
      </c>
    </row>
    <row r="166" s="13" customFormat="1">
      <c r="A166" s="13"/>
      <c r="B166" s="237"/>
      <c r="C166" s="238"/>
      <c r="D166" s="232" t="s">
        <v>222</v>
      </c>
      <c r="E166" s="239" t="s">
        <v>22</v>
      </c>
      <c r="F166" s="240" t="s">
        <v>1778</v>
      </c>
      <c r="G166" s="238"/>
      <c r="H166" s="241">
        <v>-1.8</v>
      </c>
      <c r="I166" s="242"/>
      <c r="J166" s="242"/>
      <c r="K166" s="238"/>
      <c r="L166" s="238"/>
      <c r="M166" s="243"/>
      <c r="N166" s="244"/>
      <c r="O166" s="245"/>
      <c r="P166" s="245"/>
      <c r="Q166" s="245"/>
      <c r="R166" s="245"/>
      <c r="S166" s="245"/>
      <c r="T166" s="245"/>
      <c r="U166" s="245"/>
      <c r="V166" s="245"/>
      <c r="W166" s="245"/>
      <c r="X166" s="246"/>
      <c r="Y166" s="13"/>
      <c r="Z166" s="13"/>
      <c r="AA166" s="13"/>
      <c r="AB166" s="13"/>
      <c r="AC166" s="13"/>
      <c r="AD166" s="13"/>
      <c r="AE166" s="13"/>
      <c r="AT166" s="247" t="s">
        <v>222</v>
      </c>
      <c r="AU166" s="247" t="s">
        <v>86</v>
      </c>
      <c r="AV166" s="13" t="s">
        <v>86</v>
      </c>
      <c r="AW166" s="13" t="s">
        <v>5</v>
      </c>
      <c r="AX166" s="13" t="s">
        <v>77</v>
      </c>
      <c r="AY166" s="247" t="s">
        <v>211</v>
      </c>
    </row>
    <row r="167" s="13" customFormat="1">
      <c r="A167" s="13"/>
      <c r="B167" s="237"/>
      <c r="C167" s="238"/>
      <c r="D167" s="232" t="s">
        <v>222</v>
      </c>
      <c r="E167" s="239" t="s">
        <v>22</v>
      </c>
      <c r="F167" s="240" t="s">
        <v>1779</v>
      </c>
      <c r="G167" s="238"/>
      <c r="H167" s="241">
        <v>-8</v>
      </c>
      <c r="I167" s="242"/>
      <c r="J167" s="242"/>
      <c r="K167" s="238"/>
      <c r="L167" s="238"/>
      <c r="M167" s="243"/>
      <c r="N167" s="244"/>
      <c r="O167" s="245"/>
      <c r="P167" s="245"/>
      <c r="Q167" s="245"/>
      <c r="R167" s="245"/>
      <c r="S167" s="245"/>
      <c r="T167" s="245"/>
      <c r="U167" s="245"/>
      <c r="V167" s="245"/>
      <c r="W167" s="245"/>
      <c r="X167" s="246"/>
      <c r="Y167" s="13"/>
      <c r="Z167" s="13"/>
      <c r="AA167" s="13"/>
      <c r="AB167" s="13"/>
      <c r="AC167" s="13"/>
      <c r="AD167" s="13"/>
      <c r="AE167" s="13"/>
      <c r="AT167" s="247" t="s">
        <v>222</v>
      </c>
      <c r="AU167" s="247" t="s">
        <v>86</v>
      </c>
      <c r="AV167" s="13" t="s">
        <v>86</v>
      </c>
      <c r="AW167" s="13" t="s">
        <v>5</v>
      </c>
      <c r="AX167" s="13" t="s">
        <v>77</v>
      </c>
      <c r="AY167" s="247" t="s">
        <v>211</v>
      </c>
    </row>
    <row r="168" s="13" customFormat="1">
      <c r="A168" s="13"/>
      <c r="B168" s="237"/>
      <c r="C168" s="238"/>
      <c r="D168" s="232" t="s">
        <v>222</v>
      </c>
      <c r="E168" s="239" t="s">
        <v>22</v>
      </c>
      <c r="F168" s="240" t="s">
        <v>1780</v>
      </c>
      <c r="G168" s="238"/>
      <c r="H168" s="241">
        <v>-6.8479999999999999</v>
      </c>
      <c r="I168" s="242"/>
      <c r="J168" s="242"/>
      <c r="K168" s="238"/>
      <c r="L168" s="238"/>
      <c r="M168" s="243"/>
      <c r="N168" s="244"/>
      <c r="O168" s="245"/>
      <c r="P168" s="245"/>
      <c r="Q168" s="245"/>
      <c r="R168" s="245"/>
      <c r="S168" s="245"/>
      <c r="T168" s="245"/>
      <c r="U168" s="245"/>
      <c r="V168" s="245"/>
      <c r="W168" s="245"/>
      <c r="X168" s="246"/>
      <c r="Y168" s="13"/>
      <c r="Z168" s="13"/>
      <c r="AA168" s="13"/>
      <c r="AB168" s="13"/>
      <c r="AC168" s="13"/>
      <c r="AD168" s="13"/>
      <c r="AE168" s="13"/>
      <c r="AT168" s="247" t="s">
        <v>222</v>
      </c>
      <c r="AU168" s="247" t="s">
        <v>86</v>
      </c>
      <c r="AV168" s="13" t="s">
        <v>86</v>
      </c>
      <c r="AW168" s="13" t="s">
        <v>5</v>
      </c>
      <c r="AX168" s="13" t="s">
        <v>77</v>
      </c>
      <c r="AY168" s="247" t="s">
        <v>211</v>
      </c>
    </row>
    <row r="169" s="13" customFormat="1">
      <c r="A169" s="13"/>
      <c r="B169" s="237"/>
      <c r="C169" s="238"/>
      <c r="D169" s="232" t="s">
        <v>222</v>
      </c>
      <c r="E169" s="239" t="s">
        <v>22</v>
      </c>
      <c r="F169" s="240" t="s">
        <v>1781</v>
      </c>
      <c r="G169" s="238"/>
      <c r="H169" s="241">
        <v>25.728000000000002</v>
      </c>
      <c r="I169" s="242"/>
      <c r="J169" s="242"/>
      <c r="K169" s="238"/>
      <c r="L169" s="238"/>
      <c r="M169" s="243"/>
      <c r="N169" s="244"/>
      <c r="O169" s="245"/>
      <c r="P169" s="245"/>
      <c r="Q169" s="245"/>
      <c r="R169" s="245"/>
      <c r="S169" s="245"/>
      <c r="T169" s="245"/>
      <c r="U169" s="245"/>
      <c r="V169" s="245"/>
      <c r="W169" s="245"/>
      <c r="X169" s="246"/>
      <c r="Y169" s="13"/>
      <c r="Z169" s="13"/>
      <c r="AA169" s="13"/>
      <c r="AB169" s="13"/>
      <c r="AC169" s="13"/>
      <c r="AD169" s="13"/>
      <c r="AE169" s="13"/>
      <c r="AT169" s="247" t="s">
        <v>222</v>
      </c>
      <c r="AU169" s="247" t="s">
        <v>86</v>
      </c>
      <c r="AV169" s="13" t="s">
        <v>86</v>
      </c>
      <c r="AW169" s="13" t="s">
        <v>5</v>
      </c>
      <c r="AX169" s="13" t="s">
        <v>77</v>
      </c>
      <c r="AY169" s="247" t="s">
        <v>211</v>
      </c>
    </row>
    <row r="170" s="13" customFormat="1">
      <c r="A170" s="13"/>
      <c r="B170" s="237"/>
      <c r="C170" s="238"/>
      <c r="D170" s="232" t="s">
        <v>222</v>
      </c>
      <c r="E170" s="239" t="s">
        <v>22</v>
      </c>
      <c r="F170" s="240" t="s">
        <v>1782</v>
      </c>
      <c r="G170" s="238"/>
      <c r="H170" s="241">
        <v>-2.6309999999999998</v>
      </c>
      <c r="I170" s="242"/>
      <c r="J170" s="242"/>
      <c r="K170" s="238"/>
      <c r="L170" s="238"/>
      <c r="M170" s="243"/>
      <c r="N170" s="244"/>
      <c r="O170" s="245"/>
      <c r="P170" s="245"/>
      <c r="Q170" s="245"/>
      <c r="R170" s="245"/>
      <c r="S170" s="245"/>
      <c r="T170" s="245"/>
      <c r="U170" s="245"/>
      <c r="V170" s="245"/>
      <c r="W170" s="245"/>
      <c r="X170" s="246"/>
      <c r="Y170" s="13"/>
      <c r="Z170" s="13"/>
      <c r="AA170" s="13"/>
      <c r="AB170" s="13"/>
      <c r="AC170" s="13"/>
      <c r="AD170" s="13"/>
      <c r="AE170" s="13"/>
      <c r="AT170" s="247" t="s">
        <v>222</v>
      </c>
      <c r="AU170" s="247" t="s">
        <v>86</v>
      </c>
      <c r="AV170" s="13" t="s">
        <v>86</v>
      </c>
      <c r="AW170" s="13" t="s">
        <v>5</v>
      </c>
      <c r="AX170" s="13" t="s">
        <v>77</v>
      </c>
      <c r="AY170" s="247" t="s">
        <v>211</v>
      </c>
    </row>
    <row r="171" s="13" customFormat="1">
      <c r="A171" s="13"/>
      <c r="B171" s="237"/>
      <c r="C171" s="238"/>
      <c r="D171" s="232" t="s">
        <v>222</v>
      </c>
      <c r="E171" s="239" t="s">
        <v>22</v>
      </c>
      <c r="F171" s="240" t="s">
        <v>1783</v>
      </c>
      <c r="G171" s="238"/>
      <c r="H171" s="241">
        <v>-8.4480000000000004</v>
      </c>
      <c r="I171" s="242"/>
      <c r="J171" s="242"/>
      <c r="K171" s="238"/>
      <c r="L171" s="238"/>
      <c r="M171" s="243"/>
      <c r="N171" s="244"/>
      <c r="O171" s="245"/>
      <c r="P171" s="245"/>
      <c r="Q171" s="245"/>
      <c r="R171" s="245"/>
      <c r="S171" s="245"/>
      <c r="T171" s="245"/>
      <c r="U171" s="245"/>
      <c r="V171" s="245"/>
      <c r="W171" s="245"/>
      <c r="X171" s="246"/>
      <c r="Y171" s="13"/>
      <c r="Z171" s="13"/>
      <c r="AA171" s="13"/>
      <c r="AB171" s="13"/>
      <c r="AC171" s="13"/>
      <c r="AD171" s="13"/>
      <c r="AE171" s="13"/>
      <c r="AT171" s="247" t="s">
        <v>222</v>
      </c>
      <c r="AU171" s="247" t="s">
        <v>86</v>
      </c>
      <c r="AV171" s="13" t="s">
        <v>86</v>
      </c>
      <c r="AW171" s="13" t="s">
        <v>5</v>
      </c>
      <c r="AX171" s="13" t="s">
        <v>77</v>
      </c>
      <c r="AY171" s="247" t="s">
        <v>211</v>
      </c>
    </row>
    <row r="172" s="13" customFormat="1">
      <c r="A172" s="13"/>
      <c r="B172" s="237"/>
      <c r="C172" s="238"/>
      <c r="D172" s="232" t="s">
        <v>222</v>
      </c>
      <c r="E172" s="239" t="s">
        <v>22</v>
      </c>
      <c r="F172" s="240" t="s">
        <v>1784</v>
      </c>
      <c r="G172" s="238"/>
      <c r="H172" s="241">
        <v>80.575999999999993</v>
      </c>
      <c r="I172" s="242"/>
      <c r="J172" s="242"/>
      <c r="K172" s="238"/>
      <c r="L172" s="238"/>
      <c r="M172" s="243"/>
      <c r="N172" s="244"/>
      <c r="O172" s="245"/>
      <c r="P172" s="245"/>
      <c r="Q172" s="245"/>
      <c r="R172" s="245"/>
      <c r="S172" s="245"/>
      <c r="T172" s="245"/>
      <c r="U172" s="245"/>
      <c r="V172" s="245"/>
      <c r="W172" s="245"/>
      <c r="X172" s="246"/>
      <c r="Y172" s="13"/>
      <c r="Z172" s="13"/>
      <c r="AA172" s="13"/>
      <c r="AB172" s="13"/>
      <c r="AC172" s="13"/>
      <c r="AD172" s="13"/>
      <c r="AE172" s="13"/>
      <c r="AT172" s="247" t="s">
        <v>222</v>
      </c>
      <c r="AU172" s="247" t="s">
        <v>86</v>
      </c>
      <c r="AV172" s="13" t="s">
        <v>86</v>
      </c>
      <c r="AW172" s="13" t="s">
        <v>5</v>
      </c>
      <c r="AX172" s="13" t="s">
        <v>77</v>
      </c>
      <c r="AY172" s="247" t="s">
        <v>211</v>
      </c>
    </row>
    <row r="173" s="13" customFormat="1">
      <c r="A173" s="13"/>
      <c r="B173" s="237"/>
      <c r="C173" s="238"/>
      <c r="D173" s="232" t="s">
        <v>222</v>
      </c>
      <c r="E173" s="239" t="s">
        <v>22</v>
      </c>
      <c r="F173" s="240" t="s">
        <v>1785</v>
      </c>
      <c r="G173" s="238"/>
      <c r="H173" s="241">
        <v>50.951999999999998</v>
      </c>
      <c r="I173" s="242"/>
      <c r="J173" s="242"/>
      <c r="K173" s="238"/>
      <c r="L173" s="238"/>
      <c r="M173" s="243"/>
      <c r="N173" s="244"/>
      <c r="O173" s="245"/>
      <c r="P173" s="245"/>
      <c r="Q173" s="245"/>
      <c r="R173" s="245"/>
      <c r="S173" s="245"/>
      <c r="T173" s="245"/>
      <c r="U173" s="245"/>
      <c r="V173" s="245"/>
      <c r="W173" s="245"/>
      <c r="X173" s="246"/>
      <c r="Y173" s="13"/>
      <c r="Z173" s="13"/>
      <c r="AA173" s="13"/>
      <c r="AB173" s="13"/>
      <c r="AC173" s="13"/>
      <c r="AD173" s="13"/>
      <c r="AE173" s="13"/>
      <c r="AT173" s="247" t="s">
        <v>222</v>
      </c>
      <c r="AU173" s="247" t="s">
        <v>86</v>
      </c>
      <c r="AV173" s="13" t="s">
        <v>86</v>
      </c>
      <c r="AW173" s="13" t="s">
        <v>5</v>
      </c>
      <c r="AX173" s="13" t="s">
        <v>77</v>
      </c>
      <c r="AY173" s="247" t="s">
        <v>211</v>
      </c>
    </row>
    <row r="174" s="13" customFormat="1">
      <c r="A174" s="13"/>
      <c r="B174" s="237"/>
      <c r="C174" s="238"/>
      <c r="D174" s="232" t="s">
        <v>222</v>
      </c>
      <c r="E174" s="239" t="s">
        <v>22</v>
      </c>
      <c r="F174" s="240" t="s">
        <v>1786</v>
      </c>
      <c r="G174" s="238"/>
      <c r="H174" s="241">
        <v>-0.33500000000000002</v>
      </c>
      <c r="I174" s="242"/>
      <c r="J174" s="242"/>
      <c r="K174" s="238"/>
      <c r="L174" s="238"/>
      <c r="M174" s="243"/>
      <c r="N174" s="244"/>
      <c r="O174" s="245"/>
      <c r="P174" s="245"/>
      <c r="Q174" s="245"/>
      <c r="R174" s="245"/>
      <c r="S174" s="245"/>
      <c r="T174" s="245"/>
      <c r="U174" s="245"/>
      <c r="V174" s="245"/>
      <c r="W174" s="245"/>
      <c r="X174" s="246"/>
      <c r="Y174" s="13"/>
      <c r="Z174" s="13"/>
      <c r="AA174" s="13"/>
      <c r="AB174" s="13"/>
      <c r="AC174" s="13"/>
      <c r="AD174" s="13"/>
      <c r="AE174" s="13"/>
      <c r="AT174" s="247" t="s">
        <v>222</v>
      </c>
      <c r="AU174" s="247" t="s">
        <v>86</v>
      </c>
      <c r="AV174" s="13" t="s">
        <v>86</v>
      </c>
      <c r="AW174" s="13" t="s">
        <v>5</v>
      </c>
      <c r="AX174" s="13" t="s">
        <v>77</v>
      </c>
      <c r="AY174" s="247" t="s">
        <v>211</v>
      </c>
    </row>
    <row r="175" s="13" customFormat="1">
      <c r="A175" s="13"/>
      <c r="B175" s="237"/>
      <c r="C175" s="238"/>
      <c r="D175" s="232" t="s">
        <v>222</v>
      </c>
      <c r="E175" s="239" t="s">
        <v>22</v>
      </c>
      <c r="F175" s="240" t="s">
        <v>1787</v>
      </c>
      <c r="G175" s="238"/>
      <c r="H175" s="241">
        <v>15.984</v>
      </c>
      <c r="I175" s="242"/>
      <c r="J175" s="242"/>
      <c r="K175" s="238"/>
      <c r="L175" s="238"/>
      <c r="M175" s="243"/>
      <c r="N175" s="244"/>
      <c r="O175" s="245"/>
      <c r="P175" s="245"/>
      <c r="Q175" s="245"/>
      <c r="R175" s="245"/>
      <c r="S175" s="245"/>
      <c r="T175" s="245"/>
      <c r="U175" s="245"/>
      <c r="V175" s="245"/>
      <c r="W175" s="245"/>
      <c r="X175" s="246"/>
      <c r="Y175" s="13"/>
      <c r="Z175" s="13"/>
      <c r="AA175" s="13"/>
      <c r="AB175" s="13"/>
      <c r="AC175" s="13"/>
      <c r="AD175" s="13"/>
      <c r="AE175" s="13"/>
      <c r="AT175" s="247" t="s">
        <v>222</v>
      </c>
      <c r="AU175" s="247" t="s">
        <v>86</v>
      </c>
      <c r="AV175" s="13" t="s">
        <v>86</v>
      </c>
      <c r="AW175" s="13" t="s">
        <v>5</v>
      </c>
      <c r="AX175" s="13" t="s">
        <v>77</v>
      </c>
      <c r="AY175" s="247" t="s">
        <v>211</v>
      </c>
    </row>
    <row r="176" s="13" customFormat="1">
      <c r="A176" s="13"/>
      <c r="B176" s="237"/>
      <c r="C176" s="238"/>
      <c r="D176" s="232" t="s">
        <v>222</v>
      </c>
      <c r="E176" s="239" t="s">
        <v>22</v>
      </c>
      <c r="F176" s="240" t="s">
        <v>1788</v>
      </c>
      <c r="G176" s="238"/>
      <c r="H176" s="241">
        <v>16.317</v>
      </c>
      <c r="I176" s="242"/>
      <c r="J176" s="242"/>
      <c r="K176" s="238"/>
      <c r="L176" s="238"/>
      <c r="M176" s="243"/>
      <c r="N176" s="244"/>
      <c r="O176" s="245"/>
      <c r="P176" s="245"/>
      <c r="Q176" s="245"/>
      <c r="R176" s="245"/>
      <c r="S176" s="245"/>
      <c r="T176" s="245"/>
      <c r="U176" s="245"/>
      <c r="V176" s="245"/>
      <c r="W176" s="245"/>
      <c r="X176" s="246"/>
      <c r="Y176" s="13"/>
      <c r="Z176" s="13"/>
      <c r="AA176" s="13"/>
      <c r="AB176" s="13"/>
      <c r="AC176" s="13"/>
      <c r="AD176" s="13"/>
      <c r="AE176" s="13"/>
      <c r="AT176" s="247" t="s">
        <v>222</v>
      </c>
      <c r="AU176" s="247" t="s">
        <v>86</v>
      </c>
      <c r="AV176" s="13" t="s">
        <v>86</v>
      </c>
      <c r="AW176" s="13" t="s">
        <v>5</v>
      </c>
      <c r="AX176" s="13" t="s">
        <v>77</v>
      </c>
      <c r="AY176" s="247" t="s">
        <v>211</v>
      </c>
    </row>
    <row r="177" s="13" customFormat="1">
      <c r="A177" s="13"/>
      <c r="B177" s="237"/>
      <c r="C177" s="238"/>
      <c r="D177" s="232" t="s">
        <v>222</v>
      </c>
      <c r="E177" s="239" t="s">
        <v>22</v>
      </c>
      <c r="F177" s="240" t="s">
        <v>1789</v>
      </c>
      <c r="G177" s="238"/>
      <c r="H177" s="241">
        <v>68.894000000000005</v>
      </c>
      <c r="I177" s="242"/>
      <c r="J177" s="242"/>
      <c r="K177" s="238"/>
      <c r="L177" s="238"/>
      <c r="M177" s="243"/>
      <c r="N177" s="244"/>
      <c r="O177" s="245"/>
      <c r="P177" s="245"/>
      <c r="Q177" s="245"/>
      <c r="R177" s="245"/>
      <c r="S177" s="245"/>
      <c r="T177" s="245"/>
      <c r="U177" s="245"/>
      <c r="V177" s="245"/>
      <c r="W177" s="245"/>
      <c r="X177" s="246"/>
      <c r="Y177" s="13"/>
      <c r="Z177" s="13"/>
      <c r="AA177" s="13"/>
      <c r="AB177" s="13"/>
      <c r="AC177" s="13"/>
      <c r="AD177" s="13"/>
      <c r="AE177" s="13"/>
      <c r="AT177" s="247" t="s">
        <v>222</v>
      </c>
      <c r="AU177" s="247" t="s">
        <v>86</v>
      </c>
      <c r="AV177" s="13" t="s">
        <v>86</v>
      </c>
      <c r="AW177" s="13" t="s">
        <v>5</v>
      </c>
      <c r="AX177" s="13" t="s">
        <v>77</v>
      </c>
      <c r="AY177" s="247" t="s">
        <v>211</v>
      </c>
    </row>
    <row r="178" s="13" customFormat="1">
      <c r="A178" s="13"/>
      <c r="B178" s="237"/>
      <c r="C178" s="238"/>
      <c r="D178" s="232" t="s">
        <v>222</v>
      </c>
      <c r="E178" s="239" t="s">
        <v>22</v>
      </c>
      <c r="F178" s="240" t="s">
        <v>1790</v>
      </c>
      <c r="G178" s="238"/>
      <c r="H178" s="241">
        <v>14.170999999999999</v>
      </c>
      <c r="I178" s="242"/>
      <c r="J178" s="242"/>
      <c r="K178" s="238"/>
      <c r="L178" s="238"/>
      <c r="M178" s="243"/>
      <c r="N178" s="244"/>
      <c r="O178" s="245"/>
      <c r="P178" s="245"/>
      <c r="Q178" s="245"/>
      <c r="R178" s="245"/>
      <c r="S178" s="245"/>
      <c r="T178" s="245"/>
      <c r="U178" s="245"/>
      <c r="V178" s="245"/>
      <c r="W178" s="245"/>
      <c r="X178" s="246"/>
      <c r="Y178" s="13"/>
      <c r="Z178" s="13"/>
      <c r="AA178" s="13"/>
      <c r="AB178" s="13"/>
      <c r="AC178" s="13"/>
      <c r="AD178" s="13"/>
      <c r="AE178" s="13"/>
      <c r="AT178" s="247" t="s">
        <v>222</v>
      </c>
      <c r="AU178" s="247" t="s">
        <v>86</v>
      </c>
      <c r="AV178" s="13" t="s">
        <v>86</v>
      </c>
      <c r="AW178" s="13" t="s">
        <v>5</v>
      </c>
      <c r="AX178" s="13" t="s">
        <v>77</v>
      </c>
      <c r="AY178" s="247" t="s">
        <v>211</v>
      </c>
    </row>
    <row r="179" s="13" customFormat="1">
      <c r="A179" s="13"/>
      <c r="B179" s="237"/>
      <c r="C179" s="238"/>
      <c r="D179" s="232" t="s">
        <v>222</v>
      </c>
      <c r="E179" s="239" t="s">
        <v>22</v>
      </c>
      <c r="F179" s="240" t="s">
        <v>1791</v>
      </c>
      <c r="G179" s="238"/>
      <c r="H179" s="241">
        <v>11.544000000000001</v>
      </c>
      <c r="I179" s="242"/>
      <c r="J179" s="242"/>
      <c r="K179" s="238"/>
      <c r="L179" s="238"/>
      <c r="M179" s="243"/>
      <c r="N179" s="244"/>
      <c r="O179" s="245"/>
      <c r="P179" s="245"/>
      <c r="Q179" s="245"/>
      <c r="R179" s="245"/>
      <c r="S179" s="245"/>
      <c r="T179" s="245"/>
      <c r="U179" s="245"/>
      <c r="V179" s="245"/>
      <c r="W179" s="245"/>
      <c r="X179" s="246"/>
      <c r="Y179" s="13"/>
      <c r="Z179" s="13"/>
      <c r="AA179" s="13"/>
      <c r="AB179" s="13"/>
      <c r="AC179" s="13"/>
      <c r="AD179" s="13"/>
      <c r="AE179" s="13"/>
      <c r="AT179" s="247" t="s">
        <v>222</v>
      </c>
      <c r="AU179" s="247" t="s">
        <v>86</v>
      </c>
      <c r="AV179" s="13" t="s">
        <v>86</v>
      </c>
      <c r="AW179" s="13" t="s">
        <v>5</v>
      </c>
      <c r="AX179" s="13" t="s">
        <v>77</v>
      </c>
      <c r="AY179" s="247" t="s">
        <v>211</v>
      </c>
    </row>
    <row r="180" s="13" customFormat="1">
      <c r="A180" s="13"/>
      <c r="B180" s="237"/>
      <c r="C180" s="238"/>
      <c r="D180" s="232" t="s">
        <v>222</v>
      </c>
      <c r="E180" s="239" t="s">
        <v>22</v>
      </c>
      <c r="F180" s="240" t="s">
        <v>1792</v>
      </c>
      <c r="G180" s="238"/>
      <c r="H180" s="241">
        <v>1.9199999999999999</v>
      </c>
      <c r="I180" s="242"/>
      <c r="J180" s="242"/>
      <c r="K180" s="238"/>
      <c r="L180" s="238"/>
      <c r="M180" s="243"/>
      <c r="N180" s="244"/>
      <c r="O180" s="245"/>
      <c r="P180" s="245"/>
      <c r="Q180" s="245"/>
      <c r="R180" s="245"/>
      <c r="S180" s="245"/>
      <c r="T180" s="245"/>
      <c r="U180" s="245"/>
      <c r="V180" s="245"/>
      <c r="W180" s="245"/>
      <c r="X180" s="246"/>
      <c r="Y180" s="13"/>
      <c r="Z180" s="13"/>
      <c r="AA180" s="13"/>
      <c r="AB180" s="13"/>
      <c r="AC180" s="13"/>
      <c r="AD180" s="13"/>
      <c r="AE180" s="13"/>
      <c r="AT180" s="247" t="s">
        <v>222</v>
      </c>
      <c r="AU180" s="247" t="s">
        <v>86</v>
      </c>
      <c r="AV180" s="13" t="s">
        <v>86</v>
      </c>
      <c r="AW180" s="13" t="s">
        <v>5</v>
      </c>
      <c r="AX180" s="13" t="s">
        <v>77</v>
      </c>
      <c r="AY180" s="247" t="s">
        <v>211</v>
      </c>
    </row>
    <row r="181" s="13" customFormat="1">
      <c r="A181" s="13"/>
      <c r="B181" s="237"/>
      <c r="C181" s="238"/>
      <c r="D181" s="232" t="s">
        <v>222</v>
      </c>
      <c r="E181" s="239" t="s">
        <v>22</v>
      </c>
      <c r="F181" s="240" t="s">
        <v>1793</v>
      </c>
      <c r="G181" s="238"/>
      <c r="H181" s="241">
        <v>-4.1619999999999999</v>
      </c>
      <c r="I181" s="242"/>
      <c r="J181" s="242"/>
      <c r="K181" s="238"/>
      <c r="L181" s="238"/>
      <c r="M181" s="243"/>
      <c r="N181" s="244"/>
      <c r="O181" s="245"/>
      <c r="P181" s="245"/>
      <c r="Q181" s="245"/>
      <c r="R181" s="245"/>
      <c r="S181" s="245"/>
      <c r="T181" s="245"/>
      <c r="U181" s="245"/>
      <c r="V181" s="245"/>
      <c r="W181" s="245"/>
      <c r="X181" s="246"/>
      <c r="Y181" s="13"/>
      <c r="Z181" s="13"/>
      <c r="AA181" s="13"/>
      <c r="AB181" s="13"/>
      <c r="AC181" s="13"/>
      <c r="AD181" s="13"/>
      <c r="AE181" s="13"/>
      <c r="AT181" s="247" t="s">
        <v>222</v>
      </c>
      <c r="AU181" s="247" t="s">
        <v>86</v>
      </c>
      <c r="AV181" s="13" t="s">
        <v>86</v>
      </c>
      <c r="AW181" s="13" t="s">
        <v>5</v>
      </c>
      <c r="AX181" s="13" t="s">
        <v>77</v>
      </c>
      <c r="AY181" s="247" t="s">
        <v>211</v>
      </c>
    </row>
    <row r="182" s="14" customFormat="1">
      <c r="A182" s="14"/>
      <c r="B182" s="248"/>
      <c r="C182" s="249"/>
      <c r="D182" s="232" t="s">
        <v>222</v>
      </c>
      <c r="E182" s="250" t="s">
        <v>22</v>
      </c>
      <c r="F182" s="251" t="s">
        <v>1794</v>
      </c>
      <c r="G182" s="249"/>
      <c r="H182" s="252">
        <v>810.851</v>
      </c>
      <c r="I182" s="253"/>
      <c r="J182" s="253"/>
      <c r="K182" s="249"/>
      <c r="L182" s="249"/>
      <c r="M182" s="254"/>
      <c r="N182" s="255"/>
      <c r="O182" s="256"/>
      <c r="P182" s="256"/>
      <c r="Q182" s="256"/>
      <c r="R182" s="256"/>
      <c r="S182" s="256"/>
      <c r="T182" s="256"/>
      <c r="U182" s="256"/>
      <c r="V182" s="256"/>
      <c r="W182" s="256"/>
      <c r="X182" s="257"/>
      <c r="Y182" s="14"/>
      <c r="Z182" s="14"/>
      <c r="AA182" s="14"/>
      <c r="AB182" s="14"/>
      <c r="AC182" s="14"/>
      <c r="AD182" s="14"/>
      <c r="AE182" s="14"/>
      <c r="AT182" s="258" t="s">
        <v>222</v>
      </c>
      <c r="AU182" s="258" t="s">
        <v>86</v>
      </c>
      <c r="AV182" s="14" t="s">
        <v>218</v>
      </c>
      <c r="AW182" s="14" t="s">
        <v>5</v>
      </c>
      <c r="AX182" s="14" t="s">
        <v>84</v>
      </c>
      <c r="AY182" s="258" t="s">
        <v>211</v>
      </c>
    </row>
    <row r="183" s="2" customFormat="1" ht="24.15" customHeight="1">
      <c r="A183" s="40"/>
      <c r="B183" s="41"/>
      <c r="C183" s="218" t="s">
        <v>292</v>
      </c>
      <c r="D183" s="218" t="s">
        <v>213</v>
      </c>
      <c r="E183" s="219" t="s">
        <v>1795</v>
      </c>
      <c r="F183" s="220" t="s">
        <v>1796</v>
      </c>
      <c r="G183" s="221" t="s">
        <v>272</v>
      </c>
      <c r="H183" s="222">
        <v>810.851</v>
      </c>
      <c r="I183" s="223"/>
      <c r="J183" s="223"/>
      <c r="K183" s="224">
        <f>ROUND(P183*H183,2)</f>
        <v>0</v>
      </c>
      <c r="L183" s="220" t="s">
        <v>217</v>
      </c>
      <c r="M183" s="46"/>
      <c r="N183" s="225" t="s">
        <v>22</v>
      </c>
      <c r="O183" s="226" t="s">
        <v>46</v>
      </c>
      <c r="P183" s="227">
        <f>I183+J183</f>
        <v>0</v>
      </c>
      <c r="Q183" s="227">
        <f>ROUND(I183*H183,2)</f>
        <v>0</v>
      </c>
      <c r="R183" s="227">
        <f>ROUND(J183*H183,2)</f>
        <v>0</v>
      </c>
      <c r="S183" s="86"/>
      <c r="T183" s="228">
        <f>S183*H183</f>
        <v>0</v>
      </c>
      <c r="U183" s="228">
        <v>0.016</v>
      </c>
      <c r="V183" s="228">
        <f>U183*H183</f>
        <v>12.973616</v>
      </c>
      <c r="W183" s="228">
        <v>0</v>
      </c>
      <c r="X183" s="229">
        <f>W183*H183</f>
        <v>0</v>
      </c>
      <c r="Y183" s="40"/>
      <c r="Z183" s="40"/>
      <c r="AA183" s="40"/>
      <c r="AB183" s="40"/>
      <c r="AC183" s="40"/>
      <c r="AD183" s="40"/>
      <c r="AE183" s="40"/>
      <c r="AR183" s="230" t="s">
        <v>218</v>
      </c>
      <c r="AT183" s="230" t="s">
        <v>213</v>
      </c>
      <c r="AU183" s="230" t="s">
        <v>86</v>
      </c>
      <c r="AY183" s="19" t="s">
        <v>211</v>
      </c>
      <c r="BE183" s="231">
        <f>IF(O183="základní",K183,0)</f>
        <v>0</v>
      </c>
      <c r="BF183" s="231">
        <f>IF(O183="snížená",K183,0)</f>
        <v>0</v>
      </c>
      <c r="BG183" s="231">
        <f>IF(O183="zákl. přenesená",K183,0)</f>
        <v>0</v>
      </c>
      <c r="BH183" s="231">
        <f>IF(O183="sníž. přenesená",K183,0)</f>
        <v>0</v>
      </c>
      <c r="BI183" s="231">
        <f>IF(O183="nulová",K183,0)</f>
        <v>0</v>
      </c>
      <c r="BJ183" s="19" t="s">
        <v>84</v>
      </c>
      <c r="BK183" s="231">
        <f>ROUND(P183*H183,2)</f>
        <v>0</v>
      </c>
      <c r="BL183" s="19" t="s">
        <v>218</v>
      </c>
      <c r="BM183" s="230" t="s">
        <v>1797</v>
      </c>
    </row>
    <row r="184" s="2" customFormat="1">
      <c r="A184" s="40"/>
      <c r="B184" s="41"/>
      <c r="C184" s="42"/>
      <c r="D184" s="232" t="s">
        <v>220</v>
      </c>
      <c r="E184" s="42"/>
      <c r="F184" s="233" t="s">
        <v>1796</v>
      </c>
      <c r="G184" s="42"/>
      <c r="H184" s="42"/>
      <c r="I184" s="234"/>
      <c r="J184" s="234"/>
      <c r="K184" s="42"/>
      <c r="L184" s="42"/>
      <c r="M184" s="46"/>
      <c r="N184" s="235"/>
      <c r="O184" s="236"/>
      <c r="P184" s="86"/>
      <c r="Q184" s="86"/>
      <c r="R184" s="86"/>
      <c r="S184" s="86"/>
      <c r="T184" s="86"/>
      <c r="U184" s="86"/>
      <c r="V184" s="86"/>
      <c r="W184" s="86"/>
      <c r="X184" s="87"/>
      <c r="Y184" s="40"/>
      <c r="Z184" s="40"/>
      <c r="AA184" s="40"/>
      <c r="AB184" s="40"/>
      <c r="AC184" s="40"/>
      <c r="AD184" s="40"/>
      <c r="AE184" s="40"/>
      <c r="AT184" s="19" t="s">
        <v>220</v>
      </c>
      <c r="AU184" s="19" t="s">
        <v>86</v>
      </c>
    </row>
    <row r="185" s="13" customFormat="1">
      <c r="A185" s="13"/>
      <c r="B185" s="237"/>
      <c r="C185" s="238"/>
      <c r="D185" s="232" t="s">
        <v>222</v>
      </c>
      <c r="E185" s="239" t="s">
        <v>22</v>
      </c>
      <c r="F185" s="240" t="s">
        <v>1764</v>
      </c>
      <c r="G185" s="238"/>
      <c r="H185" s="241">
        <v>85.965999999999994</v>
      </c>
      <c r="I185" s="242"/>
      <c r="J185" s="242"/>
      <c r="K185" s="238"/>
      <c r="L185" s="238"/>
      <c r="M185" s="243"/>
      <c r="N185" s="244"/>
      <c r="O185" s="245"/>
      <c r="P185" s="245"/>
      <c r="Q185" s="245"/>
      <c r="R185" s="245"/>
      <c r="S185" s="245"/>
      <c r="T185" s="245"/>
      <c r="U185" s="245"/>
      <c r="V185" s="245"/>
      <c r="W185" s="245"/>
      <c r="X185" s="246"/>
      <c r="Y185" s="13"/>
      <c r="Z185" s="13"/>
      <c r="AA185" s="13"/>
      <c r="AB185" s="13"/>
      <c r="AC185" s="13"/>
      <c r="AD185" s="13"/>
      <c r="AE185" s="13"/>
      <c r="AT185" s="247" t="s">
        <v>222</v>
      </c>
      <c r="AU185" s="247" t="s">
        <v>86</v>
      </c>
      <c r="AV185" s="13" t="s">
        <v>86</v>
      </c>
      <c r="AW185" s="13" t="s">
        <v>5</v>
      </c>
      <c r="AX185" s="13" t="s">
        <v>77</v>
      </c>
      <c r="AY185" s="247" t="s">
        <v>211</v>
      </c>
    </row>
    <row r="186" s="13" customFormat="1">
      <c r="A186" s="13"/>
      <c r="B186" s="237"/>
      <c r="C186" s="238"/>
      <c r="D186" s="232" t="s">
        <v>222</v>
      </c>
      <c r="E186" s="239" t="s">
        <v>22</v>
      </c>
      <c r="F186" s="240" t="s">
        <v>1765</v>
      </c>
      <c r="G186" s="238"/>
      <c r="H186" s="241">
        <v>0.60399999999999998</v>
      </c>
      <c r="I186" s="242"/>
      <c r="J186" s="242"/>
      <c r="K186" s="238"/>
      <c r="L186" s="238"/>
      <c r="M186" s="243"/>
      <c r="N186" s="244"/>
      <c r="O186" s="245"/>
      <c r="P186" s="245"/>
      <c r="Q186" s="245"/>
      <c r="R186" s="245"/>
      <c r="S186" s="245"/>
      <c r="T186" s="245"/>
      <c r="U186" s="245"/>
      <c r="V186" s="245"/>
      <c r="W186" s="245"/>
      <c r="X186" s="246"/>
      <c r="Y186" s="13"/>
      <c r="Z186" s="13"/>
      <c r="AA186" s="13"/>
      <c r="AB186" s="13"/>
      <c r="AC186" s="13"/>
      <c r="AD186" s="13"/>
      <c r="AE186" s="13"/>
      <c r="AT186" s="247" t="s">
        <v>222</v>
      </c>
      <c r="AU186" s="247" t="s">
        <v>86</v>
      </c>
      <c r="AV186" s="13" t="s">
        <v>86</v>
      </c>
      <c r="AW186" s="13" t="s">
        <v>5</v>
      </c>
      <c r="AX186" s="13" t="s">
        <v>77</v>
      </c>
      <c r="AY186" s="247" t="s">
        <v>211</v>
      </c>
    </row>
    <row r="187" s="13" customFormat="1">
      <c r="A187" s="13"/>
      <c r="B187" s="237"/>
      <c r="C187" s="238"/>
      <c r="D187" s="232" t="s">
        <v>222</v>
      </c>
      <c r="E187" s="239" t="s">
        <v>22</v>
      </c>
      <c r="F187" s="240" t="s">
        <v>1766</v>
      </c>
      <c r="G187" s="238"/>
      <c r="H187" s="241">
        <v>1.6080000000000001</v>
      </c>
      <c r="I187" s="242"/>
      <c r="J187" s="242"/>
      <c r="K187" s="238"/>
      <c r="L187" s="238"/>
      <c r="M187" s="243"/>
      <c r="N187" s="244"/>
      <c r="O187" s="245"/>
      <c r="P187" s="245"/>
      <c r="Q187" s="245"/>
      <c r="R187" s="245"/>
      <c r="S187" s="245"/>
      <c r="T187" s="245"/>
      <c r="U187" s="245"/>
      <c r="V187" s="245"/>
      <c r="W187" s="245"/>
      <c r="X187" s="246"/>
      <c r="Y187" s="13"/>
      <c r="Z187" s="13"/>
      <c r="AA187" s="13"/>
      <c r="AB187" s="13"/>
      <c r="AC187" s="13"/>
      <c r="AD187" s="13"/>
      <c r="AE187" s="13"/>
      <c r="AT187" s="247" t="s">
        <v>222</v>
      </c>
      <c r="AU187" s="247" t="s">
        <v>86</v>
      </c>
      <c r="AV187" s="13" t="s">
        <v>86</v>
      </c>
      <c r="AW187" s="13" t="s">
        <v>5</v>
      </c>
      <c r="AX187" s="13" t="s">
        <v>77</v>
      </c>
      <c r="AY187" s="247" t="s">
        <v>211</v>
      </c>
    </row>
    <row r="188" s="13" customFormat="1">
      <c r="A188" s="13"/>
      <c r="B188" s="237"/>
      <c r="C188" s="238"/>
      <c r="D188" s="232" t="s">
        <v>222</v>
      </c>
      <c r="E188" s="239" t="s">
        <v>22</v>
      </c>
      <c r="F188" s="240" t="s">
        <v>1767</v>
      </c>
      <c r="G188" s="238"/>
      <c r="H188" s="241">
        <v>106.012</v>
      </c>
      <c r="I188" s="242"/>
      <c r="J188" s="242"/>
      <c r="K188" s="238"/>
      <c r="L188" s="238"/>
      <c r="M188" s="243"/>
      <c r="N188" s="244"/>
      <c r="O188" s="245"/>
      <c r="P188" s="245"/>
      <c r="Q188" s="245"/>
      <c r="R188" s="245"/>
      <c r="S188" s="245"/>
      <c r="T188" s="245"/>
      <c r="U188" s="245"/>
      <c r="V188" s="245"/>
      <c r="W188" s="245"/>
      <c r="X188" s="246"/>
      <c r="Y188" s="13"/>
      <c r="Z188" s="13"/>
      <c r="AA188" s="13"/>
      <c r="AB188" s="13"/>
      <c r="AC188" s="13"/>
      <c r="AD188" s="13"/>
      <c r="AE188" s="13"/>
      <c r="AT188" s="247" t="s">
        <v>222</v>
      </c>
      <c r="AU188" s="247" t="s">
        <v>86</v>
      </c>
      <c r="AV188" s="13" t="s">
        <v>86</v>
      </c>
      <c r="AW188" s="13" t="s">
        <v>5</v>
      </c>
      <c r="AX188" s="13" t="s">
        <v>77</v>
      </c>
      <c r="AY188" s="247" t="s">
        <v>211</v>
      </c>
    </row>
    <row r="189" s="13" customFormat="1">
      <c r="A189" s="13"/>
      <c r="B189" s="237"/>
      <c r="C189" s="238"/>
      <c r="D189" s="232" t="s">
        <v>222</v>
      </c>
      <c r="E189" s="239" t="s">
        <v>22</v>
      </c>
      <c r="F189" s="240" t="s">
        <v>1768</v>
      </c>
      <c r="G189" s="238"/>
      <c r="H189" s="241">
        <v>-3.6000000000000001</v>
      </c>
      <c r="I189" s="242"/>
      <c r="J189" s="242"/>
      <c r="K189" s="238"/>
      <c r="L189" s="238"/>
      <c r="M189" s="243"/>
      <c r="N189" s="244"/>
      <c r="O189" s="245"/>
      <c r="P189" s="245"/>
      <c r="Q189" s="245"/>
      <c r="R189" s="245"/>
      <c r="S189" s="245"/>
      <c r="T189" s="245"/>
      <c r="U189" s="245"/>
      <c r="V189" s="245"/>
      <c r="W189" s="245"/>
      <c r="X189" s="246"/>
      <c r="Y189" s="13"/>
      <c r="Z189" s="13"/>
      <c r="AA189" s="13"/>
      <c r="AB189" s="13"/>
      <c r="AC189" s="13"/>
      <c r="AD189" s="13"/>
      <c r="AE189" s="13"/>
      <c r="AT189" s="247" t="s">
        <v>222</v>
      </c>
      <c r="AU189" s="247" t="s">
        <v>86</v>
      </c>
      <c r="AV189" s="13" t="s">
        <v>86</v>
      </c>
      <c r="AW189" s="13" t="s">
        <v>5</v>
      </c>
      <c r="AX189" s="13" t="s">
        <v>77</v>
      </c>
      <c r="AY189" s="247" t="s">
        <v>211</v>
      </c>
    </row>
    <row r="190" s="13" customFormat="1">
      <c r="A190" s="13"/>
      <c r="B190" s="237"/>
      <c r="C190" s="238"/>
      <c r="D190" s="232" t="s">
        <v>222</v>
      </c>
      <c r="E190" s="239" t="s">
        <v>22</v>
      </c>
      <c r="F190" s="240" t="s">
        <v>1769</v>
      </c>
      <c r="G190" s="238"/>
      <c r="H190" s="241">
        <v>4.1630000000000003</v>
      </c>
      <c r="I190" s="242"/>
      <c r="J190" s="242"/>
      <c r="K190" s="238"/>
      <c r="L190" s="238"/>
      <c r="M190" s="243"/>
      <c r="N190" s="244"/>
      <c r="O190" s="245"/>
      <c r="P190" s="245"/>
      <c r="Q190" s="245"/>
      <c r="R190" s="245"/>
      <c r="S190" s="245"/>
      <c r="T190" s="245"/>
      <c r="U190" s="245"/>
      <c r="V190" s="245"/>
      <c r="W190" s="245"/>
      <c r="X190" s="246"/>
      <c r="Y190" s="13"/>
      <c r="Z190" s="13"/>
      <c r="AA190" s="13"/>
      <c r="AB190" s="13"/>
      <c r="AC190" s="13"/>
      <c r="AD190" s="13"/>
      <c r="AE190" s="13"/>
      <c r="AT190" s="247" t="s">
        <v>222</v>
      </c>
      <c r="AU190" s="247" t="s">
        <v>86</v>
      </c>
      <c r="AV190" s="13" t="s">
        <v>86</v>
      </c>
      <c r="AW190" s="13" t="s">
        <v>5</v>
      </c>
      <c r="AX190" s="13" t="s">
        <v>77</v>
      </c>
      <c r="AY190" s="247" t="s">
        <v>211</v>
      </c>
    </row>
    <row r="191" s="13" customFormat="1">
      <c r="A191" s="13"/>
      <c r="B191" s="237"/>
      <c r="C191" s="238"/>
      <c r="D191" s="232" t="s">
        <v>222</v>
      </c>
      <c r="E191" s="239" t="s">
        <v>22</v>
      </c>
      <c r="F191" s="240" t="s">
        <v>1770</v>
      </c>
      <c r="G191" s="238"/>
      <c r="H191" s="241">
        <v>76.439999999999998</v>
      </c>
      <c r="I191" s="242"/>
      <c r="J191" s="242"/>
      <c r="K191" s="238"/>
      <c r="L191" s="238"/>
      <c r="M191" s="243"/>
      <c r="N191" s="244"/>
      <c r="O191" s="245"/>
      <c r="P191" s="245"/>
      <c r="Q191" s="245"/>
      <c r="R191" s="245"/>
      <c r="S191" s="245"/>
      <c r="T191" s="245"/>
      <c r="U191" s="245"/>
      <c r="V191" s="245"/>
      <c r="W191" s="245"/>
      <c r="X191" s="246"/>
      <c r="Y191" s="13"/>
      <c r="Z191" s="13"/>
      <c r="AA191" s="13"/>
      <c r="AB191" s="13"/>
      <c r="AC191" s="13"/>
      <c r="AD191" s="13"/>
      <c r="AE191" s="13"/>
      <c r="AT191" s="247" t="s">
        <v>222</v>
      </c>
      <c r="AU191" s="247" t="s">
        <v>86</v>
      </c>
      <c r="AV191" s="13" t="s">
        <v>86</v>
      </c>
      <c r="AW191" s="13" t="s">
        <v>5</v>
      </c>
      <c r="AX191" s="13" t="s">
        <v>77</v>
      </c>
      <c r="AY191" s="247" t="s">
        <v>211</v>
      </c>
    </row>
    <row r="192" s="13" customFormat="1">
      <c r="A192" s="13"/>
      <c r="B192" s="237"/>
      <c r="C192" s="238"/>
      <c r="D192" s="232" t="s">
        <v>222</v>
      </c>
      <c r="E192" s="239" t="s">
        <v>22</v>
      </c>
      <c r="F192" s="240" t="s">
        <v>1771</v>
      </c>
      <c r="G192" s="238"/>
      <c r="H192" s="241">
        <v>2.3500000000000001</v>
      </c>
      <c r="I192" s="242"/>
      <c r="J192" s="242"/>
      <c r="K192" s="238"/>
      <c r="L192" s="238"/>
      <c r="M192" s="243"/>
      <c r="N192" s="244"/>
      <c r="O192" s="245"/>
      <c r="P192" s="245"/>
      <c r="Q192" s="245"/>
      <c r="R192" s="245"/>
      <c r="S192" s="245"/>
      <c r="T192" s="245"/>
      <c r="U192" s="245"/>
      <c r="V192" s="245"/>
      <c r="W192" s="245"/>
      <c r="X192" s="246"/>
      <c r="Y192" s="13"/>
      <c r="Z192" s="13"/>
      <c r="AA192" s="13"/>
      <c r="AB192" s="13"/>
      <c r="AC192" s="13"/>
      <c r="AD192" s="13"/>
      <c r="AE192" s="13"/>
      <c r="AT192" s="247" t="s">
        <v>222</v>
      </c>
      <c r="AU192" s="247" t="s">
        <v>86</v>
      </c>
      <c r="AV192" s="13" t="s">
        <v>86</v>
      </c>
      <c r="AW192" s="13" t="s">
        <v>5</v>
      </c>
      <c r="AX192" s="13" t="s">
        <v>77</v>
      </c>
      <c r="AY192" s="247" t="s">
        <v>211</v>
      </c>
    </row>
    <row r="193" s="13" customFormat="1">
      <c r="A193" s="13"/>
      <c r="B193" s="237"/>
      <c r="C193" s="238"/>
      <c r="D193" s="232" t="s">
        <v>222</v>
      </c>
      <c r="E193" s="239" t="s">
        <v>22</v>
      </c>
      <c r="F193" s="240" t="s">
        <v>1772</v>
      </c>
      <c r="G193" s="238"/>
      <c r="H193" s="241">
        <v>56.707999999999998</v>
      </c>
      <c r="I193" s="242"/>
      <c r="J193" s="242"/>
      <c r="K193" s="238"/>
      <c r="L193" s="238"/>
      <c r="M193" s="243"/>
      <c r="N193" s="244"/>
      <c r="O193" s="245"/>
      <c r="P193" s="245"/>
      <c r="Q193" s="245"/>
      <c r="R193" s="245"/>
      <c r="S193" s="245"/>
      <c r="T193" s="245"/>
      <c r="U193" s="245"/>
      <c r="V193" s="245"/>
      <c r="W193" s="245"/>
      <c r="X193" s="246"/>
      <c r="Y193" s="13"/>
      <c r="Z193" s="13"/>
      <c r="AA193" s="13"/>
      <c r="AB193" s="13"/>
      <c r="AC193" s="13"/>
      <c r="AD193" s="13"/>
      <c r="AE193" s="13"/>
      <c r="AT193" s="247" t="s">
        <v>222</v>
      </c>
      <c r="AU193" s="247" t="s">
        <v>86</v>
      </c>
      <c r="AV193" s="13" t="s">
        <v>86</v>
      </c>
      <c r="AW193" s="13" t="s">
        <v>5</v>
      </c>
      <c r="AX193" s="13" t="s">
        <v>77</v>
      </c>
      <c r="AY193" s="247" t="s">
        <v>211</v>
      </c>
    </row>
    <row r="194" s="13" customFormat="1">
      <c r="A194" s="13"/>
      <c r="B194" s="237"/>
      <c r="C194" s="238"/>
      <c r="D194" s="232" t="s">
        <v>222</v>
      </c>
      <c r="E194" s="239" t="s">
        <v>22</v>
      </c>
      <c r="F194" s="240" t="s">
        <v>1773</v>
      </c>
      <c r="G194" s="238"/>
      <c r="H194" s="241">
        <v>-2.1000000000000001</v>
      </c>
      <c r="I194" s="242"/>
      <c r="J194" s="242"/>
      <c r="K194" s="238"/>
      <c r="L194" s="238"/>
      <c r="M194" s="243"/>
      <c r="N194" s="244"/>
      <c r="O194" s="245"/>
      <c r="P194" s="245"/>
      <c r="Q194" s="245"/>
      <c r="R194" s="245"/>
      <c r="S194" s="245"/>
      <c r="T194" s="245"/>
      <c r="U194" s="245"/>
      <c r="V194" s="245"/>
      <c r="W194" s="245"/>
      <c r="X194" s="246"/>
      <c r="Y194" s="13"/>
      <c r="Z194" s="13"/>
      <c r="AA194" s="13"/>
      <c r="AB194" s="13"/>
      <c r="AC194" s="13"/>
      <c r="AD194" s="13"/>
      <c r="AE194" s="13"/>
      <c r="AT194" s="247" t="s">
        <v>222</v>
      </c>
      <c r="AU194" s="247" t="s">
        <v>86</v>
      </c>
      <c r="AV194" s="13" t="s">
        <v>86</v>
      </c>
      <c r="AW194" s="13" t="s">
        <v>5</v>
      </c>
      <c r="AX194" s="13" t="s">
        <v>77</v>
      </c>
      <c r="AY194" s="247" t="s">
        <v>211</v>
      </c>
    </row>
    <row r="195" s="13" customFormat="1">
      <c r="A195" s="13"/>
      <c r="B195" s="237"/>
      <c r="C195" s="238"/>
      <c r="D195" s="232" t="s">
        <v>222</v>
      </c>
      <c r="E195" s="239" t="s">
        <v>22</v>
      </c>
      <c r="F195" s="240" t="s">
        <v>1774</v>
      </c>
      <c r="G195" s="238"/>
      <c r="H195" s="241">
        <v>2.7130000000000001</v>
      </c>
      <c r="I195" s="242"/>
      <c r="J195" s="242"/>
      <c r="K195" s="238"/>
      <c r="L195" s="238"/>
      <c r="M195" s="243"/>
      <c r="N195" s="244"/>
      <c r="O195" s="245"/>
      <c r="P195" s="245"/>
      <c r="Q195" s="245"/>
      <c r="R195" s="245"/>
      <c r="S195" s="245"/>
      <c r="T195" s="245"/>
      <c r="U195" s="245"/>
      <c r="V195" s="245"/>
      <c r="W195" s="245"/>
      <c r="X195" s="246"/>
      <c r="Y195" s="13"/>
      <c r="Z195" s="13"/>
      <c r="AA195" s="13"/>
      <c r="AB195" s="13"/>
      <c r="AC195" s="13"/>
      <c r="AD195" s="13"/>
      <c r="AE195" s="13"/>
      <c r="AT195" s="247" t="s">
        <v>222</v>
      </c>
      <c r="AU195" s="247" t="s">
        <v>86</v>
      </c>
      <c r="AV195" s="13" t="s">
        <v>86</v>
      </c>
      <c r="AW195" s="13" t="s">
        <v>5</v>
      </c>
      <c r="AX195" s="13" t="s">
        <v>77</v>
      </c>
      <c r="AY195" s="247" t="s">
        <v>211</v>
      </c>
    </row>
    <row r="196" s="13" customFormat="1">
      <c r="A196" s="13"/>
      <c r="B196" s="237"/>
      <c r="C196" s="238"/>
      <c r="D196" s="232" t="s">
        <v>222</v>
      </c>
      <c r="E196" s="239" t="s">
        <v>22</v>
      </c>
      <c r="F196" s="240" t="s">
        <v>1775</v>
      </c>
      <c r="G196" s="238"/>
      <c r="H196" s="241">
        <v>2.2850000000000001</v>
      </c>
      <c r="I196" s="242"/>
      <c r="J196" s="242"/>
      <c r="K196" s="238"/>
      <c r="L196" s="238"/>
      <c r="M196" s="243"/>
      <c r="N196" s="244"/>
      <c r="O196" s="245"/>
      <c r="P196" s="245"/>
      <c r="Q196" s="245"/>
      <c r="R196" s="245"/>
      <c r="S196" s="245"/>
      <c r="T196" s="245"/>
      <c r="U196" s="245"/>
      <c r="V196" s="245"/>
      <c r="W196" s="245"/>
      <c r="X196" s="246"/>
      <c r="Y196" s="13"/>
      <c r="Z196" s="13"/>
      <c r="AA196" s="13"/>
      <c r="AB196" s="13"/>
      <c r="AC196" s="13"/>
      <c r="AD196" s="13"/>
      <c r="AE196" s="13"/>
      <c r="AT196" s="247" t="s">
        <v>222</v>
      </c>
      <c r="AU196" s="247" t="s">
        <v>86</v>
      </c>
      <c r="AV196" s="13" t="s">
        <v>86</v>
      </c>
      <c r="AW196" s="13" t="s">
        <v>5</v>
      </c>
      <c r="AX196" s="13" t="s">
        <v>77</v>
      </c>
      <c r="AY196" s="247" t="s">
        <v>211</v>
      </c>
    </row>
    <row r="197" s="13" customFormat="1">
      <c r="A197" s="13"/>
      <c r="B197" s="237"/>
      <c r="C197" s="238"/>
      <c r="D197" s="232" t="s">
        <v>222</v>
      </c>
      <c r="E197" s="239" t="s">
        <v>22</v>
      </c>
      <c r="F197" s="240" t="s">
        <v>1776</v>
      </c>
      <c r="G197" s="238"/>
      <c r="H197" s="241">
        <v>225.44</v>
      </c>
      <c r="I197" s="242"/>
      <c r="J197" s="242"/>
      <c r="K197" s="238"/>
      <c r="L197" s="238"/>
      <c r="M197" s="243"/>
      <c r="N197" s="244"/>
      <c r="O197" s="245"/>
      <c r="P197" s="245"/>
      <c r="Q197" s="245"/>
      <c r="R197" s="245"/>
      <c r="S197" s="245"/>
      <c r="T197" s="245"/>
      <c r="U197" s="245"/>
      <c r="V197" s="245"/>
      <c r="W197" s="245"/>
      <c r="X197" s="246"/>
      <c r="Y197" s="13"/>
      <c r="Z197" s="13"/>
      <c r="AA197" s="13"/>
      <c r="AB197" s="13"/>
      <c r="AC197" s="13"/>
      <c r="AD197" s="13"/>
      <c r="AE197" s="13"/>
      <c r="AT197" s="247" t="s">
        <v>222</v>
      </c>
      <c r="AU197" s="247" t="s">
        <v>86</v>
      </c>
      <c r="AV197" s="13" t="s">
        <v>86</v>
      </c>
      <c r="AW197" s="13" t="s">
        <v>5</v>
      </c>
      <c r="AX197" s="13" t="s">
        <v>77</v>
      </c>
      <c r="AY197" s="247" t="s">
        <v>211</v>
      </c>
    </row>
    <row r="198" s="13" customFormat="1">
      <c r="A198" s="13"/>
      <c r="B198" s="237"/>
      <c r="C198" s="238"/>
      <c r="D198" s="232" t="s">
        <v>222</v>
      </c>
      <c r="E198" s="239" t="s">
        <v>22</v>
      </c>
      <c r="F198" s="240" t="s">
        <v>1777</v>
      </c>
      <c r="G198" s="238"/>
      <c r="H198" s="241">
        <v>-1.6000000000000001</v>
      </c>
      <c r="I198" s="242"/>
      <c r="J198" s="242"/>
      <c r="K198" s="238"/>
      <c r="L198" s="238"/>
      <c r="M198" s="243"/>
      <c r="N198" s="244"/>
      <c r="O198" s="245"/>
      <c r="P198" s="245"/>
      <c r="Q198" s="245"/>
      <c r="R198" s="245"/>
      <c r="S198" s="245"/>
      <c r="T198" s="245"/>
      <c r="U198" s="245"/>
      <c r="V198" s="245"/>
      <c r="W198" s="245"/>
      <c r="X198" s="246"/>
      <c r="Y198" s="13"/>
      <c r="Z198" s="13"/>
      <c r="AA198" s="13"/>
      <c r="AB198" s="13"/>
      <c r="AC198" s="13"/>
      <c r="AD198" s="13"/>
      <c r="AE198" s="13"/>
      <c r="AT198" s="247" t="s">
        <v>222</v>
      </c>
      <c r="AU198" s="247" t="s">
        <v>86</v>
      </c>
      <c r="AV198" s="13" t="s">
        <v>86</v>
      </c>
      <c r="AW198" s="13" t="s">
        <v>5</v>
      </c>
      <c r="AX198" s="13" t="s">
        <v>77</v>
      </c>
      <c r="AY198" s="247" t="s">
        <v>211</v>
      </c>
    </row>
    <row r="199" s="13" customFormat="1">
      <c r="A199" s="13"/>
      <c r="B199" s="237"/>
      <c r="C199" s="238"/>
      <c r="D199" s="232" t="s">
        <v>222</v>
      </c>
      <c r="E199" s="239" t="s">
        <v>22</v>
      </c>
      <c r="F199" s="240" t="s">
        <v>1778</v>
      </c>
      <c r="G199" s="238"/>
      <c r="H199" s="241">
        <v>-1.8</v>
      </c>
      <c r="I199" s="242"/>
      <c r="J199" s="242"/>
      <c r="K199" s="238"/>
      <c r="L199" s="238"/>
      <c r="M199" s="243"/>
      <c r="N199" s="244"/>
      <c r="O199" s="245"/>
      <c r="P199" s="245"/>
      <c r="Q199" s="245"/>
      <c r="R199" s="245"/>
      <c r="S199" s="245"/>
      <c r="T199" s="245"/>
      <c r="U199" s="245"/>
      <c r="V199" s="245"/>
      <c r="W199" s="245"/>
      <c r="X199" s="246"/>
      <c r="Y199" s="13"/>
      <c r="Z199" s="13"/>
      <c r="AA199" s="13"/>
      <c r="AB199" s="13"/>
      <c r="AC199" s="13"/>
      <c r="AD199" s="13"/>
      <c r="AE199" s="13"/>
      <c r="AT199" s="247" t="s">
        <v>222</v>
      </c>
      <c r="AU199" s="247" t="s">
        <v>86</v>
      </c>
      <c r="AV199" s="13" t="s">
        <v>86</v>
      </c>
      <c r="AW199" s="13" t="s">
        <v>5</v>
      </c>
      <c r="AX199" s="13" t="s">
        <v>77</v>
      </c>
      <c r="AY199" s="247" t="s">
        <v>211</v>
      </c>
    </row>
    <row r="200" s="13" customFormat="1">
      <c r="A200" s="13"/>
      <c r="B200" s="237"/>
      <c r="C200" s="238"/>
      <c r="D200" s="232" t="s">
        <v>222</v>
      </c>
      <c r="E200" s="239" t="s">
        <v>22</v>
      </c>
      <c r="F200" s="240" t="s">
        <v>1779</v>
      </c>
      <c r="G200" s="238"/>
      <c r="H200" s="241">
        <v>-8</v>
      </c>
      <c r="I200" s="242"/>
      <c r="J200" s="242"/>
      <c r="K200" s="238"/>
      <c r="L200" s="238"/>
      <c r="M200" s="243"/>
      <c r="N200" s="244"/>
      <c r="O200" s="245"/>
      <c r="P200" s="245"/>
      <c r="Q200" s="245"/>
      <c r="R200" s="245"/>
      <c r="S200" s="245"/>
      <c r="T200" s="245"/>
      <c r="U200" s="245"/>
      <c r="V200" s="245"/>
      <c r="W200" s="245"/>
      <c r="X200" s="246"/>
      <c r="Y200" s="13"/>
      <c r="Z200" s="13"/>
      <c r="AA200" s="13"/>
      <c r="AB200" s="13"/>
      <c r="AC200" s="13"/>
      <c r="AD200" s="13"/>
      <c r="AE200" s="13"/>
      <c r="AT200" s="247" t="s">
        <v>222</v>
      </c>
      <c r="AU200" s="247" t="s">
        <v>86</v>
      </c>
      <c r="AV200" s="13" t="s">
        <v>86</v>
      </c>
      <c r="AW200" s="13" t="s">
        <v>5</v>
      </c>
      <c r="AX200" s="13" t="s">
        <v>77</v>
      </c>
      <c r="AY200" s="247" t="s">
        <v>211</v>
      </c>
    </row>
    <row r="201" s="13" customFormat="1">
      <c r="A201" s="13"/>
      <c r="B201" s="237"/>
      <c r="C201" s="238"/>
      <c r="D201" s="232" t="s">
        <v>222</v>
      </c>
      <c r="E201" s="239" t="s">
        <v>22</v>
      </c>
      <c r="F201" s="240" t="s">
        <v>1780</v>
      </c>
      <c r="G201" s="238"/>
      <c r="H201" s="241">
        <v>-6.8479999999999999</v>
      </c>
      <c r="I201" s="242"/>
      <c r="J201" s="242"/>
      <c r="K201" s="238"/>
      <c r="L201" s="238"/>
      <c r="M201" s="243"/>
      <c r="N201" s="244"/>
      <c r="O201" s="245"/>
      <c r="P201" s="245"/>
      <c r="Q201" s="245"/>
      <c r="R201" s="245"/>
      <c r="S201" s="245"/>
      <c r="T201" s="245"/>
      <c r="U201" s="245"/>
      <c r="V201" s="245"/>
      <c r="W201" s="245"/>
      <c r="X201" s="246"/>
      <c r="Y201" s="13"/>
      <c r="Z201" s="13"/>
      <c r="AA201" s="13"/>
      <c r="AB201" s="13"/>
      <c r="AC201" s="13"/>
      <c r="AD201" s="13"/>
      <c r="AE201" s="13"/>
      <c r="AT201" s="247" t="s">
        <v>222</v>
      </c>
      <c r="AU201" s="247" t="s">
        <v>86</v>
      </c>
      <c r="AV201" s="13" t="s">
        <v>86</v>
      </c>
      <c r="AW201" s="13" t="s">
        <v>5</v>
      </c>
      <c r="AX201" s="13" t="s">
        <v>77</v>
      </c>
      <c r="AY201" s="247" t="s">
        <v>211</v>
      </c>
    </row>
    <row r="202" s="13" customFormat="1">
      <c r="A202" s="13"/>
      <c r="B202" s="237"/>
      <c r="C202" s="238"/>
      <c r="D202" s="232" t="s">
        <v>222</v>
      </c>
      <c r="E202" s="239" t="s">
        <v>22</v>
      </c>
      <c r="F202" s="240" t="s">
        <v>1781</v>
      </c>
      <c r="G202" s="238"/>
      <c r="H202" s="241">
        <v>25.728000000000002</v>
      </c>
      <c r="I202" s="242"/>
      <c r="J202" s="242"/>
      <c r="K202" s="238"/>
      <c r="L202" s="238"/>
      <c r="M202" s="243"/>
      <c r="N202" s="244"/>
      <c r="O202" s="245"/>
      <c r="P202" s="245"/>
      <c r="Q202" s="245"/>
      <c r="R202" s="245"/>
      <c r="S202" s="245"/>
      <c r="T202" s="245"/>
      <c r="U202" s="245"/>
      <c r="V202" s="245"/>
      <c r="W202" s="245"/>
      <c r="X202" s="246"/>
      <c r="Y202" s="13"/>
      <c r="Z202" s="13"/>
      <c r="AA202" s="13"/>
      <c r="AB202" s="13"/>
      <c r="AC202" s="13"/>
      <c r="AD202" s="13"/>
      <c r="AE202" s="13"/>
      <c r="AT202" s="247" t="s">
        <v>222</v>
      </c>
      <c r="AU202" s="247" t="s">
        <v>86</v>
      </c>
      <c r="AV202" s="13" t="s">
        <v>86</v>
      </c>
      <c r="AW202" s="13" t="s">
        <v>5</v>
      </c>
      <c r="AX202" s="13" t="s">
        <v>77</v>
      </c>
      <c r="AY202" s="247" t="s">
        <v>211</v>
      </c>
    </row>
    <row r="203" s="13" customFormat="1">
      <c r="A203" s="13"/>
      <c r="B203" s="237"/>
      <c r="C203" s="238"/>
      <c r="D203" s="232" t="s">
        <v>222</v>
      </c>
      <c r="E203" s="239" t="s">
        <v>22</v>
      </c>
      <c r="F203" s="240" t="s">
        <v>1782</v>
      </c>
      <c r="G203" s="238"/>
      <c r="H203" s="241">
        <v>-2.6309999999999998</v>
      </c>
      <c r="I203" s="242"/>
      <c r="J203" s="242"/>
      <c r="K203" s="238"/>
      <c r="L203" s="238"/>
      <c r="M203" s="243"/>
      <c r="N203" s="244"/>
      <c r="O203" s="245"/>
      <c r="P203" s="245"/>
      <c r="Q203" s="245"/>
      <c r="R203" s="245"/>
      <c r="S203" s="245"/>
      <c r="T203" s="245"/>
      <c r="U203" s="245"/>
      <c r="V203" s="245"/>
      <c r="W203" s="245"/>
      <c r="X203" s="246"/>
      <c r="Y203" s="13"/>
      <c r="Z203" s="13"/>
      <c r="AA203" s="13"/>
      <c r="AB203" s="13"/>
      <c r="AC203" s="13"/>
      <c r="AD203" s="13"/>
      <c r="AE203" s="13"/>
      <c r="AT203" s="247" t="s">
        <v>222</v>
      </c>
      <c r="AU203" s="247" t="s">
        <v>86</v>
      </c>
      <c r="AV203" s="13" t="s">
        <v>86</v>
      </c>
      <c r="AW203" s="13" t="s">
        <v>5</v>
      </c>
      <c r="AX203" s="13" t="s">
        <v>77</v>
      </c>
      <c r="AY203" s="247" t="s">
        <v>211</v>
      </c>
    </row>
    <row r="204" s="13" customFormat="1">
      <c r="A204" s="13"/>
      <c r="B204" s="237"/>
      <c r="C204" s="238"/>
      <c r="D204" s="232" t="s">
        <v>222</v>
      </c>
      <c r="E204" s="239" t="s">
        <v>22</v>
      </c>
      <c r="F204" s="240" t="s">
        <v>1783</v>
      </c>
      <c r="G204" s="238"/>
      <c r="H204" s="241">
        <v>-8.4480000000000004</v>
      </c>
      <c r="I204" s="242"/>
      <c r="J204" s="242"/>
      <c r="K204" s="238"/>
      <c r="L204" s="238"/>
      <c r="M204" s="243"/>
      <c r="N204" s="244"/>
      <c r="O204" s="245"/>
      <c r="P204" s="245"/>
      <c r="Q204" s="245"/>
      <c r="R204" s="245"/>
      <c r="S204" s="245"/>
      <c r="T204" s="245"/>
      <c r="U204" s="245"/>
      <c r="V204" s="245"/>
      <c r="W204" s="245"/>
      <c r="X204" s="246"/>
      <c r="Y204" s="13"/>
      <c r="Z204" s="13"/>
      <c r="AA204" s="13"/>
      <c r="AB204" s="13"/>
      <c r="AC204" s="13"/>
      <c r="AD204" s="13"/>
      <c r="AE204" s="13"/>
      <c r="AT204" s="247" t="s">
        <v>222</v>
      </c>
      <c r="AU204" s="247" t="s">
        <v>86</v>
      </c>
      <c r="AV204" s="13" t="s">
        <v>86</v>
      </c>
      <c r="AW204" s="13" t="s">
        <v>5</v>
      </c>
      <c r="AX204" s="13" t="s">
        <v>77</v>
      </c>
      <c r="AY204" s="247" t="s">
        <v>211</v>
      </c>
    </row>
    <row r="205" s="13" customFormat="1">
      <c r="A205" s="13"/>
      <c r="B205" s="237"/>
      <c r="C205" s="238"/>
      <c r="D205" s="232" t="s">
        <v>222</v>
      </c>
      <c r="E205" s="239" t="s">
        <v>22</v>
      </c>
      <c r="F205" s="240" t="s">
        <v>1784</v>
      </c>
      <c r="G205" s="238"/>
      <c r="H205" s="241">
        <v>80.575999999999993</v>
      </c>
      <c r="I205" s="242"/>
      <c r="J205" s="242"/>
      <c r="K205" s="238"/>
      <c r="L205" s="238"/>
      <c r="M205" s="243"/>
      <c r="N205" s="244"/>
      <c r="O205" s="245"/>
      <c r="P205" s="245"/>
      <c r="Q205" s="245"/>
      <c r="R205" s="245"/>
      <c r="S205" s="245"/>
      <c r="T205" s="245"/>
      <c r="U205" s="245"/>
      <c r="V205" s="245"/>
      <c r="W205" s="245"/>
      <c r="X205" s="246"/>
      <c r="Y205" s="13"/>
      <c r="Z205" s="13"/>
      <c r="AA205" s="13"/>
      <c r="AB205" s="13"/>
      <c r="AC205" s="13"/>
      <c r="AD205" s="13"/>
      <c r="AE205" s="13"/>
      <c r="AT205" s="247" t="s">
        <v>222</v>
      </c>
      <c r="AU205" s="247" t="s">
        <v>86</v>
      </c>
      <c r="AV205" s="13" t="s">
        <v>86</v>
      </c>
      <c r="AW205" s="13" t="s">
        <v>5</v>
      </c>
      <c r="AX205" s="13" t="s">
        <v>77</v>
      </c>
      <c r="AY205" s="247" t="s">
        <v>211</v>
      </c>
    </row>
    <row r="206" s="13" customFormat="1">
      <c r="A206" s="13"/>
      <c r="B206" s="237"/>
      <c r="C206" s="238"/>
      <c r="D206" s="232" t="s">
        <v>222</v>
      </c>
      <c r="E206" s="239" t="s">
        <v>22</v>
      </c>
      <c r="F206" s="240" t="s">
        <v>1785</v>
      </c>
      <c r="G206" s="238"/>
      <c r="H206" s="241">
        <v>50.951999999999998</v>
      </c>
      <c r="I206" s="242"/>
      <c r="J206" s="242"/>
      <c r="K206" s="238"/>
      <c r="L206" s="238"/>
      <c r="M206" s="243"/>
      <c r="N206" s="244"/>
      <c r="O206" s="245"/>
      <c r="P206" s="245"/>
      <c r="Q206" s="245"/>
      <c r="R206" s="245"/>
      <c r="S206" s="245"/>
      <c r="T206" s="245"/>
      <c r="U206" s="245"/>
      <c r="V206" s="245"/>
      <c r="W206" s="245"/>
      <c r="X206" s="246"/>
      <c r="Y206" s="13"/>
      <c r="Z206" s="13"/>
      <c r="AA206" s="13"/>
      <c r="AB206" s="13"/>
      <c r="AC206" s="13"/>
      <c r="AD206" s="13"/>
      <c r="AE206" s="13"/>
      <c r="AT206" s="247" t="s">
        <v>222</v>
      </c>
      <c r="AU206" s="247" t="s">
        <v>86</v>
      </c>
      <c r="AV206" s="13" t="s">
        <v>86</v>
      </c>
      <c r="AW206" s="13" t="s">
        <v>5</v>
      </c>
      <c r="AX206" s="13" t="s">
        <v>77</v>
      </c>
      <c r="AY206" s="247" t="s">
        <v>211</v>
      </c>
    </row>
    <row r="207" s="13" customFormat="1">
      <c r="A207" s="13"/>
      <c r="B207" s="237"/>
      <c r="C207" s="238"/>
      <c r="D207" s="232" t="s">
        <v>222</v>
      </c>
      <c r="E207" s="239" t="s">
        <v>22</v>
      </c>
      <c r="F207" s="240" t="s">
        <v>1786</v>
      </c>
      <c r="G207" s="238"/>
      <c r="H207" s="241">
        <v>-0.33500000000000002</v>
      </c>
      <c r="I207" s="242"/>
      <c r="J207" s="242"/>
      <c r="K207" s="238"/>
      <c r="L207" s="238"/>
      <c r="M207" s="243"/>
      <c r="N207" s="244"/>
      <c r="O207" s="245"/>
      <c r="P207" s="245"/>
      <c r="Q207" s="245"/>
      <c r="R207" s="245"/>
      <c r="S207" s="245"/>
      <c r="T207" s="245"/>
      <c r="U207" s="245"/>
      <c r="V207" s="245"/>
      <c r="W207" s="245"/>
      <c r="X207" s="246"/>
      <c r="Y207" s="13"/>
      <c r="Z207" s="13"/>
      <c r="AA207" s="13"/>
      <c r="AB207" s="13"/>
      <c r="AC207" s="13"/>
      <c r="AD207" s="13"/>
      <c r="AE207" s="13"/>
      <c r="AT207" s="247" t="s">
        <v>222</v>
      </c>
      <c r="AU207" s="247" t="s">
        <v>86</v>
      </c>
      <c r="AV207" s="13" t="s">
        <v>86</v>
      </c>
      <c r="AW207" s="13" t="s">
        <v>5</v>
      </c>
      <c r="AX207" s="13" t="s">
        <v>77</v>
      </c>
      <c r="AY207" s="247" t="s">
        <v>211</v>
      </c>
    </row>
    <row r="208" s="13" customFormat="1">
      <c r="A208" s="13"/>
      <c r="B208" s="237"/>
      <c r="C208" s="238"/>
      <c r="D208" s="232" t="s">
        <v>222</v>
      </c>
      <c r="E208" s="239" t="s">
        <v>22</v>
      </c>
      <c r="F208" s="240" t="s">
        <v>1787</v>
      </c>
      <c r="G208" s="238"/>
      <c r="H208" s="241">
        <v>15.984</v>
      </c>
      <c r="I208" s="242"/>
      <c r="J208" s="242"/>
      <c r="K208" s="238"/>
      <c r="L208" s="238"/>
      <c r="M208" s="243"/>
      <c r="N208" s="244"/>
      <c r="O208" s="245"/>
      <c r="P208" s="245"/>
      <c r="Q208" s="245"/>
      <c r="R208" s="245"/>
      <c r="S208" s="245"/>
      <c r="T208" s="245"/>
      <c r="U208" s="245"/>
      <c r="V208" s="245"/>
      <c r="W208" s="245"/>
      <c r="X208" s="246"/>
      <c r="Y208" s="13"/>
      <c r="Z208" s="13"/>
      <c r="AA208" s="13"/>
      <c r="AB208" s="13"/>
      <c r="AC208" s="13"/>
      <c r="AD208" s="13"/>
      <c r="AE208" s="13"/>
      <c r="AT208" s="247" t="s">
        <v>222</v>
      </c>
      <c r="AU208" s="247" t="s">
        <v>86</v>
      </c>
      <c r="AV208" s="13" t="s">
        <v>86</v>
      </c>
      <c r="AW208" s="13" t="s">
        <v>5</v>
      </c>
      <c r="AX208" s="13" t="s">
        <v>77</v>
      </c>
      <c r="AY208" s="247" t="s">
        <v>211</v>
      </c>
    </row>
    <row r="209" s="13" customFormat="1">
      <c r="A209" s="13"/>
      <c r="B209" s="237"/>
      <c r="C209" s="238"/>
      <c r="D209" s="232" t="s">
        <v>222</v>
      </c>
      <c r="E209" s="239" t="s">
        <v>22</v>
      </c>
      <c r="F209" s="240" t="s">
        <v>1788</v>
      </c>
      <c r="G209" s="238"/>
      <c r="H209" s="241">
        <v>16.317</v>
      </c>
      <c r="I209" s="242"/>
      <c r="J209" s="242"/>
      <c r="K209" s="238"/>
      <c r="L209" s="238"/>
      <c r="M209" s="243"/>
      <c r="N209" s="244"/>
      <c r="O209" s="245"/>
      <c r="P209" s="245"/>
      <c r="Q209" s="245"/>
      <c r="R209" s="245"/>
      <c r="S209" s="245"/>
      <c r="T209" s="245"/>
      <c r="U209" s="245"/>
      <c r="V209" s="245"/>
      <c r="W209" s="245"/>
      <c r="X209" s="246"/>
      <c r="Y209" s="13"/>
      <c r="Z209" s="13"/>
      <c r="AA209" s="13"/>
      <c r="AB209" s="13"/>
      <c r="AC209" s="13"/>
      <c r="AD209" s="13"/>
      <c r="AE209" s="13"/>
      <c r="AT209" s="247" t="s">
        <v>222</v>
      </c>
      <c r="AU209" s="247" t="s">
        <v>86</v>
      </c>
      <c r="AV209" s="13" t="s">
        <v>86</v>
      </c>
      <c r="AW209" s="13" t="s">
        <v>5</v>
      </c>
      <c r="AX209" s="13" t="s">
        <v>77</v>
      </c>
      <c r="AY209" s="247" t="s">
        <v>211</v>
      </c>
    </row>
    <row r="210" s="13" customFormat="1">
      <c r="A210" s="13"/>
      <c r="B210" s="237"/>
      <c r="C210" s="238"/>
      <c r="D210" s="232" t="s">
        <v>222</v>
      </c>
      <c r="E210" s="239" t="s">
        <v>22</v>
      </c>
      <c r="F210" s="240" t="s">
        <v>1789</v>
      </c>
      <c r="G210" s="238"/>
      <c r="H210" s="241">
        <v>68.894000000000005</v>
      </c>
      <c r="I210" s="242"/>
      <c r="J210" s="242"/>
      <c r="K210" s="238"/>
      <c r="L210" s="238"/>
      <c r="M210" s="243"/>
      <c r="N210" s="244"/>
      <c r="O210" s="245"/>
      <c r="P210" s="245"/>
      <c r="Q210" s="245"/>
      <c r="R210" s="245"/>
      <c r="S210" s="245"/>
      <c r="T210" s="245"/>
      <c r="U210" s="245"/>
      <c r="V210" s="245"/>
      <c r="W210" s="245"/>
      <c r="X210" s="246"/>
      <c r="Y210" s="13"/>
      <c r="Z210" s="13"/>
      <c r="AA210" s="13"/>
      <c r="AB210" s="13"/>
      <c r="AC210" s="13"/>
      <c r="AD210" s="13"/>
      <c r="AE210" s="13"/>
      <c r="AT210" s="247" t="s">
        <v>222</v>
      </c>
      <c r="AU210" s="247" t="s">
        <v>86</v>
      </c>
      <c r="AV210" s="13" t="s">
        <v>86</v>
      </c>
      <c r="AW210" s="13" t="s">
        <v>5</v>
      </c>
      <c r="AX210" s="13" t="s">
        <v>77</v>
      </c>
      <c r="AY210" s="247" t="s">
        <v>211</v>
      </c>
    </row>
    <row r="211" s="13" customFormat="1">
      <c r="A211" s="13"/>
      <c r="B211" s="237"/>
      <c r="C211" s="238"/>
      <c r="D211" s="232" t="s">
        <v>222</v>
      </c>
      <c r="E211" s="239" t="s">
        <v>22</v>
      </c>
      <c r="F211" s="240" t="s">
        <v>1790</v>
      </c>
      <c r="G211" s="238"/>
      <c r="H211" s="241">
        <v>14.170999999999999</v>
      </c>
      <c r="I211" s="242"/>
      <c r="J211" s="242"/>
      <c r="K211" s="238"/>
      <c r="L211" s="238"/>
      <c r="M211" s="243"/>
      <c r="N211" s="244"/>
      <c r="O211" s="245"/>
      <c r="P211" s="245"/>
      <c r="Q211" s="245"/>
      <c r="R211" s="245"/>
      <c r="S211" s="245"/>
      <c r="T211" s="245"/>
      <c r="U211" s="245"/>
      <c r="V211" s="245"/>
      <c r="W211" s="245"/>
      <c r="X211" s="246"/>
      <c r="Y211" s="13"/>
      <c r="Z211" s="13"/>
      <c r="AA211" s="13"/>
      <c r="AB211" s="13"/>
      <c r="AC211" s="13"/>
      <c r="AD211" s="13"/>
      <c r="AE211" s="13"/>
      <c r="AT211" s="247" t="s">
        <v>222</v>
      </c>
      <c r="AU211" s="247" t="s">
        <v>86</v>
      </c>
      <c r="AV211" s="13" t="s">
        <v>86</v>
      </c>
      <c r="AW211" s="13" t="s">
        <v>5</v>
      </c>
      <c r="AX211" s="13" t="s">
        <v>77</v>
      </c>
      <c r="AY211" s="247" t="s">
        <v>211</v>
      </c>
    </row>
    <row r="212" s="13" customFormat="1">
      <c r="A212" s="13"/>
      <c r="B212" s="237"/>
      <c r="C212" s="238"/>
      <c r="D212" s="232" t="s">
        <v>222</v>
      </c>
      <c r="E212" s="239" t="s">
        <v>22</v>
      </c>
      <c r="F212" s="240" t="s">
        <v>1791</v>
      </c>
      <c r="G212" s="238"/>
      <c r="H212" s="241">
        <v>11.544000000000001</v>
      </c>
      <c r="I212" s="242"/>
      <c r="J212" s="242"/>
      <c r="K212" s="238"/>
      <c r="L212" s="238"/>
      <c r="M212" s="243"/>
      <c r="N212" s="244"/>
      <c r="O212" s="245"/>
      <c r="P212" s="245"/>
      <c r="Q212" s="245"/>
      <c r="R212" s="245"/>
      <c r="S212" s="245"/>
      <c r="T212" s="245"/>
      <c r="U212" s="245"/>
      <c r="V212" s="245"/>
      <c r="W212" s="245"/>
      <c r="X212" s="246"/>
      <c r="Y212" s="13"/>
      <c r="Z212" s="13"/>
      <c r="AA212" s="13"/>
      <c r="AB212" s="13"/>
      <c r="AC212" s="13"/>
      <c r="AD212" s="13"/>
      <c r="AE212" s="13"/>
      <c r="AT212" s="247" t="s">
        <v>222</v>
      </c>
      <c r="AU212" s="247" t="s">
        <v>86</v>
      </c>
      <c r="AV212" s="13" t="s">
        <v>86</v>
      </c>
      <c r="AW212" s="13" t="s">
        <v>5</v>
      </c>
      <c r="AX212" s="13" t="s">
        <v>77</v>
      </c>
      <c r="AY212" s="247" t="s">
        <v>211</v>
      </c>
    </row>
    <row r="213" s="13" customFormat="1">
      <c r="A213" s="13"/>
      <c r="B213" s="237"/>
      <c r="C213" s="238"/>
      <c r="D213" s="232" t="s">
        <v>222</v>
      </c>
      <c r="E213" s="239" t="s">
        <v>22</v>
      </c>
      <c r="F213" s="240" t="s">
        <v>1792</v>
      </c>
      <c r="G213" s="238"/>
      <c r="H213" s="241">
        <v>1.9199999999999999</v>
      </c>
      <c r="I213" s="242"/>
      <c r="J213" s="242"/>
      <c r="K213" s="238"/>
      <c r="L213" s="238"/>
      <c r="M213" s="243"/>
      <c r="N213" s="244"/>
      <c r="O213" s="245"/>
      <c r="P213" s="245"/>
      <c r="Q213" s="245"/>
      <c r="R213" s="245"/>
      <c r="S213" s="245"/>
      <c r="T213" s="245"/>
      <c r="U213" s="245"/>
      <c r="V213" s="245"/>
      <c r="W213" s="245"/>
      <c r="X213" s="246"/>
      <c r="Y213" s="13"/>
      <c r="Z213" s="13"/>
      <c r="AA213" s="13"/>
      <c r="AB213" s="13"/>
      <c r="AC213" s="13"/>
      <c r="AD213" s="13"/>
      <c r="AE213" s="13"/>
      <c r="AT213" s="247" t="s">
        <v>222</v>
      </c>
      <c r="AU213" s="247" t="s">
        <v>86</v>
      </c>
      <c r="AV213" s="13" t="s">
        <v>86</v>
      </c>
      <c r="AW213" s="13" t="s">
        <v>5</v>
      </c>
      <c r="AX213" s="13" t="s">
        <v>77</v>
      </c>
      <c r="AY213" s="247" t="s">
        <v>211</v>
      </c>
    </row>
    <row r="214" s="13" customFormat="1">
      <c r="A214" s="13"/>
      <c r="B214" s="237"/>
      <c r="C214" s="238"/>
      <c r="D214" s="232" t="s">
        <v>222</v>
      </c>
      <c r="E214" s="239" t="s">
        <v>22</v>
      </c>
      <c r="F214" s="240" t="s">
        <v>1793</v>
      </c>
      <c r="G214" s="238"/>
      <c r="H214" s="241">
        <v>-4.1619999999999999</v>
      </c>
      <c r="I214" s="242"/>
      <c r="J214" s="242"/>
      <c r="K214" s="238"/>
      <c r="L214" s="238"/>
      <c r="M214" s="243"/>
      <c r="N214" s="244"/>
      <c r="O214" s="245"/>
      <c r="P214" s="245"/>
      <c r="Q214" s="245"/>
      <c r="R214" s="245"/>
      <c r="S214" s="245"/>
      <c r="T214" s="245"/>
      <c r="U214" s="245"/>
      <c r="V214" s="245"/>
      <c r="W214" s="245"/>
      <c r="X214" s="246"/>
      <c r="Y214" s="13"/>
      <c r="Z214" s="13"/>
      <c r="AA214" s="13"/>
      <c r="AB214" s="13"/>
      <c r="AC214" s="13"/>
      <c r="AD214" s="13"/>
      <c r="AE214" s="13"/>
      <c r="AT214" s="247" t="s">
        <v>222</v>
      </c>
      <c r="AU214" s="247" t="s">
        <v>86</v>
      </c>
      <c r="AV214" s="13" t="s">
        <v>86</v>
      </c>
      <c r="AW214" s="13" t="s">
        <v>5</v>
      </c>
      <c r="AX214" s="13" t="s">
        <v>77</v>
      </c>
      <c r="AY214" s="247" t="s">
        <v>211</v>
      </c>
    </row>
    <row r="215" s="14" customFormat="1">
      <c r="A215" s="14"/>
      <c r="B215" s="248"/>
      <c r="C215" s="249"/>
      <c r="D215" s="232" t="s">
        <v>222</v>
      </c>
      <c r="E215" s="250" t="s">
        <v>22</v>
      </c>
      <c r="F215" s="251" t="s">
        <v>1794</v>
      </c>
      <c r="G215" s="249"/>
      <c r="H215" s="252">
        <v>810.851</v>
      </c>
      <c r="I215" s="253"/>
      <c r="J215" s="253"/>
      <c r="K215" s="249"/>
      <c r="L215" s="249"/>
      <c r="M215" s="254"/>
      <c r="N215" s="255"/>
      <c r="O215" s="256"/>
      <c r="P215" s="256"/>
      <c r="Q215" s="256"/>
      <c r="R215" s="256"/>
      <c r="S215" s="256"/>
      <c r="T215" s="256"/>
      <c r="U215" s="256"/>
      <c r="V215" s="256"/>
      <c r="W215" s="256"/>
      <c r="X215" s="257"/>
      <c r="Y215" s="14"/>
      <c r="Z215" s="14"/>
      <c r="AA215" s="14"/>
      <c r="AB215" s="14"/>
      <c r="AC215" s="14"/>
      <c r="AD215" s="14"/>
      <c r="AE215" s="14"/>
      <c r="AT215" s="258" t="s">
        <v>222</v>
      </c>
      <c r="AU215" s="258" t="s">
        <v>86</v>
      </c>
      <c r="AV215" s="14" t="s">
        <v>218</v>
      </c>
      <c r="AW215" s="14" t="s">
        <v>5</v>
      </c>
      <c r="AX215" s="14" t="s">
        <v>84</v>
      </c>
      <c r="AY215" s="258" t="s">
        <v>211</v>
      </c>
    </row>
    <row r="216" s="2" customFormat="1" ht="24.15" customHeight="1">
      <c r="A216" s="40"/>
      <c r="B216" s="41"/>
      <c r="C216" s="218" t="s">
        <v>9</v>
      </c>
      <c r="D216" s="218" t="s">
        <v>213</v>
      </c>
      <c r="E216" s="219" t="s">
        <v>929</v>
      </c>
      <c r="F216" s="220" t="s">
        <v>930</v>
      </c>
      <c r="G216" s="221" t="s">
        <v>272</v>
      </c>
      <c r="H216" s="222">
        <v>1.3999999999999999</v>
      </c>
      <c r="I216" s="223"/>
      <c r="J216" s="223"/>
      <c r="K216" s="224">
        <f>ROUND(P216*H216,2)</f>
        <v>0</v>
      </c>
      <c r="L216" s="220" t="s">
        <v>217</v>
      </c>
      <c r="M216" s="46"/>
      <c r="N216" s="225" t="s">
        <v>22</v>
      </c>
      <c r="O216" s="226" t="s">
        <v>46</v>
      </c>
      <c r="P216" s="227">
        <f>I216+J216</f>
        <v>0</v>
      </c>
      <c r="Q216" s="227">
        <f>ROUND(I216*H216,2)</f>
        <v>0</v>
      </c>
      <c r="R216" s="227">
        <f>ROUND(J216*H216,2)</f>
        <v>0</v>
      </c>
      <c r="S216" s="86"/>
      <c r="T216" s="228">
        <f>S216*H216</f>
        <v>0</v>
      </c>
      <c r="U216" s="228">
        <v>0.000852</v>
      </c>
      <c r="V216" s="228">
        <f>U216*H216</f>
        <v>0.0011927999999999999</v>
      </c>
      <c r="W216" s="228">
        <v>0</v>
      </c>
      <c r="X216" s="229">
        <f>W216*H216</f>
        <v>0</v>
      </c>
      <c r="Y216" s="40"/>
      <c r="Z216" s="40"/>
      <c r="AA216" s="40"/>
      <c r="AB216" s="40"/>
      <c r="AC216" s="40"/>
      <c r="AD216" s="40"/>
      <c r="AE216" s="40"/>
      <c r="AR216" s="230" t="s">
        <v>218</v>
      </c>
      <c r="AT216" s="230" t="s">
        <v>213</v>
      </c>
      <c r="AU216" s="230" t="s">
        <v>86</v>
      </c>
      <c r="AY216" s="19" t="s">
        <v>211</v>
      </c>
      <c r="BE216" s="231">
        <f>IF(O216="základní",K216,0)</f>
        <v>0</v>
      </c>
      <c r="BF216" s="231">
        <f>IF(O216="snížená",K216,0)</f>
        <v>0</v>
      </c>
      <c r="BG216" s="231">
        <f>IF(O216="zákl. přenesená",K216,0)</f>
        <v>0</v>
      </c>
      <c r="BH216" s="231">
        <f>IF(O216="sníž. přenesená",K216,0)</f>
        <v>0</v>
      </c>
      <c r="BI216" s="231">
        <f>IF(O216="nulová",K216,0)</f>
        <v>0</v>
      </c>
      <c r="BJ216" s="19" t="s">
        <v>84</v>
      </c>
      <c r="BK216" s="231">
        <f>ROUND(P216*H216,2)</f>
        <v>0</v>
      </c>
      <c r="BL216" s="19" t="s">
        <v>218</v>
      </c>
      <c r="BM216" s="230" t="s">
        <v>1798</v>
      </c>
    </row>
    <row r="217" s="2" customFormat="1">
      <c r="A217" s="40"/>
      <c r="B217" s="41"/>
      <c r="C217" s="42"/>
      <c r="D217" s="232" t="s">
        <v>220</v>
      </c>
      <c r="E217" s="42"/>
      <c r="F217" s="233" t="s">
        <v>932</v>
      </c>
      <c r="G217" s="42"/>
      <c r="H217" s="42"/>
      <c r="I217" s="234"/>
      <c r="J217" s="234"/>
      <c r="K217" s="42"/>
      <c r="L217" s="42"/>
      <c r="M217" s="46"/>
      <c r="N217" s="235"/>
      <c r="O217" s="236"/>
      <c r="P217" s="86"/>
      <c r="Q217" s="86"/>
      <c r="R217" s="86"/>
      <c r="S217" s="86"/>
      <c r="T217" s="86"/>
      <c r="U217" s="86"/>
      <c r="V217" s="86"/>
      <c r="W217" s="86"/>
      <c r="X217" s="87"/>
      <c r="Y217" s="40"/>
      <c r="Z217" s="40"/>
      <c r="AA217" s="40"/>
      <c r="AB217" s="40"/>
      <c r="AC217" s="40"/>
      <c r="AD217" s="40"/>
      <c r="AE217" s="40"/>
      <c r="AT217" s="19" t="s">
        <v>220</v>
      </c>
      <c r="AU217" s="19" t="s">
        <v>86</v>
      </c>
    </row>
    <row r="218" s="13" customFormat="1">
      <c r="A218" s="13"/>
      <c r="B218" s="237"/>
      <c r="C218" s="238"/>
      <c r="D218" s="232" t="s">
        <v>222</v>
      </c>
      <c r="E218" s="239" t="s">
        <v>22</v>
      </c>
      <c r="F218" s="240" t="s">
        <v>1799</v>
      </c>
      <c r="G218" s="238"/>
      <c r="H218" s="241">
        <v>1.3999999999999999</v>
      </c>
      <c r="I218" s="242"/>
      <c r="J218" s="242"/>
      <c r="K218" s="238"/>
      <c r="L218" s="238"/>
      <c r="M218" s="243"/>
      <c r="N218" s="244"/>
      <c r="O218" s="245"/>
      <c r="P218" s="245"/>
      <c r="Q218" s="245"/>
      <c r="R218" s="245"/>
      <c r="S218" s="245"/>
      <c r="T218" s="245"/>
      <c r="U218" s="245"/>
      <c r="V218" s="245"/>
      <c r="W218" s="245"/>
      <c r="X218" s="246"/>
      <c r="Y218" s="13"/>
      <c r="Z218" s="13"/>
      <c r="AA218" s="13"/>
      <c r="AB218" s="13"/>
      <c r="AC218" s="13"/>
      <c r="AD218" s="13"/>
      <c r="AE218" s="13"/>
      <c r="AT218" s="247" t="s">
        <v>222</v>
      </c>
      <c r="AU218" s="247" t="s">
        <v>86</v>
      </c>
      <c r="AV218" s="13" t="s">
        <v>86</v>
      </c>
      <c r="AW218" s="13" t="s">
        <v>5</v>
      </c>
      <c r="AX218" s="13" t="s">
        <v>84</v>
      </c>
      <c r="AY218" s="247" t="s">
        <v>211</v>
      </c>
    </row>
    <row r="219" s="2" customFormat="1" ht="24.15" customHeight="1">
      <c r="A219" s="40"/>
      <c r="B219" s="41"/>
      <c r="C219" s="218" t="s">
        <v>302</v>
      </c>
      <c r="D219" s="218" t="s">
        <v>213</v>
      </c>
      <c r="E219" s="219" t="s">
        <v>944</v>
      </c>
      <c r="F219" s="220" t="s">
        <v>945</v>
      </c>
      <c r="G219" s="221" t="s">
        <v>272</v>
      </c>
      <c r="H219" s="222">
        <v>22</v>
      </c>
      <c r="I219" s="223"/>
      <c r="J219" s="223"/>
      <c r="K219" s="224">
        <f>ROUND(P219*H219,2)</f>
        <v>0</v>
      </c>
      <c r="L219" s="220" t="s">
        <v>217</v>
      </c>
      <c r="M219" s="46"/>
      <c r="N219" s="225" t="s">
        <v>22</v>
      </c>
      <c r="O219" s="226" t="s">
        <v>46</v>
      </c>
      <c r="P219" s="227">
        <f>I219+J219</f>
        <v>0</v>
      </c>
      <c r="Q219" s="227">
        <f>ROUND(I219*H219,2)</f>
        <v>0</v>
      </c>
      <c r="R219" s="227">
        <f>ROUND(J219*H219,2)</f>
        <v>0</v>
      </c>
      <c r="S219" s="86"/>
      <c r="T219" s="228">
        <f>S219*H219</f>
        <v>0</v>
      </c>
      <c r="U219" s="228">
        <v>0</v>
      </c>
      <c r="V219" s="228">
        <f>U219*H219</f>
        <v>0</v>
      </c>
      <c r="W219" s="228">
        <v>0</v>
      </c>
      <c r="X219" s="229">
        <f>W219*H219</f>
        <v>0</v>
      </c>
      <c r="Y219" s="40"/>
      <c r="Z219" s="40"/>
      <c r="AA219" s="40"/>
      <c r="AB219" s="40"/>
      <c r="AC219" s="40"/>
      <c r="AD219" s="40"/>
      <c r="AE219" s="40"/>
      <c r="AR219" s="230" t="s">
        <v>218</v>
      </c>
      <c r="AT219" s="230" t="s">
        <v>213</v>
      </c>
      <c r="AU219" s="230" t="s">
        <v>86</v>
      </c>
      <c r="AY219" s="19" t="s">
        <v>211</v>
      </c>
      <c r="BE219" s="231">
        <f>IF(O219="základní",K219,0)</f>
        <v>0</v>
      </c>
      <c r="BF219" s="231">
        <f>IF(O219="snížená",K219,0)</f>
        <v>0</v>
      </c>
      <c r="BG219" s="231">
        <f>IF(O219="zákl. přenesená",K219,0)</f>
        <v>0</v>
      </c>
      <c r="BH219" s="231">
        <f>IF(O219="sníž. přenesená",K219,0)</f>
        <v>0</v>
      </c>
      <c r="BI219" s="231">
        <f>IF(O219="nulová",K219,0)</f>
        <v>0</v>
      </c>
      <c r="BJ219" s="19" t="s">
        <v>84</v>
      </c>
      <c r="BK219" s="231">
        <f>ROUND(P219*H219,2)</f>
        <v>0</v>
      </c>
      <c r="BL219" s="19" t="s">
        <v>218</v>
      </c>
      <c r="BM219" s="230" t="s">
        <v>1800</v>
      </c>
    </row>
    <row r="220" s="2" customFormat="1">
      <c r="A220" s="40"/>
      <c r="B220" s="41"/>
      <c r="C220" s="42"/>
      <c r="D220" s="232" t="s">
        <v>220</v>
      </c>
      <c r="E220" s="42"/>
      <c r="F220" s="233" t="s">
        <v>947</v>
      </c>
      <c r="G220" s="42"/>
      <c r="H220" s="42"/>
      <c r="I220" s="234"/>
      <c r="J220" s="234"/>
      <c r="K220" s="42"/>
      <c r="L220" s="42"/>
      <c r="M220" s="46"/>
      <c r="N220" s="235"/>
      <c r="O220" s="236"/>
      <c r="P220" s="86"/>
      <c r="Q220" s="86"/>
      <c r="R220" s="86"/>
      <c r="S220" s="86"/>
      <c r="T220" s="86"/>
      <c r="U220" s="86"/>
      <c r="V220" s="86"/>
      <c r="W220" s="86"/>
      <c r="X220" s="87"/>
      <c r="Y220" s="40"/>
      <c r="Z220" s="40"/>
      <c r="AA220" s="40"/>
      <c r="AB220" s="40"/>
      <c r="AC220" s="40"/>
      <c r="AD220" s="40"/>
      <c r="AE220" s="40"/>
      <c r="AT220" s="19" t="s">
        <v>220</v>
      </c>
      <c r="AU220" s="19" t="s">
        <v>86</v>
      </c>
    </row>
    <row r="221" s="13" customFormat="1">
      <c r="A221" s="13"/>
      <c r="B221" s="237"/>
      <c r="C221" s="238"/>
      <c r="D221" s="232" t="s">
        <v>222</v>
      </c>
      <c r="E221" s="239" t="s">
        <v>22</v>
      </c>
      <c r="F221" s="240" t="s">
        <v>1801</v>
      </c>
      <c r="G221" s="238"/>
      <c r="H221" s="241">
        <v>22</v>
      </c>
      <c r="I221" s="242"/>
      <c r="J221" s="242"/>
      <c r="K221" s="238"/>
      <c r="L221" s="238"/>
      <c r="M221" s="243"/>
      <c r="N221" s="244"/>
      <c r="O221" s="245"/>
      <c r="P221" s="245"/>
      <c r="Q221" s="245"/>
      <c r="R221" s="245"/>
      <c r="S221" s="245"/>
      <c r="T221" s="245"/>
      <c r="U221" s="245"/>
      <c r="V221" s="245"/>
      <c r="W221" s="245"/>
      <c r="X221" s="246"/>
      <c r="Y221" s="13"/>
      <c r="Z221" s="13"/>
      <c r="AA221" s="13"/>
      <c r="AB221" s="13"/>
      <c r="AC221" s="13"/>
      <c r="AD221" s="13"/>
      <c r="AE221" s="13"/>
      <c r="AT221" s="247" t="s">
        <v>222</v>
      </c>
      <c r="AU221" s="247" t="s">
        <v>86</v>
      </c>
      <c r="AV221" s="13" t="s">
        <v>86</v>
      </c>
      <c r="AW221" s="13" t="s">
        <v>5</v>
      </c>
      <c r="AX221" s="13" t="s">
        <v>84</v>
      </c>
      <c r="AY221" s="247" t="s">
        <v>211</v>
      </c>
    </row>
    <row r="222" s="2" customFormat="1" ht="24.15" customHeight="1">
      <c r="A222" s="40"/>
      <c r="B222" s="41"/>
      <c r="C222" s="218" t="s">
        <v>308</v>
      </c>
      <c r="D222" s="218" t="s">
        <v>213</v>
      </c>
      <c r="E222" s="219" t="s">
        <v>1802</v>
      </c>
      <c r="F222" s="220" t="s">
        <v>1803</v>
      </c>
      <c r="G222" s="221" t="s">
        <v>272</v>
      </c>
      <c r="H222" s="222">
        <v>35.667999999999999</v>
      </c>
      <c r="I222" s="223"/>
      <c r="J222" s="223"/>
      <c r="K222" s="224">
        <f>ROUND(P222*H222,2)</f>
        <v>0</v>
      </c>
      <c r="L222" s="220" t="s">
        <v>217</v>
      </c>
      <c r="M222" s="46"/>
      <c r="N222" s="225" t="s">
        <v>22</v>
      </c>
      <c r="O222" s="226" t="s">
        <v>46</v>
      </c>
      <c r="P222" s="227">
        <f>I222+J222</f>
        <v>0</v>
      </c>
      <c r="Q222" s="227">
        <f>ROUND(I222*H222,2)</f>
        <v>0</v>
      </c>
      <c r="R222" s="227">
        <f>ROUND(J222*H222,2)</f>
        <v>0</v>
      </c>
      <c r="S222" s="86"/>
      <c r="T222" s="228">
        <f>S222*H222</f>
        <v>0</v>
      </c>
      <c r="U222" s="228">
        <v>0</v>
      </c>
      <c r="V222" s="228">
        <f>U222*H222</f>
        <v>0</v>
      </c>
      <c r="W222" s="228">
        <v>0</v>
      </c>
      <c r="X222" s="229">
        <f>W222*H222</f>
        <v>0</v>
      </c>
      <c r="Y222" s="40"/>
      <c r="Z222" s="40"/>
      <c r="AA222" s="40"/>
      <c r="AB222" s="40"/>
      <c r="AC222" s="40"/>
      <c r="AD222" s="40"/>
      <c r="AE222" s="40"/>
      <c r="AR222" s="230" t="s">
        <v>218</v>
      </c>
      <c r="AT222" s="230" t="s">
        <v>213</v>
      </c>
      <c r="AU222" s="230" t="s">
        <v>86</v>
      </c>
      <c r="AY222" s="19" t="s">
        <v>211</v>
      </c>
      <c r="BE222" s="231">
        <f>IF(O222="základní",K222,0)</f>
        <v>0</v>
      </c>
      <c r="BF222" s="231">
        <f>IF(O222="snížená",K222,0)</f>
        <v>0</v>
      </c>
      <c r="BG222" s="231">
        <f>IF(O222="zákl. přenesená",K222,0)</f>
        <v>0</v>
      </c>
      <c r="BH222" s="231">
        <f>IF(O222="sníž. přenesená",K222,0)</f>
        <v>0</v>
      </c>
      <c r="BI222" s="231">
        <f>IF(O222="nulová",K222,0)</f>
        <v>0</v>
      </c>
      <c r="BJ222" s="19" t="s">
        <v>84</v>
      </c>
      <c r="BK222" s="231">
        <f>ROUND(P222*H222,2)</f>
        <v>0</v>
      </c>
      <c r="BL222" s="19" t="s">
        <v>218</v>
      </c>
      <c r="BM222" s="230" t="s">
        <v>1804</v>
      </c>
    </row>
    <row r="223" s="2" customFormat="1">
      <c r="A223" s="40"/>
      <c r="B223" s="41"/>
      <c r="C223" s="42"/>
      <c r="D223" s="232" t="s">
        <v>220</v>
      </c>
      <c r="E223" s="42"/>
      <c r="F223" s="233" t="s">
        <v>1805</v>
      </c>
      <c r="G223" s="42"/>
      <c r="H223" s="42"/>
      <c r="I223" s="234"/>
      <c r="J223" s="234"/>
      <c r="K223" s="42"/>
      <c r="L223" s="42"/>
      <c r="M223" s="46"/>
      <c r="N223" s="235"/>
      <c r="O223" s="236"/>
      <c r="P223" s="86"/>
      <c r="Q223" s="86"/>
      <c r="R223" s="86"/>
      <c r="S223" s="86"/>
      <c r="T223" s="86"/>
      <c r="U223" s="86"/>
      <c r="V223" s="86"/>
      <c r="W223" s="86"/>
      <c r="X223" s="87"/>
      <c r="Y223" s="40"/>
      <c r="Z223" s="40"/>
      <c r="AA223" s="40"/>
      <c r="AB223" s="40"/>
      <c r="AC223" s="40"/>
      <c r="AD223" s="40"/>
      <c r="AE223" s="40"/>
      <c r="AT223" s="19" t="s">
        <v>220</v>
      </c>
      <c r="AU223" s="19" t="s">
        <v>86</v>
      </c>
    </row>
    <row r="224" s="13" customFormat="1">
      <c r="A224" s="13"/>
      <c r="B224" s="237"/>
      <c r="C224" s="238"/>
      <c r="D224" s="232" t="s">
        <v>222</v>
      </c>
      <c r="E224" s="239" t="s">
        <v>22</v>
      </c>
      <c r="F224" s="240" t="s">
        <v>1806</v>
      </c>
      <c r="G224" s="238"/>
      <c r="H224" s="241">
        <v>35.667999999999999</v>
      </c>
      <c r="I224" s="242"/>
      <c r="J224" s="242"/>
      <c r="K224" s="238"/>
      <c r="L224" s="238"/>
      <c r="M224" s="243"/>
      <c r="N224" s="244"/>
      <c r="O224" s="245"/>
      <c r="P224" s="245"/>
      <c r="Q224" s="245"/>
      <c r="R224" s="245"/>
      <c r="S224" s="245"/>
      <c r="T224" s="245"/>
      <c r="U224" s="245"/>
      <c r="V224" s="245"/>
      <c r="W224" s="245"/>
      <c r="X224" s="246"/>
      <c r="Y224" s="13"/>
      <c r="Z224" s="13"/>
      <c r="AA224" s="13"/>
      <c r="AB224" s="13"/>
      <c r="AC224" s="13"/>
      <c r="AD224" s="13"/>
      <c r="AE224" s="13"/>
      <c r="AT224" s="247" t="s">
        <v>222</v>
      </c>
      <c r="AU224" s="247" t="s">
        <v>86</v>
      </c>
      <c r="AV224" s="13" t="s">
        <v>86</v>
      </c>
      <c r="AW224" s="13" t="s">
        <v>5</v>
      </c>
      <c r="AX224" s="13" t="s">
        <v>84</v>
      </c>
      <c r="AY224" s="247" t="s">
        <v>211</v>
      </c>
    </row>
    <row r="225" s="2" customFormat="1" ht="24.15" customHeight="1">
      <c r="A225" s="40"/>
      <c r="B225" s="41"/>
      <c r="C225" s="218" t="s">
        <v>314</v>
      </c>
      <c r="D225" s="218" t="s">
        <v>213</v>
      </c>
      <c r="E225" s="219" t="s">
        <v>955</v>
      </c>
      <c r="F225" s="220" t="s">
        <v>956</v>
      </c>
      <c r="G225" s="221" t="s">
        <v>272</v>
      </c>
      <c r="H225" s="222">
        <v>16.5</v>
      </c>
      <c r="I225" s="223"/>
      <c r="J225" s="223"/>
      <c r="K225" s="224">
        <f>ROUND(P225*H225,2)</f>
        <v>0</v>
      </c>
      <c r="L225" s="220" t="s">
        <v>217</v>
      </c>
      <c r="M225" s="46"/>
      <c r="N225" s="225" t="s">
        <v>22</v>
      </c>
      <c r="O225" s="226" t="s">
        <v>46</v>
      </c>
      <c r="P225" s="227">
        <f>I225+J225</f>
        <v>0</v>
      </c>
      <c r="Q225" s="227">
        <f>ROUND(I225*H225,2)</f>
        <v>0</v>
      </c>
      <c r="R225" s="227">
        <f>ROUND(J225*H225,2)</f>
        <v>0</v>
      </c>
      <c r="S225" s="86"/>
      <c r="T225" s="228">
        <f>S225*H225</f>
        <v>0</v>
      </c>
      <c r="U225" s="228">
        <v>0.000263</v>
      </c>
      <c r="V225" s="228">
        <f>U225*H225</f>
        <v>0.0043394999999999996</v>
      </c>
      <c r="W225" s="228">
        <v>0</v>
      </c>
      <c r="X225" s="229">
        <f>W225*H225</f>
        <v>0</v>
      </c>
      <c r="Y225" s="40"/>
      <c r="Z225" s="40"/>
      <c r="AA225" s="40"/>
      <c r="AB225" s="40"/>
      <c r="AC225" s="40"/>
      <c r="AD225" s="40"/>
      <c r="AE225" s="40"/>
      <c r="AR225" s="230" t="s">
        <v>218</v>
      </c>
      <c r="AT225" s="230" t="s">
        <v>213</v>
      </c>
      <c r="AU225" s="230" t="s">
        <v>86</v>
      </c>
      <c r="AY225" s="19" t="s">
        <v>211</v>
      </c>
      <c r="BE225" s="231">
        <f>IF(O225="základní",K225,0)</f>
        <v>0</v>
      </c>
      <c r="BF225" s="231">
        <f>IF(O225="snížená",K225,0)</f>
        <v>0</v>
      </c>
      <c r="BG225" s="231">
        <f>IF(O225="zákl. přenesená",K225,0)</f>
        <v>0</v>
      </c>
      <c r="BH225" s="231">
        <f>IF(O225="sníž. přenesená",K225,0)</f>
        <v>0</v>
      </c>
      <c r="BI225" s="231">
        <f>IF(O225="nulová",K225,0)</f>
        <v>0</v>
      </c>
      <c r="BJ225" s="19" t="s">
        <v>84</v>
      </c>
      <c r="BK225" s="231">
        <f>ROUND(P225*H225,2)</f>
        <v>0</v>
      </c>
      <c r="BL225" s="19" t="s">
        <v>218</v>
      </c>
      <c r="BM225" s="230" t="s">
        <v>1807</v>
      </c>
    </row>
    <row r="226" s="2" customFormat="1">
      <c r="A226" s="40"/>
      <c r="B226" s="41"/>
      <c r="C226" s="42"/>
      <c r="D226" s="232" t="s">
        <v>220</v>
      </c>
      <c r="E226" s="42"/>
      <c r="F226" s="233" t="s">
        <v>958</v>
      </c>
      <c r="G226" s="42"/>
      <c r="H226" s="42"/>
      <c r="I226" s="234"/>
      <c r="J226" s="234"/>
      <c r="K226" s="42"/>
      <c r="L226" s="42"/>
      <c r="M226" s="46"/>
      <c r="N226" s="235"/>
      <c r="O226" s="236"/>
      <c r="P226" s="86"/>
      <c r="Q226" s="86"/>
      <c r="R226" s="86"/>
      <c r="S226" s="86"/>
      <c r="T226" s="86"/>
      <c r="U226" s="86"/>
      <c r="V226" s="86"/>
      <c r="W226" s="86"/>
      <c r="X226" s="87"/>
      <c r="Y226" s="40"/>
      <c r="Z226" s="40"/>
      <c r="AA226" s="40"/>
      <c r="AB226" s="40"/>
      <c r="AC226" s="40"/>
      <c r="AD226" s="40"/>
      <c r="AE226" s="40"/>
      <c r="AT226" s="19" t="s">
        <v>220</v>
      </c>
      <c r="AU226" s="19" t="s">
        <v>86</v>
      </c>
    </row>
    <row r="227" s="13" customFormat="1">
      <c r="A227" s="13"/>
      <c r="B227" s="237"/>
      <c r="C227" s="238"/>
      <c r="D227" s="232" t="s">
        <v>222</v>
      </c>
      <c r="E227" s="239" t="s">
        <v>22</v>
      </c>
      <c r="F227" s="240" t="s">
        <v>1808</v>
      </c>
      <c r="G227" s="238"/>
      <c r="H227" s="241">
        <v>16.5</v>
      </c>
      <c r="I227" s="242"/>
      <c r="J227" s="242"/>
      <c r="K227" s="238"/>
      <c r="L227" s="238"/>
      <c r="M227" s="243"/>
      <c r="N227" s="244"/>
      <c r="O227" s="245"/>
      <c r="P227" s="245"/>
      <c r="Q227" s="245"/>
      <c r="R227" s="245"/>
      <c r="S227" s="245"/>
      <c r="T227" s="245"/>
      <c r="U227" s="245"/>
      <c r="V227" s="245"/>
      <c r="W227" s="245"/>
      <c r="X227" s="246"/>
      <c r="Y227" s="13"/>
      <c r="Z227" s="13"/>
      <c r="AA227" s="13"/>
      <c r="AB227" s="13"/>
      <c r="AC227" s="13"/>
      <c r="AD227" s="13"/>
      <c r="AE227" s="13"/>
      <c r="AT227" s="247" t="s">
        <v>222</v>
      </c>
      <c r="AU227" s="247" t="s">
        <v>86</v>
      </c>
      <c r="AV227" s="13" t="s">
        <v>86</v>
      </c>
      <c r="AW227" s="13" t="s">
        <v>5</v>
      </c>
      <c r="AX227" s="13" t="s">
        <v>77</v>
      </c>
      <c r="AY227" s="247" t="s">
        <v>211</v>
      </c>
    </row>
    <row r="228" s="14" customFormat="1">
      <c r="A228" s="14"/>
      <c r="B228" s="248"/>
      <c r="C228" s="249"/>
      <c r="D228" s="232" t="s">
        <v>222</v>
      </c>
      <c r="E228" s="250" t="s">
        <v>22</v>
      </c>
      <c r="F228" s="251" t="s">
        <v>1794</v>
      </c>
      <c r="G228" s="249"/>
      <c r="H228" s="252">
        <v>16.5</v>
      </c>
      <c r="I228" s="253"/>
      <c r="J228" s="253"/>
      <c r="K228" s="249"/>
      <c r="L228" s="249"/>
      <c r="M228" s="254"/>
      <c r="N228" s="255"/>
      <c r="O228" s="256"/>
      <c r="P228" s="256"/>
      <c r="Q228" s="256"/>
      <c r="R228" s="256"/>
      <c r="S228" s="256"/>
      <c r="T228" s="256"/>
      <c r="U228" s="256"/>
      <c r="V228" s="256"/>
      <c r="W228" s="256"/>
      <c r="X228" s="257"/>
      <c r="Y228" s="14"/>
      <c r="Z228" s="14"/>
      <c r="AA228" s="14"/>
      <c r="AB228" s="14"/>
      <c r="AC228" s="14"/>
      <c r="AD228" s="14"/>
      <c r="AE228" s="14"/>
      <c r="AT228" s="258" t="s">
        <v>222</v>
      </c>
      <c r="AU228" s="258" t="s">
        <v>86</v>
      </c>
      <c r="AV228" s="14" t="s">
        <v>218</v>
      </c>
      <c r="AW228" s="14" t="s">
        <v>5</v>
      </c>
      <c r="AX228" s="14" t="s">
        <v>84</v>
      </c>
      <c r="AY228" s="258" t="s">
        <v>211</v>
      </c>
    </row>
    <row r="229" s="2" customFormat="1" ht="24.15" customHeight="1">
      <c r="A229" s="40"/>
      <c r="B229" s="41"/>
      <c r="C229" s="218" t="s">
        <v>318</v>
      </c>
      <c r="D229" s="218" t="s">
        <v>213</v>
      </c>
      <c r="E229" s="219" t="s">
        <v>961</v>
      </c>
      <c r="F229" s="220" t="s">
        <v>962</v>
      </c>
      <c r="G229" s="221" t="s">
        <v>272</v>
      </c>
      <c r="H229" s="222">
        <v>16.5</v>
      </c>
      <c r="I229" s="223"/>
      <c r="J229" s="223"/>
      <c r="K229" s="224">
        <f>ROUND(P229*H229,2)</f>
        <v>0</v>
      </c>
      <c r="L229" s="220" t="s">
        <v>217</v>
      </c>
      <c r="M229" s="46"/>
      <c r="N229" s="225" t="s">
        <v>22</v>
      </c>
      <c r="O229" s="226" t="s">
        <v>46</v>
      </c>
      <c r="P229" s="227">
        <f>I229+J229</f>
        <v>0</v>
      </c>
      <c r="Q229" s="227">
        <f>ROUND(I229*H229,2)</f>
        <v>0</v>
      </c>
      <c r="R229" s="227">
        <f>ROUND(J229*H229,2)</f>
        <v>0</v>
      </c>
      <c r="S229" s="86"/>
      <c r="T229" s="228">
        <f>S229*H229</f>
        <v>0</v>
      </c>
      <c r="U229" s="228">
        <v>0.0043839999999999999</v>
      </c>
      <c r="V229" s="228">
        <f>U229*H229</f>
        <v>0.072335999999999998</v>
      </c>
      <c r="W229" s="228">
        <v>0</v>
      </c>
      <c r="X229" s="229">
        <f>W229*H229</f>
        <v>0</v>
      </c>
      <c r="Y229" s="40"/>
      <c r="Z229" s="40"/>
      <c r="AA229" s="40"/>
      <c r="AB229" s="40"/>
      <c r="AC229" s="40"/>
      <c r="AD229" s="40"/>
      <c r="AE229" s="40"/>
      <c r="AR229" s="230" t="s">
        <v>218</v>
      </c>
      <c r="AT229" s="230" t="s">
        <v>213</v>
      </c>
      <c r="AU229" s="230" t="s">
        <v>86</v>
      </c>
      <c r="AY229" s="19" t="s">
        <v>211</v>
      </c>
      <c r="BE229" s="231">
        <f>IF(O229="základní",K229,0)</f>
        <v>0</v>
      </c>
      <c r="BF229" s="231">
        <f>IF(O229="snížená",K229,0)</f>
        <v>0</v>
      </c>
      <c r="BG229" s="231">
        <f>IF(O229="zákl. přenesená",K229,0)</f>
        <v>0</v>
      </c>
      <c r="BH229" s="231">
        <f>IF(O229="sníž. přenesená",K229,0)</f>
        <v>0</v>
      </c>
      <c r="BI229" s="231">
        <f>IF(O229="nulová",K229,0)</f>
        <v>0</v>
      </c>
      <c r="BJ229" s="19" t="s">
        <v>84</v>
      </c>
      <c r="BK229" s="231">
        <f>ROUND(P229*H229,2)</f>
        <v>0</v>
      </c>
      <c r="BL229" s="19" t="s">
        <v>218</v>
      </c>
      <c r="BM229" s="230" t="s">
        <v>1809</v>
      </c>
    </row>
    <row r="230" s="2" customFormat="1">
      <c r="A230" s="40"/>
      <c r="B230" s="41"/>
      <c r="C230" s="42"/>
      <c r="D230" s="232" t="s">
        <v>220</v>
      </c>
      <c r="E230" s="42"/>
      <c r="F230" s="233" t="s">
        <v>964</v>
      </c>
      <c r="G230" s="42"/>
      <c r="H230" s="42"/>
      <c r="I230" s="234"/>
      <c r="J230" s="234"/>
      <c r="K230" s="42"/>
      <c r="L230" s="42"/>
      <c r="M230" s="46"/>
      <c r="N230" s="235"/>
      <c r="O230" s="236"/>
      <c r="P230" s="86"/>
      <c r="Q230" s="86"/>
      <c r="R230" s="86"/>
      <c r="S230" s="86"/>
      <c r="T230" s="86"/>
      <c r="U230" s="86"/>
      <c r="V230" s="86"/>
      <c r="W230" s="86"/>
      <c r="X230" s="87"/>
      <c r="Y230" s="40"/>
      <c r="Z230" s="40"/>
      <c r="AA230" s="40"/>
      <c r="AB230" s="40"/>
      <c r="AC230" s="40"/>
      <c r="AD230" s="40"/>
      <c r="AE230" s="40"/>
      <c r="AT230" s="19" t="s">
        <v>220</v>
      </c>
      <c r="AU230" s="19" t="s">
        <v>86</v>
      </c>
    </row>
    <row r="231" s="2" customFormat="1" ht="24.15" customHeight="1">
      <c r="A231" s="40"/>
      <c r="B231" s="41"/>
      <c r="C231" s="218" t="s">
        <v>323</v>
      </c>
      <c r="D231" s="218" t="s">
        <v>213</v>
      </c>
      <c r="E231" s="219" t="s">
        <v>1810</v>
      </c>
      <c r="F231" s="220" t="s">
        <v>1811</v>
      </c>
      <c r="G231" s="221" t="s">
        <v>272</v>
      </c>
      <c r="H231" s="222">
        <v>45.100000000000001</v>
      </c>
      <c r="I231" s="223"/>
      <c r="J231" s="223"/>
      <c r="K231" s="224">
        <f>ROUND(P231*H231,2)</f>
        <v>0</v>
      </c>
      <c r="L231" s="220" t="s">
        <v>217</v>
      </c>
      <c r="M231" s="46"/>
      <c r="N231" s="225" t="s">
        <v>22</v>
      </c>
      <c r="O231" s="226" t="s">
        <v>46</v>
      </c>
      <c r="P231" s="227">
        <f>I231+J231</f>
        <v>0</v>
      </c>
      <c r="Q231" s="227">
        <f>ROUND(I231*H231,2)</f>
        <v>0</v>
      </c>
      <c r="R231" s="227">
        <f>ROUND(J231*H231,2)</f>
        <v>0</v>
      </c>
      <c r="S231" s="86"/>
      <c r="T231" s="228">
        <f>S231*H231</f>
        <v>0</v>
      </c>
      <c r="U231" s="228">
        <v>0.0073499999999999998</v>
      </c>
      <c r="V231" s="228">
        <f>U231*H231</f>
        <v>0.33148499999999997</v>
      </c>
      <c r="W231" s="228">
        <v>0</v>
      </c>
      <c r="X231" s="229">
        <f>W231*H231</f>
        <v>0</v>
      </c>
      <c r="Y231" s="40"/>
      <c r="Z231" s="40"/>
      <c r="AA231" s="40"/>
      <c r="AB231" s="40"/>
      <c r="AC231" s="40"/>
      <c r="AD231" s="40"/>
      <c r="AE231" s="40"/>
      <c r="AR231" s="230" t="s">
        <v>218</v>
      </c>
      <c r="AT231" s="230" t="s">
        <v>213</v>
      </c>
      <c r="AU231" s="230" t="s">
        <v>86</v>
      </c>
      <c r="AY231" s="19" t="s">
        <v>211</v>
      </c>
      <c r="BE231" s="231">
        <f>IF(O231="základní",K231,0)</f>
        <v>0</v>
      </c>
      <c r="BF231" s="231">
        <f>IF(O231="snížená",K231,0)</f>
        <v>0</v>
      </c>
      <c r="BG231" s="231">
        <f>IF(O231="zákl. přenesená",K231,0)</f>
        <v>0</v>
      </c>
      <c r="BH231" s="231">
        <f>IF(O231="sníž. přenesená",K231,0)</f>
        <v>0</v>
      </c>
      <c r="BI231" s="231">
        <f>IF(O231="nulová",K231,0)</f>
        <v>0</v>
      </c>
      <c r="BJ231" s="19" t="s">
        <v>84</v>
      </c>
      <c r="BK231" s="231">
        <f>ROUND(P231*H231,2)</f>
        <v>0</v>
      </c>
      <c r="BL231" s="19" t="s">
        <v>218</v>
      </c>
      <c r="BM231" s="230" t="s">
        <v>1812</v>
      </c>
    </row>
    <row r="232" s="2" customFormat="1">
      <c r="A232" s="40"/>
      <c r="B232" s="41"/>
      <c r="C232" s="42"/>
      <c r="D232" s="232" t="s">
        <v>220</v>
      </c>
      <c r="E232" s="42"/>
      <c r="F232" s="233" t="s">
        <v>1813</v>
      </c>
      <c r="G232" s="42"/>
      <c r="H232" s="42"/>
      <c r="I232" s="234"/>
      <c r="J232" s="234"/>
      <c r="K232" s="42"/>
      <c r="L232" s="42"/>
      <c r="M232" s="46"/>
      <c r="N232" s="235"/>
      <c r="O232" s="236"/>
      <c r="P232" s="86"/>
      <c r="Q232" s="86"/>
      <c r="R232" s="86"/>
      <c r="S232" s="86"/>
      <c r="T232" s="86"/>
      <c r="U232" s="86"/>
      <c r="V232" s="86"/>
      <c r="W232" s="86"/>
      <c r="X232" s="87"/>
      <c r="Y232" s="40"/>
      <c r="Z232" s="40"/>
      <c r="AA232" s="40"/>
      <c r="AB232" s="40"/>
      <c r="AC232" s="40"/>
      <c r="AD232" s="40"/>
      <c r="AE232" s="40"/>
      <c r="AT232" s="19" t="s">
        <v>220</v>
      </c>
      <c r="AU232" s="19" t="s">
        <v>86</v>
      </c>
    </row>
    <row r="233" s="2" customFormat="1" ht="24.15" customHeight="1">
      <c r="A233" s="40"/>
      <c r="B233" s="41"/>
      <c r="C233" s="218" t="s">
        <v>8</v>
      </c>
      <c r="D233" s="218" t="s">
        <v>213</v>
      </c>
      <c r="E233" s="219" t="s">
        <v>1814</v>
      </c>
      <c r="F233" s="220" t="s">
        <v>1815</v>
      </c>
      <c r="G233" s="221" t="s">
        <v>272</v>
      </c>
      <c r="H233" s="222">
        <v>45.100000000000001</v>
      </c>
      <c r="I233" s="223"/>
      <c r="J233" s="223"/>
      <c r="K233" s="224">
        <f>ROUND(P233*H233,2)</f>
        <v>0</v>
      </c>
      <c r="L233" s="220" t="s">
        <v>217</v>
      </c>
      <c r="M233" s="46"/>
      <c r="N233" s="225" t="s">
        <v>22</v>
      </c>
      <c r="O233" s="226" t="s">
        <v>46</v>
      </c>
      <c r="P233" s="227">
        <f>I233+J233</f>
        <v>0</v>
      </c>
      <c r="Q233" s="227">
        <f>ROUND(I233*H233,2)</f>
        <v>0</v>
      </c>
      <c r="R233" s="227">
        <f>ROUND(J233*H233,2)</f>
        <v>0</v>
      </c>
      <c r="S233" s="86"/>
      <c r="T233" s="228">
        <f>S233*H233</f>
        <v>0</v>
      </c>
      <c r="U233" s="228">
        <v>0.026360000000000001</v>
      </c>
      <c r="V233" s="228">
        <f>U233*H233</f>
        <v>1.188836</v>
      </c>
      <c r="W233" s="228">
        <v>0</v>
      </c>
      <c r="X233" s="229">
        <f>W233*H233</f>
        <v>0</v>
      </c>
      <c r="Y233" s="40"/>
      <c r="Z233" s="40"/>
      <c r="AA233" s="40"/>
      <c r="AB233" s="40"/>
      <c r="AC233" s="40"/>
      <c r="AD233" s="40"/>
      <c r="AE233" s="40"/>
      <c r="AR233" s="230" t="s">
        <v>218</v>
      </c>
      <c r="AT233" s="230" t="s">
        <v>213</v>
      </c>
      <c r="AU233" s="230" t="s">
        <v>86</v>
      </c>
      <c r="AY233" s="19" t="s">
        <v>211</v>
      </c>
      <c r="BE233" s="231">
        <f>IF(O233="základní",K233,0)</f>
        <v>0</v>
      </c>
      <c r="BF233" s="231">
        <f>IF(O233="snížená",K233,0)</f>
        <v>0</v>
      </c>
      <c r="BG233" s="231">
        <f>IF(O233="zákl. přenesená",K233,0)</f>
        <v>0</v>
      </c>
      <c r="BH233" s="231">
        <f>IF(O233="sníž. přenesená",K233,0)</f>
        <v>0</v>
      </c>
      <c r="BI233" s="231">
        <f>IF(O233="nulová",K233,0)</f>
        <v>0</v>
      </c>
      <c r="BJ233" s="19" t="s">
        <v>84</v>
      </c>
      <c r="BK233" s="231">
        <f>ROUND(P233*H233,2)</f>
        <v>0</v>
      </c>
      <c r="BL233" s="19" t="s">
        <v>218</v>
      </c>
      <c r="BM233" s="230" t="s">
        <v>1816</v>
      </c>
    </row>
    <row r="234" s="2" customFormat="1">
      <c r="A234" s="40"/>
      <c r="B234" s="41"/>
      <c r="C234" s="42"/>
      <c r="D234" s="232" t="s">
        <v>220</v>
      </c>
      <c r="E234" s="42"/>
      <c r="F234" s="233" t="s">
        <v>1817</v>
      </c>
      <c r="G234" s="42"/>
      <c r="H234" s="42"/>
      <c r="I234" s="234"/>
      <c r="J234" s="234"/>
      <c r="K234" s="42"/>
      <c r="L234" s="42"/>
      <c r="M234" s="46"/>
      <c r="N234" s="235"/>
      <c r="O234" s="236"/>
      <c r="P234" s="86"/>
      <c r="Q234" s="86"/>
      <c r="R234" s="86"/>
      <c r="S234" s="86"/>
      <c r="T234" s="86"/>
      <c r="U234" s="86"/>
      <c r="V234" s="86"/>
      <c r="W234" s="86"/>
      <c r="X234" s="87"/>
      <c r="Y234" s="40"/>
      <c r="Z234" s="40"/>
      <c r="AA234" s="40"/>
      <c r="AB234" s="40"/>
      <c r="AC234" s="40"/>
      <c r="AD234" s="40"/>
      <c r="AE234" s="40"/>
      <c r="AT234" s="19" t="s">
        <v>220</v>
      </c>
      <c r="AU234" s="19" t="s">
        <v>86</v>
      </c>
    </row>
    <row r="235" s="13" customFormat="1">
      <c r="A235" s="13"/>
      <c r="B235" s="237"/>
      <c r="C235" s="238"/>
      <c r="D235" s="232" t="s">
        <v>222</v>
      </c>
      <c r="E235" s="239" t="s">
        <v>22</v>
      </c>
      <c r="F235" s="240" t="s">
        <v>1818</v>
      </c>
      <c r="G235" s="238"/>
      <c r="H235" s="241">
        <v>28.600000000000001</v>
      </c>
      <c r="I235" s="242"/>
      <c r="J235" s="242"/>
      <c r="K235" s="238"/>
      <c r="L235" s="238"/>
      <c r="M235" s="243"/>
      <c r="N235" s="244"/>
      <c r="O235" s="245"/>
      <c r="P235" s="245"/>
      <c r="Q235" s="245"/>
      <c r="R235" s="245"/>
      <c r="S235" s="245"/>
      <c r="T235" s="245"/>
      <c r="U235" s="245"/>
      <c r="V235" s="245"/>
      <c r="W235" s="245"/>
      <c r="X235" s="246"/>
      <c r="Y235" s="13"/>
      <c r="Z235" s="13"/>
      <c r="AA235" s="13"/>
      <c r="AB235" s="13"/>
      <c r="AC235" s="13"/>
      <c r="AD235" s="13"/>
      <c r="AE235" s="13"/>
      <c r="AT235" s="247" t="s">
        <v>222</v>
      </c>
      <c r="AU235" s="247" t="s">
        <v>86</v>
      </c>
      <c r="AV235" s="13" t="s">
        <v>86</v>
      </c>
      <c r="AW235" s="13" t="s">
        <v>5</v>
      </c>
      <c r="AX235" s="13" t="s">
        <v>77</v>
      </c>
      <c r="AY235" s="247" t="s">
        <v>211</v>
      </c>
    </row>
    <row r="236" s="13" customFormat="1">
      <c r="A236" s="13"/>
      <c r="B236" s="237"/>
      <c r="C236" s="238"/>
      <c r="D236" s="232" t="s">
        <v>222</v>
      </c>
      <c r="E236" s="239" t="s">
        <v>22</v>
      </c>
      <c r="F236" s="240" t="s">
        <v>1808</v>
      </c>
      <c r="G236" s="238"/>
      <c r="H236" s="241">
        <v>16.5</v>
      </c>
      <c r="I236" s="242"/>
      <c r="J236" s="242"/>
      <c r="K236" s="238"/>
      <c r="L236" s="238"/>
      <c r="M236" s="243"/>
      <c r="N236" s="244"/>
      <c r="O236" s="245"/>
      <c r="P236" s="245"/>
      <c r="Q236" s="245"/>
      <c r="R236" s="245"/>
      <c r="S236" s="245"/>
      <c r="T236" s="245"/>
      <c r="U236" s="245"/>
      <c r="V236" s="245"/>
      <c r="W236" s="245"/>
      <c r="X236" s="246"/>
      <c r="Y236" s="13"/>
      <c r="Z236" s="13"/>
      <c r="AA236" s="13"/>
      <c r="AB236" s="13"/>
      <c r="AC236" s="13"/>
      <c r="AD236" s="13"/>
      <c r="AE236" s="13"/>
      <c r="AT236" s="247" t="s">
        <v>222</v>
      </c>
      <c r="AU236" s="247" t="s">
        <v>86</v>
      </c>
      <c r="AV236" s="13" t="s">
        <v>86</v>
      </c>
      <c r="AW236" s="13" t="s">
        <v>5</v>
      </c>
      <c r="AX236" s="13" t="s">
        <v>77</v>
      </c>
      <c r="AY236" s="247" t="s">
        <v>211</v>
      </c>
    </row>
    <row r="237" s="14" customFormat="1">
      <c r="A237" s="14"/>
      <c r="B237" s="248"/>
      <c r="C237" s="249"/>
      <c r="D237" s="232" t="s">
        <v>222</v>
      </c>
      <c r="E237" s="250" t="s">
        <v>22</v>
      </c>
      <c r="F237" s="251" t="s">
        <v>1794</v>
      </c>
      <c r="G237" s="249"/>
      <c r="H237" s="252">
        <v>45.100000000000001</v>
      </c>
      <c r="I237" s="253"/>
      <c r="J237" s="253"/>
      <c r="K237" s="249"/>
      <c r="L237" s="249"/>
      <c r="M237" s="254"/>
      <c r="N237" s="255"/>
      <c r="O237" s="256"/>
      <c r="P237" s="256"/>
      <c r="Q237" s="256"/>
      <c r="R237" s="256"/>
      <c r="S237" s="256"/>
      <c r="T237" s="256"/>
      <c r="U237" s="256"/>
      <c r="V237" s="256"/>
      <c r="W237" s="256"/>
      <c r="X237" s="257"/>
      <c r="Y237" s="14"/>
      <c r="Z237" s="14"/>
      <c r="AA237" s="14"/>
      <c r="AB237" s="14"/>
      <c r="AC237" s="14"/>
      <c r="AD237" s="14"/>
      <c r="AE237" s="14"/>
      <c r="AT237" s="258" t="s">
        <v>222</v>
      </c>
      <c r="AU237" s="258" t="s">
        <v>86</v>
      </c>
      <c r="AV237" s="14" t="s">
        <v>218</v>
      </c>
      <c r="AW237" s="14" t="s">
        <v>5</v>
      </c>
      <c r="AX237" s="14" t="s">
        <v>84</v>
      </c>
      <c r="AY237" s="258" t="s">
        <v>211</v>
      </c>
    </row>
    <row r="238" s="2" customFormat="1">
      <c r="A238" s="40"/>
      <c r="B238" s="41"/>
      <c r="C238" s="218" t="s">
        <v>337</v>
      </c>
      <c r="D238" s="218" t="s">
        <v>213</v>
      </c>
      <c r="E238" s="219" t="s">
        <v>1819</v>
      </c>
      <c r="F238" s="220" t="s">
        <v>1820</v>
      </c>
      <c r="G238" s="221" t="s">
        <v>216</v>
      </c>
      <c r="H238" s="222">
        <v>16.548999999999999</v>
      </c>
      <c r="I238" s="223"/>
      <c r="J238" s="223"/>
      <c r="K238" s="224">
        <f>ROUND(P238*H238,2)</f>
        <v>0</v>
      </c>
      <c r="L238" s="220" t="s">
        <v>217</v>
      </c>
      <c r="M238" s="46"/>
      <c r="N238" s="225" t="s">
        <v>22</v>
      </c>
      <c r="O238" s="226" t="s">
        <v>46</v>
      </c>
      <c r="P238" s="227">
        <f>I238+J238</f>
        <v>0</v>
      </c>
      <c r="Q238" s="227">
        <f>ROUND(I238*H238,2)</f>
        <v>0</v>
      </c>
      <c r="R238" s="227">
        <f>ROUND(J238*H238,2)</f>
        <v>0</v>
      </c>
      <c r="S238" s="86"/>
      <c r="T238" s="228">
        <f>S238*H238</f>
        <v>0</v>
      </c>
      <c r="U238" s="228">
        <v>2.5018699999999998</v>
      </c>
      <c r="V238" s="228">
        <f>U238*H238</f>
        <v>41.403446629999998</v>
      </c>
      <c r="W238" s="228">
        <v>0</v>
      </c>
      <c r="X238" s="229">
        <f>W238*H238</f>
        <v>0</v>
      </c>
      <c r="Y238" s="40"/>
      <c r="Z238" s="40"/>
      <c r="AA238" s="40"/>
      <c r="AB238" s="40"/>
      <c r="AC238" s="40"/>
      <c r="AD238" s="40"/>
      <c r="AE238" s="40"/>
      <c r="AR238" s="230" t="s">
        <v>218</v>
      </c>
      <c r="AT238" s="230" t="s">
        <v>213</v>
      </c>
      <c r="AU238" s="230" t="s">
        <v>86</v>
      </c>
      <c r="AY238" s="19" t="s">
        <v>211</v>
      </c>
      <c r="BE238" s="231">
        <f>IF(O238="základní",K238,0)</f>
        <v>0</v>
      </c>
      <c r="BF238" s="231">
        <f>IF(O238="snížená",K238,0)</f>
        <v>0</v>
      </c>
      <c r="BG238" s="231">
        <f>IF(O238="zákl. přenesená",K238,0)</f>
        <v>0</v>
      </c>
      <c r="BH238" s="231">
        <f>IF(O238="sníž. přenesená",K238,0)</f>
        <v>0</v>
      </c>
      <c r="BI238" s="231">
        <f>IF(O238="nulová",K238,0)</f>
        <v>0</v>
      </c>
      <c r="BJ238" s="19" t="s">
        <v>84</v>
      </c>
      <c r="BK238" s="231">
        <f>ROUND(P238*H238,2)</f>
        <v>0</v>
      </c>
      <c r="BL238" s="19" t="s">
        <v>218</v>
      </c>
      <c r="BM238" s="230" t="s">
        <v>1821</v>
      </c>
    </row>
    <row r="239" s="2" customFormat="1">
      <c r="A239" s="40"/>
      <c r="B239" s="41"/>
      <c r="C239" s="42"/>
      <c r="D239" s="232" t="s">
        <v>220</v>
      </c>
      <c r="E239" s="42"/>
      <c r="F239" s="233" t="s">
        <v>1822</v>
      </c>
      <c r="G239" s="42"/>
      <c r="H239" s="42"/>
      <c r="I239" s="234"/>
      <c r="J239" s="234"/>
      <c r="K239" s="42"/>
      <c r="L239" s="42"/>
      <c r="M239" s="46"/>
      <c r="N239" s="235"/>
      <c r="O239" s="236"/>
      <c r="P239" s="86"/>
      <c r="Q239" s="86"/>
      <c r="R239" s="86"/>
      <c r="S239" s="86"/>
      <c r="T239" s="86"/>
      <c r="U239" s="86"/>
      <c r="V239" s="86"/>
      <c r="W239" s="86"/>
      <c r="X239" s="87"/>
      <c r="Y239" s="40"/>
      <c r="Z239" s="40"/>
      <c r="AA239" s="40"/>
      <c r="AB239" s="40"/>
      <c r="AC239" s="40"/>
      <c r="AD239" s="40"/>
      <c r="AE239" s="40"/>
      <c r="AT239" s="19" t="s">
        <v>220</v>
      </c>
      <c r="AU239" s="19" t="s">
        <v>86</v>
      </c>
    </row>
    <row r="240" s="13" customFormat="1">
      <c r="A240" s="13"/>
      <c r="B240" s="237"/>
      <c r="C240" s="238"/>
      <c r="D240" s="232" t="s">
        <v>222</v>
      </c>
      <c r="E240" s="239" t="s">
        <v>22</v>
      </c>
      <c r="F240" s="240" t="s">
        <v>1823</v>
      </c>
      <c r="G240" s="238"/>
      <c r="H240" s="241">
        <v>14.810000000000001</v>
      </c>
      <c r="I240" s="242"/>
      <c r="J240" s="242"/>
      <c r="K240" s="238"/>
      <c r="L240" s="238"/>
      <c r="M240" s="243"/>
      <c r="N240" s="244"/>
      <c r="O240" s="245"/>
      <c r="P240" s="245"/>
      <c r="Q240" s="245"/>
      <c r="R240" s="245"/>
      <c r="S240" s="245"/>
      <c r="T240" s="245"/>
      <c r="U240" s="245"/>
      <c r="V240" s="245"/>
      <c r="W240" s="245"/>
      <c r="X240" s="246"/>
      <c r="Y240" s="13"/>
      <c r="Z240" s="13"/>
      <c r="AA240" s="13"/>
      <c r="AB240" s="13"/>
      <c r="AC240" s="13"/>
      <c r="AD240" s="13"/>
      <c r="AE240" s="13"/>
      <c r="AT240" s="247" t="s">
        <v>222</v>
      </c>
      <c r="AU240" s="247" t="s">
        <v>86</v>
      </c>
      <c r="AV240" s="13" t="s">
        <v>86</v>
      </c>
      <c r="AW240" s="13" t="s">
        <v>5</v>
      </c>
      <c r="AX240" s="13" t="s">
        <v>77</v>
      </c>
      <c r="AY240" s="247" t="s">
        <v>211</v>
      </c>
    </row>
    <row r="241" s="13" customFormat="1">
      <c r="A241" s="13"/>
      <c r="B241" s="237"/>
      <c r="C241" s="238"/>
      <c r="D241" s="232" t="s">
        <v>222</v>
      </c>
      <c r="E241" s="239" t="s">
        <v>22</v>
      </c>
      <c r="F241" s="240" t="s">
        <v>1824</v>
      </c>
      <c r="G241" s="238"/>
      <c r="H241" s="241">
        <v>1.7390000000000001</v>
      </c>
      <c r="I241" s="242"/>
      <c r="J241" s="242"/>
      <c r="K241" s="238"/>
      <c r="L241" s="238"/>
      <c r="M241" s="243"/>
      <c r="N241" s="244"/>
      <c r="O241" s="245"/>
      <c r="P241" s="245"/>
      <c r="Q241" s="245"/>
      <c r="R241" s="245"/>
      <c r="S241" s="245"/>
      <c r="T241" s="245"/>
      <c r="U241" s="245"/>
      <c r="V241" s="245"/>
      <c r="W241" s="245"/>
      <c r="X241" s="246"/>
      <c r="Y241" s="13"/>
      <c r="Z241" s="13"/>
      <c r="AA241" s="13"/>
      <c r="AB241" s="13"/>
      <c r="AC241" s="13"/>
      <c r="AD241" s="13"/>
      <c r="AE241" s="13"/>
      <c r="AT241" s="247" t="s">
        <v>222</v>
      </c>
      <c r="AU241" s="247" t="s">
        <v>86</v>
      </c>
      <c r="AV241" s="13" t="s">
        <v>86</v>
      </c>
      <c r="AW241" s="13" t="s">
        <v>5</v>
      </c>
      <c r="AX241" s="13" t="s">
        <v>77</v>
      </c>
      <c r="AY241" s="247" t="s">
        <v>211</v>
      </c>
    </row>
    <row r="242" s="14" customFormat="1">
      <c r="A242" s="14"/>
      <c r="B242" s="248"/>
      <c r="C242" s="249"/>
      <c r="D242" s="232" t="s">
        <v>222</v>
      </c>
      <c r="E242" s="250" t="s">
        <v>22</v>
      </c>
      <c r="F242" s="251" t="s">
        <v>331</v>
      </c>
      <c r="G242" s="249"/>
      <c r="H242" s="252">
        <v>16.548999999999999</v>
      </c>
      <c r="I242" s="253"/>
      <c r="J242" s="253"/>
      <c r="K242" s="249"/>
      <c r="L242" s="249"/>
      <c r="M242" s="254"/>
      <c r="N242" s="255"/>
      <c r="O242" s="256"/>
      <c r="P242" s="256"/>
      <c r="Q242" s="256"/>
      <c r="R242" s="256"/>
      <c r="S242" s="256"/>
      <c r="T242" s="256"/>
      <c r="U242" s="256"/>
      <c r="V242" s="256"/>
      <c r="W242" s="256"/>
      <c r="X242" s="257"/>
      <c r="Y242" s="14"/>
      <c r="Z242" s="14"/>
      <c r="AA242" s="14"/>
      <c r="AB242" s="14"/>
      <c r="AC242" s="14"/>
      <c r="AD242" s="14"/>
      <c r="AE242" s="14"/>
      <c r="AT242" s="258" t="s">
        <v>222</v>
      </c>
      <c r="AU242" s="258" t="s">
        <v>86</v>
      </c>
      <c r="AV242" s="14" t="s">
        <v>218</v>
      </c>
      <c r="AW242" s="14" t="s">
        <v>5</v>
      </c>
      <c r="AX242" s="14" t="s">
        <v>84</v>
      </c>
      <c r="AY242" s="258" t="s">
        <v>211</v>
      </c>
    </row>
    <row r="243" s="2" customFormat="1">
      <c r="A243" s="40"/>
      <c r="B243" s="41"/>
      <c r="C243" s="218" t="s">
        <v>342</v>
      </c>
      <c r="D243" s="218" t="s">
        <v>213</v>
      </c>
      <c r="E243" s="219" t="s">
        <v>980</v>
      </c>
      <c r="F243" s="220" t="s">
        <v>981</v>
      </c>
      <c r="G243" s="221" t="s">
        <v>216</v>
      </c>
      <c r="H243" s="222">
        <v>57.923000000000002</v>
      </c>
      <c r="I243" s="223"/>
      <c r="J243" s="223"/>
      <c r="K243" s="224">
        <f>ROUND(P243*H243,2)</f>
        <v>0</v>
      </c>
      <c r="L243" s="220" t="s">
        <v>217</v>
      </c>
      <c r="M243" s="46"/>
      <c r="N243" s="225" t="s">
        <v>22</v>
      </c>
      <c r="O243" s="226" t="s">
        <v>46</v>
      </c>
      <c r="P243" s="227">
        <f>I243+J243</f>
        <v>0</v>
      </c>
      <c r="Q243" s="227">
        <f>ROUND(I243*H243,2)</f>
        <v>0</v>
      </c>
      <c r="R243" s="227">
        <f>ROUND(J243*H243,2)</f>
        <v>0</v>
      </c>
      <c r="S243" s="86"/>
      <c r="T243" s="228">
        <f>S243*H243</f>
        <v>0</v>
      </c>
      <c r="U243" s="228">
        <v>2.5018699999999998</v>
      </c>
      <c r="V243" s="228">
        <f>U243*H243</f>
        <v>144.91581600999999</v>
      </c>
      <c r="W243" s="228">
        <v>0</v>
      </c>
      <c r="X243" s="229">
        <f>W243*H243</f>
        <v>0</v>
      </c>
      <c r="Y243" s="40"/>
      <c r="Z243" s="40"/>
      <c r="AA243" s="40"/>
      <c r="AB243" s="40"/>
      <c r="AC243" s="40"/>
      <c r="AD243" s="40"/>
      <c r="AE243" s="40"/>
      <c r="AR243" s="230" t="s">
        <v>218</v>
      </c>
      <c r="AT243" s="230" t="s">
        <v>213</v>
      </c>
      <c r="AU243" s="230" t="s">
        <v>86</v>
      </c>
      <c r="AY243" s="19" t="s">
        <v>211</v>
      </c>
      <c r="BE243" s="231">
        <f>IF(O243="základní",K243,0)</f>
        <v>0</v>
      </c>
      <c r="BF243" s="231">
        <f>IF(O243="snížená",K243,0)</f>
        <v>0</v>
      </c>
      <c r="BG243" s="231">
        <f>IF(O243="zákl. přenesená",K243,0)</f>
        <v>0</v>
      </c>
      <c r="BH243" s="231">
        <f>IF(O243="sníž. přenesená",K243,0)</f>
        <v>0</v>
      </c>
      <c r="BI243" s="231">
        <f>IF(O243="nulová",K243,0)</f>
        <v>0</v>
      </c>
      <c r="BJ243" s="19" t="s">
        <v>84</v>
      </c>
      <c r="BK243" s="231">
        <f>ROUND(P243*H243,2)</f>
        <v>0</v>
      </c>
      <c r="BL243" s="19" t="s">
        <v>218</v>
      </c>
      <c r="BM243" s="230" t="s">
        <v>1825</v>
      </c>
    </row>
    <row r="244" s="2" customFormat="1">
      <c r="A244" s="40"/>
      <c r="B244" s="41"/>
      <c r="C244" s="42"/>
      <c r="D244" s="232" t="s">
        <v>220</v>
      </c>
      <c r="E244" s="42"/>
      <c r="F244" s="233" t="s">
        <v>983</v>
      </c>
      <c r="G244" s="42"/>
      <c r="H244" s="42"/>
      <c r="I244" s="234"/>
      <c r="J244" s="234"/>
      <c r="K244" s="42"/>
      <c r="L244" s="42"/>
      <c r="M244" s="46"/>
      <c r="N244" s="235"/>
      <c r="O244" s="236"/>
      <c r="P244" s="86"/>
      <c r="Q244" s="86"/>
      <c r="R244" s="86"/>
      <c r="S244" s="86"/>
      <c r="T244" s="86"/>
      <c r="U244" s="86"/>
      <c r="V244" s="86"/>
      <c r="W244" s="86"/>
      <c r="X244" s="87"/>
      <c r="Y244" s="40"/>
      <c r="Z244" s="40"/>
      <c r="AA244" s="40"/>
      <c r="AB244" s="40"/>
      <c r="AC244" s="40"/>
      <c r="AD244" s="40"/>
      <c r="AE244" s="40"/>
      <c r="AT244" s="19" t="s">
        <v>220</v>
      </c>
      <c r="AU244" s="19" t="s">
        <v>86</v>
      </c>
    </row>
    <row r="245" s="13" customFormat="1">
      <c r="A245" s="13"/>
      <c r="B245" s="237"/>
      <c r="C245" s="238"/>
      <c r="D245" s="232" t="s">
        <v>222</v>
      </c>
      <c r="E245" s="239" t="s">
        <v>22</v>
      </c>
      <c r="F245" s="240" t="s">
        <v>1826</v>
      </c>
      <c r="G245" s="238"/>
      <c r="H245" s="241">
        <v>51.835000000000001</v>
      </c>
      <c r="I245" s="242"/>
      <c r="J245" s="242"/>
      <c r="K245" s="238"/>
      <c r="L245" s="238"/>
      <c r="M245" s="243"/>
      <c r="N245" s="244"/>
      <c r="O245" s="245"/>
      <c r="P245" s="245"/>
      <c r="Q245" s="245"/>
      <c r="R245" s="245"/>
      <c r="S245" s="245"/>
      <c r="T245" s="245"/>
      <c r="U245" s="245"/>
      <c r="V245" s="245"/>
      <c r="W245" s="245"/>
      <c r="X245" s="246"/>
      <c r="Y245" s="13"/>
      <c r="Z245" s="13"/>
      <c r="AA245" s="13"/>
      <c r="AB245" s="13"/>
      <c r="AC245" s="13"/>
      <c r="AD245" s="13"/>
      <c r="AE245" s="13"/>
      <c r="AT245" s="247" t="s">
        <v>222</v>
      </c>
      <c r="AU245" s="247" t="s">
        <v>86</v>
      </c>
      <c r="AV245" s="13" t="s">
        <v>86</v>
      </c>
      <c r="AW245" s="13" t="s">
        <v>5</v>
      </c>
      <c r="AX245" s="13" t="s">
        <v>77</v>
      </c>
      <c r="AY245" s="247" t="s">
        <v>211</v>
      </c>
    </row>
    <row r="246" s="13" customFormat="1">
      <c r="A246" s="13"/>
      <c r="B246" s="237"/>
      <c r="C246" s="238"/>
      <c r="D246" s="232" t="s">
        <v>222</v>
      </c>
      <c r="E246" s="239" t="s">
        <v>22</v>
      </c>
      <c r="F246" s="240" t="s">
        <v>1827</v>
      </c>
      <c r="G246" s="238"/>
      <c r="H246" s="241">
        <v>6.0880000000000001</v>
      </c>
      <c r="I246" s="242"/>
      <c r="J246" s="242"/>
      <c r="K246" s="238"/>
      <c r="L246" s="238"/>
      <c r="M246" s="243"/>
      <c r="N246" s="244"/>
      <c r="O246" s="245"/>
      <c r="P246" s="245"/>
      <c r="Q246" s="245"/>
      <c r="R246" s="245"/>
      <c r="S246" s="245"/>
      <c r="T246" s="245"/>
      <c r="U246" s="245"/>
      <c r="V246" s="245"/>
      <c r="W246" s="245"/>
      <c r="X246" s="246"/>
      <c r="Y246" s="13"/>
      <c r="Z246" s="13"/>
      <c r="AA246" s="13"/>
      <c r="AB246" s="13"/>
      <c r="AC246" s="13"/>
      <c r="AD246" s="13"/>
      <c r="AE246" s="13"/>
      <c r="AT246" s="247" t="s">
        <v>222</v>
      </c>
      <c r="AU246" s="247" t="s">
        <v>86</v>
      </c>
      <c r="AV246" s="13" t="s">
        <v>86</v>
      </c>
      <c r="AW246" s="13" t="s">
        <v>5</v>
      </c>
      <c r="AX246" s="13" t="s">
        <v>77</v>
      </c>
      <c r="AY246" s="247" t="s">
        <v>211</v>
      </c>
    </row>
    <row r="247" s="14" customFormat="1">
      <c r="A247" s="14"/>
      <c r="B247" s="248"/>
      <c r="C247" s="249"/>
      <c r="D247" s="232" t="s">
        <v>222</v>
      </c>
      <c r="E247" s="250" t="s">
        <v>22</v>
      </c>
      <c r="F247" s="251" t="s">
        <v>331</v>
      </c>
      <c r="G247" s="249"/>
      <c r="H247" s="252">
        <v>57.923000000000002</v>
      </c>
      <c r="I247" s="253"/>
      <c r="J247" s="253"/>
      <c r="K247" s="249"/>
      <c r="L247" s="249"/>
      <c r="M247" s="254"/>
      <c r="N247" s="255"/>
      <c r="O247" s="256"/>
      <c r="P247" s="256"/>
      <c r="Q247" s="256"/>
      <c r="R247" s="256"/>
      <c r="S247" s="256"/>
      <c r="T247" s="256"/>
      <c r="U247" s="256"/>
      <c r="V247" s="256"/>
      <c r="W247" s="256"/>
      <c r="X247" s="257"/>
      <c r="Y247" s="14"/>
      <c r="Z247" s="14"/>
      <c r="AA247" s="14"/>
      <c r="AB247" s="14"/>
      <c r="AC247" s="14"/>
      <c r="AD247" s="14"/>
      <c r="AE247" s="14"/>
      <c r="AT247" s="258" t="s">
        <v>222</v>
      </c>
      <c r="AU247" s="258" t="s">
        <v>86</v>
      </c>
      <c r="AV247" s="14" t="s">
        <v>218</v>
      </c>
      <c r="AW247" s="14" t="s">
        <v>5</v>
      </c>
      <c r="AX247" s="14" t="s">
        <v>84</v>
      </c>
      <c r="AY247" s="258" t="s">
        <v>211</v>
      </c>
    </row>
    <row r="248" s="2" customFormat="1" ht="24.15" customHeight="1">
      <c r="A248" s="40"/>
      <c r="B248" s="41"/>
      <c r="C248" s="218" t="s">
        <v>349</v>
      </c>
      <c r="D248" s="218" t="s">
        <v>213</v>
      </c>
      <c r="E248" s="219" t="s">
        <v>1828</v>
      </c>
      <c r="F248" s="220" t="s">
        <v>1829</v>
      </c>
      <c r="G248" s="221" t="s">
        <v>216</v>
      </c>
      <c r="H248" s="222">
        <v>16.548999999999999</v>
      </c>
      <c r="I248" s="223"/>
      <c r="J248" s="223"/>
      <c r="K248" s="224">
        <f>ROUND(P248*H248,2)</f>
        <v>0</v>
      </c>
      <c r="L248" s="220" t="s">
        <v>217</v>
      </c>
      <c r="M248" s="46"/>
      <c r="N248" s="225" t="s">
        <v>22</v>
      </c>
      <c r="O248" s="226" t="s">
        <v>46</v>
      </c>
      <c r="P248" s="227">
        <f>I248+J248</f>
        <v>0</v>
      </c>
      <c r="Q248" s="227">
        <f>ROUND(I248*H248,2)</f>
        <v>0</v>
      </c>
      <c r="R248" s="227">
        <f>ROUND(J248*H248,2)</f>
        <v>0</v>
      </c>
      <c r="S248" s="86"/>
      <c r="T248" s="228">
        <f>S248*H248</f>
        <v>0</v>
      </c>
      <c r="U248" s="228">
        <v>0</v>
      </c>
      <c r="V248" s="228">
        <f>U248*H248</f>
        <v>0</v>
      </c>
      <c r="W248" s="228">
        <v>0</v>
      </c>
      <c r="X248" s="229">
        <f>W248*H248</f>
        <v>0</v>
      </c>
      <c r="Y248" s="40"/>
      <c r="Z248" s="40"/>
      <c r="AA248" s="40"/>
      <c r="AB248" s="40"/>
      <c r="AC248" s="40"/>
      <c r="AD248" s="40"/>
      <c r="AE248" s="40"/>
      <c r="AR248" s="230" t="s">
        <v>218</v>
      </c>
      <c r="AT248" s="230" t="s">
        <v>213</v>
      </c>
      <c r="AU248" s="230" t="s">
        <v>86</v>
      </c>
      <c r="AY248" s="19" t="s">
        <v>211</v>
      </c>
      <c r="BE248" s="231">
        <f>IF(O248="základní",K248,0)</f>
        <v>0</v>
      </c>
      <c r="BF248" s="231">
        <f>IF(O248="snížená",K248,0)</f>
        <v>0</v>
      </c>
      <c r="BG248" s="231">
        <f>IF(O248="zákl. přenesená",K248,0)</f>
        <v>0</v>
      </c>
      <c r="BH248" s="231">
        <f>IF(O248="sníž. přenesená",K248,0)</f>
        <v>0</v>
      </c>
      <c r="BI248" s="231">
        <f>IF(O248="nulová",K248,0)</f>
        <v>0</v>
      </c>
      <c r="BJ248" s="19" t="s">
        <v>84</v>
      </c>
      <c r="BK248" s="231">
        <f>ROUND(P248*H248,2)</f>
        <v>0</v>
      </c>
      <c r="BL248" s="19" t="s">
        <v>218</v>
      </c>
      <c r="BM248" s="230" t="s">
        <v>1830</v>
      </c>
    </row>
    <row r="249" s="2" customFormat="1">
      <c r="A249" s="40"/>
      <c r="B249" s="41"/>
      <c r="C249" s="42"/>
      <c r="D249" s="232" t="s">
        <v>220</v>
      </c>
      <c r="E249" s="42"/>
      <c r="F249" s="233" t="s">
        <v>1831</v>
      </c>
      <c r="G249" s="42"/>
      <c r="H249" s="42"/>
      <c r="I249" s="234"/>
      <c r="J249" s="234"/>
      <c r="K249" s="42"/>
      <c r="L249" s="42"/>
      <c r="M249" s="46"/>
      <c r="N249" s="235"/>
      <c r="O249" s="236"/>
      <c r="P249" s="86"/>
      <c r="Q249" s="86"/>
      <c r="R249" s="86"/>
      <c r="S249" s="86"/>
      <c r="T249" s="86"/>
      <c r="U249" s="86"/>
      <c r="V249" s="86"/>
      <c r="W249" s="86"/>
      <c r="X249" s="87"/>
      <c r="Y249" s="40"/>
      <c r="Z249" s="40"/>
      <c r="AA249" s="40"/>
      <c r="AB249" s="40"/>
      <c r="AC249" s="40"/>
      <c r="AD249" s="40"/>
      <c r="AE249" s="40"/>
      <c r="AT249" s="19" t="s">
        <v>220</v>
      </c>
      <c r="AU249" s="19" t="s">
        <v>86</v>
      </c>
    </row>
    <row r="250" s="2" customFormat="1">
      <c r="A250" s="40"/>
      <c r="B250" s="41"/>
      <c r="C250" s="218" t="s">
        <v>356</v>
      </c>
      <c r="D250" s="218" t="s">
        <v>213</v>
      </c>
      <c r="E250" s="219" t="s">
        <v>1832</v>
      </c>
      <c r="F250" s="220" t="s">
        <v>1833</v>
      </c>
      <c r="G250" s="221" t="s">
        <v>216</v>
      </c>
      <c r="H250" s="222">
        <v>16.548999999999999</v>
      </c>
      <c r="I250" s="223"/>
      <c r="J250" s="223"/>
      <c r="K250" s="224">
        <f>ROUND(P250*H250,2)</f>
        <v>0</v>
      </c>
      <c r="L250" s="220" t="s">
        <v>217</v>
      </c>
      <c r="M250" s="46"/>
      <c r="N250" s="225" t="s">
        <v>22</v>
      </c>
      <c r="O250" s="226" t="s">
        <v>46</v>
      </c>
      <c r="P250" s="227">
        <f>I250+J250</f>
        <v>0</v>
      </c>
      <c r="Q250" s="227">
        <f>ROUND(I250*H250,2)</f>
        <v>0</v>
      </c>
      <c r="R250" s="227">
        <f>ROUND(J250*H250,2)</f>
        <v>0</v>
      </c>
      <c r="S250" s="86"/>
      <c r="T250" s="228">
        <f>S250*H250</f>
        <v>0</v>
      </c>
      <c r="U250" s="228">
        <v>0</v>
      </c>
      <c r="V250" s="228">
        <f>U250*H250</f>
        <v>0</v>
      </c>
      <c r="W250" s="228">
        <v>0</v>
      </c>
      <c r="X250" s="229">
        <f>W250*H250</f>
        <v>0</v>
      </c>
      <c r="Y250" s="40"/>
      <c r="Z250" s="40"/>
      <c r="AA250" s="40"/>
      <c r="AB250" s="40"/>
      <c r="AC250" s="40"/>
      <c r="AD250" s="40"/>
      <c r="AE250" s="40"/>
      <c r="AR250" s="230" t="s">
        <v>218</v>
      </c>
      <c r="AT250" s="230" t="s">
        <v>213</v>
      </c>
      <c r="AU250" s="230" t="s">
        <v>86</v>
      </c>
      <c r="AY250" s="19" t="s">
        <v>211</v>
      </c>
      <c r="BE250" s="231">
        <f>IF(O250="základní",K250,0)</f>
        <v>0</v>
      </c>
      <c r="BF250" s="231">
        <f>IF(O250="snížená",K250,0)</f>
        <v>0</v>
      </c>
      <c r="BG250" s="231">
        <f>IF(O250="zákl. přenesená",K250,0)</f>
        <v>0</v>
      </c>
      <c r="BH250" s="231">
        <f>IF(O250="sníž. přenesená",K250,0)</f>
        <v>0</v>
      </c>
      <c r="BI250" s="231">
        <f>IF(O250="nulová",K250,0)</f>
        <v>0</v>
      </c>
      <c r="BJ250" s="19" t="s">
        <v>84</v>
      </c>
      <c r="BK250" s="231">
        <f>ROUND(P250*H250,2)</f>
        <v>0</v>
      </c>
      <c r="BL250" s="19" t="s">
        <v>218</v>
      </c>
      <c r="BM250" s="230" t="s">
        <v>1834</v>
      </c>
    </row>
    <row r="251" s="2" customFormat="1">
      <c r="A251" s="40"/>
      <c r="B251" s="41"/>
      <c r="C251" s="42"/>
      <c r="D251" s="232" t="s">
        <v>220</v>
      </c>
      <c r="E251" s="42"/>
      <c r="F251" s="233" t="s">
        <v>1835</v>
      </c>
      <c r="G251" s="42"/>
      <c r="H251" s="42"/>
      <c r="I251" s="234"/>
      <c r="J251" s="234"/>
      <c r="K251" s="42"/>
      <c r="L251" s="42"/>
      <c r="M251" s="46"/>
      <c r="N251" s="235"/>
      <c r="O251" s="236"/>
      <c r="P251" s="86"/>
      <c r="Q251" s="86"/>
      <c r="R251" s="86"/>
      <c r="S251" s="86"/>
      <c r="T251" s="86"/>
      <c r="U251" s="86"/>
      <c r="V251" s="86"/>
      <c r="W251" s="86"/>
      <c r="X251" s="87"/>
      <c r="Y251" s="40"/>
      <c r="Z251" s="40"/>
      <c r="AA251" s="40"/>
      <c r="AB251" s="40"/>
      <c r="AC251" s="40"/>
      <c r="AD251" s="40"/>
      <c r="AE251" s="40"/>
      <c r="AT251" s="19" t="s">
        <v>220</v>
      </c>
      <c r="AU251" s="19" t="s">
        <v>86</v>
      </c>
    </row>
    <row r="252" s="2" customFormat="1">
      <c r="A252" s="40"/>
      <c r="B252" s="41"/>
      <c r="C252" s="218" t="s">
        <v>362</v>
      </c>
      <c r="D252" s="218" t="s">
        <v>213</v>
      </c>
      <c r="E252" s="219" t="s">
        <v>1836</v>
      </c>
      <c r="F252" s="220" t="s">
        <v>1837</v>
      </c>
      <c r="G252" s="221" t="s">
        <v>216</v>
      </c>
      <c r="H252" s="222">
        <v>57.923000000000002</v>
      </c>
      <c r="I252" s="223"/>
      <c r="J252" s="223"/>
      <c r="K252" s="224">
        <f>ROUND(P252*H252,2)</f>
        <v>0</v>
      </c>
      <c r="L252" s="220" t="s">
        <v>217</v>
      </c>
      <c r="M252" s="46"/>
      <c r="N252" s="225" t="s">
        <v>22</v>
      </c>
      <c r="O252" s="226" t="s">
        <v>46</v>
      </c>
      <c r="P252" s="227">
        <f>I252+J252</f>
        <v>0</v>
      </c>
      <c r="Q252" s="227">
        <f>ROUND(I252*H252,2)</f>
        <v>0</v>
      </c>
      <c r="R252" s="227">
        <f>ROUND(J252*H252,2)</f>
        <v>0</v>
      </c>
      <c r="S252" s="86"/>
      <c r="T252" s="228">
        <f>S252*H252</f>
        <v>0</v>
      </c>
      <c r="U252" s="228">
        <v>0</v>
      </c>
      <c r="V252" s="228">
        <f>U252*H252</f>
        <v>0</v>
      </c>
      <c r="W252" s="228">
        <v>0</v>
      </c>
      <c r="X252" s="229">
        <f>W252*H252</f>
        <v>0</v>
      </c>
      <c r="Y252" s="40"/>
      <c r="Z252" s="40"/>
      <c r="AA252" s="40"/>
      <c r="AB252" s="40"/>
      <c r="AC252" s="40"/>
      <c r="AD252" s="40"/>
      <c r="AE252" s="40"/>
      <c r="AR252" s="230" t="s">
        <v>218</v>
      </c>
      <c r="AT252" s="230" t="s">
        <v>213</v>
      </c>
      <c r="AU252" s="230" t="s">
        <v>86</v>
      </c>
      <c r="AY252" s="19" t="s">
        <v>211</v>
      </c>
      <c r="BE252" s="231">
        <f>IF(O252="základní",K252,0)</f>
        <v>0</v>
      </c>
      <c r="BF252" s="231">
        <f>IF(O252="snížená",K252,0)</f>
        <v>0</v>
      </c>
      <c r="BG252" s="231">
        <f>IF(O252="zákl. přenesená",K252,0)</f>
        <v>0</v>
      </c>
      <c r="BH252" s="231">
        <f>IF(O252="sníž. přenesená",K252,0)</f>
        <v>0</v>
      </c>
      <c r="BI252" s="231">
        <f>IF(O252="nulová",K252,0)</f>
        <v>0</v>
      </c>
      <c r="BJ252" s="19" t="s">
        <v>84</v>
      </c>
      <c r="BK252" s="231">
        <f>ROUND(P252*H252,2)</f>
        <v>0</v>
      </c>
      <c r="BL252" s="19" t="s">
        <v>218</v>
      </c>
      <c r="BM252" s="230" t="s">
        <v>1838</v>
      </c>
    </row>
    <row r="253" s="2" customFormat="1">
      <c r="A253" s="40"/>
      <c r="B253" s="41"/>
      <c r="C253" s="42"/>
      <c r="D253" s="232" t="s">
        <v>220</v>
      </c>
      <c r="E253" s="42"/>
      <c r="F253" s="233" t="s">
        <v>1839</v>
      </c>
      <c r="G253" s="42"/>
      <c r="H253" s="42"/>
      <c r="I253" s="234"/>
      <c r="J253" s="234"/>
      <c r="K253" s="42"/>
      <c r="L253" s="42"/>
      <c r="M253" s="46"/>
      <c r="N253" s="235"/>
      <c r="O253" s="236"/>
      <c r="P253" s="86"/>
      <c r="Q253" s="86"/>
      <c r="R253" s="86"/>
      <c r="S253" s="86"/>
      <c r="T253" s="86"/>
      <c r="U253" s="86"/>
      <c r="V253" s="86"/>
      <c r="W253" s="86"/>
      <c r="X253" s="87"/>
      <c r="Y253" s="40"/>
      <c r="Z253" s="40"/>
      <c r="AA253" s="40"/>
      <c r="AB253" s="40"/>
      <c r="AC253" s="40"/>
      <c r="AD253" s="40"/>
      <c r="AE253" s="40"/>
      <c r="AT253" s="19" t="s">
        <v>220</v>
      </c>
      <c r="AU253" s="19" t="s">
        <v>86</v>
      </c>
    </row>
    <row r="254" s="2" customFormat="1" ht="24.15" customHeight="1">
      <c r="A254" s="40"/>
      <c r="B254" s="41"/>
      <c r="C254" s="218" t="s">
        <v>368</v>
      </c>
      <c r="D254" s="218" t="s">
        <v>213</v>
      </c>
      <c r="E254" s="219" t="s">
        <v>1840</v>
      </c>
      <c r="F254" s="220" t="s">
        <v>1841</v>
      </c>
      <c r="G254" s="221" t="s">
        <v>249</v>
      </c>
      <c r="H254" s="222">
        <v>2.3959999999999999</v>
      </c>
      <c r="I254" s="223"/>
      <c r="J254" s="223"/>
      <c r="K254" s="224">
        <f>ROUND(P254*H254,2)</f>
        <v>0</v>
      </c>
      <c r="L254" s="220" t="s">
        <v>217</v>
      </c>
      <c r="M254" s="46"/>
      <c r="N254" s="225" t="s">
        <v>22</v>
      </c>
      <c r="O254" s="226" t="s">
        <v>46</v>
      </c>
      <c r="P254" s="227">
        <f>I254+J254</f>
        <v>0</v>
      </c>
      <c r="Q254" s="227">
        <f>ROUND(I254*H254,2)</f>
        <v>0</v>
      </c>
      <c r="R254" s="227">
        <f>ROUND(J254*H254,2)</f>
        <v>0</v>
      </c>
      <c r="S254" s="86"/>
      <c r="T254" s="228">
        <f>S254*H254</f>
        <v>0</v>
      </c>
      <c r="U254" s="228">
        <v>1.0627727797</v>
      </c>
      <c r="V254" s="228">
        <f>U254*H254</f>
        <v>2.5464035801611997</v>
      </c>
      <c r="W254" s="228">
        <v>0</v>
      </c>
      <c r="X254" s="229">
        <f>W254*H254</f>
        <v>0</v>
      </c>
      <c r="Y254" s="40"/>
      <c r="Z254" s="40"/>
      <c r="AA254" s="40"/>
      <c r="AB254" s="40"/>
      <c r="AC254" s="40"/>
      <c r="AD254" s="40"/>
      <c r="AE254" s="40"/>
      <c r="AR254" s="230" t="s">
        <v>218</v>
      </c>
      <c r="AT254" s="230" t="s">
        <v>213</v>
      </c>
      <c r="AU254" s="230" t="s">
        <v>86</v>
      </c>
      <c r="AY254" s="19" t="s">
        <v>211</v>
      </c>
      <c r="BE254" s="231">
        <f>IF(O254="základní",K254,0)</f>
        <v>0</v>
      </c>
      <c r="BF254" s="231">
        <f>IF(O254="snížená",K254,0)</f>
        <v>0</v>
      </c>
      <c r="BG254" s="231">
        <f>IF(O254="zákl. přenesená",K254,0)</f>
        <v>0</v>
      </c>
      <c r="BH254" s="231">
        <f>IF(O254="sníž. přenesená",K254,0)</f>
        <v>0</v>
      </c>
      <c r="BI254" s="231">
        <f>IF(O254="nulová",K254,0)</f>
        <v>0</v>
      </c>
      <c r="BJ254" s="19" t="s">
        <v>84</v>
      </c>
      <c r="BK254" s="231">
        <f>ROUND(P254*H254,2)</f>
        <v>0</v>
      </c>
      <c r="BL254" s="19" t="s">
        <v>218</v>
      </c>
      <c r="BM254" s="230" t="s">
        <v>1842</v>
      </c>
    </row>
    <row r="255" s="2" customFormat="1">
      <c r="A255" s="40"/>
      <c r="B255" s="41"/>
      <c r="C255" s="42"/>
      <c r="D255" s="232" t="s">
        <v>220</v>
      </c>
      <c r="E255" s="42"/>
      <c r="F255" s="233" t="s">
        <v>1843</v>
      </c>
      <c r="G255" s="42"/>
      <c r="H255" s="42"/>
      <c r="I255" s="234"/>
      <c r="J255" s="234"/>
      <c r="K255" s="42"/>
      <c r="L255" s="42"/>
      <c r="M255" s="46"/>
      <c r="N255" s="235"/>
      <c r="O255" s="236"/>
      <c r="P255" s="86"/>
      <c r="Q255" s="86"/>
      <c r="R255" s="86"/>
      <c r="S255" s="86"/>
      <c r="T255" s="86"/>
      <c r="U255" s="86"/>
      <c r="V255" s="86"/>
      <c r="W255" s="86"/>
      <c r="X255" s="87"/>
      <c r="Y255" s="40"/>
      <c r="Z255" s="40"/>
      <c r="AA255" s="40"/>
      <c r="AB255" s="40"/>
      <c r="AC255" s="40"/>
      <c r="AD255" s="40"/>
      <c r="AE255" s="40"/>
      <c r="AT255" s="19" t="s">
        <v>220</v>
      </c>
      <c r="AU255" s="19" t="s">
        <v>86</v>
      </c>
    </row>
    <row r="256" s="13" customFormat="1">
      <c r="A256" s="13"/>
      <c r="B256" s="237"/>
      <c r="C256" s="238"/>
      <c r="D256" s="232" t="s">
        <v>222</v>
      </c>
      <c r="E256" s="239" t="s">
        <v>22</v>
      </c>
      <c r="F256" s="240" t="s">
        <v>1844</v>
      </c>
      <c r="G256" s="238"/>
      <c r="H256" s="241">
        <v>1.6439999999999999</v>
      </c>
      <c r="I256" s="242"/>
      <c r="J256" s="242"/>
      <c r="K256" s="238"/>
      <c r="L256" s="238"/>
      <c r="M256" s="243"/>
      <c r="N256" s="244"/>
      <c r="O256" s="245"/>
      <c r="P256" s="245"/>
      <c r="Q256" s="245"/>
      <c r="R256" s="245"/>
      <c r="S256" s="245"/>
      <c r="T256" s="245"/>
      <c r="U256" s="245"/>
      <c r="V256" s="245"/>
      <c r="W256" s="245"/>
      <c r="X256" s="246"/>
      <c r="Y256" s="13"/>
      <c r="Z256" s="13"/>
      <c r="AA256" s="13"/>
      <c r="AB256" s="13"/>
      <c r="AC256" s="13"/>
      <c r="AD256" s="13"/>
      <c r="AE256" s="13"/>
      <c r="AT256" s="247" t="s">
        <v>222</v>
      </c>
      <c r="AU256" s="247" t="s">
        <v>86</v>
      </c>
      <c r="AV256" s="13" t="s">
        <v>86</v>
      </c>
      <c r="AW256" s="13" t="s">
        <v>5</v>
      </c>
      <c r="AX256" s="13" t="s">
        <v>77</v>
      </c>
      <c r="AY256" s="247" t="s">
        <v>211</v>
      </c>
    </row>
    <row r="257" s="13" customFormat="1">
      <c r="A257" s="13"/>
      <c r="B257" s="237"/>
      <c r="C257" s="238"/>
      <c r="D257" s="232" t="s">
        <v>222</v>
      </c>
      <c r="E257" s="239" t="s">
        <v>22</v>
      </c>
      <c r="F257" s="240" t="s">
        <v>1845</v>
      </c>
      <c r="G257" s="238"/>
      <c r="H257" s="241">
        <v>0.19300000000000001</v>
      </c>
      <c r="I257" s="242"/>
      <c r="J257" s="242"/>
      <c r="K257" s="238"/>
      <c r="L257" s="238"/>
      <c r="M257" s="243"/>
      <c r="N257" s="244"/>
      <c r="O257" s="245"/>
      <c r="P257" s="245"/>
      <c r="Q257" s="245"/>
      <c r="R257" s="245"/>
      <c r="S257" s="245"/>
      <c r="T257" s="245"/>
      <c r="U257" s="245"/>
      <c r="V257" s="245"/>
      <c r="W257" s="245"/>
      <c r="X257" s="246"/>
      <c r="Y257" s="13"/>
      <c r="Z257" s="13"/>
      <c r="AA257" s="13"/>
      <c r="AB257" s="13"/>
      <c r="AC257" s="13"/>
      <c r="AD257" s="13"/>
      <c r="AE257" s="13"/>
      <c r="AT257" s="247" t="s">
        <v>222</v>
      </c>
      <c r="AU257" s="247" t="s">
        <v>86</v>
      </c>
      <c r="AV257" s="13" t="s">
        <v>86</v>
      </c>
      <c r="AW257" s="13" t="s">
        <v>5</v>
      </c>
      <c r="AX257" s="13" t="s">
        <v>77</v>
      </c>
      <c r="AY257" s="247" t="s">
        <v>211</v>
      </c>
    </row>
    <row r="258" s="16" customFormat="1">
      <c r="A258" s="16"/>
      <c r="B258" s="288"/>
      <c r="C258" s="289"/>
      <c r="D258" s="232" t="s">
        <v>222</v>
      </c>
      <c r="E258" s="290" t="s">
        <v>22</v>
      </c>
      <c r="F258" s="291" t="s">
        <v>1846</v>
      </c>
      <c r="G258" s="289"/>
      <c r="H258" s="292">
        <v>1.837</v>
      </c>
      <c r="I258" s="293"/>
      <c r="J258" s="293"/>
      <c r="K258" s="289"/>
      <c r="L258" s="289"/>
      <c r="M258" s="294"/>
      <c r="N258" s="295"/>
      <c r="O258" s="296"/>
      <c r="P258" s="296"/>
      <c r="Q258" s="296"/>
      <c r="R258" s="296"/>
      <c r="S258" s="296"/>
      <c r="T258" s="296"/>
      <c r="U258" s="296"/>
      <c r="V258" s="296"/>
      <c r="W258" s="296"/>
      <c r="X258" s="297"/>
      <c r="Y258" s="16"/>
      <c r="Z258" s="16"/>
      <c r="AA258" s="16"/>
      <c r="AB258" s="16"/>
      <c r="AC258" s="16"/>
      <c r="AD258" s="16"/>
      <c r="AE258" s="16"/>
      <c r="AT258" s="298" t="s">
        <v>222</v>
      </c>
      <c r="AU258" s="298" t="s">
        <v>86</v>
      </c>
      <c r="AV258" s="16" t="s">
        <v>229</v>
      </c>
      <c r="AW258" s="16" t="s">
        <v>5</v>
      </c>
      <c r="AX258" s="16" t="s">
        <v>77</v>
      </c>
      <c r="AY258" s="298" t="s">
        <v>211</v>
      </c>
    </row>
    <row r="259" s="13" customFormat="1">
      <c r="A259" s="13"/>
      <c r="B259" s="237"/>
      <c r="C259" s="238"/>
      <c r="D259" s="232" t="s">
        <v>222</v>
      </c>
      <c r="E259" s="239" t="s">
        <v>22</v>
      </c>
      <c r="F259" s="240" t="s">
        <v>1847</v>
      </c>
      <c r="G259" s="238"/>
      <c r="H259" s="241">
        <v>0.5</v>
      </c>
      <c r="I259" s="242"/>
      <c r="J259" s="242"/>
      <c r="K259" s="238"/>
      <c r="L259" s="238"/>
      <c r="M259" s="243"/>
      <c r="N259" s="244"/>
      <c r="O259" s="245"/>
      <c r="P259" s="245"/>
      <c r="Q259" s="245"/>
      <c r="R259" s="245"/>
      <c r="S259" s="245"/>
      <c r="T259" s="245"/>
      <c r="U259" s="245"/>
      <c r="V259" s="245"/>
      <c r="W259" s="245"/>
      <c r="X259" s="246"/>
      <c r="Y259" s="13"/>
      <c r="Z259" s="13"/>
      <c r="AA259" s="13"/>
      <c r="AB259" s="13"/>
      <c r="AC259" s="13"/>
      <c r="AD259" s="13"/>
      <c r="AE259" s="13"/>
      <c r="AT259" s="247" t="s">
        <v>222</v>
      </c>
      <c r="AU259" s="247" t="s">
        <v>86</v>
      </c>
      <c r="AV259" s="13" t="s">
        <v>86</v>
      </c>
      <c r="AW259" s="13" t="s">
        <v>5</v>
      </c>
      <c r="AX259" s="13" t="s">
        <v>77</v>
      </c>
      <c r="AY259" s="247" t="s">
        <v>211</v>
      </c>
    </row>
    <row r="260" s="13" customFormat="1">
      <c r="A260" s="13"/>
      <c r="B260" s="237"/>
      <c r="C260" s="238"/>
      <c r="D260" s="232" t="s">
        <v>222</v>
      </c>
      <c r="E260" s="239" t="s">
        <v>22</v>
      </c>
      <c r="F260" s="240" t="s">
        <v>1848</v>
      </c>
      <c r="G260" s="238"/>
      <c r="H260" s="241">
        <v>0.058999999999999997</v>
      </c>
      <c r="I260" s="242"/>
      <c r="J260" s="242"/>
      <c r="K260" s="238"/>
      <c r="L260" s="238"/>
      <c r="M260" s="243"/>
      <c r="N260" s="244"/>
      <c r="O260" s="245"/>
      <c r="P260" s="245"/>
      <c r="Q260" s="245"/>
      <c r="R260" s="245"/>
      <c r="S260" s="245"/>
      <c r="T260" s="245"/>
      <c r="U260" s="245"/>
      <c r="V260" s="245"/>
      <c r="W260" s="245"/>
      <c r="X260" s="246"/>
      <c r="Y260" s="13"/>
      <c r="Z260" s="13"/>
      <c r="AA260" s="13"/>
      <c r="AB260" s="13"/>
      <c r="AC260" s="13"/>
      <c r="AD260" s="13"/>
      <c r="AE260" s="13"/>
      <c r="AT260" s="247" t="s">
        <v>222</v>
      </c>
      <c r="AU260" s="247" t="s">
        <v>86</v>
      </c>
      <c r="AV260" s="13" t="s">
        <v>86</v>
      </c>
      <c r="AW260" s="13" t="s">
        <v>5</v>
      </c>
      <c r="AX260" s="13" t="s">
        <v>77</v>
      </c>
      <c r="AY260" s="247" t="s">
        <v>211</v>
      </c>
    </row>
    <row r="261" s="16" customFormat="1">
      <c r="A261" s="16"/>
      <c r="B261" s="288"/>
      <c r="C261" s="289"/>
      <c r="D261" s="232" t="s">
        <v>222</v>
      </c>
      <c r="E261" s="290" t="s">
        <v>22</v>
      </c>
      <c r="F261" s="291" t="s">
        <v>1849</v>
      </c>
      <c r="G261" s="289"/>
      <c r="H261" s="292">
        <v>0.55899999999999994</v>
      </c>
      <c r="I261" s="293"/>
      <c r="J261" s="293"/>
      <c r="K261" s="289"/>
      <c r="L261" s="289"/>
      <c r="M261" s="294"/>
      <c r="N261" s="295"/>
      <c r="O261" s="296"/>
      <c r="P261" s="296"/>
      <c r="Q261" s="296"/>
      <c r="R261" s="296"/>
      <c r="S261" s="296"/>
      <c r="T261" s="296"/>
      <c r="U261" s="296"/>
      <c r="V261" s="296"/>
      <c r="W261" s="296"/>
      <c r="X261" s="297"/>
      <c r="Y261" s="16"/>
      <c r="Z261" s="16"/>
      <c r="AA261" s="16"/>
      <c r="AB261" s="16"/>
      <c r="AC261" s="16"/>
      <c r="AD261" s="16"/>
      <c r="AE261" s="16"/>
      <c r="AT261" s="298" t="s">
        <v>222</v>
      </c>
      <c r="AU261" s="298" t="s">
        <v>86</v>
      </c>
      <c r="AV261" s="16" t="s">
        <v>229</v>
      </c>
      <c r="AW261" s="16" t="s">
        <v>5</v>
      </c>
      <c r="AX261" s="16" t="s">
        <v>77</v>
      </c>
      <c r="AY261" s="298" t="s">
        <v>211</v>
      </c>
    </row>
    <row r="262" s="14" customFormat="1">
      <c r="A262" s="14"/>
      <c r="B262" s="248"/>
      <c r="C262" s="249"/>
      <c r="D262" s="232" t="s">
        <v>222</v>
      </c>
      <c r="E262" s="250" t="s">
        <v>22</v>
      </c>
      <c r="F262" s="251" t="s">
        <v>331</v>
      </c>
      <c r="G262" s="249"/>
      <c r="H262" s="252">
        <v>2.3959999999999999</v>
      </c>
      <c r="I262" s="253"/>
      <c r="J262" s="253"/>
      <c r="K262" s="249"/>
      <c r="L262" s="249"/>
      <c r="M262" s="254"/>
      <c r="N262" s="255"/>
      <c r="O262" s="256"/>
      <c r="P262" s="256"/>
      <c r="Q262" s="256"/>
      <c r="R262" s="256"/>
      <c r="S262" s="256"/>
      <c r="T262" s="256"/>
      <c r="U262" s="256"/>
      <c r="V262" s="256"/>
      <c r="W262" s="256"/>
      <c r="X262" s="257"/>
      <c r="Y262" s="14"/>
      <c r="Z262" s="14"/>
      <c r="AA262" s="14"/>
      <c r="AB262" s="14"/>
      <c r="AC262" s="14"/>
      <c r="AD262" s="14"/>
      <c r="AE262" s="14"/>
      <c r="AT262" s="258" t="s">
        <v>222</v>
      </c>
      <c r="AU262" s="258" t="s">
        <v>86</v>
      </c>
      <c r="AV262" s="14" t="s">
        <v>218</v>
      </c>
      <c r="AW262" s="14" t="s">
        <v>5</v>
      </c>
      <c r="AX262" s="14" t="s">
        <v>84</v>
      </c>
      <c r="AY262" s="258" t="s">
        <v>211</v>
      </c>
    </row>
    <row r="263" s="2" customFormat="1">
      <c r="A263" s="40"/>
      <c r="B263" s="41"/>
      <c r="C263" s="218" t="s">
        <v>374</v>
      </c>
      <c r="D263" s="218" t="s">
        <v>213</v>
      </c>
      <c r="E263" s="219" t="s">
        <v>1850</v>
      </c>
      <c r="F263" s="220" t="s">
        <v>1851</v>
      </c>
      <c r="G263" s="221" t="s">
        <v>345</v>
      </c>
      <c r="H263" s="222">
        <v>252.97</v>
      </c>
      <c r="I263" s="223"/>
      <c r="J263" s="223"/>
      <c r="K263" s="224">
        <f>ROUND(P263*H263,2)</f>
        <v>0</v>
      </c>
      <c r="L263" s="220" t="s">
        <v>217</v>
      </c>
      <c r="M263" s="46"/>
      <c r="N263" s="225" t="s">
        <v>22</v>
      </c>
      <c r="O263" s="226" t="s">
        <v>46</v>
      </c>
      <c r="P263" s="227">
        <f>I263+J263</f>
        <v>0</v>
      </c>
      <c r="Q263" s="227">
        <f>ROUND(I263*H263,2)</f>
        <v>0</v>
      </c>
      <c r="R263" s="227">
        <f>ROUND(J263*H263,2)</f>
        <v>0</v>
      </c>
      <c r="S263" s="86"/>
      <c r="T263" s="228">
        <f>S263*H263</f>
        <v>0</v>
      </c>
      <c r="U263" s="228">
        <v>2.0999999999999999E-05</v>
      </c>
      <c r="V263" s="228">
        <f>U263*H263</f>
        <v>0.0053123699999999994</v>
      </c>
      <c r="W263" s="228">
        <v>0</v>
      </c>
      <c r="X263" s="229">
        <f>W263*H263</f>
        <v>0</v>
      </c>
      <c r="Y263" s="40"/>
      <c r="Z263" s="40"/>
      <c r="AA263" s="40"/>
      <c r="AB263" s="40"/>
      <c r="AC263" s="40"/>
      <c r="AD263" s="40"/>
      <c r="AE263" s="40"/>
      <c r="AR263" s="230" t="s">
        <v>218</v>
      </c>
      <c r="AT263" s="230" t="s">
        <v>213</v>
      </c>
      <c r="AU263" s="230" t="s">
        <v>86</v>
      </c>
      <c r="AY263" s="19" t="s">
        <v>211</v>
      </c>
      <c r="BE263" s="231">
        <f>IF(O263="základní",K263,0)</f>
        <v>0</v>
      </c>
      <c r="BF263" s="231">
        <f>IF(O263="snížená",K263,0)</f>
        <v>0</v>
      </c>
      <c r="BG263" s="231">
        <f>IF(O263="zákl. přenesená",K263,0)</f>
        <v>0</v>
      </c>
      <c r="BH263" s="231">
        <f>IF(O263="sníž. přenesená",K263,0)</f>
        <v>0</v>
      </c>
      <c r="BI263" s="231">
        <f>IF(O263="nulová",K263,0)</f>
        <v>0</v>
      </c>
      <c r="BJ263" s="19" t="s">
        <v>84</v>
      </c>
      <c r="BK263" s="231">
        <f>ROUND(P263*H263,2)</f>
        <v>0</v>
      </c>
      <c r="BL263" s="19" t="s">
        <v>218</v>
      </c>
      <c r="BM263" s="230" t="s">
        <v>1852</v>
      </c>
    </row>
    <row r="264" s="2" customFormat="1">
      <c r="A264" s="40"/>
      <c r="B264" s="41"/>
      <c r="C264" s="42"/>
      <c r="D264" s="232" t="s">
        <v>220</v>
      </c>
      <c r="E264" s="42"/>
      <c r="F264" s="233" t="s">
        <v>1853</v>
      </c>
      <c r="G264" s="42"/>
      <c r="H264" s="42"/>
      <c r="I264" s="234"/>
      <c r="J264" s="234"/>
      <c r="K264" s="42"/>
      <c r="L264" s="42"/>
      <c r="M264" s="46"/>
      <c r="N264" s="235"/>
      <c r="O264" s="236"/>
      <c r="P264" s="86"/>
      <c r="Q264" s="86"/>
      <c r="R264" s="86"/>
      <c r="S264" s="86"/>
      <c r="T264" s="86"/>
      <c r="U264" s="86"/>
      <c r="V264" s="86"/>
      <c r="W264" s="86"/>
      <c r="X264" s="87"/>
      <c r="Y264" s="40"/>
      <c r="Z264" s="40"/>
      <c r="AA264" s="40"/>
      <c r="AB264" s="40"/>
      <c r="AC264" s="40"/>
      <c r="AD264" s="40"/>
      <c r="AE264" s="40"/>
      <c r="AT264" s="19" t="s">
        <v>220</v>
      </c>
      <c r="AU264" s="19" t="s">
        <v>86</v>
      </c>
    </row>
    <row r="265" s="13" customFormat="1">
      <c r="A265" s="13"/>
      <c r="B265" s="237"/>
      <c r="C265" s="238"/>
      <c r="D265" s="232" t="s">
        <v>222</v>
      </c>
      <c r="E265" s="239" t="s">
        <v>22</v>
      </c>
      <c r="F265" s="240" t="s">
        <v>1854</v>
      </c>
      <c r="G265" s="238"/>
      <c r="H265" s="241">
        <v>28.559999999999999</v>
      </c>
      <c r="I265" s="242"/>
      <c r="J265" s="242"/>
      <c r="K265" s="238"/>
      <c r="L265" s="238"/>
      <c r="M265" s="243"/>
      <c r="N265" s="244"/>
      <c r="O265" s="245"/>
      <c r="P265" s="245"/>
      <c r="Q265" s="245"/>
      <c r="R265" s="245"/>
      <c r="S265" s="245"/>
      <c r="T265" s="245"/>
      <c r="U265" s="245"/>
      <c r="V265" s="245"/>
      <c r="W265" s="245"/>
      <c r="X265" s="246"/>
      <c r="Y265" s="13"/>
      <c r="Z265" s="13"/>
      <c r="AA265" s="13"/>
      <c r="AB265" s="13"/>
      <c r="AC265" s="13"/>
      <c r="AD265" s="13"/>
      <c r="AE265" s="13"/>
      <c r="AT265" s="247" t="s">
        <v>222</v>
      </c>
      <c r="AU265" s="247" t="s">
        <v>86</v>
      </c>
      <c r="AV265" s="13" t="s">
        <v>86</v>
      </c>
      <c r="AW265" s="13" t="s">
        <v>5</v>
      </c>
      <c r="AX265" s="13" t="s">
        <v>77</v>
      </c>
      <c r="AY265" s="247" t="s">
        <v>211</v>
      </c>
    </row>
    <row r="266" s="13" customFormat="1">
      <c r="A266" s="13"/>
      <c r="B266" s="237"/>
      <c r="C266" s="238"/>
      <c r="D266" s="232" t="s">
        <v>222</v>
      </c>
      <c r="E266" s="239" t="s">
        <v>22</v>
      </c>
      <c r="F266" s="240" t="s">
        <v>1855</v>
      </c>
      <c r="G266" s="238"/>
      <c r="H266" s="241">
        <v>35.219999999999999</v>
      </c>
      <c r="I266" s="242"/>
      <c r="J266" s="242"/>
      <c r="K266" s="238"/>
      <c r="L266" s="238"/>
      <c r="M266" s="243"/>
      <c r="N266" s="244"/>
      <c r="O266" s="245"/>
      <c r="P266" s="245"/>
      <c r="Q266" s="245"/>
      <c r="R266" s="245"/>
      <c r="S266" s="245"/>
      <c r="T266" s="245"/>
      <c r="U266" s="245"/>
      <c r="V266" s="245"/>
      <c r="W266" s="245"/>
      <c r="X266" s="246"/>
      <c r="Y266" s="13"/>
      <c r="Z266" s="13"/>
      <c r="AA266" s="13"/>
      <c r="AB266" s="13"/>
      <c r="AC266" s="13"/>
      <c r="AD266" s="13"/>
      <c r="AE266" s="13"/>
      <c r="AT266" s="247" t="s">
        <v>222</v>
      </c>
      <c r="AU266" s="247" t="s">
        <v>86</v>
      </c>
      <c r="AV266" s="13" t="s">
        <v>86</v>
      </c>
      <c r="AW266" s="13" t="s">
        <v>5</v>
      </c>
      <c r="AX266" s="13" t="s">
        <v>77</v>
      </c>
      <c r="AY266" s="247" t="s">
        <v>211</v>
      </c>
    </row>
    <row r="267" s="13" customFormat="1">
      <c r="A267" s="13"/>
      <c r="B267" s="237"/>
      <c r="C267" s="238"/>
      <c r="D267" s="232" t="s">
        <v>222</v>
      </c>
      <c r="E267" s="239" t="s">
        <v>22</v>
      </c>
      <c r="F267" s="240" t="s">
        <v>1856</v>
      </c>
      <c r="G267" s="238"/>
      <c r="H267" s="241">
        <v>21.84</v>
      </c>
      <c r="I267" s="242"/>
      <c r="J267" s="242"/>
      <c r="K267" s="238"/>
      <c r="L267" s="238"/>
      <c r="M267" s="243"/>
      <c r="N267" s="244"/>
      <c r="O267" s="245"/>
      <c r="P267" s="245"/>
      <c r="Q267" s="245"/>
      <c r="R267" s="245"/>
      <c r="S267" s="245"/>
      <c r="T267" s="245"/>
      <c r="U267" s="245"/>
      <c r="V267" s="245"/>
      <c r="W267" s="245"/>
      <c r="X267" s="246"/>
      <c r="Y267" s="13"/>
      <c r="Z267" s="13"/>
      <c r="AA267" s="13"/>
      <c r="AB267" s="13"/>
      <c r="AC267" s="13"/>
      <c r="AD267" s="13"/>
      <c r="AE267" s="13"/>
      <c r="AT267" s="247" t="s">
        <v>222</v>
      </c>
      <c r="AU267" s="247" t="s">
        <v>86</v>
      </c>
      <c r="AV267" s="13" t="s">
        <v>86</v>
      </c>
      <c r="AW267" s="13" t="s">
        <v>5</v>
      </c>
      <c r="AX267" s="13" t="s">
        <v>77</v>
      </c>
      <c r="AY267" s="247" t="s">
        <v>211</v>
      </c>
    </row>
    <row r="268" s="13" customFormat="1">
      <c r="A268" s="13"/>
      <c r="B268" s="237"/>
      <c r="C268" s="238"/>
      <c r="D268" s="232" t="s">
        <v>222</v>
      </c>
      <c r="E268" s="239" t="s">
        <v>22</v>
      </c>
      <c r="F268" s="240" t="s">
        <v>1857</v>
      </c>
      <c r="G268" s="238"/>
      <c r="H268" s="241">
        <v>18.84</v>
      </c>
      <c r="I268" s="242"/>
      <c r="J268" s="242"/>
      <c r="K268" s="238"/>
      <c r="L268" s="238"/>
      <c r="M268" s="243"/>
      <c r="N268" s="244"/>
      <c r="O268" s="245"/>
      <c r="P268" s="245"/>
      <c r="Q268" s="245"/>
      <c r="R268" s="245"/>
      <c r="S268" s="245"/>
      <c r="T268" s="245"/>
      <c r="U268" s="245"/>
      <c r="V268" s="245"/>
      <c r="W268" s="245"/>
      <c r="X268" s="246"/>
      <c r="Y268" s="13"/>
      <c r="Z268" s="13"/>
      <c r="AA268" s="13"/>
      <c r="AB268" s="13"/>
      <c r="AC268" s="13"/>
      <c r="AD268" s="13"/>
      <c r="AE268" s="13"/>
      <c r="AT268" s="247" t="s">
        <v>222</v>
      </c>
      <c r="AU268" s="247" t="s">
        <v>86</v>
      </c>
      <c r="AV268" s="13" t="s">
        <v>86</v>
      </c>
      <c r="AW268" s="13" t="s">
        <v>5</v>
      </c>
      <c r="AX268" s="13" t="s">
        <v>77</v>
      </c>
      <c r="AY268" s="247" t="s">
        <v>211</v>
      </c>
    </row>
    <row r="269" s="13" customFormat="1">
      <c r="A269" s="13"/>
      <c r="B269" s="237"/>
      <c r="C269" s="238"/>
      <c r="D269" s="232" t="s">
        <v>222</v>
      </c>
      <c r="E269" s="239" t="s">
        <v>22</v>
      </c>
      <c r="F269" s="240" t="s">
        <v>1858</v>
      </c>
      <c r="G269" s="238"/>
      <c r="H269" s="241">
        <v>73.180000000000007</v>
      </c>
      <c r="I269" s="242"/>
      <c r="J269" s="242"/>
      <c r="K269" s="238"/>
      <c r="L269" s="238"/>
      <c r="M269" s="243"/>
      <c r="N269" s="244"/>
      <c r="O269" s="245"/>
      <c r="P269" s="245"/>
      <c r="Q269" s="245"/>
      <c r="R269" s="245"/>
      <c r="S269" s="245"/>
      <c r="T269" s="245"/>
      <c r="U269" s="245"/>
      <c r="V269" s="245"/>
      <c r="W269" s="245"/>
      <c r="X269" s="246"/>
      <c r="Y269" s="13"/>
      <c r="Z269" s="13"/>
      <c r="AA269" s="13"/>
      <c r="AB269" s="13"/>
      <c r="AC269" s="13"/>
      <c r="AD269" s="13"/>
      <c r="AE269" s="13"/>
      <c r="AT269" s="247" t="s">
        <v>222</v>
      </c>
      <c r="AU269" s="247" t="s">
        <v>86</v>
      </c>
      <c r="AV269" s="13" t="s">
        <v>86</v>
      </c>
      <c r="AW269" s="13" t="s">
        <v>5</v>
      </c>
      <c r="AX269" s="13" t="s">
        <v>77</v>
      </c>
      <c r="AY269" s="247" t="s">
        <v>211</v>
      </c>
    </row>
    <row r="270" s="13" customFormat="1">
      <c r="A270" s="13"/>
      <c r="B270" s="237"/>
      <c r="C270" s="238"/>
      <c r="D270" s="232" t="s">
        <v>222</v>
      </c>
      <c r="E270" s="239" t="s">
        <v>22</v>
      </c>
      <c r="F270" s="240" t="s">
        <v>1859</v>
      </c>
      <c r="G270" s="238"/>
      <c r="H270" s="241">
        <v>24.620000000000001</v>
      </c>
      <c r="I270" s="242"/>
      <c r="J270" s="242"/>
      <c r="K270" s="238"/>
      <c r="L270" s="238"/>
      <c r="M270" s="243"/>
      <c r="N270" s="244"/>
      <c r="O270" s="245"/>
      <c r="P270" s="245"/>
      <c r="Q270" s="245"/>
      <c r="R270" s="245"/>
      <c r="S270" s="245"/>
      <c r="T270" s="245"/>
      <c r="U270" s="245"/>
      <c r="V270" s="245"/>
      <c r="W270" s="245"/>
      <c r="X270" s="246"/>
      <c r="Y270" s="13"/>
      <c r="Z270" s="13"/>
      <c r="AA270" s="13"/>
      <c r="AB270" s="13"/>
      <c r="AC270" s="13"/>
      <c r="AD270" s="13"/>
      <c r="AE270" s="13"/>
      <c r="AT270" s="247" t="s">
        <v>222</v>
      </c>
      <c r="AU270" s="247" t="s">
        <v>86</v>
      </c>
      <c r="AV270" s="13" t="s">
        <v>86</v>
      </c>
      <c r="AW270" s="13" t="s">
        <v>5</v>
      </c>
      <c r="AX270" s="13" t="s">
        <v>77</v>
      </c>
      <c r="AY270" s="247" t="s">
        <v>211</v>
      </c>
    </row>
    <row r="271" s="13" customFormat="1">
      <c r="A271" s="13"/>
      <c r="B271" s="237"/>
      <c r="C271" s="238"/>
      <c r="D271" s="232" t="s">
        <v>222</v>
      </c>
      <c r="E271" s="239" t="s">
        <v>22</v>
      </c>
      <c r="F271" s="240" t="s">
        <v>1860</v>
      </c>
      <c r="G271" s="238"/>
      <c r="H271" s="241">
        <v>8.2799999999999994</v>
      </c>
      <c r="I271" s="242"/>
      <c r="J271" s="242"/>
      <c r="K271" s="238"/>
      <c r="L271" s="238"/>
      <c r="M271" s="243"/>
      <c r="N271" s="244"/>
      <c r="O271" s="245"/>
      <c r="P271" s="245"/>
      <c r="Q271" s="245"/>
      <c r="R271" s="245"/>
      <c r="S271" s="245"/>
      <c r="T271" s="245"/>
      <c r="U271" s="245"/>
      <c r="V271" s="245"/>
      <c r="W271" s="245"/>
      <c r="X271" s="246"/>
      <c r="Y271" s="13"/>
      <c r="Z271" s="13"/>
      <c r="AA271" s="13"/>
      <c r="AB271" s="13"/>
      <c r="AC271" s="13"/>
      <c r="AD271" s="13"/>
      <c r="AE271" s="13"/>
      <c r="AT271" s="247" t="s">
        <v>222</v>
      </c>
      <c r="AU271" s="247" t="s">
        <v>86</v>
      </c>
      <c r="AV271" s="13" t="s">
        <v>86</v>
      </c>
      <c r="AW271" s="13" t="s">
        <v>5</v>
      </c>
      <c r="AX271" s="13" t="s">
        <v>77</v>
      </c>
      <c r="AY271" s="247" t="s">
        <v>211</v>
      </c>
    </row>
    <row r="272" s="13" customFormat="1">
      <c r="A272" s="13"/>
      <c r="B272" s="237"/>
      <c r="C272" s="238"/>
      <c r="D272" s="232" t="s">
        <v>222</v>
      </c>
      <c r="E272" s="239" t="s">
        <v>22</v>
      </c>
      <c r="F272" s="240" t="s">
        <v>1861</v>
      </c>
      <c r="G272" s="238"/>
      <c r="H272" s="241">
        <v>17.460000000000001</v>
      </c>
      <c r="I272" s="242"/>
      <c r="J272" s="242"/>
      <c r="K272" s="238"/>
      <c r="L272" s="238"/>
      <c r="M272" s="243"/>
      <c r="N272" s="244"/>
      <c r="O272" s="245"/>
      <c r="P272" s="245"/>
      <c r="Q272" s="245"/>
      <c r="R272" s="245"/>
      <c r="S272" s="245"/>
      <c r="T272" s="245"/>
      <c r="U272" s="245"/>
      <c r="V272" s="245"/>
      <c r="W272" s="245"/>
      <c r="X272" s="246"/>
      <c r="Y272" s="13"/>
      <c r="Z272" s="13"/>
      <c r="AA272" s="13"/>
      <c r="AB272" s="13"/>
      <c r="AC272" s="13"/>
      <c r="AD272" s="13"/>
      <c r="AE272" s="13"/>
      <c r="AT272" s="247" t="s">
        <v>222</v>
      </c>
      <c r="AU272" s="247" t="s">
        <v>86</v>
      </c>
      <c r="AV272" s="13" t="s">
        <v>86</v>
      </c>
      <c r="AW272" s="13" t="s">
        <v>5</v>
      </c>
      <c r="AX272" s="13" t="s">
        <v>77</v>
      </c>
      <c r="AY272" s="247" t="s">
        <v>211</v>
      </c>
    </row>
    <row r="273" s="13" customFormat="1">
      <c r="A273" s="13"/>
      <c r="B273" s="237"/>
      <c r="C273" s="238"/>
      <c r="D273" s="232" t="s">
        <v>222</v>
      </c>
      <c r="E273" s="239" t="s">
        <v>22</v>
      </c>
      <c r="F273" s="240" t="s">
        <v>1862</v>
      </c>
      <c r="G273" s="238"/>
      <c r="H273" s="241">
        <v>24.969999999999999</v>
      </c>
      <c r="I273" s="242"/>
      <c r="J273" s="242"/>
      <c r="K273" s="238"/>
      <c r="L273" s="238"/>
      <c r="M273" s="243"/>
      <c r="N273" s="244"/>
      <c r="O273" s="245"/>
      <c r="P273" s="245"/>
      <c r="Q273" s="245"/>
      <c r="R273" s="245"/>
      <c r="S273" s="245"/>
      <c r="T273" s="245"/>
      <c r="U273" s="245"/>
      <c r="V273" s="245"/>
      <c r="W273" s="245"/>
      <c r="X273" s="246"/>
      <c r="Y273" s="13"/>
      <c r="Z273" s="13"/>
      <c r="AA273" s="13"/>
      <c r="AB273" s="13"/>
      <c r="AC273" s="13"/>
      <c r="AD273" s="13"/>
      <c r="AE273" s="13"/>
      <c r="AT273" s="247" t="s">
        <v>222</v>
      </c>
      <c r="AU273" s="247" t="s">
        <v>86</v>
      </c>
      <c r="AV273" s="13" t="s">
        <v>86</v>
      </c>
      <c r="AW273" s="13" t="s">
        <v>5</v>
      </c>
      <c r="AX273" s="13" t="s">
        <v>77</v>
      </c>
      <c r="AY273" s="247" t="s">
        <v>211</v>
      </c>
    </row>
    <row r="274" s="14" customFormat="1">
      <c r="A274" s="14"/>
      <c r="B274" s="248"/>
      <c r="C274" s="249"/>
      <c r="D274" s="232" t="s">
        <v>222</v>
      </c>
      <c r="E274" s="250" t="s">
        <v>22</v>
      </c>
      <c r="F274" s="251" t="s">
        <v>1794</v>
      </c>
      <c r="G274" s="249"/>
      <c r="H274" s="252">
        <v>252.97000000000003</v>
      </c>
      <c r="I274" s="253"/>
      <c r="J274" s="253"/>
      <c r="K274" s="249"/>
      <c r="L274" s="249"/>
      <c r="M274" s="254"/>
      <c r="N274" s="255"/>
      <c r="O274" s="256"/>
      <c r="P274" s="256"/>
      <c r="Q274" s="256"/>
      <c r="R274" s="256"/>
      <c r="S274" s="256"/>
      <c r="T274" s="256"/>
      <c r="U274" s="256"/>
      <c r="V274" s="256"/>
      <c r="W274" s="256"/>
      <c r="X274" s="257"/>
      <c r="Y274" s="14"/>
      <c r="Z274" s="14"/>
      <c r="AA274" s="14"/>
      <c r="AB274" s="14"/>
      <c r="AC274" s="14"/>
      <c r="AD274" s="14"/>
      <c r="AE274" s="14"/>
      <c r="AT274" s="258" t="s">
        <v>222</v>
      </c>
      <c r="AU274" s="258" t="s">
        <v>86</v>
      </c>
      <c r="AV274" s="14" t="s">
        <v>218</v>
      </c>
      <c r="AW274" s="14" t="s">
        <v>5</v>
      </c>
      <c r="AX274" s="14" t="s">
        <v>84</v>
      </c>
      <c r="AY274" s="258" t="s">
        <v>211</v>
      </c>
    </row>
    <row r="275" s="2" customFormat="1" ht="24.15" customHeight="1">
      <c r="A275" s="40"/>
      <c r="B275" s="41"/>
      <c r="C275" s="218" t="s">
        <v>380</v>
      </c>
      <c r="D275" s="218" t="s">
        <v>213</v>
      </c>
      <c r="E275" s="219" t="s">
        <v>1863</v>
      </c>
      <c r="F275" s="220" t="s">
        <v>1864</v>
      </c>
      <c r="G275" s="221" t="s">
        <v>345</v>
      </c>
      <c r="H275" s="222">
        <v>71.209999999999994</v>
      </c>
      <c r="I275" s="223"/>
      <c r="J275" s="223"/>
      <c r="K275" s="224">
        <f>ROUND(P275*H275,2)</f>
        <v>0</v>
      </c>
      <c r="L275" s="220" t="s">
        <v>217</v>
      </c>
      <c r="M275" s="46"/>
      <c r="N275" s="225" t="s">
        <v>22</v>
      </c>
      <c r="O275" s="226" t="s">
        <v>46</v>
      </c>
      <c r="P275" s="227">
        <f>I275+J275</f>
        <v>0</v>
      </c>
      <c r="Q275" s="227">
        <f>ROUND(I275*H275,2)</f>
        <v>0</v>
      </c>
      <c r="R275" s="227">
        <f>ROUND(J275*H275,2)</f>
        <v>0</v>
      </c>
      <c r="S275" s="86"/>
      <c r="T275" s="228">
        <f>S275*H275</f>
        <v>0</v>
      </c>
      <c r="U275" s="228">
        <v>0.0002050787</v>
      </c>
      <c r="V275" s="228">
        <f>U275*H275</f>
        <v>0.014603654226999999</v>
      </c>
      <c r="W275" s="228">
        <v>0</v>
      </c>
      <c r="X275" s="229">
        <f>W275*H275</f>
        <v>0</v>
      </c>
      <c r="Y275" s="40"/>
      <c r="Z275" s="40"/>
      <c r="AA275" s="40"/>
      <c r="AB275" s="40"/>
      <c r="AC275" s="40"/>
      <c r="AD275" s="40"/>
      <c r="AE275" s="40"/>
      <c r="AR275" s="230" t="s">
        <v>218</v>
      </c>
      <c r="AT275" s="230" t="s">
        <v>213</v>
      </c>
      <c r="AU275" s="230" t="s">
        <v>86</v>
      </c>
      <c r="AY275" s="19" t="s">
        <v>211</v>
      </c>
      <c r="BE275" s="231">
        <f>IF(O275="základní",K275,0)</f>
        <v>0</v>
      </c>
      <c r="BF275" s="231">
        <f>IF(O275="snížená",K275,0)</f>
        <v>0</v>
      </c>
      <c r="BG275" s="231">
        <f>IF(O275="zákl. přenesená",K275,0)</f>
        <v>0</v>
      </c>
      <c r="BH275" s="231">
        <f>IF(O275="sníž. přenesená",K275,0)</f>
        <v>0</v>
      </c>
      <c r="BI275" s="231">
        <f>IF(O275="nulová",K275,0)</f>
        <v>0</v>
      </c>
      <c r="BJ275" s="19" t="s">
        <v>84</v>
      </c>
      <c r="BK275" s="231">
        <f>ROUND(P275*H275,2)</f>
        <v>0</v>
      </c>
      <c r="BL275" s="19" t="s">
        <v>218</v>
      </c>
      <c r="BM275" s="230" t="s">
        <v>1865</v>
      </c>
    </row>
    <row r="276" s="2" customFormat="1">
      <c r="A276" s="40"/>
      <c r="B276" s="41"/>
      <c r="C276" s="42"/>
      <c r="D276" s="232" t="s">
        <v>220</v>
      </c>
      <c r="E276" s="42"/>
      <c r="F276" s="233" t="s">
        <v>1866</v>
      </c>
      <c r="G276" s="42"/>
      <c r="H276" s="42"/>
      <c r="I276" s="234"/>
      <c r="J276" s="234"/>
      <c r="K276" s="42"/>
      <c r="L276" s="42"/>
      <c r="M276" s="46"/>
      <c r="N276" s="235"/>
      <c r="O276" s="236"/>
      <c r="P276" s="86"/>
      <c r="Q276" s="86"/>
      <c r="R276" s="86"/>
      <c r="S276" s="86"/>
      <c r="T276" s="86"/>
      <c r="U276" s="86"/>
      <c r="V276" s="86"/>
      <c r="W276" s="86"/>
      <c r="X276" s="87"/>
      <c r="Y276" s="40"/>
      <c r="Z276" s="40"/>
      <c r="AA276" s="40"/>
      <c r="AB276" s="40"/>
      <c r="AC276" s="40"/>
      <c r="AD276" s="40"/>
      <c r="AE276" s="40"/>
      <c r="AT276" s="19" t="s">
        <v>220</v>
      </c>
      <c r="AU276" s="19" t="s">
        <v>86</v>
      </c>
    </row>
    <row r="277" s="2" customFormat="1" ht="24.15" customHeight="1">
      <c r="A277" s="40"/>
      <c r="B277" s="41"/>
      <c r="C277" s="218" t="s">
        <v>385</v>
      </c>
      <c r="D277" s="218" t="s">
        <v>213</v>
      </c>
      <c r="E277" s="219" t="s">
        <v>1867</v>
      </c>
      <c r="F277" s="220" t="s">
        <v>1868</v>
      </c>
      <c r="G277" s="221" t="s">
        <v>345</v>
      </c>
      <c r="H277" s="222">
        <v>71.209999999999994</v>
      </c>
      <c r="I277" s="223"/>
      <c r="J277" s="223"/>
      <c r="K277" s="224">
        <f>ROUND(P277*H277,2)</f>
        <v>0</v>
      </c>
      <c r="L277" s="220" t="s">
        <v>217</v>
      </c>
      <c r="M277" s="46"/>
      <c r="N277" s="225" t="s">
        <v>22</v>
      </c>
      <c r="O277" s="226" t="s">
        <v>46</v>
      </c>
      <c r="P277" s="227">
        <f>I277+J277</f>
        <v>0</v>
      </c>
      <c r="Q277" s="227">
        <f>ROUND(I277*H277,2)</f>
        <v>0</v>
      </c>
      <c r="R277" s="227">
        <f>ROUND(J277*H277,2)</f>
        <v>0</v>
      </c>
      <c r="S277" s="86"/>
      <c r="T277" s="228">
        <f>S277*H277</f>
        <v>0</v>
      </c>
      <c r="U277" s="228">
        <v>2.7599999999999998E-06</v>
      </c>
      <c r="V277" s="228">
        <f>U277*H277</f>
        <v>0.00019653959999999998</v>
      </c>
      <c r="W277" s="228">
        <v>0</v>
      </c>
      <c r="X277" s="229">
        <f>W277*H277</f>
        <v>0</v>
      </c>
      <c r="Y277" s="40"/>
      <c r="Z277" s="40"/>
      <c r="AA277" s="40"/>
      <c r="AB277" s="40"/>
      <c r="AC277" s="40"/>
      <c r="AD277" s="40"/>
      <c r="AE277" s="40"/>
      <c r="AR277" s="230" t="s">
        <v>218</v>
      </c>
      <c r="AT277" s="230" t="s">
        <v>213</v>
      </c>
      <c r="AU277" s="230" t="s">
        <v>86</v>
      </c>
      <c r="AY277" s="19" t="s">
        <v>211</v>
      </c>
      <c r="BE277" s="231">
        <f>IF(O277="základní",K277,0)</f>
        <v>0</v>
      </c>
      <c r="BF277" s="231">
        <f>IF(O277="snížená",K277,0)</f>
        <v>0</v>
      </c>
      <c r="BG277" s="231">
        <f>IF(O277="zákl. přenesená",K277,0)</f>
        <v>0</v>
      </c>
      <c r="BH277" s="231">
        <f>IF(O277="sníž. přenesená",K277,0)</f>
        <v>0</v>
      </c>
      <c r="BI277" s="231">
        <f>IF(O277="nulová",K277,0)</f>
        <v>0</v>
      </c>
      <c r="BJ277" s="19" t="s">
        <v>84</v>
      </c>
      <c r="BK277" s="231">
        <f>ROUND(P277*H277,2)</f>
        <v>0</v>
      </c>
      <c r="BL277" s="19" t="s">
        <v>218</v>
      </c>
      <c r="BM277" s="230" t="s">
        <v>1869</v>
      </c>
    </row>
    <row r="278" s="2" customFormat="1">
      <c r="A278" s="40"/>
      <c r="B278" s="41"/>
      <c r="C278" s="42"/>
      <c r="D278" s="232" t="s">
        <v>220</v>
      </c>
      <c r="E278" s="42"/>
      <c r="F278" s="233" t="s">
        <v>1870</v>
      </c>
      <c r="G278" s="42"/>
      <c r="H278" s="42"/>
      <c r="I278" s="234"/>
      <c r="J278" s="234"/>
      <c r="K278" s="42"/>
      <c r="L278" s="42"/>
      <c r="M278" s="46"/>
      <c r="N278" s="235"/>
      <c r="O278" s="236"/>
      <c r="P278" s="86"/>
      <c r="Q278" s="86"/>
      <c r="R278" s="86"/>
      <c r="S278" s="86"/>
      <c r="T278" s="86"/>
      <c r="U278" s="86"/>
      <c r="V278" s="86"/>
      <c r="W278" s="86"/>
      <c r="X278" s="87"/>
      <c r="Y278" s="40"/>
      <c r="Z278" s="40"/>
      <c r="AA278" s="40"/>
      <c r="AB278" s="40"/>
      <c r="AC278" s="40"/>
      <c r="AD278" s="40"/>
      <c r="AE278" s="40"/>
      <c r="AT278" s="19" t="s">
        <v>220</v>
      </c>
      <c r="AU278" s="19" t="s">
        <v>86</v>
      </c>
    </row>
    <row r="279" s="13" customFormat="1">
      <c r="A279" s="13"/>
      <c r="B279" s="237"/>
      <c r="C279" s="238"/>
      <c r="D279" s="232" t="s">
        <v>222</v>
      </c>
      <c r="E279" s="239" t="s">
        <v>22</v>
      </c>
      <c r="F279" s="240" t="s">
        <v>1871</v>
      </c>
      <c r="G279" s="238"/>
      <c r="H279" s="241">
        <v>71.209999999999994</v>
      </c>
      <c r="I279" s="242"/>
      <c r="J279" s="242"/>
      <c r="K279" s="238"/>
      <c r="L279" s="238"/>
      <c r="M279" s="243"/>
      <c r="N279" s="244"/>
      <c r="O279" s="245"/>
      <c r="P279" s="245"/>
      <c r="Q279" s="245"/>
      <c r="R279" s="245"/>
      <c r="S279" s="245"/>
      <c r="T279" s="245"/>
      <c r="U279" s="245"/>
      <c r="V279" s="245"/>
      <c r="W279" s="245"/>
      <c r="X279" s="246"/>
      <c r="Y279" s="13"/>
      <c r="Z279" s="13"/>
      <c r="AA279" s="13"/>
      <c r="AB279" s="13"/>
      <c r="AC279" s="13"/>
      <c r="AD279" s="13"/>
      <c r="AE279" s="13"/>
      <c r="AT279" s="247" t="s">
        <v>222</v>
      </c>
      <c r="AU279" s="247" t="s">
        <v>86</v>
      </c>
      <c r="AV279" s="13" t="s">
        <v>86</v>
      </c>
      <c r="AW279" s="13" t="s">
        <v>5</v>
      </c>
      <c r="AX279" s="13" t="s">
        <v>84</v>
      </c>
      <c r="AY279" s="247" t="s">
        <v>211</v>
      </c>
    </row>
    <row r="280" s="2" customFormat="1" ht="24.15" customHeight="1">
      <c r="A280" s="40"/>
      <c r="B280" s="41"/>
      <c r="C280" s="218" t="s">
        <v>390</v>
      </c>
      <c r="D280" s="218" t="s">
        <v>213</v>
      </c>
      <c r="E280" s="219" t="s">
        <v>1872</v>
      </c>
      <c r="F280" s="220" t="s">
        <v>1873</v>
      </c>
      <c r="G280" s="221" t="s">
        <v>216</v>
      </c>
      <c r="H280" s="222">
        <v>148.94499999999999</v>
      </c>
      <c r="I280" s="223"/>
      <c r="J280" s="223"/>
      <c r="K280" s="224">
        <f>ROUND(P280*H280,2)</f>
        <v>0</v>
      </c>
      <c r="L280" s="220" t="s">
        <v>217</v>
      </c>
      <c r="M280" s="46"/>
      <c r="N280" s="225" t="s">
        <v>22</v>
      </c>
      <c r="O280" s="226" t="s">
        <v>46</v>
      </c>
      <c r="P280" s="227">
        <f>I280+J280</f>
        <v>0</v>
      </c>
      <c r="Q280" s="227">
        <f>ROUND(I280*H280,2)</f>
        <v>0</v>
      </c>
      <c r="R280" s="227">
        <f>ROUND(J280*H280,2)</f>
        <v>0</v>
      </c>
      <c r="S280" s="86"/>
      <c r="T280" s="228">
        <f>S280*H280</f>
        <v>0</v>
      </c>
      <c r="U280" s="228">
        <v>2.1600000000000001</v>
      </c>
      <c r="V280" s="228">
        <f>U280*H280</f>
        <v>321.72120000000001</v>
      </c>
      <c r="W280" s="228">
        <v>0</v>
      </c>
      <c r="X280" s="229">
        <f>W280*H280</f>
        <v>0</v>
      </c>
      <c r="Y280" s="40"/>
      <c r="Z280" s="40"/>
      <c r="AA280" s="40"/>
      <c r="AB280" s="40"/>
      <c r="AC280" s="40"/>
      <c r="AD280" s="40"/>
      <c r="AE280" s="40"/>
      <c r="AR280" s="230" t="s">
        <v>218</v>
      </c>
      <c r="AT280" s="230" t="s">
        <v>213</v>
      </c>
      <c r="AU280" s="230" t="s">
        <v>86</v>
      </c>
      <c r="AY280" s="19" t="s">
        <v>211</v>
      </c>
      <c r="BE280" s="231">
        <f>IF(O280="základní",K280,0)</f>
        <v>0</v>
      </c>
      <c r="BF280" s="231">
        <f>IF(O280="snížená",K280,0)</f>
        <v>0</v>
      </c>
      <c r="BG280" s="231">
        <f>IF(O280="zákl. přenesená",K280,0)</f>
        <v>0</v>
      </c>
      <c r="BH280" s="231">
        <f>IF(O280="sníž. přenesená",K280,0)</f>
        <v>0</v>
      </c>
      <c r="BI280" s="231">
        <f>IF(O280="nulová",K280,0)</f>
        <v>0</v>
      </c>
      <c r="BJ280" s="19" t="s">
        <v>84</v>
      </c>
      <c r="BK280" s="231">
        <f>ROUND(P280*H280,2)</f>
        <v>0</v>
      </c>
      <c r="BL280" s="19" t="s">
        <v>218</v>
      </c>
      <c r="BM280" s="230" t="s">
        <v>1874</v>
      </c>
    </row>
    <row r="281" s="2" customFormat="1">
      <c r="A281" s="40"/>
      <c r="B281" s="41"/>
      <c r="C281" s="42"/>
      <c r="D281" s="232" t="s">
        <v>220</v>
      </c>
      <c r="E281" s="42"/>
      <c r="F281" s="233" t="s">
        <v>1875</v>
      </c>
      <c r="G281" s="42"/>
      <c r="H281" s="42"/>
      <c r="I281" s="234"/>
      <c r="J281" s="234"/>
      <c r="K281" s="42"/>
      <c r="L281" s="42"/>
      <c r="M281" s="46"/>
      <c r="N281" s="235"/>
      <c r="O281" s="236"/>
      <c r="P281" s="86"/>
      <c r="Q281" s="86"/>
      <c r="R281" s="86"/>
      <c r="S281" s="86"/>
      <c r="T281" s="86"/>
      <c r="U281" s="86"/>
      <c r="V281" s="86"/>
      <c r="W281" s="86"/>
      <c r="X281" s="87"/>
      <c r="Y281" s="40"/>
      <c r="Z281" s="40"/>
      <c r="AA281" s="40"/>
      <c r="AB281" s="40"/>
      <c r="AC281" s="40"/>
      <c r="AD281" s="40"/>
      <c r="AE281" s="40"/>
      <c r="AT281" s="19" t="s">
        <v>220</v>
      </c>
      <c r="AU281" s="19" t="s">
        <v>86</v>
      </c>
    </row>
    <row r="282" s="13" customFormat="1">
      <c r="A282" s="13"/>
      <c r="B282" s="237"/>
      <c r="C282" s="238"/>
      <c r="D282" s="232" t="s">
        <v>222</v>
      </c>
      <c r="E282" s="239" t="s">
        <v>22</v>
      </c>
      <c r="F282" s="240" t="s">
        <v>1876</v>
      </c>
      <c r="G282" s="238"/>
      <c r="H282" s="241">
        <v>133.28999999999999</v>
      </c>
      <c r="I282" s="242"/>
      <c r="J282" s="242"/>
      <c r="K282" s="238"/>
      <c r="L282" s="238"/>
      <c r="M282" s="243"/>
      <c r="N282" s="244"/>
      <c r="O282" s="245"/>
      <c r="P282" s="245"/>
      <c r="Q282" s="245"/>
      <c r="R282" s="245"/>
      <c r="S282" s="245"/>
      <c r="T282" s="245"/>
      <c r="U282" s="245"/>
      <c r="V282" s="245"/>
      <c r="W282" s="245"/>
      <c r="X282" s="246"/>
      <c r="Y282" s="13"/>
      <c r="Z282" s="13"/>
      <c r="AA282" s="13"/>
      <c r="AB282" s="13"/>
      <c r="AC282" s="13"/>
      <c r="AD282" s="13"/>
      <c r="AE282" s="13"/>
      <c r="AT282" s="247" t="s">
        <v>222</v>
      </c>
      <c r="AU282" s="247" t="s">
        <v>86</v>
      </c>
      <c r="AV282" s="13" t="s">
        <v>86</v>
      </c>
      <c r="AW282" s="13" t="s">
        <v>5</v>
      </c>
      <c r="AX282" s="13" t="s">
        <v>77</v>
      </c>
      <c r="AY282" s="247" t="s">
        <v>211</v>
      </c>
    </row>
    <row r="283" s="13" customFormat="1">
      <c r="A283" s="13"/>
      <c r="B283" s="237"/>
      <c r="C283" s="238"/>
      <c r="D283" s="232" t="s">
        <v>222</v>
      </c>
      <c r="E283" s="239" t="s">
        <v>22</v>
      </c>
      <c r="F283" s="240" t="s">
        <v>1877</v>
      </c>
      <c r="G283" s="238"/>
      <c r="H283" s="241">
        <v>15.654999999999999</v>
      </c>
      <c r="I283" s="242"/>
      <c r="J283" s="242"/>
      <c r="K283" s="238"/>
      <c r="L283" s="238"/>
      <c r="M283" s="243"/>
      <c r="N283" s="244"/>
      <c r="O283" s="245"/>
      <c r="P283" s="245"/>
      <c r="Q283" s="245"/>
      <c r="R283" s="245"/>
      <c r="S283" s="245"/>
      <c r="T283" s="245"/>
      <c r="U283" s="245"/>
      <c r="V283" s="245"/>
      <c r="W283" s="245"/>
      <c r="X283" s="246"/>
      <c r="Y283" s="13"/>
      <c r="Z283" s="13"/>
      <c r="AA283" s="13"/>
      <c r="AB283" s="13"/>
      <c r="AC283" s="13"/>
      <c r="AD283" s="13"/>
      <c r="AE283" s="13"/>
      <c r="AT283" s="247" t="s">
        <v>222</v>
      </c>
      <c r="AU283" s="247" t="s">
        <v>86</v>
      </c>
      <c r="AV283" s="13" t="s">
        <v>86</v>
      </c>
      <c r="AW283" s="13" t="s">
        <v>5</v>
      </c>
      <c r="AX283" s="13" t="s">
        <v>77</v>
      </c>
      <c r="AY283" s="247" t="s">
        <v>211</v>
      </c>
    </row>
    <row r="284" s="14" customFormat="1">
      <c r="A284" s="14"/>
      <c r="B284" s="248"/>
      <c r="C284" s="249"/>
      <c r="D284" s="232" t="s">
        <v>222</v>
      </c>
      <c r="E284" s="250" t="s">
        <v>22</v>
      </c>
      <c r="F284" s="251" t="s">
        <v>331</v>
      </c>
      <c r="G284" s="249"/>
      <c r="H284" s="252">
        <v>148.94499999999999</v>
      </c>
      <c r="I284" s="253"/>
      <c r="J284" s="253"/>
      <c r="K284" s="249"/>
      <c r="L284" s="249"/>
      <c r="M284" s="254"/>
      <c r="N284" s="255"/>
      <c r="O284" s="256"/>
      <c r="P284" s="256"/>
      <c r="Q284" s="256"/>
      <c r="R284" s="256"/>
      <c r="S284" s="256"/>
      <c r="T284" s="256"/>
      <c r="U284" s="256"/>
      <c r="V284" s="256"/>
      <c r="W284" s="256"/>
      <c r="X284" s="257"/>
      <c r="Y284" s="14"/>
      <c r="Z284" s="14"/>
      <c r="AA284" s="14"/>
      <c r="AB284" s="14"/>
      <c r="AC284" s="14"/>
      <c r="AD284" s="14"/>
      <c r="AE284" s="14"/>
      <c r="AT284" s="258" t="s">
        <v>222</v>
      </c>
      <c r="AU284" s="258" t="s">
        <v>86</v>
      </c>
      <c r="AV284" s="14" t="s">
        <v>218</v>
      </c>
      <c r="AW284" s="14" t="s">
        <v>5</v>
      </c>
      <c r="AX284" s="14" t="s">
        <v>84</v>
      </c>
      <c r="AY284" s="258" t="s">
        <v>211</v>
      </c>
    </row>
    <row r="285" s="2" customFormat="1" ht="24.15" customHeight="1">
      <c r="A285" s="40"/>
      <c r="B285" s="41"/>
      <c r="C285" s="218" t="s">
        <v>402</v>
      </c>
      <c r="D285" s="218" t="s">
        <v>213</v>
      </c>
      <c r="E285" s="219" t="s">
        <v>1878</v>
      </c>
      <c r="F285" s="220" t="s">
        <v>1879</v>
      </c>
      <c r="G285" s="221" t="s">
        <v>497</v>
      </c>
      <c r="H285" s="222">
        <v>11</v>
      </c>
      <c r="I285" s="223"/>
      <c r="J285" s="223"/>
      <c r="K285" s="224">
        <f>ROUND(P285*H285,2)</f>
        <v>0</v>
      </c>
      <c r="L285" s="220" t="s">
        <v>217</v>
      </c>
      <c r="M285" s="46"/>
      <c r="N285" s="225" t="s">
        <v>22</v>
      </c>
      <c r="O285" s="226" t="s">
        <v>46</v>
      </c>
      <c r="P285" s="227">
        <f>I285+J285</f>
        <v>0</v>
      </c>
      <c r="Q285" s="227">
        <f>ROUND(I285*H285,2)</f>
        <v>0</v>
      </c>
      <c r="R285" s="227">
        <f>ROUND(J285*H285,2)</f>
        <v>0</v>
      </c>
      <c r="S285" s="86"/>
      <c r="T285" s="228">
        <f>S285*H285</f>
        <v>0</v>
      </c>
      <c r="U285" s="228">
        <v>0</v>
      </c>
      <c r="V285" s="228">
        <f>U285*H285</f>
        <v>0</v>
      </c>
      <c r="W285" s="228">
        <v>0</v>
      </c>
      <c r="X285" s="229">
        <f>W285*H285</f>
        <v>0</v>
      </c>
      <c r="Y285" s="40"/>
      <c r="Z285" s="40"/>
      <c r="AA285" s="40"/>
      <c r="AB285" s="40"/>
      <c r="AC285" s="40"/>
      <c r="AD285" s="40"/>
      <c r="AE285" s="40"/>
      <c r="AR285" s="230" t="s">
        <v>218</v>
      </c>
      <c r="AT285" s="230" t="s">
        <v>213</v>
      </c>
      <c r="AU285" s="230" t="s">
        <v>86</v>
      </c>
      <c r="AY285" s="19" t="s">
        <v>211</v>
      </c>
      <c r="BE285" s="231">
        <f>IF(O285="základní",K285,0)</f>
        <v>0</v>
      </c>
      <c r="BF285" s="231">
        <f>IF(O285="snížená",K285,0)</f>
        <v>0</v>
      </c>
      <c r="BG285" s="231">
        <f>IF(O285="zákl. přenesená",K285,0)</f>
        <v>0</v>
      </c>
      <c r="BH285" s="231">
        <f>IF(O285="sníž. přenesená",K285,0)</f>
        <v>0</v>
      </c>
      <c r="BI285" s="231">
        <f>IF(O285="nulová",K285,0)</f>
        <v>0</v>
      </c>
      <c r="BJ285" s="19" t="s">
        <v>84</v>
      </c>
      <c r="BK285" s="231">
        <f>ROUND(P285*H285,2)</f>
        <v>0</v>
      </c>
      <c r="BL285" s="19" t="s">
        <v>218</v>
      </c>
      <c r="BM285" s="230" t="s">
        <v>1880</v>
      </c>
    </row>
    <row r="286" s="2" customFormat="1">
      <c r="A286" s="40"/>
      <c r="B286" s="41"/>
      <c r="C286" s="42"/>
      <c r="D286" s="232" t="s">
        <v>220</v>
      </c>
      <c r="E286" s="42"/>
      <c r="F286" s="233" t="s">
        <v>1881</v>
      </c>
      <c r="G286" s="42"/>
      <c r="H286" s="42"/>
      <c r="I286" s="234"/>
      <c r="J286" s="234"/>
      <c r="K286" s="42"/>
      <c r="L286" s="42"/>
      <c r="M286" s="46"/>
      <c r="N286" s="235"/>
      <c r="O286" s="236"/>
      <c r="P286" s="86"/>
      <c r="Q286" s="86"/>
      <c r="R286" s="86"/>
      <c r="S286" s="86"/>
      <c r="T286" s="86"/>
      <c r="U286" s="86"/>
      <c r="V286" s="86"/>
      <c r="W286" s="86"/>
      <c r="X286" s="87"/>
      <c r="Y286" s="40"/>
      <c r="Z286" s="40"/>
      <c r="AA286" s="40"/>
      <c r="AB286" s="40"/>
      <c r="AC286" s="40"/>
      <c r="AD286" s="40"/>
      <c r="AE286" s="40"/>
      <c r="AT286" s="19" t="s">
        <v>220</v>
      </c>
      <c r="AU286" s="19" t="s">
        <v>86</v>
      </c>
    </row>
    <row r="287" s="13" customFormat="1">
      <c r="A287" s="13"/>
      <c r="B287" s="237"/>
      <c r="C287" s="238"/>
      <c r="D287" s="232" t="s">
        <v>222</v>
      </c>
      <c r="E287" s="239" t="s">
        <v>22</v>
      </c>
      <c r="F287" s="240" t="s">
        <v>1882</v>
      </c>
      <c r="G287" s="238"/>
      <c r="H287" s="241">
        <v>11</v>
      </c>
      <c r="I287" s="242"/>
      <c r="J287" s="242"/>
      <c r="K287" s="238"/>
      <c r="L287" s="238"/>
      <c r="M287" s="243"/>
      <c r="N287" s="244"/>
      <c r="O287" s="245"/>
      <c r="P287" s="245"/>
      <c r="Q287" s="245"/>
      <c r="R287" s="245"/>
      <c r="S287" s="245"/>
      <c r="T287" s="245"/>
      <c r="U287" s="245"/>
      <c r="V287" s="245"/>
      <c r="W287" s="245"/>
      <c r="X287" s="246"/>
      <c r="Y287" s="13"/>
      <c r="Z287" s="13"/>
      <c r="AA287" s="13"/>
      <c r="AB287" s="13"/>
      <c r="AC287" s="13"/>
      <c r="AD287" s="13"/>
      <c r="AE287" s="13"/>
      <c r="AT287" s="247" t="s">
        <v>222</v>
      </c>
      <c r="AU287" s="247" t="s">
        <v>86</v>
      </c>
      <c r="AV287" s="13" t="s">
        <v>86</v>
      </c>
      <c r="AW287" s="13" t="s">
        <v>5</v>
      </c>
      <c r="AX287" s="13" t="s">
        <v>84</v>
      </c>
      <c r="AY287" s="247" t="s">
        <v>211</v>
      </c>
    </row>
    <row r="288" s="2" customFormat="1" ht="16.5" customHeight="1">
      <c r="A288" s="40"/>
      <c r="B288" s="41"/>
      <c r="C288" s="259" t="s">
        <v>407</v>
      </c>
      <c r="D288" s="259" t="s">
        <v>452</v>
      </c>
      <c r="E288" s="260" t="s">
        <v>1883</v>
      </c>
      <c r="F288" s="261" t="s">
        <v>1884</v>
      </c>
      <c r="G288" s="262" t="s">
        <v>497</v>
      </c>
      <c r="H288" s="263">
        <v>11</v>
      </c>
      <c r="I288" s="264"/>
      <c r="J288" s="265"/>
      <c r="K288" s="266">
        <f>ROUND(P288*H288,2)</f>
        <v>0</v>
      </c>
      <c r="L288" s="261" t="s">
        <v>22</v>
      </c>
      <c r="M288" s="267"/>
      <c r="N288" s="268" t="s">
        <v>22</v>
      </c>
      <c r="O288" s="226" t="s">
        <v>46</v>
      </c>
      <c r="P288" s="227">
        <f>I288+J288</f>
        <v>0</v>
      </c>
      <c r="Q288" s="227">
        <f>ROUND(I288*H288,2)</f>
        <v>0</v>
      </c>
      <c r="R288" s="227">
        <f>ROUND(J288*H288,2)</f>
        <v>0</v>
      </c>
      <c r="S288" s="86"/>
      <c r="T288" s="228">
        <f>S288*H288</f>
        <v>0</v>
      </c>
      <c r="U288" s="228">
        <v>0.00046000000000000001</v>
      </c>
      <c r="V288" s="228">
        <f>U288*H288</f>
        <v>0.0050600000000000003</v>
      </c>
      <c r="W288" s="228">
        <v>0</v>
      </c>
      <c r="X288" s="229">
        <f>W288*H288</f>
        <v>0</v>
      </c>
      <c r="Y288" s="40"/>
      <c r="Z288" s="40"/>
      <c r="AA288" s="40"/>
      <c r="AB288" s="40"/>
      <c r="AC288" s="40"/>
      <c r="AD288" s="40"/>
      <c r="AE288" s="40"/>
      <c r="AR288" s="230" t="s">
        <v>258</v>
      </c>
      <c r="AT288" s="230" t="s">
        <v>452</v>
      </c>
      <c r="AU288" s="230" t="s">
        <v>86</v>
      </c>
      <c r="AY288" s="19" t="s">
        <v>211</v>
      </c>
      <c r="BE288" s="231">
        <f>IF(O288="základní",K288,0)</f>
        <v>0</v>
      </c>
      <c r="BF288" s="231">
        <f>IF(O288="snížená",K288,0)</f>
        <v>0</v>
      </c>
      <c r="BG288" s="231">
        <f>IF(O288="zákl. přenesená",K288,0)</f>
        <v>0</v>
      </c>
      <c r="BH288" s="231">
        <f>IF(O288="sníž. přenesená",K288,0)</f>
        <v>0</v>
      </c>
      <c r="BI288" s="231">
        <f>IF(O288="nulová",K288,0)</f>
        <v>0</v>
      </c>
      <c r="BJ288" s="19" t="s">
        <v>84</v>
      </c>
      <c r="BK288" s="231">
        <f>ROUND(P288*H288,2)</f>
        <v>0</v>
      </c>
      <c r="BL288" s="19" t="s">
        <v>218</v>
      </c>
      <c r="BM288" s="230" t="s">
        <v>1885</v>
      </c>
    </row>
    <row r="289" s="2" customFormat="1">
      <c r="A289" s="40"/>
      <c r="B289" s="41"/>
      <c r="C289" s="42"/>
      <c r="D289" s="232" t="s">
        <v>220</v>
      </c>
      <c r="E289" s="42"/>
      <c r="F289" s="233" t="s">
        <v>1884</v>
      </c>
      <c r="G289" s="42"/>
      <c r="H289" s="42"/>
      <c r="I289" s="234"/>
      <c r="J289" s="234"/>
      <c r="K289" s="42"/>
      <c r="L289" s="42"/>
      <c r="M289" s="46"/>
      <c r="N289" s="235"/>
      <c r="O289" s="236"/>
      <c r="P289" s="86"/>
      <c r="Q289" s="86"/>
      <c r="R289" s="86"/>
      <c r="S289" s="86"/>
      <c r="T289" s="86"/>
      <c r="U289" s="86"/>
      <c r="V289" s="86"/>
      <c r="W289" s="86"/>
      <c r="X289" s="87"/>
      <c r="Y289" s="40"/>
      <c r="Z289" s="40"/>
      <c r="AA289" s="40"/>
      <c r="AB289" s="40"/>
      <c r="AC289" s="40"/>
      <c r="AD289" s="40"/>
      <c r="AE289" s="40"/>
      <c r="AT289" s="19" t="s">
        <v>220</v>
      </c>
      <c r="AU289" s="19" t="s">
        <v>86</v>
      </c>
    </row>
    <row r="290" s="2" customFormat="1" ht="16.5" customHeight="1">
      <c r="A290" s="40"/>
      <c r="B290" s="41"/>
      <c r="C290" s="218" t="s">
        <v>413</v>
      </c>
      <c r="D290" s="218" t="s">
        <v>213</v>
      </c>
      <c r="E290" s="219" t="s">
        <v>994</v>
      </c>
      <c r="F290" s="220" t="s">
        <v>1886</v>
      </c>
      <c r="G290" s="221" t="s">
        <v>345</v>
      </c>
      <c r="H290" s="222">
        <v>205.25999999999999</v>
      </c>
      <c r="I290" s="223"/>
      <c r="J290" s="223"/>
      <c r="K290" s="224">
        <f>ROUND(P290*H290,2)</f>
        <v>0</v>
      </c>
      <c r="L290" s="220" t="s">
        <v>22</v>
      </c>
      <c r="M290" s="46"/>
      <c r="N290" s="225" t="s">
        <v>22</v>
      </c>
      <c r="O290" s="226" t="s">
        <v>46</v>
      </c>
      <c r="P290" s="227">
        <f>I290+J290</f>
        <v>0</v>
      </c>
      <c r="Q290" s="227">
        <f>ROUND(I290*H290,2)</f>
        <v>0</v>
      </c>
      <c r="R290" s="227">
        <f>ROUND(J290*H290,2)</f>
        <v>0</v>
      </c>
      <c r="S290" s="86"/>
      <c r="T290" s="228">
        <f>S290*H290</f>
        <v>0</v>
      </c>
      <c r="U290" s="228">
        <v>0</v>
      </c>
      <c r="V290" s="228">
        <f>U290*H290</f>
        <v>0</v>
      </c>
      <c r="W290" s="228">
        <v>0</v>
      </c>
      <c r="X290" s="229">
        <f>W290*H290</f>
        <v>0</v>
      </c>
      <c r="Y290" s="40"/>
      <c r="Z290" s="40"/>
      <c r="AA290" s="40"/>
      <c r="AB290" s="40"/>
      <c r="AC290" s="40"/>
      <c r="AD290" s="40"/>
      <c r="AE290" s="40"/>
      <c r="AR290" s="230" t="s">
        <v>218</v>
      </c>
      <c r="AT290" s="230" t="s">
        <v>213</v>
      </c>
      <c r="AU290" s="230" t="s">
        <v>86</v>
      </c>
      <c r="AY290" s="19" t="s">
        <v>211</v>
      </c>
      <c r="BE290" s="231">
        <f>IF(O290="základní",K290,0)</f>
        <v>0</v>
      </c>
      <c r="BF290" s="231">
        <f>IF(O290="snížená",K290,0)</f>
        <v>0</v>
      </c>
      <c r="BG290" s="231">
        <f>IF(O290="zákl. přenesená",K290,0)</f>
        <v>0</v>
      </c>
      <c r="BH290" s="231">
        <f>IF(O290="sníž. přenesená",K290,0)</f>
        <v>0</v>
      </c>
      <c r="BI290" s="231">
        <f>IF(O290="nulová",K290,0)</f>
        <v>0</v>
      </c>
      <c r="BJ290" s="19" t="s">
        <v>84</v>
      </c>
      <c r="BK290" s="231">
        <f>ROUND(P290*H290,2)</f>
        <v>0</v>
      </c>
      <c r="BL290" s="19" t="s">
        <v>218</v>
      </c>
      <c r="BM290" s="230" t="s">
        <v>1887</v>
      </c>
    </row>
    <row r="291" s="2" customFormat="1">
      <c r="A291" s="40"/>
      <c r="B291" s="41"/>
      <c r="C291" s="42"/>
      <c r="D291" s="232" t="s">
        <v>220</v>
      </c>
      <c r="E291" s="42"/>
      <c r="F291" s="233" t="s">
        <v>1886</v>
      </c>
      <c r="G291" s="42"/>
      <c r="H291" s="42"/>
      <c r="I291" s="234"/>
      <c r="J291" s="234"/>
      <c r="K291" s="42"/>
      <c r="L291" s="42"/>
      <c r="M291" s="46"/>
      <c r="N291" s="235"/>
      <c r="O291" s="236"/>
      <c r="P291" s="86"/>
      <c r="Q291" s="86"/>
      <c r="R291" s="86"/>
      <c r="S291" s="86"/>
      <c r="T291" s="86"/>
      <c r="U291" s="86"/>
      <c r="V291" s="86"/>
      <c r="W291" s="86"/>
      <c r="X291" s="87"/>
      <c r="Y291" s="40"/>
      <c r="Z291" s="40"/>
      <c r="AA291" s="40"/>
      <c r="AB291" s="40"/>
      <c r="AC291" s="40"/>
      <c r="AD291" s="40"/>
      <c r="AE291" s="40"/>
      <c r="AT291" s="19" t="s">
        <v>220</v>
      </c>
      <c r="AU291" s="19" t="s">
        <v>86</v>
      </c>
    </row>
    <row r="292" s="13" customFormat="1">
      <c r="A292" s="13"/>
      <c r="B292" s="237"/>
      <c r="C292" s="238"/>
      <c r="D292" s="232" t="s">
        <v>222</v>
      </c>
      <c r="E292" s="239" t="s">
        <v>22</v>
      </c>
      <c r="F292" s="240" t="s">
        <v>1888</v>
      </c>
      <c r="G292" s="238"/>
      <c r="H292" s="241">
        <v>28.559999999999999</v>
      </c>
      <c r="I292" s="242"/>
      <c r="J292" s="242"/>
      <c r="K292" s="238"/>
      <c r="L292" s="238"/>
      <c r="M292" s="243"/>
      <c r="N292" s="244"/>
      <c r="O292" s="245"/>
      <c r="P292" s="245"/>
      <c r="Q292" s="245"/>
      <c r="R292" s="245"/>
      <c r="S292" s="245"/>
      <c r="T292" s="245"/>
      <c r="U292" s="245"/>
      <c r="V292" s="245"/>
      <c r="W292" s="245"/>
      <c r="X292" s="246"/>
      <c r="Y292" s="13"/>
      <c r="Z292" s="13"/>
      <c r="AA292" s="13"/>
      <c r="AB292" s="13"/>
      <c r="AC292" s="13"/>
      <c r="AD292" s="13"/>
      <c r="AE292" s="13"/>
      <c r="AT292" s="247" t="s">
        <v>222</v>
      </c>
      <c r="AU292" s="247" t="s">
        <v>86</v>
      </c>
      <c r="AV292" s="13" t="s">
        <v>86</v>
      </c>
      <c r="AW292" s="13" t="s">
        <v>5</v>
      </c>
      <c r="AX292" s="13" t="s">
        <v>77</v>
      </c>
      <c r="AY292" s="247" t="s">
        <v>211</v>
      </c>
    </row>
    <row r="293" s="13" customFormat="1">
      <c r="A293" s="13"/>
      <c r="B293" s="237"/>
      <c r="C293" s="238"/>
      <c r="D293" s="232" t="s">
        <v>222</v>
      </c>
      <c r="E293" s="239" t="s">
        <v>22</v>
      </c>
      <c r="F293" s="240" t="s">
        <v>1855</v>
      </c>
      <c r="G293" s="238"/>
      <c r="H293" s="241">
        <v>35.219999999999999</v>
      </c>
      <c r="I293" s="242"/>
      <c r="J293" s="242"/>
      <c r="K293" s="238"/>
      <c r="L293" s="238"/>
      <c r="M293" s="243"/>
      <c r="N293" s="244"/>
      <c r="O293" s="245"/>
      <c r="P293" s="245"/>
      <c r="Q293" s="245"/>
      <c r="R293" s="245"/>
      <c r="S293" s="245"/>
      <c r="T293" s="245"/>
      <c r="U293" s="245"/>
      <c r="V293" s="245"/>
      <c r="W293" s="245"/>
      <c r="X293" s="246"/>
      <c r="Y293" s="13"/>
      <c r="Z293" s="13"/>
      <c r="AA293" s="13"/>
      <c r="AB293" s="13"/>
      <c r="AC293" s="13"/>
      <c r="AD293" s="13"/>
      <c r="AE293" s="13"/>
      <c r="AT293" s="247" t="s">
        <v>222</v>
      </c>
      <c r="AU293" s="247" t="s">
        <v>86</v>
      </c>
      <c r="AV293" s="13" t="s">
        <v>86</v>
      </c>
      <c r="AW293" s="13" t="s">
        <v>5</v>
      </c>
      <c r="AX293" s="13" t="s">
        <v>77</v>
      </c>
      <c r="AY293" s="247" t="s">
        <v>211</v>
      </c>
    </row>
    <row r="294" s="13" customFormat="1">
      <c r="A294" s="13"/>
      <c r="B294" s="237"/>
      <c r="C294" s="238"/>
      <c r="D294" s="232" t="s">
        <v>222</v>
      </c>
      <c r="E294" s="239" t="s">
        <v>22</v>
      </c>
      <c r="F294" s="240" t="s">
        <v>1889</v>
      </c>
      <c r="G294" s="238"/>
      <c r="H294" s="241">
        <v>18.25</v>
      </c>
      <c r="I294" s="242"/>
      <c r="J294" s="242"/>
      <c r="K294" s="238"/>
      <c r="L294" s="238"/>
      <c r="M294" s="243"/>
      <c r="N294" s="244"/>
      <c r="O294" s="245"/>
      <c r="P294" s="245"/>
      <c r="Q294" s="245"/>
      <c r="R294" s="245"/>
      <c r="S294" s="245"/>
      <c r="T294" s="245"/>
      <c r="U294" s="245"/>
      <c r="V294" s="245"/>
      <c r="W294" s="245"/>
      <c r="X294" s="246"/>
      <c r="Y294" s="13"/>
      <c r="Z294" s="13"/>
      <c r="AA294" s="13"/>
      <c r="AB294" s="13"/>
      <c r="AC294" s="13"/>
      <c r="AD294" s="13"/>
      <c r="AE294" s="13"/>
      <c r="AT294" s="247" t="s">
        <v>222</v>
      </c>
      <c r="AU294" s="247" t="s">
        <v>86</v>
      </c>
      <c r="AV294" s="13" t="s">
        <v>86</v>
      </c>
      <c r="AW294" s="13" t="s">
        <v>5</v>
      </c>
      <c r="AX294" s="13" t="s">
        <v>77</v>
      </c>
      <c r="AY294" s="247" t="s">
        <v>211</v>
      </c>
    </row>
    <row r="295" s="13" customFormat="1">
      <c r="A295" s="13"/>
      <c r="B295" s="237"/>
      <c r="C295" s="238"/>
      <c r="D295" s="232" t="s">
        <v>222</v>
      </c>
      <c r="E295" s="239" t="s">
        <v>22</v>
      </c>
      <c r="F295" s="240" t="s">
        <v>1890</v>
      </c>
      <c r="G295" s="238"/>
      <c r="H295" s="241">
        <v>24.420000000000002</v>
      </c>
      <c r="I295" s="242"/>
      <c r="J295" s="242"/>
      <c r="K295" s="238"/>
      <c r="L295" s="238"/>
      <c r="M295" s="243"/>
      <c r="N295" s="244"/>
      <c r="O295" s="245"/>
      <c r="P295" s="245"/>
      <c r="Q295" s="245"/>
      <c r="R295" s="245"/>
      <c r="S295" s="245"/>
      <c r="T295" s="245"/>
      <c r="U295" s="245"/>
      <c r="V295" s="245"/>
      <c r="W295" s="245"/>
      <c r="X295" s="246"/>
      <c r="Y295" s="13"/>
      <c r="Z295" s="13"/>
      <c r="AA295" s="13"/>
      <c r="AB295" s="13"/>
      <c r="AC295" s="13"/>
      <c r="AD295" s="13"/>
      <c r="AE295" s="13"/>
      <c r="AT295" s="247" t="s">
        <v>222</v>
      </c>
      <c r="AU295" s="247" t="s">
        <v>86</v>
      </c>
      <c r="AV295" s="13" t="s">
        <v>86</v>
      </c>
      <c r="AW295" s="13" t="s">
        <v>5</v>
      </c>
      <c r="AX295" s="13" t="s">
        <v>77</v>
      </c>
      <c r="AY295" s="247" t="s">
        <v>211</v>
      </c>
    </row>
    <row r="296" s="13" customFormat="1">
      <c r="A296" s="13"/>
      <c r="B296" s="237"/>
      <c r="C296" s="238"/>
      <c r="D296" s="232" t="s">
        <v>222</v>
      </c>
      <c r="E296" s="239" t="s">
        <v>22</v>
      </c>
      <c r="F296" s="240" t="s">
        <v>1891</v>
      </c>
      <c r="G296" s="238"/>
      <c r="H296" s="241">
        <v>25.280000000000001</v>
      </c>
      <c r="I296" s="242"/>
      <c r="J296" s="242"/>
      <c r="K296" s="238"/>
      <c r="L296" s="238"/>
      <c r="M296" s="243"/>
      <c r="N296" s="244"/>
      <c r="O296" s="245"/>
      <c r="P296" s="245"/>
      <c r="Q296" s="245"/>
      <c r="R296" s="245"/>
      <c r="S296" s="245"/>
      <c r="T296" s="245"/>
      <c r="U296" s="245"/>
      <c r="V296" s="245"/>
      <c r="W296" s="245"/>
      <c r="X296" s="246"/>
      <c r="Y296" s="13"/>
      <c r="Z296" s="13"/>
      <c r="AA296" s="13"/>
      <c r="AB296" s="13"/>
      <c r="AC296" s="13"/>
      <c r="AD296" s="13"/>
      <c r="AE296" s="13"/>
      <c r="AT296" s="247" t="s">
        <v>222</v>
      </c>
      <c r="AU296" s="247" t="s">
        <v>86</v>
      </c>
      <c r="AV296" s="13" t="s">
        <v>86</v>
      </c>
      <c r="AW296" s="13" t="s">
        <v>5</v>
      </c>
      <c r="AX296" s="13" t="s">
        <v>77</v>
      </c>
      <c r="AY296" s="247" t="s">
        <v>211</v>
      </c>
    </row>
    <row r="297" s="13" customFormat="1">
      <c r="A297" s="13"/>
      <c r="B297" s="237"/>
      <c r="C297" s="238"/>
      <c r="D297" s="232" t="s">
        <v>222</v>
      </c>
      <c r="E297" s="239" t="s">
        <v>22</v>
      </c>
      <c r="F297" s="240" t="s">
        <v>1892</v>
      </c>
      <c r="G297" s="238"/>
      <c r="H297" s="241">
        <v>73.530000000000001</v>
      </c>
      <c r="I297" s="242"/>
      <c r="J297" s="242"/>
      <c r="K297" s="238"/>
      <c r="L297" s="238"/>
      <c r="M297" s="243"/>
      <c r="N297" s="244"/>
      <c r="O297" s="245"/>
      <c r="P297" s="245"/>
      <c r="Q297" s="245"/>
      <c r="R297" s="245"/>
      <c r="S297" s="245"/>
      <c r="T297" s="245"/>
      <c r="U297" s="245"/>
      <c r="V297" s="245"/>
      <c r="W297" s="245"/>
      <c r="X297" s="246"/>
      <c r="Y297" s="13"/>
      <c r="Z297" s="13"/>
      <c r="AA297" s="13"/>
      <c r="AB297" s="13"/>
      <c r="AC297" s="13"/>
      <c r="AD297" s="13"/>
      <c r="AE297" s="13"/>
      <c r="AT297" s="247" t="s">
        <v>222</v>
      </c>
      <c r="AU297" s="247" t="s">
        <v>86</v>
      </c>
      <c r="AV297" s="13" t="s">
        <v>86</v>
      </c>
      <c r="AW297" s="13" t="s">
        <v>5</v>
      </c>
      <c r="AX297" s="13" t="s">
        <v>77</v>
      </c>
      <c r="AY297" s="247" t="s">
        <v>211</v>
      </c>
    </row>
    <row r="298" s="14" customFormat="1">
      <c r="A298" s="14"/>
      <c r="B298" s="248"/>
      <c r="C298" s="249"/>
      <c r="D298" s="232" t="s">
        <v>222</v>
      </c>
      <c r="E298" s="250" t="s">
        <v>22</v>
      </c>
      <c r="F298" s="251" t="s">
        <v>1794</v>
      </c>
      <c r="G298" s="249"/>
      <c r="H298" s="252">
        <v>205.26000000000002</v>
      </c>
      <c r="I298" s="253"/>
      <c r="J298" s="253"/>
      <c r="K298" s="249"/>
      <c r="L298" s="249"/>
      <c r="M298" s="254"/>
      <c r="N298" s="255"/>
      <c r="O298" s="256"/>
      <c r="P298" s="256"/>
      <c r="Q298" s="256"/>
      <c r="R298" s="256"/>
      <c r="S298" s="256"/>
      <c r="T298" s="256"/>
      <c r="U298" s="256"/>
      <c r="V298" s="256"/>
      <c r="W298" s="256"/>
      <c r="X298" s="257"/>
      <c r="Y298" s="14"/>
      <c r="Z298" s="14"/>
      <c r="AA298" s="14"/>
      <c r="AB298" s="14"/>
      <c r="AC298" s="14"/>
      <c r="AD298" s="14"/>
      <c r="AE298" s="14"/>
      <c r="AT298" s="258" t="s">
        <v>222</v>
      </c>
      <c r="AU298" s="258" t="s">
        <v>86</v>
      </c>
      <c r="AV298" s="14" t="s">
        <v>218</v>
      </c>
      <c r="AW298" s="14" t="s">
        <v>5</v>
      </c>
      <c r="AX298" s="14" t="s">
        <v>84</v>
      </c>
      <c r="AY298" s="258" t="s">
        <v>211</v>
      </c>
    </row>
    <row r="299" s="2" customFormat="1" ht="24.15" customHeight="1">
      <c r="A299" s="40"/>
      <c r="B299" s="41"/>
      <c r="C299" s="218" t="s">
        <v>418</v>
      </c>
      <c r="D299" s="218" t="s">
        <v>213</v>
      </c>
      <c r="E299" s="219" t="s">
        <v>1893</v>
      </c>
      <c r="F299" s="220" t="s">
        <v>1894</v>
      </c>
      <c r="G299" s="221" t="s">
        <v>345</v>
      </c>
      <c r="H299" s="222">
        <v>35.270000000000003</v>
      </c>
      <c r="I299" s="223"/>
      <c r="J299" s="223"/>
      <c r="K299" s="224">
        <f>ROUND(P299*H299,2)</f>
        <v>0</v>
      </c>
      <c r="L299" s="220" t="s">
        <v>22</v>
      </c>
      <c r="M299" s="46"/>
      <c r="N299" s="225" t="s">
        <v>22</v>
      </c>
      <c r="O299" s="226" t="s">
        <v>46</v>
      </c>
      <c r="P299" s="227">
        <f>I299+J299</f>
        <v>0</v>
      </c>
      <c r="Q299" s="227">
        <f>ROUND(I299*H299,2)</f>
        <v>0</v>
      </c>
      <c r="R299" s="227">
        <f>ROUND(J299*H299,2)</f>
        <v>0</v>
      </c>
      <c r="S299" s="86"/>
      <c r="T299" s="228">
        <f>S299*H299</f>
        <v>0</v>
      </c>
      <c r="U299" s="228">
        <v>0</v>
      </c>
      <c r="V299" s="228">
        <f>U299*H299</f>
        <v>0</v>
      </c>
      <c r="W299" s="228">
        <v>0</v>
      </c>
      <c r="X299" s="229">
        <f>W299*H299</f>
        <v>0</v>
      </c>
      <c r="Y299" s="40"/>
      <c r="Z299" s="40"/>
      <c r="AA299" s="40"/>
      <c r="AB299" s="40"/>
      <c r="AC299" s="40"/>
      <c r="AD299" s="40"/>
      <c r="AE299" s="40"/>
      <c r="AR299" s="230" t="s">
        <v>218</v>
      </c>
      <c r="AT299" s="230" t="s">
        <v>213</v>
      </c>
      <c r="AU299" s="230" t="s">
        <v>86</v>
      </c>
      <c r="AY299" s="19" t="s">
        <v>211</v>
      </c>
      <c r="BE299" s="231">
        <f>IF(O299="základní",K299,0)</f>
        <v>0</v>
      </c>
      <c r="BF299" s="231">
        <f>IF(O299="snížená",K299,0)</f>
        <v>0</v>
      </c>
      <c r="BG299" s="231">
        <f>IF(O299="zákl. přenesená",K299,0)</f>
        <v>0</v>
      </c>
      <c r="BH299" s="231">
        <f>IF(O299="sníž. přenesená",K299,0)</f>
        <v>0</v>
      </c>
      <c r="BI299" s="231">
        <f>IF(O299="nulová",K299,0)</f>
        <v>0</v>
      </c>
      <c r="BJ299" s="19" t="s">
        <v>84</v>
      </c>
      <c r="BK299" s="231">
        <f>ROUND(P299*H299,2)</f>
        <v>0</v>
      </c>
      <c r="BL299" s="19" t="s">
        <v>218</v>
      </c>
      <c r="BM299" s="230" t="s">
        <v>1895</v>
      </c>
    </row>
    <row r="300" s="2" customFormat="1">
      <c r="A300" s="40"/>
      <c r="B300" s="41"/>
      <c r="C300" s="42"/>
      <c r="D300" s="232" t="s">
        <v>220</v>
      </c>
      <c r="E300" s="42"/>
      <c r="F300" s="233" t="s">
        <v>1894</v>
      </c>
      <c r="G300" s="42"/>
      <c r="H300" s="42"/>
      <c r="I300" s="234"/>
      <c r="J300" s="234"/>
      <c r="K300" s="42"/>
      <c r="L300" s="42"/>
      <c r="M300" s="46"/>
      <c r="N300" s="235"/>
      <c r="O300" s="236"/>
      <c r="P300" s="86"/>
      <c r="Q300" s="86"/>
      <c r="R300" s="86"/>
      <c r="S300" s="86"/>
      <c r="T300" s="86"/>
      <c r="U300" s="86"/>
      <c r="V300" s="86"/>
      <c r="W300" s="86"/>
      <c r="X300" s="87"/>
      <c r="Y300" s="40"/>
      <c r="Z300" s="40"/>
      <c r="AA300" s="40"/>
      <c r="AB300" s="40"/>
      <c r="AC300" s="40"/>
      <c r="AD300" s="40"/>
      <c r="AE300" s="40"/>
      <c r="AT300" s="19" t="s">
        <v>220</v>
      </c>
      <c r="AU300" s="19" t="s">
        <v>86</v>
      </c>
    </row>
    <row r="301" s="13" customFormat="1">
      <c r="A301" s="13"/>
      <c r="B301" s="237"/>
      <c r="C301" s="238"/>
      <c r="D301" s="232" t="s">
        <v>222</v>
      </c>
      <c r="E301" s="239" t="s">
        <v>22</v>
      </c>
      <c r="F301" s="240" t="s">
        <v>1896</v>
      </c>
      <c r="G301" s="238"/>
      <c r="H301" s="241">
        <v>35.270000000000003</v>
      </c>
      <c r="I301" s="242"/>
      <c r="J301" s="242"/>
      <c r="K301" s="238"/>
      <c r="L301" s="238"/>
      <c r="M301" s="243"/>
      <c r="N301" s="244"/>
      <c r="O301" s="245"/>
      <c r="P301" s="245"/>
      <c r="Q301" s="245"/>
      <c r="R301" s="245"/>
      <c r="S301" s="245"/>
      <c r="T301" s="245"/>
      <c r="U301" s="245"/>
      <c r="V301" s="245"/>
      <c r="W301" s="245"/>
      <c r="X301" s="246"/>
      <c r="Y301" s="13"/>
      <c r="Z301" s="13"/>
      <c r="AA301" s="13"/>
      <c r="AB301" s="13"/>
      <c r="AC301" s="13"/>
      <c r="AD301" s="13"/>
      <c r="AE301" s="13"/>
      <c r="AT301" s="247" t="s">
        <v>222</v>
      </c>
      <c r="AU301" s="247" t="s">
        <v>86</v>
      </c>
      <c r="AV301" s="13" t="s">
        <v>86</v>
      </c>
      <c r="AW301" s="13" t="s">
        <v>5</v>
      </c>
      <c r="AX301" s="13" t="s">
        <v>84</v>
      </c>
      <c r="AY301" s="247" t="s">
        <v>211</v>
      </c>
    </row>
    <row r="302" s="2" customFormat="1" ht="16.5" customHeight="1">
      <c r="A302" s="40"/>
      <c r="B302" s="41"/>
      <c r="C302" s="218" t="s">
        <v>423</v>
      </c>
      <c r="D302" s="218" t="s">
        <v>213</v>
      </c>
      <c r="E302" s="219" t="s">
        <v>1897</v>
      </c>
      <c r="F302" s="220" t="s">
        <v>1898</v>
      </c>
      <c r="G302" s="221" t="s">
        <v>345</v>
      </c>
      <c r="H302" s="222">
        <v>83.5</v>
      </c>
      <c r="I302" s="223"/>
      <c r="J302" s="223"/>
      <c r="K302" s="224">
        <f>ROUND(P302*H302,2)</f>
        <v>0</v>
      </c>
      <c r="L302" s="220" t="s">
        <v>22</v>
      </c>
      <c r="M302" s="46"/>
      <c r="N302" s="225" t="s">
        <v>22</v>
      </c>
      <c r="O302" s="226" t="s">
        <v>46</v>
      </c>
      <c r="P302" s="227">
        <f>I302+J302</f>
        <v>0</v>
      </c>
      <c r="Q302" s="227">
        <f>ROUND(I302*H302,2)</f>
        <v>0</v>
      </c>
      <c r="R302" s="227">
        <f>ROUND(J302*H302,2)</f>
        <v>0</v>
      </c>
      <c r="S302" s="86"/>
      <c r="T302" s="228">
        <f>S302*H302</f>
        <v>0</v>
      </c>
      <c r="U302" s="228">
        <v>0</v>
      </c>
      <c r="V302" s="228">
        <f>U302*H302</f>
        <v>0</v>
      </c>
      <c r="W302" s="228">
        <v>0</v>
      </c>
      <c r="X302" s="229">
        <f>W302*H302</f>
        <v>0</v>
      </c>
      <c r="Y302" s="40"/>
      <c r="Z302" s="40"/>
      <c r="AA302" s="40"/>
      <c r="AB302" s="40"/>
      <c r="AC302" s="40"/>
      <c r="AD302" s="40"/>
      <c r="AE302" s="40"/>
      <c r="AR302" s="230" t="s">
        <v>218</v>
      </c>
      <c r="AT302" s="230" t="s">
        <v>213</v>
      </c>
      <c r="AU302" s="230" t="s">
        <v>86</v>
      </c>
      <c r="AY302" s="19" t="s">
        <v>211</v>
      </c>
      <c r="BE302" s="231">
        <f>IF(O302="základní",K302,0)</f>
        <v>0</v>
      </c>
      <c r="BF302" s="231">
        <f>IF(O302="snížená",K302,0)</f>
        <v>0</v>
      </c>
      <c r="BG302" s="231">
        <f>IF(O302="zákl. přenesená",K302,0)</f>
        <v>0</v>
      </c>
      <c r="BH302" s="231">
        <f>IF(O302="sníž. přenesená",K302,0)</f>
        <v>0</v>
      </c>
      <c r="BI302" s="231">
        <f>IF(O302="nulová",K302,0)</f>
        <v>0</v>
      </c>
      <c r="BJ302" s="19" t="s">
        <v>84</v>
      </c>
      <c r="BK302" s="231">
        <f>ROUND(P302*H302,2)</f>
        <v>0</v>
      </c>
      <c r="BL302" s="19" t="s">
        <v>218</v>
      </c>
      <c r="BM302" s="230" t="s">
        <v>1899</v>
      </c>
    </row>
    <row r="303" s="2" customFormat="1">
      <c r="A303" s="40"/>
      <c r="B303" s="41"/>
      <c r="C303" s="42"/>
      <c r="D303" s="232" t="s">
        <v>220</v>
      </c>
      <c r="E303" s="42"/>
      <c r="F303" s="233" t="s">
        <v>1898</v>
      </c>
      <c r="G303" s="42"/>
      <c r="H303" s="42"/>
      <c r="I303" s="234"/>
      <c r="J303" s="234"/>
      <c r="K303" s="42"/>
      <c r="L303" s="42"/>
      <c r="M303" s="46"/>
      <c r="N303" s="235"/>
      <c r="O303" s="236"/>
      <c r="P303" s="86"/>
      <c r="Q303" s="86"/>
      <c r="R303" s="86"/>
      <c r="S303" s="86"/>
      <c r="T303" s="86"/>
      <c r="U303" s="86"/>
      <c r="V303" s="86"/>
      <c r="W303" s="86"/>
      <c r="X303" s="87"/>
      <c r="Y303" s="40"/>
      <c r="Z303" s="40"/>
      <c r="AA303" s="40"/>
      <c r="AB303" s="40"/>
      <c r="AC303" s="40"/>
      <c r="AD303" s="40"/>
      <c r="AE303" s="40"/>
      <c r="AT303" s="19" t="s">
        <v>220</v>
      </c>
      <c r="AU303" s="19" t="s">
        <v>86</v>
      </c>
    </row>
    <row r="304" s="13" customFormat="1">
      <c r="A304" s="13"/>
      <c r="B304" s="237"/>
      <c r="C304" s="238"/>
      <c r="D304" s="232" t="s">
        <v>222</v>
      </c>
      <c r="E304" s="239" t="s">
        <v>22</v>
      </c>
      <c r="F304" s="240" t="s">
        <v>1900</v>
      </c>
      <c r="G304" s="238"/>
      <c r="H304" s="241">
        <v>83.5</v>
      </c>
      <c r="I304" s="242"/>
      <c r="J304" s="242"/>
      <c r="K304" s="238"/>
      <c r="L304" s="238"/>
      <c r="M304" s="243"/>
      <c r="N304" s="244"/>
      <c r="O304" s="245"/>
      <c r="P304" s="245"/>
      <c r="Q304" s="245"/>
      <c r="R304" s="245"/>
      <c r="S304" s="245"/>
      <c r="T304" s="245"/>
      <c r="U304" s="245"/>
      <c r="V304" s="245"/>
      <c r="W304" s="245"/>
      <c r="X304" s="246"/>
      <c r="Y304" s="13"/>
      <c r="Z304" s="13"/>
      <c r="AA304" s="13"/>
      <c r="AB304" s="13"/>
      <c r="AC304" s="13"/>
      <c r="AD304" s="13"/>
      <c r="AE304" s="13"/>
      <c r="AT304" s="247" t="s">
        <v>222</v>
      </c>
      <c r="AU304" s="247" t="s">
        <v>86</v>
      </c>
      <c r="AV304" s="13" t="s">
        <v>86</v>
      </c>
      <c r="AW304" s="13" t="s">
        <v>5</v>
      </c>
      <c r="AX304" s="13" t="s">
        <v>84</v>
      </c>
      <c r="AY304" s="247" t="s">
        <v>211</v>
      </c>
    </row>
    <row r="305" s="12" customFormat="1" ht="22.8" customHeight="1">
      <c r="A305" s="12"/>
      <c r="B305" s="201"/>
      <c r="C305" s="202"/>
      <c r="D305" s="203" t="s">
        <v>76</v>
      </c>
      <c r="E305" s="216" t="s">
        <v>258</v>
      </c>
      <c r="F305" s="216" t="s">
        <v>676</v>
      </c>
      <c r="G305" s="202"/>
      <c r="H305" s="202"/>
      <c r="I305" s="205"/>
      <c r="J305" s="205"/>
      <c r="K305" s="217">
        <f>BK305</f>
        <v>0</v>
      </c>
      <c r="L305" s="202"/>
      <c r="M305" s="207"/>
      <c r="N305" s="208"/>
      <c r="O305" s="209"/>
      <c r="P305" s="209"/>
      <c r="Q305" s="210">
        <f>SUM(Q306:Q308)</f>
        <v>0</v>
      </c>
      <c r="R305" s="210">
        <f>SUM(R306:R308)</f>
        <v>0</v>
      </c>
      <c r="S305" s="209"/>
      <c r="T305" s="211">
        <f>SUM(T306:T308)</f>
        <v>0</v>
      </c>
      <c r="U305" s="209"/>
      <c r="V305" s="211">
        <f>SUM(V306:V308)</f>
        <v>0</v>
      </c>
      <c r="W305" s="209"/>
      <c r="X305" s="212">
        <f>SUM(X306:X308)</f>
        <v>0</v>
      </c>
      <c r="Y305" s="12"/>
      <c r="Z305" s="12"/>
      <c r="AA305" s="12"/>
      <c r="AB305" s="12"/>
      <c r="AC305" s="12"/>
      <c r="AD305" s="12"/>
      <c r="AE305" s="12"/>
      <c r="AR305" s="213" t="s">
        <v>84</v>
      </c>
      <c r="AT305" s="214" t="s">
        <v>76</v>
      </c>
      <c r="AU305" s="214" t="s">
        <v>84</v>
      </c>
      <c r="AY305" s="213" t="s">
        <v>211</v>
      </c>
      <c r="BK305" s="215">
        <f>SUM(BK306:BK308)</f>
        <v>0</v>
      </c>
    </row>
    <row r="306" s="2" customFormat="1" ht="16.5" customHeight="1">
      <c r="A306" s="40"/>
      <c r="B306" s="41"/>
      <c r="C306" s="218" t="s">
        <v>429</v>
      </c>
      <c r="D306" s="218" t="s">
        <v>213</v>
      </c>
      <c r="E306" s="219" t="s">
        <v>1901</v>
      </c>
      <c r="F306" s="220" t="s">
        <v>1902</v>
      </c>
      <c r="G306" s="221" t="s">
        <v>345</v>
      </c>
      <c r="H306" s="222">
        <v>26.649999999999999</v>
      </c>
      <c r="I306" s="223"/>
      <c r="J306" s="223"/>
      <c r="K306" s="224">
        <f>ROUND(P306*H306,2)</f>
        <v>0</v>
      </c>
      <c r="L306" s="220" t="s">
        <v>22</v>
      </c>
      <c r="M306" s="46"/>
      <c r="N306" s="225" t="s">
        <v>22</v>
      </c>
      <c r="O306" s="226" t="s">
        <v>46</v>
      </c>
      <c r="P306" s="227">
        <f>I306+J306</f>
        <v>0</v>
      </c>
      <c r="Q306" s="227">
        <f>ROUND(I306*H306,2)</f>
        <v>0</v>
      </c>
      <c r="R306" s="227">
        <f>ROUND(J306*H306,2)</f>
        <v>0</v>
      </c>
      <c r="S306" s="86"/>
      <c r="T306" s="228">
        <f>S306*H306</f>
        <v>0</v>
      </c>
      <c r="U306" s="228">
        <v>0</v>
      </c>
      <c r="V306" s="228">
        <f>U306*H306</f>
        <v>0</v>
      </c>
      <c r="W306" s="228">
        <v>0</v>
      </c>
      <c r="X306" s="229">
        <f>W306*H306</f>
        <v>0</v>
      </c>
      <c r="Y306" s="40"/>
      <c r="Z306" s="40"/>
      <c r="AA306" s="40"/>
      <c r="AB306" s="40"/>
      <c r="AC306" s="40"/>
      <c r="AD306" s="40"/>
      <c r="AE306" s="40"/>
      <c r="AR306" s="230" t="s">
        <v>218</v>
      </c>
      <c r="AT306" s="230" t="s">
        <v>213</v>
      </c>
      <c r="AU306" s="230" t="s">
        <v>86</v>
      </c>
      <c r="AY306" s="19" t="s">
        <v>211</v>
      </c>
      <c r="BE306" s="231">
        <f>IF(O306="základní",K306,0)</f>
        <v>0</v>
      </c>
      <c r="BF306" s="231">
        <f>IF(O306="snížená",K306,0)</f>
        <v>0</v>
      </c>
      <c r="BG306" s="231">
        <f>IF(O306="zákl. přenesená",K306,0)</f>
        <v>0</v>
      </c>
      <c r="BH306" s="231">
        <f>IF(O306="sníž. přenesená",K306,0)</f>
        <v>0</v>
      </c>
      <c r="BI306" s="231">
        <f>IF(O306="nulová",K306,0)</f>
        <v>0</v>
      </c>
      <c r="BJ306" s="19" t="s">
        <v>84</v>
      </c>
      <c r="BK306" s="231">
        <f>ROUND(P306*H306,2)</f>
        <v>0</v>
      </c>
      <c r="BL306" s="19" t="s">
        <v>218</v>
      </c>
      <c r="BM306" s="230" t="s">
        <v>1903</v>
      </c>
    </row>
    <row r="307" s="2" customFormat="1">
      <c r="A307" s="40"/>
      <c r="B307" s="41"/>
      <c r="C307" s="42"/>
      <c r="D307" s="232" t="s">
        <v>220</v>
      </c>
      <c r="E307" s="42"/>
      <c r="F307" s="233" t="s">
        <v>1902</v>
      </c>
      <c r="G307" s="42"/>
      <c r="H307" s="42"/>
      <c r="I307" s="234"/>
      <c r="J307" s="234"/>
      <c r="K307" s="42"/>
      <c r="L307" s="42"/>
      <c r="M307" s="46"/>
      <c r="N307" s="235"/>
      <c r="O307" s="236"/>
      <c r="P307" s="86"/>
      <c r="Q307" s="86"/>
      <c r="R307" s="86"/>
      <c r="S307" s="86"/>
      <c r="T307" s="86"/>
      <c r="U307" s="86"/>
      <c r="V307" s="86"/>
      <c r="W307" s="86"/>
      <c r="X307" s="87"/>
      <c r="Y307" s="40"/>
      <c r="Z307" s="40"/>
      <c r="AA307" s="40"/>
      <c r="AB307" s="40"/>
      <c r="AC307" s="40"/>
      <c r="AD307" s="40"/>
      <c r="AE307" s="40"/>
      <c r="AT307" s="19" t="s">
        <v>220</v>
      </c>
      <c r="AU307" s="19" t="s">
        <v>86</v>
      </c>
    </row>
    <row r="308" s="13" customFormat="1">
      <c r="A308" s="13"/>
      <c r="B308" s="237"/>
      <c r="C308" s="238"/>
      <c r="D308" s="232" t="s">
        <v>222</v>
      </c>
      <c r="E308" s="239" t="s">
        <v>22</v>
      </c>
      <c r="F308" s="240" t="s">
        <v>1904</v>
      </c>
      <c r="G308" s="238"/>
      <c r="H308" s="241">
        <v>26.649999999999999</v>
      </c>
      <c r="I308" s="242"/>
      <c r="J308" s="242"/>
      <c r="K308" s="238"/>
      <c r="L308" s="238"/>
      <c r="M308" s="243"/>
      <c r="N308" s="244"/>
      <c r="O308" s="245"/>
      <c r="P308" s="245"/>
      <c r="Q308" s="245"/>
      <c r="R308" s="245"/>
      <c r="S308" s="245"/>
      <c r="T308" s="245"/>
      <c r="U308" s="245"/>
      <c r="V308" s="245"/>
      <c r="W308" s="245"/>
      <c r="X308" s="246"/>
      <c r="Y308" s="13"/>
      <c r="Z308" s="13"/>
      <c r="AA308" s="13"/>
      <c r="AB308" s="13"/>
      <c r="AC308" s="13"/>
      <c r="AD308" s="13"/>
      <c r="AE308" s="13"/>
      <c r="AT308" s="247" t="s">
        <v>222</v>
      </c>
      <c r="AU308" s="247" t="s">
        <v>86</v>
      </c>
      <c r="AV308" s="13" t="s">
        <v>86</v>
      </c>
      <c r="AW308" s="13" t="s">
        <v>5</v>
      </c>
      <c r="AX308" s="13" t="s">
        <v>84</v>
      </c>
      <c r="AY308" s="247" t="s">
        <v>211</v>
      </c>
    </row>
    <row r="309" s="12" customFormat="1" ht="22.8" customHeight="1">
      <c r="A309" s="12"/>
      <c r="B309" s="201"/>
      <c r="C309" s="202"/>
      <c r="D309" s="203" t="s">
        <v>76</v>
      </c>
      <c r="E309" s="216" t="s">
        <v>263</v>
      </c>
      <c r="F309" s="216" t="s">
        <v>379</v>
      </c>
      <c r="G309" s="202"/>
      <c r="H309" s="202"/>
      <c r="I309" s="205"/>
      <c r="J309" s="205"/>
      <c r="K309" s="217">
        <f>BK309</f>
        <v>0</v>
      </c>
      <c r="L309" s="202"/>
      <c r="M309" s="207"/>
      <c r="N309" s="208"/>
      <c r="O309" s="209"/>
      <c r="P309" s="209"/>
      <c r="Q309" s="210">
        <f>SUM(Q310:Q427)</f>
        <v>0</v>
      </c>
      <c r="R309" s="210">
        <f>SUM(R310:R427)</f>
        <v>0</v>
      </c>
      <c r="S309" s="209"/>
      <c r="T309" s="211">
        <f>SUM(T310:T427)</f>
        <v>0</v>
      </c>
      <c r="U309" s="209"/>
      <c r="V309" s="211">
        <f>SUM(V310:V427)</f>
        <v>0.19465479999999999</v>
      </c>
      <c r="W309" s="209"/>
      <c r="X309" s="212">
        <f>SUM(X310:X427)</f>
        <v>685.93429300000025</v>
      </c>
      <c r="Y309" s="12"/>
      <c r="Z309" s="12"/>
      <c r="AA309" s="12"/>
      <c r="AB309" s="12"/>
      <c r="AC309" s="12"/>
      <c r="AD309" s="12"/>
      <c r="AE309" s="12"/>
      <c r="AR309" s="213" t="s">
        <v>84</v>
      </c>
      <c r="AT309" s="214" t="s">
        <v>76</v>
      </c>
      <c r="AU309" s="214" t="s">
        <v>84</v>
      </c>
      <c r="AY309" s="213" t="s">
        <v>211</v>
      </c>
      <c r="BK309" s="215">
        <f>SUM(BK310:BK427)</f>
        <v>0</v>
      </c>
    </row>
    <row r="310" s="2" customFormat="1" ht="24.15" customHeight="1">
      <c r="A310" s="40"/>
      <c r="B310" s="41"/>
      <c r="C310" s="218" t="s">
        <v>436</v>
      </c>
      <c r="D310" s="218" t="s">
        <v>213</v>
      </c>
      <c r="E310" s="219" t="s">
        <v>1905</v>
      </c>
      <c r="F310" s="220" t="s">
        <v>1906</v>
      </c>
      <c r="G310" s="221" t="s">
        <v>497</v>
      </c>
      <c r="H310" s="222">
        <v>3</v>
      </c>
      <c r="I310" s="223"/>
      <c r="J310" s="223"/>
      <c r="K310" s="224">
        <f>ROUND(P310*H310,2)</f>
        <v>0</v>
      </c>
      <c r="L310" s="220" t="s">
        <v>217</v>
      </c>
      <c r="M310" s="46"/>
      <c r="N310" s="225" t="s">
        <v>22</v>
      </c>
      <c r="O310" s="226" t="s">
        <v>46</v>
      </c>
      <c r="P310" s="227">
        <f>I310+J310</f>
        <v>0</v>
      </c>
      <c r="Q310" s="227">
        <f>ROUND(I310*H310,2)</f>
        <v>0</v>
      </c>
      <c r="R310" s="227">
        <f>ROUND(J310*H310,2)</f>
        <v>0</v>
      </c>
      <c r="S310" s="86"/>
      <c r="T310" s="228">
        <f>S310*H310</f>
        <v>0</v>
      </c>
      <c r="U310" s="228">
        <v>0</v>
      </c>
      <c r="V310" s="228">
        <f>U310*H310</f>
        <v>0</v>
      </c>
      <c r="W310" s="228">
        <v>0</v>
      </c>
      <c r="X310" s="229">
        <f>W310*H310</f>
        <v>0</v>
      </c>
      <c r="Y310" s="40"/>
      <c r="Z310" s="40"/>
      <c r="AA310" s="40"/>
      <c r="AB310" s="40"/>
      <c r="AC310" s="40"/>
      <c r="AD310" s="40"/>
      <c r="AE310" s="40"/>
      <c r="AR310" s="230" t="s">
        <v>218</v>
      </c>
      <c r="AT310" s="230" t="s">
        <v>213</v>
      </c>
      <c r="AU310" s="230" t="s">
        <v>86</v>
      </c>
      <c r="AY310" s="19" t="s">
        <v>211</v>
      </c>
      <c r="BE310" s="231">
        <f>IF(O310="základní",K310,0)</f>
        <v>0</v>
      </c>
      <c r="BF310" s="231">
        <f>IF(O310="snížená",K310,0)</f>
        <v>0</v>
      </c>
      <c r="BG310" s="231">
        <f>IF(O310="zákl. přenesená",K310,0)</f>
        <v>0</v>
      </c>
      <c r="BH310" s="231">
        <f>IF(O310="sníž. přenesená",K310,0)</f>
        <v>0</v>
      </c>
      <c r="BI310" s="231">
        <f>IF(O310="nulová",K310,0)</f>
        <v>0</v>
      </c>
      <c r="BJ310" s="19" t="s">
        <v>84</v>
      </c>
      <c r="BK310" s="231">
        <f>ROUND(P310*H310,2)</f>
        <v>0</v>
      </c>
      <c r="BL310" s="19" t="s">
        <v>218</v>
      </c>
      <c r="BM310" s="230" t="s">
        <v>1907</v>
      </c>
    </row>
    <row r="311" s="2" customFormat="1">
      <c r="A311" s="40"/>
      <c r="B311" s="41"/>
      <c r="C311" s="42"/>
      <c r="D311" s="232" t="s">
        <v>220</v>
      </c>
      <c r="E311" s="42"/>
      <c r="F311" s="233" t="s">
        <v>1908</v>
      </c>
      <c r="G311" s="42"/>
      <c r="H311" s="42"/>
      <c r="I311" s="234"/>
      <c r="J311" s="234"/>
      <c r="K311" s="42"/>
      <c r="L311" s="42"/>
      <c r="M311" s="46"/>
      <c r="N311" s="235"/>
      <c r="O311" s="236"/>
      <c r="P311" s="86"/>
      <c r="Q311" s="86"/>
      <c r="R311" s="86"/>
      <c r="S311" s="86"/>
      <c r="T311" s="86"/>
      <c r="U311" s="86"/>
      <c r="V311" s="86"/>
      <c r="W311" s="86"/>
      <c r="X311" s="87"/>
      <c r="Y311" s="40"/>
      <c r="Z311" s="40"/>
      <c r="AA311" s="40"/>
      <c r="AB311" s="40"/>
      <c r="AC311" s="40"/>
      <c r="AD311" s="40"/>
      <c r="AE311" s="40"/>
      <c r="AT311" s="19" t="s">
        <v>220</v>
      </c>
      <c r="AU311" s="19" t="s">
        <v>86</v>
      </c>
    </row>
    <row r="312" s="13" customFormat="1">
      <c r="A312" s="13"/>
      <c r="B312" s="237"/>
      <c r="C312" s="238"/>
      <c r="D312" s="232" t="s">
        <v>222</v>
      </c>
      <c r="E312" s="239" t="s">
        <v>22</v>
      </c>
      <c r="F312" s="240" t="s">
        <v>1909</v>
      </c>
      <c r="G312" s="238"/>
      <c r="H312" s="241">
        <v>3</v>
      </c>
      <c r="I312" s="242"/>
      <c r="J312" s="242"/>
      <c r="K312" s="238"/>
      <c r="L312" s="238"/>
      <c r="M312" s="243"/>
      <c r="N312" s="244"/>
      <c r="O312" s="245"/>
      <c r="P312" s="245"/>
      <c r="Q312" s="245"/>
      <c r="R312" s="245"/>
      <c r="S312" s="245"/>
      <c r="T312" s="245"/>
      <c r="U312" s="245"/>
      <c r="V312" s="245"/>
      <c r="W312" s="245"/>
      <c r="X312" s="246"/>
      <c r="Y312" s="13"/>
      <c r="Z312" s="13"/>
      <c r="AA312" s="13"/>
      <c r="AB312" s="13"/>
      <c r="AC312" s="13"/>
      <c r="AD312" s="13"/>
      <c r="AE312" s="13"/>
      <c r="AT312" s="247" t="s">
        <v>222</v>
      </c>
      <c r="AU312" s="247" t="s">
        <v>86</v>
      </c>
      <c r="AV312" s="13" t="s">
        <v>86</v>
      </c>
      <c r="AW312" s="13" t="s">
        <v>5</v>
      </c>
      <c r="AX312" s="13" t="s">
        <v>84</v>
      </c>
      <c r="AY312" s="247" t="s">
        <v>211</v>
      </c>
    </row>
    <row r="313" s="2" customFormat="1">
      <c r="A313" s="40"/>
      <c r="B313" s="41"/>
      <c r="C313" s="218" t="s">
        <v>445</v>
      </c>
      <c r="D313" s="218" t="s">
        <v>213</v>
      </c>
      <c r="E313" s="219" t="s">
        <v>1910</v>
      </c>
      <c r="F313" s="220" t="s">
        <v>1911</v>
      </c>
      <c r="G313" s="221" t="s">
        <v>497</v>
      </c>
      <c r="H313" s="222">
        <v>15</v>
      </c>
      <c r="I313" s="223"/>
      <c r="J313" s="223"/>
      <c r="K313" s="224">
        <f>ROUND(P313*H313,2)</f>
        <v>0</v>
      </c>
      <c r="L313" s="220" t="s">
        <v>217</v>
      </c>
      <c r="M313" s="46"/>
      <c r="N313" s="225" t="s">
        <v>22</v>
      </c>
      <c r="O313" s="226" t="s">
        <v>46</v>
      </c>
      <c r="P313" s="227">
        <f>I313+J313</f>
        <v>0</v>
      </c>
      <c r="Q313" s="227">
        <f>ROUND(I313*H313,2)</f>
        <v>0</v>
      </c>
      <c r="R313" s="227">
        <f>ROUND(J313*H313,2)</f>
        <v>0</v>
      </c>
      <c r="S313" s="86"/>
      <c r="T313" s="228">
        <f>S313*H313</f>
        <v>0</v>
      </c>
      <c r="U313" s="228">
        <v>0</v>
      </c>
      <c r="V313" s="228">
        <f>U313*H313</f>
        <v>0</v>
      </c>
      <c r="W313" s="228">
        <v>0</v>
      </c>
      <c r="X313" s="229">
        <f>W313*H313</f>
        <v>0</v>
      </c>
      <c r="Y313" s="40"/>
      <c r="Z313" s="40"/>
      <c r="AA313" s="40"/>
      <c r="AB313" s="40"/>
      <c r="AC313" s="40"/>
      <c r="AD313" s="40"/>
      <c r="AE313" s="40"/>
      <c r="AR313" s="230" t="s">
        <v>218</v>
      </c>
      <c r="AT313" s="230" t="s">
        <v>213</v>
      </c>
      <c r="AU313" s="230" t="s">
        <v>86</v>
      </c>
      <c r="AY313" s="19" t="s">
        <v>211</v>
      </c>
      <c r="BE313" s="231">
        <f>IF(O313="základní",K313,0)</f>
        <v>0</v>
      </c>
      <c r="BF313" s="231">
        <f>IF(O313="snížená",K313,0)</f>
        <v>0</v>
      </c>
      <c r="BG313" s="231">
        <f>IF(O313="zákl. přenesená",K313,0)</f>
        <v>0</v>
      </c>
      <c r="BH313" s="231">
        <f>IF(O313="sníž. přenesená",K313,0)</f>
        <v>0</v>
      </c>
      <c r="BI313" s="231">
        <f>IF(O313="nulová",K313,0)</f>
        <v>0</v>
      </c>
      <c r="BJ313" s="19" t="s">
        <v>84</v>
      </c>
      <c r="BK313" s="231">
        <f>ROUND(P313*H313,2)</f>
        <v>0</v>
      </c>
      <c r="BL313" s="19" t="s">
        <v>218</v>
      </c>
      <c r="BM313" s="230" t="s">
        <v>1912</v>
      </c>
    </row>
    <row r="314" s="2" customFormat="1">
      <c r="A314" s="40"/>
      <c r="B314" s="41"/>
      <c r="C314" s="42"/>
      <c r="D314" s="232" t="s">
        <v>220</v>
      </c>
      <c r="E314" s="42"/>
      <c r="F314" s="233" t="s">
        <v>1913</v>
      </c>
      <c r="G314" s="42"/>
      <c r="H314" s="42"/>
      <c r="I314" s="234"/>
      <c r="J314" s="234"/>
      <c r="K314" s="42"/>
      <c r="L314" s="42"/>
      <c r="M314" s="46"/>
      <c r="N314" s="235"/>
      <c r="O314" s="236"/>
      <c r="P314" s="86"/>
      <c r="Q314" s="86"/>
      <c r="R314" s="86"/>
      <c r="S314" s="86"/>
      <c r="T314" s="86"/>
      <c r="U314" s="86"/>
      <c r="V314" s="86"/>
      <c r="W314" s="86"/>
      <c r="X314" s="87"/>
      <c r="Y314" s="40"/>
      <c r="Z314" s="40"/>
      <c r="AA314" s="40"/>
      <c r="AB314" s="40"/>
      <c r="AC314" s="40"/>
      <c r="AD314" s="40"/>
      <c r="AE314" s="40"/>
      <c r="AT314" s="19" t="s">
        <v>220</v>
      </c>
      <c r="AU314" s="19" t="s">
        <v>86</v>
      </c>
    </row>
    <row r="315" s="13" customFormat="1">
      <c r="A315" s="13"/>
      <c r="B315" s="237"/>
      <c r="C315" s="238"/>
      <c r="D315" s="232" t="s">
        <v>222</v>
      </c>
      <c r="E315" s="239" t="s">
        <v>22</v>
      </c>
      <c r="F315" s="240" t="s">
        <v>1914</v>
      </c>
      <c r="G315" s="238"/>
      <c r="H315" s="241">
        <v>15</v>
      </c>
      <c r="I315" s="242"/>
      <c r="J315" s="242"/>
      <c r="K315" s="238"/>
      <c r="L315" s="238"/>
      <c r="M315" s="243"/>
      <c r="N315" s="244"/>
      <c r="O315" s="245"/>
      <c r="P315" s="245"/>
      <c r="Q315" s="245"/>
      <c r="R315" s="245"/>
      <c r="S315" s="245"/>
      <c r="T315" s="245"/>
      <c r="U315" s="245"/>
      <c r="V315" s="245"/>
      <c r="W315" s="245"/>
      <c r="X315" s="246"/>
      <c r="Y315" s="13"/>
      <c r="Z315" s="13"/>
      <c r="AA315" s="13"/>
      <c r="AB315" s="13"/>
      <c r="AC315" s="13"/>
      <c r="AD315" s="13"/>
      <c r="AE315" s="13"/>
      <c r="AT315" s="247" t="s">
        <v>222</v>
      </c>
      <c r="AU315" s="247" t="s">
        <v>86</v>
      </c>
      <c r="AV315" s="13" t="s">
        <v>86</v>
      </c>
      <c r="AW315" s="13" t="s">
        <v>5</v>
      </c>
      <c r="AX315" s="13" t="s">
        <v>84</v>
      </c>
      <c r="AY315" s="247" t="s">
        <v>211</v>
      </c>
    </row>
    <row r="316" s="2" customFormat="1">
      <c r="A316" s="40"/>
      <c r="B316" s="41"/>
      <c r="C316" s="218" t="s">
        <v>451</v>
      </c>
      <c r="D316" s="218" t="s">
        <v>213</v>
      </c>
      <c r="E316" s="219" t="s">
        <v>1915</v>
      </c>
      <c r="F316" s="220" t="s">
        <v>1916</v>
      </c>
      <c r="G316" s="221" t="s">
        <v>497</v>
      </c>
      <c r="H316" s="222">
        <v>3</v>
      </c>
      <c r="I316" s="223"/>
      <c r="J316" s="223"/>
      <c r="K316" s="224">
        <f>ROUND(P316*H316,2)</f>
        <v>0</v>
      </c>
      <c r="L316" s="220" t="s">
        <v>217</v>
      </c>
      <c r="M316" s="46"/>
      <c r="N316" s="225" t="s">
        <v>22</v>
      </c>
      <c r="O316" s="226" t="s">
        <v>46</v>
      </c>
      <c r="P316" s="227">
        <f>I316+J316</f>
        <v>0</v>
      </c>
      <c r="Q316" s="227">
        <f>ROUND(I316*H316,2)</f>
        <v>0</v>
      </c>
      <c r="R316" s="227">
        <f>ROUND(J316*H316,2)</f>
        <v>0</v>
      </c>
      <c r="S316" s="86"/>
      <c r="T316" s="228">
        <f>S316*H316</f>
        <v>0</v>
      </c>
      <c r="U316" s="228">
        <v>0</v>
      </c>
      <c r="V316" s="228">
        <f>U316*H316</f>
        <v>0</v>
      </c>
      <c r="W316" s="228">
        <v>0</v>
      </c>
      <c r="X316" s="229">
        <f>W316*H316</f>
        <v>0</v>
      </c>
      <c r="Y316" s="40"/>
      <c r="Z316" s="40"/>
      <c r="AA316" s="40"/>
      <c r="AB316" s="40"/>
      <c r="AC316" s="40"/>
      <c r="AD316" s="40"/>
      <c r="AE316" s="40"/>
      <c r="AR316" s="230" t="s">
        <v>218</v>
      </c>
      <c r="AT316" s="230" t="s">
        <v>213</v>
      </c>
      <c r="AU316" s="230" t="s">
        <v>86</v>
      </c>
      <c r="AY316" s="19" t="s">
        <v>211</v>
      </c>
      <c r="BE316" s="231">
        <f>IF(O316="základní",K316,0)</f>
        <v>0</v>
      </c>
      <c r="BF316" s="231">
        <f>IF(O316="snížená",K316,0)</f>
        <v>0</v>
      </c>
      <c r="BG316" s="231">
        <f>IF(O316="zákl. přenesená",K316,0)</f>
        <v>0</v>
      </c>
      <c r="BH316" s="231">
        <f>IF(O316="sníž. přenesená",K316,0)</f>
        <v>0</v>
      </c>
      <c r="BI316" s="231">
        <f>IF(O316="nulová",K316,0)</f>
        <v>0</v>
      </c>
      <c r="BJ316" s="19" t="s">
        <v>84</v>
      </c>
      <c r="BK316" s="231">
        <f>ROUND(P316*H316,2)</f>
        <v>0</v>
      </c>
      <c r="BL316" s="19" t="s">
        <v>218</v>
      </c>
      <c r="BM316" s="230" t="s">
        <v>1917</v>
      </c>
    </row>
    <row r="317" s="2" customFormat="1">
      <c r="A317" s="40"/>
      <c r="B317" s="41"/>
      <c r="C317" s="42"/>
      <c r="D317" s="232" t="s">
        <v>220</v>
      </c>
      <c r="E317" s="42"/>
      <c r="F317" s="233" t="s">
        <v>1918</v>
      </c>
      <c r="G317" s="42"/>
      <c r="H317" s="42"/>
      <c r="I317" s="234"/>
      <c r="J317" s="234"/>
      <c r="K317" s="42"/>
      <c r="L317" s="42"/>
      <c r="M317" s="46"/>
      <c r="N317" s="235"/>
      <c r="O317" s="236"/>
      <c r="P317" s="86"/>
      <c r="Q317" s="86"/>
      <c r="R317" s="86"/>
      <c r="S317" s="86"/>
      <c r="T317" s="86"/>
      <c r="U317" s="86"/>
      <c r="V317" s="86"/>
      <c r="W317" s="86"/>
      <c r="X317" s="87"/>
      <c r="Y317" s="40"/>
      <c r="Z317" s="40"/>
      <c r="AA317" s="40"/>
      <c r="AB317" s="40"/>
      <c r="AC317" s="40"/>
      <c r="AD317" s="40"/>
      <c r="AE317" s="40"/>
      <c r="AT317" s="19" t="s">
        <v>220</v>
      </c>
      <c r="AU317" s="19" t="s">
        <v>86</v>
      </c>
    </row>
    <row r="318" s="13" customFormat="1">
      <c r="A318" s="13"/>
      <c r="B318" s="237"/>
      <c r="C318" s="238"/>
      <c r="D318" s="232" t="s">
        <v>222</v>
      </c>
      <c r="E318" s="239" t="s">
        <v>22</v>
      </c>
      <c r="F318" s="240" t="s">
        <v>1919</v>
      </c>
      <c r="G318" s="238"/>
      <c r="H318" s="241">
        <v>3</v>
      </c>
      <c r="I318" s="242"/>
      <c r="J318" s="242"/>
      <c r="K318" s="238"/>
      <c r="L318" s="238"/>
      <c r="M318" s="243"/>
      <c r="N318" s="244"/>
      <c r="O318" s="245"/>
      <c r="P318" s="245"/>
      <c r="Q318" s="245"/>
      <c r="R318" s="245"/>
      <c r="S318" s="245"/>
      <c r="T318" s="245"/>
      <c r="U318" s="245"/>
      <c r="V318" s="245"/>
      <c r="W318" s="245"/>
      <c r="X318" s="246"/>
      <c r="Y318" s="13"/>
      <c r="Z318" s="13"/>
      <c r="AA318" s="13"/>
      <c r="AB318" s="13"/>
      <c r="AC318" s="13"/>
      <c r="AD318" s="13"/>
      <c r="AE318" s="13"/>
      <c r="AT318" s="247" t="s">
        <v>222</v>
      </c>
      <c r="AU318" s="247" t="s">
        <v>86</v>
      </c>
      <c r="AV318" s="13" t="s">
        <v>86</v>
      </c>
      <c r="AW318" s="13" t="s">
        <v>5</v>
      </c>
      <c r="AX318" s="13" t="s">
        <v>84</v>
      </c>
      <c r="AY318" s="247" t="s">
        <v>211</v>
      </c>
    </row>
    <row r="319" s="2" customFormat="1">
      <c r="A319" s="40"/>
      <c r="B319" s="41"/>
      <c r="C319" s="218" t="s">
        <v>457</v>
      </c>
      <c r="D319" s="218" t="s">
        <v>213</v>
      </c>
      <c r="E319" s="219" t="s">
        <v>1920</v>
      </c>
      <c r="F319" s="220" t="s">
        <v>1921</v>
      </c>
      <c r="G319" s="221" t="s">
        <v>272</v>
      </c>
      <c r="H319" s="222">
        <v>421.60000000000002</v>
      </c>
      <c r="I319" s="223"/>
      <c r="J319" s="223"/>
      <c r="K319" s="224">
        <f>ROUND(P319*H319,2)</f>
        <v>0</v>
      </c>
      <c r="L319" s="220" t="s">
        <v>217</v>
      </c>
      <c r="M319" s="46"/>
      <c r="N319" s="225" t="s">
        <v>22</v>
      </c>
      <c r="O319" s="226" t="s">
        <v>46</v>
      </c>
      <c r="P319" s="227">
        <f>I319+J319</f>
        <v>0</v>
      </c>
      <c r="Q319" s="227">
        <f>ROUND(I319*H319,2)</f>
        <v>0</v>
      </c>
      <c r="R319" s="227">
        <f>ROUND(J319*H319,2)</f>
        <v>0</v>
      </c>
      <c r="S319" s="86"/>
      <c r="T319" s="228">
        <f>S319*H319</f>
        <v>0</v>
      </c>
      <c r="U319" s="228">
        <v>0.00012999999999999999</v>
      </c>
      <c r="V319" s="228">
        <f>U319*H319</f>
        <v>0.054807999999999996</v>
      </c>
      <c r="W319" s="228">
        <v>0</v>
      </c>
      <c r="X319" s="229">
        <f>W319*H319</f>
        <v>0</v>
      </c>
      <c r="Y319" s="40"/>
      <c r="Z319" s="40"/>
      <c r="AA319" s="40"/>
      <c r="AB319" s="40"/>
      <c r="AC319" s="40"/>
      <c r="AD319" s="40"/>
      <c r="AE319" s="40"/>
      <c r="AR319" s="230" t="s">
        <v>218</v>
      </c>
      <c r="AT319" s="230" t="s">
        <v>213</v>
      </c>
      <c r="AU319" s="230" t="s">
        <v>86</v>
      </c>
      <c r="AY319" s="19" t="s">
        <v>211</v>
      </c>
      <c r="BE319" s="231">
        <f>IF(O319="základní",K319,0)</f>
        <v>0</v>
      </c>
      <c r="BF319" s="231">
        <f>IF(O319="snížená",K319,0)</f>
        <v>0</v>
      </c>
      <c r="BG319" s="231">
        <f>IF(O319="zákl. přenesená",K319,0)</f>
        <v>0</v>
      </c>
      <c r="BH319" s="231">
        <f>IF(O319="sníž. přenesená",K319,0)</f>
        <v>0</v>
      </c>
      <c r="BI319" s="231">
        <f>IF(O319="nulová",K319,0)</f>
        <v>0</v>
      </c>
      <c r="BJ319" s="19" t="s">
        <v>84</v>
      </c>
      <c r="BK319" s="231">
        <f>ROUND(P319*H319,2)</f>
        <v>0</v>
      </c>
      <c r="BL319" s="19" t="s">
        <v>218</v>
      </c>
      <c r="BM319" s="230" t="s">
        <v>1922</v>
      </c>
    </row>
    <row r="320" s="2" customFormat="1">
      <c r="A320" s="40"/>
      <c r="B320" s="41"/>
      <c r="C320" s="42"/>
      <c r="D320" s="232" t="s">
        <v>220</v>
      </c>
      <c r="E320" s="42"/>
      <c r="F320" s="233" t="s">
        <v>1923</v>
      </c>
      <c r="G320" s="42"/>
      <c r="H320" s="42"/>
      <c r="I320" s="234"/>
      <c r="J320" s="234"/>
      <c r="K320" s="42"/>
      <c r="L320" s="42"/>
      <c r="M320" s="46"/>
      <c r="N320" s="235"/>
      <c r="O320" s="236"/>
      <c r="P320" s="86"/>
      <c r="Q320" s="86"/>
      <c r="R320" s="86"/>
      <c r="S320" s="86"/>
      <c r="T320" s="86"/>
      <c r="U320" s="86"/>
      <c r="V320" s="86"/>
      <c r="W320" s="86"/>
      <c r="X320" s="87"/>
      <c r="Y320" s="40"/>
      <c r="Z320" s="40"/>
      <c r="AA320" s="40"/>
      <c r="AB320" s="40"/>
      <c r="AC320" s="40"/>
      <c r="AD320" s="40"/>
      <c r="AE320" s="40"/>
      <c r="AT320" s="19" t="s">
        <v>220</v>
      </c>
      <c r="AU320" s="19" t="s">
        <v>86</v>
      </c>
    </row>
    <row r="321" s="13" customFormat="1">
      <c r="A321" s="13"/>
      <c r="B321" s="237"/>
      <c r="C321" s="238"/>
      <c r="D321" s="232" t="s">
        <v>222</v>
      </c>
      <c r="E321" s="239" t="s">
        <v>22</v>
      </c>
      <c r="F321" s="240" t="s">
        <v>1924</v>
      </c>
      <c r="G321" s="238"/>
      <c r="H321" s="241">
        <v>421.60000000000002</v>
      </c>
      <c r="I321" s="242"/>
      <c r="J321" s="242"/>
      <c r="K321" s="238"/>
      <c r="L321" s="238"/>
      <c r="M321" s="243"/>
      <c r="N321" s="244"/>
      <c r="O321" s="245"/>
      <c r="P321" s="245"/>
      <c r="Q321" s="245"/>
      <c r="R321" s="245"/>
      <c r="S321" s="245"/>
      <c r="T321" s="245"/>
      <c r="U321" s="245"/>
      <c r="V321" s="245"/>
      <c r="W321" s="245"/>
      <c r="X321" s="246"/>
      <c r="Y321" s="13"/>
      <c r="Z321" s="13"/>
      <c r="AA321" s="13"/>
      <c r="AB321" s="13"/>
      <c r="AC321" s="13"/>
      <c r="AD321" s="13"/>
      <c r="AE321" s="13"/>
      <c r="AT321" s="247" t="s">
        <v>222</v>
      </c>
      <c r="AU321" s="247" t="s">
        <v>86</v>
      </c>
      <c r="AV321" s="13" t="s">
        <v>86</v>
      </c>
      <c r="AW321" s="13" t="s">
        <v>5</v>
      </c>
      <c r="AX321" s="13" t="s">
        <v>77</v>
      </c>
      <c r="AY321" s="247" t="s">
        <v>211</v>
      </c>
    </row>
    <row r="322" s="14" customFormat="1">
      <c r="A322" s="14"/>
      <c r="B322" s="248"/>
      <c r="C322" s="249"/>
      <c r="D322" s="232" t="s">
        <v>222</v>
      </c>
      <c r="E322" s="250" t="s">
        <v>22</v>
      </c>
      <c r="F322" s="251" t="s">
        <v>331</v>
      </c>
      <c r="G322" s="249"/>
      <c r="H322" s="252">
        <v>421.60000000000002</v>
      </c>
      <c r="I322" s="253"/>
      <c r="J322" s="253"/>
      <c r="K322" s="249"/>
      <c r="L322" s="249"/>
      <c r="M322" s="254"/>
      <c r="N322" s="255"/>
      <c r="O322" s="256"/>
      <c r="P322" s="256"/>
      <c r="Q322" s="256"/>
      <c r="R322" s="256"/>
      <c r="S322" s="256"/>
      <c r="T322" s="256"/>
      <c r="U322" s="256"/>
      <c r="V322" s="256"/>
      <c r="W322" s="256"/>
      <c r="X322" s="257"/>
      <c r="Y322" s="14"/>
      <c r="Z322" s="14"/>
      <c r="AA322" s="14"/>
      <c r="AB322" s="14"/>
      <c r="AC322" s="14"/>
      <c r="AD322" s="14"/>
      <c r="AE322" s="14"/>
      <c r="AT322" s="258" t="s">
        <v>222</v>
      </c>
      <c r="AU322" s="258" t="s">
        <v>86</v>
      </c>
      <c r="AV322" s="14" t="s">
        <v>218</v>
      </c>
      <c r="AW322" s="14" t="s">
        <v>5</v>
      </c>
      <c r="AX322" s="14" t="s">
        <v>84</v>
      </c>
      <c r="AY322" s="258" t="s">
        <v>211</v>
      </c>
    </row>
    <row r="323" s="2" customFormat="1" ht="24.15" customHeight="1">
      <c r="A323" s="40"/>
      <c r="B323" s="41"/>
      <c r="C323" s="218" t="s">
        <v>462</v>
      </c>
      <c r="D323" s="218" t="s">
        <v>213</v>
      </c>
      <c r="E323" s="219" t="s">
        <v>1051</v>
      </c>
      <c r="F323" s="220" t="s">
        <v>1052</v>
      </c>
      <c r="G323" s="221" t="s">
        <v>272</v>
      </c>
      <c r="H323" s="222">
        <v>451.60000000000002</v>
      </c>
      <c r="I323" s="223"/>
      <c r="J323" s="223"/>
      <c r="K323" s="224">
        <f>ROUND(P323*H323,2)</f>
        <v>0</v>
      </c>
      <c r="L323" s="220" t="s">
        <v>217</v>
      </c>
      <c r="M323" s="46"/>
      <c r="N323" s="225" t="s">
        <v>22</v>
      </c>
      <c r="O323" s="226" t="s">
        <v>46</v>
      </c>
      <c r="P323" s="227">
        <f>I323+J323</f>
        <v>0</v>
      </c>
      <c r="Q323" s="227">
        <f>ROUND(I323*H323,2)</f>
        <v>0</v>
      </c>
      <c r="R323" s="227">
        <f>ROUND(J323*H323,2)</f>
        <v>0</v>
      </c>
      <c r="S323" s="86"/>
      <c r="T323" s="228">
        <f>S323*H323</f>
        <v>0</v>
      </c>
      <c r="U323" s="228">
        <v>3.4999999999999997E-05</v>
      </c>
      <c r="V323" s="228">
        <f>U323*H323</f>
        <v>0.015806000000000001</v>
      </c>
      <c r="W323" s="228">
        <v>0</v>
      </c>
      <c r="X323" s="229">
        <f>W323*H323</f>
        <v>0</v>
      </c>
      <c r="Y323" s="40"/>
      <c r="Z323" s="40"/>
      <c r="AA323" s="40"/>
      <c r="AB323" s="40"/>
      <c r="AC323" s="40"/>
      <c r="AD323" s="40"/>
      <c r="AE323" s="40"/>
      <c r="AR323" s="230" t="s">
        <v>218</v>
      </c>
      <c r="AT323" s="230" t="s">
        <v>213</v>
      </c>
      <c r="AU323" s="230" t="s">
        <v>86</v>
      </c>
      <c r="AY323" s="19" t="s">
        <v>211</v>
      </c>
      <c r="BE323" s="231">
        <f>IF(O323="základní",K323,0)</f>
        <v>0</v>
      </c>
      <c r="BF323" s="231">
        <f>IF(O323="snížená",K323,0)</f>
        <v>0</v>
      </c>
      <c r="BG323" s="231">
        <f>IF(O323="zákl. přenesená",K323,0)</f>
        <v>0</v>
      </c>
      <c r="BH323" s="231">
        <f>IF(O323="sníž. přenesená",K323,0)</f>
        <v>0</v>
      </c>
      <c r="BI323" s="231">
        <f>IF(O323="nulová",K323,0)</f>
        <v>0</v>
      </c>
      <c r="BJ323" s="19" t="s">
        <v>84</v>
      </c>
      <c r="BK323" s="231">
        <f>ROUND(P323*H323,2)</f>
        <v>0</v>
      </c>
      <c r="BL323" s="19" t="s">
        <v>218</v>
      </c>
      <c r="BM323" s="230" t="s">
        <v>1925</v>
      </c>
    </row>
    <row r="324" s="2" customFormat="1">
      <c r="A324" s="40"/>
      <c r="B324" s="41"/>
      <c r="C324" s="42"/>
      <c r="D324" s="232" t="s">
        <v>220</v>
      </c>
      <c r="E324" s="42"/>
      <c r="F324" s="233" t="s">
        <v>1054</v>
      </c>
      <c r="G324" s="42"/>
      <c r="H324" s="42"/>
      <c r="I324" s="234"/>
      <c r="J324" s="234"/>
      <c r="K324" s="42"/>
      <c r="L324" s="42"/>
      <c r="M324" s="46"/>
      <c r="N324" s="235"/>
      <c r="O324" s="236"/>
      <c r="P324" s="86"/>
      <c r="Q324" s="86"/>
      <c r="R324" s="86"/>
      <c r="S324" s="86"/>
      <c r="T324" s="86"/>
      <c r="U324" s="86"/>
      <c r="V324" s="86"/>
      <c r="W324" s="86"/>
      <c r="X324" s="87"/>
      <c r="Y324" s="40"/>
      <c r="Z324" s="40"/>
      <c r="AA324" s="40"/>
      <c r="AB324" s="40"/>
      <c r="AC324" s="40"/>
      <c r="AD324" s="40"/>
      <c r="AE324" s="40"/>
      <c r="AT324" s="19" t="s">
        <v>220</v>
      </c>
      <c r="AU324" s="19" t="s">
        <v>86</v>
      </c>
    </row>
    <row r="325" s="13" customFormat="1">
      <c r="A325" s="13"/>
      <c r="B325" s="237"/>
      <c r="C325" s="238"/>
      <c r="D325" s="232" t="s">
        <v>222</v>
      </c>
      <c r="E325" s="239" t="s">
        <v>22</v>
      </c>
      <c r="F325" s="240" t="s">
        <v>1924</v>
      </c>
      <c r="G325" s="238"/>
      <c r="H325" s="241">
        <v>421.60000000000002</v>
      </c>
      <c r="I325" s="242"/>
      <c r="J325" s="242"/>
      <c r="K325" s="238"/>
      <c r="L325" s="238"/>
      <c r="M325" s="243"/>
      <c r="N325" s="244"/>
      <c r="O325" s="245"/>
      <c r="P325" s="245"/>
      <c r="Q325" s="245"/>
      <c r="R325" s="245"/>
      <c r="S325" s="245"/>
      <c r="T325" s="245"/>
      <c r="U325" s="245"/>
      <c r="V325" s="245"/>
      <c r="W325" s="245"/>
      <c r="X325" s="246"/>
      <c r="Y325" s="13"/>
      <c r="Z325" s="13"/>
      <c r="AA325" s="13"/>
      <c r="AB325" s="13"/>
      <c r="AC325" s="13"/>
      <c r="AD325" s="13"/>
      <c r="AE325" s="13"/>
      <c r="AT325" s="247" t="s">
        <v>222</v>
      </c>
      <c r="AU325" s="247" t="s">
        <v>86</v>
      </c>
      <c r="AV325" s="13" t="s">
        <v>86</v>
      </c>
      <c r="AW325" s="13" t="s">
        <v>5</v>
      </c>
      <c r="AX325" s="13" t="s">
        <v>77</v>
      </c>
      <c r="AY325" s="247" t="s">
        <v>211</v>
      </c>
    </row>
    <row r="326" s="13" customFormat="1">
      <c r="A326" s="13"/>
      <c r="B326" s="237"/>
      <c r="C326" s="238"/>
      <c r="D326" s="232" t="s">
        <v>222</v>
      </c>
      <c r="E326" s="239" t="s">
        <v>22</v>
      </c>
      <c r="F326" s="240" t="s">
        <v>1926</v>
      </c>
      <c r="G326" s="238"/>
      <c r="H326" s="241">
        <v>30</v>
      </c>
      <c r="I326" s="242"/>
      <c r="J326" s="242"/>
      <c r="K326" s="238"/>
      <c r="L326" s="238"/>
      <c r="M326" s="243"/>
      <c r="N326" s="244"/>
      <c r="O326" s="245"/>
      <c r="P326" s="245"/>
      <c r="Q326" s="245"/>
      <c r="R326" s="245"/>
      <c r="S326" s="245"/>
      <c r="T326" s="245"/>
      <c r="U326" s="245"/>
      <c r="V326" s="245"/>
      <c r="W326" s="245"/>
      <c r="X326" s="246"/>
      <c r="Y326" s="13"/>
      <c r="Z326" s="13"/>
      <c r="AA326" s="13"/>
      <c r="AB326" s="13"/>
      <c r="AC326" s="13"/>
      <c r="AD326" s="13"/>
      <c r="AE326" s="13"/>
      <c r="AT326" s="247" t="s">
        <v>222</v>
      </c>
      <c r="AU326" s="247" t="s">
        <v>86</v>
      </c>
      <c r="AV326" s="13" t="s">
        <v>86</v>
      </c>
      <c r="AW326" s="13" t="s">
        <v>5</v>
      </c>
      <c r="AX326" s="13" t="s">
        <v>77</v>
      </c>
      <c r="AY326" s="247" t="s">
        <v>211</v>
      </c>
    </row>
    <row r="327" s="14" customFormat="1">
      <c r="A327" s="14"/>
      <c r="B327" s="248"/>
      <c r="C327" s="249"/>
      <c r="D327" s="232" t="s">
        <v>222</v>
      </c>
      <c r="E327" s="250" t="s">
        <v>22</v>
      </c>
      <c r="F327" s="251" t="s">
        <v>331</v>
      </c>
      <c r="G327" s="249"/>
      <c r="H327" s="252">
        <v>451.60000000000002</v>
      </c>
      <c r="I327" s="253"/>
      <c r="J327" s="253"/>
      <c r="K327" s="249"/>
      <c r="L327" s="249"/>
      <c r="M327" s="254"/>
      <c r="N327" s="255"/>
      <c r="O327" s="256"/>
      <c r="P327" s="256"/>
      <c r="Q327" s="256"/>
      <c r="R327" s="256"/>
      <c r="S327" s="256"/>
      <c r="T327" s="256"/>
      <c r="U327" s="256"/>
      <c r="V327" s="256"/>
      <c r="W327" s="256"/>
      <c r="X327" s="257"/>
      <c r="Y327" s="14"/>
      <c r="Z327" s="14"/>
      <c r="AA327" s="14"/>
      <c r="AB327" s="14"/>
      <c r="AC327" s="14"/>
      <c r="AD327" s="14"/>
      <c r="AE327" s="14"/>
      <c r="AT327" s="258" t="s">
        <v>222</v>
      </c>
      <c r="AU327" s="258" t="s">
        <v>86</v>
      </c>
      <c r="AV327" s="14" t="s">
        <v>218</v>
      </c>
      <c r="AW327" s="14" t="s">
        <v>5</v>
      </c>
      <c r="AX327" s="14" t="s">
        <v>84</v>
      </c>
      <c r="AY327" s="258" t="s">
        <v>211</v>
      </c>
    </row>
    <row r="328" s="2" customFormat="1" ht="24.15" customHeight="1">
      <c r="A328" s="40"/>
      <c r="B328" s="41"/>
      <c r="C328" s="218" t="s">
        <v>467</v>
      </c>
      <c r="D328" s="218" t="s">
        <v>213</v>
      </c>
      <c r="E328" s="219" t="s">
        <v>1927</v>
      </c>
      <c r="F328" s="220" t="s">
        <v>1928</v>
      </c>
      <c r="G328" s="221" t="s">
        <v>497</v>
      </c>
      <c r="H328" s="222">
        <v>2</v>
      </c>
      <c r="I328" s="223"/>
      <c r="J328" s="223"/>
      <c r="K328" s="224">
        <f>ROUND(P328*H328,2)</f>
        <v>0</v>
      </c>
      <c r="L328" s="220" t="s">
        <v>217</v>
      </c>
      <c r="M328" s="46"/>
      <c r="N328" s="225" t="s">
        <v>22</v>
      </c>
      <c r="O328" s="226" t="s">
        <v>46</v>
      </c>
      <c r="P328" s="227">
        <f>I328+J328</f>
        <v>0</v>
      </c>
      <c r="Q328" s="227">
        <f>ROUND(I328*H328,2)</f>
        <v>0</v>
      </c>
      <c r="R328" s="227">
        <f>ROUND(J328*H328,2)</f>
        <v>0</v>
      </c>
      <c r="S328" s="86"/>
      <c r="T328" s="228">
        <f>S328*H328</f>
        <v>0</v>
      </c>
      <c r="U328" s="228">
        <v>0.0093600000000000003</v>
      </c>
      <c r="V328" s="228">
        <f>U328*H328</f>
        <v>0.018720000000000001</v>
      </c>
      <c r="W328" s="228">
        <v>0</v>
      </c>
      <c r="X328" s="229">
        <f>W328*H328</f>
        <v>0</v>
      </c>
      <c r="Y328" s="40"/>
      <c r="Z328" s="40"/>
      <c r="AA328" s="40"/>
      <c r="AB328" s="40"/>
      <c r="AC328" s="40"/>
      <c r="AD328" s="40"/>
      <c r="AE328" s="40"/>
      <c r="AR328" s="230" t="s">
        <v>218</v>
      </c>
      <c r="AT328" s="230" t="s">
        <v>213</v>
      </c>
      <c r="AU328" s="230" t="s">
        <v>86</v>
      </c>
      <c r="AY328" s="19" t="s">
        <v>211</v>
      </c>
      <c r="BE328" s="231">
        <f>IF(O328="základní",K328,0)</f>
        <v>0</v>
      </c>
      <c r="BF328" s="231">
        <f>IF(O328="snížená",K328,0)</f>
        <v>0</v>
      </c>
      <c r="BG328" s="231">
        <f>IF(O328="zákl. přenesená",K328,0)</f>
        <v>0</v>
      </c>
      <c r="BH328" s="231">
        <f>IF(O328="sníž. přenesená",K328,0)</f>
        <v>0</v>
      </c>
      <c r="BI328" s="231">
        <f>IF(O328="nulová",K328,0)</f>
        <v>0</v>
      </c>
      <c r="BJ328" s="19" t="s">
        <v>84</v>
      </c>
      <c r="BK328" s="231">
        <f>ROUND(P328*H328,2)</f>
        <v>0</v>
      </c>
      <c r="BL328" s="19" t="s">
        <v>218</v>
      </c>
      <c r="BM328" s="230" t="s">
        <v>1929</v>
      </c>
    </row>
    <row r="329" s="2" customFormat="1">
      <c r="A329" s="40"/>
      <c r="B329" s="41"/>
      <c r="C329" s="42"/>
      <c r="D329" s="232" t="s">
        <v>220</v>
      </c>
      <c r="E329" s="42"/>
      <c r="F329" s="233" t="s">
        <v>1930</v>
      </c>
      <c r="G329" s="42"/>
      <c r="H329" s="42"/>
      <c r="I329" s="234"/>
      <c r="J329" s="234"/>
      <c r="K329" s="42"/>
      <c r="L329" s="42"/>
      <c r="M329" s="46"/>
      <c r="N329" s="235"/>
      <c r="O329" s="236"/>
      <c r="P329" s="86"/>
      <c r="Q329" s="86"/>
      <c r="R329" s="86"/>
      <c r="S329" s="86"/>
      <c r="T329" s="86"/>
      <c r="U329" s="86"/>
      <c r="V329" s="86"/>
      <c r="W329" s="86"/>
      <c r="X329" s="87"/>
      <c r="Y329" s="40"/>
      <c r="Z329" s="40"/>
      <c r="AA329" s="40"/>
      <c r="AB329" s="40"/>
      <c r="AC329" s="40"/>
      <c r="AD329" s="40"/>
      <c r="AE329" s="40"/>
      <c r="AT329" s="19" t="s">
        <v>220</v>
      </c>
      <c r="AU329" s="19" t="s">
        <v>86</v>
      </c>
    </row>
    <row r="330" s="13" customFormat="1">
      <c r="A330" s="13"/>
      <c r="B330" s="237"/>
      <c r="C330" s="238"/>
      <c r="D330" s="232" t="s">
        <v>222</v>
      </c>
      <c r="E330" s="239" t="s">
        <v>22</v>
      </c>
      <c r="F330" s="240" t="s">
        <v>1931</v>
      </c>
      <c r="G330" s="238"/>
      <c r="H330" s="241">
        <v>2</v>
      </c>
      <c r="I330" s="242"/>
      <c r="J330" s="242"/>
      <c r="K330" s="238"/>
      <c r="L330" s="238"/>
      <c r="M330" s="243"/>
      <c r="N330" s="244"/>
      <c r="O330" s="245"/>
      <c r="P330" s="245"/>
      <c r="Q330" s="245"/>
      <c r="R330" s="245"/>
      <c r="S330" s="245"/>
      <c r="T330" s="245"/>
      <c r="U330" s="245"/>
      <c r="V330" s="245"/>
      <c r="W330" s="245"/>
      <c r="X330" s="246"/>
      <c r="Y330" s="13"/>
      <c r="Z330" s="13"/>
      <c r="AA330" s="13"/>
      <c r="AB330" s="13"/>
      <c r="AC330" s="13"/>
      <c r="AD330" s="13"/>
      <c r="AE330" s="13"/>
      <c r="AT330" s="247" t="s">
        <v>222</v>
      </c>
      <c r="AU330" s="247" t="s">
        <v>86</v>
      </c>
      <c r="AV330" s="13" t="s">
        <v>86</v>
      </c>
      <c r="AW330" s="13" t="s">
        <v>5</v>
      </c>
      <c r="AX330" s="13" t="s">
        <v>84</v>
      </c>
      <c r="AY330" s="247" t="s">
        <v>211</v>
      </c>
    </row>
    <row r="331" s="2" customFormat="1" ht="16.5" customHeight="1">
      <c r="A331" s="40"/>
      <c r="B331" s="41"/>
      <c r="C331" s="259" t="s">
        <v>469</v>
      </c>
      <c r="D331" s="259" t="s">
        <v>452</v>
      </c>
      <c r="E331" s="260" t="s">
        <v>1932</v>
      </c>
      <c r="F331" s="261" t="s">
        <v>1933</v>
      </c>
      <c r="G331" s="262" t="s">
        <v>497</v>
      </c>
      <c r="H331" s="263">
        <v>1</v>
      </c>
      <c r="I331" s="264"/>
      <c r="J331" s="265"/>
      <c r="K331" s="266">
        <f>ROUND(P331*H331,2)</f>
        <v>0</v>
      </c>
      <c r="L331" s="261" t="s">
        <v>22</v>
      </c>
      <c r="M331" s="267"/>
      <c r="N331" s="268" t="s">
        <v>22</v>
      </c>
      <c r="O331" s="226" t="s">
        <v>46</v>
      </c>
      <c r="P331" s="227">
        <f>I331+J331</f>
        <v>0</v>
      </c>
      <c r="Q331" s="227">
        <f>ROUND(I331*H331,2)</f>
        <v>0</v>
      </c>
      <c r="R331" s="227">
        <f>ROUND(J331*H331,2)</f>
        <v>0</v>
      </c>
      <c r="S331" s="86"/>
      <c r="T331" s="228">
        <f>S331*H331</f>
        <v>0</v>
      </c>
      <c r="U331" s="228">
        <v>0</v>
      </c>
      <c r="V331" s="228">
        <f>U331*H331</f>
        <v>0</v>
      </c>
      <c r="W331" s="228">
        <v>0</v>
      </c>
      <c r="X331" s="229">
        <f>W331*H331</f>
        <v>0</v>
      </c>
      <c r="Y331" s="40"/>
      <c r="Z331" s="40"/>
      <c r="AA331" s="40"/>
      <c r="AB331" s="40"/>
      <c r="AC331" s="40"/>
      <c r="AD331" s="40"/>
      <c r="AE331" s="40"/>
      <c r="AR331" s="230" t="s">
        <v>258</v>
      </c>
      <c r="AT331" s="230" t="s">
        <v>452</v>
      </c>
      <c r="AU331" s="230" t="s">
        <v>86</v>
      </c>
      <c r="AY331" s="19" t="s">
        <v>211</v>
      </c>
      <c r="BE331" s="231">
        <f>IF(O331="základní",K331,0)</f>
        <v>0</v>
      </c>
      <c r="BF331" s="231">
        <f>IF(O331="snížená",K331,0)</f>
        <v>0</v>
      </c>
      <c r="BG331" s="231">
        <f>IF(O331="zákl. přenesená",K331,0)</f>
        <v>0</v>
      </c>
      <c r="BH331" s="231">
        <f>IF(O331="sníž. přenesená",K331,0)</f>
        <v>0</v>
      </c>
      <c r="BI331" s="231">
        <f>IF(O331="nulová",K331,0)</f>
        <v>0</v>
      </c>
      <c r="BJ331" s="19" t="s">
        <v>84</v>
      </c>
      <c r="BK331" s="231">
        <f>ROUND(P331*H331,2)</f>
        <v>0</v>
      </c>
      <c r="BL331" s="19" t="s">
        <v>218</v>
      </c>
      <c r="BM331" s="230" t="s">
        <v>1934</v>
      </c>
    </row>
    <row r="332" s="2" customFormat="1">
      <c r="A332" s="40"/>
      <c r="B332" s="41"/>
      <c r="C332" s="42"/>
      <c r="D332" s="232" t="s">
        <v>220</v>
      </c>
      <c r="E332" s="42"/>
      <c r="F332" s="233" t="s">
        <v>1933</v>
      </c>
      <c r="G332" s="42"/>
      <c r="H332" s="42"/>
      <c r="I332" s="234"/>
      <c r="J332" s="234"/>
      <c r="K332" s="42"/>
      <c r="L332" s="42"/>
      <c r="M332" s="46"/>
      <c r="N332" s="235"/>
      <c r="O332" s="236"/>
      <c r="P332" s="86"/>
      <c r="Q332" s="86"/>
      <c r="R332" s="86"/>
      <c r="S332" s="86"/>
      <c r="T332" s="86"/>
      <c r="U332" s="86"/>
      <c r="V332" s="86"/>
      <c r="W332" s="86"/>
      <c r="X332" s="87"/>
      <c r="Y332" s="40"/>
      <c r="Z332" s="40"/>
      <c r="AA332" s="40"/>
      <c r="AB332" s="40"/>
      <c r="AC332" s="40"/>
      <c r="AD332" s="40"/>
      <c r="AE332" s="40"/>
      <c r="AT332" s="19" t="s">
        <v>220</v>
      </c>
      <c r="AU332" s="19" t="s">
        <v>86</v>
      </c>
    </row>
    <row r="333" s="2" customFormat="1">
      <c r="A333" s="40"/>
      <c r="B333" s="41"/>
      <c r="C333" s="42"/>
      <c r="D333" s="232" t="s">
        <v>584</v>
      </c>
      <c r="E333" s="42"/>
      <c r="F333" s="269" t="s">
        <v>1935</v>
      </c>
      <c r="G333" s="42"/>
      <c r="H333" s="42"/>
      <c r="I333" s="234"/>
      <c r="J333" s="234"/>
      <c r="K333" s="42"/>
      <c r="L333" s="42"/>
      <c r="M333" s="46"/>
      <c r="N333" s="235"/>
      <c r="O333" s="236"/>
      <c r="P333" s="86"/>
      <c r="Q333" s="86"/>
      <c r="R333" s="86"/>
      <c r="S333" s="86"/>
      <c r="T333" s="86"/>
      <c r="U333" s="86"/>
      <c r="V333" s="86"/>
      <c r="W333" s="86"/>
      <c r="X333" s="87"/>
      <c r="Y333" s="40"/>
      <c r="Z333" s="40"/>
      <c r="AA333" s="40"/>
      <c r="AB333" s="40"/>
      <c r="AC333" s="40"/>
      <c r="AD333" s="40"/>
      <c r="AE333" s="40"/>
      <c r="AT333" s="19" t="s">
        <v>584</v>
      </c>
      <c r="AU333" s="19" t="s">
        <v>86</v>
      </c>
    </row>
    <row r="334" s="13" customFormat="1">
      <c r="A334" s="13"/>
      <c r="B334" s="237"/>
      <c r="C334" s="238"/>
      <c r="D334" s="232" t="s">
        <v>222</v>
      </c>
      <c r="E334" s="239" t="s">
        <v>22</v>
      </c>
      <c r="F334" s="240" t="s">
        <v>268</v>
      </c>
      <c r="G334" s="238"/>
      <c r="H334" s="241">
        <v>1</v>
      </c>
      <c r="I334" s="242"/>
      <c r="J334" s="242"/>
      <c r="K334" s="238"/>
      <c r="L334" s="238"/>
      <c r="M334" s="243"/>
      <c r="N334" s="244"/>
      <c r="O334" s="245"/>
      <c r="P334" s="245"/>
      <c r="Q334" s="245"/>
      <c r="R334" s="245"/>
      <c r="S334" s="245"/>
      <c r="T334" s="245"/>
      <c r="U334" s="245"/>
      <c r="V334" s="245"/>
      <c r="W334" s="245"/>
      <c r="X334" s="246"/>
      <c r="Y334" s="13"/>
      <c r="Z334" s="13"/>
      <c r="AA334" s="13"/>
      <c r="AB334" s="13"/>
      <c r="AC334" s="13"/>
      <c r="AD334" s="13"/>
      <c r="AE334" s="13"/>
      <c r="AT334" s="247" t="s">
        <v>222</v>
      </c>
      <c r="AU334" s="247" t="s">
        <v>86</v>
      </c>
      <c r="AV334" s="13" t="s">
        <v>86</v>
      </c>
      <c r="AW334" s="13" t="s">
        <v>5</v>
      </c>
      <c r="AX334" s="13" t="s">
        <v>84</v>
      </c>
      <c r="AY334" s="247" t="s">
        <v>211</v>
      </c>
    </row>
    <row r="335" s="2" customFormat="1" ht="16.5" customHeight="1">
      <c r="A335" s="40"/>
      <c r="B335" s="41"/>
      <c r="C335" s="259" t="s">
        <v>472</v>
      </c>
      <c r="D335" s="259" t="s">
        <v>452</v>
      </c>
      <c r="E335" s="260" t="s">
        <v>1936</v>
      </c>
      <c r="F335" s="261" t="s">
        <v>1937</v>
      </c>
      <c r="G335" s="262" t="s">
        <v>497</v>
      </c>
      <c r="H335" s="263">
        <v>1</v>
      </c>
      <c r="I335" s="264"/>
      <c r="J335" s="265"/>
      <c r="K335" s="266">
        <f>ROUND(P335*H335,2)</f>
        <v>0</v>
      </c>
      <c r="L335" s="261" t="s">
        <v>22</v>
      </c>
      <c r="M335" s="267"/>
      <c r="N335" s="268" t="s">
        <v>22</v>
      </c>
      <c r="O335" s="226" t="s">
        <v>46</v>
      </c>
      <c r="P335" s="227">
        <f>I335+J335</f>
        <v>0</v>
      </c>
      <c r="Q335" s="227">
        <f>ROUND(I335*H335,2)</f>
        <v>0</v>
      </c>
      <c r="R335" s="227">
        <f>ROUND(J335*H335,2)</f>
        <v>0</v>
      </c>
      <c r="S335" s="86"/>
      <c r="T335" s="228">
        <f>S335*H335</f>
        <v>0</v>
      </c>
      <c r="U335" s="228">
        <v>0</v>
      </c>
      <c r="V335" s="228">
        <f>U335*H335</f>
        <v>0</v>
      </c>
      <c r="W335" s="228">
        <v>0</v>
      </c>
      <c r="X335" s="229">
        <f>W335*H335</f>
        <v>0</v>
      </c>
      <c r="Y335" s="40"/>
      <c r="Z335" s="40"/>
      <c r="AA335" s="40"/>
      <c r="AB335" s="40"/>
      <c r="AC335" s="40"/>
      <c r="AD335" s="40"/>
      <c r="AE335" s="40"/>
      <c r="AR335" s="230" t="s">
        <v>258</v>
      </c>
      <c r="AT335" s="230" t="s">
        <v>452</v>
      </c>
      <c r="AU335" s="230" t="s">
        <v>86</v>
      </c>
      <c r="AY335" s="19" t="s">
        <v>211</v>
      </c>
      <c r="BE335" s="231">
        <f>IF(O335="základní",K335,0)</f>
        <v>0</v>
      </c>
      <c r="BF335" s="231">
        <f>IF(O335="snížená",K335,0)</f>
        <v>0</v>
      </c>
      <c r="BG335" s="231">
        <f>IF(O335="zákl. přenesená",K335,0)</f>
        <v>0</v>
      </c>
      <c r="BH335" s="231">
        <f>IF(O335="sníž. přenesená",K335,0)</f>
        <v>0</v>
      </c>
      <c r="BI335" s="231">
        <f>IF(O335="nulová",K335,0)</f>
        <v>0</v>
      </c>
      <c r="BJ335" s="19" t="s">
        <v>84</v>
      </c>
      <c r="BK335" s="231">
        <f>ROUND(P335*H335,2)</f>
        <v>0</v>
      </c>
      <c r="BL335" s="19" t="s">
        <v>218</v>
      </c>
      <c r="BM335" s="230" t="s">
        <v>1938</v>
      </c>
    </row>
    <row r="336" s="2" customFormat="1">
      <c r="A336" s="40"/>
      <c r="B336" s="41"/>
      <c r="C336" s="42"/>
      <c r="D336" s="232" t="s">
        <v>220</v>
      </c>
      <c r="E336" s="42"/>
      <c r="F336" s="233" t="s">
        <v>1937</v>
      </c>
      <c r="G336" s="42"/>
      <c r="H336" s="42"/>
      <c r="I336" s="234"/>
      <c r="J336" s="234"/>
      <c r="K336" s="42"/>
      <c r="L336" s="42"/>
      <c r="M336" s="46"/>
      <c r="N336" s="235"/>
      <c r="O336" s="236"/>
      <c r="P336" s="86"/>
      <c r="Q336" s="86"/>
      <c r="R336" s="86"/>
      <c r="S336" s="86"/>
      <c r="T336" s="86"/>
      <c r="U336" s="86"/>
      <c r="V336" s="86"/>
      <c r="W336" s="86"/>
      <c r="X336" s="87"/>
      <c r="Y336" s="40"/>
      <c r="Z336" s="40"/>
      <c r="AA336" s="40"/>
      <c r="AB336" s="40"/>
      <c r="AC336" s="40"/>
      <c r="AD336" s="40"/>
      <c r="AE336" s="40"/>
      <c r="AT336" s="19" t="s">
        <v>220</v>
      </c>
      <c r="AU336" s="19" t="s">
        <v>86</v>
      </c>
    </row>
    <row r="337" s="2" customFormat="1">
      <c r="A337" s="40"/>
      <c r="B337" s="41"/>
      <c r="C337" s="42"/>
      <c r="D337" s="232" t="s">
        <v>584</v>
      </c>
      <c r="E337" s="42"/>
      <c r="F337" s="269" t="s">
        <v>1935</v>
      </c>
      <c r="G337" s="42"/>
      <c r="H337" s="42"/>
      <c r="I337" s="234"/>
      <c r="J337" s="234"/>
      <c r="K337" s="42"/>
      <c r="L337" s="42"/>
      <c r="M337" s="46"/>
      <c r="N337" s="235"/>
      <c r="O337" s="236"/>
      <c r="P337" s="86"/>
      <c r="Q337" s="86"/>
      <c r="R337" s="86"/>
      <c r="S337" s="86"/>
      <c r="T337" s="86"/>
      <c r="U337" s="86"/>
      <c r="V337" s="86"/>
      <c r="W337" s="86"/>
      <c r="X337" s="87"/>
      <c r="Y337" s="40"/>
      <c r="Z337" s="40"/>
      <c r="AA337" s="40"/>
      <c r="AB337" s="40"/>
      <c r="AC337" s="40"/>
      <c r="AD337" s="40"/>
      <c r="AE337" s="40"/>
      <c r="AT337" s="19" t="s">
        <v>584</v>
      </c>
      <c r="AU337" s="19" t="s">
        <v>86</v>
      </c>
    </row>
    <row r="338" s="13" customFormat="1">
      <c r="A338" s="13"/>
      <c r="B338" s="237"/>
      <c r="C338" s="238"/>
      <c r="D338" s="232" t="s">
        <v>222</v>
      </c>
      <c r="E338" s="239" t="s">
        <v>22</v>
      </c>
      <c r="F338" s="240" t="s">
        <v>268</v>
      </c>
      <c r="G338" s="238"/>
      <c r="H338" s="241">
        <v>1</v>
      </c>
      <c r="I338" s="242"/>
      <c r="J338" s="242"/>
      <c r="K338" s="238"/>
      <c r="L338" s="238"/>
      <c r="M338" s="243"/>
      <c r="N338" s="244"/>
      <c r="O338" s="245"/>
      <c r="P338" s="245"/>
      <c r="Q338" s="245"/>
      <c r="R338" s="245"/>
      <c r="S338" s="245"/>
      <c r="T338" s="245"/>
      <c r="U338" s="245"/>
      <c r="V338" s="245"/>
      <c r="W338" s="245"/>
      <c r="X338" s="246"/>
      <c r="Y338" s="13"/>
      <c r="Z338" s="13"/>
      <c r="AA338" s="13"/>
      <c r="AB338" s="13"/>
      <c r="AC338" s="13"/>
      <c r="AD338" s="13"/>
      <c r="AE338" s="13"/>
      <c r="AT338" s="247" t="s">
        <v>222</v>
      </c>
      <c r="AU338" s="247" t="s">
        <v>86</v>
      </c>
      <c r="AV338" s="13" t="s">
        <v>86</v>
      </c>
      <c r="AW338" s="13" t="s">
        <v>5</v>
      </c>
      <c r="AX338" s="13" t="s">
        <v>84</v>
      </c>
      <c r="AY338" s="247" t="s">
        <v>211</v>
      </c>
    </row>
    <row r="339" s="2" customFormat="1" ht="24.15" customHeight="1">
      <c r="A339" s="40"/>
      <c r="B339" s="41"/>
      <c r="C339" s="218" t="s">
        <v>477</v>
      </c>
      <c r="D339" s="218" t="s">
        <v>213</v>
      </c>
      <c r="E339" s="219" t="s">
        <v>1939</v>
      </c>
      <c r="F339" s="220" t="s">
        <v>1940</v>
      </c>
      <c r="G339" s="221" t="s">
        <v>272</v>
      </c>
      <c r="H339" s="222">
        <v>13.393000000000001</v>
      </c>
      <c r="I339" s="223"/>
      <c r="J339" s="223"/>
      <c r="K339" s="224">
        <f>ROUND(P339*H339,2)</f>
        <v>0</v>
      </c>
      <c r="L339" s="220" t="s">
        <v>217</v>
      </c>
      <c r="M339" s="46"/>
      <c r="N339" s="225" t="s">
        <v>22</v>
      </c>
      <c r="O339" s="226" t="s">
        <v>46</v>
      </c>
      <c r="P339" s="227">
        <f>I339+J339</f>
        <v>0</v>
      </c>
      <c r="Q339" s="227">
        <f>ROUND(I339*H339,2)</f>
        <v>0</v>
      </c>
      <c r="R339" s="227">
        <f>ROUND(J339*H339,2)</f>
        <v>0</v>
      </c>
      <c r="S339" s="86"/>
      <c r="T339" s="228">
        <f>S339*H339</f>
        <v>0</v>
      </c>
      <c r="U339" s="228">
        <v>0</v>
      </c>
      <c r="V339" s="228">
        <f>U339*H339</f>
        <v>0</v>
      </c>
      <c r="W339" s="228">
        <v>0.26100000000000001</v>
      </c>
      <c r="X339" s="229">
        <f>W339*H339</f>
        <v>3.4955730000000003</v>
      </c>
      <c r="Y339" s="40"/>
      <c r="Z339" s="40"/>
      <c r="AA339" s="40"/>
      <c r="AB339" s="40"/>
      <c r="AC339" s="40"/>
      <c r="AD339" s="40"/>
      <c r="AE339" s="40"/>
      <c r="AR339" s="230" t="s">
        <v>218</v>
      </c>
      <c r="AT339" s="230" t="s">
        <v>213</v>
      </c>
      <c r="AU339" s="230" t="s">
        <v>86</v>
      </c>
      <c r="AY339" s="19" t="s">
        <v>211</v>
      </c>
      <c r="BE339" s="231">
        <f>IF(O339="základní",K339,0)</f>
        <v>0</v>
      </c>
      <c r="BF339" s="231">
        <f>IF(O339="snížená",K339,0)</f>
        <v>0</v>
      </c>
      <c r="BG339" s="231">
        <f>IF(O339="zákl. přenesená",K339,0)</f>
        <v>0</v>
      </c>
      <c r="BH339" s="231">
        <f>IF(O339="sníž. přenesená",K339,0)</f>
        <v>0</v>
      </c>
      <c r="BI339" s="231">
        <f>IF(O339="nulová",K339,0)</f>
        <v>0</v>
      </c>
      <c r="BJ339" s="19" t="s">
        <v>84</v>
      </c>
      <c r="BK339" s="231">
        <f>ROUND(P339*H339,2)</f>
        <v>0</v>
      </c>
      <c r="BL339" s="19" t="s">
        <v>218</v>
      </c>
      <c r="BM339" s="230" t="s">
        <v>1941</v>
      </c>
    </row>
    <row r="340" s="2" customFormat="1">
      <c r="A340" s="40"/>
      <c r="B340" s="41"/>
      <c r="C340" s="42"/>
      <c r="D340" s="232" t="s">
        <v>220</v>
      </c>
      <c r="E340" s="42"/>
      <c r="F340" s="233" t="s">
        <v>1942</v>
      </c>
      <c r="G340" s="42"/>
      <c r="H340" s="42"/>
      <c r="I340" s="234"/>
      <c r="J340" s="234"/>
      <c r="K340" s="42"/>
      <c r="L340" s="42"/>
      <c r="M340" s="46"/>
      <c r="N340" s="235"/>
      <c r="O340" s="236"/>
      <c r="P340" s="86"/>
      <c r="Q340" s="86"/>
      <c r="R340" s="86"/>
      <c r="S340" s="86"/>
      <c r="T340" s="86"/>
      <c r="U340" s="86"/>
      <c r="V340" s="86"/>
      <c r="W340" s="86"/>
      <c r="X340" s="87"/>
      <c r="Y340" s="40"/>
      <c r="Z340" s="40"/>
      <c r="AA340" s="40"/>
      <c r="AB340" s="40"/>
      <c r="AC340" s="40"/>
      <c r="AD340" s="40"/>
      <c r="AE340" s="40"/>
      <c r="AT340" s="19" t="s">
        <v>220</v>
      </c>
      <c r="AU340" s="19" t="s">
        <v>86</v>
      </c>
    </row>
    <row r="341" s="13" customFormat="1">
      <c r="A341" s="13"/>
      <c r="B341" s="237"/>
      <c r="C341" s="238"/>
      <c r="D341" s="232" t="s">
        <v>222</v>
      </c>
      <c r="E341" s="239" t="s">
        <v>22</v>
      </c>
      <c r="F341" s="240" t="s">
        <v>1943</v>
      </c>
      <c r="G341" s="238"/>
      <c r="H341" s="241">
        <v>6.3200000000000003</v>
      </c>
      <c r="I341" s="242"/>
      <c r="J341" s="242"/>
      <c r="K341" s="238"/>
      <c r="L341" s="238"/>
      <c r="M341" s="243"/>
      <c r="N341" s="244"/>
      <c r="O341" s="245"/>
      <c r="P341" s="245"/>
      <c r="Q341" s="245"/>
      <c r="R341" s="245"/>
      <c r="S341" s="245"/>
      <c r="T341" s="245"/>
      <c r="U341" s="245"/>
      <c r="V341" s="245"/>
      <c r="W341" s="245"/>
      <c r="X341" s="246"/>
      <c r="Y341" s="13"/>
      <c r="Z341" s="13"/>
      <c r="AA341" s="13"/>
      <c r="AB341" s="13"/>
      <c r="AC341" s="13"/>
      <c r="AD341" s="13"/>
      <c r="AE341" s="13"/>
      <c r="AT341" s="247" t="s">
        <v>222</v>
      </c>
      <c r="AU341" s="247" t="s">
        <v>86</v>
      </c>
      <c r="AV341" s="13" t="s">
        <v>86</v>
      </c>
      <c r="AW341" s="13" t="s">
        <v>5</v>
      </c>
      <c r="AX341" s="13" t="s">
        <v>77</v>
      </c>
      <c r="AY341" s="247" t="s">
        <v>211</v>
      </c>
    </row>
    <row r="342" s="13" customFormat="1">
      <c r="A342" s="13"/>
      <c r="B342" s="237"/>
      <c r="C342" s="238"/>
      <c r="D342" s="232" t="s">
        <v>222</v>
      </c>
      <c r="E342" s="239" t="s">
        <v>22</v>
      </c>
      <c r="F342" s="240" t="s">
        <v>1944</v>
      </c>
      <c r="G342" s="238"/>
      <c r="H342" s="241">
        <v>7.0730000000000004</v>
      </c>
      <c r="I342" s="242"/>
      <c r="J342" s="242"/>
      <c r="K342" s="238"/>
      <c r="L342" s="238"/>
      <c r="M342" s="243"/>
      <c r="N342" s="244"/>
      <c r="O342" s="245"/>
      <c r="P342" s="245"/>
      <c r="Q342" s="245"/>
      <c r="R342" s="245"/>
      <c r="S342" s="245"/>
      <c r="T342" s="245"/>
      <c r="U342" s="245"/>
      <c r="V342" s="245"/>
      <c r="W342" s="245"/>
      <c r="X342" s="246"/>
      <c r="Y342" s="13"/>
      <c r="Z342" s="13"/>
      <c r="AA342" s="13"/>
      <c r="AB342" s="13"/>
      <c r="AC342" s="13"/>
      <c r="AD342" s="13"/>
      <c r="AE342" s="13"/>
      <c r="AT342" s="247" t="s">
        <v>222</v>
      </c>
      <c r="AU342" s="247" t="s">
        <v>86</v>
      </c>
      <c r="AV342" s="13" t="s">
        <v>86</v>
      </c>
      <c r="AW342" s="13" t="s">
        <v>5</v>
      </c>
      <c r="AX342" s="13" t="s">
        <v>77</v>
      </c>
      <c r="AY342" s="247" t="s">
        <v>211</v>
      </c>
    </row>
    <row r="343" s="14" customFormat="1">
      <c r="A343" s="14"/>
      <c r="B343" s="248"/>
      <c r="C343" s="249"/>
      <c r="D343" s="232" t="s">
        <v>222</v>
      </c>
      <c r="E343" s="250" t="s">
        <v>22</v>
      </c>
      <c r="F343" s="251" t="s">
        <v>331</v>
      </c>
      <c r="G343" s="249"/>
      <c r="H343" s="252">
        <v>13.393000000000001</v>
      </c>
      <c r="I343" s="253"/>
      <c r="J343" s="253"/>
      <c r="K343" s="249"/>
      <c r="L343" s="249"/>
      <c r="M343" s="254"/>
      <c r="N343" s="255"/>
      <c r="O343" s="256"/>
      <c r="P343" s="256"/>
      <c r="Q343" s="256"/>
      <c r="R343" s="256"/>
      <c r="S343" s="256"/>
      <c r="T343" s="256"/>
      <c r="U343" s="256"/>
      <c r="V343" s="256"/>
      <c r="W343" s="256"/>
      <c r="X343" s="257"/>
      <c r="Y343" s="14"/>
      <c r="Z343" s="14"/>
      <c r="AA343" s="14"/>
      <c r="AB343" s="14"/>
      <c r="AC343" s="14"/>
      <c r="AD343" s="14"/>
      <c r="AE343" s="14"/>
      <c r="AT343" s="258" t="s">
        <v>222</v>
      </c>
      <c r="AU343" s="258" t="s">
        <v>86</v>
      </c>
      <c r="AV343" s="14" t="s">
        <v>218</v>
      </c>
      <c r="AW343" s="14" t="s">
        <v>5</v>
      </c>
      <c r="AX343" s="14" t="s">
        <v>84</v>
      </c>
      <c r="AY343" s="258" t="s">
        <v>211</v>
      </c>
    </row>
    <row r="344" s="2" customFormat="1">
      <c r="A344" s="40"/>
      <c r="B344" s="41"/>
      <c r="C344" s="218" t="s">
        <v>482</v>
      </c>
      <c r="D344" s="218" t="s">
        <v>213</v>
      </c>
      <c r="E344" s="219" t="s">
        <v>1945</v>
      </c>
      <c r="F344" s="220" t="s">
        <v>1946</v>
      </c>
      <c r="G344" s="221" t="s">
        <v>216</v>
      </c>
      <c r="H344" s="222">
        <v>264.55000000000001</v>
      </c>
      <c r="I344" s="223"/>
      <c r="J344" s="223"/>
      <c r="K344" s="224">
        <f>ROUND(P344*H344,2)</f>
        <v>0</v>
      </c>
      <c r="L344" s="220" t="s">
        <v>217</v>
      </c>
      <c r="M344" s="46"/>
      <c r="N344" s="225" t="s">
        <v>22</v>
      </c>
      <c r="O344" s="226" t="s">
        <v>46</v>
      </c>
      <c r="P344" s="227">
        <f>I344+J344</f>
        <v>0</v>
      </c>
      <c r="Q344" s="227">
        <f>ROUND(I344*H344,2)</f>
        <v>0</v>
      </c>
      <c r="R344" s="227">
        <f>ROUND(J344*H344,2)</f>
        <v>0</v>
      </c>
      <c r="S344" s="86"/>
      <c r="T344" s="228">
        <f>S344*H344</f>
        <v>0</v>
      </c>
      <c r="U344" s="228">
        <v>0</v>
      </c>
      <c r="V344" s="228">
        <f>U344*H344</f>
        <v>0</v>
      </c>
      <c r="W344" s="228">
        <v>2.2000000000000002</v>
      </c>
      <c r="X344" s="229">
        <f>W344*H344</f>
        <v>582.0100000000001</v>
      </c>
      <c r="Y344" s="40"/>
      <c r="Z344" s="40"/>
      <c r="AA344" s="40"/>
      <c r="AB344" s="40"/>
      <c r="AC344" s="40"/>
      <c r="AD344" s="40"/>
      <c r="AE344" s="40"/>
      <c r="AR344" s="230" t="s">
        <v>218</v>
      </c>
      <c r="AT344" s="230" t="s">
        <v>213</v>
      </c>
      <c r="AU344" s="230" t="s">
        <v>86</v>
      </c>
      <c r="AY344" s="19" t="s">
        <v>211</v>
      </c>
      <c r="BE344" s="231">
        <f>IF(O344="základní",K344,0)</f>
        <v>0</v>
      </c>
      <c r="BF344" s="231">
        <f>IF(O344="snížená",K344,0)</f>
        <v>0</v>
      </c>
      <c r="BG344" s="231">
        <f>IF(O344="zákl. přenesená",K344,0)</f>
        <v>0</v>
      </c>
      <c r="BH344" s="231">
        <f>IF(O344="sníž. přenesená",K344,0)</f>
        <v>0</v>
      </c>
      <c r="BI344" s="231">
        <f>IF(O344="nulová",K344,0)</f>
        <v>0</v>
      </c>
      <c r="BJ344" s="19" t="s">
        <v>84</v>
      </c>
      <c r="BK344" s="231">
        <f>ROUND(P344*H344,2)</f>
        <v>0</v>
      </c>
      <c r="BL344" s="19" t="s">
        <v>218</v>
      </c>
      <c r="BM344" s="230" t="s">
        <v>1947</v>
      </c>
    </row>
    <row r="345" s="2" customFormat="1">
      <c r="A345" s="40"/>
      <c r="B345" s="41"/>
      <c r="C345" s="42"/>
      <c r="D345" s="232" t="s">
        <v>220</v>
      </c>
      <c r="E345" s="42"/>
      <c r="F345" s="233" t="s">
        <v>1948</v>
      </c>
      <c r="G345" s="42"/>
      <c r="H345" s="42"/>
      <c r="I345" s="234"/>
      <c r="J345" s="234"/>
      <c r="K345" s="42"/>
      <c r="L345" s="42"/>
      <c r="M345" s="46"/>
      <c r="N345" s="235"/>
      <c r="O345" s="236"/>
      <c r="P345" s="86"/>
      <c r="Q345" s="86"/>
      <c r="R345" s="86"/>
      <c r="S345" s="86"/>
      <c r="T345" s="86"/>
      <c r="U345" s="86"/>
      <c r="V345" s="86"/>
      <c r="W345" s="86"/>
      <c r="X345" s="87"/>
      <c r="Y345" s="40"/>
      <c r="Z345" s="40"/>
      <c r="AA345" s="40"/>
      <c r="AB345" s="40"/>
      <c r="AC345" s="40"/>
      <c r="AD345" s="40"/>
      <c r="AE345" s="40"/>
      <c r="AT345" s="19" t="s">
        <v>220</v>
      </c>
      <c r="AU345" s="19" t="s">
        <v>86</v>
      </c>
    </row>
    <row r="346" s="13" customFormat="1">
      <c r="A346" s="13"/>
      <c r="B346" s="237"/>
      <c r="C346" s="238"/>
      <c r="D346" s="232" t="s">
        <v>222</v>
      </c>
      <c r="E346" s="239" t="s">
        <v>22</v>
      </c>
      <c r="F346" s="240" t="s">
        <v>1949</v>
      </c>
      <c r="G346" s="238"/>
      <c r="H346" s="241">
        <v>236.72</v>
      </c>
      <c r="I346" s="242"/>
      <c r="J346" s="242"/>
      <c r="K346" s="238"/>
      <c r="L346" s="238"/>
      <c r="M346" s="243"/>
      <c r="N346" s="244"/>
      <c r="O346" s="245"/>
      <c r="P346" s="245"/>
      <c r="Q346" s="245"/>
      <c r="R346" s="245"/>
      <c r="S346" s="245"/>
      <c r="T346" s="245"/>
      <c r="U346" s="245"/>
      <c r="V346" s="245"/>
      <c r="W346" s="245"/>
      <c r="X346" s="246"/>
      <c r="Y346" s="13"/>
      <c r="Z346" s="13"/>
      <c r="AA346" s="13"/>
      <c r="AB346" s="13"/>
      <c r="AC346" s="13"/>
      <c r="AD346" s="13"/>
      <c r="AE346" s="13"/>
      <c r="AT346" s="247" t="s">
        <v>222</v>
      </c>
      <c r="AU346" s="247" t="s">
        <v>86</v>
      </c>
      <c r="AV346" s="13" t="s">
        <v>86</v>
      </c>
      <c r="AW346" s="13" t="s">
        <v>5</v>
      </c>
      <c r="AX346" s="13" t="s">
        <v>77</v>
      </c>
      <c r="AY346" s="247" t="s">
        <v>211</v>
      </c>
    </row>
    <row r="347" s="13" customFormat="1">
      <c r="A347" s="13"/>
      <c r="B347" s="237"/>
      <c r="C347" s="238"/>
      <c r="D347" s="232" t="s">
        <v>222</v>
      </c>
      <c r="E347" s="239" t="s">
        <v>22</v>
      </c>
      <c r="F347" s="240" t="s">
        <v>1950</v>
      </c>
      <c r="G347" s="238"/>
      <c r="H347" s="241">
        <v>27.829999999999998</v>
      </c>
      <c r="I347" s="242"/>
      <c r="J347" s="242"/>
      <c r="K347" s="238"/>
      <c r="L347" s="238"/>
      <c r="M347" s="243"/>
      <c r="N347" s="244"/>
      <c r="O347" s="245"/>
      <c r="P347" s="245"/>
      <c r="Q347" s="245"/>
      <c r="R347" s="245"/>
      <c r="S347" s="245"/>
      <c r="T347" s="245"/>
      <c r="U347" s="245"/>
      <c r="V347" s="245"/>
      <c r="W347" s="245"/>
      <c r="X347" s="246"/>
      <c r="Y347" s="13"/>
      <c r="Z347" s="13"/>
      <c r="AA347" s="13"/>
      <c r="AB347" s="13"/>
      <c r="AC347" s="13"/>
      <c r="AD347" s="13"/>
      <c r="AE347" s="13"/>
      <c r="AT347" s="247" t="s">
        <v>222</v>
      </c>
      <c r="AU347" s="247" t="s">
        <v>86</v>
      </c>
      <c r="AV347" s="13" t="s">
        <v>86</v>
      </c>
      <c r="AW347" s="13" t="s">
        <v>5</v>
      </c>
      <c r="AX347" s="13" t="s">
        <v>77</v>
      </c>
      <c r="AY347" s="247" t="s">
        <v>211</v>
      </c>
    </row>
    <row r="348" s="14" customFormat="1">
      <c r="A348" s="14"/>
      <c r="B348" s="248"/>
      <c r="C348" s="249"/>
      <c r="D348" s="232" t="s">
        <v>222</v>
      </c>
      <c r="E348" s="250" t="s">
        <v>22</v>
      </c>
      <c r="F348" s="251" t="s">
        <v>331</v>
      </c>
      <c r="G348" s="249"/>
      <c r="H348" s="252">
        <v>264.55000000000001</v>
      </c>
      <c r="I348" s="253"/>
      <c r="J348" s="253"/>
      <c r="K348" s="249"/>
      <c r="L348" s="249"/>
      <c r="M348" s="254"/>
      <c r="N348" s="255"/>
      <c r="O348" s="256"/>
      <c r="P348" s="256"/>
      <c r="Q348" s="256"/>
      <c r="R348" s="256"/>
      <c r="S348" s="256"/>
      <c r="T348" s="256"/>
      <c r="U348" s="256"/>
      <c r="V348" s="256"/>
      <c r="W348" s="256"/>
      <c r="X348" s="257"/>
      <c r="Y348" s="14"/>
      <c r="Z348" s="14"/>
      <c r="AA348" s="14"/>
      <c r="AB348" s="14"/>
      <c r="AC348" s="14"/>
      <c r="AD348" s="14"/>
      <c r="AE348" s="14"/>
      <c r="AT348" s="258" t="s">
        <v>222</v>
      </c>
      <c r="AU348" s="258" t="s">
        <v>86</v>
      </c>
      <c r="AV348" s="14" t="s">
        <v>218</v>
      </c>
      <c r="AW348" s="14" t="s">
        <v>5</v>
      </c>
      <c r="AX348" s="14" t="s">
        <v>84</v>
      </c>
      <c r="AY348" s="258" t="s">
        <v>211</v>
      </c>
    </row>
    <row r="349" s="2" customFormat="1" ht="24.15" customHeight="1">
      <c r="A349" s="40"/>
      <c r="B349" s="41"/>
      <c r="C349" s="218" t="s">
        <v>487</v>
      </c>
      <c r="D349" s="218" t="s">
        <v>213</v>
      </c>
      <c r="E349" s="219" t="s">
        <v>1951</v>
      </c>
      <c r="F349" s="220" t="s">
        <v>1952</v>
      </c>
      <c r="G349" s="221" t="s">
        <v>216</v>
      </c>
      <c r="H349" s="222">
        <v>264.55000000000001</v>
      </c>
      <c r="I349" s="223"/>
      <c r="J349" s="223"/>
      <c r="K349" s="224">
        <f>ROUND(P349*H349,2)</f>
        <v>0</v>
      </c>
      <c r="L349" s="220" t="s">
        <v>217</v>
      </c>
      <c r="M349" s="46"/>
      <c r="N349" s="225" t="s">
        <v>22</v>
      </c>
      <c r="O349" s="226" t="s">
        <v>46</v>
      </c>
      <c r="P349" s="227">
        <f>I349+J349</f>
        <v>0</v>
      </c>
      <c r="Q349" s="227">
        <f>ROUND(I349*H349,2)</f>
        <v>0</v>
      </c>
      <c r="R349" s="227">
        <f>ROUND(J349*H349,2)</f>
        <v>0</v>
      </c>
      <c r="S349" s="86"/>
      <c r="T349" s="228">
        <f>S349*H349</f>
        <v>0</v>
      </c>
      <c r="U349" s="228">
        <v>0</v>
      </c>
      <c r="V349" s="228">
        <f>U349*H349</f>
        <v>0</v>
      </c>
      <c r="W349" s="228">
        <v>0.029000000000000001</v>
      </c>
      <c r="X349" s="229">
        <f>W349*H349</f>
        <v>7.6719500000000007</v>
      </c>
      <c r="Y349" s="40"/>
      <c r="Z349" s="40"/>
      <c r="AA349" s="40"/>
      <c r="AB349" s="40"/>
      <c r="AC349" s="40"/>
      <c r="AD349" s="40"/>
      <c r="AE349" s="40"/>
      <c r="AR349" s="230" t="s">
        <v>218</v>
      </c>
      <c r="AT349" s="230" t="s">
        <v>213</v>
      </c>
      <c r="AU349" s="230" t="s">
        <v>86</v>
      </c>
      <c r="AY349" s="19" t="s">
        <v>211</v>
      </c>
      <c r="BE349" s="231">
        <f>IF(O349="základní",K349,0)</f>
        <v>0</v>
      </c>
      <c r="BF349" s="231">
        <f>IF(O349="snížená",K349,0)</f>
        <v>0</v>
      </c>
      <c r="BG349" s="231">
        <f>IF(O349="zákl. přenesená",K349,0)</f>
        <v>0</v>
      </c>
      <c r="BH349" s="231">
        <f>IF(O349="sníž. přenesená",K349,0)</f>
        <v>0</v>
      </c>
      <c r="BI349" s="231">
        <f>IF(O349="nulová",K349,0)</f>
        <v>0</v>
      </c>
      <c r="BJ349" s="19" t="s">
        <v>84</v>
      </c>
      <c r="BK349" s="231">
        <f>ROUND(P349*H349,2)</f>
        <v>0</v>
      </c>
      <c r="BL349" s="19" t="s">
        <v>218</v>
      </c>
      <c r="BM349" s="230" t="s">
        <v>1953</v>
      </c>
    </row>
    <row r="350" s="2" customFormat="1">
      <c r="A350" s="40"/>
      <c r="B350" s="41"/>
      <c r="C350" s="42"/>
      <c r="D350" s="232" t="s">
        <v>220</v>
      </c>
      <c r="E350" s="42"/>
      <c r="F350" s="233" t="s">
        <v>1954</v>
      </c>
      <c r="G350" s="42"/>
      <c r="H350" s="42"/>
      <c r="I350" s="234"/>
      <c r="J350" s="234"/>
      <c r="K350" s="42"/>
      <c r="L350" s="42"/>
      <c r="M350" s="46"/>
      <c r="N350" s="235"/>
      <c r="O350" s="236"/>
      <c r="P350" s="86"/>
      <c r="Q350" s="86"/>
      <c r="R350" s="86"/>
      <c r="S350" s="86"/>
      <c r="T350" s="86"/>
      <c r="U350" s="86"/>
      <c r="V350" s="86"/>
      <c r="W350" s="86"/>
      <c r="X350" s="87"/>
      <c r="Y350" s="40"/>
      <c r="Z350" s="40"/>
      <c r="AA350" s="40"/>
      <c r="AB350" s="40"/>
      <c r="AC350" s="40"/>
      <c r="AD350" s="40"/>
      <c r="AE350" s="40"/>
      <c r="AT350" s="19" t="s">
        <v>220</v>
      </c>
      <c r="AU350" s="19" t="s">
        <v>86</v>
      </c>
    </row>
    <row r="351" s="13" customFormat="1">
      <c r="A351" s="13"/>
      <c r="B351" s="237"/>
      <c r="C351" s="238"/>
      <c r="D351" s="232" t="s">
        <v>222</v>
      </c>
      <c r="E351" s="239" t="s">
        <v>22</v>
      </c>
      <c r="F351" s="240" t="s">
        <v>1949</v>
      </c>
      <c r="G351" s="238"/>
      <c r="H351" s="241">
        <v>236.72</v>
      </c>
      <c r="I351" s="242"/>
      <c r="J351" s="242"/>
      <c r="K351" s="238"/>
      <c r="L351" s="238"/>
      <c r="M351" s="243"/>
      <c r="N351" s="244"/>
      <c r="O351" s="245"/>
      <c r="P351" s="245"/>
      <c r="Q351" s="245"/>
      <c r="R351" s="245"/>
      <c r="S351" s="245"/>
      <c r="T351" s="245"/>
      <c r="U351" s="245"/>
      <c r="V351" s="245"/>
      <c r="W351" s="245"/>
      <c r="X351" s="246"/>
      <c r="Y351" s="13"/>
      <c r="Z351" s="13"/>
      <c r="AA351" s="13"/>
      <c r="AB351" s="13"/>
      <c r="AC351" s="13"/>
      <c r="AD351" s="13"/>
      <c r="AE351" s="13"/>
      <c r="AT351" s="247" t="s">
        <v>222</v>
      </c>
      <c r="AU351" s="247" t="s">
        <v>86</v>
      </c>
      <c r="AV351" s="13" t="s">
        <v>86</v>
      </c>
      <c r="AW351" s="13" t="s">
        <v>5</v>
      </c>
      <c r="AX351" s="13" t="s">
        <v>77</v>
      </c>
      <c r="AY351" s="247" t="s">
        <v>211</v>
      </c>
    </row>
    <row r="352" s="13" customFormat="1">
      <c r="A352" s="13"/>
      <c r="B352" s="237"/>
      <c r="C352" s="238"/>
      <c r="D352" s="232" t="s">
        <v>222</v>
      </c>
      <c r="E352" s="239" t="s">
        <v>22</v>
      </c>
      <c r="F352" s="240" t="s">
        <v>1950</v>
      </c>
      <c r="G352" s="238"/>
      <c r="H352" s="241">
        <v>27.829999999999998</v>
      </c>
      <c r="I352" s="242"/>
      <c r="J352" s="242"/>
      <c r="K352" s="238"/>
      <c r="L352" s="238"/>
      <c r="M352" s="243"/>
      <c r="N352" s="244"/>
      <c r="O352" s="245"/>
      <c r="P352" s="245"/>
      <c r="Q352" s="245"/>
      <c r="R352" s="245"/>
      <c r="S352" s="245"/>
      <c r="T352" s="245"/>
      <c r="U352" s="245"/>
      <c r="V352" s="245"/>
      <c r="W352" s="245"/>
      <c r="X352" s="246"/>
      <c r="Y352" s="13"/>
      <c r="Z352" s="13"/>
      <c r="AA352" s="13"/>
      <c r="AB352" s="13"/>
      <c r="AC352" s="13"/>
      <c r="AD352" s="13"/>
      <c r="AE352" s="13"/>
      <c r="AT352" s="247" t="s">
        <v>222</v>
      </c>
      <c r="AU352" s="247" t="s">
        <v>86</v>
      </c>
      <c r="AV352" s="13" t="s">
        <v>86</v>
      </c>
      <c r="AW352" s="13" t="s">
        <v>5</v>
      </c>
      <c r="AX352" s="13" t="s">
        <v>77</v>
      </c>
      <c r="AY352" s="247" t="s">
        <v>211</v>
      </c>
    </row>
    <row r="353" s="14" customFormat="1">
      <c r="A353" s="14"/>
      <c r="B353" s="248"/>
      <c r="C353" s="249"/>
      <c r="D353" s="232" t="s">
        <v>222</v>
      </c>
      <c r="E353" s="250" t="s">
        <v>22</v>
      </c>
      <c r="F353" s="251" t="s">
        <v>331</v>
      </c>
      <c r="G353" s="249"/>
      <c r="H353" s="252">
        <v>264.55000000000001</v>
      </c>
      <c r="I353" s="253"/>
      <c r="J353" s="253"/>
      <c r="K353" s="249"/>
      <c r="L353" s="249"/>
      <c r="M353" s="254"/>
      <c r="N353" s="255"/>
      <c r="O353" s="256"/>
      <c r="P353" s="256"/>
      <c r="Q353" s="256"/>
      <c r="R353" s="256"/>
      <c r="S353" s="256"/>
      <c r="T353" s="256"/>
      <c r="U353" s="256"/>
      <c r="V353" s="256"/>
      <c r="W353" s="256"/>
      <c r="X353" s="257"/>
      <c r="Y353" s="14"/>
      <c r="Z353" s="14"/>
      <c r="AA353" s="14"/>
      <c r="AB353" s="14"/>
      <c r="AC353" s="14"/>
      <c r="AD353" s="14"/>
      <c r="AE353" s="14"/>
      <c r="AT353" s="258" t="s">
        <v>222</v>
      </c>
      <c r="AU353" s="258" t="s">
        <v>86</v>
      </c>
      <c r="AV353" s="14" t="s">
        <v>218</v>
      </c>
      <c r="AW353" s="14" t="s">
        <v>5</v>
      </c>
      <c r="AX353" s="14" t="s">
        <v>84</v>
      </c>
      <c r="AY353" s="258" t="s">
        <v>211</v>
      </c>
    </row>
    <row r="354" s="2" customFormat="1" ht="24.15" customHeight="1">
      <c r="A354" s="40"/>
      <c r="B354" s="41"/>
      <c r="C354" s="218" t="s">
        <v>490</v>
      </c>
      <c r="D354" s="218" t="s">
        <v>213</v>
      </c>
      <c r="E354" s="219" t="s">
        <v>1065</v>
      </c>
      <c r="F354" s="220" t="s">
        <v>1066</v>
      </c>
      <c r="G354" s="221" t="s">
        <v>272</v>
      </c>
      <c r="H354" s="222">
        <v>2.1840000000000002</v>
      </c>
      <c r="I354" s="223"/>
      <c r="J354" s="223"/>
      <c r="K354" s="224">
        <f>ROUND(P354*H354,2)</f>
        <v>0</v>
      </c>
      <c r="L354" s="220" t="s">
        <v>217</v>
      </c>
      <c r="M354" s="46"/>
      <c r="N354" s="225" t="s">
        <v>22</v>
      </c>
      <c r="O354" s="226" t="s">
        <v>46</v>
      </c>
      <c r="P354" s="227">
        <f>I354+J354</f>
        <v>0</v>
      </c>
      <c r="Q354" s="227">
        <f>ROUND(I354*H354,2)</f>
        <v>0</v>
      </c>
      <c r="R354" s="227">
        <f>ROUND(J354*H354,2)</f>
        <v>0</v>
      </c>
      <c r="S354" s="86"/>
      <c r="T354" s="228">
        <f>S354*H354</f>
        <v>0</v>
      </c>
      <c r="U354" s="228">
        <v>0</v>
      </c>
      <c r="V354" s="228">
        <f>U354*H354</f>
        <v>0</v>
      </c>
      <c r="W354" s="228">
        <v>0.055</v>
      </c>
      <c r="X354" s="229">
        <f>W354*H354</f>
        <v>0.12012000000000001</v>
      </c>
      <c r="Y354" s="40"/>
      <c r="Z354" s="40"/>
      <c r="AA354" s="40"/>
      <c r="AB354" s="40"/>
      <c r="AC354" s="40"/>
      <c r="AD354" s="40"/>
      <c r="AE354" s="40"/>
      <c r="AR354" s="230" t="s">
        <v>218</v>
      </c>
      <c r="AT354" s="230" t="s">
        <v>213</v>
      </c>
      <c r="AU354" s="230" t="s">
        <v>86</v>
      </c>
      <c r="AY354" s="19" t="s">
        <v>211</v>
      </c>
      <c r="BE354" s="231">
        <f>IF(O354="základní",K354,0)</f>
        <v>0</v>
      </c>
      <c r="BF354" s="231">
        <f>IF(O354="snížená",K354,0)</f>
        <v>0</v>
      </c>
      <c r="BG354" s="231">
        <f>IF(O354="zákl. přenesená",K354,0)</f>
        <v>0</v>
      </c>
      <c r="BH354" s="231">
        <f>IF(O354="sníž. přenesená",K354,0)</f>
        <v>0</v>
      </c>
      <c r="BI354" s="231">
        <f>IF(O354="nulová",K354,0)</f>
        <v>0</v>
      </c>
      <c r="BJ354" s="19" t="s">
        <v>84</v>
      </c>
      <c r="BK354" s="231">
        <f>ROUND(P354*H354,2)</f>
        <v>0</v>
      </c>
      <c r="BL354" s="19" t="s">
        <v>218</v>
      </c>
      <c r="BM354" s="230" t="s">
        <v>1955</v>
      </c>
    </row>
    <row r="355" s="2" customFormat="1">
      <c r="A355" s="40"/>
      <c r="B355" s="41"/>
      <c r="C355" s="42"/>
      <c r="D355" s="232" t="s">
        <v>220</v>
      </c>
      <c r="E355" s="42"/>
      <c r="F355" s="233" t="s">
        <v>1068</v>
      </c>
      <c r="G355" s="42"/>
      <c r="H355" s="42"/>
      <c r="I355" s="234"/>
      <c r="J355" s="234"/>
      <c r="K355" s="42"/>
      <c r="L355" s="42"/>
      <c r="M355" s="46"/>
      <c r="N355" s="235"/>
      <c r="O355" s="236"/>
      <c r="P355" s="86"/>
      <c r="Q355" s="86"/>
      <c r="R355" s="86"/>
      <c r="S355" s="86"/>
      <c r="T355" s="86"/>
      <c r="U355" s="86"/>
      <c r="V355" s="86"/>
      <c r="W355" s="86"/>
      <c r="X355" s="87"/>
      <c r="Y355" s="40"/>
      <c r="Z355" s="40"/>
      <c r="AA355" s="40"/>
      <c r="AB355" s="40"/>
      <c r="AC355" s="40"/>
      <c r="AD355" s="40"/>
      <c r="AE355" s="40"/>
      <c r="AT355" s="19" t="s">
        <v>220</v>
      </c>
      <c r="AU355" s="19" t="s">
        <v>86</v>
      </c>
    </row>
    <row r="356" s="13" customFormat="1">
      <c r="A356" s="13"/>
      <c r="B356" s="237"/>
      <c r="C356" s="238"/>
      <c r="D356" s="232" t="s">
        <v>222</v>
      </c>
      <c r="E356" s="239" t="s">
        <v>22</v>
      </c>
      <c r="F356" s="240" t="s">
        <v>1956</v>
      </c>
      <c r="G356" s="238"/>
      <c r="H356" s="241">
        <v>2.1840000000000002</v>
      </c>
      <c r="I356" s="242"/>
      <c r="J356" s="242"/>
      <c r="K356" s="238"/>
      <c r="L356" s="238"/>
      <c r="M356" s="243"/>
      <c r="N356" s="244"/>
      <c r="O356" s="245"/>
      <c r="P356" s="245"/>
      <c r="Q356" s="245"/>
      <c r="R356" s="245"/>
      <c r="S356" s="245"/>
      <c r="T356" s="245"/>
      <c r="U356" s="245"/>
      <c r="V356" s="245"/>
      <c r="W356" s="245"/>
      <c r="X356" s="246"/>
      <c r="Y356" s="13"/>
      <c r="Z356" s="13"/>
      <c r="AA356" s="13"/>
      <c r="AB356" s="13"/>
      <c r="AC356" s="13"/>
      <c r="AD356" s="13"/>
      <c r="AE356" s="13"/>
      <c r="AT356" s="247" t="s">
        <v>222</v>
      </c>
      <c r="AU356" s="247" t="s">
        <v>86</v>
      </c>
      <c r="AV356" s="13" t="s">
        <v>86</v>
      </c>
      <c r="AW356" s="13" t="s">
        <v>5</v>
      </c>
      <c r="AX356" s="13" t="s">
        <v>84</v>
      </c>
      <c r="AY356" s="247" t="s">
        <v>211</v>
      </c>
    </row>
    <row r="357" s="2" customFormat="1" ht="24.15" customHeight="1">
      <c r="A357" s="40"/>
      <c r="B357" s="41"/>
      <c r="C357" s="218" t="s">
        <v>494</v>
      </c>
      <c r="D357" s="218" t="s">
        <v>213</v>
      </c>
      <c r="E357" s="219" t="s">
        <v>1957</v>
      </c>
      <c r="F357" s="220" t="s">
        <v>1958</v>
      </c>
      <c r="G357" s="221" t="s">
        <v>272</v>
      </c>
      <c r="H357" s="222">
        <v>16</v>
      </c>
      <c r="I357" s="223"/>
      <c r="J357" s="223"/>
      <c r="K357" s="224">
        <f>ROUND(P357*H357,2)</f>
        <v>0</v>
      </c>
      <c r="L357" s="220" t="s">
        <v>217</v>
      </c>
      <c r="M357" s="46"/>
      <c r="N357" s="225" t="s">
        <v>22</v>
      </c>
      <c r="O357" s="226" t="s">
        <v>46</v>
      </c>
      <c r="P357" s="227">
        <f>I357+J357</f>
        <v>0</v>
      </c>
      <c r="Q357" s="227">
        <f>ROUND(I357*H357,2)</f>
        <v>0</v>
      </c>
      <c r="R357" s="227">
        <f>ROUND(J357*H357,2)</f>
        <v>0</v>
      </c>
      <c r="S357" s="86"/>
      <c r="T357" s="228">
        <f>S357*H357</f>
        <v>0</v>
      </c>
      <c r="U357" s="228">
        <v>0</v>
      </c>
      <c r="V357" s="228">
        <f>U357*H357</f>
        <v>0</v>
      </c>
      <c r="W357" s="228">
        <v>0.075999999999999998</v>
      </c>
      <c r="X357" s="229">
        <f>W357*H357</f>
        <v>1.216</v>
      </c>
      <c r="Y357" s="40"/>
      <c r="Z357" s="40"/>
      <c r="AA357" s="40"/>
      <c r="AB357" s="40"/>
      <c r="AC357" s="40"/>
      <c r="AD357" s="40"/>
      <c r="AE357" s="40"/>
      <c r="AR357" s="230" t="s">
        <v>218</v>
      </c>
      <c r="AT357" s="230" t="s">
        <v>213</v>
      </c>
      <c r="AU357" s="230" t="s">
        <v>86</v>
      </c>
      <c r="AY357" s="19" t="s">
        <v>211</v>
      </c>
      <c r="BE357" s="231">
        <f>IF(O357="základní",K357,0)</f>
        <v>0</v>
      </c>
      <c r="BF357" s="231">
        <f>IF(O357="snížená",K357,0)</f>
        <v>0</v>
      </c>
      <c r="BG357" s="231">
        <f>IF(O357="zákl. přenesená",K357,0)</f>
        <v>0</v>
      </c>
      <c r="BH357" s="231">
        <f>IF(O357="sníž. přenesená",K357,0)</f>
        <v>0</v>
      </c>
      <c r="BI357" s="231">
        <f>IF(O357="nulová",K357,0)</f>
        <v>0</v>
      </c>
      <c r="BJ357" s="19" t="s">
        <v>84</v>
      </c>
      <c r="BK357" s="231">
        <f>ROUND(P357*H357,2)</f>
        <v>0</v>
      </c>
      <c r="BL357" s="19" t="s">
        <v>218</v>
      </c>
      <c r="BM357" s="230" t="s">
        <v>1959</v>
      </c>
    </row>
    <row r="358" s="2" customFormat="1">
      <c r="A358" s="40"/>
      <c r="B358" s="41"/>
      <c r="C358" s="42"/>
      <c r="D358" s="232" t="s">
        <v>220</v>
      </c>
      <c r="E358" s="42"/>
      <c r="F358" s="233" t="s">
        <v>1960</v>
      </c>
      <c r="G358" s="42"/>
      <c r="H358" s="42"/>
      <c r="I358" s="234"/>
      <c r="J358" s="234"/>
      <c r="K358" s="42"/>
      <c r="L358" s="42"/>
      <c r="M358" s="46"/>
      <c r="N358" s="235"/>
      <c r="O358" s="236"/>
      <c r="P358" s="86"/>
      <c r="Q358" s="86"/>
      <c r="R358" s="86"/>
      <c r="S358" s="86"/>
      <c r="T358" s="86"/>
      <c r="U358" s="86"/>
      <c r="V358" s="86"/>
      <c r="W358" s="86"/>
      <c r="X358" s="87"/>
      <c r="Y358" s="40"/>
      <c r="Z358" s="40"/>
      <c r="AA358" s="40"/>
      <c r="AB358" s="40"/>
      <c r="AC358" s="40"/>
      <c r="AD358" s="40"/>
      <c r="AE358" s="40"/>
      <c r="AT358" s="19" t="s">
        <v>220</v>
      </c>
      <c r="AU358" s="19" t="s">
        <v>86</v>
      </c>
    </row>
    <row r="359" s="13" customFormat="1">
      <c r="A359" s="13"/>
      <c r="B359" s="237"/>
      <c r="C359" s="238"/>
      <c r="D359" s="232" t="s">
        <v>222</v>
      </c>
      <c r="E359" s="239" t="s">
        <v>22</v>
      </c>
      <c r="F359" s="240" t="s">
        <v>1961</v>
      </c>
      <c r="G359" s="238"/>
      <c r="H359" s="241">
        <v>16</v>
      </c>
      <c r="I359" s="242"/>
      <c r="J359" s="242"/>
      <c r="K359" s="238"/>
      <c r="L359" s="238"/>
      <c r="M359" s="243"/>
      <c r="N359" s="244"/>
      <c r="O359" s="245"/>
      <c r="P359" s="245"/>
      <c r="Q359" s="245"/>
      <c r="R359" s="245"/>
      <c r="S359" s="245"/>
      <c r="T359" s="245"/>
      <c r="U359" s="245"/>
      <c r="V359" s="245"/>
      <c r="W359" s="245"/>
      <c r="X359" s="246"/>
      <c r="Y359" s="13"/>
      <c r="Z359" s="13"/>
      <c r="AA359" s="13"/>
      <c r="AB359" s="13"/>
      <c r="AC359" s="13"/>
      <c r="AD359" s="13"/>
      <c r="AE359" s="13"/>
      <c r="AT359" s="247" t="s">
        <v>222</v>
      </c>
      <c r="AU359" s="247" t="s">
        <v>86</v>
      </c>
      <c r="AV359" s="13" t="s">
        <v>86</v>
      </c>
      <c r="AW359" s="13" t="s">
        <v>5</v>
      </c>
      <c r="AX359" s="13" t="s">
        <v>84</v>
      </c>
      <c r="AY359" s="247" t="s">
        <v>211</v>
      </c>
    </row>
    <row r="360" s="2" customFormat="1" ht="24.15" customHeight="1">
      <c r="A360" s="40"/>
      <c r="B360" s="41"/>
      <c r="C360" s="218" t="s">
        <v>500</v>
      </c>
      <c r="D360" s="218" t="s">
        <v>213</v>
      </c>
      <c r="E360" s="219" t="s">
        <v>1081</v>
      </c>
      <c r="F360" s="220" t="s">
        <v>1082</v>
      </c>
      <c r="G360" s="221" t="s">
        <v>216</v>
      </c>
      <c r="H360" s="222">
        <v>1.0920000000000001</v>
      </c>
      <c r="I360" s="223"/>
      <c r="J360" s="223"/>
      <c r="K360" s="224">
        <f>ROUND(P360*H360,2)</f>
        <v>0</v>
      </c>
      <c r="L360" s="220" t="s">
        <v>217</v>
      </c>
      <c r="M360" s="46"/>
      <c r="N360" s="225" t="s">
        <v>22</v>
      </c>
      <c r="O360" s="226" t="s">
        <v>46</v>
      </c>
      <c r="P360" s="227">
        <f>I360+J360</f>
        <v>0</v>
      </c>
      <c r="Q360" s="227">
        <f>ROUND(I360*H360,2)</f>
        <v>0</v>
      </c>
      <c r="R360" s="227">
        <f>ROUND(J360*H360,2)</f>
        <v>0</v>
      </c>
      <c r="S360" s="86"/>
      <c r="T360" s="228">
        <f>S360*H360</f>
        <v>0</v>
      </c>
      <c r="U360" s="228">
        <v>0</v>
      </c>
      <c r="V360" s="228">
        <f>U360*H360</f>
        <v>0</v>
      </c>
      <c r="W360" s="228">
        <v>1.8</v>
      </c>
      <c r="X360" s="229">
        <f>W360*H360</f>
        <v>1.9656000000000002</v>
      </c>
      <c r="Y360" s="40"/>
      <c r="Z360" s="40"/>
      <c r="AA360" s="40"/>
      <c r="AB360" s="40"/>
      <c r="AC360" s="40"/>
      <c r="AD360" s="40"/>
      <c r="AE360" s="40"/>
      <c r="AR360" s="230" t="s">
        <v>218</v>
      </c>
      <c r="AT360" s="230" t="s">
        <v>213</v>
      </c>
      <c r="AU360" s="230" t="s">
        <v>86</v>
      </c>
      <c r="AY360" s="19" t="s">
        <v>211</v>
      </c>
      <c r="BE360" s="231">
        <f>IF(O360="základní",K360,0)</f>
        <v>0</v>
      </c>
      <c r="BF360" s="231">
        <f>IF(O360="snížená",K360,0)</f>
        <v>0</v>
      </c>
      <c r="BG360" s="231">
        <f>IF(O360="zákl. přenesená",K360,0)</f>
        <v>0</v>
      </c>
      <c r="BH360" s="231">
        <f>IF(O360="sníž. přenesená",K360,0)</f>
        <v>0</v>
      </c>
      <c r="BI360" s="231">
        <f>IF(O360="nulová",K360,0)</f>
        <v>0</v>
      </c>
      <c r="BJ360" s="19" t="s">
        <v>84</v>
      </c>
      <c r="BK360" s="231">
        <f>ROUND(P360*H360,2)</f>
        <v>0</v>
      </c>
      <c r="BL360" s="19" t="s">
        <v>218</v>
      </c>
      <c r="BM360" s="230" t="s">
        <v>1962</v>
      </c>
    </row>
    <row r="361" s="2" customFormat="1">
      <c r="A361" s="40"/>
      <c r="B361" s="41"/>
      <c r="C361" s="42"/>
      <c r="D361" s="232" t="s">
        <v>220</v>
      </c>
      <c r="E361" s="42"/>
      <c r="F361" s="233" t="s">
        <v>1084</v>
      </c>
      <c r="G361" s="42"/>
      <c r="H361" s="42"/>
      <c r="I361" s="234"/>
      <c r="J361" s="234"/>
      <c r="K361" s="42"/>
      <c r="L361" s="42"/>
      <c r="M361" s="46"/>
      <c r="N361" s="235"/>
      <c r="O361" s="236"/>
      <c r="P361" s="86"/>
      <c r="Q361" s="86"/>
      <c r="R361" s="86"/>
      <c r="S361" s="86"/>
      <c r="T361" s="86"/>
      <c r="U361" s="86"/>
      <c r="V361" s="86"/>
      <c r="W361" s="86"/>
      <c r="X361" s="87"/>
      <c r="Y361" s="40"/>
      <c r="Z361" s="40"/>
      <c r="AA361" s="40"/>
      <c r="AB361" s="40"/>
      <c r="AC361" s="40"/>
      <c r="AD361" s="40"/>
      <c r="AE361" s="40"/>
      <c r="AT361" s="19" t="s">
        <v>220</v>
      </c>
      <c r="AU361" s="19" t="s">
        <v>86</v>
      </c>
    </row>
    <row r="362" s="13" customFormat="1">
      <c r="A362" s="13"/>
      <c r="B362" s="237"/>
      <c r="C362" s="238"/>
      <c r="D362" s="232" t="s">
        <v>222</v>
      </c>
      <c r="E362" s="239" t="s">
        <v>22</v>
      </c>
      <c r="F362" s="240" t="s">
        <v>1963</v>
      </c>
      <c r="G362" s="238"/>
      <c r="H362" s="241">
        <v>1.0920000000000001</v>
      </c>
      <c r="I362" s="242"/>
      <c r="J362" s="242"/>
      <c r="K362" s="238"/>
      <c r="L362" s="238"/>
      <c r="M362" s="243"/>
      <c r="N362" s="244"/>
      <c r="O362" s="245"/>
      <c r="P362" s="245"/>
      <c r="Q362" s="245"/>
      <c r="R362" s="245"/>
      <c r="S362" s="245"/>
      <c r="T362" s="245"/>
      <c r="U362" s="245"/>
      <c r="V362" s="245"/>
      <c r="W362" s="245"/>
      <c r="X362" s="246"/>
      <c r="Y362" s="13"/>
      <c r="Z362" s="13"/>
      <c r="AA362" s="13"/>
      <c r="AB362" s="13"/>
      <c r="AC362" s="13"/>
      <c r="AD362" s="13"/>
      <c r="AE362" s="13"/>
      <c r="AT362" s="247" t="s">
        <v>222</v>
      </c>
      <c r="AU362" s="247" t="s">
        <v>86</v>
      </c>
      <c r="AV362" s="13" t="s">
        <v>86</v>
      </c>
      <c r="AW362" s="13" t="s">
        <v>5</v>
      </c>
      <c r="AX362" s="13" t="s">
        <v>84</v>
      </c>
      <c r="AY362" s="247" t="s">
        <v>211</v>
      </c>
    </row>
    <row r="363" s="2" customFormat="1" ht="24.15" customHeight="1">
      <c r="A363" s="40"/>
      <c r="B363" s="41"/>
      <c r="C363" s="218" t="s">
        <v>507</v>
      </c>
      <c r="D363" s="218" t="s">
        <v>213</v>
      </c>
      <c r="E363" s="219" t="s">
        <v>1964</v>
      </c>
      <c r="F363" s="220" t="s">
        <v>1965</v>
      </c>
      <c r="G363" s="221" t="s">
        <v>345</v>
      </c>
      <c r="H363" s="222">
        <v>72.900000000000006</v>
      </c>
      <c r="I363" s="223"/>
      <c r="J363" s="223"/>
      <c r="K363" s="224">
        <f>ROUND(P363*H363,2)</f>
        <v>0</v>
      </c>
      <c r="L363" s="220" t="s">
        <v>217</v>
      </c>
      <c r="M363" s="46"/>
      <c r="N363" s="225" t="s">
        <v>22</v>
      </c>
      <c r="O363" s="226" t="s">
        <v>46</v>
      </c>
      <c r="P363" s="227">
        <f>I363+J363</f>
        <v>0</v>
      </c>
      <c r="Q363" s="227">
        <f>ROUND(I363*H363,2)</f>
        <v>0</v>
      </c>
      <c r="R363" s="227">
        <f>ROUND(J363*H363,2)</f>
        <v>0</v>
      </c>
      <c r="S363" s="86"/>
      <c r="T363" s="228">
        <f>S363*H363</f>
        <v>0</v>
      </c>
      <c r="U363" s="228">
        <v>0</v>
      </c>
      <c r="V363" s="228">
        <f>U363*H363</f>
        <v>0</v>
      </c>
      <c r="W363" s="228">
        <v>0.0070000000000000001</v>
      </c>
      <c r="X363" s="229">
        <f>W363*H363</f>
        <v>0.51030000000000009</v>
      </c>
      <c r="Y363" s="40"/>
      <c r="Z363" s="40"/>
      <c r="AA363" s="40"/>
      <c r="AB363" s="40"/>
      <c r="AC363" s="40"/>
      <c r="AD363" s="40"/>
      <c r="AE363" s="40"/>
      <c r="AR363" s="230" t="s">
        <v>218</v>
      </c>
      <c r="AT363" s="230" t="s">
        <v>213</v>
      </c>
      <c r="AU363" s="230" t="s">
        <v>86</v>
      </c>
      <c r="AY363" s="19" t="s">
        <v>211</v>
      </c>
      <c r="BE363" s="231">
        <f>IF(O363="základní",K363,0)</f>
        <v>0</v>
      </c>
      <c r="BF363" s="231">
        <f>IF(O363="snížená",K363,0)</f>
        <v>0</v>
      </c>
      <c r="BG363" s="231">
        <f>IF(O363="zákl. přenesená",K363,0)</f>
        <v>0</v>
      </c>
      <c r="BH363" s="231">
        <f>IF(O363="sníž. přenesená",K363,0)</f>
        <v>0</v>
      </c>
      <c r="BI363" s="231">
        <f>IF(O363="nulová",K363,0)</f>
        <v>0</v>
      </c>
      <c r="BJ363" s="19" t="s">
        <v>84</v>
      </c>
      <c r="BK363" s="231">
        <f>ROUND(P363*H363,2)</f>
        <v>0</v>
      </c>
      <c r="BL363" s="19" t="s">
        <v>218</v>
      </c>
      <c r="BM363" s="230" t="s">
        <v>1966</v>
      </c>
    </row>
    <row r="364" s="2" customFormat="1">
      <c r="A364" s="40"/>
      <c r="B364" s="41"/>
      <c r="C364" s="42"/>
      <c r="D364" s="232" t="s">
        <v>220</v>
      </c>
      <c r="E364" s="42"/>
      <c r="F364" s="233" t="s">
        <v>1967</v>
      </c>
      <c r="G364" s="42"/>
      <c r="H364" s="42"/>
      <c r="I364" s="234"/>
      <c r="J364" s="234"/>
      <c r="K364" s="42"/>
      <c r="L364" s="42"/>
      <c r="M364" s="46"/>
      <c r="N364" s="235"/>
      <c r="O364" s="236"/>
      <c r="P364" s="86"/>
      <c r="Q364" s="86"/>
      <c r="R364" s="86"/>
      <c r="S364" s="86"/>
      <c r="T364" s="86"/>
      <c r="U364" s="86"/>
      <c r="V364" s="86"/>
      <c r="W364" s="86"/>
      <c r="X364" s="87"/>
      <c r="Y364" s="40"/>
      <c r="Z364" s="40"/>
      <c r="AA364" s="40"/>
      <c r="AB364" s="40"/>
      <c r="AC364" s="40"/>
      <c r="AD364" s="40"/>
      <c r="AE364" s="40"/>
      <c r="AT364" s="19" t="s">
        <v>220</v>
      </c>
      <c r="AU364" s="19" t="s">
        <v>86</v>
      </c>
    </row>
    <row r="365" s="13" customFormat="1">
      <c r="A365" s="13"/>
      <c r="B365" s="237"/>
      <c r="C365" s="238"/>
      <c r="D365" s="232" t="s">
        <v>222</v>
      </c>
      <c r="E365" s="239" t="s">
        <v>22</v>
      </c>
      <c r="F365" s="240" t="s">
        <v>1968</v>
      </c>
      <c r="G365" s="238"/>
      <c r="H365" s="241">
        <v>72.900000000000006</v>
      </c>
      <c r="I365" s="242"/>
      <c r="J365" s="242"/>
      <c r="K365" s="238"/>
      <c r="L365" s="238"/>
      <c r="M365" s="243"/>
      <c r="N365" s="244"/>
      <c r="O365" s="245"/>
      <c r="P365" s="245"/>
      <c r="Q365" s="245"/>
      <c r="R365" s="245"/>
      <c r="S365" s="245"/>
      <c r="T365" s="245"/>
      <c r="U365" s="245"/>
      <c r="V365" s="245"/>
      <c r="W365" s="245"/>
      <c r="X365" s="246"/>
      <c r="Y365" s="13"/>
      <c r="Z365" s="13"/>
      <c r="AA365" s="13"/>
      <c r="AB365" s="13"/>
      <c r="AC365" s="13"/>
      <c r="AD365" s="13"/>
      <c r="AE365" s="13"/>
      <c r="AT365" s="247" t="s">
        <v>222</v>
      </c>
      <c r="AU365" s="247" t="s">
        <v>86</v>
      </c>
      <c r="AV365" s="13" t="s">
        <v>86</v>
      </c>
      <c r="AW365" s="13" t="s">
        <v>5</v>
      </c>
      <c r="AX365" s="13" t="s">
        <v>84</v>
      </c>
      <c r="AY365" s="247" t="s">
        <v>211</v>
      </c>
    </row>
    <row r="366" s="2" customFormat="1" ht="24.15" customHeight="1">
      <c r="A366" s="40"/>
      <c r="B366" s="41"/>
      <c r="C366" s="218" t="s">
        <v>515</v>
      </c>
      <c r="D366" s="218" t="s">
        <v>213</v>
      </c>
      <c r="E366" s="219" t="s">
        <v>1969</v>
      </c>
      <c r="F366" s="220" t="s">
        <v>1970</v>
      </c>
      <c r="G366" s="221" t="s">
        <v>345</v>
      </c>
      <c r="H366" s="222">
        <v>6.4000000000000004</v>
      </c>
      <c r="I366" s="223"/>
      <c r="J366" s="223"/>
      <c r="K366" s="224">
        <f>ROUND(P366*H366,2)</f>
        <v>0</v>
      </c>
      <c r="L366" s="220" t="s">
        <v>217</v>
      </c>
      <c r="M366" s="46"/>
      <c r="N366" s="225" t="s">
        <v>22</v>
      </c>
      <c r="O366" s="226" t="s">
        <v>46</v>
      </c>
      <c r="P366" s="227">
        <f>I366+J366</f>
        <v>0</v>
      </c>
      <c r="Q366" s="227">
        <f>ROUND(I366*H366,2)</f>
        <v>0</v>
      </c>
      <c r="R366" s="227">
        <f>ROUND(J366*H366,2)</f>
        <v>0</v>
      </c>
      <c r="S366" s="86"/>
      <c r="T366" s="228">
        <f>S366*H366</f>
        <v>0</v>
      </c>
      <c r="U366" s="228">
        <v>0</v>
      </c>
      <c r="V366" s="228">
        <f>U366*H366</f>
        <v>0</v>
      </c>
      <c r="W366" s="228">
        <v>0.0089999999999999993</v>
      </c>
      <c r="X366" s="229">
        <f>W366*H366</f>
        <v>0.057599999999999998</v>
      </c>
      <c r="Y366" s="40"/>
      <c r="Z366" s="40"/>
      <c r="AA366" s="40"/>
      <c r="AB366" s="40"/>
      <c r="AC366" s="40"/>
      <c r="AD366" s="40"/>
      <c r="AE366" s="40"/>
      <c r="AR366" s="230" t="s">
        <v>218</v>
      </c>
      <c r="AT366" s="230" t="s">
        <v>213</v>
      </c>
      <c r="AU366" s="230" t="s">
        <v>86</v>
      </c>
      <c r="AY366" s="19" t="s">
        <v>211</v>
      </c>
      <c r="BE366" s="231">
        <f>IF(O366="základní",K366,0)</f>
        <v>0</v>
      </c>
      <c r="BF366" s="231">
        <f>IF(O366="snížená",K366,0)</f>
        <v>0</v>
      </c>
      <c r="BG366" s="231">
        <f>IF(O366="zákl. přenesená",K366,0)</f>
        <v>0</v>
      </c>
      <c r="BH366" s="231">
        <f>IF(O366="sníž. přenesená",K366,0)</f>
        <v>0</v>
      </c>
      <c r="BI366" s="231">
        <f>IF(O366="nulová",K366,0)</f>
        <v>0</v>
      </c>
      <c r="BJ366" s="19" t="s">
        <v>84</v>
      </c>
      <c r="BK366" s="231">
        <f>ROUND(P366*H366,2)</f>
        <v>0</v>
      </c>
      <c r="BL366" s="19" t="s">
        <v>218</v>
      </c>
      <c r="BM366" s="230" t="s">
        <v>1971</v>
      </c>
    </row>
    <row r="367" s="2" customFormat="1">
      <c r="A367" s="40"/>
      <c r="B367" s="41"/>
      <c r="C367" s="42"/>
      <c r="D367" s="232" t="s">
        <v>220</v>
      </c>
      <c r="E367" s="42"/>
      <c r="F367" s="233" t="s">
        <v>1972</v>
      </c>
      <c r="G367" s="42"/>
      <c r="H367" s="42"/>
      <c r="I367" s="234"/>
      <c r="J367" s="234"/>
      <c r="K367" s="42"/>
      <c r="L367" s="42"/>
      <c r="M367" s="46"/>
      <c r="N367" s="235"/>
      <c r="O367" s="236"/>
      <c r="P367" s="86"/>
      <c r="Q367" s="86"/>
      <c r="R367" s="86"/>
      <c r="S367" s="86"/>
      <c r="T367" s="86"/>
      <c r="U367" s="86"/>
      <c r="V367" s="86"/>
      <c r="W367" s="86"/>
      <c r="X367" s="87"/>
      <c r="Y367" s="40"/>
      <c r="Z367" s="40"/>
      <c r="AA367" s="40"/>
      <c r="AB367" s="40"/>
      <c r="AC367" s="40"/>
      <c r="AD367" s="40"/>
      <c r="AE367" s="40"/>
      <c r="AT367" s="19" t="s">
        <v>220</v>
      </c>
      <c r="AU367" s="19" t="s">
        <v>86</v>
      </c>
    </row>
    <row r="368" s="13" customFormat="1">
      <c r="A368" s="13"/>
      <c r="B368" s="237"/>
      <c r="C368" s="238"/>
      <c r="D368" s="232" t="s">
        <v>222</v>
      </c>
      <c r="E368" s="239" t="s">
        <v>22</v>
      </c>
      <c r="F368" s="240" t="s">
        <v>1973</v>
      </c>
      <c r="G368" s="238"/>
      <c r="H368" s="241">
        <v>6.4000000000000004</v>
      </c>
      <c r="I368" s="242"/>
      <c r="J368" s="242"/>
      <c r="K368" s="238"/>
      <c r="L368" s="238"/>
      <c r="M368" s="243"/>
      <c r="N368" s="244"/>
      <c r="O368" s="245"/>
      <c r="P368" s="245"/>
      <c r="Q368" s="245"/>
      <c r="R368" s="245"/>
      <c r="S368" s="245"/>
      <c r="T368" s="245"/>
      <c r="U368" s="245"/>
      <c r="V368" s="245"/>
      <c r="W368" s="245"/>
      <c r="X368" s="246"/>
      <c r="Y368" s="13"/>
      <c r="Z368" s="13"/>
      <c r="AA368" s="13"/>
      <c r="AB368" s="13"/>
      <c r="AC368" s="13"/>
      <c r="AD368" s="13"/>
      <c r="AE368" s="13"/>
      <c r="AT368" s="247" t="s">
        <v>222</v>
      </c>
      <c r="AU368" s="247" t="s">
        <v>86</v>
      </c>
      <c r="AV368" s="13" t="s">
        <v>86</v>
      </c>
      <c r="AW368" s="13" t="s">
        <v>5</v>
      </c>
      <c r="AX368" s="13" t="s">
        <v>84</v>
      </c>
      <c r="AY368" s="247" t="s">
        <v>211</v>
      </c>
    </row>
    <row r="369" s="2" customFormat="1">
      <c r="A369" s="40"/>
      <c r="B369" s="41"/>
      <c r="C369" s="218" t="s">
        <v>521</v>
      </c>
      <c r="D369" s="218" t="s">
        <v>213</v>
      </c>
      <c r="E369" s="219" t="s">
        <v>1974</v>
      </c>
      <c r="F369" s="220" t="s">
        <v>1975</v>
      </c>
      <c r="G369" s="221" t="s">
        <v>345</v>
      </c>
      <c r="H369" s="222">
        <v>83.5</v>
      </c>
      <c r="I369" s="223"/>
      <c r="J369" s="223"/>
      <c r="K369" s="224">
        <f>ROUND(P369*H369,2)</f>
        <v>0</v>
      </c>
      <c r="L369" s="220" t="s">
        <v>217</v>
      </c>
      <c r="M369" s="46"/>
      <c r="N369" s="225" t="s">
        <v>22</v>
      </c>
      <c r="O369" s="226" t="s">
        <v>46</v>
      </c>
      <c r="P369" s="227">
        <f>I369+J369</f>
        <v>0</v>
      </c>
      <c r="Q369" s="227">
        <f>ROUND(I369*H369,2)</f>
        <v>0</v>
      </c>
      <c r="R369" s="227">
        <f>ROUND(J369*H369,2)</f>
        <v>0</v>
      </c>
      <c r="S369" s="86"/>
      <c r="T369" s="228">
        <f>S369*H369</f>
        <v>0</v>
      </c>
      <c r="U369" s="228">
        <v>0</v>
      </c>
      <c r="V369" s="228">
        <f>U369*H369</f>
        <v>0</v>
      </c>
      <c r="W369" s="228">
        <v>0.24299999999999999</v>
      </c>
      <c r="X369" s="229">
        <f>W369*H369</f>
        <v>20.290499999999998</v>
      </c>
      <c r="Y369" s="40"/>
      <c r="Z369" s="40"/>
      <c r="AA369" s="40"/>
      <c r="AB369" s="40"/>
      <c r="AC369" s="40"/>
      <c r="AD369" s="40"/>
      <c r="AE369" s="40"/>
      <c r="AR369" s="230" t="s">
        <v>218</v>
      </c>
      <c r="AT369" s="230" t="s">
        <v>213</v>
      </c>
      <c r="AU369" s="230" t="s">
        <v>86</v>
      </c>
      <c r="AY369" s="19" t="s">
        <v>211</v>
      </c>
      <c r="BE369" s="231">
        <f>IF(O369="základní",K369,0)</f>
        <v>0</v>
      </c>
      <c r="BF369" s="231">
        <f>IF(O369="snížená",K369,0)</f>
        <v>0</v>
      </c>
      <c r="BG369" s="231">
        <f>IF(O369="zákl. přenesená",K369,0)</f>
        <v>0</v>
      </c>
      <c r="BH369" s="231">
        <f>IF(O369="sníž. přenesená",K369,0)</f>
        <v>0</v>
      </c>
      <c r="BI369" s="231">
        <f>IF(O369="nulová",K369,0)</f>
        <v>0</v>
      </c>
      <c r="BJ369" s="19" t="s">
        <v>84</v>
      </c>
      <c r="BK369" s="231">
        <f>ROUND(P369*H369,2)</f>
        <v>0</v>
      </c>
      <c r="BL369" s="19" t="s">
        <v>218</v>
      </c>
      <c r="BM369" s="230" t="s">
        <v>1976</v>
      </c>
    </row>
    <row r="370" s="2" customFormat="1">
      <c r="A370" s="40"/>
      <c r="B370" s="41"/>
      <c r="C370" s="42"/>
      <c r="D370" s="232" t="s">
        <v>220</v>
      </c>
      <c r="E370" s="42"/>
      <c r="F370" s="233" t="s">
        <v>1977</v>
      </c>
      <c r="G370" s="42"/>
      <c r="H370" s="42"/>
      <c r="I370" s="234"/>
      <c r="J370" s="234"/>
      <c r="K370" s="42"/>
      <c r="L370" s="42"/>
      <c r="M370" s="46"/>
      <c r="N370" s="235"/>
      <c r="O370" s="236"/>
      <c r="P370" s="86"/>
      <c r="Q370" s="86"/>
      <c r="R370" s="86"/>
      <c r="S370" s="86"/>
      <c r="T370" s="86"/>
      <c r="U370" s="86"/>
      <c r="V370" s="86"/>
      <c r="W370" s="86"/>
      <c r="X370" s="87"/>
      <c r="Y370" s="40"/>
      <c r="Z370" s="40"/>
      <c r="AA370" s="40"/>
      <c r="AB370" s="40"/>
      <c r="AC370" s="40"/>
      <c r="AD370" s="40"/>
      <c r="AE370" s="40"/>
      <c r="AT370" s="19" t="s">
        <v>220</v>
      </c>
      <c r="AU370" s="19" t="s">
        <v>86</v>
      </c>
    </row>
    <row r="371" s="13" customFormat="1">
      <c r="A371" s="13"/>
      <c r="B371" s="237"/>
      <c r="C371" s="238"/>
      <c r="D371" s="232" t="s">
        <v>222</v>
      </c>
      <c r="E371" s="239" t="s">
        <v>22</v>
      </c>
      <c r="F371" s="240" t="s">
        <v>1900</v>
      </c>
      <c r="G371" s="238"/>
      <c r="H371" s="241">
        <v>83.5</v>
      </c>
      <c r="I371" s="242"/>
      <c r="J371" s="242"/>
      <c r="K371" s="238"/>
      <c r="L371" s="238"/>
      <c r="M371" s="243"/>
      <c r="N371" s="244"/>
      <c r="O371" s="245"/>
      <c r="P371" s="245"/>
      <c r="Q371" s="245"/>
      <c r="R371" s="245"/>
      <c r="S371" s="245"/>
      <c r="T371" s="245"/>
      <c r="U371" s="245"/>
      <c r="V371" s="245"/>
      <c r="W371" s="245"/>
      <c r="X371" s="246"/>
      <c r="Y371" s="13"/>
      <c r="Z371" s="13"/>
      <c r="AA371" s="13"/>
      <c r="AB371" s="13"/>
      <c r="AC371" s="13"/>
      <c r="AD371" s="13"/>
      <c r="AE371" s="13"/>
      <c r="AT371" s="247" t="s">
        <v>222</v>
      </c>
      <c r="AU371" s="247" t="s">
        <v>86</v>
      </c>
      <c r="AV371" s="13" t="s">
        <v>86</v>
      </c>
      <c r="AW371" s="13" t="s">
        <v>5</v>
      </c>
      <c r="AX371" s="13" t="s">
        <v>84</v>
      </c>
      <c r="AY371" s="247" t="s">
        <v>211</v>
      </c>
    </row>
    <row r="372" s="2" customFormat="1" ht="24.15" customHeight="1">
      <c r="A372" s="40"/>
      <c r="B372" s="41"/>
      <c r="C372" s="218" t="s">
        <v>526</v>
      </c>
      <c r="D372" s="218" t="s">
        <v>213</v>
      </c>
      <c r="E372" s="219" t="s">
        <v>1098</v>
      </c>
      <c r="F372" s="220" t="s">
        <v>1099</v>
      </c>
      <c r="G372" s="221" t="s">
        <v>345</v>
      </c>
      <c r="H372" s="222">
        <v>5.5999999999999996</v>
      </c>
      <c r="I372" s="223"/>
      <c r="J372" s="223"/>
      <c r="K372" s="224">
        <f>ROUND(P372*H372,2)</f>
        <v>0</v>
      </c>
      <c r="L372" s="220" t="s">
        <v>217</v>
      </c>
      <c r="M372" s="46"/>
      <c r="N372" s="225" t="s">
        <v>22</v>
      </c>
      <c r="O372" s="226" t="s">
        <v>46</v>
      </c>
      <c r="P372" s="227">
        <f>I372+J372</f>
        <v>0</v>
      </c>
      <c r="Q372" s="227">
        <f>ROUND(I372*H372,2)</f>
        <v>0</v>
      </c>
      <c r="R372" s="227">
        <f>ROUND(J372*H372,2)</f>
        <v>0</v>
      </c>
      <c r="S372" s="86"/>
      <c r="T372" s="228">
        <f>S372*H372</f>
        <v>0</v>
      </c>
      <c r="U372" s="228">
        <v>0</v>
      </c>
      <c r="V372" s="228">
        <f>U372*H372</f>
        <v>0</v>
      </c>
      <c r="W372" s="228">
        <v>0.042000000000000003</v>
      </c>
      <c r="X372" s="229">
        <f>W372*H372</f>
        <v>0.23519999999999999</v>
      </c>
      <c r="Y372" s="40"/>
      <c r="Z372" s="40"/>
      <c r="AA372" s="40"/>
      <c r="AB372" s="40"/>
      <c r="AC372" s="40"/>
      <c r="AD372" s="40"/>
      <c r="AE372" s="40"/>
      <c r="AR372" s="230" t="s">
        <v>218</v>
      </c>
      <c r="AT372" s="230" t="s">
        <v>213</v>
      </c>
      <c r="AU372" s="230" t="s">
        <v>86</v>
      </c>
      <c r="AY372" s="19" t="s">
        <v>211</v>
      </c>
      <c r="BE372" s="231">
        <f>IF(O372="základní",K372,0)</f>
        <v>0</v>
      </c>
      <c r="BF372" s="231">
        <f>IF(O372="snížená",K372,0)</f>
        <v>0</v>
      </c>
      <c r="BG372" s="231">
        <f>IF(O372="zákl. přenesená",K372,0)</f>
        <v>0</v>
      </c>
      <c r="BH372" s="231">
        <f>IF(O372="sníž. přenesená",K372,0)</f>
        <v>0</v>
      </c>
      <c r="BI372" s="231">
        <f>IF(O372="nulová",K372,0)</f>
        <v>0</v>
      </c>
      <c r="BJ372" s="19" t="s">
        <v>84</v>
      </c>
      <c r="BK372" s="231">
        <f>ROUND(P372*H372,2)</f>
        <v>0</v>
      </c>
      <c r="BL372" s="19" t="s">
        <v>218</v>
      </c>
      <c r="BM372" s="230" t="s">
        <v>1978</v>
      </c>
    </row>
    <row r="373" s="2" customFormat="1">
      <c r="A373" s="40"/>
      <c r="B373" s="41"/>
      <c r="C373" s="42"/>
      <c r="D373" s="232" t="s">
        <v>220</v>
      </c>
      <c r="E373" s="42"/>
      <c r="F373" s="233" t="s">
        <v>1101</v>
      </c>
      <c r="G373" s="42"/>
      <c r="H373" s="42"/>
      <c r="I373" s="234"/>
      <c r="J373" s="234"/>
      <c r="K373" s="42"/>
      <c r="L373" s="42"/>
      <c r="M373" s="46"/>
      <c r="N373" s="235"/>
      <c r="O373" s="236"/>
      <c r="P373" s="86"/>
      <c r="Q373" s="86"/>
      <c r="R373" s="86"/>
      <c r="S373" s="86"/>
      <c r="T373" s="86"/>
      <c r="U373" s="86"/>
      <c r="V373" s="86"/>
      <c r="W373" s="86"/>
      <c r="X373" s="87"/>
      <c r="Y373" s="40"/>
      <c r="Z373" s="40"/>
      <c r="AA373" s="40"/>
      <c r="AB373" s="40"/>
      <c r="AC373" s="40"/>
      <c r="AD373" s="40"/>
      <c r="AE373" s="40"/>
      <c r="AT373" s="19" t="s">
        <v>220</v>
      </c>
      <c r="AU373" s="19" t="s">
        <v>86</v>
      </c>
    </row>
    <row r="374" s="13" customFormat="1">
      <c r="A374" s="13"/>
      <c r="B374" s="237"/>
      <c r="C374" s="238"/>
      <c r="D374" s="232" t="s">
        <v>222</v>
      </c>
      <c r="E374" s="239" t="s">
        <v>22</v>
      </c>
      <c r="F374" s="240" t="s">
        <v>1979</v>
      </c>
      <c r="G374" s="238"/>
      <c r="H374" s="241">
        <v>5.5999999999999996</v>
      </c>
      <c r="I374" s="242"/>
      <c r="J374" s="242"/>
      <c r="K374" s="238"/>
      <c r="L374" s="238"/>
      <c r="M374" s="243"/>
      <c r="N374" s="244"/>
      <c r="O374" s="245"/>
      <c r="P374" s="245"/>
      <c r="Q374" s="245"/>
      <c r="R374" s="245"/>
      <c r="S374" s="245"/>
      <c r="T374" s="245"/>
      <c r="U374" s="245"/>
      <c r="V374" s="245"/>
      <c r="W374" s="245"/>
      <c r="X374" s="246"/>
      <c r="Y374" s="13"/>
      <c r="Z374" s="13"/>
      <c r="AA374" s="13"/>
      <c r="AB374" s="13"/>
      <c r="AC374" s="13"/>
      <c r="AD374" s="13"/>
      <c r="AE374" s="13"/>
      <c r="AT374" s="247" t="s">
        <v>222</v>
      </c>
      <c r="AU374" s="247" t="s">
        <v>86</v>
      </c>
      <c r="AV374" s="13" t="s">
        <v>86</v>
      </c>
      <c r="AW374" s="13" t="s">
        <v>5</v>
      </c>
      <c r="AX374" s="13" t="s">
        <v>84</v>
      </c>
      <c r="AY374" s="247" t="s">
        <v>211</v>
      </c>
    </row>
    <row r="375" s="2" customFormat="1" ht="24.15" customHeight="1">
      <c r="A375" s="40"/>
      <c r="B375" s="41"/>
      <c r="C375" s="218" t="s">
        <v>531</v>
      </c>
      <c r="D375" s="218" t="s">
        <v>213</v>
      </c>
      <c r="E375" s="219" t="s">
        <v>1980</v>
      </c>
      <c r="F375" s="220" t="s">
        <v>1981</v>
      </c>
      <c r="G375" s="221" t="s">
        <v>345</v>
      </c>
      <c r="H375" s="222">
        <v>12</v>
      </c>
      <c r="I375" s="223"/>
      <c r="J375" s="223"/>
      <c r="K375" s="224">
        <f>ROUND(P375*H375,2)</f>
        <v>0</v>
      </c>
      <c r="L375" s="220" t="s">
        <v>217</v>
      </c>
      <c r="M375" s="46"/>
      <c r="N375" s="225" t="s">
        <v>22</v>
      </c>
      <c r="O375" s="226" t="s">
        <v>46</v>
      </c>
      <c r="P375" s="227">
        <f>I375+J375</f>
        <v>0</v>
      </c>
      <c r="Q375" s="227">
        <f>ROUND(I375*H375,2)</f>
        <v>0</v>
      </c>
      <c r="R375" s="227">
        <f>ROUND(J375*H375,2)</f>
        <v>0</v>
      </c>
      <c r="S375" s="86"/>
      <c r="T375" s="228">
        <f>S375*H375</f>
        <v>0</v>
      </c>
      <c r="U375" s="228">
        <v>0</v>
      </c>
      <c r="V375" s="228">
        <f>U375*H375</f>
        <v>0</v>
      </c>
      <c r="W375" s="228">
        <v>0.036999999999999998</v>
      </c>
      <c r="X375" s="229">
        <f>W375*H375</f>
        <v>0.44399999999999995</v>
      </c>
      <c r="Y375" s="40"/>
      <c r="Z375" s="40"/>
      <c r="AA375" s="40"/>
      <c r="AB375" s="40"/>
      <c r="AC375" s="40"/>
      <c r="AD375" s="40"/>
      <c r="AE375" s="40"/>
      <c r="AR375" s="230" t="s">
        <v>218</v>
      </c>
      <c r="AT375" s="230" t="s">
        <v>213</v>
      </c>
      <c r="AU375" s="230" t="s">
        <v>86</v>
      </c>
      <c r="AY375" s="19" t="s">
        <v>211</v>
      </c>
      <c r="BE375" s="231">
        <f>IF(O375="základní",K375,0)</f>
        <v>0</v>
      </c>
      <c r="BF375" s="231">
        <f>IF(O375="snížená",K375,0)</f>
        <v>0</v>
      </c>
      <c r="BG375" s="231">
        <f>IF(O375="zákl. přenesená",K375,0)</f>
        <v>0</v>
      </c>
      <c r="BH375" s="231">
        <f>IF(O375="sníž. přenesená",K375,0)</f>
        <v>0</v>
      </c>
      <c r="BI375" s="231">
        <f>IF(O375="nulová",K375,0)</f>
        <v>0</v>
      </c>
      <c r="BJ375" s="19" t="s">
        <v>84</v>
      </c>
      <c r="BK375" s="231">
        <f>ROUND(P375*H375,2)</f>
        <v>0</v>
      </c>
      <c r="BL375" s="19" t="s">
        <v>218</v>
      </c>
      <c r="BM375" s="230" t="s">
        <v>1982</v>
      </c>
    </row>
    <row r="376" s="2" customFormat="1">
      <c r="A376" s="40"/>
      <c r="B376" s="41"/>
      <c r="C376" s="42"/>
      <c r="D376" s="232" t="s">
        <v>220</v>
      </c>
      <c r="E376" s="42"/>
      <c r="F376" s="233" t="s">
        <v>1983</v>
      </c>
      <c r="G376" s="42"/>
      <c r="H376" s="42"/>
      <c r="I376" s="234"/>
      <c r="J376" s="234"/>
      <c r="K376" s="42"/>
      <c r="L376" s="42"/>
      <c r="M376" s="46"/>
      <c r="N376" s="235"/>
      <c r="O376" s="236"/>
      <c r="P376" s="86"/>
      <c r="Q376" s="86"/>
      <c r="R376" s="86"/>
      <c r="S376" s="86"/>
      <c r="T376" s="86"/>
      <c r="U376" s="86"/>
      <c r="V376" s="86"/>
      <c r="W376" s="86"/>
      <c r="X376" s="87"/>
      <c r="Y376" s="40"/>
      <c r="Z376" s="40"/>
      <c r="AA376" s="40"/>
      <c r="AB376" s="40"/>
      <c r="AC376" s="40"/>
      <c r="AD376" s="40"/>
      <c r="AE376" s="40"/>
      <c r="AT376" s="19" t="s">
        <v>220</v>
      </c>
      <c r="AU376" s="19" t="s">
        <v>86</v>
      </c>
    </row>
    <row r="377" s="13" customFormat="1">
      <c r="A377" s="13"/>
      <c r="B377" s="237"/>
      <c r="C377" s="238"/>
      <c r="D377" s="232" t="s">
        <v>222</v>
      </c>
      <c r="E377" s="239" t="s">
        <v>22</v>
      </c>
      <c r="F377" s="240" t="s">
        <v>1984</v>
      </c>
      <c r="G377" s="238"/>
      <c r="H377" s="241">
        <v>12</v>
      </c>
      <c r="I377" s="242"/>
      <c r="J377" s="242"/>
      <c r="K377" s="238"/>
      <c r="L377" s="238"/>
      <c r="M377" s="243"/>
      <c r="N377" s="244"/>
      <c r="O377" s="245"/>
      <c r="P377" s="245"/>
      <c r="Q377" s="245"/>
      <c r="R377" s="245"/>
      <c r="S377" s="245"/>
      <c r="T377" s="245"/>
      <c r="U377" s="245"/>
      <c r="V377" s="245"/>
      <c r="W377" s="245"/>
      <c r="X377" s="246"/>
      <c r="Y377" s="13"/>
      <c r="Z377" s="13"/>
      <c r="AA377" s="13"/>
      <c r="AB377" s="13"/>
      <c r="AC377" s="13"/>
      <c r="AD377" s="13"/>
      <c r="AE377" s="13"/>
      <c r="AT377" s="247" t="s">
        <v>222</v>
      </c>
      <c r="AU377" s="247" t="s">
        <v>86</v>
      </c>
      <c r="AV377" s="13" t="s">
        <v>86</v>
      </c>
      <c r="AW377" s="13" t="s">
        <v>5</v>
      </c>
      <c r="AX377" s="13" t="s">
        <v>84</v>
      </c>
      <c r="AY377" s="247" t="s">
        <v>211</v>
      </c>
    </row>
    <row r="378" s="2" customFormat="1" ht="24.15" customHeight="1">
      <c r="A378" s="40"/>
      <c r="B378" s="41"/>
      <c r="C378" s="218" t="s">
        <v>537</v>
      </c>
      <c r="D378" s="218" t="s">
        <v>213</v>
      </c>
      <c r="E378" s="219" t="s">
        <v>1985</v>
      </c>
      <c r="F378" s="220" t="s">
        <v>1986</v>
      </c>
      <c r="G378" s="221" t="s">
        <v>497</v>
      </c>
      <c r="H378" s="222">
        <v>2</v>
      </c>
      <c r="I378" s="223"/>
      <c r="J378" s="223"/>
      <c r="K378" s="224">
        <f>ROUND(P378*H378,2)</f>
        <v>0</v>
      </c>
      <c r="L378" s="220" t="s">
        <v>217</v>
      </c>
      <c r="M378" s="46"/>
      <c r="N378" s="225" t="s">
        <v>22</v>
      </c>
      <c r="O378" s="226" t="s">
        <v>46</v>
      </c>
      <c r="P378" s="227">
        <f>I378+J378</f>
        <v>0</v>
      </c>
      <c r="Q378" s="227">
        <f>ROUND(I378*H378,2)</f>
        <v>0</v>
      </c>
      <c r="R378" s="227">
        <f>ROUND(J378*H378,2)</f>
        <v>0</v>
      </c>
      <c r="S378" s="86"/>
      <c r="T378" s="228">
        <f>S378*H378</f>
        <v>0</v>
      </c>
      <c r="U378" s="228">
        <v>0</v>
      </c>
      <c r="V378" s="228">
        <f>U378*H378</f>
        <v>0</v>
      </c>
      <c r="W378" s="228">
        <v>0.053999999999999999</v>
      </c>
      <c r="X378" s="229">
        <f>W378*H378</f>
        <v>0.108</v>
      </c>
      <c r="Y378" s="40"/>
      <c r="Z378" s="40"/>
      <c r="AA378" s="40"/>
      <c r="AB378" s="40"/>
      <c r="AC378" s="40"/>
      <c r="AD378" s="40"/>
      <c r="AE378" s="40"/>
      <c r="AR378" s="230" t="s">
        <v>218</v>
      </c>
      <c r="AT378" s="230" t="s">
        <v>213</v>
      </c>
      <c r="AU378" s="230" t="s">
        <v>86</v>
      </c>
      <c r="AY378" s="19" t="s">
        <v>211</v>
      </c>
      <c r="BE378" s="231">
        <f>IF(O378="základní",K378,0)</f>
        <v>0</v>
      </c>
      <c r="BF378" s="231">
        <f>IF(O378="snížená",K378,0)</f>
        <v>0</v>
      </c>
      <c r="BG378" s="231">
        <f>IF(O378="zákl. přenesená",K378,0)</f>
        <v>0</v>
      </c>
      <c r="BH378" s="231">
        <f>IF(O378="sníž. přenesená",K378,0)</f>
        <v>0</v>
      </c>
      <c r="BI378" s="231">
        <f>IF(O378="nulová",K378,0)</f>
        <v>0</v>
      </c>
      <c r="BJ378" s="19" t="s">
        <v>84</v>
      </c>
      <c r="BK378" s="231">
        <f>ROUND(P378*H378,2)</f>
        <v>0</v>
      </c>
      <c r="BL378" s="19" t="s">
        <v>218</v>
      </c>
      <c r="BM378" s="230" t="s">
        <v>1987</v>
      </c>
    </row>
    <row r="379" s="2" customFormat="1">
      <c r="A379" s="40"/>
      <c r="B379" s="41"/>
      <c r="C379" s="42"/>
      <c r="D379" s="232" t="s">
        <v>220</v>
      </c>
      <c r="E379" s="42"/>
      <c r="F379" s="233" t="s">
        <v>1988</v>
      </c>
      <c r="G379" s="42"/>
      <c r="H379" s="42"/>
      <c r="I379" s="234"/>
      <c r="J379" s="234"/>
      <c r="K379" s="42"/>
      <c r="L379" s="42"/>
      <c r="M379" s="46"/>
      <c r="N379" s="235"/>
      <c r="O379" s="236"/>
      <c r="P379" s="86"/>
      <c r="Q379" s="86"/>
      <c r="R379" s="86"/>
      <c r="S379" s="86"/>
      <c r="T379" s="86"/>
      <c r="U379" s="86"/>
      <c r="V379" s="86"/>
      <c r="W379" s="86"/>
      <c r="X379" s="87"/>
      <c r="Y379" s="40"/>
      <c r="Z379" s="40"/>
      <c r="AA379" s="40"/>
      <c r="AB379" s="40"/>
      <c r="AC379" s="40"/>
      <c r="AD379" s="40"/>
      <c r="AE379" s="40"/>
      <c r="AT379" s="19" t="s">
        <v>220</v>
      </c>
      <c r="AU379" s="19" t="s">
        <v>86</v>
      </c>
    </row>
    <row r="380" s="13" customFormat="1">
      <c r="A380" s="13"/>
      <c r="B380" s="237"/>
      <c r="C380" s="238"/>
      <c r="D380" s="232" t="s">
        <v>222</v>
      </c>
      <c r="E380" s="239" t="s">
        <v>22</v>
      </c>
      <c r="F380" s="240" t="s">
        <v>553</v>
      </c>
      <c r="G380" s="238"/>
      <c r="H380" s="241">
        <v>2</v>
      </c>
      <c r="I380" s="242"/>
      <c r="J380" s="242"/>
      <c r="K380" s="238"/>
      <c r="L380" s="238"/>
      <c r="M380" s="243"/>
      <c r="N380" s="244"/>
      <c r="O380" s="245"/>
      <c r="P380" s="245"/>
      <c r="Q380" s="245"/>
      <c r="R380" s="245"/>
      <c r="S380" s="245"/>
      <c r="T380" s="245"/>
      <c r="U380" s="245"/>
      <c r="V380" s="245"/>
      <c r="W380" s="245"/>
      <c r="X380" s="246"/>
      <c r="Y380" s="13"/>
      <c r="Z380" s="13"/>
      <c r="AA380" s="13"/>
      <c r="AB380" s="13"/>
      <c r="AC380" s="13"/>
      <c r="AD380" s="13"/>
      <c r="AE380" s="13"/>
      <c r="AT380" s="247" t="s">
        <v>222</v>
      </c>
      <c r="AU380" s="247" t="s">
        <v>86</v>
      </c>
      <c r="AV380" s="13" t="s">
        <v>86</v>
      </c>
      <c r="AW380" s="13" t="s">
        <v>5</v>
      </c>
      <c r="AX380" s="13" t="s">
        <v>84</v>
      </c>
      <c r="AY380" s="247" t="s">
        <v>211</v>
      </c>
    </row>
    <row r="381" s="2" customFormat="1" ht="24.15" customHeight="1">
      <c r="A381" s="40"/>
      <c r="B381" s="41"/>
      <c r="C381" s="218" t="s">
        <v>542</v>
      </c>
      <c r="D381" s="218" t="s">
        <v>213</v>
      </c>
      <c r="E381" s="219" t="s">
        <v>1989</v>
      </c>
      <c r="F381" s="220" t="s">
        <v>1990</v>
      </c>
      <c r="G381" s="221" t="s">
        <v>345</v>
      </c>
      <c r="H381" s="222">
        <v>26.649999999999999</v>
      </c>
      <c r="I381" s="223"/>
      <c r="J381" s="223"/>
      <c r="K381" s="224">
        <f>ROUND(P381*H381,2)</f>
        <v>0</v>
      </c>
      <c r="L381" s="220" t="s">
        <v>217</v>
      </c>
      <c r="M381" s="46"/>
      <c r="N381" s="225" t="s">
        <v>22</v>
      </c>
      <c r="O381" s="226" t="s">
        <v>46</v>
      </c>
      <c r="P381" s="227">
        <f>I381+J381</f>
        <v>0</v>
      </c>
      <c r="Q381" s="227">
        <f>ROUND(I381*H381,2)</f>
        <v>0</v>
      </c>
      <c r="R381" s="227">
        <f>ROUND(J381*H381,2)</f>
        <v>0</v>
      </c>
      <c r="S381" s="86"/>
      <c r="T381" s="228">
        <f>S381*H381</f>
        <v>0</v>
      </c>
      <c r="U381" s="228">
        <v>0.0039519999999999998</v>
      </c>
      <c r="V381" s="228">
        <f>U381*H381</f>
        <v>0.10532079999999999</v>
      </c>
      <c r="W381" s="228">
        <v>0.16</v>
      </c>
      <c r="X381" s="229">
        <f>W381*H381</f>
        <v>4.2640000000000002</v>
      </c>
      <c r="Y381" s="40"/>
      <c r="Z381" s="40"/>
      <c r="AA381" s="40"/>
      <c r="AB381" s="40"/>
      <c r="AC381" s="40"/>
      <c r="AD381" s="40"/>
      <c r="AE381" s="40"/>
      <c r="AR381" s="230" t="s">
        <v>218</v>
      </c>
      <c r="AT381" s="230" t="s">
        <v>213</v>
      </c>
      <c r="AU381" s="230" t="s">
        <v>86</v>
      </c>
      <c r="AY381" s="19" t="s">
        <v>211</v>
      </c>
      <c r="BE381" s="231">
        <f>IF(O381="základní",K381,0)</f>
        <v>0</v>
      </c>
      <c r="BF381" s="231">
        <f>IF(O381="snížená",K381,0)</f>
        <v>0</v>
      </c>
      <c r="BG381" s="231">
        <f>IF(O381="zákl. přenesená",K381,0)</f>
        <v>0</v>
      </c>
      <c r="BH381" s="231">
        <f>IF(O381="sníž. přenesená",K381,0)</f>
        <v>0</v>
      </c>
      <c r="BI381" s="231">
        <f>IF(O381="nulová",K381,0)</f>
        <v>0</v>
      </c>
      <c r="BJ381" s="19" t="s">
        <v>84</v>
      </c>
      <c r="BK381" s="231">
        <f>ROUND(P381*H381,2)</f>
        <v>0</v>
      </c>
      <c r="BL381" s="19" t="s">
        <v>218</v>
      </c>
      <c r="BM381" s="230" t="s">
        <v>1991</v>
      </c>
    </row>
    <row r="382" s="2" customFormat="1">
      <c r="A382" s="40"/>
      <c r="B382" s="41"/>
      <c r="C382" s="42"/>
      <c r="D382" s="232" t="s">
        <v>220</v>
      </c>
      <c r="E382" s="42"/>
      <c r="F382" s="233" t="s">
        <v>1992</v>
      </c>
      <c r="G382" s="42"/>
      <c r="H382" s="42"/>
      <c r="I382" s="234"/>
      <c r="J382" s="234"/>
      <c r="K382" s="42"/>
      <c r="L382" s="42"/>
      <c r="M382" s="46"/>
      <c r="N382" s="235"/>
      <c r="O382" s="236"/>
      <c r="P382" s="86"/>
      <c r="Q382" s="86"/>
      <c r="R382" s="86"/>
      <c r="S382" s="86"/>
      <c r="T382" s="86"/>
      <c r="U382" s="86"/>
      <c r="V382" s="86"/>
      <c r="W382" s="86"/>
      <c r="X382" s="87"/>
      <c r="Y382" s="40"/>
      <c r="Z382" s="40"/>
      <c r="AA382" s="40"/>
      <c r="AB382" s="40"/>
      <c r="AC382" s="40"/>
      <c r="AD382" s="40"/>
      <c r="AE382" s="40"/>
      <c r="AT382" s="19" t="s">
        <v>220</v>
      </c>
      <c r="AU382" s="19" t="s">
        <v>86</v>
      </c>
    </row>
    <row r="383" s="13" customFormat="1">
      <c r="A383" s="13"/>
      <c r="B383" s="237"/>
      <c r="C383" s="238"/>
      <c r="D383" s="232" t="s">
        <v>222</v>
      </c>
      <c r="E383" s="239" t="s">
        <v>22</v>
      </c>
      <c r="F383" s="240" t="s">
        <v>1904</v>
      </c>
      <c r="G383" s="238"/>
      <c r="H383" s="241">
        <v>26.649999999999999</v>
      </c>
      <c r="I383" s="242"/>
      <c r="J383" s="242"/>
      <c r="K383" s="238"/>
      <c r="L383" s="238"/>
      <c r="M383" s="243"/>
      <c r="N383" s="244"/>
      <c r="O383" s="245"/>
      <c r="P383" s="245"/>
      <c r="Q383" s="245"/>
      <c r="R383" s="245"/>
      <c r="S383" s="245"/>
      <c r="T383" s="245"/>
      <c r="U383" s="245"/>
      <c r="V383" s="245"/>
      <c r="W383" s="245"/>
      <c r="X383" s="246"/>
      <c r="Y383" s="13"/>
      <c r="Z383" s="13"/>
      <c r="AA383" s="13"/>
      <c r="AB383" s="13"/>
      <c r="AC383" s="13"/>
      <c r="AD383" s="13"/>
      <c r="AE383" s="13"/>
      <c r="AT383" s="247" t="s">
        <v>222</v>
      </c>
      <c r="AU383" s="247" t="s">
        <v>86</v>
      </c>
      <c r="AV383" s="13" t="s">
        <v>86</v>
      </c>
      <c r="AW383" s="13" t="s">
        <v>5</v>
      </c>
      <c r="AX383" s="13" t="s">
        <v>84</v>
      </c>
      <c r="AY383" s="247" t="s">
        <v>211</v>
      </c>
    </row>
    <row r="384" s="2" customFormat="1">
      <c r="A384" s="40"/>
      <c r="B384" s="41"/>
      <c r="C384" s="218" t="s">
        <v>548</v>
      </c>
      <c r="D384" s="218" t="s">
        <v>213</v>
      </c>
      <c r="E384" s="219" t="s">
        <v>1993</v>
      </c>
      <c r="F384" s="220" t="s">
        <v>1994</v>
      </c>
      <c r="G384" s="221" t="s">
        <v>272</v>
      </c>
      <c r="H384" s="222">
        <v>267.39999999999998</v>
      </c>
      <c r="I384" s="223"/>
      <c r="J384" s="223"/>
      <c r="K384" s="224">
        <f>ROUND(P384*H384,2)</f>
        <v>0</v>
      </c>
      <c r="L384" s="220" t="s">
        <v>217</v>
      </c>
      <c r="M384" s="46"/>
      <c r="N384" s="225" t="s">
        <v>22</v>
      </c>
      <c r="O384" s="226" t="s">
        <v>46</v>
      </c>
      <c r="P384" s="227">
        <f>I384+J384</f>
        <v>0</v>
      </c>
      <c r="Q384" s="227">
        <f>ROUND(I384*H384,2)</f>
        <v>0</v>
      </c>
      <c r="R384" s="227">
        <f>ROUND(J384*H384,2)</f>
        <v>0</v>
      </c>
      <c r="S384" s="86"/>
      <c r="T384" s="228">
        <f>S384*H384</f>
        <v>0</v>
      </c>
      <c r="U384" s="228">
        <v>0</v>
      </c>
      <c r="V384" s="228">
        <f>U384*H384</f>
        <v>0</v>
      </c>
      <c r="W384" s="228">
        <v>0.02</v>
      </c>
      <c r="X384" s="229">
        <f>W384*H384</f>
        <v>5.3479999999999999</v>
      </c>
      <c r="Y384" s="40"/>
      <c r="Z384" s="40"/>
      <c r="AA384" s="40"/>
      <c r="AB384" s="40"/>
      <c r="AC384" s="40"/>
      <c r="AD384" s="40"/>
      <c r="AE384" s="40"/>
      <c r="AR384" s="230" t="s">
        <v>218</v>
      </c>
      <c r="AT384" s="230" t="s">
        <v>213</v>
      </c>
      <c r="AU384" s="230" t="s">
        <v>86</v>
      </c>
      <c r="AY384" s="19" t="s">
        <v>211</v>
      </c>
      <c r="BE384" s="231">
        <f>IF(O384="základní",K384,0)</f>
        <v>0</v>
      </c>
      <c r="BF384" s="231">
        <f>IF(O384="snížená",K384,0)</f>
        <v>0</v>
      </c>
      <c r="BG384" s="231">
        <f>IF(O384="zákl. přenesená",K384,0)</f>
        <v>0</v>
      </c>
      <c r="BH384" s="231">
        <f>IF(O384="sníž. přenesená",K384,0)</f>
        <v>0</v>
      </c>
      <c r="BI384" s="231">
        <f>IF(O384="nulová",K384,0)</f>
        <v>0</v>
      </c>
      <c r="BJ384" s="19" t="s">
        <v>84</v>
      </c>
      <c r="BK384" s="231">
        <f>ROUND(P384*H384,2)</f>
        <v>0</v>
      </c>
      <c r="BL384" s="19" t="s">
        <v>218</v>
      </c>
      <c r="BM384" s="230" t="s">
        <v>1995</v>
      </c>
    </row>
    <row r="385" s="2" customFormat="1">
      <c r="A385" s="40"/>
      <c r="B385" s="41"/>
      <c r="C385" s="42"/>
      <c r="D385" s="232" t="s">
        <v>220</v>
      </c>
      <c r="E385" s="42"/>
      <c r="F385" s="233" t="s">
        <v>1996</v>
      </c>
      <c r="G385" s="42"/>
      <c r="H385" s="42"/>
      <c r="I385" s="234"/>
      <c r="J385" s="234"/>
      <c r="K385" s="42"/>
      <c r="L385" s="42"/>
      <c r="M385" s="46"/>
      <c r="N385" s="235"/>
      <c r="O385" s="236"/>
      <c r="P385" s="86"/>
      <c r="Q385" s="86"/>
      <c r="R385" s="86"/>
      <c r="S385" s="86"/>
      <c r="T385" s="86"/>
      <c r="U385" s="86"/>
      <c r="V385" s="86"/>
      <c r="W385" s="86"/>
      <c r="X385" s="87"/>
      <c r="Y385" s="40"/>
      <c r="Z385" s="40"/>
      <c r="AA385" s="40"/>
      <c r="AB385" s="40"/>
      <c r="AC385" s="40"/>
      <c r="AD385" s="40"/>
      <c r="AE385" s="40"/>
      <c r="AT385" s="19" t="s">
        <v>220</v>
      </c>
      <c r="AU385" s="19" t="s">
        <v>86</v>
      </c>
    </row>
    <row r="386" s="13" customFormat="1">
      <c r="A386" s="13"/>
      <c r="B386" s="237"/>
      <c r="C386" s="238"/>
      <c r="D386" s="232" t="s">
        <v>222</v>
      </c>
      <c r="E386" s="239" t="s">
        <v>22</v>
      </c>
      <c r="F386" s="240" t="s">
        <v>1742</v>
      </c>
      <c r="G386" s="238"/>
      <c r="H386" s="241">
        <v>267.39999999999998</v>
      </c>
      <c r="I386" s="242"/>
      <c r="J386" s="242"/>
      <c r="K386" s="238"/>
      <c r="L386" s="238"/>
      <c r="M386" s="243"/>
      <c r="N386" s="244"/>
      <c r="O386" s="245"/>
      <c r="P386" s="245"/>
      <c r="Q386" s="245"/>
      <c r="R386" s="245"/>
      <c r="S386" s="245"/>
      <c r="T386" s="245"/>
      <c r="U386" s="245"/>
      <c r="V386" s="245"/>
      <c r="W386" s="245"/>
      <c r="X386" s="246"/>
      <c r="Y386" s="13"/>
      <c r="Z386" s="13"/>
      <c r="AA386" s="13"/>
      <c r="AB386" s="13"/>
      <c r="AC386" s="13"/>
      <c r="AD386" s="13"/>
      <c r="AE386" s="13"/>
      <c r="AT386" s="247" t="s">
        <v>222</v>
      </c>
      <c r="AU386" s="247" t="s">
        <v>86</v>
      </c>
      <c r="AV386" s="13" t="s">
        <v>86</v>
      </c>
      <c r="AW386" s="13" t="s">
        <v>5</v>
      </c>
      <c r="AX386" s="13" t="s">
        <v>84</v>
      </c>
      <c r="AY386" s="247" t="s">
        <v>211</v>
      </c>
    </row>
    <row r="387" s="2" customFormat="1">
      <c r="A387" s="40"/>
      <c r="B387" s="41"/>
      <c r="C387" s="218" t="s">
        <v>556</v>
      </c>
      <c r="D387" s="218" t="s">
        <v>213</v>
      </c>
      <c r="E387" s="219" t="s">
        <v>1997</v>
      </c>
      <c r="F387" s="220" t="s">
        <v>1998</v>
      </c>
      <c r="G387" s="221" t="s">
        <v>272</v>
      </c>
      <c r="H387" s="222">
        <v>810.851</v>
      </c>
      <c r="I387" s="223"/>
      <c r="J387" s="223"/>
      <c r="K387" s="224">
        <f>ROUND(P387*H387,2)</f>
        <v>0</v>
      </c>
      <c r="L387" s="220" t="s">
        <v>217</v>
      </c>
      <c r="M387" s="46"/>
      <c r="N387" s="225" t="s">
        <v>22</v>
      </c>
      <c r="O387" s="226" t="s">
        <v>46</v>
      </c>
      <c r="P387" s="227">
        <f>I387+J387</f>
        <v>0</v>
      </c>
      <c r="Q387" s="227">
        <f>ROUND(I387*H387,2)</f>
        <v>0</v>
      </c>
      <c r="R387" s="227">
        <f>ROUND(J387*H387,2)</f>
        <v>0</v>
      </c>
      <c r="S387" s="86"/>
      <c r="T387" s="228">
        <f>S387*H387</f>
        <v>0</v>
      </c>
      <c r="U387" s="228">
        <v>0</v>
      </c>
      <c r="V387" s="228">
        <f>U387*H387</f>
        <v>0</v>
      </c>
      <c r="W387" s="228">
        <v>0.045999999999999999</v>
      </c>
      <c r="X387" s="229">
        <f>W387*H387</f>
        <v>37.299146</v>
      </c>
      <c r="Y387" s="40"/>
      <c r="Z387" s="40"/>
      <c r="AA387" s="40"/>
      <c r="AB387" s="40"/>
      <c r="AC387" s="40"/>
      <c r="AD387" s="40"/>
      <c r="AE387" s="40"/>
      <c r="AR387" s="230" t="s">
        <v>218</v>
      </c>
      <c r="AT387" s="230" t="s">
        <v>213</v>
      </c>
      <c r="AU387" s="230" t="s">
        <v>86</v>
      </c>
      <c r="AY387" s="19" t="s">
        <v>211</v>
      </c>
      <c r="BE387" s="231">
        <f>IF(O387="základní",K387,0)</f>
        <v>0</v>
      </c>
      <c r="BF387" s="231">
        <f>IF(O387="snížená",K387,0)</f>
        <v>0</v>
      </c>
      <c r="BG387" s="231">
        <f>IF(O387="zákl. přenesená",K387,0)</f>
        <v>0</v>
      </c>
      <c r="BH387" s="231">
        <f>IF(O387="sníž. přenesená",K387,0)</f>
        <v>0</v>
      </c>
      <c r="BI387" s="231">
        <f>IF(O387="nulová",K387,0)</f>
        <v>0</v>
      </c>
      <c r="BJ387" s="19" t="s">
        <v>84</v>
      </c>
      <c r="BK387" s="231">
        <f>ROUND(P387*H387,2)</f>
        <v>0</v>
      </c>
      <c r="BL387" s="19" t="s">
        <v>218</v>
      </c>
      <c r="BM387" s="230" t="s">
        <v>1999</v>
      </c>
    </row>
    <row r="388" s="2" customFormat="1">
      <c r="A388" s="40"/>
      <c r="B388" s="41"/>
      <c r="C388" s="42"/>
      <c r="D388" s="232" t="s">
        <v>220</v>
      </c>
      <c r="E388" s="42"/>
      <c r="F388" s="233" t="s">
        <v>2000</v>
      </c>
      <c r="G388" s="42"/>
      <c r="H388" s="42"/>
      <c r="I388" s="234"/>
      <c r="J388" s="234"/>
      <c r="K388" s="42"/>
      <c r="L388" s="42"/>
      <c r="M388" s="46"/>
      <c r="N388" s="235"/>
      <c r="O388" s="236"/>
      <c r="P388" s="86"/>
      <c r="Q388" s="86"/>
      <c r="R388" s="86"/>
      <c r="S388" s="86"/>
      <c r="T388" s="86"/>
      <c r="U388" s="86"/>
      <c r="V388" s="86"/>
      <c r="W388" s="86"/>
      <c r="X388" s="87"/>
      <c r="Y388" s="40"/>
      <c r="Z388" s="40"/>
      <c r="AA388" s="40"/>
      <c r="AB388" s="40"/>
      <c r="AC388" s="40"/>
      <c r="AD388" s="40"/>
      <c r="AE388" s="40"/>
      <c r="AT388" s="19" t="s">
        <v>220</v>
      </c>
      <c r="AU388" s="19" t="s">
        <v>86</v>
      </c>
    </row>
    <row r="389" s="13" customFormat="1">
      <c r="A389" s="13"/>
      <c r="B389" s="237"/>
      <c r="C389" s="238"/>
      <c r="D389" s="232" t="s">
        <v>222</v>
      </c>
      <c r="E389" s="239" t="s">
        <v>22</v>
      </c>
      <c r="F389" s="240" t="s">
        <v>1764</v>
      </c>
      <c r="G389" s="238"/>
      <c r="H389" s="241">
        <v>85.965999999999994</v>
      </c>
      <c r="I389" s="242"/>
      <c r="J389" s="242"/>
      <c r="K389" s="238"/>
      <c r="L389" s="238"/>
      <c r="M389" s="243"/>
      <c r="N389" s="244"/>
      <c r="O389" s="245"/>
      <c r="P389" s="245"/>
      <c r="Q389" s="245"/>
      <c r="R389" s="245"/>
      <c r="S389" s="245"/>
      <c r="T389" s="245"/>
      <c r="U389" s="245"/>
      <c r="V389" s="245"/>
      <c r="W389" s="245"/>
      <c r="X389" s="246"/>
      <c r="Y389" s="13"/>
      <c r="Z389" s="13"/>
      <c r="AA389" s="13"/>
      <c r="AB389" s="13"/>
      <c r="AC389" s="13"/>
      <c r="AD389" s="13"/>
      <c r="AE389" s="13"/>
      <c r="AT389" s="247" t="s">
        <v>222</v>
      </c>
      <c r="AU389" s="247" t="s">
        <v>86</v>
      </c>
      <c r="AV389" s="13" t="s">
        <v>86</v>
      </c>
      <c r="AW389" s="13" t="s">
        <v>5</v>
      </c>
      <c r="AX389" s="13" t="s">
        <v>77</v>
      </c>
      <c r="AY389" s="247" t="s">
        <v>211</v>
      </c>
    </row>
    <row r="390" s="13" customFormat="1">
      <c r="A390" s="13"/>
      <c r="B390" s="237"/>
      <c r="C390" s="238"/>
      <c r="D390" s="232" t="s">
        <v>222</v>
      </c>
      <c r="E390" s="239" t="s">
        <v>22</v>
      </c>
      <c r="F390" s="240" t="s">
        <v>1765</v>
      </c>
      <c r="G390" s="238"/>
      <c r="H390" s="241">
        <v>0.60399999999999998</v>
      </c>
      <c r="I390" s="242"/>
      <c r="J390" s="242"/>
      <c r="K390" s="238"/>
      <c r="L390" s="238"/>
      <c r="M390" s="243"/>
      <c r="N390" s="244"/>
      <c r="O390" s="245"/>
      <c r="P390" s="245"/>
      <c r="Q390" s="245"/>
      <c r="R390" s="245"/>
      <c r="S390" s="245"/>
      <c r="T390" s="245"/>
      <c r="U390" s="245"/>
      <c r="V390" s="245"/>
      <c r="W390" s="245"/>
      <c r="X390" s="246"/>
      <c r="Y390" s="13"/>
      <c r="Z390" s="13"/>
      <c r="AA390" s="13"/>
      <c r="AB390" s="13"/>
      <c r="AC390" s="13"/>
      <c r="AD390" s="13"/>
      <c r="AE390" s="13"/>
      <c r="AT390" s="247" t="s">
        <v>222</v>
      </c>
      <c r="AU390" s="247" t="s">
        <v>86</v>
      </c>
      <c r="AV390" s="13" t="s">
        <v>86</v>
      </c>
      <c r="AW390" s="13" t="s">
        <v>5</v>
      </c>
      <c r="AX390" s="13" t="s">
        <v>77</v>
      </c>
      <c r="AY390" s="247" t="s">
        <v>211</v>
      </c>
    </row>
    <row r="391" s="13" customFormat="1">
      <c r="A391" s="13"/>
      <c r="B391" s="237"/>
      <c r="C391" s="238"/>
      <c r="D391" s="232" t="s">
        <v>222</v>
      </c>
      <c r="E391" s="239" t="s">
        <v>22</v>
      </c>
      <c r="F391" s="240" t="s">
        <v>1766</v>
      </c>
      <c r="G391" s="238"/>
      <c r="H391" s="241">
        <v>1.6080000000000001</v>
      </c>
      <c r="I391" s="242"/>
      <c r="J391" s="242"/>
      <c r="K391" s="238"/>
      <c r="L391" s="238"/>
      <c r="M391" s="243"/>
      <c r="N391" s="244"/>
      <c r="O391" s="245"/>
      <c r="P391" s="245"/>
      <c r="Q391" s="245"/>
      <c r="R391" s="245"/>
      <c r="S391" s="245"/>
      <c r="T391" s="245"/>
      <c r="U391" s="245"/>
      <c r="V391" s="245"/>
      <c r="W391" s="245"/>
      <c r="X391" s="246"/>
      <c r="Y391" s="13"/>
      <c r="Z391" s="13"/>
      <c r="AA391" s="13"/>
      <c r="AB391" s="13"/>
      <c r="AC391" s="13"/>
      <c r="AD391" s="13"/>
      <c r="AE391" s="13"/>
      <c r="AT391" s="247" t="s">
        <v>222</v>
      </c>
      <c r="AU391" s="247" t="s">
        <v>86</v>
      </c>
      <c r="AV391" s="13" t="s">
        <v>86</v>
      </c>
      <c r="AW391" s="13" t="s">
        <v>5</v>
      </c>
      <c r="AX391" s="13" t="s">
        <v>77</v>
      </c>
      <c r="AY391" s="247" t="s">
        <v>211</v>
      </c>
    </row>
    <row r="392" s="13" customFormat="1">
      <c r="A392" s="13"/>
      <c r="B392" s="237"/>
      <c r="C392" s="238"/>
      <c r="D392" s="232" t="s">
        <v>222</v>
      </c>
      <c r="E392" s="239" t="s">
        <v>22</v>
      </c>
      <c r="F392" s="240" t="s">
        <v>1767</v>
      </c>
      <c r="G392" s="238"/>
      <c r="H392" s="241">
        <v>106.012</v>
      </c>
      <c r="I392" s="242"/>
      <c r="J392" s="242"/>
      <c r="K392" s="238"/>
      <c r="L392" s="238"/>
      <c r="M392" s="243"/>
      <c r="N392" s="244"/>
      <c r="O392" s="245"/>
      <c r="P392" s="245"/>
      <c r="Q392" s="245"/>
      <c r="R392" s="245"/>
      <c r="S392" s="245"/>
      <c r="T392" s="245"/>
      <c r="U392" s="245"/>
      <c r="V392" s="245"/>
      <c r="W392" s="245"/>
      <c r="X392" s="246"/>
      <c r="Y392" s="13"/>
      <c r="Z392" s="13"/>
      <c r="AA392" s="13"/>
      <c r="AB392" s="13"/>
      <c r="AC392" s="13"/>
      <c r="AD392" s="13"/>
      <c r="AE392" s="13"/>
      <c r="AT392" s="247" t="s">
        <v>222</v>
      </c>
      <c r="AU392" s="247" t="s">
        <v>86</v>
      </c>
      <c r="AV392" s="13" t="s">
        <v>86</v>
      </c>
      <c r="AW392" s="13" t="s">
        <v>5</v>
      </c>
      <c r="AX392" s="13" t="s">
        <v>77</v>
      </c>
      <c r="AY392" s="247" t="s">
        <v>211</v>
      </c>
    </row>
    <row r="393" s="13" customFormat="1">
      <c r="A393" s="13"/>
      <c r="B393" s="237"/>
      <c r="C393" s="238"/>
      <c r="D393" s="232" t="s">
        <v>222</v>
      </c>
      <c r="E393" s="239" t="s">
        <v>22</v>
      </c>
      <c r="F393" s="240" t="s">
        <v>1768</v>
      </c>
      <c r="G393" s="238"/>
      <c r="H393" s="241">
        <v>-3.6000000000000001</v>
      </c>
      <c r="I393" s="242"/>
      <c r="J393" s="242"/>
      <c r="K393" s="238"/>
      <c r="L393" s="238"/>
      <c r="M393" s="243"/>
      <c r="N393" s="244"/>
      <c r="O393" s="245"/>
      <c r="P393" s="245"/>
      <c r="Q393" s="245"/>
      <c r="R393" s="245"/>
      <c r="S393" s="245"/>
      <c r="T393" s="245"/>
      <c r="U393" s="245"/>
      <c r="V393" s="245"/>
      <c r="W393" s="245"/>
      <c r="X393" s="246"/>
      <c r="Y393" s="13"/>
      <c r="Z393" s="13"/>
      <c r="AA393" s="13"/>
      <c r="AB393" s="13"/>
      <c r="AC393" s="13"/>
      <c r="AD393" s="13"/>
      <c r="AE393" s="13"/>
      <c r="AT393" s="247" t="s">
        <v>222</v>
      </c>
      <c r="AU393" s="247" t="s">
        <v>86</v>
      </c>
      <c r="AV393" s="13" t="s">
        <v>86</v>
      </c>
      <c r="AW393" s="13" t="s">
        <v>5</v>
      </c>
      <c r="AX393" s="13" t="s">
        <v>77</v>
      </c>
      <c r="AY393" s="247" t="s">
        <v>211</v>
      </c>
    </row>
    <row r="394" s="13" customFormat="1">
      <c r="A394" s="13"/>
      <c r="B394" s="237"/>
      <c r="C394" s="238"/>
      <c r="D394" s="232" t="s">
        <v>222</v>
      </c>
      <c r="E394" s="239" t="s">
        <v>22</v>
      </c>
      <c r="F394" s="240" t="s">
        <v>1769</v>
      </c>
      <c r="G394" s="238"/>
      <c r="H394" s="241">
        <v>4.1630000000000003</v>
      </c>
      <c r="I394" s="242"/>
      <c r="J394" s="242"/>
      <c r="K394" s="238"/>
      <c r="L394" s="238"/>
      <c r="M394" s="243"/>
      <c r="N394" s="244"/>
      <c r="O394" s="245"/>
      <c r="P394" s="245"/>
      <c r="Q394" s="245"/>
      <c r="R394" s="245"/>
      <c r="S394" s="245"/>
      <c r="T394" s="245"/>
      <c r="U394" s="245"/>
      <c r="V394" s="245"/>
      <c r="W394" s="245"/>
      <c r="X394" s="246"/>
      <c r="Y394" s="13"/>
      <c r="Z394" s="13"/>
      <c r="AA394" s="13"/>
      <c r="AB394" s="13"/>
      <c r="AC394" s="13"/>
      <c r="AD394" s="13"/>
      <c r="AE394" s="13"/>
      <c r="AT394" s="247" t="s">
        <v>222</v>
      </c>
      <c r="AU394" s="247" t="s">
        <v>86</v>
      </c>
      <c r="AV394" s="13" t="s">
        <v>86</v>
      </c>
      <c r="AW394" s="13" t="s">
        <v>5</v>
      </c>
      <c r="AX394" s="13" t="s">
        <v>77</v>
      </c>
      <c r="AY394" s="247" t="s">
        <v>211</v>
      </c>
    </row>
    <row r="395" s="13" customFormat="1">
      <c r="A395" s="13"/>
      <c r="B395" s="237"/>
      <c r="C395" s="238"/>
      <c r="D395" s="232" t="s">
        <v>222</v>
      </c>
      <c r="E395" s="239" t="s">
        <v>22</v>
      </c>
      <c r="F395" s="240" t="s">
        <v>1770</v>
      </c>
      <c r="G395" s="238"/>
      <c r="H395" s="241">
        <v>76.439999999999998</v>
      </c>
      <c r="I395" s="242"/>
      <c r="J395" s="242"/>
      <c r="K395" s="238"/>
      <c r="L395" s="238"/>
      <c r="M395" s="243"/>
      <c r="N395" s="244"/>
      <c r="O395" s="245"/>
      <c r="P395" s="245"/>
      <c r="Q395" s="245"/>
      <c r="R395" s="245"/>
      <c r="S395" s="245"/>
      <c r="T395" s="245"/>
      <c r="U395" s="245"/>
      <c r="V395" s="245"/>
      <c r="W395" s="245"/>
      <c r="X395" s="246"/>
      <c r="Y395" s="13"/>
      <c r="Z395" s="13"/>
      <c r="AA395" s="13"/>
      <c r="AB395" s="13"/>
      <c r="AC395" s="13"/>
      <c r="AD395" s="13"/>
      <c r="AE395" s="13"/>
      <c r="AT395" s="247" t="s">
        <v>222</v>
      </c>
      <c r="AU395" s="247" t="s">
        <v>86</v>
      </c>
      <c r="AV395" s="13" t="s">
        <v>86</v>
      </c>
      <c r="AW395" s="13" t="s">
        <v>5</v>
      </c>
      <c r="AX395" s="13" t="s">
        <v>77</v>
      </c>
      <c r="AY395" s="247" t="s">
        <v>211</v>
      </c>
    </row>
    <row r="396" s="13" customFormat="1">
      <c r="A396" s="13"/>
      <c r="B396" s="237"/>
      <c r="C396" s="238"/>
      <c r="D396" s="232" t="s">
        <v>222</v>
      </c>
      <c r="E396" s="239" t="s">
        <v>22</v>
      </c>
      <c r="F396" s="240" t="s">
        <v>1771</v>
      </c>
      <c r="G396" s="238"/>
      <c r="H396" s="241">
        <v>2.3500000000000001</v>
      </c>
      <c r="I396" s="242"/>
      <c r="J396" s="242"/>
      <c r="K396" s="238"/>
      <c r="L396" s="238"/>
      <c r="M396" s="243"/>
      <c r="N396" s="244"/>
      <c r="O396" s="245"/>
      <c r="P396" s="245"/>
      <c r="Q396" s="245"/>
      <c r="R396" s="245"/>
      <c r="S396" s="245"/>
      <c r="T396" s="245"/>
      <c r="U396" s="245"/>
      <c r="V396" s="245"/>
      <c r="W396" s="245"/>
      <c r="X396" s="246"/>
      <c r="Y396" s="13"/>
      <c r="Z396" s="13"/>
      <c r="AA396" s="13"/>
      <c r="AB396" s="13"/>
      <c r="AC396" s="13"/>
      <c r="AD396" s="13"/>
      <c r="AE396" s="13"/>
      <c r="AT396" s="247" t="s">
        <v>222</v>
      </c>
      <c r="AU396" s="247" t="s">
        <v>86</v>
      </c>
      <c r="AV396" s="13" t="s">
        <v>86</v>
      </c>
      <c r="AW396" s="13" t="s">
        <v>5</v>
      </c>
      <c r="AX396" s="13" t="s">
        <v>77</v>
      </c>
      <c r="AY396" s="247" t="s">
        <v>211</v>
      </c>
    </row>
    <row r="397" s="13" customFormat="1">
      <c r="A397" s="13"/>
      <c r="B397" s="237"/>
      <c r="C397" s="238"/>
      <c r="D397" s="232" t="s">
        <v>222</v>
      </c>
      <c r="E397" s="239" t="s">
        <v>22</v>
      </c>
      <c r="F397" s="240" t="s">
        <v>1772</v>
      </c>
      <c r="G397" s="238"/>
      <c r="H397" s="241">
        <v>56.707999999999998</v>
      </c>
      <c r="I397" s="242"/>
      <c r="J397" s="242"/>
      <c r="K397" s="238"/>
      <c r="L397" s="238"/>
      <c r="M397" s="243"/>
      <c r="N397" s="244"/>
      <c r="O397" s="245"/>
      <c r="P397" s="245"/>
      <c r="Q397" s="245"/>
      <c r="R397" s="245"/>
      <c r="S397" s="245"/>
      <c r="T397" s="245"/>
      <c r="U397" s="245"/>
      <c r="V397" s="245"/>
      <c r="W397" s="245"/>
      <c r="X397" s="246"/>
      <c r="Y397" s="13"/>
      <c r="Z397" s="13"/>
      <c r="AA397" s="13"/>
      <c r="AB397" s="13"/>
      <c r="AC397" s="13"/>
      <c r="AD397" s="13"/>
      <c r="AE397" s="13"/>
      <c r="AT397" s="247" t="s">
        <v>222</v>
      </c>
      <c r="AU397" s="247" t="s">
        <v>86</v>
      </c>
      <c r="AV397" s="13" t="s">
        <v>86</v>
      </c>
      <c r="AW397" s="13" t="s">
        <v>5</v>
      </c>
      <c r="AX397" s="13" t="s">
        <v>77</v>
      </c>
      <c r="AY397" s="247" t="s">
        <v>211</v>
      </c>
    </row>
    <row r="398" s="13" customFormat="1">
      <c r="A398" s="13"/>
      <c r="B398" s="237"/>
      <c r="C398" s="238"/>
      <c r="D398" s="232" t="s">
        <v>222</v>
      </c>
      <c r="E398" s="239" t="s">
        <v>22</v>
      </c>
      <c r="F398" s="240" t="s">
        <v>1773</v>
      </c>
      <c r="G398" s="238"/>
      <c r="H398" s="241">
        <v>-2.1000000000000001</v>
      </c>
      <c r="I398" s="242"/>
      <c r="J398" s="242"/>
      <c r="K398" s="238"/>
      <c r="L398" s="238"/>
      <c r="M398" s="243"/>
      <c r="N398" s="244"/>
      <c r="O398" s="245"/>
      <c r="P398" s="245"/>
      <c r="Q398" s="245"/>
      <c r="R398" s="245"/>
      <c r="S398" s="245"/>
      <c r="T398" s="245"/>
      <c r="U398" s="245"/>
      <c r="V398" s="245"/>
      <c r="W398" s="245"/>
      <c r="X398" s="246"/>
      <c r="Y398" s="13"/>
      <c r="Z398" s="13"/>
      <c r="AA398" s="13"/>
      <c r="AB398" s="13"/>
      <c r="AC398" s="13"/>
      <c r="AD398" s="13"/>
      <c r="AE398" s="13"/>
      <c r="AT398" s="247" t="s">
        <v>222</v>
      </c>
      <c r="AU398" s="247" t="s">
        <v>86</v>
      </c>
      <c r="AV398" s="13" t="s">
        <v>86</v>
      </c>
      <c r="AW398" s="13" t="s">
        <v>5</v>
      </c>
      <c r="AX398" s="13" t="s">
        <v>77</v>
      </c>
      <c r="AY398" s="247" t="s">
        <v>211</v>
      </c>
    </row>
    <row r="399" s="13" customFormat="1">
      <c r="A399" s="13"/>
      <c r="B399" s="237"/>
      <c r="C399" s="238"/>
      <c r="D399" s="232" t="s">
        <v>222</v>
      </c>
      <c r="E399" s="239" t="s">
        <v>22</v>
      </c>
      <c r="F399" s="240" t="s">
        <v>1774</v>
      </c>
      <c r="G399" s="238"/>
      <c r="H399" s="241">
        <v>2.7130000000000001</v>
      </c>
      <c r="I399" s="242"/>
      <c r="J399" s="242"/>
      <c r="K399" s="238"/>
      <c r="L399" s="238"/>
      <c r="M399" s="243"/>
      <c r="N399" s="244"/>
      <c r="O399" s="245"/>
      <c r="P399" s="245"/>
      <c r="Q399" s="245"/>
      <c r="R399" s="245"/>
      <c r="S399" s="245"/>
      <c r="T399" s="245"/>
      <c r="U399" s="245"/>
      <c r="V399" s="245"/>
      <c r="W399" s="245"/>
      <c r="X399" s="246"/>
      <c r="Y399" s="13"/>
      <c r="Z399" s="13"/>
      <c r="AA399" s="13"/>
      <c r="AB399" s="13"/>
      <c r="AC399" s="13"/>
      <c r="AD399" s="13"/>
      <c r="AE399" s="13"/>
      <c r="AT399" s="247" t="s">
        <v>222</v>
      </c>
      <c r="AU399" s="247" t="s">
        <v>86</v>
      </c>
      <c r="AV399" s="13" t="s">
        <v>86</v>
      </c>
      <c r="AW399" s="13" t="s">
        <v>5</v>
      </c>
      <c r="AX399" s="13" t="s">
        <v>77</v>
      </c>
      <c r="AY399" s="247" t="s">
        <v>211</v>
      </c>
    </row>
    <row r="400" s="13" customFormat="1">
      <c r="A400" s="13"/>
      <c r="B400" s="237"/>
      <c r="C400" s="238"/>
      <c r="D400" s="232" t="s">
        <v>222</v>
      </c>
      <c r="E400" s="239" t="s">
        <v>22</v>
      </c>
      <c r="F400" s="240" t="s">
        <v>1775</v>
      </c>
      <c r="G400" s="238"/>
      <c r="H400" s="241">
        <v>2.2850000000000001</v>
      </c>
      <c r="I400" s="242"/>
      <c r="J400" s="242"/>
      <c r="K400" s="238"/>
      <c r="L400" s="238"/>
      <c r="M400" s="243"/>
      <c r="N400" s="244"/>
      <c r="O400" s="245"/>
      <c r="P400" s="245"/>
      <c r="Q400" s="245"/>
      <c r="R400" s="245"/>
      <c r="S400" s="245"/>
      <c r="T400" s="245"/>
      <c r="U400" s="245"/>
      <c r="V400" s="245"/>
      <c r="W400" s="245"/>
      <c r="X400" s="246"/>
      <c r="Y400" s="13"/>
      <c r="Z400" s="13"/>
      <c r="AA400" s="13"/>
      <c r="AB400" s="13"/>
      <c r="AC400" s="13"/>
      <c r="AD400" s="13"/>
      <c r="AE400" s="13"/>
      <c r="AT400" s="247" t="s">
        <v>222</v>
      </c>
      <c r="AU400" s="247" t="s">
        <v>86</v>
      </c>
      <c r="AV400" s="13" t="s">
        <v>86</v>
      </c>
      <c r="AW400" s="13" t="s">
        <v>5</v>
      </c>
      <c r="AX400" s="13" t="s">
        <v>77</v>
      </c>
      <c r="AY400" s="247" t="s">
        <v>211</v>
      </c>
    </row>
    <row r="401" s="13" customFormat="1">
      <c r="A401" s="13"/>
      <c r="B401" s="237"/>
      <c r="C401" s="238"/>
      <c r="D401" s="232" t="s">
        <v>222</v>
      </c>
      <c r="E401" s="239" t="s">
        <v>22</v>
      </c>
      <c r="F401" s="240" t="s">
        <v>1776</v>
      </c>
      <c r="G401" s="238"/>
      <c r="H401" s="241">
        <v>225.44</v>
      </c>
      <c r="I401" s="242"/>
      <c r="J401" s="242"/>
      <c r="K401" s="238"/>
      <c r="L401" s="238"/>
      <c r="M401" s="243"/>
      <c r="N401" s="244"/>
      <c r="O401" s="245"/>
      <c r="P401" s="245"/>
      <c r="Q401" s="245"/>
      <c r="R401" s="245"/>
      <c r="S401" s="245"/>
      <c r="T401" s="245"/>
      <c r="U401" s="245"/>
      <c r="V401" s="245"/>
      <c r="W401" s="245"/>
      <c r="X401" s="246"/>
      <c r="Y401" s="13"/>
      <c r="Z401" s="13"/>
      <c r="AA401" s="13"/>
      <c r="AB401" s="13"/>
      <c r="AC401" s="13"/>
      <c r="AD401" s="13"/>
      <c r="AE401" s="13"/>
      <c r="AT401" s="247" t="s">
        <v>222</v>
      </c>
      <c r="AU401" s="247" t="s">
        <v>86</v>
      </c>
      <c r="AV401" s="13" t="s">
        <v>86</v>
      </c>
      <c r="AW401" s="13" t="s">
        <v>5</v>
      </c>
      <c r="AX401" s="13" t="s">
        <v>77</v>
      </c>
      <c r="AY401" s="247" t="s">
        <v>211</v>
      </c>
    </row>
    <row r="402" s="13" customFormat="1">
      <c r="A402" s="13"/>
      <c r="B402" s="237"/>
      <c r="C402" s="238"/>
      <c r="D402" s="232" t="s">
        <v>222</v>
      </c>
      <c r="E402" s="239" t="s">
        <v>22</v>
      </c>
      <c r="F402" s="240" t="s">
        <v>1777</v>
      </c>
      <c r="G402" s="238"/>
      <c r="H402" s="241">
        <v>-1.6000000000000001</v>
      </c>
      <c r="I402" s="242"/>
      <c r="J402" s="242"/>
      <c r="K402" s="238"/>
      <c r="L402" s="238"/>
      <c r="M402" s="243"/>
      <c r="N402" s="244"/>
      <c r="O402" s="245"/>
      <c r="P402" s="245"/>
      <c r="Q402" s="245"/>
      <c r="R402" s="245"/>
      <c r="S402" s="245"/>
      <c r="T402" s="245"/>
      <c r="U402" s="245"/>
      <c r="V402" s="245"/>
      <c r="W402" s="245"/>
      <c r="X402" s="246"/>
      <c r="Y402" s="13"/>
      <c r="Z402" s="13"/>
      <c r="AA402" s="13"/>
      <c r="AB402" s="13"/>
      <c r="AC402" s="13"/>
      <c r="AD402" s="13"/>
      <c r="AE402" s="13"/>
      <c r="AT402" s="247" t="s">
        <v>222</v>
      </c>
      <c r="AU402" s="247" t="s">
        <v>86</v>
      </c>
      <c r="AV402" s="13" t="s">
        <v>86</v>
      </c>
      <c r="AW402" s="13" t="s">
        <v>5</v>
      </c>
      <c r="AX402" s="13" t="s">
        <v>77</v>
      </c>
      <c r="AY402" s="247" t="s">
        <v>211</v>
      </c>
    </row>
    <row r="403" s="13" customFormat="1">
      <c r="A403" s="13"/>
      <c r="B403" s="237"/>
      <c r="C403" s="238"/>
      <c r="D403" s="232" t="s">
        <v>222</v>
      </c>
      <c r="E403" s="239" t="s">
        <v>22</v>
      </c>
      <c r="F403" s="240" t="s">
        <v>1778</v>
      </c>
      <c r="G403" s="238"/>
      <c r="H403" s="241">
        <v>-1.8</v>
      </c>
      <c r="I403" s="242"/>
      <c r="J403" s="242"/>
      <c r="K403" s="238"/>
      <c r="L403" s="238"/>
      <c r="M403" s="243"/>
      <c r="N403" s="244"/>
      <c r="O403" s="245"/>
      <c r="P403" s="245"/>
      <c r="Q403" s="245"/>
      <c r="R403" s="245"/>
      <c r="S403" s="245"/>
      <c r="T403" s="245"/>
      <c r="U403" s="245"/>
      <c r="V403" s="245"/>
      <c r="W403" s="245"/>
      <c r="X403" s="246"/>
      <c r="Y403" s="13"/>
      <c r="Z403" s="13"/>
      <c r="AA403" s="13"/>
      <c r="AB403" s="13"/>
      <c r="AC403" s="13"/>
      <c r="AD403" s="13"/>
      <c r="AE403" s="13"/>
      <c r="AT403" s="247" t="s">
        <v>222</v>
      </c>
      <c r="AU403" s="247" t="s">
        <v>86</v>
      </c>
      <c r="AV403" s="13" t="s">
        <v>86</v>
      </c>
      <c r="AW403" s="13" t="s">
        <v>5</v>
      </c>
      <c r="AX403" s="13" t="s">
        <v>77</v>
      </c>
      <c r="AY403" s="247" t="s">
        <v>211</v>
      </c>
    </row>
    <row r="404" s="13" customFormat="1">
      <c r="A404" s="13"/>
      <c r="B404" s="237"/>
      <c r="C404" s="238"/>
      <c r="D404" s="232" t="s">
        <v>222</v>
      </c>
      <c r="E404" s="239" t="s">
        <v>22</v>
      </c>
      <c r="F404" s="240" t="s">
        <v>1779</v>
      </c>
      <c r="G404" s="238"/>
      <c r="H404" s="241">
        <v>-8</v>
      </c>
      <c r="I404" s="242"/>
      <c r="J404" s="242"/>
      <c r="K404" s="238"/>
      <c r="L404" s="238"/>
      <c r="M404" s="243"/>
      <c r="N404" s="244"/>
      <c r="O404" s="245"/>
      <c r="P404" s="245"/>
      <c r="Q404" s="245"/>
      <c r="R404" s="245"/>
      <c r="S404" s="245"/>
      <c r="T404" s="245"/>
      <c r="U404" s="245"/>
      <c r="V404" s="245"/>
      <c r="W404" s="245"/>
      <c r="X404" s="246"/>
      <c r="Y404" s="13"/>
      <c r="Z404" s="13"/>
      <c r="AA404" s="13"/>
      <c r="AB404" s="13"/>
      <c r="AC404" s="13"/>
      <c r="AD404" s="13"/>
      <c r="AE404" s="13"/>
      <c r="AT404" s="247" t="s">
        <v>222</v>
      </c>
      <c r="AU404" s="247" t="s">
        <v>86</v>
      </c>
      <c r="AV404" s="13" t="s">
        <v>86</v>
      </c>
      <c r="AW404" s="13" t="s">
        <v>5</v>
      </c>
      <c r="AX404" s="13" t="s">
        <v>77</v>
      </c>
      <c r="AY404" s="247" t="s">
        <v>211</v>
      </c>
    </row>
    <row r="405" s="13" customFormat="1">
      <c r="A405" s="13"/>
      <c r="B405" s="237"/>
      <c r="C405" s="238"/>
      <c r="D405" s="232" t="s">
        <v>222</v>
      </c>
      <c r="E405" s="239" t="s">
        <v>22</v>
      </c>
      <c r="F405" s="240" t="s">
        <v>1780</v>
      </c>
      <c r="G405" s="238"/>
      <c r="H405" s="241">
        <v>-6.8479999999999999</v>
      </c>
      <c r="I405" s="242"/>
      <c r="J405" s="242"/>
      <c r="K405" s="238"/>
      <c r="L405" s="238"/>
      <c r="M405" s="243"/>
      <c r="N405" s="244"/>
      <c r="O405" s="245"/>
      <c r="P405" s="245"/>
      <c r="Q405" s="245"/>
      <c r="R405" s="245"/>
      <c r="S405" s="245"/>
      <c r="T405" s="245"/>
      <c r="U405" s="245"/>
      <c r="V405" s="245"/>
      <c r="W405" s="245"/>
      <c r="X405" s="246"/>
      <c r="Y405" s="13"/>
      <c r="Z405" s="13"/>
      <c r="AA405" s="13"/>
      <c r="AB405" s="13"/>
      <c r="AC405" s="13"/>
      <c r="AD405" s="13"/>
      <c r="AE405" s="13"/>
      <c r="AT405" s="247" t="s">
        <v>222</v>
      </c>
      <c r="AU405" s="247" t="s">
        <v>86</v>
      </c>
      <c r="AV405" s="13" t="s">
        <v>86</v>
      </c>
      <c r="AW405" s="13" t="s">
        <v>5</v>
      </c>
      <c r="AX405" s="13" t="s">
        <v>77</v>
      </c>
      <c r="AY405" s="247" t="s">
        <v>211</v>
      </c>
    </row>
    <row r="406" s="13" customFormat="1">
      <c r="A406" s="13"/>
      <c r="B406" s="237"/>
      <c r="C406" s="238"/>
      <c r="D406" s="232" t="s">
        <v>222</v>
      </c>
      <c r="E406" s="239" t="s">
        <v>22</v>
      </c>
      <c r="F406" s="240" t="s">
        <v>1781</v>
      </c>
      <c r="G406" s="238"/>
      <c r="H406" s="241">
        <v>25.728000000000002</v>
      </c>
      <c r="I406" s="242"/>
      <c r="J406" s="242"/>
      <c r="K406" s="238"/>
      <c r="L406" s="238"/>
      <c r="M406" s="243"/>
      <c r="N406" s="244"/>
      <c r="O406" s="245"/>
      <c r="P406" s="245"/>
      <c r="Q406" s="245"/>
      <c r="R406" s="245"/>
      <c r="S406" s="245"/>
      <c r="T406" s="245"/>
      <c r="U406" s="245"/>
      <c r="V406" s="245"/>
      <c r="W406" s="245"/>
      <c r="X406" s="246"/>
      <c r="Y406" s="13"/>
      <c r="Z406" s="13"/>
      <c r="AA406" s="13"/>
      <c r="AB406" s="13"/>
      <c r="AC406" s="13"/>
      <c r="AD406" s="13"/>
      <c r="AE406" s="13"/>
      <c r="AT406" s="247" t="s">
        <v>222</v>
      </c>
      <c r="AU406" s="247" t="s">
        <v>86</v>
      </c>
      <c r="AV406" s="13" t="s">
        <v>86</v>
      </c>
      <c r="AW406" s="13" t="s">
        <v>5</v>
      </c>
      <c r="AX406" s="13" t="s">
        <v>77</v>
      </c>
      <c r="AY406" s="247" t="s">
        <v>211</v>
      </c>
    </row>
    <row r="407" s="13" customFormat="1">
      <c r="A407" s="13"/>
      <c r="B407" s="237"/>
      <c r="C407" s="238"/>
      <c r="D407" s="232" t="s">
        <v>222</v>
      </c>
      <c r="E407" s="239" t="s">
        <v>22</v>
      </c>
      <c r="F407" s="240" t="s">
        <v>1782</v>
      </c>
      <c r="G407" s="238"/>
      <c r="H407" s="241">
        <v>-2.6309999999999998</v>
      </c>
      <c r="I407" s="242"/>
      <c r="J407" s="242"/>
      <c r="K407" s="238"/>
      <c r="L407" s="238"/>
      <c r="M407" s="243"/>
      <c r="N407" s="244"/>
      <c r="O407" s="245"/>
      <c r="P407" s="245"/>
      <c r="Q407" s="245"/>
      <c r="R407" s="245"/>
      <c r="S407" s="245"/>
      <c r="T407" s="245"/>
      <c r="U407" s="245"/>
      <c r="V407" s="245"/>
      <c r="W407" s="245"/>
      <c r="X407" s="246"/>
      <c r="Y407" s="13"/>
      <c r="Z407" s="13"/>
      <c r="AA407" s="13"/>
      <c r="AB407" s="13"/>
      <c r="AC407" s="13"/>
      <c r="AD407" s="13"/>
      <c r="AE407" s="13"/>
      <c r="AT407" s="247" t="s">
        <v>222</v>
      </c>
      <c r="AU407" s="247" t="s">
        <v>86</v>
      </c>
      <c r="AV407" s="13" t="s">
        <v>86</v>
      </c>
      <c r="AW407" s="13" t="s">
        <v>5</v>
      </c>
      <c r="AX407" s="13" t="s">
        <v>77</v>
      </c>
      <c r="AY407" s="247" t="s">
        <v>211</v>
      </c>
    </row>
    <row r="408" s="13" customFormat="1">
      <c r="A408" s="13"/>
      <c r="B408" s="237"/>
      <c r="C408" s="238"/>
      <c r="D408" s="232" t="s">
        <v>222</v>
      </c>
      <c r="E408" s="239" t="s">
        <v>22</v>
      </c>
      <c r="F408" s="240" t="s">
        <v>1783</v>
      </c>
      <c r="G408" s="238"/>
      <c r="H408" s="241">
        <v>-8.4480000000000004</v>
      </c>
      <c r="I408" s="242"/>
      <c r="J408" s="242"/>
      <c r="K408" s="238"/>
      <c r="L408" s="238"/>
      <c r="M408" s="243"/>
      <c r="N408" s="244"/>
      <c r="O408" s="245"/>
      <c r="P408" s="245"/>
      <c r="Q408" s="245"/>
      <c r="R408" s="245"/>
      <c r="S408" s="245"/>
      <c r="T408" s="245"/>
      <c r="U408" s="245"/>
      <c r="V408" s="245"/>
      <c r="W408" s="245"/>
      <c r="X408" s="246"/>
      <c r="Y408" s="13"/>
      <c r="Z408" s="13"/>
      <c r="AA408" s="13"/>
      <c r="AB408" s="13"/>
      <c r="AC408" s="13"/>
      <c r="AD408" s="13"/>
      <c r="AE408" s="13"/>
      <c r="AT408" s="247" t="s">
        <v>222</v>
      </c>
      <c r="AU408" s="247" t="s">
        <v>86</v>
      </c>
      <c r="AV408" s="13" t="s">
        <v>86</v>
      </c>
      <c r="AW408" s="13" t="s">
        <v>5</v>
      </c>
      <c r="AX408" s="13" t="s">
        <v>77</v>
      </c>
      <c r="AY408" s="247" t="s">
        <v>211</v>
      </c>
    </row>
    <row r="409" s="13" customFormat="1">
      <c r="A409" s="13"/>
      <c r="B409" s="237"/>
      <c r="C409" s="238"/>
      <c r="D409" s="232" t="s">
        <v>222</v>
      </c>
      <c r="E409" s="239" t="s">
        <v>22</v>
      </c>
      <c r="F409" s="240" t="s">
        <v>1784</v>
      </c>
      <c r="G409" s="238"/>
      <c r="H409" s="241">
        <v>80.575999999999993</v>
      </c>
      <c r="I409" s="242"/>
      <c r="J409" s="242"/>
      <c r="K409" s="238"/>
      <c r="L409" s="238"/>
      <c r="M409" s="243"/>
      <c r="N409" s="244"/>
      <c r="O409" s="245"/>
      <c r="P409" s="245"/>
      <c r="Q409" s="245"/>
      <c r="R409" s="245"/>
      <c r="S409" s="245"/>
      <c r="T409" s="245"/>
      <c r="U409" s="245"/>
      <c r="V409" s="245"/>
      <c r="W409" s="245"/>
      <c r="X409" s="246"/>
      <c r="Y409" s="13"/>
      <c r="Z409" s="13"/>
      <c r="AA409" s="13"/>
      <c r="AB409" s="13"/>
      <c r="AC409" s="13"/>
      <c r="AD409" s="13"/>
      <c r="AE409" s="13"/>
      <c r="AT409" s="247" t="s">
        <v>222</v>
      </c>
      <c r="AU409" s="247" t="s">
        <v>86</v>
      </c>
      <c r="AV409" s="13" t="s">
        <v>86</v>
      </c>
      <c r="AW409" s="13" t="s">
        <v>5</v>
      </c>
      <c r="AX409" s="13" t="s">
        <v>77</v>
      </c>
      <c r="AY409" s="247" t="s">
        <v>211</v>
      </c>
    </row>
    <row r="410" s="13" customFormat="1">
      <c r="A410" s="13"/>
      <c r="B410" s="237"/>
      <c r="C410" s="238"/>
      <c r="D410" s="232" t="s">
        <v>222</v>
      </c>
      <c r="E410" s="239" t="s">
        <v>22</v>
      </c>
      <c r="F410" s="240" t="s">
        <v>1785</v>
      </c>
      <c r="G410" s="238"/>
      <c r="H410" s="241">
        <v>50.951999999999998</v>
      </c>
      <c r="I410" s="242"/>
      <c r="J410" s="242"/>
      <c r="K410" s="238"/>
      <c r="L410" s="238"/>
      <c r="M410" s="243"/>
      <c r="N410" s="244"/>
      <c r="O410" s="245"/>
      <c r="P410" s="245"/>
      <c r="Q410" s="245"/>
      <c r="R410" s="245"/>
      <c r="S410" s="245"/>
      <c r="T410" s="245"/>
      <c r="U410" s="245"/>
      <c r="V410" s="245"/>
      <c r="W410" s="245"/>
      <c r="X410" s="246"/>
      <c r="Y410" s="13"/>
      <c r="Z410" s="13"/>
      <c r="AA410" s="13"/>
      <c r="AB410" s="13"/>
      <c r="AC410" s="13"/>
      <c r="AD410" s="13"/>
      <c r="AE410" s="13"/>
      <c r="AT410" s="247" t="s">
        <v>222</v>
      </c>
      <c r="AU410" s="247" t="s">
        <v>86</v>
      </c>
      <c r="AV410" s="13" t="s">
        <v>86</v>
      </c>
      <c r="AW410" s="13" t="s">
        <v>5</v>
      </c>
      <c r="AX410" s="13" t="s">
        <v>77</v>
      </c>
      <c r="AY410" s="247" t="s">
        <v>211</v>
      </c>
    </row>
    <row r="411" s="13" customFormat="1">
      <c r="A411" s="13"/>
      <c r="B411" s="237"/>
      <c r="C411" s="238"/>
      <c r="D411" s="232" t="s">
        <v>222</v>
      </c>
      <c r="E411" s="239" t="s">
        <v>22</v>
      </c>
      <c r="F411" s="240" t="s">
        <v>1786</v>
      </c>
      <c r="G411" s="238"/>
      <c r="H411" s="241">
        <v>-0.33500000000000002</v>
      </c>
      <c r="I411" s="242"/>
      <c r="J411" s="242"/>
      <c r="K411" s="238"/>
      <c r="L411" s="238"/>
      <c r="M411" s="243"/>
      <c r="N411" s="244"/>
      <c r="O411" s="245"/>
      <c r="P411" s="245"/>
      <c r="Q411" s="245"/>
      <c r="R411" s="245"/>
      <c r="S411" s="245"/>
      <c r="T411" s="245"/>
      <c r="U411" s="245"/>
      <c r="V411" s="245"/>
      <c r="W411" s="245"/>
      <c r="X411" s="246"/>
      <c r="Y411" s="13"/>
      <c r="Z411" s="13"/>
      <c r="AA411" s="13"/>
      <c r="AB411" s="13"/>
      <c r="AC411" s="13"/>
      <c r="AD411" s="13"/>
      <c r="AE411" s="13"/>
      <c r="AT411" s="247" t="s">
        <v>222</v>
      </c>
      <c r="AU411" s="247" t="s">
        <v>86</v>
      </c>
      <c r="AV411" s="13" t="s">
        <v>86</v>
      </c>
      <c r="AW411" s="13" t="s">
        <v>5</v>
      </c>
      <c r="AX411" s="13" t="s">
        <v>77</v>
      </c>
      <c r="AY411" s="247" t="s">
        <v>211</v>
      </c>
    </row>
    <row r="412" s="13" customFormat="1">
      <c r="A412" s="13"/>
      <c r="B412" s="237"/>
      <c r="C412" s="238"/>
      <c r="D412" s="232" t="s">
        <v>222</v>
      </c>
      <c r="E412" s="239" t="s">
        <v>22</v>
      </c>
      <c r="F412" s="240" t="s">
        <v>1787</v>
      </c>
      <c r="G412" s="238"/>
      <c r="H412" s="241">
        <v>15.984</v>
      </c>
      <c r="I412" s="242"/>
      <c r="J412" s="242"/>
      <c r="K412" s="238"/>
      <c r="L412" s="238"/>
      <c r="M412" s="243"/>
      <c r="N412" s="244"/>
      <c r="O412" s="245"/>
      <c r="P412" s="245"/>
      <c r="Q412" s="245"/>
      <c r="R412" s="245"/>
      <c r="S412" s="245"/>
      <c r="T412" s="245"/>
      <c r="U412" s="245"/>
      <c r="V412" s="245"/>
      <c r="W412" s="245"/>
      <c r="X412" s="246"/>
      <c r="Y412" s="13"/>
      <c r="Z412" s="13"/>
      <c r="AA412" s="13"/>
      <c r="AB412" s="13"/>
      <c r="AC412" s="13"/>
      <c r="AD412" s="13"/>
      <c r="AE412" s="13"/>
      <c r="AT412" s="247" t="s">
        <v>222</v>
      </c>
      <c r="AU412" s="247" t="s">
        <v>86</v>
      </c>
      <c r="AV412" s="13" t="s">
        <v>86</v>
      </c>
      <c r="AW412" s="13" t="s">
        <v>5</v>
      </c>
      <c r="AX412" s="13" t="s">
        <v>77</v>
      </c>
      <c r="AY412" s="247" t="s">
        <v>211</v>
      </c>
    </row>
    <row r="413" s="13" customFormat="1">
      <c r="A413" s="13"/>
      <c r="B413" s="237"/>
      <c r="C413" s="238"/>
      <c r="D413" s="232" t="s">
        <v>222</v>
      </c>
      <c r="E413" s="239" t="s">
        <v>22</v>
      </c>
      <c r="F413" s="240" t="s">
        <v>1788</v>
      </c>
      <c r="G413" s="238"/>
      <c r="H413" s="241">
        <v>16.317</v>
      </c>
      <c r="I413" s="242"/>
      <c r="J413" s="242"/>
      <c r="K413" s="238"/>
      <c r="L413" s="238"/>
      <c r="M413" s="243"/>
      <c r="N413" s="244"/>
      <c r="O413" s="245"/>
      <c r="P413" s="245"/>
      <c r="Q413" s="245"/>
      <c r="R413" s="245"/>
      <c r="S413" s="245"/>
      <c r="T413" s="245"/>
      <c r="U413" s="245"/>
      <c r="V413" s="245"/>
      <c r="W413" s="245"/>
      <c r="X413" s="246"/>
      <c r="Y413" s="13"/>
      <c r="Z413" s="13"/>
      <c r="AA413" s="13"/>
      <c r="AB413" s="13"/>
      <c r="AC413" s="13"/>
      <c r="AD413" s="13"/>
      <c r="AE413" s="13"/>
      <c r="AT413" s="247" t="s">
        <v>222</v>
      </c>
      <c r="AU413" s="247" t="s">
        <v>86</v>
      </c>
      <c r="AV413" s="13" t="s">
        <v>86</v>
      </c>
      <c r="AW413" s="13" t="s">
        <v>5</v>
      </c>
      <c r="AX413" s="13" t="s">
        <v>77</v>
      </c>
      <c r="AY413" s="247" t="s">
        <v>211</v>
      </c>
    </row>
    <row r="414" s="13" customFormat="1">
      <c r="A414" s="13"/>
      <c r="B414" s="237"/>
      <c r="C414" s="238"/>
      <c r="D414" s="232" t="s">
        <v>222</v>
      </c>
      <c r="E414" s="239" t="s">
        <v>22</v>
      </c>
      <c r="F414" s="240" t="s">
        <v>1789</v>
      </c>
      <c r="G414" s="238"/>
      <c r="H414" s="241">
        <v>68.894000000000005</v>
      </c>
      <c r="I414" s="242"/>
      <c r="J414" s="242"/>
      <c r="K414" s="238"/>
      <c r="L414" s="238"/>
      <c r="M414" s="243"/>
      <c r="N414" s="244"/>
      <c r="O414" s="245"/>
      <c r="P414" s="245"/>
      <c r="Q414" s="245"/>
      <c r="R414" s="245"/>
      <c r="S414" s="245"/>
      <c r="T414" s="245"/>
      <c r="U414" s="245"/>
      <c r="V414" s="245"/>
      <c r="W414" s="245"/>
      <c r="X414" s="246"/>
      <c r="Y414" s="13"/>
      <c r="Z414" s="13"/>
      <c r="AA414" s="13"/>
      <c r="AB414" s="13"/>
      <c r="AC414" s="13"/>
      <c r="AD414" s="13"/>
      <c r="AE414" s="13"/>
      <c r="AT414" s="247" t="s">
        <v>222</v>
      </c>
      <c r="AU414" s="247" t="s">
        <v>86</v>
      </c>
      <c r="AV414" s="13" t="s">
        <v>86</v>
      </c>
      <c r="AW414" s="13" t="s">
        <v>5</v>
      </c>
      <c r="AX414" s="13" t="s">
        <v>77</v>
      </c>
      <c r="AY414" s="247" t="s">
        <v>211</v>
      </c>
    </row>
    <row r="415" s="13" customFormat="1">
      <c r="A415" s="13"/>
      <c r="B415" s="237"/>
      <c r="C415" s="238"/>
      <c r="D415" s="232" t="s">
        <v>222</v>
      </c>
      <c r="E415" s="239" t="s">
        <v>22</v>
      </c>
      <c r="F415" s="240" t="s">
        <v>1790</v>
      </c>
      <c r="G415" s="238"/>
      <c r="H415" s="241">
        <v>14.170999999999999</v>
      </c>
      <c r="I415" s="242"/>
      <c r="J415" s="242"/>
      <c r="K415" s="238"/>
      <c r="L415" s="238"/>
      <c r="M415" s="243"/>
      <c r="N415" s="244"/>
      <c r="O415" s="245"/>
      <c r="P415" s="245"/>
      <c r="Q415" s="245"/>
      <c r="R415" s="245"/>
      <c r="S415" s="245"/>
      <c r="T415" s="245"/>
      <c r="U415" s="245"/>
      <c r="V415" s="245"/>
      <c r="W415" s="245"/>
      <c r="X415" s="246"/>
      <c r="Y415" s="13"/>
      <c r="Z415" s="13"/>
      <c r="AA415" s="13"/>
      <c r="AB415" s="13"/>
      <c r="AC415" s="13"/>
      <c r="AD415" s="13"/>
      <c r="AE415" s="13"/>
      <c r="AT415" s="247" t="s">
        <v>222</v>
      </c>
      <c r="AU415" s="247" t="s">
        <v>86</v>
      </c>
      <c r="AV415" s="13" t="s">
        <v>86</v>
      </c>
      <c r="AW415" s="13" t="s">
        <v>5</v>
      </c>
      <c r="AX415" s="13" t="s">
        <v>77</v>
      </c>
      <c r="AY415" s="247" t="s">
        <v>211</v>
      </c>
    </row>
    <row r="416" s="13" customFormat="1">
      <c r="A416" s="13"/>
      <c r="B416" s="237"/>
      <c r="C416" s="238"/>
      <c r="D416" s="232" t="s">
        <v>222</v>
      </c>
      <c r="E416" s="239" t="s">
        <v>22</v>
      </c>
      <c r="F416" s="240" t="s">
        <v>1791</v>
      </c>
      <c r="G416" s="238"/>
      <c r="H416" s="241">
        <v>11.544000000000001</v>
      </c>
      <c r="I416" s="242"/>
      <c r="J416" s="242"/>
      <c r="K416" s="238"/>
      <c r="L416" s="238"/>
      <c r="M416" s="243"/>
      <c r="N416" s="244"/>
      <c r="O416" s="245"/>
      <c r="P416" s="245"/>
      <c r="Q416" s="245"/>
      <c r="R416" s="245"/>
      <c r="S416" s="245"/>
      <c r="T416" s="245"/>
      <c r="U416" s="245"/>
      <c r="V416" s="245"/>
      <c r="W416" s="245"/>
      <c r="X416" s="246"/>
      <c r="Y416" s="13"/>
      <c r="Z416" s="13"/>
      <c r="AA416" s="13"/>
      <c r="AB416" s="13"/>
      <c r="AC416" s="13"/>
      <c r="AD416" s="13"/>
      <c r="AE416" s="13"/>
      <c r="AT416" s="247" t="s">
        <v>222</v>
      </c>
      <c r="AU416" s="247" t="s">
        <v>86</v>
      </c>
      <c r="AV416" s="13" t="s">
        <v>86</v>
      </c>
      <c r="AW416" s="13" t="s">
        <v>5</v>
      </c>
      <c r="AX416" s="13" t="s">
        <v>77</v>
      </c>
      <c r="AY416" s="247" t="s">
        <v>211</v>
      </c>
    </row>
    <row r="417" s="13" customFormat="1">
      <c r="A417" s="13"/>
      <c r="B417" s="237"/>
      <c r="C417" s="238"/>
      <c r="D417" s="232" t="s">
        <v>222</v>
      </c>
      <c r="E417" s="239" t="s">
        <v>22</v>
      </c>
      <c r="F417" s="240" t="s">
        <v>1792</v>
      </c>
      <c r="G417" s="238"/>
      <c r="H417" s="241">
        <v>1.9199999999999999</v>
      </c>
      <c r="I417" s="242"/>
      <c r="J417" s="242"/>
      <c r="K417" s="238"/>
      <c r="L417" s="238"/>
      <c r="M417" s="243"/>
      <c r="N417" s="244"/>
      <c r="O417" s="245"/>
      <c r="P417" s="245"/>
      <c r="Q417" s="245"/>
      <c r="R417" s="245"/>
      <c r="S417" s="245"/>
      <c r="T417" s="245"/>
      <c r="U417" s="245"/>
      <c r="V417" s="245"/>
      <c r="W417" s="245"/>
      <c r="X417" s="246"/>
      <c r="Y417" s="13"/>
      <c r="Z417" s="13"/>
      <c r="AA417" s="13"/>
      <c r="AB417" s="13"/>
      <c r="AC417" s="13"/>
      <c r="AD417" s="13"/>
      <c r="AE417" s="13"/>
      <c r="AT417" s="247" t="s">
        <v>222</v>
      </c>
      <c r="AU417" s="247" t="s">
        <v>86</v>
      </c>
      <c r="AV417" s="13" t="s">
        <v>86</v>
      </c>
      <c r="AW417" s="13" t="s">
        <v>5</v>
      </c>
      <c r="AX417" s="13" t="s">
        <v>77</v>
      </c>
      <c r="AY417" s="247" t="s">
        <v>211</v>
      </c>
    </row>
    <row r="418" s="13" customFormat="1">
      <c r="A418" s="13"/>
      <c r="B418" s="237"/>
      <c r="C418" s="238"/>
      <c r="D418" s="232" t="s">
        <v>222</v>
      </c>
      <c r="E418" s="239" t="s">
        <v>22</v>
      </c>
      <c r="F418" s="240" t="s">
        <v>1793</v>
      </c>
      <c r="G418" s="238"/>
      <c r="H418" s="241">
        <v>-4.1619999999999999</v>
      </c>
      <c r="I418" s="242"/>
      <c r="J418" s="242"/>
      <c r="K418" s="238"/>
      <c r="L418" s="238"/>
      <c r="M418" s="243"/>
      <c r="N418" s="244"/>
      <c r="O418" s="245"/>
      <c r="P418" s="245"/>
      <c r="Q418" s="245"/>
      <c r="R418" s="245"/>
      <c r="S418" s="245"/>
      <c r="T418" s="245"/>
      <c r="U418" s="245"/>
      <c r="V418" s="245"/>
      <c r="W418" s="245"/>
      <c r="X418" s="246"/>
      <c r="Y418" s="13"/>
      <c r="Z418" s="13"/>
      <c r="AA418" s="13"/>
      <c r="AB418" s="13"/>
      <c r="AC418" s="13"/>
      <c r="AD418" s="13"/>
      <c r="AE418" s="13"/>
      <c r="AT418" s="247" t="s">
        <v>222</v>
      </c>
      <c r="AU418" s="247" t="s">
        <v>86</v>
      </c>
      <c r="AV418" s="13" t="s">
        <v>86</v>
      </c>
      <c r="AW418" s="13" t="s">
        <v>5</v>
      </c>
      <c r="AX418" s="13" t="s">
        <v>77</v>
      </c>
      <c r="AY418" s="247" t="s">
        <v>211</v>
      </c>
    </row>
    <row r="419" s="14" customFormat="1">
      <c r="A419" s="14"/>
      <c r="B419" s="248"/>
      <c r="C419" s="249"/>
      <c r="D419" s="232" t="s">
        <v>222</v>
      </c>
      <c r="E419" s="250" t="s">
        <v>22</v>
      </c>
      <c r="F419" s="251" t="s">
        <v>1794</v>
      </c>
      <c r="G419" s="249"/>
      <c r="H419" s="252">
        <v>810.851</v>
      </c>
      <c r="I419" s="253"/>
      <c r="J419" s="253"/>
      <c r="K419" s="249"/>
      <c r="L419" s="249"/>
      <c r="M419" s="254"/>
      <c r="N419" s="255"/>
      <c r="O419" s="256"/>
      <c r="P419" s="256"/>
      <c r="Q419" s="256"/>
      <c r="R419" s="256"/>
      <c r="S419" s="256"/>
      <c r="T419" s="256"/>
      <c r="U419" s="256"/>
      <c r="V419" s="256"/>
      <c r="W419" s="256"/>
      <c r="X419" s="257"/>
      <c r="Y419" s="14"/>
      <c r="Z419" s="14"/>
      <c r="AA419" s="14"/>
      <c r="AB419" s="14"/>
      <c r="AC419" s="14"/>
      <c r="AD419" s="14"/>
      <c r="AE419" s="14"/>
      <c r="AT419" s="258" t="s">
        <v>222</v>
      </c>
      <c r="AU419" s="258" t="s">
        <v>86</v>
      </c>
      <c r="AV419" s="14" t="s">
        <v>218</v>
      </c>
      <c r="AW419" s="14" t="s">
        <v>5</v>
      </c>
      <c r="AX419" s="14" t="s">
        <v>84</v>
      </c>
      <c r="AY419" s="258" t="s">
        <v>211</v>
      </c>
    </row>
    <row r="420" s="2" customFormat="1" ht="24.15" customHeight="1">
      <c r="A420" s="40"/>
      <c r="B420" s="41"/>
      <c r="C420" s="218" t="s">
        <v>562</v>
      </c>
      <c r="D420" s="218" t="s">
        <v>213</v>
      </c>
      <c r="E420" s="219" t="s">
        <v>2001</v>
      </c>
      <c r="F420" s="220" t="s">
        <v>2002</v>
      </c>
      <c r="G420" s="221" t="s">
        <v>272</v>
      </c>
      <c r="H420" s="222">
        <v>307.32799999999997</v>
      </c>
      <c r="I420" s="223"/>
      <c r="J420" s="223"/>
      <c r="K420" s="224">
        <f>ROUND(P420*H420,2)</f>
        <v>0</v>
      </c>
      <c r="L420" s="220" t="s">
        <v>217</v>
      </c>
      <c r="M420" s="46"/>
      <c r="N420" s="225" t="s">
        <v>22</v>
      </c>
      <c r="O420" s="226" t="s">
        <v>46</v>
      </c>
      <c r="P420" s="227">
        <f>I420+J420</f>
        <v>0</v>
      </c>
      <c r="Q420" s="227">
        <f>ROUND(I420*H420,2)</f>
        <v>0</v>
      </c>
      <c r="R420" s="227">
        <f>ROUND(J420*H420,2)</f>
        <v>0</v>
      </c>
      <c r="S420" s="86"/>
      <c r="T420" s="228">
        <f>S420*H420</f>
        <v>0</v>
      </c>
      <c r="U420" s="228">
        <v>0</v>
      </c>
      <c r="V420" s="228">
        <f>U420*H420</f>
        <v>0</v>
      </c>
      <c r="W420" s="228">
        <v>0.068000000000000005</v>
      </c>
      <c r="X420" s="229">
        <f>W420*H420</f>
        <v>20.898304</v>
      </c>
      <c r="Y420" s="40"/>
      <c r="Z420" s="40"/>
      <c r="AA420" s="40"/>
      <c r="AB420" s="40"/>
      <c r="AC420" s="40"/>
      <c r="AD420" s="40"/>
      <c r="AE420" s="40"/>
      <c r="AR420" s="230" t="s">
        <v>218</v>
      </c>
      <c r="AT420" s="230" t="s">
        <v>213</v>
      </c>
      <c r="AU420" s="230" t="s">
        <v>86</v>
      </c>
      <c r="AY420" s="19" t="s">
        <v>211</v>
      </c>
      <c r="BE420" s="231">
        <f>IF(O420="základní",K420,0)</f>
        <v>0</v>
      </c>
      <c r="BF420" s="231">
        <f>IF(O420="snížená",K420,0)</f>
        <v>0</v>
      </c>
      <c r="BG420" s="231">
        <f>IF(O420="zákl. přenesená",K420,0)</f>
        <v>0</v>
      </c>
      <c r="BH420" s="231">
        <f>IF(O420="sníž. přenesená",K420,0)</f>
        <v>0</v>
      </c>
      <c r="BI420" s="231">
        <f>IF(O420="nulová",K420,0)</f>
        <v>0</v>
      </c>
      <c r="BJ420" s="19" t="s">
        <v>84</v>
      </c>
      <c r="BK420" s="231">
        <f>ROUND(P420*H420,2)</f>
        <v>0</v>
      </c>
      <c r="BL420" s="19" t="s">
        <v>218</v>
      </c>
      <c r="BM420" s="230" t="s">
        <v>2003</v>
      </c>
    </row>
    <row r="421" s="2" customFormat="1">
      <c r="A421" s="40"/>
      <c r="B421" s="41"/>
      <c r="C421" s="42"/>
      <c r="D421" s="232" t="s">
        <v>220</v>
      </c>
      <c r="E421" s="42"/>
      <c r="F421" s="233" t="s">
        <v>2004</v>
      </c>
      <c r="G421" s="42"/>
      <c r="H421" s="42"/>
      <c r="I421" s="234"/>
      <c r="J421" s="234"/>
      <c r="K421" s="42"/>
      <c r="L421" s="42"/>
      <c r="M421" s="46"/>
      <c r="N421" s="235"/>
      <c r="O421" s="236"/>
      <c r="P421" s="86"/>
      <c r="Q421" s="86"/>
      <c r="R421" s="86"/>
      <c r="S421" s="86"/>
      <c r="T421" s="86"/>
      <c r="U421" s="86"/>
      <c r="V421" s="86"/>
      <c r="W421" s="86"/>
      <c r="X421" s="87"/>
      <c r="Y421" s="40"/>
      <c r="Z421" s="40"/>
      <c r="AA421" s="40"/>
      <c r="AB421" s="40"/>
      <c r="AC421" s="40"/>
      <c r="AD421" s="40"/>
      <c r="AE421" s="40"/>
      <c r="AT421" s="19" t="s">
        <v>220</v>
      </c>
      <c r="AU421" s="19" t="s">
        <v>86</v>
      </c>
    </row>
    <row r="422" s="13" customFormat="1">
      <c r="A422" s="13"/>
      <c r="B422" s="237"/>
      <c r="C422" s="238"/>
      <c r="D422" s="232" t="s">
        <v>222</v>
      </c>
      <c r="E422" s="239" t="s">
        <v>22</v>
      </c>
      <c r="F422" s="240" t="s">
        <v>2005</v>
      </c>
      <c r="G422" s="238"/>
      <c r="H422" s="241">
        <v>30.143999999999998</v>
      </c>
      <c r="I422" s="242"/>
      <c r="J422" s="242"/>
      <c r="K422" s="238"/>
      <c r="L422" s="238"/>
      <c r="M422" s="243"/>
      <c r="N422" s="244"/>
      <c r="O422" s="245"/>
      <c r="P422" s="245"/>
      <c r="Q422" s="245"/>
      <c r="R422" s="245"/>
      <c r="S422" s="245"/>
      <c r="T422" s="245"/>
      <c r="U422" s="245"/>
      <c r="V422" s="245"/>
      <c r="W422" s="245"/>
      <c r="X422" s="246"/>
      <c r="Y422" s="13"/>
      <c r="Z422" s="13"/>
      <c r="AA422" s="13"/>
      <c r="AB422" s="13"/>
      <c r="AC422" s="13"/>
      <c r="AD422" s="13"/>
      <c r="AE422" s="13"/>
      <c r="AT422" s="247" t="s">
        <v>222</v>
      </c>
      <c r="AU422" s="247" t="s">
        <v>86</v>
      </c>
      <c r="AV422" s="13" t="s">
        <v>86</v>
      </c>
      <c r="AW422" s="13" t="s">
        <v>5</v>
      </c>
      <c r="AX422" s="13" t="s">
        <v>77</v>
      </c>
      <c r="AY422" s="247" t="s">
        <v>211</v>
      </c>
    </row>
    <row r="423" s="13" customFormat="1">
      <c r="A423" s="13"/>
      <c r="B423" s="237"/>
      <c r="C423" s="238"/>
      <c r="D423" s="232" t="s">
        <v>222</v>
      </c>
      <c r="E423" s="239" t="s">
        <v>22</v>
      </c>
      <c r="F423" s="240" t="s">
        <v>2006</v>
      </c>
      <c r="G423" s="238"/>
      <c r="H423" s="241">
        <v>130.624</v>
      </c>
      <c r="I423" s="242"/>
      <c r="J423" s="242"/>
      <c r="K423" s="238"/>
      <c r="L423" s="238"/>
      <c r="M423" s="243"/>
      <c r="N423" s="244"/>
      <c r="O423" s="245"/>
      <c r="P423" s="245"/>
      <c r="Q423" s="245"/>
      <c r="R423" s="245"/>
      <c r="S423" s="245"/>
      <c r="T423" s="245"/>
      <c r="U423" s="245"/>
      <c r="V423" s="245"/>
      <c r="W423" s="245"/>
      <c r="X423" s="246"/>
      <c r="Y423" s="13"/>
      <c r="Z423" s="13"/>
      <c r="AA423" s="13"/>
      <c r="AB423" s="13"/>
      <c r="AC423" s="13"/>
      <c r="AD423" s="13"/>
      <c r="AE423" s="13"/>
      <c r="AT423" s="247" t="s">
        <v>222</v>
      </c>
      <c r="AU423" s="247" t="s">
        <v>86</v>
      </c>
      <c r="AV423" s="13" t="s">
        <v>86</v>
      </c>
      <c r="AW423" s="13" t="s">
        <v>5</v>
      </c>
      <c r="AX423" s="13" t="s">
        <v>77</v>
      </c>
      <c r="AY423" s="247" t="s">
        <v>211</v>
      </c>
    </row>
    <row r="424" s="13" customFormat="1">
      <c r="A424" s="13"/>
      <c r="B424" s="237"/>
      <c r="C424" s="238"/>
      <c r="D424" s="232" t="s">
        <v>222</v>
      </c>
      <c r="E424" s="239" t="s">
        <v>22</v>
      </c>
      <c r="F424" s="240" t="s">
        <v>2007</v>
      </c>
      <c r="G424" s="238"/>
      <c r="H424" s="241">
        <v>44.512</v>
      </c>
      <c r="I424" s="242"/>
      <c r="J424" s="242"/>
      <c r="K424" s="238"/>
      <c r="L424" s="238"/>
      <c r="M424" s="243"/>
      <c r="N424" s="244"/>
      <c r="O424" s="245"/>
      <c r="P424" s="245"/>
      <c r="Q424" s="245"/>
      <c r="R424" s="245"/>
      <c r="S424" s="245"/>
      <c r="T424" s="245"/>
      <c r="U424" s="245"/>
      <c r="V424" s="245"/>
      <c r="W424" s="245"/>
      <c r="X424" s="246"/>
      <c r="Y424" s="13"/>
      <c r="Z424" s="13"/>
      <c r="AA424" s="13"/>
      <c r="AB424" s="13"/>
      <c r="AC424" s="13"/>
      <c r="AD424" s="13"/>
      <c r="AE424" s="13"/>
      <c r="AT424" s="247" t="s">
        <v>222</v>
      </c>
      <c r="AU424" s="247" t="s">
        <v>86</v>
      </c>
      <c r="AV424" s="13" t="s">
        <v>86</v>
      </c>
      <c r="AW424" s="13" t="s">
        <v>5</v>
      </c>
      <c r="AX424" s="13" t="s">
        <v>77</v>
      </c>
      <c r="AY424" s="247" t="s">
        <v>211</v>
      </c>
    </row>
    <row r="425" s="13" customFormat="1">
      <c r="A425" s="13"/>
      <c r="B425" s="237"/>
      <c r="C425" s="238"/>
      <c r="D425" s="232" t="s">
        <v>222</v>
      </c>
      <c r="E425" s="239" t="s">
        <v>22</v>
      </c>
      <c r="F425" s="240" t="s">
        <v>2008</v>
      </c>
      <c r="G425" s="238"/>
      <c r="H425" s="241">
        <v>56.351999999999997</v>
      </c>
      <c r="I425" s="242"/>
      <c r="J425" s="242"/>
      <c r="K425" s="238"/>
      <c r="L425" s="238"/>
      <c r="M425" s="243"/>
      <c r="N425" s="244"/>
      <c r="O425" s="245"/>
      <c r="P425" s="245"/>
      <c r="Q425" s="245"/>
      <c r="R425" s="245"/>
      <c r="S425" s="245"/>
      <c r="T425" s="245"/>
      <c r="U425" s="245"/>
      <c r="V425" s="245"/>
      <c r="W425" s="245"/>
      <c r="X425" s="246"/>
      <c r="Y425" s="13"/>
      <c r="Z425" s="13"/>
      <c r="AA425" s="13"/>
      <c r="AB425" s="13"/>
      <c r="AC425" s="13"/>
      <c r="AD425" s="13"/>
      <c r="AE425" s="13"/>
      <c r="AT425" s="247" t="s">
        <v>222</v>
      </c>
      <c r="AU425" s="247" t="s">
        <v>86</v>
      </c>
      <c r="AV425" s="13" t="s">
        <v>86</v>
      </c>
      <c r="AW425" s="13" t="s">
        <v>5</v>
      </c>
      <c r="AX425" s="13" t="s">
        <v>77</v>
      </c>
      <c r="AY425" s="247" t="s">
        <v>211</v>
      </c>
    </row>
    <row r="426" s="13" customFormat="1">
      <c r="A426" s="13"/>
      <c r="B426" s="237"/>
      <c r="C426" s="238"/>
      <c r="D426" s="232" t="s">
        <v>222</v>
      </c>
      <c r="E426" s="239" t="s">
        <v>22</v>
      </c>
      <c r="F426" s="240" t="s">
        <v>2009</v>
      </c>
      <c r="G426" s="238"/>
      <c r="H426" s="241">
        <v>45.695999999999998</v>
      </c>
      <c r="I426" s="242"/>
      <c r="J426" s="242"/>
      <c r="K426" s="238"/>
      <c r="L426" s="238"/>
      <c r="M426" s="243"/>
      <c r="N426" s="244"/>
      <c r="O426" s="245"/>
      <c r="P426" s="245"/>
      <c r="Q426" s="245"/>
      <c r="R426" s="245"/>
      <c r="S426" s="245"/>
      <c r="T426" s="245"/>
      <c r="U426" s="245"/>
      <c r="V426" s="245"/>
      <c r="W426" s="245"/>
      <c r="X426" s="246"/>
      <c r="Y426" s="13"/>
      <c r="Z426" s="13"/>
      <c r="AA426" s="13"/>
      <c r="AB426" s="13"/>
      <c r="AC426" s="13"/>
      <c r="AD426" s="13"/>
      <c r="AE426" s="13"/>
      <c r="AT426" s="247" t="s">
        <v>222</v>
      </c>
      <c r="AU426" s="247" t="s">
        <v>86</v>
      </c>
      <c r="AV426" s="13" t="s">
        <v>86</v>
      </c>
      <c r="AW426" s="13" t="s">
        <v>5</v>
      </c>
      <c r="AX426" s="13" t="s">
        <v>77</v>
      </c>
      <c r="AY426" s="247" t="s">
        <v>211</v>
      </c>
    </row>
    <row r="427" s="14" customFormat="1">
      <c r="A427" s="14"/>
      <c r="B427" s="248"/>
      <c r="C427" s="249"/>
      <c r="D427" s="232" t="s">
        <v>222</v>
      </c>
      <c r="E427" s="250" t="s">
        <v>22</v>
      </c>
      <c r="F427" s="251" t="s">
        <v>399</v>
      </c>
      <c r="G427" s="249"/>
      <c r="H427" s="252">
        <v>307.32799999999997</v>
      </c>
      <c r="I427" s="253"/>
      <c r="J427" s="253"/>
      <c r="K427" s="249"/>
      <c r="L427" s="249"/>
      <c r="M427" s="254"/>
      <c r="N427" s="255"/>
      <c r="O427" s="256"/>
      <c r="P427" s="256"/>
      <c r="Q427" s="256"/>
      <c r="R427" s="256"/>
      <c r="S427" s="256"/>
      <c r="T427" s="256"/>
      <c r="U427" s="256"/>
      <c r="V427" s="256"/>
      <c r="W427" s="256"/>
      <c r="X427" s="257"/>
      <c r="Y427" s="14"/>
      <c r="Z427" s="14"/>
      <c r="AA427" s="14"/>
      <c r="AB427" s="14"/>
      <c r="AC427" s="14"/>
      <c r="AD427" s="14"/>
      <c r="AE427" s="14"/>
      <c r="AT427" s="258" t="s">
        <v>222</v>
      </c>
      <c r="AU427" s="258" t="s">
        <v>86</v>
      </c>
      <c r="AV427" s="14" t="s">
        <v>218</v>
      </c>
      <c r="AW427" s="14" t="s">
        <v>5</v>
      </c>
      <c r="AX427" s="14" t="s">
        <v>84</v>
      </c>
      <c r="AY427" s="258" t="s">
        <v>211</v>
      </c>
    </row>
    <row r="428" s="12" customFormat="1" ht="22.8" customHeight="1">
      <c r="A428" s="12"/>
      <c r="B428" s="201"/>
      <c r="C428" s="202"/>
      <c r="D428" s="203" t="s">
        <v>76</v>
      </c>
      <c r="E428" s="216" t="s">
        <v>400</v>
      </c>
      <c r="F428" s="216" t="s">
        <v>401</v>
      </c>
      <c r="G428" s="202"/>
      <c r="H428" s="202"/>
      <c r="I428" s="205"/>
      <c r="J428" s="205"/>
      <c r="K428" s="217">
        <f>BK428</f>
        <v>0</v>
      </c>
      <c r="L428" s="202"/>
      <c r="M428" s="207"/>
      <c r="N428" s="208"/>
      <c r="O428" s="209"/>
      <c r="P428" s="209"/>
      <c r="Q428" s="210">
        <f>SUM(Q429:Q450)</f>
        <v>0</v>
      </c>
      <c r="R428" s="210">
        <f>SUM(R429:R450)</f>
        <v>0</v>
      </c>
      <c r="S428" s="209"/>
      <c r="T428" s="211">
        <f>SUM(T429:T450)</f>
        <v>0</v>
      </c>
      <c r="U428" s="209"/>
      <c r="V428" s="211">
        <f>SUM(V429:V450)</f>
        <v>0</v>
      </c>
      <c r="W428" s="209"/>
      <c r="X428" s="212">
        <f>SUM(X429:X450)</f>
        <v>0</v>
      </c>
      <c r="Y428" s="12"/>
      <c r="Z428" s="12"/>
      <c r="AA428" s="12"/>
      <c r="AB428" s="12"/>
      <c r="AC428" s="12"/>
      <c r="AD428" s="12"/>
      <c r="AE428" s="12"/>
      <c r="AR428" s="213" t="s">
        <v>84</v>
      </c>
      <c r="AT428" s="214" t="s">
        <v>76</v>
      </c>
      <c r="AU428" s="214" t="s">
        <v>84</v>
      </c>
      <c r="AY428" s="213" t="s">
        <v>211</v>
      </c>
      <c r="BK428" s="215">
        <f>SUM(BK429:BK450)</f>
        <v>0</v>
      </c>
    </row>
    <row r="429" s="2" customFormat="1" ht="24.15" customHeight="1">
      <c r="A429" s="40"/>
      <c r="B429" s="41"/>
      <c r="C429" s="218" t="s">
        <v>569</v>
      </c>
      <c r="D429" s="218" t="s">
        <v>213</v>
      </c>
      <c r="E429" s="219" t="s">
        <v>1114</v>
      </c>
      <c r="F429" s="220" t="s">
        <v>1115</v>
      </c>
      <c r="G429" s="221" t="s">
        <v>249</v>
      </c>
      <c r="H429" s="222">
        <v>709.70000000000005</v>
      </c>
      <c r="I429" s="223"/>
      <c r="J429" s="223"/>
      <c r="K429" s="224">
        <f>ROUND(P429*H429,2)</f>
        <v>0</v>
      </c>
      <c r="L429" s="220" t="s">
        <v>217</v>
      </c>
      <c r="M429" s="46"/>
      <c r="N429" s="225" t="s">
        <v>22</v>
      </c>
      <c r="O429" s="226" t="s">
        <v>46</v>
      </c>
      <c r="P429" s="227">
        <f>I429+J429</f>
        <v>0</v>
      </c>
      <c r="Q429" s="227">
        <f>ROUND(I429*H429,2)</f>
        <v>0</v>
      </c>
      <c r="R429" s="227">
        <f>ROUND(J429*H429,2)</f>
        <v>0</v>
      </c>
      <c r="S429" s="86"/>
      <c r="T429" s="228">
        <f>S429*H429</f>
        <v>0</v>
      </c>
      <c r="U429" s="228">
        <v>0</v>
      </c>
      <c r="V429" s="228">
        <f>U429*H429</f>
        <v>0</v>
      </c>
      <c r="W429" s="228">
        <v>0</v>
      </c>
      <c r="X429" s="229">
        <f>W429*H429</f>
        <v>0</v>
      </c>
      <c r="Y429" s="40"/>
      <c r="Z429" s="40"/>
      <c r="AA429" s="40"/>
      <c r="AB429" s="40"/>
      <c r="AC429" s="40"/>
      <c r="AD429" s="40"/>
      <c r="AE429" s="40"/>
      <c r="AR429" s="230" t="s">
        <v>218</v>
      </c>
      <c r="AT429" s="230" t="s">
        <v>213</v>
      </c>
      <c r="AU429" s="230" t="s">
        <v>86</v>
      </c>
      <c r="AY429" s="19" t="s">
        <v>211</v>
      </c>
      <c r="BE429" s="231">
        <f>IF(O429="základní",K429,0)</f>
        <v>0</v>
      </c>
      <c r="BF429" s="231">
        <f>IF(O429="snížená",K429,0)</f>
        <v>0</v>
      </c>
      <c r="BG429" s="231">
        <f>IF(O429="zákl. přenesená",K429,0)</f>
        <v>0</v>
      </c>
      <c r="BH429" s="231">
        <f>IF(O429="sníž. přenesená",K429,0)</f>
        <v>0</v>
      </c>
      <c r="BI429" s="231">
        <f>IF(O429="nulová",K429,0)</f>
        <v>0</v>
      </c>
      <c r="BJ429" s="19" t="s">
        <v>84</v>
      </c>
      <c r="BK429" s="231">
        <f>ROUND(P429*H429,2)</f>
        <v>0</v>
      </c>
      <c r="BL429" s="19" t="s">
        <v>218</v>
      </c>
      <c r="BM429" s="230" t="s">
        <v>2010</v>
      </c>
    </row>
    <row r="430" s="2" customFormat="1">
      <c r="A430" s="40"/>
      <c r="B430" s="41"/>
      <c r="C430" s="42"/>
      <c r="D430" s="232" t="s">
        <v>220</v>
      </c>
      <c r="E430" s="42"/>
      <c r="F430" s="233" t="s">
        <v>1117</v>
      </c>
      <c r="G430" s="42"/>
      <c r="H430" s="42"/>
      <c r="I430" s="234"/>
      <c r="J430" s="234"/>
      <c r="K430" s="42"/>
      <c r="L430" s="42"/>
      <c r="M430" s="46"/>
      <c r="N430" s="235"/>
      <c r="O430" s="236"/>
      <c r="P430" s="86"/>
      <c r="Q430" s="86"/>
      <c r="R430" s="86"/>
      <c r="S430" s="86"/>
      <c r="T430" s="86"/>
      <c r="U430" s="86"/>
      <c r="V430" s="86"/>
      <c r="W430" s="86"/>
      <c r="X430" s="87"/>
      <c r="Y430" s="40"/>
      <c r="Z430" s="40"/>
      <c r="AA430" s="40"/>
      <c r="AB430" s="40"/>
      <c r="AC430" s="40"/>
      <c r="AD430" s="40"/>
      <c r="AE430" s="40"/>
      <c r="AT430" s="19" t="s">
        <v>220</v>
      </c>
      <c r="AU430" s="19" t="s">
        <v>86</v>
      </c>
    </row>
    <row r="431" s="2" customFormat="1" ht="24.15" customHeight="1">
      <c r="A431" s="40"/>
      <c r="B431" s="41"/>
      <c r="C431" s="218" t="s">
        <v>574</v>
      </c>
      <c r="D431" s="218" t="s">
        <v>213</v>
      </c>
      <c r="E431" s="219" t="s">
        <v>408</v>
      </c>
      <c r="F431" s="220" t="s">
        <v>409</v>
      </c>
      <c r="G431" s="221" t="s">
        <v>249</v>
      </c>
      <c r="H431" s="222">
        <v>9935.7999999999993</v>
      </c>
      <c r="I431" s="223"/>
      <c r="J431" s="223"/>
      <c r="K431" s="224">
        <f>ROUND(P431*H431,2)</f>
        <v>0</v>
      </c>
      <c r="L431" s="220" t="s">
        <v>217</v>
      </c>
      <c r="M431" s="46"/>
      <c r="N431" s="225" t="s">
        <v>22</v>
      </c>
      <c r="O431" s="226" t="s">
        <v>46</v>
      </c>
      <c r="P431" s="227">
        <f>I431+J431</f>
        <v>0</v>
      </c>
      <c r="Q431" s="227">
        <f>ROUND(I431*H431,2)</f>
        <v>0</v>
      </c>
      <c r="R431" s="227">
        <f>ROUND(J431*H431,2)</f>
        <v>0</v>
      </c>
      <c r="S431" s="86"/>
      <c r="T431" s="228">
        <f>S431*H431</f>
        <v>0</v>
      </c>
      <c r="U431" s="228">
        <v>0</v>
      </c>
      <c r="V431" s="228">
        <f>U431*H431</f>
        <v>0</v>
      </c>
      <c r="W431" s="228">
        <v>0</v>
      </c>
      <c r="X431" s="229">
        <f>W431*H431</f>
        <v>0</v>
      </c>
      <c r="Y431" s="40"/>
      <c r="Z431" s="40"/>
      <c r="AA431" s="40"/>
      <c r="AB431" s="40"/>
      <c r="AC431" s="40"/>
      <c r="AD431" s="40"/>
      <c r="AE431" s="40"/>
      <c r="AR431" s="230" t="s">
        <v>218</v>
      </c>
      <c r="AT431" s="230" t="s">
        <v>213</v>
      </c>
      <c r="AU431" s="230" t="s">
        <v>86</v>
      </c>
      <c r="AY431" s="19" t="s">
        <v>211</v>
      </c>
      <c r="BE431" s="231">
        <f>IF(O431="základní",K431,0)</f>
        <v>0</v>
      </c>
      <c r="BF431" s="231">
        <f>IF(O431="snížená",K431,0)</f>
        <v>0</v>
      </c>
      <c r="BG431" s="231">
        <f>IF(O431="zákl. přenesená",K431,0)</f>
        <v>0</v>
      </c>
      <c r="BH431" s="231">
        <f>IF(O431="sníž. přenesená",K431,0)</f>
        <v>0</v>
      </c>
      <c r="BI431" s="231">
        <f>IF(O431="nulová",K431,0)</f>
        <v>0</v>
      </c>
      <c r="BJ431" s="19" t="s">
        <v>84</v>
      </c>
      <c r="BK431" s="231">
        <f>ROUND(P431*H431,2)</f>
        <v>0</v>
      </c>
      <c r="BL431" s="19" t="s">
        <v>218</v>
      </c>
      <c r="BM431" s="230" t="s">
        <v>2011</v>
      </c>
    </row>
    <row r="432" s="2" customFormat="1">
      <c r="A432" s="40"/>
      <c r="B432" s="41"/>
      <c r="C432" s="42"/>
      <c r="D432" s="232" t="s">
        <v>220</v>
      </c>
      <c r="E432" s="42"/>
      <c r="F432" s="233" t="s">
        <v>411</v>
      </c>
      <c r="G432" s="42"/>
      <c r="H432" s="42"/>
      <c r="I432" s="234"/>
      <c r="J432" s="234"/>
      <c r="K432" s="42"/>
      <c r="L432" s="42"/>
      <c r="M432" s="46"/>
      <c r="N432" s="235"/>
      <c r="O432" s="236"/>
      <c r="P432" s="86"/>
      <c r="Q432" s="86"/>
      <c r="R432" s="86"/>
      <c r="S432" s="86"/>
      <c r="T432" s="86"/>
      <c r="U432" s="86"/>
      <c r="V432" s="86"/>
      <c r="W432" s="86"/>
      <c r="X432" s="87"/>
      <c r="Y432" s="40"/>
      <c r="Z432" s="40"/>
      <c r="AA432" s="40"/>
      <c r="AB432" s="40"/>
      <c r="AC432" s="40"/>
      <c r="AD432" s="40"/>
      <c r="AE432" s="40"/>
      <c r="AT432" s="19" t="s">
        <v>220</v>
      </c>
      <c r="AU432" s="19" t="s">
        <v>86</v>
      </c>
    </row>
    <row r="433" s="13" customFormat="1">
      <c r="A433" s="13"/>
      <c r="B433" s="237"/>
      <c r="C433" s="238"/>
      <c r="D433" s="232" t="s">
        <v>222</v>
      </c>
      <c r="E433" s="239" t="s">
        <v>22</v>
      </c>
      <c r="F433" s="240" t="s">
        <v>2012</v>
      </c>
      <c r="G433" s="238"/>
      <c r="H433" s="241">
        <v>9935.7999999999993</v>
      </c>
      <c r="I433" s="242"/>
      <c r="J433" s="242"/>
      <c r="K433" s="238"/>
      <c r="L433" s="238"/>
      <c r="M433" s="243"/>
      <c r="N433" s="244"/>
      <c r="O433" s="245"/>
      <c r="P433" s="245"/>
      <c r="Q433" s="245"/>
      <c r="R433" s="245"/>
      <c r="S433" s="245"/>
      <c r="T433" s="245"/>
      <c r="U433" s="245"/>
      <c r="V433" s="245"/>
      <c r="W433" s="245"/>
      <c r="X433" s="246"/>
      <c r="Y433" s="13"/>
      <c r="Z433" s="13"/>
      <c r="AA433" s="13"/>
      <c r="AB433" s="13"/>
      <c r="AC433" s="13"/>
      <c r="AD433" s="13"/>
      <c r="AE433" s="13"/>
      <c r="AT433" s="247" t="s">
        <v>222</v>
      </c>
      <c r="AU433" s="247" t="s">
        <v>86</v>
      </c>
      <c r="AV433" s="13" t="s">
        <v>86</v>
      </c>
      <c r="AW433" s="13" t="s">
        <v>5</v>
      </c>
      <c r="AX433" s="13" t="s">
        <v>84</v>
      </c>
      <c r="AY433" s="247" t="s">
        <v>211</v>
      </c>
    </row>
    <row r="434" s="2" customFormat="1" ht="24.15" customHeight="1">
      <c r="A434" s="40"/>
      <c r="B434" s="41"/>
      <c r="C434" s="218" t="s">
        <v>580</v>
      </c>
      <c r="D434" s="218" t="s">
        <v>213</v>
      </c>
      <c r="E434" s="219" t="s">
        <v>414</v>
      </c>
      <c r="F434" s="220" t="s">
        <v>415</v>
      </c>
      <c r="G434" s="221" t="s">
        <v>249</v>
      </c>
      <c r="H434" s="222">
        <v>709.70000000000005</v>
      </c>
      <c r="I434" s="223"/>
      <c r="J434" s="223"/>
      <c r="K434" s="224">
        <f>ROUND(P434*H434,2)</f>
        <v>0</v>
      </c>
      <c r="L434" s="220" t="s">
        <v>217</v>
      </c>
      <c r="M434" s="46"/>
      <c r="N434" s="225" t="s">
        <v>22</v>
      </c>
      <c r="O434" s="226" t="s">
        <v>46</v>
      </c>
      <c r="P434" s="227">
        <f>I434+J434</f>
        <v>0</v>
      </c>
      <c r="Q434" s="227">
        <f>ROUND(I434*H434,2)</f>
        <v>0</v>
      </c>
      <c r="R434" s="227">
        <f>ROUND(J434*H434,2)</f>
        <v>0</v>
      </c>
      <c r="S434" s="86"/>
      <c r="T434" s="228">
        <f>S434*H434</f>
        <v>0</v>
      </c>
      <c r="U434" s="228">
        <v>0</v>
      </c>
      <c r="V434" s="228">
        <f>U434*H434</f>
        <v>0</v>
      </c>
      <c r="W434" s="228">
        <v>0</v>
      </c>
      <c r="X434" s="229">
        <f>W434*H434</f>
        <v>0</v>
      </c>
      <c r="Y434" s="40"/>
      <c r="Z434" s="40"/>
      <c r="AA434" s="40"/>
      <c r="AB434" s="40"/>
      <c r="AC434" s="40"/>
      <c r="AD434" s="40"/>
      <c r="AE434" s="40"/>
      <c r="AR434" s="230" t="s">
        <v>218</v>
      </c>
      <c r="AT434" s="230" t="s">
        <v>213</v>
      </c>
      <c r="AU434" s="230" t="s">
        <v>86</v>
      </c>
      <c r="AY434" s="19" t="s">
        <v>211</v>
      </c>
      <c r="BE434" s="231">
        <f>IF(O434="základní",K434,0)</f>
        <v>0</v>
      </c>
      <c r="BF434" s="231">
        <f>IF(O434="snížená",K434,0)</f>
        <v>0</v>
      </c>
      <c r="BG434" s="231">
        <f>IF(O434="zákl. přenesená",K434,0)</f>
        <v>0</v>
      </c>
      <c r="BH434" s="231">
        <f>IF(O434="sníž. přenesená",K434,0)</f>
        <v>0</v>
      </c>
      <c r="BI434" s="231">
        <f>IF(O434="nulová",K434,0)</f>
        <v>0</v>
      </c>
      <c r="BJ434" s="19" t="s">
        <v>84</v>
      </c>
      <c r="BK434" s="231">
        <f>ROUND(P434*H434,2)</f>
        <v>0</v>
      </c>
      <c r="BL434" s="19" t="s">
        <v>218</v>
      </c>
      <c r="BM434" s="230" t="s">
        <v>2013</v>
      </c>
    </row>
    <row r="435" s="2" customFormat="1">
      <c r="A435" s="40"/>
      <c r="B435" s="41"/>
      <c r="C435" s="42"/>
      <c r="D435" s="232" t="s">
        <v>220</v>
      </c>
      <c r="E435" s="42"/>
      <c r="F435" s="233" t="s">
        <v>417</v>
      </c>
      <c r="G435" s="42"/>
      <c r="H435" s="42"/>
      <c r="I435" s="234"/>
      <c r="J435" s="234"/>
      <c r="K435" s="42"/>
      <c r="L435" s="42"/>
      <c r="M435" s="46"/>
      <c r="N435" s="235"/>
      <c r="O435" s="236"/>
      <c r="P435" s="86"/>
      <c r="Q435" s="86"/>
      <c r="R435" s="86"/>
      <c r="S435" s="86"/>
      <c r="T435" s="86"/>
      <c r="U435" s="86"/>
      <c r="V435" s="86"/>
      <c r="W435" s="86"/>
      <c r="X435" s="87"/>
      <c r="Y435" s="40"/>
      <c r="Z435" s="40"/>
      <c r="AA435" s="40"/>
      <c r="AB435" s="40"/>
      <c r="AC435" s="40"/>
      <c r="AD435" s="40"/>
      <c r="AE435" s="40"/>
      <c r="AT435" s="19" t="s">
        <v>220</v>
      </c>
      <c r="AU435" s="19" t="s">
        <v>86</v>
      </c>
    </row>
    <row r="436" s="2" customFormat="1">
      <c r="A436" s="40"/>
      <c r="B436" s="41"/>
      <c r="C436" s="218" t="s">
        <v>586</v>
      </c>
      <c r="D436" s="218" t="s">
        <v>213</v>
      </c>
      <c r="E436" s="219" t="s">
        <v>419</v>
      </c>
      <c r="F436" s="220" t="s">
        <v>420</v>
      </c>
      <c r="G436" s="221" t="s">
        <v>249</v>
      </c>
      <c r="H436" s="222">
        <v>608.10199999999998</v>
      </c>
      <c r="I436" s="223"/>
      <c r="J436" s="223"/>
      <c r="K436" s="224">
        <f>ROUND(P436*H436,2)</f>
        <v>0</v>
      </c>
      <c r="L436" s="220" t="s">
        <v>217</v>
      </c>
      <c r="M436" s="46"/>
      <c r="N436" s="225" t="s">
        <v>22</v>
      </c>
      <c r="O436" s="226" t="s">
        <v>46</v>
      </c>
      <c r="P436" s="227">
        <f>I436+J436</f>
        <v>0</v>
      </c>
      <c r="Q436" s="227">
        <f>ROUND(I436*H436,2)</f>
        <v>0</v>
      </c>
      <c r="R436" s="227">
        <f>ROUND(J436*H436,2)</f>
        <v>0</v>
      </c>
      <c r="S436" s="86"/>
      <c r="T436" s="228">
        <f>S436*H436</f>
        <v>0</v>
      </c>
      <c r="U436" s="228">
        <v>0</v>
      </c>
      <c r="V436" s="228">
        <f>U436*H436</f>
        <v>0</v>
      </c>
      <c r="W436" s="228">
        <v>0</v>
      </c>
      <c r="X436" s="229">
        <f>W436*H436</f>
        <v>0</v>
      </c>
      <c r="Y436" s="40"/>
      <c r="Z436" s="40"/>
      <c r="AA436" s="40"/>
      <c r="AB436" s="40"/>
      <c r="AC436" s="40"/>
      <c r="AD436" s="40"/>
      <c r="AE436" s="40"/>
      <c r="AR436" s="230" t="s">
        <v>218</v>
      </c>
      <c r="AT436" s="230" t="s">
        <v>213</v>
      </c>
      <c r="AU436" s="230" t="s">
        <v>86</v>
      </c>
      <c r="AY436" s="19" t="s">
        <v>211</v>
      </c>
      <c r="BE436" s="231">
        <f>IF(O436="základní",K436,0)</f>
        <v>0</v>
      </c>
      <c r="BF436" s="231">
        <f>IF(O436="snížená",K436,0)</f>
        <v>0</v>
      </c>
      <c r="BG436" s="231">
        <f>IF(O436="zákl. přenesená",K436,0)</f>
        <v>0</v>
      </c>
      <c r="BH436" s="231">
        <f>IF(O436="sníž. přenesená",K436,0)</f>
        <v>0</v>
      </c>
      <c r="BI436" s="231">
        <f>IF(O436="nulová",K436,0)</f>
        <v>0</v>
      </c>
      <c r="BJ436" s="19" t="s">
        <v>84</v>
      </c>
      <c r="BK436" s="231">
        <f>ROUND(P436*H436,2)</f>
        <v>0</v>
      </c>
      <c r="BL436" s="19" t="s">
        <v>218</v>
      </c>
      <c r="BM436" s="230" t="s">
        <v>2014</v>
      </c>
    </row>
    <row r="437" s="2" customFormat="1">
      <c r="A437" s="40"/>
      <c r="B437" s="41"/>
      <c r="C437" s="42"/>
      <c r="D437" s="232" t="s">
        <v>220</v>
      </c>
      <c r="E437" s="42"/>
      <c r="F437" s="233" t="s">
        <v>422</v>
      </c>
      <c r="G437" s="42"/>
      <c r="H437" s="42"/>
      <c r="I437" s="234"/>
      <c r="J437" s="234"/>
      <c r="K437" s="42"/>
      <c r="L437" s="42"/>
      <c r="M437" s="46"/>
      <c r="N437" s="235"/>
      <c r="O437" s="236"/>
      <c r="P437" s="86"/>
      <c r="Q437" s="86"/>
      <c r="R437" s="86"/>
      <c r="S437" s="86"/>
      <c r="T437" s="86"/>
      <c r="U437" s="86"/>
      <c r="V437" s="86"/>
      <c r="W437" s="86"/>
      <c r="X437" s="87"/>
      <c r="Y437" s="40"/>
      <c r="Z437" s="40"/>
      <c r="AA437" s="40"/>
      <c r="AB437" s="40"/>
      <c r="AC437" s="40"/>
      <c r="AD437" s="40"/>
      <c r="AE437" s="40"/>
      <c r="AT437" s="19" t="s">
        <v>220</v>
      </c>
      <c r="AU437" s="19" t="s">
        <v>86</v>
      </c>
    </row>
    <row r="438" s="13" customFormat="1">
      <c r="A438" s="13"/>
      <c r="B438" s="237"/>
      <c r="C438" s="238"/>
      <c r="D438" s="232" t="s">
        <v>222</v>
      </c>
      <c r="E438" s="239" t="s">
        <v>22</v>
      </c>
      <c r="F438" s="240" t="s">
        <v>2015</v>
      </c>
      <c r="G438" s="238"/>
      <c r="H438" s="241">
        <v>608.10199999999998</v>
      </c>
      <c r="I438" s="242"/>
      <c r="J438" s="242"/>
      <c r="K438" s="238"/>
      <c r="L438" s="238"/>
      <c r="M438" s="243"/>
      <c r="N438" s="244"/>
      <c r="O438" s="245"/>
      <c r="P438" s="245"/>
      <c r="Q438" s="245"/>
      <c r="R438" s="245"/>
      <c r="S438" s="245"/>
      <c r="T438" s="245"/>
      <c r="U438" s="245"/>
      <c r="V438" s="245"/>
      <c r="W438" s="245"/>
      <c r="X438" s="246"/>
      <c r="Y438" s="13"/>
      <c r="Z438" s="13"/>
      <c r="AA438" s="13"/>
      <c r="AB438" s="13"/>
      <c r="AC438" s="13"/>
      <c r="AD438" s="13"/>
      <c r="AE438" s="13"/>
      <c r="AT438" s="247" t="s">
        <v>222</v>
      </c>
      <c r="AU438" s="247" t="s">
        <v>86</v>
      </c>
      <c r="AV438" s="13" t="s">
        <v>86</v>
      </c>
      <c r="AW438" s="13" t="s">
        <v>5</v>
      </c>
      <c r="AX438" s="13" t="s">
        <v>84</v>
      </c>
      <c r="AY438" s="247" t="s">
        <v>211</v>
      </c>
    </row>
    <row r="439" s="2" customFormat="1">
      <c r="A439" s="40"/>
      <c r="B439" s="41"/>
      <c r="C439" s="218" t="s">
        <v>592</v>
      </c>
      <c r="D439" s="218" t="s">
        <v>213</v>
      </c>
      <c r="E439" s="219" t="s">
        <v>1136</v>
      </c>
      <c r="F439" s="220" t="s">
        <v>1137</v>
      </c>
      <c r="G439" s="221" t="s">
        <v>249</v>
      </c>
      <c r="H439" s="222">
        <v>76.864999999999995</v>
      </c>
      <c r="I439" s="223"/>
      <c r="J439" s="223"/>
      <c r="K439" s="224">
        <f>ROUND(P439*H439,2)</f>
        <v>0</v>
      </c>
      <c r="L439" s="220" t="s">
        <v>217</v>
      </c>
      <c r="M439" s="46"/>
      <c r="N439" s="225" t="s">
        <v>22</v>
      </c>
      <c r="O439" s="226" t="s">
        <v>46</v>
      </c>
      <c r="P439" s="227">
        <f>I439+J439</f>
        <v>0</v>
      </c>
      <c r="Q439" s="227">
        <f>ROUND(I439*H439,2)</f>
        <v>0</v>
      </c>
      <c r="R439" s="227">
        <f>ROUND(J439*H439,2)</f>
        <v>0</v>
      </c>
      <c r="S439" s="86"/>
      <c r="T439" s="228">
        <f>S439*H439</f>
        <v>0</v>
      </c>
      <c r="U439" s="228">
        <v>0</v>
      </c>
      <c r="V439" s="228">
        <f>U439*H439</f>
        <v>0</v>
      </c>
      <c r="W439" s="228">
        <v>0</v>
      </c>
      <c r="X439" s="229">
        <f>W439*H439</f>
        <v>0</v>
      </c>
      <c r="Y439" s="40"/>
      <c r="Z439" s="40"/>
      <c r="AA439" s="40"/>
      <c r="AB439" s="40"/>
      <c r="AC439" s="40"/>
      <c r="AD439" s="40"/>
      <c r="AE439" s="40"/>
      <c r="AR439" s="230" t="s">
        <v>218</v>
      </c>
      <c r="AT439" s="230" t="s">
        <v>213</v>
      </c>
      <c r="AU439" s="230" t="s">
        <v>86</v>
      </c>
      <c r="AY439" s="19" t="s">
        <v>211</v>
      </c>
      <c r="BE439" s="231">
        <f>IF(O439="základní",K439,0)</f>
        <v>0</v>
      </c>
      <c r="BF439" s="231">
        <f>IF(O439="snížená",K439,0)</f>
        <v>0</v>
      </c>
      <c r="BG439" s="231">
        <f>IF(O439="zákl. přenesená",K439,0)</f>
        <v>0</v>
      </c>
      <c r="BH439" s="231">
        <f>IF(O439="sníž. přenesená",K439,0)</f>
        <v>0</v>
      </c>
      <c r="BI439" s="231">
        <f>IF(O439="nulová",K439,0)</f>
        <v>0</v>
      </c>
      <c r="BJ439" s="19" t="s">
        <v>84</v>
      </c>
      <c r="BK439" s="231">
        <f>ROUND(P439*H439,2)</f>
        <v>0</v>
      </c>
      <c r="BL439" s="19" t="s">
        <v>218</v>
      </c>
      <c r="BM439" s="230" t="s">
        <v>2016</v>
      </c>
    </row>
    <row r="440" s="2" customFormat="1">
      <c r="A440" s="40"/>
      <c r="B440" s="41"/>
      <c r="C440" s="42"/>
      <c r="D440" s="232" t="s">
        <v>220</v>
      </c>
      <c r="E440" s="42"/>
      <c r="F440" s="233" t="s">
        <v>1139</v>
      </c>
      <c r="G440" s="42"/>
      <c r="H440" s="42"/>
      <c r="I440" s="234"/>
      <c r="J440" s="234"/>
      <c r="K440" s="42"/>
      <c r="L440" s="42"/>
      <c r="M440" s="46"/>
      <c r="N440" s="235"/>
      <c r="O440" s="236"/>
      <c r="P440" s="86"/>
      <c r="Q440" s="86"/>
      <c r="R440" s="86"/>
      <c r="S440" s="86"/>
      <c r="T440" s="86"/>
      <c r="U440" s="86"/>
      <c r="V440" s="86"/>
      <c r="W440" s="86"/>
      <c r="X440" s="87"/>
      <c r="Y440" s="40"/>
      <c r="Z440" s="40"/>
      <c r="AA440" s="40"/>
      <c r="AB440" s="40"/>
      <c r="AC440" s="40"/>
      <c r="AD440" s="40"/>
      <c r="AE440" s="40"/>
      <c r="AT440" s="19" t="s">
        <v>220</v>
      </c>
      <c r="AU440" s="19" t="s">
        <v>86</v>
      </c>
    </row>
    <row r="441" s="13" customFormat="1">
      <c r="A441" s="13"/>
      <c r="B441" s="237"/>
      <c r="C441" s="238"/>
      <c r="D441" s="232" t="s">
        <v>222</v>
      </c>
      <c r="E441" s="239" t="s">
        <v>22</v>
      </c>
      <c r="F441" s="240" t="s">
        <v>2017</v>
      </c>
      <c r="G441" s="238"/>
      <c r="H441" s="241">
        <v>76.864999999999995</v>
      </c>
      <c r="I441" s="242"/>
      <c r="J441" s="242"/>
      <c r="K441" s="238"/>
      <c r="L441" s="238"/>
      <c r="M441" s="243"/>
      <c r="N441" s="244"/>
      <c r="O441" s="245"/>
      <c r="P441" s="245"/>
      <c r="Q441" s="245"/>
      <c r="R441" s="245"/>
      <c r="S441" s="245"/>
      <c r="T441" s="245"/>
      <c r="U441" s="245"/>
      <c r="V441" s="245"/>
      <c r="W441" s="245"/>
      <c r="X441" s="246"/>
      <c r="Y441" s="13"/>
      <c r="Z441" s="13"/>
      <c r="AA441" s="13"/>
      <c r="AB441" s="13"/>
      <c r="AC441" s="13"/>
      <c r="AD441" s="13"/>
      <c r="AE441" s="13"/>
      <c r="AT441" s="247" t="s">
        <v>222</v>
      </c>
      <c r="AU441" s="247" t="s">
        <v>86</v>
      </c>
      <c r="AV441" s="13" t="s">
        <v>86</v>
      </c>
      <c r="AW441" s="13" t="s">
        <v>5</v>
      </c>
      <c r="AX441" s="13" t="s">
        <v>84</v>
      </c>
      <c r="AY441" s="247" t="s">
        <v>211</v>
      </c>
    </row>
    <row r="442" s="2" customFormat="1">
      <c r="A442" s="40"/>
      <c r="B442" s="41"/>
      <c r="C442" s="218" t="s">
        <v>597</v>
      </c>
      <c r="D442" s="218" t="s">
        <v>213</v>
      </c>
      <c r="E442" s="219" t="s">
        <v>2018</v>
      </c>
      <c r="F442" s="220" t="s">
        <v>2019</v>
      </c>
      <c r="G442" s="221" t="s">
        <v>249</v>
      </c>
      <c r="H442" s="222">
        <v>20.898</v>
      </c>
      <c r="I442" s="223"/>
      <c r="J442" s="223"/>
      <c r="K442" s="224">
        <f>ROUND(P442*H442,2)</f>
        <v>0</v>
      </c>
      <c r="L442" s="220" t="s">
        <v>217</v>
      </c>
      <c r="M442" s="46"/>
      <c r="N442" s="225" t="s">
        <v>22</v>
      </c>
      <c r="O442" s="226" t="s">
        <v>46</v>
      </c>
      <c r="P442" s="227">
        <f>I442+J442</f>
        <v>0</v>
      </c>
      <c r="Q442" s="227">
        <f>ROUND(I442*H442,2)</f>
        <v>0</v>
      </c>
      <c r="R442" s="227">
        <f>ROUND(J442*H442,2)</f>
        <v>0</v>
      </c>
      <c r="S442" s="86"/>
      <c r="T442" s="228">
        <f>S442*H442</f>
        <v>0</v>
      </c>
      <c r="U442" s="228">
        <v>0</v>
      </c>
      <c r="V442" s="228">
        <f>U442*H442</f>
        <v>0</v>
      </c>
      <c r="W442" s="228">
        <v>0</v>
      </c>
      <c r="X442" s="229">
        <f>W442*H442</f>
        <v>0</v>
      </c>
      <c r="Y442" s="40"/>
      <c r="Z442" s="40"/>
      <c r="AA442" s="40"/>
      <c r="AB442" s="40"/>
      <c r="AC442" s="40"/>
      <c r="AD442" s="40"/>
      <c r="AE442" s="40"/>
      <c r="AR442" s="230" t="s">
        <v>218</v>
      </c>
      <c r="AT442" s="230" t="s">
        <v>213</v>
      </c>
      <c r="AU442" s="230" t="s">
        <v>86</v>
      </c>
      <c r="AY442" s="19" t="s">
        <v>211</v>
      </c>
      <c r="BE442" s="231">
        <f>IF(O442="základní",K442,0)</f>
        <v>0</v>
      </c>
      <c r="BF442" s="231">
        <f>IF(O442="snížená",K442,0)</f>
        <v>0</v>
      </c>
      <c r="BG442" s="231">
        <f>IF(O442="zákl. přenesená",K442,0)</f>
        <v>0</v>
      </c>
      <c r="BH442" s="231">
        <f>IF(O442="sníž. přenesená",K442,0)</f>
        <v>0</v>
      </c>
      <c r="BI442" s="231">
        <f>IF(O442="nulová",K442,0)</f>
        <v>0</v>
      </c>
      <c r="BJ442" s="19" t="s">
        <v>84</v>
      </c>
      <c r="BK442" s="231">
        <f>ROUND(P442*H442,2)</f>
        <v>0</v>
      </c>
      <c r="BL442" s="19" t="s">
        <v>218</v>
      </c>
      <c r="BM442" s="230" t="s">
        <v>2020</v>
      </c>
    </row>
    <row r="443" s="2" customFormat="1">
      <c r="A443" s="40"/>
      <c r="B443" s="41"/>
      <c r="C443" s="42"/>
      <c r="D443" s="232" t="s">
        <v>220</v>
      </c>
      <c r="E443" s="42"/>
      <c r="F443" s="233" t="s">
        <v>2021</v>
      </c>
      <c r="G443" s="42"/>
      <c r="H443" s="42"/>
      <c r="I443" s="234"/>
      <c r="J443" s="234"/>
      <c r="K443" s="42"/>
      <c r="L443" s="42"/>
      <c r="M443" s="46"/>
      <c r="N443" s="235"/>
      <c r="O443" s="236"/>
      <c r="P443" s="86"/>
      <c r="Q443" s="86"/>
      <c r="R443" s="86"/>
      <c r="S443" s="86"/>
      <c r="T443" s="86"/>
      <c r="U443" s="86"/>
      <c r="V443" s="86"/>
      <c r="W443" s="86"/>
      <c r="X443" s="87"/>
      <c r="Y443" s="40"/>
      <c r="Z443" s="40"/>
      <c r="AA443" s="40"/>
      <c r="AB443" s="40"/>
      <c r="AC443" s="40"/>
      <c r="AD443" s="40"/>
      <c r="AE443" s="40"/>
      <c r="AT443" s="19" t="s">
        <v>220</v>
      </c>
      <c r="AU443" s="19" t="s">
        <v>86</v>
      </c>
    </row>
    <row r="444" s="2" customFormat="1">
      <c r="A444" s="40"/>
      <c r="B444" s="41"/>
      <c r="C444" s="218" t="s">
        <v>603</v>
      </c>
      <c r="D444" s="218" t="s">
        <v>213</v>
      </c>
      <c r="E444" s="219" t="s">
        <v>424</v>
      </c>
      <c r="F444" s="220" t="s">
        <v>425</v>
      </c>
      <c r="G444" s="221" t="s">
        <v>249</v>
      </c>
      <c r="H444" s="222">
        <v>3.2069999999999999</v>
      </c>
      <c r="I444" s="223"/>
      <c r="J444" s="223"/>
      <c r="K444" s="224">
        <f>ROUND(P444*H444,2)</f>
        <v>0</v>
      </c>
      <c r="L444" s="220" t="s">
        <v>217</v>
      </c>
      <c r="M444" s="46"/>
      <c r="N444" s="225" t="s">
        <v>22</v>
      </c>
      <c r="O444" s="226" t="s">
        <v>46</v>
      </c>
      <c r="P444" s="227">
        <f>I444+J444</f>
        <v>0</v>
      </c>
      <c r="Q444" s="227">
        <f>ROUND(I444*H444,2)</f>
        <v>0</v>
      </c>
      <c r="R444" s="227">
        <f>ROUND(J444*H444,2)</f>
        <v>0</v>
      </c>
      <c r="S444" s="86"/>
      <c r="T444" s="228">
        <f>S444*H444</f>
        <v>0</v>
      </c>
      <c r="U444" s="228">
        <v>0</v>
      </c>
      <c r="V444" s="228">
        <f>U444*H444</f>
        <v>0</v>
      </c>
      <c r="W444" s="228">
        <v>0</v>
      </c>
      <c r="X444" s="229">
        <f>W444*H444</f>
        <v>0</v>
      </c>
      <c r="Y444" s="40"/>
      <c r="Z444" s="40"/>
      <c r="AA444" s="40"/>
      <c r="AB444" s="40"/>
      <c r="AC444" s="40"/>
      <c r="AD444" s="40"/>
      <c r="AE444" s="40"/>
      <c r="AR444" s="230" t="s">
        <v>218</v>
      </c>
      <c r="AT444" s="230" t="s">
        <v>213</v>
      </c>
      <c r="AU444" s="230" t="s">
        <v>86</v>
      </c>
      <c r="AY444" s="19" t="s">
        <v>211</v>
      </c>
      <c r="BE444" s="231">
        <f>IF(O444="základní",K444,0)</f>
        <v>0</v>
      </c>
      <c r="BF444" s="231">
        <f>IF(O444="snížená",K444,0)</f>
        <v>0</v>
      </c>
      <c r="BG444" s="231">
        <f>IF(O444="zákl. přenesená",K444,0)</f>
        <v>0</v>
      </c>
      <c r="BH444" s="231">
        <f>IF(O444="sníž. přenesená",K444,0)</f>
        <v>0</v>
      </c>
      <c r="BI444" s="231">
        <f>IF(O444="nulová",K444,0)</f>
        <v>0</v>
      </c>
      <c r="BJ444" s="19" t="s">
        <v>84</v>
      </c>
      <c r="BK444" s="231">
        <f>ROUND(P444*H444,2)</f>
        <v>0</v>
      </c>
      <c r="BL444" s="19" t="s">
        <v>218</v>
      </c>
      <c r="BM444" s="230" t="s">
        <v>2022</v>
      </c>
    </row>
    <row r="445" s="2" customFormat="1">
      <c r="A445" s="40"/>
      <c r="B445" s="41"/>
      <c r="C445" s="42"/>
      <c r="D445" s="232" t="s">
        <v>220</v>
      </c>
      <c r="E445" s="42"/>
      <c r="F445" s="233" t="s">
        <v>427</v>
      </c>
      <c r="G445" s="42"/>
      <c r="H445" s="42"/>
      <c r="I445" s="234"/>
      <c r="J445" s="234"/>
      <c r="K445" s="42"/>
      <c r="L445" s="42"/>
      <c r="M445" s="46"/>
      <c r="N445" s="235"/>
      <c r="O445" s="236"/>
      <c r="P445" s="86"/>
      <c r="Q445" s="86"/>
      <c r="R445" s="86"/>
      <c r="S445" s="86"/>
      <c r="T445" s="86"/>
      <c r="U445" s="86"/>
      <c r="V445" s="86"/>
      <c r="W445" s="86"/>
      <c r="X445" s="87"/>
      <c r="Y445" s="40"/>
      <c r="Z445" s="40"/>
      <c r="AA445" s="40"/>
      <c r="AB445" s="40"/>
      <c r="AC445" s="40"/>
      <c r="AD445" s="40"/>
      <c r="AE445" s="40"/>
      <c r="AT445" s="19" t="s">
        <v>220</v>
      </c>
      <c r="AU445" s="19" t="s">
        <v>86</v>
      </c>
    </row>
    <row r="446" s="13" customFormat="1">
      <c r="A446" s="13"/>
      <c r="B446" s="237"/>
      <c r="C446" s="238"/>
      <c r="D446" s="232" t="s">
        <v>222</v>
      </c>
      <c r="E446" s="239" t="s">
        <v>22</v>
      </c>
      <c r="F446" s="240" t="s">
        <v>2023</v>
      </c>
      <c r="G446" s="238"/>
      <c r="H446" s="241">
        <v>3.2069999999999999</v>
      </c>
      <c r="I446" s="242"/>
      <c r="J446" s="242"/>
      <c r="K446" s="238"/>
      <c r="L446" s="238"/>
      <c r="M446" s="243"/>
      <c r="N446" s="244"/>
      <c r="O446" s="245"/>
      <c r="P446" s="245"/>
      <c r="Q446" s="245"/>
      <c r="R446" s="245"/>
      <c r="S446" s="245"/>
      <c r="T446" s="245"/>
      <c r="U446" s="245"/>
      <c r="V446" s="245"/>
      <c r="W446" s="245"/>
      <c r="X446" s="246"/>
      <c r="Y446" s="13"/>
      <c r="Z446" s="13"/>
      <c r="AA446" s="13"/>
      <c r="AB446" s="13"/>
      <c r="AC446" s="13"/>
      <c r="AD446" s="13"/>
      <c r="AE446" s="13"/>
      <c r="AT446" s="247" t="s">
        <v>222</v>
      </c>
      <c r="AU446" s="247" t="s">
        <v>86</v>
      </c>
      <c r="AV446" s="13" t="s">
        <v>86</v>
      </c>
      <c r="AW446" s="13" t="s">
        <v>5</v>
      </c>
      <c r="AX446" s="13" t="s">
        <v>84</v>
      </c>
      <c r="AY446" s="247" t="s">
        <v>211</v>
      </c>
    </row>
    <row r="447" s="2" customFormat="1">
      <c r="A447" s="40"/>
      <c r="B447" s="41"/>
      <c r="C447" s="218" t="s">
        <v>609</v>
      </c>
      <c r="D447" s="218" t="s">
        <v>213</v>
      </c>
      <c r="E447" s="219" t="s">
        <v>1144</v>
      </c>
      <c r="F447" s="220" t="s">
        <v>1145</v>
      </c>
      <c r="G447" s="221" t="s">
        <v>249</v>
      </c>
      <c r="H447" s="222">
        <v>0.23599999999999999</v>
      </c>
      <c r="I447" s="223"/>
      <c r="J447" s="223"/>
      <c r="K447" s="224">
        <f>ROUND(P447*H447,2)</f>
        <v>0</v>
      </c>
      <c r="L447" s="220" t="s">
        <v>217</v>
      </c>
      <c r="M447" s="46"/>
      <c r="N447" s="225" t="s">
        <v>22</v>
      </c>
      <c r="O447" s="226" t="s">
        <v>46</v>
      </c>
      <c r="P447" s="227">
        <f>I447+J447</f>
        <v>0</v>
      </c>
      <c r="Q447" s="227">
        <f>ROUND(I447*H447,2)</f>
        <v>0</v>
      </c>
      <c r="R447" s="227">
        <f>ROUND(J447*H447,2)</f>
        <v>0</v>
      </c>
      <c r="S447" s="86"/>
      <c r="T447" s="228">
        <f>S447*H447</f>
        <v>0</v>
      </c>
      <c r="U447" s="228">
        <v>0</v>
      </c>
      <c r="V447" s="228">
        <f>U447*H447</f>
        <v>0</v>
      </c>
      <c r="W447" s="228">
        <v>0</v>
      </c>
      <c r="X447" s="229">
        <f>W447*H447</f>
        <v>0</v>
      </c>
      <c r="Y447" s="40"/>
      <c r="Z447" s="40"/>
      <c r="AA447" s="40"/>
      <c r="AB447" s="40"/>
      <c r="AC447" s="40"/>
      <c r="AD447" s="40"/>
      <c r="AE447" s="40"/>
      <c r="AR447" s="230" t="s">
        <v>218</v>
      </c>
      <c r="AT447" s="230" t="s">
        <v>213</v>
      </c>
      <c r="AU447" s="230" t="s">
        <v>86</v>
      </c>
      <c r="AY447" s="19" t="s">
        <v>211</v>
      </c>
      <c r="BE447" s="231">
        <f>IF(O447="základní",K447,0)</f>
        <v>0</v>
      </c>
      <c r="BF447" s="231">
        <f>IF(O447="snížená",K447,0)</f>
        <v>0</v>
      </c>
      <c r="BG447" s="231">
        <f>IF(O447="zákl. přenesená",K447,0)</f>
        <v>0</v>
      </c>
      <c r="BH447" s="231">
        <f>IF(O447="sníž. přenesená",K447,0)</f>
        <v>0</v>
      </c>
      <c r="BI447" s="231">
        <f>IF(O447="nulová",K447,0)</f>
        <v>0</v>
      </c>
      <c r="BJ447" s="19" t="s">
        <v>84</v>
      </c>
      <c r="BK447" s="231">
        <f>ROUND(P447*H447,2)</f>
        <v>0</v>
      </c>
      <c r="BL447" s="19" t="s">
        <v>218</v>
      </c>
      <c r="BM447" s="230" t="s">
        <v>2024</v>
      </c>
    </row>
    <row r="448" s="2" customFormat="1">
      <c r="A448" s="40"/>
      <c r="B448" s="41"/>
      <c r="C448" s="42"/>
      <c r="D448" s="232" t="s">
        <v>220</v>
      </c>
      <c r="E448" s="42"/>
      <c r="F448" s="233" t="s">
        <v>1147</v>
      </c>
      <c r="G448" s="42"/>
      <c r="H448" s="42"/>
      <c r="I448" s="234"/>
      <c r="J448" s="234"/>
      <c r="K448" s="42"/>
      <c r="L448" s="42"/>
      <c r="M448" s="46"/>
      <c r="N448" s="235"/>
      <c r="O448" s="236"/>
      <c r="P448" s="86"/>
      <c r="Q448" s="86"/>
      <c r="R448" s="86"/>
      <c r="S448" s="86"/>
      <c r="T448" s="86"/>
      <c r="U448" s="86"/>
      <c r="V448" s="86"/>
      <c r="W448" s="86"/>
      <c r="X448" s="87"/>
      <c r="Y448" s="40"/>
      <c r="Z448" s="40"/>
      <c r="AA448" s="40"/>
      <c r="AB448" s="40"/>
      <c r="AC448" s="40"/>
      <c r="AD448" s="40"/>
      <c r="AE448" s="40"/>
      <c r="AT448" s="19" t="s">
        <v>220</v>
      </c>
      <c r="AU448" s="19" t="s">
        <v>86</v>
      </c>
    </row>
    <row r="449" s="2" customFormat="1">
      <c r="A449" s="40"/>
      <c r="B449" s="41"/>
      <c r="C449" s="218" t="s">
        <v>615</v>
      </c>
      <c r="D449" s="218" t="s">
        <v>213</v>
      </c>
      <c r="E449" s="219" t="s">
        <v>2025</v>
      </c>
      <c r="F449" s="220" t="s">
        <v>2026</v>
      </c>
      <c r="G449" s="221" t="s">
        <v>249</v>
      </c>
      <c r="H449" s="222">
        <v>0.39200000000000002</v>
      </c>
      <c r="I449" s="223"/>
      <c r="J449" s="223"/>
      <c r="K449" s="224">
        <f>ROUND(P449*H449,2)</f>
        <v>0</v>
      </c>
      <c r="L449" s="220" t="s">
        <v>217</v>
      </c>
      <c r="M449" s="46"/>
      <c r="N449" s="225" t="s">
        <v>22</v>
      </c>
      <c r="O449" s="226" t="s">
        <v>46</v>
      </c>
      <c r="P449" s="227">
        <f>I449+J449</f>
        <v>0</v>
      </c>
      <c r="Q449" s="227">
        <f>ROUND(I449*H449,2)</f>
        <v>0</v>
      </c>
      <c r="R449" s="227">
        <f>ROUND(J449*H449,2)</f>
        <v>0</v>
      </c>
      <c r="S449" s="86"/>
      <c r="T449" s="228">
        <f>S449*H449</f>
        <v>0</v>
      </c>
      <c r="U449" s="228">
        <v>0</v>
      </c>
      <c r="V449" s="228">
        <f>U449*H449</f>
        <v>0</v>
      </c>
      <c r="W449" s="228">
        <v>0</v>
      </c>
      <c r="X449" s="229">
        <f>W449*H449</f>
        <v>0</v>
      </c>
      <c r="Y449" s="40"/>
      <c r="Z449" s="40"/>
      <c r="AA449" s="40"/>
      <c r="AB449" s="40"/>
      <c r="AC449" s="40"/>
      <c r="AD449" s="40"/>
      <c r="AE449" s="40"/>
      <c r="AR449" s="230" t="s">
        <v>218</v>
      </c>
      <c r="AT449" s="230" t="s">
        <v>213</v>
      </c>
      <c r="AU449" s="230" t="s">
        <v>86</v>
      </c>
      <c r="AY449" s="19" t="s">
        <v>211</v>
      </c>
      <c r="BE449" s="231">
        <f>IF(O449="základní",K449,0)</f>
        <v>0</v>
      </c>
      <c r="BF449" s="231">
        <f>IF(O449="snížená",K449,0)</f>
        <v>0</v>
      </c>
      <c r="BG449" s="231">
        <f>IF(O449="zákl. přenesená",K449,0)</f>
        <v>0</v>
      </c>
      <c r="BH449" s="231">
        <f>IF(O449="sníž. přenesená",K449,0)</f>
        <v>0</v>
      </c>
      <c r="BI449" s="231">
        <f>IF(O449="nulová",K449,0)</f>
        <v>0</v>
      </c>
      <c r="BJ449" s="19" t="s">
        <v>84</v>
      </c>
      <c r="BK449" s="231">
        <f>ROUND(P449*H449,2)</f>
        <v>0</v>
      </c>
      <c r="BL449" s="19" t="s">
        <v>218</v>
      </c>
      <c r="BM449" s="230" t="s">
        <v>2027</v>
      </c>
    </row>
    <row r="450" s="2" customFormat="1">
      <c r="A450" s="40"/>
      <c r="B450" s="41"/>
      <c r="C450" s="42"/>
      <c r="D450" s="232" t="s">
        <v>220</v>
      </c>
      <c r="E450" s="42"/>
      <c r="F450" s="233" t="s">
        <v>2028</v>
      </c>
      <c r="G450" s="42"/>
      <c r="H450" s="42"/>
      <c r="I450" s="234"/>
      <c r="J450" s="234"/>
      <c r="K450" s="42"/>
      <c r="L450" s="42"/>
      <c r="M450" s="46"/>
      <c r="N450" s="235"/>
      <c r="O450" s="236"/>
      <c r="P450" s="86"/>
      <c r="Q450" s="86"/>
      <c r="R450" s="86"/>
      <c r="S450" s="86"/>
      <c r="T450" s="86"/>
      <c r="U450" s="86"/>
      <c r="V450" s="86"/>
      <c r="W450" s="86"/>
      <c r="X450" s="87"/>
      <c r="Y450" s="40"/>
      <c r="Z450" s="40"/>
      <c r="AA450" s="40"/>
      <c r="AB450" s="40"/>
      <c r="AC450" s="40"/>
      <c r="AD450" s="40"/>
      <c r="AE450" s="40"/>
      <c r="AT450" s="19" t="s">
        <v>220</v>
      </c>
      <c r="AU450" s="19" t="s">
        <v>86</v>
      </c>
    </row>
    <row r="451" s="12" customFormat="1" ht="22.8" customHeight="1">
      <c r="A451" s="12"/>
      <c r="B451" s="201"/>
      <c r="C451" s="202"/>
      <c r="D451" s="203" t="s">
        <v>76</v>
      </c>
      <c r="E451" s="216" t="s">
        <v>434</v>
      </c>
      <c r="F451" s="216" t="s">
        <v>435</v>
      </c>
      <c r="G451" s="202"/>
      <c r="H451" s="202"/>
      <c r="I451" s="205"/>
      <c r="J451" s="205"/>
      <c r="K451" s="217">
        <f>BK451</f>
        <v>0</v>
      </c>
      <c r="L451" s="202"/>
      <c r="M451" s="207"/>
      <c r="N451" s="208"/>
      <c r="O451" s="209"/>
      <c r="P451" s="209"/>
      <c r="Q451" s="210">
        <f>SUM(Q452:Q453)</f>
        <v>0</v>
      </c>
      <c r="R451" s="210">
        <f>SUM(R452:R453)</f>
        <v>0</v>
      </c>
      <c r="S451" s="209"/>
      <c r="T451" s="211">
        <f>SUM(T452:T453)</f>
        <v>0</v>
      </c>
      <c r="U451" s="209"/>
      <c r="V451" s="211">
        <f>SUM(V452:V453)</f>
        <v>0</v>
      </c>
      <c r="W451" s="209"/>
      <c r="X451" s="212">
        <f>SUM(X452:X453)</f>
        <v>0</v>
      </c>
      <c r="Y451" s="12"/>
      <c r="Z451" s="12"/>
      <c r="AA451" s="12"/>
      <c r="AB451" s="12"/>
      <c r="AC451" s="12"/>
      <c r="AD451" s="12"/>
      <c r="AE451" s="12"/>
      <c r="AR451" s="213" t="s">
        <v>84</v>
      </c>
      <c r="AT451" s="214" t="s">
        <v>76</v>
      </c>
      <c r="AU451" s="214" t="s">
        <v>84</v>
      </c>
      <c r="AY451" s="213" t="s">
        <v>211</v>
      </c>
      <c r="BK451" s="215">
        <f>SUM(BK452:BK453)</f>
        <v>0</v>
      </c>
    </row>
    <row r="452" s="2" customFormat="1" ht="24.15" customHeight="1">
      <c r="A452" s="40"/>
      <c r="B452" s="41"/>
      <c r="C452" s="218" t="s">
        <v>619</v>
      </c>
      <c r="D452" s="218" t="s">
        <v>213</v>
      </c>
      <c r="E452" s="219" t="s">
        <v>2029</v>
      </c>
      <c r="F452" s="220" t="s">
        <v>2030</v>
      </c>
      <c r="G452" s="221" t="s">
        <v>249</v>
      </c>
      <c r="H452" s="222">
        <v>571.399</v>
      </c>
      <c r="I452" s="223"/>
      <c r="J452" s="223"/>
      <c r="K452" s="224">
        <f>ROUND(P452*H452,2)</f>
        <v>0</v>
      </c>
      <c r="L452" s="220" t="s">
        <v>217</v>
      </c>
      <c r="M452" s="46"/>
      <c r="N452" s="225" t="s">
        <v>22</v>
      </c>
      <c r="O452" s="226" t="s">
        <v>46</v>
      </c>
      <c r="P452" s="227">
        <f>I452+J452</f>
        <v>0</v>
      </c>
      <c r="Q452" s="227">
        <f>ROUND(I452*H452,2)</f>
        <v>0</v>
      </c>
      <c r="R452" s="227">
        <f>ROUND(J452*H452,2)</f>
        <v>0</v>
      </c>
      <c r="S452" s="86"/>
      <c r="T452" s="228">
        <f>S452*H452</f>
        <v>0</v>
      </c>
      <c r="U452" s="228">
        <v>0</v>
      </c>
      <c r="V452" s="228">
        <f>U452*H452</f>
        <v>0</v>
      </c>
      <c r="W452" s="228">
        <v>0</v>
      </c>
      <c r="X452" s="229">
        <f>W452*H452</f>
        <v>0</v>
      </c>
      <c r="Y452" s="40"/>
      <c r="Z452" s="40"/>
      <c r="AA452" s="40"/>
      <c r="AB452" s="40"/>
      <c r="AC452" s="40"/>
      <c r="AD452" s="40"/>
      <c r="AE452" s="40"/>
      <c r="AR452" s="230" t="s">
        <v>218</v>
      </c>
      <c r="AT452" s="230" t="s">
        <v>213</v>
      </c>
      <c r="AU452" s="230" t="s">
        <v>86</v>
      </c>
      <c r="AY452" s="19" t="s">
        <v>211</v>
      </c>
      <c r="BE452" s="231">
        <f>IF(O452="základní",K452,0)</f>
        <v>0</v>
      </c>
      <c r="BF452" s="231">
        <f>IF(O452="snížená",K452,0)</f>
        <v>0</v>
      </c>
      <c r="BG452" s="231">
        <f>IF(O452="zákl. přenesená",K452,0)</f>
        <v>0</v>
      </c>
      <c r="BH452" s="231">
        <f>IF(O452="sníž. přenesená",K452,0)</f>
        <v>0</v>
      </c>
      <c r="BI452" s="231">
        <f>IF(O452="nulová",K452,0)</f>
        <v>0</v>
      </c>
      <c r="BJ452" s="19" t="s">
        <v>84</v>
      </c>
      <c r="BK452" s="231">
        <f>ROUND(P452*H452,2)</f>
        <v>0</v>
      </c>
      <c r="BL452" s="19" t="s">
        <v>218</v>
      </c>
      <c r="BM452" s="230" t="s">
        <v>2031</v>
      </c>
    </row>
    <row r="453" s="2" customFormat="1">
      <c r="A453" s="40"/>
      <c r="B453" s="41"/>
      <c r="C453" s="42"/>
      <c r="D453" s="232" t="s">
        <v>220</v>
      </c>
      <c r="E453" s="42"/>
      <c r="F453" s="233" t="s">
        <v>2032</v>
      </c>
      <c r="G453" s="42"/>
      <c r="H453" s="42"/>
      <c r="I453" s="234"/>
      <c r="J453" s="234"/>
      <c r="K453" s="42"/>
      <c r="L453" s="42"/>
      <c r="M453" s="46"/>
      <c r="N453" s="235"/>
      <c r="O453" s="236"/>
      <c r="P453" s="86"/>
      <c r="Q453" s="86"/>
      <c r="R453" s="86"/>
      <c r="S453" s="86"/>
      <c r="T453" s="86"/>
      <c r="U453" s="86"/>
      <c r="V453" s="86"/>
      <c r="W453" s="86"/>
      <c r="X453" s="87"/>
      <c r="Y453" s="40"/>
      <c r="Z453" s="40"/>
      <c r="AA453" s="40"/>
      <c r="AB453" s="40"/>
      <c r="AC453" s="40"/>
      <c r="AD453" s="40"/>
      <c r="AE453" s="40"/>
      <c r="AT453" s="19" t="s">
        <v>220</v>
      </c>
      <c r="AU453" s="19" t="s">
        <v>86</v>
      </c>
    </row>
    <row r="454" s="12" customFormat="1" ht="25.92" customHeight="1">
      <c r="A454" s="12"/>
      <c r="B454" s="201"/>
      <c r="C454" s="202"/>
      <c r="D454" s="203" t="s">
        <v>76</v>
      </c>
      <c r="E454" s="204" t="s">
        <v>441</v>
      </c>
      <c r="F454" s="204" t="s">
        <v>442</v>
      </c>
      <c r="G454" s="202"/>
      <c r="H454" s="202"/>
      <c r="I454" s="205"/>
      <c r="J454" s="205"/>
      <c r="K454" s="206">
        <f>BK454</f>
        <v>0</v>
      </c>
      <c r="L454" s="202"/>
      <c r="M454" s="207"/>
      <c r="N454" s="208"/>
      <c r="O454" s="209"/>
      <c r="P454" s="209"/>
      <c r="Q454" s="210">
        <f>Q455+Q478+Q507+Q518+Q539+Q550+Q578+Q612+Q672+Q676+Q685+Q702+Q714</f>
        <v>0</v>
      </c>
      <c r="R454" s="210">
        <f>R455+R478+R507+R518+R539+R550+R578+R612+R672+R676+R685+R702+R714</f>
        <v>0</v>
      </c>
      <c r="S454" s="209"/>
      <c r="T454" s="211">
        <f>T455+T478+T507+T518+T539+T550+T578+T612+T672+T676+T685+T702+T714</f>
        <v>0</v>
      </c>
      <c r="U454" s="209"/>
      <c r="V454" s="211">
        <f>V455+V478+V507+V518+V539+V550+V578+V612+V672+V676+V685+V702+V714</f>
        <v>22.590414288000002</v>
      </c>
      <c r="W454" s="209"/>
      <c r="X454" s="212">
        <f>X455+X478+X507+X518+X539+X550+X578+X612+X672+X676+X685+X702+X714</f>
        <v>20.487264880000005</v>
      </c>
      <c r="Y454" s="12"/>
      <c r="Z454" s="12"/>
      <c r="AA454" s="12"/>
      <c r="AB454" s="12"/>
      <c r="AC454" s="12"/>
      <c r="AD454" s="12"/>
      <c r="AE454" s="12"/>
      <c r="AR454" s="213" t="s">
        <v>86</v>
      </c>
      <c r="AT454" s="214" t="s">
        <v>76</v>
      </c>
      <c r="AU454" s="214" t="s">
        <v>77</v>
      </c>
      <c r="AY454" s="213" t="s">
        <v>211</v>
      </c>
      <c r="BK454" s="215">
        <f>BK455+BK478+BK507+BK518+BK539+BK550+BK578+BK612+BK672+BK676+BK685+BK702+BK714</f>
        <v>0</v>
      </c>
    </row>
    <row r="455" s="12" customFormat="1" ht="22.8" customHeight="1">
      <c r="A455" s="12"/>
      <c r="B455" s="201"/>
      <c r="C455" s="202"/>
      <c r="D455" s="203" t="s">
        <v>76</v>
      </c>
      <c r="E455" s="216" t="s">
        <v>443</v>
      </c>
      <c r="F455" s="216" t="s">
        <v>444</v>
      </c>
      <c r="G455" s="202"/>
      <c r="H455" s="202"/>
      <c r="I455" s="205"/>
      <c r="J455" s="205"/>
      <c r="K455" s="217">
        <f>BK455</f>
        <v>0</v>
      </c>
      <c r="L455" s="202"/>
      <c r="M455" s="207"/>
      <c r="N455" s="208"/>
      <c r="O455" s="209"/>
      <c r="P455" s="209"/>
      <c r="Q455" s="210">
        <f>SUM(Q456:Q477)</f>
        <v>0</v>
      </c>
      <c r="R455" s="210">
        <f>SUM(R456:R477)</f>
        <v>0</v>
      </c>
      <c r="S455" s="209"/>
      <c r="T455" s="211">
        <f>SUM(T456:T477)</f>
        <v>0</v>
      </c>
      <c r="U455" s="209"/>
      <c r="V455" s="211">
        <f>SUM(V456:V477)</f>
        <v>4.4354371420000005</v>
      </c>
      <c r="W455" s="209"/>
      <c r="X455" s="212">
        <f>SUM(X456:X477)</f>
        <v>0</v>
      </c>
      <c r="Y455" s="12"/>
      <c r="Z455" s="12"/>
      <c r="AA455" s="12"/>
      <c r="AB455" s="12"/>
      <c r="AC455" s="12"/>
      <c r="AD455" s="12"/>
      <c r="AE455" s="12"/>
      <c r="AR455" s="213" t="s">
        <v>86</v>
      </c>
      <c r="AT455" s="214" t="s">
        <v>76</v>
      </c>
      <c r="AU455" s="214" t="s">
        <v>84</v>
      </c>
      <c r="AY455" s="213" t="s">
        <v>211</v>
      </c>
      <c r="BK455" s="215">
        <f>SUM(BK456:BK477)</f>
        <v>0</v>
      </c>
    </row>
    <row r="456" s="2" customFormat="1" ht="24.15" customHeight="1">
      <c r="A456" s="40"/>
      <c r="B456" s="41"/>
      <c r="C456" s="218" t="s">
        <v>626</v>
      </c>
      <c r="D456" s="218" t="s">
        <v>213</v>
      </c>
      <c r="E456" s="219" t="s">
        <v>1154</v>
      </c>
      <c r="F456" s="220" t="s">
        <v>1155</v>
      </c>
      <c r="G456" s="221" t="s">
        <v>272</v>
      </c>
      <c r="H456" s="222">
        <v>330.988</v>
      </c>
      <c r="I456" s="223"/>
      <c r="J456" s="223"/>
      <c r="K456" s="224">
        <f>ROUND(P456*H456,2)</f>
        <v>0</v>
      </c>
      <c r="L456" s="220" t="s">
        <v>217</v>
      </c>
      <c r="M456" s="46"/>
      <c r="N456" s="225" t="s">
        <v>22</v>
      </c>
      <c r="O456" s="226" t="s">
        <v>46</v>
      </c>
      <c r="P456" s="227">
        <f>I456+J456</f>
        <v>0</v>
      </c>
      <c r="Q456" s="227">
        <f>ROUND(I456*H456,2)</f>
        <v>0</v>
      </c>
      <c r="R456" s="227">
        <f>ROUND(J456*H456,2)</f>
        <v>0</v>
      </c>
      <c r="S456" s="86"/>
      <c r="T456" s="228">
        <f>S456*H456</f>
        <v>0</v>
      </c>
      <c r="U456" s="228">
        <v>0</v>
      </c>
      <c r="V456" s="228">
        <f>U456*H456</f>
        <v>0</v>
      </c>
      <c r="W456" s="228">
        <v>0</v>
      </c>
      <c r="X456" s="229">
        <f>W456*H456</f>
        <v>0</v>
      </c>
      <c r="Y456" s="40"/>
      <c r="Z456" s="40"/>
      <c r="AA456" s="40"/>
      <c r="AB456" s="40"/>
      <c r="AC456" s="40"/>
      <c r="AD456" s="40"/>
      <c r="AE456" s="40"/>
      <c r="AR456" s="230" t="s">
        <v>302</v>
      </c>
      <c r="AT456" s="230" t="s">
        <v>213</v>
      </c>
      <c r="AU456" s="230" t="s">
        <v>86</v>
      </c>
      <c r="AY456" s="19" t="s">
        <v>211</v>
      </c>
      <c r="BE456" s="231">
        <f>IF(O456="základní",K456,0)</f>
        <v>0</v>
      </c>
      <c r="BF456" s="231">
        <f>IF(O456="snížená",K456,0)</f>
        <v>0</v>
      </c>
      <c r="BG456" s="231">
        <f>IF(O456="zákl. přenesená",K456,0)</f>
        <v>0</v>
      </c>
      <c r="BH456" s="231">
        <f>IF(O456="sníž. přenesená",K456,0)</f>
        <v>0</v>
      </c>
      <c r="BI456" s="231">
        <f>IF(O456="nulová",K456,0)</f>
        <v>0</v>
      </c>
      <c r="BJ456" s="19" t="s">
        <v>84</v>
      </c>
      <c r="BK456" s="231">
        <f>ROUND(P456*H456,2)</f>
        <v>0</v>
      </c>
      <c r="BL456" s="19" t="s">
        <v>302</v>
      </c>
      <c r="BM456" s="230" t="s">
        <v>2033</v>
      </c>
    </row>
    <row r="457" s="2" customFormat="1">
      <c r="A457" s="40"/>
      <c r="B457" s="41"/>
      <c r="C457" s="42"/>
      <c r="D457" s="232" t="s">
        <v>220</v>
      </c>
      <c r="E457" s="42"/>
      <c r="F457" s="233" t="s">
        <v>1157</v>
      </c>
      <c r="G457" s="42"/>
      <c r="H457" s="42"/>
      <c r="I457" s="234"/>
      <c r="J457" s="234"/>
      <c r="K457" s="42"/>
      <c r="L457" s="42"/>
      <c r="M457" s="46"/>
      <c r="N457" s="235"/>
      <c r="O457" s="236"/>
      <c r="P457" s="86"/>
      <c r="Q457" s="86"/>
      <c r="R457" s="86"/>
      <c r="S457" s="86"/>
      <c r="T457" s="86"/>
      <c r="U457" s="86"/>
      <c r="V457" s="86"/>
      <c r="W457" s="86"/>
      <c r="X457" s="87"/>
      <c r="Y457" s="40"/>
      <c r="Z457" s="40"/>
      <c r="AA457" s="40"/>
      <c r="AB457" s="40"/>
      <c r="AC457" s="40"/>
      <c r="AD457" s="40"/>
      <c r="AE457" s="40"/>
      <c r="AT457" s="19" t="s">
        <v>220</v>
      </c>
      <c r="AU457" s="19" t="s">
        <v>86</v>
      </c>
    </row>
    <row r="458" s="13" customFormat="1">
      <c r="A458" s="13"/>
      <c r="B458" s="237"/>
      <c r="C458" s="238"/>
      <c r="D458" s="232" t="s">
        <v>222</v>
      </c>
      <c r="E458" s="239" t="s">
        <v>22</v>
      </c>
      <c r="F458" s="240" t="s">
        <v>2034</v>
      </c>
      <c r="G458" s="238"/>
      <c r="H458" s="241">
        <v>296.19999999999999</v>
      </c>
      <c r="I458" s="242"/>
      <c r="J458" s="242"/>
      <c r="K458" s="238"/>
      <c r="L458" s="238"/>
      <c r="M458" s="243"/>
      <c r="N458" s="244"/>
      <c r="O458" s="245"/>
      <c r="P458" s="245"/>
      <c r="Q458" s="245"/>
      <c r="R458" s="245"/>
      <c r="S458" s="245"/>
      <c r="T458" s="245"/>
      <c r="U458" s="245"/>
      <c r="V458" s="245"/>
      <c r="W458" s="245"/>
      <c r="X458" s="246"/>
      <c r="Y458" s="13"/>
      <c r="Z458" s="13"/>
      <c r="AA458" s="13"/>
      <c r="AB458" s="13"/>
      <c r="AC458" s="13"/>
      <c r="AD458" s="13"/>
      <c r="AE458" s="13"/>
      <c r="AT458" s="247" t="s">
        <v>222</v>
      </c>
      <c r="AU458" s="247" t="s">
        <v>86</v>
      </c>
      <c r="AV458" s="13" t="s">
        <v>86</v>
      </c>
      <c r="AW458" s="13" t="s">
        <v>5</v>
      </c>
      <c r="AX458" s="13" t="s">
        <v>77</v>
      </c>
      <c r="AY458" s="247" t="s">
        <v>211</v>
      </c>
    </row>
    <row r="459" s="13" customFormat="1">
      <c r="A459" s="13"/>
      <c r="B459" s="237"/>
      <c r="C459" s="238"/>
      <c r="D459" s="232" t="s">
        <v>222</v>
      </c>
      <c r="E459" s="239" t="s">
        <v>22</v>
      </c>
      <c r="F459" s="240" t="s">
        <v>2035</v>
      </c>
      <c r="G459" s="238"/>
      <c r="H459" s="241">
        <v>34.787999999999997</v>
      </c>
      <c r="I459" s="242"/>
      <c r="J459" s="242"/>
      <c r="K459" s="238"/>
      <c r="L459" s="238"/>
      <c r="M459" s="243"/>
      <c r="N459" s="244"/>
      <c r="O459" s="245"/>
      <c r="P459" s="245"/>
      <c r="Q459" s="245"/>
      <c r="R459" s="245"/>
      <c r="S459" s="245"/>
      <c r="T459" s="245"/>
      <c r="U459" s="245"/>
      <c r="V459" s="245"/>
      <c r="W459" s="245"/>
      <c r="X459" s="246"/>
      <c r="Y459" s="13"/>
      <c r="Z459" s="13"/>
      <c r="AA459" s="13"/>
      <c r="AB459" s="13"/>
      <c r="AC459" s="13"/>
      <c r="AD459" s="13"/>
      <c r="AE459" s="13"/>
      <c r="AT459" s="247" t="s">
        <v>222</v>
      </c>
      <c r="AU459" s="247" t="s">
        <v>86</v>
      </c>
      <c r="AV459" s="13" t="s">
        <v>86</v>
      </c>
      <c r="AW459" s="13" t="s">
        <v>5</v>
      </c>
      <c r="AX459" s="13" t="s">
        <v>77</v>
      </c>
      <c r="AY459" s="247" t="s">
        <v>211</v>
      </c>
    </row>
    <row r="460" s="14" customFormat="1">
      <c r="A460" s="14"/>
      <c r="B460" s="248"/>
      <c r="C460" s="249"/>
      <c r="D460" s="232" t="s">
        <v>222</v>
      </c>
      <c r="E460" s="250" t="s">
        <v>22</v>
      </c>
      <c r="F460" s="251" t="s">
        <v>331</v>
      </c>
      <c r="G460" s="249"/>
      <c r="H460" s="252">
        <v>330.988</v>
      </c>
      <c r="I460" s="253"/>
      <c r="J460" s="253"/>
      <c r="K460" s="249"/>
      <c r="L460" s="249"/>
      <c r="M460" s="254"/>
      <c r="N460" s="255"/>
      <c r="O460" s="256"/>
      <c r="P460" s="256"/>
      <c r="Q460" s="256"/>
      <c r="R460" s="256"/>
      <c r="S460" s="256"/>
      <c r="T460" s="256"/>
      <c r="U460" s="256"/>
      <c r="V460" s="256"/>
      <c r="W460" s="256"/>
      <c r="X460" s="257"/>
      <c r="Y460" s="14"/>
      <c r="Z460" s="14"/>
      <c r="AA460" s="14"/>
      <c r="AB460" s="14"/>
      <c r="AC460" s="14"/>
      <c r="AD460" s="14"/>
      <c r="AE460" s="14"/>
      <c r="AT460" s="258" t="s">
        <v>222</v>
      </c>
      <c r="AU460" s="258" t="s">
        <v>86</v>
      </c>
      <c r="AV460" s="14" t="s">
        <v>218</v>
      </c>
      <c r="AW460" s="14" t="s">
        <v>5</v>
      </c>
      <c r="AX460" s="14" t="s">
        <v>84</v>
      </c>
      <c r="AY460" s="258" t="s">
        <v>211</v>
      </c>
    </row>
    <row r="461" s="2" customFormat="1" ht="24.15" customHeight="1">
      <c r="A461" s="40"/>
      <c r="B461" s="41"/>
      <c r="C461" s="259" t="s">
        <v>634</v>
      </c>
      <c r="D461" s="259" t="s">
        <v>452</v>
      </c>
      <c r="E461" s="260" t="s">
        <v>453</v>
      </c>
      <c r="F461" s="261" t="s">
        <v>454</v>
      </c>
      <c r="G461" s="262" t="s">
        <v>249</v>
      </c>
      <c r="H461" s="263">
        <v>0.099000000000000005</v>
      </c>
      <c r="I461" s="264"/>
      <c r="J461" s="265"/>
      <c r="K461" s="266">
        <f>ROUND(P461*H461,2)</f>
        <v>0</v>
      </c>
      <c r="L461" s="261" t="s">
        <v>217</v>
      </c>
      <c r="M461" s="267"/>
      <c r="N461" s="268" t="s">
        <v>22</v>
      </c>
      <c r="O461" s="226" t="s">
        <v>46</v>
      </c>
      <c r="P461" s="227">
        <f>I461+J461</f>
        <v>0</v>
      </c>
      <c r="Q461" s="227">
        <f>ROUND(I461*H461,2)</f>
        <v>0</v>
      </c>
      <c r="R461" s="227">
        <f>ROUND(J461*H461,2)</f>
        <v>0</v>
      </c>
      <c r="S461" s="86"/>
      <c r="T461" s="228">
        <f>S461*H461</f>
        <v>0</v>
      </c>
      <c r="U461" s="228">
        <v>1</v>
      </c>
      <c r="V461" s="228">
        <f>U461*H461</f>
        <v>0.099000000000000005</v>
      </c>
      <c r="W461" s="228">
        <v>0</v>
      </c>
      <c r="X461" s="229">
        <f>W461*H461</f>
        <v>0</v>
      </c>
      <c r="Y461" s="40"/>
      <c r="Z461" s="40"/>
      <c r="AA461" s="40"/>
      <c r="AB461" s="40"/>
      <c r="AC461" s="40"/>
      <c r="AD461" s="40"/>
      <c r="AE461" s="40"/>
      <c r="AR461" s="230" t="s">
        <v>402</v>
      </c>
      <c r="AT461" s="230" t="s">
        <v>452</v>
      </c>
      <c r="AU461" s="230" t="s">
        <v>86</v>
      </c>
      <c r="AY461" s="19" t="s">
        <v>211</v>
      </c>
      <c r="BE461" s="231">
        <f>IF(O461="základní",K461,0)</f>
        <v>0</v>
      </c>
      <c r="BF461" s="231">
        <f>IF(O461="snížená",K461,0)</f>
        <v>0</v>
      </c>
      <c r="BG461" s="231">
        <f>IF(O461="zákl. přenesená",K461,0)</f>
        <v>0</v>
      </c>
      <c r="BH461" s="231">
        <f>IF(O461="sníž. přenesená",K461,0)</f>
        <v>0</v>
      </c>
      <c r="BI461" s="231">
        <f>IF(O461="nulová",K461,0)</f>
        <v>0</v>
      </c>
      <c r="BJ461" s="19" t="s">
        <v>84</v>
      </c>
      <c r="BK461" s="231">
        <f>ROUND(P461*H461,2)</f>
        <v>0</v>
      </c>
      <c r="BL461" s="19" t="s">
        <v>302</v>
      </c>
      <c r="BM461" s="230" t="s">
        <v>2036</v>
      </c>
    </row>
    <row r="462" s="2" customFormat="1">
      <c r="A462" s="40"/>
      <c r="B462" s="41"/>
      <c r="C462" s="42"/>
      <c r="D462" s="232" t="s">
        <v>220</v>
      </c>
      <c r="E462" s="42"/>
      <c r="F462" s="233" t="s">
        <v>454</v>
      </c>
      <c r="G462" s="42"/>
      <c r="H462" s="42"/>
      <c r="I462" s="234"/>
      <c r="J462" s="234"/>
      <c r="K462" s="42"/>
      <c r="L462" s="42"/>
      <c r="M462" s="46"/>
      <c r="N462" s="235"/>
      <c r="O462" s="236"/>
      <c r="P462" s="86"/>
      <c r="Q462" s="86"/>
      <c r="R462" s="86"/>
      <c r="S462" s="86"/>
      <c r="T462" s="86"/>
      <c r="U462" s="86"/>
      <c r="V462" s="86"/>
      <c r="W462" s="86"/>
      <c r="X462" s="87"/>
      <c r="Y462" s="40"/>
      <c r="Z462" s="40"/>
      <c r="AA462" s="40"/>
      <c r="AB462" s="40"/>
      <c r="AC462" s="40"/>
      <c r="AD462" s="40"/>
      <c r="AE462" s="40"/>
      <c r="AT462" s="19" t="s">
        <v>220</v>
      </c>
      <c r="AU462" s="19" t="s">
        <v>86</v>
      </c>
    </row>
    <row r="463" s="13" customFormat="1">
      <c r="A463" s="13"/>
      <c r="B463" s="237"/>
      <c r="C463" s="238"/>
      <c r="D463" s="232" t="s">
        <v>222</v>
      </c>
      <c r="E463" s="239" t="s">
        <v>22</v>
      </c>
      <c r="F463" s="240" t="s">
        <v>2037</v>
      </c>
      <c r="G463" s="238"/>
      <c r="H463" s="241">
        <v>0.099000000000000005</v>
      </c>
      <c r="I463" s="242"/>
      <c r="J463" s="242"/>
      <c r="K463" s="238"/>
      <c r="L463" s="238"/>
      <c r="M463" s="243"/>
      <c r="N463" s="244"/>
      <c r="O463" s="245"/>
      <c r="P463" s="245"/>
      <c r="Q463" s="245"/>
      <c r="R463" s="245"/>
      <c r="S463" s="245"/>
      <c r="T463" s="245"/>
      <c r="U463" s="245"/>
      <c r="V463" s="245"/>
      <c r="W463" s="245"/>
      <c r="X463" s="246"/>
      <c r="Y463" s="13"/>
      <c r="Z463" s="13"/>
      <c r="AA463" s="13"/>
      <c r="AB463" s="13"/>
      <c r="AC463" s="13"/>
      <c r="AD463" s="13"/>
      <c r="AE463" s="13"/>
      <c r="AT463" s="247" t="s">
        <v>222</v>
      </c>
      <c r="AU463" s="247" t="s">
        <v>86</v>
      </c>
      <c r="AV463" s="13" t="s">
        <v>86</v>
      </c>
      <c r="AW463" s="13" t="s">
        <v>5</v>
      </c>
      <c r="AX463" s="13" t="s">
        <v>84</v>
      </c>
      <c r="AY463" s="247" t="s">
        <v>211</v>
      </c>
    </row>
    <row r="464" s="2" customFormat="1" ht="24.15" customHeight="1">
      <c r="A464" s="40"/>
      <c r="B464" s="41"/>
      <c r="C464" s="218" t="s">
        <v>1091</v>
      </c>
      <c r="D464" s="218" t="s">
        <v>213</v>
      </c>
      <c r="E464" s="219" t="s">
        <v>1168</v>
      </c>
      <c r="F464" s="220" t="s">
        <v>1169</v>
      </c>
      <c r="G464" s="221" t="s">
        <v>272</v>
      </c>
      <c r="H464" s="222">
        <v>330.988</v>
      </c>
      <c r="I464" s="223"/>
      <c r="J464" s="223"/>
      <c r="K464" s="224">
        <f>ROUND(P464*H464,2)</f>
        <v>0</v>
      </c>
      <c r="L464" s="220" t="s">
        <v>217</v>
      </c>
      <c r="M464" s="46"/>
      <c r="N464" s="225" t="s">
        <v>22</v>
      </c>
      <c r="O464" s="226" t="s">
        <v>46</v>
      </c>
      <c r="P464" s="227">
        <f>I464+J464</f>
        <v>0</v>
      </c>
      <c r="Q464" s="227">
        <f>ROUND(I464*H464,2)</f>
        <v>0</v>
      </c>
      <c r="R464" s="227">
        <f>ROUND(J464*H464,2)</f>
        <v>0</v>
      </c>
      <c r="S464" s="86"/>
      <c r="T464" s="228">
        <f>S464*H464</f>
        <v>0</v>
      </c>
      <c r="U464" s="228">
        <v>0.00039825</v>
      </c>
      <c r="V464" s="228">
        <f>U464*H464</f>
        <v>0.131815971</v>
      </c>
      <c r="W464" s="228">
        <v>0</v>
      </c>
      <c r="X464" s="229">
        <f>W464*H464</f>
        <v>0</v>
      </c>
      <c r="Y464" s="40"/>
      <c r="Z464" s="40"/>
      <c r="AA464" s="40"/>
      <c r="AB464" s="40"/>
      <c r="AC464" s="40"/>
      <c r="AD464" s="40"/>
      <c r="AE464" s="40"/>
      <c r="AR464" s="230" t="s">
        <v>302</v>
      </c>
      <c r="AT464" s="230" t="s">
        <v>213</v>
      </c>
      <c r="AU464" s="230" t="s">
        <v>86</v>
      </c>
      <c r="AY464" s="19" t="s">
        <v>211</v>
      </c>
      <c r="BE464" s="231">
        <f>IF(O464="základní",K464,0)</f>
        <v>0</v>
      </c>
      <c r="BF464" s="231">
        <f>IF(O464="snížená",K464,0)</f>
        <v>0</v>
      </c>
      <c r="BG464" s="231">
        <f>IF(O464="zákl. přenesená",K464,0)</f>
        <v>0</v>
      </c>
      <c r="BH464" s="231">
        <f>IF(O464="sníž. přenesená",K464,0)</f>
        <v>0</v>
      </c>
      <c r="BI464" s="231">
        <f>IF(O464="nulová",K464,0)</f>
        <v>0</v>
      </c>
      <c r="BJ464" s="19" t="s">
        <v>84</v>
      </c>
      <c r="BK464" s="231">
        <f>ROUND(P464*H464,2)</f>
        <v>0</v>
      </c>
      <c r="BL464" s="19" t="s">
        <v>302</v>
      </c>
      <c r="BM464" s="230" t="s">
        <v>2038</v>
      </c>
    </row>
    <row r="465" s="2" customFormat="1">
      <c r="A465" s="40"/>
      <c r="B465" s="41"/>
      <c r="C465" s="42"/>
      <c r="D465" s="232" t="s">
        <v>220</v>
      </c>
      <c r="E465" s="42"/>
      <c r="F465" s="233" t="s">
        <v>1171</v>
      </c>
      <c r="G465" s="42"/>
      <c r="H465" s="42"/>
      <c r="I465" s="234"/>
      <c r="J465" s="234"/>
      <c r="K465" s="42"/>
      <c r="L465" s="42"/>
      <c r="M465" s="46"/>
      <c r="N465" s="235"/>
      <c r="O465" s="236"/>
      <c r="P465" s="86"/>
      <c r="Q465" s="86"/>
      <c r="R465" s="86"/>
      <c r="S465" s="86"/>
      <c r="T465" s="86"/>
      <c r="U465" s="86"/>
      <c r="V465" s="86"/>
      <c r="W465" s="86"/>
      <c r="X465" s="87"/>
      <c r="Y465" s="40"/>
      <c r="Z465" s="40"/>
      <c r="AA465" s="40"/>
      <c r="AB465" s="40"/>
      <c r="AC465" s="40"/>
      <c r="AD465" s="40"/>
      <c r="AE465" s="40"/>
      <c r="AT465" s="19" t="s">
        <v>220</v>
      </c>
      <c r="AU465" s="19" t="s">
        <v>86</v>
      </c>
    </row>
    <row r="466" s="2" customFormat="1" ht="24.15" customHeight="1">
      <c r="A466" s="40"/>
      <c r="B466" s="41"/>
      <c r="C466" s="259" t="s">
        <v>1097</v>
      </c>
      <c r="D466" s="259" t="s">
        <v>452</v>
      </c>
      <c r="E466" s="260" t="s">
        <v>463</v>
      </c>
      <c r="F466" s="261" t="s">
        <v>464</v>
      </c>
      <c r="G466" s="262" t="s">
        <v>272</v>
      </c>
      <c r="H466" s="263">
        <v>380.63600000000002</v>
      </c>
      <c r="I466" s="264"/>
      <c r="J466" s="265"/>
      <c r="K466" s="266">
        <f>ROUND(P466*H466,2)</f>
        <v>0</v>
      </c>
      <c r="L466" s="261" t="s">
        <v>217</v>
      </c>
      <c r="M466" s="267"/>
      <c r="N466" s="268" t="s">
        <v>22</v>
      </c>
      <c r="O466" s="226" t="s">
        <v>46</v>
      </c>
      <c r="P466" s="227">
        <f>I466+J466</f>
        <v>0</v>
      </c>
      <c r="Q466" s="227">
        <f>ROUND(I466*H466,2)</f>
        <v>0</v>
      </c>
      <c r="R466" s="227">
        <f>ROUND(J466*H466,2)</f>
        <v>0</v>
      </c>
      <c r="S466" s="86"/>
      <c r="T466" s="228">
        <f>S466*H466</f>
        <v>0</v>
      </c>
      <c r="U466" s="228">
        <v>0.0054000000000000003</v>
      </c>
      <c r="V466" s="228">
        <f>U466*H466</f>
        <v>2.0554344000000002</v>
      </c>
      <c r="W466" s="228">
        <v>0</v>
      </c>
      <c r="X466" s="229">
        <f>W466*H466</f>
        <v>0</v>
      </c>
      <c r="Y466" s="40"/>
      <c r="Z466" s="40"/>
      <c r="AA466" s="40"/>
      <c r="AB466" s="40"/>
      <c r="AC466" s="40"/>
      <c r="AD466" s="40"/>
      <c r="AE466" s="40"/>
      <c r="AR466" s="230" t="s">
        <v>402</v>
      </c>
      <c r="AT466" s="230" t="s">
        <v>452</v>
      </c>
      <c r="AU466" s="230" t="s">
        <v>86</v>
      </c>
      <c r="AY466" s="19" t="s">
        <v>211</v>
      </c>
      <c r="BE466" s="231">
        <f>IF(O466="základní",K466,0)</f>
        <v>0</v>
      </c>
      <c r="BF466" s="231">
        <f>IF(O466="snížená",K466,0)</f>
        <v>0</v>
      </c>
      <c r="BG466" s="231">
        <f>IF(O466="zákl. přenesená",K466,0)</f>
        <v>0</v>
      </c>
      <c r="BH466" s="231">
        <f>IF(O466="sníž. přenesená",K466,0)</f>
        <v>0</v>
      </c>
      <c r="BI466" s="231">
        <f>IF(O466="nulová",K466,0)</f>
        <v>0</v>
      </c>
      <c r="BJ466" s="19" t="s">
        <v>84</v>
      </c>
      <c r="BK466" s="231">
        <f>ROUND(P466*H466,2)</f>
        <v>0</v>
      </c>
      <c r="BL466" s="19" t="s">
        <v>302</v>
      </c>
      <c r="BM466" s="230" t="s">
        <v>2039</v>
      </c>
    </row>
    <row r="467" s="2" customFormat="1">
      <c r="A467" s="40"/>
      <c r="B467" s="41"/>
      <c r="C467" s="42"/>
      <c r="D467" s="232" t="s">
        <v>220</v>
      </c>
      <c r="E467" s="42"/>
      <c r="F467" s="233" t="s">
        <v>464</v>
      </c>
      <c r="G467" s="42"/>
      <c r="H467" s="42"/>
      <c r="I467" s="234"/>
      <c r="J467" s="234"/>
      <c r="K467" s="42"/>
      <c r="L467" s="42"/>
      <c r="M467" s="46"/>
      <c r="N467" s="235"/>
      <c r="O467" s="236"/>
      <c r="P467" s="86"/>
      <c r="Q467" s="86"/>
      <c r="R467" s="86"/>
      <c r="S467" s="86"/>
      <c r="T467" s="86"/>
      <c r="U467" s="86"/>
      <c r="V467" s="86"/>
      <c r="W467" s="86"/>
      <c r="X467" s="87"/>
      <c r="Y467" s="40"/>
      <c r="Z467" s="40"/>
      <c r="AA467" s="40"/>
      <c r="AB467" s="40"/>
      <c r="AC467" s="40"/>
      <c r="AD467" s="40"/>
      <c r="AE467" s="40"/>
      <c r="AT467" s="19" t="s">
        <v>220</v>
      </c>
      <c r="AU467" s="19" t="s">
        <v>86</v>
      </c>
    </row>
    <row r="468" s="13" customFormat="1">
      <c r="A468" s="13"/>
      <c r="B468" s="237"/>
      <c r="C468" s="238"/>
      <c r="D468" s="232" t="s">
        <v>222</v>
      </c>
      <c r="E468" s="239" t="s">
        <v>22</v>
      </c>
      <c r="F468" s="240" t="s">
        <v>2040</v>
      </c>
      <c r="G468" s="238"/>
      <c r="H468" s="241">
        <v>380.63600000000002</v>
      </c>
      <c r="I468" s="242"/>
      <c r="J468" s="242"/>
      <c r="K468" s="238"/>
      <c r="L468" s="238"/>
      <c r="M468" s="243"/>
      <c r="N468" s="244"/>
      <c r="O468" s="245"/>
      <c r="P468" s="245"/>
      <c r="Q468" s="245"/>
      <c r="R468" s="245"/>
      <c r="S468" s="245"/>
      <c r="T468" s="245"/>
      <c r="U468" s="245"/>
      <c r="V468" s="245"/>
      <c r="W468" s="245"/>
      <c r="X468" s="246"/>
      <c r="Y468" s="13"/>
      <c r="Z468" s="13"/>
      <c r="AA468" s="13"/>
      <c r="AB468" s="13"/>
      <c r="AC468" s="13"/>
      <c r="AD468" s="13"/>
      <c r="AE468" s="13"/>
      <c r="AT468" s="247" t="s">
        <v>222</v>
      </c>
      <c r="AU468" s="247" t="s">
        <v>86</v>
      </c>
      <c r="AV468" s="13" t="s">
        <v>86</v>
      </c>
      <c r="AW468" s="13" t="s">
        <v>5</v>
      </c>
      <c r="AX468" s="13" t="s">
        <v>84</v>
      </c>
      <c r="AY468" s="247" t="s">
        <v>211</v>
      </c>
    </row>
    <row r="469" s="2" customFormat="1" ht="24.15" customHeight="1">
      <c r="A469" s="40"/>
      <c r="B469" s="41"/>
      <c r="C469" s="218" t="s">
        <v>1103</v>
      </c>
      <c r="D469" s="218" t="s">
        <v>213</v>
      </c>
      <c r="E469" s="219" t="s">
        <v>1168</v>
      </c>
      <c r="F469" s="220" t="s">
        <v>1169</v>
      </c>
      <c r="G469" s="221" t="s">
        <v>272</v>
      </c>
      <c r="H469" s="222">
        <v>330.988</v>
      </c>
      <c r="I469" s="223"/>
      <c r="J469" s="223"/>
      <c r="K469" s="224">
        <f>ROUND(P469*H469,2)</f>
        <v>0</v>
      </c>
      <c r="L469" s="220" t="s">
        <v>217</v>
      </c>
      <c r="M469" s="46"/>
      <c r="N469" s="225" t="s">
        <v>22</v>
      </c>
      <c r="O469" s="226" t="s">
        <v>46</v>
      </c>
      <c r="P469" s="227">
        <f>I469+J469</f>
        <v>0</v>
      </c>
      <c r="Q469" s="227">
        <f>ROUND(I469*H469,2)</f>
        <v>0</v>
      </c>
      <c r="R469" s="227">
        <f>ROUND(J469*H469,2)</f>
        <v>0</v>
      </c>
      <c r="S469" s="86"/>
      <c r="T469" s="228">
        <f>S469*H469</f>
        <v>0</v>
      </c>
      <c r="U469" s="228">
        <v>0.00039825</v>
      </c>
      <c r="V469" s="228">
        <f>U469*H469</f>
        <v>0.131815971</v>
      </c>
      <c r="W469" s="228">
        <v>0</v>
      </c>
      <c r="X469" s="229">
        <f>W469*H469</f>
        <v>0</v>
      </c>
      <c r="Y469" s="40"/>
      <c r="Z469" s="40"/>
      <c r="AA469" s="40"/>
      <c r="AB469" s="40"/>
      <c r="AC469" s="40"/>
      <c r="AD469" s="40"/>
      <c r="AE469" s="40"/>
      <c r="AR469" s="230" t="s">
        <v>302</v>
      </c>
      <c r="AT469" s="230" t="s">
        <v>213</v>
      </c>
      <c r="AU469" s="230" t="s">
        <v>86</v>
      </c>
      <c r="AY469" s="19" t="s">
        <v>211</v>
      </c>
      <c r="BE469" s="231">
        <f>IF(O469="základní",K469,0)</f>
        <v>0</v>
      </c>
      <c r="BF469" s="231">
        <f>IF(O469="snížená",K469,0)</f>
        <v>0</v>
      </c>
      <c r="BG469" s="231">
        <f>IF(O469="zákl. přenesená",K469,0)</f>
        <v>0</v>
      </c>
      <c r="BH469" s="231">
        <f>IF(O469="sníž. přenesená",K469,0)</f>
        <v>0</v>
      </c>
      <c r="BI469" s="231">
        <f>IF(O469="nulová",K469,0)</f>
        <v>0</v>
      </c>
      <c r="BJ469" s="19" t="s">
        <v>84</v>
      </c>
      <c r="BK469" s="231">
        <f>ROUND(P469*H469,2)</f>
        <v>0</v>
      </c>
      <c r="BL469" s="19" t="s">
        <v>302</v>
      </c>
      <c r="BM469" s="230" t="s">
        <v>2041</v>
      </c>
    </row>
    <row r="470" s="2" customFormat="1">
      <c r="A470" s="40"/>
      <c r="B470" s="41"/>
      <c r="C470" s="42"/>
      <c r="D470" s="232" t="s">
        <v>220</v>
      </c>
      <c r="E470" s="42"/>
      <c r="F470" s="233" t="s">
        <v>1171</v>
      </c>
      <c r="G470" s="42"/>
      <c r="H470" s="42"/>
      <c r="I470" s="234"/>
      <c r="J470" s="234"/>
      <c r="K470" s="42"/>
      <c r="L470" s="42"/>
      <c r="M470" s="46"/>
      <c r="N470" s="235"/>
      <c r="O470" s="236"/>
      <c r="P470" s="86"/>
      <c r="Q470" s="86"/>
      <c r="R470" s="86"/>
      <c r="S470" s="86"/>
      <c r="T470" s="86"/>
      <c r="U470" s="86"/>
      <c r="V470" s="86"/>
      <c r="W470" s="86"/>
      <c r="X470" s="87"/>
      <c r="Y470" s="40"/>
      <c r="Z470" s="40"/>
      <c r="AA470" s="40"/>
      <c r="AB470" s="40"/>
      <c r="AC470" s="40"/>
      <c r="AD470" s="40"/>
      <c r="AE470" s="40"/>
      <c r="AT470" s="19" t="s">
        <v>220</v>
      </c>
      <c r="AU470" s="19" t="s">
        <v>86</v>
      </c>
    </row>
    <row r="471" s="2" customFormat="1" ht="24.15" customHeight="1">
      <c r="A471" s="40"/>
      <c r="B471" s="41"/>
      <c r="C471" s="259" t="s">
        <v>1108</v>
      </c>
      <c r="D471" s="259" t="s">
        <v>452</v>
      </c>
      <c r="E471" s="260" t="s">
        <v>1177</v>
      </c>
      <c r="F471" s="261" t="s">
        <v>1178</v>
      </c>
      <c r="G471" s="262" t="s">
        <v>272</v>
      </c>
      <c r="H471" s="263">
        <v>380.63600000000002</v>
      </c>
      <c r="I471" s="264"/>
      <c r="J471" s="265"/>
      <c r="K471" s="266">
        <f>ROUND(P471*H471,2)</f>
        <v>0</v>
      </c>
      <c r="L471" s="261" t="s">
        <v>217</v>
      </c>
      <c r="M471" s="267"/>
      <c r="N471" s="268" t="s">
        <v>22</v>
      </c>
      <c r="O471" s="226" t="s">
        <v>46</v>
      </c>
      <c r="P471" s="227">
        <f>I471+J471</f>
        <v>0</v>
      </c>
      <c r="Q471" s="227">
        <f>ROUND(I471*H471,2)</f>
        <v>0</v>
      </c>
      <c r="R471" s="227">
        <f>ROUND(J471*H471,2)</f>
        <v>0</v>
      </c>
      <c r="S471" s="86"/>
      <c r="T471" s="228">
        <f>S471*H471</f>
        <v>0</v>
      </c>
      <c r="U471" s="228">
        <v>0.0053</v>
      </c>
      <c r="V471" s="228">
        <f>U471*H471</f>
        <v>2.0173708000000001</v>
      </c>
      <c r="W471" s="228">
        <v>0</v>
      </c>
      <c r="X471" s="229">
        <f>W471*H471</f>
        <v>0</v>
      </c>
      <c r="Y471" s="40"/>
      <c r="Z471" s="40"/>
      <c r="AA471" s="40"/>
      <c r="AB471" s="40"/>
      <c r="AC471" s="40"/>
      <c r="AD471" s="40"/>
      <c r="AE471" s="40"/>
      <c r="AR471" s="230" t="s">
        <v>402</v>
      </c>
      <c r="AT471" s="230" t="s">
        <v>452</v>
      </c>
      <c r="AU471" s="230" t="s">
        <v>86</v>
      </c>
      <c r="AY471" s="19" t="s">
        <v>211</v>
      </c>
      <c r="BE471" s="231">
        <f>IF(O471="základní",K471,0)</f>
        <v>0</v>
      </c>
      <c r="BF471" s="231">
        <f>IF(O471="snížená",K471,0)</f>
        <v>0</v>
      </c>
      <c r="BG471" s="231">
        <f>IF(O471="zákl. přenesená",K471,0)</f>
        <v>0</v>
      </c>
      <c r="BH471" s="231">
        <f>IF(O471="sníž. přenesená",K471,0)</f>
        <v>0</v>
      </c>
      <c r="BI471" s="231">
        <f>IF(O471="nulová",K471,0)</f>
        <v>0</v>
      </c>
      <c r="BJ471" s="19" t="s">
        <v>84</v>
      </c>
      <c r="BK471" s="231">
        <f>ROUND(P471*H471,2)</f>
        <v>0</v>
      </c>
      <c r="BL471" s="19" t="s">
        <v>302</v>
      </c>
      <c r="BM471" s="230" t="s">
        <v>2042</v>
      </c>
    </row>
    <row r="472" s="2" customFormat="1">
      <c r="A472" s="40"/>
      <c r="B472" s="41"/>
      <c r="C472" s="42"/>
      <c r="D472" s="232" t="s">
        <v>220</v>
      </c>
      <c r="E472" s="42"/>
      <c r="F472" s="233" t="s">
        <v>1178</v>
      </c>
      <c r="G472" s="42"/>
      <c r="H472" s="42"/>
      <c r="I472" s="234"/>
      <c r="J472" s="234"/>
      <c r="K472" s="42"/>
      <c r="L472" s="42"/>
      <c r="M472" s="46"/>
      <c r="N472" s="235"/>
      <c r="O472" s="236"/>
      <c r="P472" s="86"/>
      <c r="Q472" s="86"/>
      <c r="R472" s="86"/>
      <c r="S472" s="86"/>
      <c r="T472" s="86"/>
      <c r="U472" s="86"/>
      <c r="V472" s="86"/>
      <c r="W472" s="86"/>
      <c r="X472" s="87"/>
      <c r="Y472" s="40"/>
      <c r="Z472" s="40"/>
      <c r="AA472" s="40"/>
      <c r="AB472" s="40"/>
      <c r="AC472" s="40"/>
      <c r="AD472" s="40"/>
      <c r="AE472" s="40"/>
      <c r="AT472" s="19" t="s">
        <v>220</v>
      </c>
      <c r="AU472" s="19" t="s">
        <v>86</v>
      </c>
    </row>
    <row r="473" s="13" customFormat="1">
      <c r="A473" s="13"/>
      <c r="B473" s="237"/>
      <c r="C473" s="238"/>
      <c r="D473" s="232" t="s">
        <v>222</v>
      </c>
      <c r="E473" s="239" t="s">
        <v>22</v>
      </c>
      <c r="F473" s="240" t="s">
        <v>2040</v>
      </c>
      <c r="G473" s="238"/>
      <c r="H473" s="241">
        <v>380.63600000000002</v>
      </c>
      <c r="I473" s="242"/>
      <c r="J473" s="242"/>
      <c r="K473" s="238"/>
      <c r="L473" s="238"/>
      <c r="M473" s="243"/>
      <c r="N473" s="244"/>
      <c r="O473" s="245"/>
      <c r="P473" s="245"/>
      <c r="Q473" s="245"/>
      <c r="R473" s="245"/>
      <c r="S473" s="245"/>
      <c r="T473" s="245"/>
      <c r="U473" s="245"/>
      <c r="V473" s="245"/>
      <c r="W473" s="245"/>
      <c r="X473" s="246"/>
      <c r="Y473" s="13"/>
      <c r="Z473" s="13"/>
      <c r="AA473" s="13"/>
      <c r="AB473" s="13"/>
      <c r="AC473" s="13"/>
      <c r="AD473" s="13"/>
      <c r="AE473" s="13"/>
      <c r="AT473" s="247" t="s">
        <v>222</v>
      </c>
      <c r="AU473" s="247" t="s">
        <v>86</v>
      </c>
      <c r="AV473" s="13" t="s">
        <v>86</v>
      </c>
      <c r="AW473" s="13" t="s">
        <v>5</v>
      </c>
      <c r="AX473" s="13" t="s">
        <v>84</v>
      </c>
      <c r="AY473" s="247" t="s">
        <v>211</v>
      </c>
    </row>
    <row r="474" s="2" customFormat="1" ht="24.15" customHeight="1">
      <c r="A474" s="40"/>
      <c r="B474" s="41"/>
      <c r="C474" s="218" t="s">
        <v>1113</v>
      </c>
      <c r="D474" s="218" t="s">
        <v>213</v>
      </c>
      <c r="E474" s="219" t="s">
        <v>501</v>
      </c>
      <c r="F474" s="220" t="s">
        <v>502</v>
      </c>
      <c r="G474" s="221" t="s">
        <v>249</v>
      </c>
      <c r="H474" s="222">
        <v>4.4370000000000003</v>
      </c>
      <c r="I474" s="223"/>
      <c r="J474" s="223"/>
      <c r="K474" s="224">
        <f>ROUND(P474*H474,2)</f>
        <v>0</v>
      </c>
      <c r="L474" s="220" t="s">
        <v>217</v>
      </c>
      <c r="M474" s="46"/>
      <c r="N474" s="225" t="s">
        <v>22</v>
      </c>
      <c r="O474" s="226" t="s">
        <v>46</v>
      </c>
      <c r="P474" s="227">
        <f>I474+J474</f>
        <v>0</v>
      </c>
      <c r="Q474" s="227">
        <f>ROUND(I474*H474,2)</f>
        <v>0</v>
      </c>
      <c r="R474" s="227">
        <f>ROUND(J474*H474,2)</f>
        <v>0</v>
      </c>
      <c r="S474" s="86"/>
      <c r="T474" s="228">
        <f>S474*H474</f>
        <v>0</v>
      </c>
      <c r="U474" s="228">
        <v>0</v>
      </c>
      <c r="V474" s="228">
        <f>U474*H474</f>
        <v>0</v>
      </c>
      <c r="W474" s="228">
        <v>0</v>
      </c>
      <c r="X474" s="229">
        <f>W474*H474</f>
        <v>0</v>
      </c>
      <c r="Y474" s="40"/>
      <c r="Z474" s="40"/>
      <c r="AA474" s="40"/>
      <c r="AB474" s="40"/>
      <c r="AC474" s="40"/>
      <c r="AD474" s="40"/>
      <c r="AE474" s="40"/>
      <c r="AR474" s="230" t="s">
        <v>302</v>
      </c>
      <c r="AT474" s="230" t="s">
        <v>213</v>
      </c>
      <c r="AU474" s="230" t="s">
        <v>86</v>
      </c>
      <c r="AY474" s="19" t="s">
        <v>211</v>
      </c>
      <c r="BE474" s="231">
        <f>IF(O474="základní",K474,0)</f>
        <v>0</v>
      </c>
      <c r="BF474" s="231">
        <f>IF(O474="snížená",K474,0)</f>
        <v>0</v>
      </c>
      <c r="BG474" s="231">
        <f>IF(O474="zákl. přenesená",K474,0)</f>
        <v>0</v>
      </c>
      <c r="BH474" s="231">
        <f>IF(O474="sníž. přenesená",K474,0)</f>
        <v>0</v>
      </c>
      <c r="BI474" s="231">
        <f>IF(O474="nulová",K474,0)</f>
        <v>0</v>
      </c>
      <c r="BJ474" s="19" t="s">
        <v>84</v>
      </c>
      <c r="BK474" s="231">
        <f>ROUND(P474*H474,2)</f>
        <v>0</v>
      </c>
      <c r="BL474" s="19" t="s">
        <v>302</v>
      </c>
      <c r="BM474" s="230" t="s">
        <v>2043</v>
      </c>
    </row>
    <row r="475" s="2" customFormat="1">
      <c r="A475" s="40"/>
      <c r="B475" s="41"/>
      <c r="C475" s="42"/>
      <c r="D475" s="232" t="s">
        <v>220</v>
      </c>
      <c r="E475" s="42"/>
      <c r="F475" s="233" t="s">
        <v>504</v>
      </c>
      <c r="G475" s="42"/>
      <c r="H475" s="42"/>
      <c r="I475" s="234"/>
      <c r="J475" s="234"/>
      <c r="K475" s="42"/>
      <c r="L475" s="42"/>
      <c r="M475" s="46"/>
      <c r="N475" s="235"/>
      <c r="O475" s="236"/>
      <c r="P475" s="86"/>
      <c r="Q475" s="86"/>
      <c r="R475" s="86"/>
      <c r="S475" s="86"/>
      <c r="T475" s="86"/>
      <c r="U475" s="86"/>
      <c r="V475" s="86"/>
      <c r="W475" s="86"/>
      <c r="X475" s="87"/>
      <c r="Y475" s="40"/>
      <c r="Z475" s="40"/>
      <c r="AA475" s="40"/>
      <c r="AB475" s="40"/>
      <c r="AC475" s="40"/>
      <c r="AD475" s="40"/>
      <c r="AE475" s="40"/>
      <c r="AT475" s="19" t="s">
        <v>220</v>
      </c>
      <c r="AU475" s="19" t="s">
        <v>86</v>
      </c>
    </row>
    <row r="476" s="2" customFormat="1" ht="24.15" customHeight="1">
      <c r="A476" s="40"/>
      <c r="B476" s="41"/>
      <c r="C476" s="218" t="s">
        <v>1118</v>
      </c>
      <c r="D476" s="218" t="s">
        <v>213</v>
      </c>
      <c r="E476" s="219" t="s">
        <v>1203</v>
      </c>
      <c r="F476" s="220" t="s">
        <v>1204</v>
      </c>
      <c r="G476" s="221" t="s">
        <v>249</v>
      </c>
      <c r="H476" s="222">
        <v>4.4370000000000003</v>
      </c>
      <c r="I476" s="223"/>
      <c r="J476" s="223"/>
      <c r="K476" s="224">
        <f>ROUND(P476*H476,2)</f>
        <v>0</v>
      </c>
      <c r="L476" s="220" t="s">
        <v>217</v>
      </c>
      <c r="M476" s="46"/>
      <c r="N476" s="225" t="s">
        <v>22</v>
      </c>
      <c r="O476" s="226" t="s">
        <v>46</v>
      </c>
      <c r="P476" s="227">
        <f>I476+J476</f>
        <v>0</v>
      </c>
      <c r="Q476" s="227">
        <f>ROUND(I476*H476,2)</f>
        <v>0</v>
      </c>
      <c r="R476" s="227">
        <f>ROUND(J476*H476,2)</f>
        <v>0</v>
      </c>
      <c r="S476" s="86"/>
      <c r="T476" s="228">
        <f>S476*H476</f>
        <v>0</v>
      </c>
      <c r="U476" s="228">
        <v>0</v>
      </c>
      <c r="V476" s="228">
        <f>U476*H476</f>
        <v>0</v>
      </c>
      <c r="W476" s="228">
        <v>0</v>
      </c>
      <c r="X476" s="229">
        <f>W476*H476</f>
        <v>0</v>
      </c>
      <c r="Y476" s="40"/>
      <c r="Z476" s="40"/>
      <c r="AA476" s="40"/>
      <c r="AB476" s="40"/>
      <c r="AC476" s="40"/>
      <c r="AD476" s="40"/>
      <c r="AE476" s="40"/>
      <c r="AR476" s="230" t="s">
        <v>302</v>
      </c>
      <c r="AT476" s="230" t="s">
        <v>213</v>
      </c>
      <c r="AU476" s="230" t="s">
        <v>86</v>
      </c>
      <c r="AY476" s="19" t="s">
        <v>211</v>
      </c>
      <c r="BE476" s="231">
        <f>IF(O476="základní",K476,0)</f>
        <v>0</v>
      </c>
      <c r="BF476" s="231">
        <f>IF(O476="snížená",K476,0)</f>
        <v>0</v>
      </c>
      <c r="BG476" s="231">
        <f>IF(O476="zákl. přenesená",K476,0)</f>
        <v>0</v>
      </c>
      <c r="BH476" s="231">
        <f>IF(O476="sníž. přenesená",K476,0)</f>
        <v>0</v>
      </c>
      <c r="BI476" s="231">
        <f>IF(O476="nulová",K476,0)</f>
        <v>0</v>
      </c>
      <c r="BJ476" s="19" t="s">
        <v>84</v>
      </c>
      <c r="BK476" s="231">
        <f>ROUND(P476*H476,2)</f>
        <v>0</v>
      </c>
      <c r="BL476" s="19" t="s">
        <v>302</v>
      </c>
      <c r="BM476" s="230" t="s">
        <v>2044</v>
      </c>
    </row>
    <row r="477" s="2" customFormat="1">
      <c r="A477" s="40"/>
      <c r="B477" s="41"/>
      <c r="C477" s="42"/>
      <c r="D477" s="232" t="s">
        <v>220</v>
      </c>
      <c r="E477" s="42"/>
      <c r="F477" s="233" t="s">
        <v>1206</v>
      </c>
      <c r="G477" s="42"/>
      <c r="H477" s="42"/>
      <c r="I477" s="234"/>
      <c r="J477" s="234"/>
      <c r="K477" s="42"/>
      <c r="L477" s="42"/>
      <c r="M477" s="46"/>
      <c r="N477" s="235"/>
      <c r="O477" s="236"/>
      <c r="P477" s="86"/>
      <c r="Q477" s="86"/>
      <c r="R477" s="86"/>
      <c r="S477" s="86"/>
      <c r="T477" s="86"/>
      <c r="U477" s="86"/>
      <c r="V477" s="86"/>
      <c r="W477" s="86"/>
      <c r="X477" s="87"/>
      <c r="Y477" s="40"/>
      <c r="Z477" s="40"/>
      <c r="AA477" s="40"/>
      <c r="AB477" s="40"/>
      <c r="AC477" s="40"/>
      <c r="AD477" s="40"/>
      <c r="AE477" s="40"/>
      <c r="AT477" s="19" t="s">
        <v>220</v>
      </c>
      <c r="AU477" s="19" t="s">
        <v>86</v>
      </c>
    </row>
    <row r="478" s="12" customFormat="1" ht="22.8" customHeight="1">
      <c r="A478" s="12"/>
      <c r="B478" s="201"/>
      <c r="C478" s="202"/>
      <c r="D478" s="203" t="s">
        <v>76</v>
      </c>
      <c r="E478" s="216" t="s">
        <v>1242</v>
      </c>
      <c r="F478" s="216" t="s">
        <v>1243</v>
      </c>
      <c r="G478" s="202"/>
      <c r="H478" s="202"/>
      <c r="I478" s="205"/>
      <c r="J478" s="205"/>
      <c r="K478" s="217">
        <f>BK478</f>
        <v>0</v>
      </c>
      <c r="L478" s="202"/>
      <c r="M478" s="207"/>
      <c r="N478" s="208"/>
      <c r="O478" s="209"/>
      <c r="P478" s="209"/>
      <c r="Q478" s="210">
        <f>SUM(Q479:Q506)</f>
        <v>0</v>
      </c>
      <c r="R478" s="210">
        <f>SUM(R479:R506)</f>
        <v>0</v>
      </c>
      <c r="S478" s="209"/>
      <c r="T478" s="211">
        <f>SUM(T479:T506)</f>
        <v>0</v>
      </c>
      <c r="U478" s="209"/>
      <c r="V478" s="211">
        <f>SUM(V479:V506)</f>
        <v>1.7426925400000002</v>
      </c>
      <c r="W478" s="209"/>
      <c r="X478" s="212">
        <f>SUM(X479:X506)</f>
        <v>0</v>
      </c>
      <c r="Y478" s="12"/>
      <c r="Z478" s="12"/>
      <c r="AA478" s="12"/>
      <c r="AB478" s="12"/>
      <c r="AC478" s="12"/>
      <c r="AD478" s="12"/>
      <c r="AE478" s="12"/>
      <c r="AR478" s="213" t="s">
        <v>86</v>
      </c>
      <c r="AT478" s="214" t="s">
        <v>76</v>
      </c>
      <c r="AU478" s="214" t="s">
        <v>84</v>
      </c>
      <c r="AY478" s="213" t="s">
        <v>211</v>
      </c>
      <c r="BK478" s="215">
        <f>SUM(BK479:BK506)</f>
        <v>0</v>
      </c>
    </row>
    <row r="479" s="2" customFormat="1" ht="24.15" customHeight="1">
      <c r="A479" s="40"/>
      <c r="B479" s="41"/>
      <c r="C479" s="218" t="s">
        <v>1124</v>
      </c>
      <c r="D479" s="218" t="s">
        <v>213</v>
      </c>
      <c r="E479" s="219" t="s">
        <v>2045</v>
      </c>
      <c r="F479" s="220" t="s">
        <v>2046</v>
      </c>
      <c r="G479" s="221" t="s">
        <v>272</v>
      </c>
      <c r="H479" s="222">
        <v>330.988</v>
      </c>
      <c r="I479" s="223"/>
      <c r="J479" s="223"/>
      <c r="K479" s="224">
        <f>ROUND(P479*H479,2)</f>
        <v>0</v>
      </c>
      <c r="L479" s="220" t="s">
        <v>217</v>
      </c>
      <c r="M479" s="46"/>
      <c r="N479" s="225" t="s">
        <v>22</v>
      </c>
      <c r="O479" s="226" t="s">
        <v>46</v>
      </c>
      <c r="P479" s="227">
        <f>I479+J479</f>
        <v>0</v>
      </c>
      <c r="Q479" s="227">
        <f>ROUND(I479*H479,2)</f>
        <v>0</v>
      </c>
      <c r="R479" s="227">
        <f>ROUND(J479*H479,2)</f>
        <v>0</v>
      </c>
      <c r="S479" s="86"/>
      <c r="T479" s="228">
        <f>S479*H479</f>
        <v>0</v>
      </c>
      <c r="U479" s="228">
        <v>0</v>
      </c>
      <c r="V479" s="228">
        <f>U479*H479</f>
        <v>0</v>
      </c>
      <c r="W479" s="228">
        <v>0</v>
      </c>
      <c r="X479" s="229">
        <f>W479*H479</f>
        <v>0</v>
      </c>
      <c r="Y479" s="40"/>
      <c r="Z479" s="40"/>
      <c r="AA479" s="40"/>
      <c r="AB479" s="40"/>
      <c r="AC479" s="40"/>
      <c r="AD479" s="40"/>
      <c r="AE479" s="40"/>
      <c r="AR479" s="230" t="s">
        <v>302</v>
      </c>
      <c r="AT479" s="230" t="s">
        <v>213</v>
      </c>
      <c r="AU479" s="230" t="s">
        <v>86</v>
      </c>
      <c r="AY479" s="19" t="s">
        <v>211</v>
      </c>
      <c r="BE479" s="231">
        <f>IF(O479="základní",K479,0)</f>
        <v>0</v>
      </c>
      <c r="BF479" s="231">
        <f>IF(O479="snížená",K479,0)</f>
        <v>0</v>
      </c>
      <c r="BG479" s="231">
        <f>IF(O479="zákl. přenesená",K479,0)</f>
        <v>0</v>
      </c>
      <c r="BH479" s="231">
        <f>IF(O479="sníž. přenesená",K479,0)</f>
        <v>0</v>
      </c>
      <c r="BI479" s="231">
        <f>IF(O479="nulová",K479,0)</f>
        <v>0</v>
      </c>
      <c r="BJ479" s="19" t="s">
        <v>84</v>
      </c>
      <c r="BK479" s="231">
        <f>ROUND(P479*H479,2)</f>
        <v>0</v>
      </c>
      <c r="BL479" s="19" t="s">
        <v>302</v>
      </c>
      <c r="BM479" s="230" t="s">
        <v>2047</v>
      </c>
    </row>
    <row r="480" s="2" customFormat="1">
      <c r="A480" s="40"/>
      <c r="B480" s="41"/>
      <c r="C480" s="42"/>
      <c r="D480" s="232" t="s">
        <v>220</v>
      </c>
      <c r="E480" s="42"/>
      <c r="F480" s="233" t="s">
        <v>2048</v>
      </c>
      <c r="G480" s="42"/>
      <c r="H480" s="42"/>
      <c r="I480" s="234"/>
      <c r="J480" s="234"/>
      <c r="K480" s="42"/>
      <c r="L480" s="42"/>
      <c r="M480" s="46"/>
      <c r="N480" s="235"/>
      <c r="O480" s="236"/>
      <c r="P480" s="86"/>
      <c r="Q480" s="86"/>
      <c r="R480" s="86"/>
      <c r="S480" s="86"/>
      <c r="T480" s="86"/>
      <c r="U480" s="86"/>
      <c r="V480" s="86"/>
      <c r="W480" s="86"/>
      <c r="X480" s="87"/>
      <c r="Y480" s="40"/>
      <c r="Z480" s="40"/>
      <c r="AA480" s="40"/>
      <c r="AB480" s="40"/>
      <c r="AC480" s="40"/>
      <c r="AD480" s="40"/>
      <c r="AE480" s="40"/>
      <c r="AT480" s="19" t="s">
        <v>220</v>
      </c>
      <c r="AU480" s="19" t="s">
        <v>86</v>
      </c>
    </row>
    <row r="481" s="13" customFormat="1">
      <c r="A481" s="13"/>
      <c r="B481" s="237"/>
      <c r="C481" s="238"/>
      <c r="D481" s="232" t="s">
        <v>222</v>
      </c>
      <c r="E481" s="239" t="s">
        <v>22</v>
      </c>
      <c r="F481" s="240" t="s">
        <v>2034</v>
      </c>
      <c r="G481" s="238"/>
      <c r="H481" s="241">
        <v>296.19999999999999</v>
      </c>
      <c r="I481" s="242"/>
      <c r="J481" s="242"/>
      <c r="K481" s="238"/>
      <c r="L481" s="238"/>
      <c r="M481" s="243"/>
      <c r="N481" s="244"/>
      <c r="O481" s="245"/>
      <c r="P481" s="245"/>
      <c r="Q481" s="245"/>
      <c r="R481" s="245"/>
      <c r="S481" s="245"/>
      <c r="T481" s="245"/>
      <c r="U481" s="245"/>
      <c r="V481" s="245"/>
      <c r="W481" s="245"/>
      <c r="X481" s="246"/>
      <c r="Y481" s="13"/>
      <c r="Z481" s="13"/>
      <c r="AA481" s="13"/>
      <c r="AB481" s="13"/>
      <c r="AC481" s="13"/>
      <c r="AD481" s="13"/>
      <c r="AE481" s="13"/>
      <c r="AT481" s="247" t="s">
        <v>222</v>
      </c>
      <c r="AU481" s="247" t="s">
        <v>86</v>
      </c>
      <c r="AV481" s="13" t="s">
        <v>86</v>
      </c>
      <c r="AW481" s="13" t="s">
        <v>5</v>
      </c>
      <c r="AX481" s="13" t="s">
        <v>77</v>
      </c>
      <c r="AY481" s="247" t="s">
        <v>211</v>
      </c>
    </row>
    <row r="482" s="13" customFormat="1">
      <c r="A482" s="13"/>
      <c r="B482" s="237"/>
      <c r="C482" s="238"/>
      <c r="D482" s="232" t="s">
        <v>222</v>
      </c>
      <c r="E482" s="239" t="s">
        <v>22</v>
      </c>
      <c r="F482" s="240" t="s">
        <v>2035</v>
      </c>
      <c r="G482" s="238"/>
      <c r="H482" s="241">
        <v>34.787999999999997</v>
      </c>
      <c r="I482" s="242"/>
      <c r="J482" s="242"/>
      <c r="K482" s="238"/>
      <c r="L482" s="238"/>
      <c r="M482" s="243"/>
      <c r="N482" s="244"/>
      <c r="O482" s="245"/>
      <c r="P482" s="245"/>
      <c r="Q482" s="245"/>
      <c r="R482" s="245"/>
      <c r="S482" s="245"/>
      <c r="T482" s="245"/>
      <c r="U482" s="245"/>
      <c r="V482" s="245"/>
      <c r="W482" s="245"/>
      <c r="X482" s="246"/>
      <c r="Y482" s="13"/>
      <c r="Z482" s="13"/>
      <c r="AA482" s="13"/>
      <c r="AB482" s="13"/>
      <c r="AC482" s="13"/>
      <c r="AD482" s="13"/>
      <c r="AE482" s="13"/>
      <c r="AT482" s="247" t="s">
        <v>222</v>
      </c>
      <c r="AU482" s="247" t="s">
        <v>86</v>
      </c>
      <c r="AV482" s="13" t="s">
        <v>86</v>
      </c>
      <c r="AW482" s="13" t="s">
        <v>5</v>
      </c>
      <c r="AX482" s="13" t="s">
        <v>77</v>
      </c>
      <c r="AY482" s="247" t="s">
        <v>211</v>
      </c>
    </row>
    <row r="483" s="14" customFormat="1">
      <c r="A483" s="14"/>
      <c r="B483" s="248"/>
      <c r="C483" s="249"/>
      <c r="D483" s="232" t="s">
        <v>222</v>
      </c>
      <c r="E483" s="250" t="s">
        <v>22</v>
      </c>
      <c r="F483" s="251" t="s">
        <v>331</v>
      </c>
      <c r="G483" s="249"/>
      <c r="H483" s="252">
        <v>330.988</v>
      </c>
      <c r="I483" s="253"/>
      <c r="J483" s="253"/>
      <c r="K483" s="249"/>
      <c r="L483" s="249"/>
      <c r="M483" s="254"/>
      <c r="N483" s="255"/>
      <c r="O483" s="256"/>
      <c r="P483" s="256"/>
      <c r="Q483" s="256"/>
      <c r="R483" s="256"/>
      <c r="S483" s="256"/>
      <c r="T483" s="256"/>
      <c r="U483" s="256"/>
      <c r="V483" s="256"/>
      <c r="W483" s="256"/>
      <c r="X483" s="257"/>
      <c r="Y483" s="14"/>
      <c r="Z483" s="14"/>
      <c r="AA483" s="14"/>
      <c r="AB483" s="14"/>
      <c r="AC483" s="14"/>
      <c r="AD483" s="14"/>
      <c r="AE483" s="14"/>
      <c r="AT483" s="258" t="s">
        <v>222</v>
      </c>
      <c r="AU483" s="258" t="s">
        <v>86</v>
      </c>
      <c r="AV483" s="14" t="s">
        <v>218</v>
      </c>
      <c r="AW483" s="14" t="s">
        <v>5</v>
      </c>
      <c r="AX483" s="14" t="s">
        <v>84</v>
      </c>
      <c r="AY483" s="258" t="s">
        <v>211</v>
      </c>
    </row>
    <row r="484" s="2" customFormat="1" ht="24.15" customHeight="1">
      <c r="A484" s="40"/>
      <c r="B484" s="41"/>
      <c r="C484" s="259" t="s">
        <v>1130</v>
      </c>
      <c r="D484" s="259" t="s">
        <v>452</v>
      </c>
      <c r="E484" s="260" t="s">
        <v>2049</v>
      </c>
      <c r="F484" s="261" t="s">
        <v>2050</v>
      </c>
      <c r="G484" s="262" t="s">
        <v>272</v>
      </c>
      <c r="H484" s="263">
        <v>675.21600000000001</v>
      </c>
      <c r="I484" s="264"/>
      <c r="J484" s="265"/>
      <c r="K484" s="266">
        <f>ROUND(P484*H484,2)</f>
        <v>0</v>
      </c>
      <c r="L484" s="261" t="s">
        <v>217</v>
      </c>
      <c r="M484" s="267"/>
      <c r="N484" s="268" t="s">
        <v>22</v>
      </c>
      <c r="O484" s="226" t="s">
        <v>46</v>
      </c>
      <c r="P484" s="227">
        <f>I484+J484</f>
        <v>0</v>
      </c>
      <c r="Q484" s="227">
        <f>ROUND(I484*H484,2)</f>
        <v>0</v>
      </c>
      <c r="R484" s="227">
        <f>ROUND(J484*H484,2)</f>
        <v>0</v>
      </c>
      <c r="S484" s="86"/>
      <c r="T484" s="228">
        <f>S484*H484</f>
        <v>0</v>
      </c>
      <c r="U484" s="228">
        <v>0.00175</v>
      </c>
      <c r="V484" s="228">
        <f>U484*H484</f>
        <v>1.1816280000000001</v>
      </c>
      <c r="W484" s="228">
        <v>0</v>
      </c>
      <c r="X484" s="229">
        <f>W484*H484</f>
        <v>0</v>
      </c>
      <c r="Y484" s="40"/>
      <c r="Z484" s="40"/>
      <c r="AA484" s="40"/>
      <c r="AB484" s="40"/>
      <c r="AC484" s="40"/>
      <c r="AD484" s="40"/>
      <c r="AE484" s="40"/>
      <c r="AR484" s="230" t="s">
        <v>402</v>
      </c>
      <c r="AT484" s="230" t="s">
        <v>452</v>
      </c>
      <c r="AU484" s="230" t="s">
        <v>86</v>
      </c>
      <c r="AY484" s="19" t="s">
        <v>211</v>
      </c>
      <c r="BE484" s="231">
        <f>IF(O484="základní",K484,0)</f>
        <v>0</v>
      </c>
      <c r="BF484" s="231">
        <f>IF(O484="snížená",K484,0)</f>
        <v>0</v>
      </c>
      <c r="BG484" s="231">
        <f>IF(O484="zákl. přenesená",K484,0)</f>
        <v>0</v>
      </c>
      <c r="BH484" s="231">
        <f>IF(O484="sníž. přenesená",K484,0)</f>
        <v>0</v>
      </c>
      <c r="BI484" s="231">
        <f>IF(O484="nulová",K484,0)</f>
        <v>0</v>
      </c>
      <c r="BJ484" s="19" t="s">
        <v>84</v>
      </c>
      <c r="BK484" s="231">
        <f>ROUND(P484*H484,2)</f>
        <v>0</v>
      </c>
      <c r="BL484" s="19" t="s">
        <v>302</v>
      </c>
      <c r="BM484" s="230" t="s">
        <v>2051</v>
      </c>
    </row>
    <row r="485" s="2" customFormat="1">
      <c r="A485" s="40"/>
      <c r="B485" s="41"/>
      <c r="C485" s="42"/>
      <c r="D485" s="232" t="s">
        <v>220</v>
      </c>
      <c r="E485" s="42"/>
      <c r="F485" s="233" t="s">
        <v>2050</v>
      </c>
      <c r="G485" s="42"/>
      <c r="H485" s="42"/>
      <c r="I485" s="234"/>
      <c r="J485" s="234"/>
      <c r="K485" s="42"/>
      <c r="L485" s="42"/>
      <c r="M485" s="46"/>
      <c r="N485" s="235"/>
      <c r="O485" s="236"/>
      <c r="P485" s="86"/>
      <c r="Q485" s="86"/>
      <c r="R485" s="86"/>
      <c r="S485" s="86"/>
      <c r="T485" s="86"/>
      <c r="U485" s="86"/>
      <c r="V485" s="86"/>
      <c r="W485" s="86"/>
      <c r="X485" s="87"/>
      <c r="Y485" s="40"/>
      <c r="Z485" s="40"/>
      <c r="AA485" s="40"/>
      <c r="AB485" s="40"/>
      <c r="AC485" s="40"/>
      <c r="AD485" s="40"/>
      <c r="AE485" s="40"/>
      <c r="AT485" s="19" t="s">
        <v>220</v>
      </c>
      <c r="AU485" s="19" t="s">
        <v>86</v>
      </c>
    </row>
    <row r="486" s="13" customFormat="1">
      <c r="A486" s="13"/>
      <c r="B486" s="237"/>
      <c r="C486" s="238"/>
      <c r="D486" s="232" t="s">
        <v>222</v>
      </c>
      <c r="E486" s="239" t="s">
        <v>22</v>
      </c>
      <c r="F486" s="240" t="s">
        <v>2052</v>
      </c>
      <c r="G486" s="238"/>
      <c r="H486" s="241">
        <v>675.21600000000001</v>
      </c>
      <c r="I486" s="242"/>
      <c r="J486" s="242"/>
      <c r="K486" s="238"/>
      <c r="L486" s="238"/>
      <c r="M486" s="243"/>
      <c r="N486" s="244"/>
      <c r="O486" s="245"/>
      <c r="P486" s="245"/>
      <c r="Q486" s="245"/>
      <c r="R486" s="245"/>
      <c r="S486" s="245"/>
      <c r="T486" s="245"/>
      <c r="U486" s="245"/>
      <c r="V486" s="245"/>
      <c r="W486" s="245"/>
      <c r="X486" s="246"/>
      <c r="Y486" s="13"/>
      <c r="Z486" s="13"/>
      <c r="AA486" s="13"/>
      <c r="AB486" s="13"/>
      <c r="AC486" s="13"/>
      <c r="AD486" s="13"/>
      <c r="AE486" s="13"/>
      <c r="AT486" s="247" t="s">
        <v>222</v>
      </c>
      <c r="AU486" s="247" t="s">
        <v>86</v>
      </c>
      <c r="AV486" s="13" t="s">
        <v>86</v>
      </c>
      <c r="AW486" s="13" t="s">
        <v>5</v>
      </c>
      <c r="AX486" s="13" t="s">
        <v>84</v>
      </c>
      <c r="AY486" s="247" t="s">
        <v>211</v>
      </c>
    </row>
    <row r="487" s="2" customFormat="1" ht="24.15" customHeight="1">
      <c r="A487" s="40"/>
      <c r="B487" s="41"/>
      <c r="C487" s="218" t="s">
        <v>1133</v>
      </c>
      <c r="D487" s="218" t="s">
        <v>213</v>
      </c>
      <c r="E487" s="219" t="s">
        <v>2053</v>
      </c>
      <c r="F487" s="220" t="s">
        <v>2054</v>
      </c>
      <c r="G487" s="221" t="s">
        <v>272</v>
      </c>
      <c r="H487" s="222">
        <v>78.489999999999995</v>
      </c>
      <c r="I487" s="223"/>
      <c r="J487" s="223"/>
      <c r="K487" s="224">
        <f>ROUND(P487*H487,2)</f>
        <v>0</v>
      </c>
      <c r="L487" s="220" t="s">
        <v>217</v>
      </c>
      <c r="M487" s="46"/>
      <c r="N487" s="225" t="s">
        <v>22</v>
      </c>
      <c r="O487" s="226" t="s">
        <v>46</v>
      </c>
      <c r="P487" s="227">
        <f>I487+J487</f>
        <v>0</v>
      </c>
      <c r="Q487" s="227">
        <f>ROUND(I487*H487,2)</f>
        <v>0</v>
      </c>
      <c r="R487" s="227">
        <f>ROUND(J487*H487,2)</f>
        <v>0</v>
      </c>
      <c r="S487" s="86"/>
      <c r="T487" s="228">
        <f>S487*H487</f>
        <v>0</v>
      </c>
      <c r="U487" s="228">
        <v>0.0030000000000000001</v>
      </c>
      <c r="V487" s="228">
        <f>U487*H487</f>
        <v>0.23546999999999999</v>
      </c>
      <c r="W487" s="228">
        <v>0</v>
      </c>
      <c r="X487" s="229">
        <f>W487*H487</f>
        <v>0</v>
      </c>
      <c r="Y487" s="40"/>
      <c r="Z487" s="40"/>
      <c r="AA487" s="40"/>
      <c r="AB487" s="40"/>
      <c r="AC487" s="40"/>
      <c r="AD487" s="40"/>
      <c r="AE487" s="40"/>
      <c r="AR487" s="230" t="s">
        <v>302</v>
      </c>
      <c r="AT487" s="230" t="s">
        <v>213</v>
      </c>
      <c r="AU487" s="230" t="s">
        <v>86</v>
      </c>
      <c r="AY487" s="19" t="s">
        <v>211</v>
      </c>
      <c r="BE487" s="231">
        <f>IF(O487="základní",K487,0)</f>
        <v>0</v>
      </c>
      <c r="BF487" s="231">
        <f>IF(O487="snížená",K487,0)</f>
        <v>0</v>
      </c>
      <c r="BG487" s="231">
        <f>IF(O487="zákl. přenesená",K487,0)</f>
        <v>0</v>
      </c>
      <c r="BH487" s="231">
        <f>IF(O487="sníž. přenesená",K487,0)</f>
        <v>0</v>
      </c>
      <c r="BI487" s="231">
        <f>IF(O487="nulová",K487,0)</f>
        <v>0</v>
      </c>
      <c r="BJ487" s="19" t="s">
        <v>84</v>
      </c>
      <c r="BK487" s="231">
        <f>ROUND(P487*H487,2)</f>
        <v>0</v>
      </c>
      <c r="BL487" s="19" t="s">
        <v>302</v>
      </c>
      <c r="BM487" s="230" t="s">
        <v>2055</v>
      </c>
    </row>
    <row r="488" s="2" customFormat="1">
      <c r="A488" s="40"/>
      <c r="B488" s="41"/>
      <c r="C488" s="42"/>
      <c r="D488" s="232" t="s">
        <v>220</v>
      </c>
      <c r="E488" s="42"/>
      <c r="F488" s="233" t="s">
        <v>2056</v>
      </c>
      <c r="G488" s="42"/>
      <c r="H488" s="42"/>
      <c r="I488" s="234"/>
      <c r="J488" s="234"/>
      <c r="K488" s="42"/>
      <c r="L488" s="42"/>
      <c r="M488" s="46"/>
      <c r="N488" s="235"/>
      <c r="O488" s="236"/>
      <c r="P488" s="86"/>
      <c r="Q488" s="86"/>
      <c r="R488" s="86"/>
      <c r="S488" s="86"/>
      <c r="T488" s="86"/>
      <c r="U488" s="86"/>
      <c r="V488" s="86"/>
      <c r="W488" s="86"/>
      <c r="X488" s="87"/>
      <c r="Y488" s="40"/>
      <c r="Z488" s="40"/>
      <c r="AA488" s="40"/>
      <c r="AB488" s="40"/>
      <c r="AC488" s="40"/>
      <c r="AD488" s="40"/>
      <c r="AE488" s="40"/>
      <c r="AT488" s="19" t="s">
        <v>220</v>
      </c>
      <c r="AU488" s="19" t="s">
        <v>86</v>
      </c>
    </row>
    <row r="489" s="13" customFormat="1">
      <c r="A489" s="13"/>
      <c r="B489" s="237"/>
      <c r="C489" s="238"/>
      <c r="D489" s="232" t="s">
        <v>222</v>
      </c>
      <c r="E489" s="239" t="s">
        <v>22</v>
      </c>
      <c r="F489" s="240" t="s">
        <v>2057</v>
      </c>
      <c r="G489" s="238"/>
      <c r="H489" s="241">
        <v>78.489999999999995</v>
      </c>
      <c r="I489" s="242"/>
      <c r="J489" s="242"/>
      <c r="K489" s="238"/>
      <c r="L489" s="238"/>
      <c r="M489" s="243"/>
      <c r="N489" s="244"/>
      <c r="O489" s="245"/>
      <c r="P489" s="245"/>
      <c r="Q489" s="245"/>
      <c r="R489" s="245"/>
      <c r="S489" s="245"/>
      <c r="T489" s="245"/>
      <c r="U489" s="245"/>
      <c r="V489" s="245"/>
      <c r="W489" s="245"/>
      <c r="X489" s="246"/>
      <c r="Y489" s="13"/>
      <c r="Z489" s="13"/>
      <c r="AA489" s="13"/>
      <c r="AB489" s="13"/>
      <c r="AC489" s="13"/>
      <c r="AD489" s="13"/>
      <c r="AE489" s="13"/>
      <c r="AT489" s="247" t="s">
        <v>222</v>
      </c>
      <c r="AU489" s="247" t="s">
        <v>86</v>
      </c>
      <c r="AV489" s="13" t="s">
        <v>86</v>
      </c>
      <c r="AW489" s="13" t="s">
        <v>5</v>
      </c>
      <c r="AX489" s="13" t="s">
        <v>84</v>
      </c>
      <c r="AY489" s="247" t="s">
        <v>211</v>
      </c>
    </row>
    <row r="490" s="2" customFormat="1" ht="16.5" customHeight="1">
      <c r="A490" s="40"/>
      <c r="B490" s="41"/>
      <c r="C490" s="218" t="s">
        <v>1135</v>
      </c>
      <c r="D490" s="218" t="s">
        <v>213</v>
      </c>
      <c r="E490" s="219" t="s">
        <v>2058</v>
      </c>
      <c r="F490" s="220" t="s">
        <v>2059</v>
      </c>
      <c r="G490" s="221" t="s">
        <v>272</v>
      </c>
      <c r="H490" s="222">
        <v>78.489999999999995</v>
      </c>
      <c r="I490" s="223"/>
      <c r="J490" s="223"/>
      <c r="K490" s="224">
        <f>ROUND(P490*H490,2)</f>
        <v>0</v>
      </c>
      <c r="L490" s="220" t="s">
        <v>22</v>
      </c>
      <c r="M490" s="46"/>
      <c r="N490" s="225" t="s">
        <v>22</v>
      </c>
      <c r="O490" s="226" t="s">
        <v>46</v>
      </c>
      <c r="P490" s="227">
        <f>I490+J490</f>
        <v>0</v>
      </c>
      <c r="Q490" s="227">
        <f>ROUND(I490*H490,2)</f>
        <v>0</v>
      </c>
      <c r="R490" s="227">
        <f>ROUND(J490*H490,2)</f>
        <v>0</v>
      </c>
      <c r="S490" s="86"/>
      <c r="T490" s="228">
        <f>S490*H490</f>
        <v>0</v>
      </c>
      <c r="U490" s="228">
        <v>0</v>
      </c>
      <c r="V490" s="228">
        <f>U490*H490</f>
        <v>0</v>
      </c>
      <c r="W490" s="228">
        <v>0</v>
      </c>
      <c r="X490" s="229">
        <f>W490*H490</f>
        <v>0</v>
      </c>
      <c r="Y490" s="40"/>
      <c r="Z490" s="40"/>
      <c r="AA490" s="40"/>
      <c r="AB490" s="40"/>
      <c r="AC490" s="40"/>
      <c r="AD490" s="40"/>
      <c r="AE490" s="40"/>
      <c r="AR490" s="230" t="s">
        <v>302</v>
      </c>
      <c r="AT490" s="230" t="s">
        <v>213</v>
      </c>
      <c r="AU490" s="230" t="s">
        <v>86</v>
      </c>
      <c r="AY490" s="19" t="s">
        <v>211</v>
      </c>
      <c r="BE490" s="231">
        <f>IF(O490="základní",K490,0)</f>
        <v>0</v>
      </c>
      <c r="BF490" s="231">
        <f>IF(O490="snížená",K490,0)</f>
        <v>0</v>
      </c>
      <c r="BG490" s="231">
        <f>IF(O490="zákl. přenesená",K490,0)</f>
        <v>0</v>
      </c>
      <c r="BH490" s="231">
        <f>IF(O490="sníž. přenesená",K490,0)</f>
        <v>0</v>
      </c>
      <c r="BI490" s="231">
        <f>IF(O490="nulová",K490,0)</f>
        <v>0</v>
      </c>
      <c r="BJ490" s="19" t="s">
        <v>84</v>
      </c>
      <c r="BK490" s="231">
        <f>ROUND(P490*H490,2)</f>
        <v>0</v>
      </c>
      <c r="BL490" s="19" t="s">
        <v>302</v>
      </c>
      <c r="BM490" s="230" t="s">
        <v>2060</v>
      </c>
    </row>
    <row r="491" s="2" customFormat="1">
      <c r="A491" s="40"/>
      <c r="B491" s="41"/>
      <c r="C491" s="42"/>
      <c r="D491" s="232" t="s">
        <v>220</v>
      </c>
      <c r="E491" s="42"/>
      <c r="F491" s="233" t="s">
        <v>2059</v>
      </c>
      <c r="G491" s="42"/>
      <c r="H491" s="42"/>
      <c r="I491" s="234"/>
      <c r="J491" s="234"/>
      <c r="K491" s="42"/>
      <c r="L491" s="42"/>
      <c r="M491" s="46"/>
      <c r="N491" s="235"/>
      <c r="O491" s="236"/>
      <c r="P491" s="86"/>
      <c r="Q491" s="86"/>
      <c r="R491" s="86"/>
      <c r="S491" s="86"/>
      <c r="T491" s="86"/>
      <c r="U491" s="86"/>
      <c r="V491" s="86"/>
      <c r="W491" s="86"/>
      <c r="X491" s="87"/>
      <c r="Y491" s="40"/>
      <c r="Z491" s="40"/>
      <c r="AA491" s="40"/>
      <c r="AB491" s="40"/>
      <c r="AC491" s="40"/>
      <c r="AD491" s="40"/>
      <c r="AE491" s="40"/>
      <c r="AT491" s="19" t="s">
        <v>220</v>
      </c>
      <c r="AU491" s="19" t="s">
        <v>86</v>
      </c>
    </row>
    <row r="492" s="2" customFormat="1" ht="24.15" customHeight="1">
      <c r="A492" s="40"/>
      <c r="B492" s="41"/>
      <c r="C492" s="259" t="s">
        <v>1140</v>
      </c>
      <c r="D492" s="259" t="s">
        <v>452</v>
      </c>
      <c r="E492" s="260" t="s">
        <v>2061</v>
      </c>
      <c r="F492" s="261" t="s">
        <v>2062</v>
      </c>
      <c r="G492" s="262" t="s">
        <v>272</v>
      </c>
      <c r="H492" s="263">
        <v>86.338999999999999</v>
      </c>
      <c r="I492" s="264"/>
      <c r="J492" s="265"/>
      <c r="K492" s="266">
        <f>ROUND(P492*H492,2)</f>
        <v>0</v>
      </c>
      <c r="L492" s="261" t="s">
        <v>217</v>
      </c>
      <c r="M492" s="267"/>
      <c r="N492" s="268" t="s">
        <v>22</v>
      </c>
      <c r="O492" s="226" t="s">
        <v>46</v>
      </c>
      <c r="P492" s="227">
        <f>I492+J492</f>
        <v>0</v>
      </c>
      <c r="Q492" s="227">
        <f>ROUND(I492*H492,2)</f>
        <v>0</v>
      </c>
      <c r="R492" s="227">
        <f>ROUND(J492*H492,2)</f>
        <v>0</v>
      </c>
      <c r="S492" s="86"/>
      <c r="T492" s="228">
        <f>S492*H492</f>
        <v>0</v>
      </c>
      <c r="U492" s="228">
        <v>0.002</v>
      </c>
      <c r="V492" s="228">
        <f>U492*H492</f>
        <v>0.172678</v>
      </c>
      <c r="W492" s="228">
        <v>0</v>
      </c>
      <c r="X492" s="229">
        <f>W492*H492</f>
        <v>0</v>
      </c>
      <c r="Y492" s="40"/>
      <c r="Z492" s="40"/>
      <c r="AA492" s="40"/>
      <c r="AB492" s="40"/>
      <c r="AC492" s="40"/>
      <c r="AD492" s="40"/>
      <c r="AE492" s="40"/>
      <c r="AR492" s="230" t="s">
        <v>402</v>
      </c>
      <c r="AT492" s="230" t="s">
        <v>452</v>
      </c>
      <c r="AU492" s="230" t="s">
        <v>86</v>
      </c>
      <c r="AY492" s="19" t="s">
        <v>211</v>
      </c>
      <c r="BE492" s="231">
        <f>IF(O492="základní",K492,0)</f>
        <v>0</v>
      </c>
      <c r="BF492" s="231">
        <f>IF(O492="snížená",K492,0)</f>
        <v>0</v>
      </c>
      <c r="BG492" s="231">
        <f>IF(O492="zákl. přenesená",K492,0)</f>
        <v>0</v>
      </c>
      <c r="BH492" s="231">
        <f>IF(O492="sníž. přenesená",K492,0)</f>
        <v>0</v>
      </c>
      <c r="BI492" s="231">
        <f>IF(O492="nulová",K492,0)</f>
        <v>0</v>
      </c>
      <c r="BJ492" s="19" t="s">
        <v>84</v>
      </c>
      <c r="BK492" s="231">
        <f>ROUND(P492*H492,2)</f>
        <v>0</v>
      </c>
      <c r="BL492" s="19" t="s">
        <v>302</v>
      </c>
      <c r="BM492" s="230" t="s">
        <v>2063</v>
      </c>
    </row>
    <row r="493" s="2" customFormat="1">
      <c r="A493" s="40"/>
      <c r="B493" s="41"/>
      <c r="C493" s="42"/>
      <c r="D493" s="232" t="s">
        <v>220</v>
      </c>
      <c r="E493" s="42"/>
      <c r="F493" s="233" t="s">
        <v>2062</v>
      </c>
      <c r="G493" s="42"/>
      <c r="H493" s="42"/>
      <c r="I493" s="234"/>
      <c r="J493" s="234"/>
      <c r="K493" s="42"/>
      <c r="L493" s="42"/>
      <c r="M493" s="46"/>
      <c r="N493" s="235"/>
      <c r="O493" s="236"/>
      <c r="P493" s="86"/>
      <c r="Q493" s="86"/>
      <c r="R493" s="86"/>
      <c r="S493" s="86"/>
      <c r="T493" s="86"/>
      <c r="U493" s="86"/>
      <c r="V493" s="86"/>
      <c r="W493" s="86"/>
      <c r="X493" s="87"/>
      <c r="Y493" s="40"/>
      <c r="Z493" s="40"/>
      <c r="AA493" s="40"/>
      <c r="AB493" s="40"/>
      <c r="AC493" s="40"/>
      <c r="AD493" s="40"/>
      <c r="AE493" s="40"/>
      <c r="AT493" s="19" t="s">
        <v>220</v>
      </c>
      <c r="AU493" s="19" t="s">
        <v>86</v>
      </c>
    </row>
    <row r="494" s="13" customFormat="1">
      <c r="A494" s="13"/>
      <c r="B494" s="237"/>
      <c r="C494" s="238"/>
      <c r="D494" s="232" t="s">
        <v>222</v>
      </c>
      <c r="E494" s="239" t="s">
        <v>22</v>
      </c>
      <c r="F494" s="240" t="s">
        <v>2064</v>
      </c>
      <c r="G494" s="238"/>
      <c r="H494" s="241">
        <v>86.338999999999999</v>
      </c>
      <c r="I494" s="242"/>
      <c r="J494" s="242"/>
      <c r="K494" s="238"/>
      <c r="L494" s="238"/>
      <c r="M494" s="243"/>
      <c r="N494" s="244"/>
      <c r="O494" s="245"/>
      <c r="P494" s="245"/>
      <c r="Q494" s="245"/>
      <c r="R494" s="245"/>
      <c r="S494" s="245"/>
      <c r="T494" s="245"/>
      <c r="U494" s="245"/>
      <c r="V494" s="245"/>
      <c r="W494" s="245"/>
      <c r="X494" s="246"/>
      <c r="Y494" s="13"/>
      <c r="Z494" s="13"/>
      <c r="AA494" s="13"/>
      <c r="AB494" s="13"/>
      <c r="AC494" s="13"/>
      <c r="AD494" s="13"/>
      <c r="AE494" s="13"/>
      <c r="AT494" s="247" t="s">
        <v>222</v>
      </c>
      <c r="AU494" s="247" t="s">
        <v>86</v>
      </c>
      <c r="AV494" s="13" t="s">
        <v>86</v>
      </c>
      <c r="AW494" s="13" t="s">
        <v>5</v>
      </c>
      <c r="AX494" s="13" t="s">
        <v>84</v>
      </c>
      <c r="AY494" s="247" t="s">
        <v>211</v>
      </c>
    </row>
    <row r="495" s="2" customFormat="1" ht="24.15" customHeight="1">
      <c r="A495" s="40"/>
      <c r="B495" s="41"/>
      <c r="C495" s="218" t="s">
        <v>1143</v>
      </c>
      <c r="D495" s="218" t="s">
        <v>213</v>
      </c>
      <c r="E495" s="219" t="s">
        <v>2065</v>
      </c>
      <c r="F495" s="220" t="s">
        <v>2066</v>
      </c>
      <c r="G495" s="221" t="s">
        <v>272</v>
      </c>
      <c r="H495" s="222">
        <v>330.988</v>
      </c>
      <c r="I495" s="223"/>
      <c r="J495" s="223"/>
      <c r="K495" s="224">
        <f>ROUND(P495*H495,2)</f>
        <v>0</v>
      </c>
      <c r="L495" s="220" t="s">
        <v>217</v>
      </c>
      <c r="M495" s="46"/>
      <c r="N495" s="225" t="s">
        <v>22</v>
      </c>
      <c r="O495" s="226" t="s">
        <v>46</v>
      </c>
      <c r="P495" s="227">
        <f>I495+J495</f>
        <v>0</v>
      </c>
      <c r="Q495" s="227">
        <f>ROUND(I495*H495,2)</f>
        <v>0</v>
      </c>
      <c r="R495" s="227">
        <f>ROUND(J495*H495,2)</f>
        <v>0</v>
      </c>
      <c r="S495" s="86"/>
      <c r="T495" s="228">
        <f>S495*H495</f>
        <v>0</v>
      </c>
      <c r="U495" s="228">
        <v>0</v>
      </c>
      <c r="V495" s="228">
        <f>U495*H495</f>
        <v>0</v>
      </c>
      <c r="W495" s="228">
        <v>0</v>
      </c>
      <c r="X495" s="229">
        <f>W495*H495</f>
        <v>0</v>
      </c>
      <c r="Y495" s="40"/>
      <c r="Z495" s="40"/>
      <c r="AA495" s="40"/>
      <c r="AB495" s="40"/>
      <c r="AC495" s="40"/>
      <c r="AD495" s="40"/>
      <c r="AE495" s="40"/>
      <c r="AR495" s="230" t="s">
        <v>302</v>
      </c>
      <c r="AT495" s="230" t="s">
        <v>213</v>
      </c>
      <c r="AU495" s="230" t="s">
        <v>86</v>
      </c>
      <c r="AY495" s="19" t="s">
        <v>211</v>
      </c>
      <c r="BE495" s="231">
        <f>IF(O495="základní",K495,0)</f>
        <v>0</v>
      </c>
      <c r="BF495" s="231">
        <f>IF(O495="snížená",K495,0)</f>
        <v>0</v>
      </c>
      <c r="BG495" s="231">
        <f>IF(O495="zákl. přenesená",K495,0)</f>
        <v>0</v>
      </c>
      <c r="BH495" s="231">
        <f>IF(O495="sníž. přenesená",K495,0)</f>
        <v>0</v>
      </c>
      <c r="BI495" s="231">
        <f>IF(O495="nulová",K495,0)</f>
        <v>0</v>
      </c>
      <c r="BJ495" s="19" t="s">
        <v>84</v>
      </c>
      <c r="BK495" s="231">
        <f>ROUND(P495*H495,2)</f>
        <v>0</v>
      </c>
      <c r="BL495" s="19" t="s">
        <v>302</v>
      </c>
      <c r="BM495" s="230" t="s">
        <v>2067</v>
      </c>
    </row>
    <row r="496" s="2" customFormat="1">
      <c r="A496" s="40"/>
      <c r="B496" s="41"/>
      <c r="C496" s="42"/>
      <c r="D496" s="232" t="s">
        <v>220</v>
      </c>
      <c r="E496" s="42"/>
      <c r="F496" s="233" t="s">
        <v>2068</v>
      </c>
      <c r="G496" s="42"/>
      <c r="H496" s="42"/>
      <c r="I496" s="234"/>
      <c r="J496" s="234"/>
      <c r="K496" s="42"/>
      <c r="L496" s="42"/>
      <c r="M496" s="46"/>
      <c r="N496" s="235"/>
      <c r="O496" s="236"/>
      <c r="P496" s="86"/>
      <c r="Q496" s="86"/>
      <c r="R496" s="86"/>
      <c r="S496" s="86"/>
      <c r="T496" s="86"/>
      <c r="U496" s="86"/>
      <c r="V496" s="86"/>
      <c r="W496" s="86"/>
      <c r="X496" s="87"/>
      <c r="Y496" s="40"/>
      <c r="Z496" s="40"/>
      <c r="AA496" s="40"/>
      <c r="AB496" s="40"/>
      <c r="AC496" s="40"/>
      <c r="AD496" s="40"/>
      <c r="AE496" s="40"/>
      <c r="AT496" s="19" t="s">
        <v>220</v>
      </c>
      <c r="AU496" s="19" t="s">
        <v>86</v>
      </c>
    </row>
    <row r="497" s="2" customFormat="1" ht="24.15" customHeight="1">
      <c r="A497" s="40"/>
      <c r="B497" s="41"/>
      <c r="C497" s="259" t="s">
        <v>1148</v>
      </c>
      <c r="D497" s="259" t="s">
        <v>452</v>
      </c>
      <c r="E497" s="260" t="s">
        <v>2069</v>
      </c>
      <c r="F497" s="261" t="s">
        <v>2070</v>
      </c>
      <c r="G497" s="262" t="s">
        <v>272</v>
      </c>
      <c r="H497" s="263">
        <v>364.08699999999999</v>
      </c>
      <c r="I497" s="264"/>
      <c r="J497" s="265"/>
      <c r="K497" s="266">
        <f>ROUND(P497*H497,2)</f>
        <v>0</v>
      </c>
      <c r="L497" s="261" t="s">
        <v>217</v>
      </c>
      <c r="M497" s="267"/>
      <c r="N497" s="268" t="s">
        <v>22</v>
      </c>
      <c r="O497" s="226" t="s">
        <v>46</v>
      </c>
      <c r="P497" s="227">
        <f>I497+J497</f>
        <v>0</v>
      </c>
      <c r="Q497" s="227">
        <f>ROUND(I497*H497,2)</f>
        <v>0</v>
      </c>
      <c r="R497" s="227">
        <f>ROUND(J497*H497,2)</f>
        <v>0</v>
      </c>
      <c r="S497" s="86"/>
      <c r="T497" s="228">
        <f>S497*H497</f>
        <v>0</v>
      </c>
      <c r="U497" s="228">
        <v>0.00040000000000000002</v>
      </c>
      <c r="V497" s="228">
        <f>U497*H497</f>
        <v>0.14563480000000001</v>
      </c>
      <c r="W497" s="228">
        <v>0</v>
      </c>
      <c r="X497" s="229">
        <f>W497*H497</f>
        <v>0</v>
      </c>
      <c r="Y497" s="40"/>
      <c r="Z497" s="40"/>
      <c r="AA497" s="40"/>
      <c r="AB497" s="40"/>
      <c r="AC497" s="40"/>
      <c r="AD497" s="40"/>
      <c r="AE497" s="40"/>
      <c r="AR497" s="230" t="s">
        <v>402</v>
      </c>
      <c r="AT497" s="230" t="s">
        <v>452</v>
      </c>
      <c r="AU497" s="230" t="s">
        <v>86</v>
      </c>
      <c r="AY497" s="19" t="s">
        <v>211</v>
      </c>
      <c r="BE497" s="231">
        <f>IF(O497="základní",K497,0)</f>
        <v>0</v>
      </c>
      <c r="BF497" s="231">
        <f>IF(O497="snížená",K497,0)</f>
        <v>0</v>
      </c>
      <c r="BG497" s="231">
        <f>IF(O497="zákl. přenesená",K497,0)</f>
        <v>0</v>
      </c>
      <c r="BH497" s="231">
        <f>IF(O497="sníž. přenesená",K497,0)</f>
        <v>0</v>
      </c>
      <c r="BI497" s="231">
        <f>IF(O497="nulová",K497,0)</f>
        <v>0</v>
      </c>
      <c r="BJ497" s="19" t="s">
        <v>84</v>
      </c>
      <c r="BK497" s="231">
        <f>ROUND(P497*H497,2)</f>
        <v>0</v>
      </c>
      <c r="BL497" s="19" t="s">
        <v>302</v>
      </c>
      <c r="BM497" s="230" t="s">
        <v>2071</v>
      </c>
    </row>
    <row r="498" s="2" customFormat="1">
      <c r="A498" s="40"/>
      <c r="B498" s="41"/>
      <c r="C498" s="42"/>
      <c r="D498" s="232" t="s">
        <v>220</v>
      </c>
      <c r="E498" s="42"/>
      <c r="F498" s="233" t="s">
        <v>2070</v>
      </c>
      <c r="G498" s="42"/>
      <c r="H498" s="42"/>
      <c r="I498" s="234"/>
      <c r="J498" s="234"/>
      <c r="K498" s="42"/>
      <c r="L498" s="42"/>
      <c r="M498" s="46"/>
      <c r="N498" s="235"/>
      <c r="O498" s="236"/>
      <c r="P498" s="86"/>
      <c r="Q498" s="86"/>
      <c r="R498" s="86"/>
      <c r="S498" s="86"/>
      <c r="T498" s="86"/>
      <c r="U498" s="86"/>
      <c r="V498" s="86"/>
      <c r="W498" s="86"/>
      <c r="X498" s="87"/>
      <c r="Y498" s="40"/>
      <c r="Z498" s="40"/>
      <c r="AA498" s="40"/>
      <c r="AB498" s="40"/>
      <c r="AC498" s="40"/>
      <c r="AD498" s="40"/>
      <c r="AE498" s="40"/>
      <c r="AT498" s="19" t="s">
        <v>220</v>
      </c>
      <c r="AU498" s="19" t="s">
        <v>86</v>
      </c>
    </row>
    <row r="499" s="13" customFormat="1">
      <c r="A499" s="13"/>
      <c r="B499" s="237"/>
      <c r="C499" s="238"/>
      <c r="D499" s="232" t="s">
        <v>222</v>
      </c>
      <c r="E499" s="239" t="s">
        <v>22</v>
      </c>
      <c r="F499" s="240" t="s">
        <v>2072</v>
      </c>
      <c r="G499" s="238"/>
      <c r="H499" s="241">
        <v>364.08699999999999</v>
      </c>
      <c r="I499" s="242"/>
      <c r="J499" s="242"/>
      <c r="K499" s="238"/>
      <c r="L499" s="238"/>
      <c r="M499" s="243"/>
      <c r="N499" s="244"/>
      <c r="O499" s="245"/>
      <c r="P499" s="245"/>
      <c r="Q499" s="245"/>
      <c r="R499" s="245"/>
      <c r="S499" s="245"/>
      <c r="T499" s="245"/>
      <c r="U499" s="245"/>
      <c r="V499" s="245"/>
      <c r="W499" s="245"/>
      <c r="X499" s="246"/>
      <c r="Y499" s="13"/>
      <c r="Z499" s="13"/>
      <c r="AA499" s="13"/>
      <c r="AB499" s="13"/>
      <c r="AC499" s="13"/>
      <c r="AD499" s="13"/>
      <c r="AE499" s="13"/>
      <c r="AT499" s="247" t="s">
        <v>222</v>
      </c>
      <c r="AU499" s="247" t="s">
        <v>86</v>
      </c>
      <c r="AV499" s="13" t="s">
        <v>86</v>
      </c>
      <c r="AW499" s="13" t="s">
        <v>5</v>
      </c>
      <c r="AX499" s="13" t="s">
        <v>84</v>
      </c>
      <c r="AY499" s="247" t="s">
        <v>211</v>
      </c>
    </row>
    <row r="500" s="2" customFormat="1" ht="24.15" customHeight="1">
      <c r="A500" s="40"/>
      <c r="B500" s="41"/>
      <c r="C500" s="259" t="s">
        <v>1153</v>
      </c>
      <c r="D500" s="259" t="s">
        <v>452</v>
      </c>
      <c r="E500" s="260" t="s">
        <v>2073</v>
      </c>
      <c r="F500" s="261" t="s">
        <v>2074</v>
      </c>
      <c r="G500" s="262" t="s">
        <v>345</v>
      </c>
      <c r="H500" s="263">
        <v>364.08699999999999</v>
      </c>
      <c r="I500" s="264"/>
      <c r="J500" s="265"/>
      <c r="K500" s="266">
        <f>ROUND(P500*H500,2)</f>
        <v>0</v>
      </c>
      <c r="L500" s="261" t="s">
        <v>217</v>
      </c>
      <c r="M500" s="267"/>
      <c r="N500" s="268" t="s">
        <v>22</v>
      </c>
      <c r="O500" s="226" t="s">
        <v>46</v>
      </c>
      <c r="P500" s="227">
        <f>I500+J500</f>
        <v>0</v>
      </c>
      <c r="Q500" s="227">
        <f>ROUND(I500*H500,2)</f>
        <v>0</v>
      </c>
      <c r="R500" s="227">
        <f>ROUND(J500*H500,2)</f>
        <v>0</v>
      </c>
      <c r="S500" s="86"/>
      <c r="T500" s="228">
        <f>S500*H500</f>
        <v>0</v>
      </c>
      <c r="U500" s="228">
        <v>2.0000000000000002E-05</v>
      </c>
      <c r="V500" s="228">
        <f>U500*H500</f>
        <v>0.0072817400000000001</v>
      </c>
      <c r="W500" s="228">
        <v>0</v>
      </c>
      <c r="X500" s="229">
        <f>W500*H500</f>
        <v>0</v>
      </c>
      <c r="Y500" s="40"/>
      <c r="Z500" s="40"/>
      <c r="AA500" s="40"/>
      <c r="AB500" s="40"/>
      <c r="AC500" s="40"/>
      <c r="AD500" s="40"/>
      <c r="AE500" s="40"/>
      <c r="AR500" s="230" t="s">
        <v>402</v>
      </c>
      <c r="AT500" s="230" t="s">
        <v>452</v>
      </c>
      <c r="AU500" s="230" t="s">
        <v>86</v>
      </c>
      <c r="AY500" s="19" t="s">
        <v>211</v>
      </c>
      <c r="BE500" s="231">
        <f>IF(O500="základní",K500,0)</f>
        <v>0</v>
      </c>
      <c r="BF500" s="231">
        <f>IF(O500="snížená",K500,0)</f>
        <v>0</v>
      </c>
      <c r="BG500" s="231">
        <f>IF(O500="zákl. přenesená",K500,0)</f>
        <v>0</v>
      </c>
      <c r="BH500" s="231">
        <f>IF(O500="sníž. přenesená",K500,0)</f>
        <v>0</v>
      </c>
      <c r="BI500" s="231">
        <f>IF(O500="nulová",K500,0)</f>
        <v>0</v>
      </c>
      <c r="BJ500" s="19" t="s">
        <v>84</v>
      </c>
      <c r="BK500" s="231">
        <f>ROUND(P500*H500,2)</f>
        <v>0</v>
      </c>
      <c r="BL500" s="19" t="s">
        <v>302</v>
      </c>
      <c r="BM500" s="230" t="s">
        <v>2075</v>
      </c>
    </row>
    <row r="501" s="2" customFormat="1">
      <c r="A501" s="40"/>
      <c r="B501" s="41"/>
      <c r="C501" s="42"/>
      <c r="D501" s="232" t="s">
        <v>220</v>
      </c>
      <c r="E501" s="42"/>
      <c r="F501" s="233" t="s">
        <v>2074</v>
      </c>
      <c r="G501" s="42"/>
      <c r="H501" s="42"/>
      <c r="I501" s="234"/>
      <c r="J501" s="234"/>
      <c r="K501" s="42"/>
      <c r="L501" s="42"/>
      <c r="M501" s="46"/>
      <c r="N501" s="235"/>
      <c r="O501" s="236"/>
      <c r="P501" s="86"/>
      <c r="Q501" s="86"/>
      <c r="R501" s="86"/>
      <c r="S501" s="86"/>
      <c r="T501" s="86"/>
      <c r="U501" s="86"/>
      <c r="V501" s="86"/>
      <c r="W501" s="86"/>
      <c r="X501" s="87"/>
      <c r="Y501" s="40"/>
      <c r="Z501" s="40"/>
      <c r="AA501" s="40"/>
      <c r="AB501" s="40"/>
      <c r="AC501" s="40"/>
      <c r="AD501" s="40"/>
      <c r="AE501" s="40"/>
      <c r="AT501" s="19" t="s">
        <v>220</v>
      </c>
      <c r="AU501" s="19" t="s">
        <v>86</v>
      </c>
    </row>
    <row r="502" s="13" customFormat="1">
      <c r="A502" s="13"/>
      <c r="B502" s="237"/>
      <c r="C502" s="238"/>
      <c r="D502" s="232" t="s">
        <v>222</v>
      </c>
      <c r="E502" s="239" t="s">
        <v>22</v>
      </c>
      <c r="F502" s="240" t="s">
        <v>2072</v>
      </c>
      <c r="G502" s="238"/>
      <c r="H502" s="241">
        <v>364.08699999999999</v>
      </c>
      <c r="I502" s="242"/>
      <c r="J502" s="242"/>
      <c r="K502" s="238"/>
      <c r="L502" s="238"/>
      <c r="M502" s="243"/>
      <c r="N502" s="244"/>
      <c r="O502" s="245"/>
      <c r="P502" s="245"/>
      <c r="Q502" s="245"/>
      <c r="R502" s="245"/>
      <c r="S502" s="245"/>
      <c r="T502" s="245"/>
      <c r="U502" s="245"/>
      <c r="V502" s="245"/>
      <c r="W502" s="245"/>
      <c r="X502" s="246"/>
      <c r="Y502" s="13"/>
      <c r="Z502" s="13"/>
      <c r="AA502" s="13"/>
      <c r="AB502" s="13"/>
      <c r="AC502" s="13"/>
      <c r="AD502" s="13"/>
      <c r="AE502" s="13"/>
      <c r="AT502" s="247" t="s">
        <v>222</v>
      </c>
      <c r="AU502" s="247" t="s">
        <v>86</v>
      </c>
      <c r="AV502" s="13" t="s">
        <v>86</v>
      </c>
      <c r="AW502" s="13" t="s">
        <v>5</v>
      </c>
      <c r="AX502" s="13" t="s">
        <v>84</v>
      </c>
      <c r="AY502" s="247" t="s">
        <v>211</v>
      </c>
    </row>
    <row r="503" s="2" customFormat="1" ht="24.15" customHeight="1">
      <c r="A503" s="40"/>
      <c r="B503" s="41"/>
      <c r="C503" s="218" t="s">
        <v>1159</v>
      </c>
      <c r="D503" s="218" t="s">
        <v>213</v>
      </c>
      <c r="E503" s="219" t="s">
        <v>2076</v>
      </c>
      <c r="F503" s="220" t="s">
        <v>2077</v>
      </c>
      <c r="G503" s="221" t="s">
        <v>249</v>
      </c>
      <c r="H503" s="222">
        <v>1.7430000000000001</v>
      </c>
      <c r="I503" s="223"/>
      <c r="J503" s="223"/>
      <c r="K503" s="224">
        <f>ROUND(P503*H503,2)</f>
        <v>0</v>
      </c>
      <c r="L503" s="220" t="s">
        <v>217</v>
      </c>
      <c r="M503" s="46"/>
      <c r="N503" s="225" t="s">
        <v>22</v>
      </c>
      <c r="O503" s="226" t="s">
        <v>46</v>
      </c>
      <c r="P503" s="227">
        <f>I503+J503</f>
        <v>0</v>
      </c>
      <c r="Q503" s="227">
        <f>ROUND(I503*H503,2)</f>
        <v>0</v>
      </c>
      <c r="R503" s="227">
        <f>ROUND(J503*H503,2)</f>
        <v>0</v>
      </c>
      <c r="S503" s="86"/>
      <c r="T503" s="228">
        <f>S503*H503</f>
        <v>0</v>
      </c>
      <c r="U503" s="228">
        <v>0</v>
      </c>
      <c r="V503" s="228">
        <f>U503*H503</f>
        <v>0</v>
      </c>
      <c r="W503" s="228">
        <v>0</v>
      </c>
      <c r="X503" s="229">
        <f>W503*H503</f>
        <v>0</v>
      </c>
      <c r="Y503" s="40"/>
      <c r="Z503" s="40"/>
      <c r="AA503" s="40"/>
      <c r="AB503" s="40"/>
      <c r="AC503" s="40"/>
      <c r="AD503" s="40"/>
      <c r="AE503" s="40"/>
      <c r="AR503" s="230" t="s">
        <v>302</v>
      </c>
      <c r="AT503" s="230" t="s">
        <v>213</v>
      </c>
      <c r="AU503" s="230" t="s">
        <v>86</v>
      </c>
      <c r="AY503" s="19" t="s">
        <v>211</v>
      </c>
      <c r="BE503" s="231">
        <f>IF(O503="základní",K503,0)</f>
        <v>0</v>
      </c>
      <c r="BF503" s="231">
        <f>IF(O503="snížená",K503,0)</f>
        <v>0</v>
      </c>
      <c r="BG503" s="231">
        <f>IF(O503="zákl. přenesená",K503,0)</f>
        <v>0</v>
      </c>
      <c r="BH503" s="231">
        <f>IF(O503="sníž. přenesená",K503,0)</f>
        <v>0</v>
      </c>
      <c r="BI503" s="231">
        <f>IF(O503="nulová",K503,0)</f>
        <v>0</v>
      </c>
      <c r="BJ503" s="19" t="s">
        <v>84</v>
      </c>
      <c r="BK503" s="231">
        <f>ROUND(P503*H503,2)</f>
        <v>0</v>
      </c>
      <c r="BL503" s="19" t="s">
        <v>302</v>
      </c>
      <c r="BM503" s="230" t="s">
        <v>2078</v>
      </c>
    </row>
    <row r="504" s="2" customFormat="1">
      <c r="A504" s="40"/>
      <c r="B504" s="41"/>
      <c r="C504" s="42"/>
      <c r="D504" s="232" t="s">
        <v>220</v>
      </c>
      <c r="E504" s="42"/>
      <c r="F504" s="233" t="s">
        <v>2079</v>
      </c>
      <c r="G504" s="42"/>
      <c r="H504" s="42"/>
      <c r="I504" s="234"/>
      <c r="J504" s="234"/>
      <c r="K504" s="42"/>
      <c r="L504" s="42"/>
      <c r="M504" s="46"/>
      <c r="N504" s="235"/>
      <c r="O504" s="236"/>
      <c r="P504" s="86"/>
      <c r="Q504" s="86"/>
      <c r="R504" s="86"/>
      <c r="S504" s="86"/>
      <c r="T504" s="86"/>
      <c r="U504" s="86"/>
      <c r="V504" s="86"/>
      <c r="W504" s="86"/>
      <c r="X504" s="87"/>
      <c r="Y504" s="40"/>
      <c r="Z504" s="40"/>
      <c r="AA504" s="40"/>
      <c r="AB504" s="40"/>
      <c r="AC504" s="40"/>
      <c r="AD504" s="40"/>
      <c r="AE504" s="40"/>
      <c r="AT504" s="19" t="s">
        <v>220</v>
      </c>
      <c r="AU504" s="19" t="s">
        <v>86</v>
      </c>
    </row>
    <row r="505" s="2" customFormat="1" ht="24.15" customHeight="1">
      <c r="A505" s="40"/>
      <c r="B505" s="41"/>
      <c r="C505" s="218" t="s">
        <v>1162</v>
      </c>
      <c r="D505" s="218" t="s">
        <v>213</v>
      </c>
      <c r="E505" s="219" t="s">
        <v>1260</v>
      </c>
      <c r="F505" s="220" t="s">
        <v>1261</v>
      </c>
      <c r="G505" s="221" t="s">
        <v>249</v>
      </c>
      <c r="H505" s="222">
        <v>1.7430000000000001</v>
      </c>
      <c r="I505" s="223"/>
      <c r="J505" s="223"/>
      <c r="K505" s="224">
        <f>ROUND(P505*H505,2)</f>
        <v>0</v>
      </c>
      <c r="L505" s="220" t="s">
        <v>217</v>
      </c>
      <c r="M505" s="46"/>
      <c r="N505" s="225" t="s">
        <v>22</v>
      </c>
      <c r="O505" s="226" t="s">
        <v>46</v>
      </c>
      <c r="P505" s="227">
        <f>I505+J505</f>
        <v>0</v>
      </c>
      <c r="Q505" s="227">
        <f>ROUND(I505*H505,2)</f>
        <v>0</v>
      </c>
      <c r="R505" s="227">
        <f>ROUND(J505*H505,2)</f>
        <v>0</v>
      </c>
      <c r="S505" s="86"/>
      <c r="T505" s="228">
        <f>S505*H505</f>
        <v>0</v>
      </c>
      <c r="U505" s="228">
        <v>0</v>
      </c>
      <c r="V505" s="228">
        <f>U505*H505</f>
        <v>0</v>
      </c>
      <c r="W505" s="228">
        <v>0</v>
      </c>
      <c r="X505" s="229">
        <f>W505*H505</f>
        <v>0</v>
      </c>
      <c r="Y505" s="40"/>
      <c r="Z505" s="40"/>
      <c r="AA505" s="40"/>
      <c r="AB505" s="40"/>
      <c r="AC505" s="40"/>
      <c r="AD505" s="40"/>
      <c r="AE505" s="40"/>
      <c r="AR505" s="230" t="s">
        <v>302</v>
      </c>
      <c r="AT505" s="230" t="s">
        <v>213</v>
      </c>
      <c r="AU505" s="230" t="s">
        <v>86</v>
      </c>
      <c r="AY505" s="19" t="s">
        <v>211</v>
      </c>
      <c r="BE505" s="231">
        <f>IF(O505="základní",K505,0)</f>
        <v>0</v>
      </c>
      <c r="BF505" s="231">
        <f>IF(O505="snížená",K505,0)</f>
        <v>0</v>
      </c>
      <c r="BG505" s="231">
        <f>IF(O505="zákl. přenesená",K505,0)</f>
        <v>0</v>
      </c>
      <c r="BH505" s="231">
        <f>IF(O505="sníž. přenesená",K505,0)</f>
        <v>0</v>
      </c>
      <c r="BI505" s="231">
        <f>IF(O505="nulová",K505,0)</f>
        <v>0</v>
      </c>
      <c r="BJ505" s="19" t="s">
        <v>84</v>
      </c>
      <c r="BK505" s="231">
        <f>ROUND(P505*H505,2)</f>
        <v>0</v>
      </c>
      <c r="BL505" s="19" t="s">
        <v>302</v>
      </c>
      <c r="BM505" s="230" t="s">
        <v>2080</v>
      </c>
    </row>
    <row r="506" s="2" customFormat="1">
      <c r="A506" s="40"/>
      <c r="B506" s="41"/>
      <c r="C506" s="42"/>
      <c r="D506" s="232" t="s">
        <v>220</v>
      </c>
      <c r="E506" s="42"/>
      <c r="F506" s="233" t="s">
        <v>1263</v>
      </c>
      <c r="G506" s="42"/>
      <c r="H506" s="42"/>
      <c r="I506" s="234"/>
      <c r="J506" s="234"/>
      <c r="K506" s="42"/>
      <c r="L506" s="42"/>
      <c r="M506" s="46"/>
      <c r="N506" s="235"/>
      <c r="O506" s="236"/>
      <c r="P506" s="86"/>
      <c r="Q506" s="86"/>
      <c r="R506" s="86"/>
      <c r="S506" s="86"/>
      <c r="T506" s="86"/>
      <c r="U506" s="86"/>
      <c r="V506" s="86"/>
      <c r="W506" s="86"/>
      <c r="X506" s="87"/>
      <c r="Y506" s="40"/>
      <c r="Z506" s="40"/>
      <c r="AA506" s="40"/>
      <c r="AB506" s="40"/>
      <c r="AC506" s="40"/>
      <c r="AD506" s="40"/>
      <c r="AE506" s="40"/>
      <c r="AT506" s="19" t="s">
        <v>220</v>
      </c>
      <c r="AU506" s="19" t="s">
        <v>86</v>
      </c>
    </row>
    <row r="507" s="12" customFormat="1" ht="22.8" customHeight="1">
      <c r="A507" s="12"/>
      <c r="B507" s="201"/>
      <c r="C507" s="202"/>
      <c r="D507" s="203" t="s">
        <v>76</v>
      </c>
      <c r="E507" s="216" t="s">
        <v>735</v>
      </c>
      <c r="F507" s="216" t="s">
        <v>736</v>
      </c>
      <c r="G507" s="202"/>
      <c r="H507" s="202"/>
      <c r="I507" s="205"/>
      <c r="J507" s="205"/>
      <c r="K507" s="217">
        <f>BK507</f>
        <v>0</v>
      </c>
      <c r="L507" s="202"/>
      <c r="M507" s="207"/>
      <c r="N507" s="208"/>
      <c r="O507" s="209"/>
      <c r="P507" s="209"/>
      <c r="Q507" s="210">
        <f>SUM(Q508:Q517)</f>
        <v>0</v>
      </c>
      <c r="R507" s="210">
        <f>SUM(R508:R517)</f>
        <v>0</v>
      </c>
      <c r="S507" s="209"/>
      <c r="T507" s="211">
        <f>SUM(T508:T517)</f>
        <v>0</v>
      </c>
      <c r="U507" s="209"/>
      <c r="V507" s="211">
        <f>SUM(V508:V517)</f>
        <v>4.5112119999999996</v>
      </c>
      <c r="W507" s="209"/>
      <c r="X507" s="212">
        <f>SUM(X508:X517)</f>
        <v>0</v>
      </c>
      <c r="Y507" s="12"/>
      <c r="Z507" s="12"/>
      <c r="AA507" s="12"/>
      <c r="AB507" s="12"/>
      <c r="AC507" s="12"/>
      <c r="AD507" s="12"/>
      <c r="AE507" s="12"/>
      <c r="AR507" s="213" t="s">
        <v>86</v>
      </c>
      <c r="AT507" s="214" t="s">
        <v>76</v>
      </c>
      <c r="AU507" s="214" t="s">
        <v>84</v>
      </c>
      <c r="AY507" s="213" t="s">
        <v>211</v>
      </c>
      <c r="BK507" s="215">
        <f>SUM(BK508:BK517)</f>
        <v>0</v>
      </c>
    </row>
    <row r="508" s="2" customFormat="1" ht="16.5" customHeight="1">
      <c r="A508" s="40"/>
      <c r="B508" s="41"/>
      <c r="C508" s="218" t="s">
        <v>1164</v>
      </c>
      <c r="D508" s="218" t="s">
        <v>213</v>
      </c>
      <c r="E508" s="219" t="s">
        <v>2081</v>
      </c>
      <c r="F508" s="220" t="s">
        <v>2082</v>
      </c>
      <c r="G508" s="221" t="s">
        <v>345</v>
      </c>
      <c r="H508" s="222">
        <v>148.19999999999999</v>
      </c>
      <c r="I508" s="223"/>
      <c r="J508" s="223"/>
      <c r="K508" s="224">
        <f>ROUND(P508*H508,2)</f>
        <v>0</v>
      </c>
      <c r="L508" s="220" t="s">
        <v>22</v>
      </c>
      <c r="M508" s="46"/>
      <c r="N508" s="225" t="s">
        <v>22</v>
      </c>
      <c r="O508" s="226" t="s">
        <v>46</v>
      </c>
      <c r="P508" s="227">
        <f>I508+J508</f>
        <v>0</v>
      </c>
      <c r="Q508" s="227">
        <f>ROUND(I508*H508,2)</f>
        <v>0</v>
      </c>
      <c r="R508" s="227">
        <f>ROUND(J508*H508,2)</f>
        <v>0</v>
      </c>
      <c r="S508" s="86"/>
      <c r="T508" s="228">
        <f>S508*H508</f>
        <v>0</v>
      </c>
      <c r="U508" s="228">
        <v>0.029659999999999999</v>
      </c>
      <c r="V508" s="228">
        <f>U508*H508</f>
        <v>4.3956119999999999</v>
      </c>
      <c r="W508" s="228">
        <v>0</v>
      </c>
      <c r="X508" s="229">
        <f>W508*H508</f>
        <v>0</v>
      </c>
      <c r="Y508" s="40"/>
      <c r="Z508" s="40"/>
      <c r="AA508" s="40"/>
      <c r="AB508" s="40"/>
      <c r="AC508" s="40"/>
      <c r="AD508" s="40"/>
      <c r="AE508" s="40"/>
      <c r="AR508" s="230" t="s">
        <v>302</v>
      </c>
      <c r="AT508" s="230" t="s">
        <v>213</v>
      </c>
      <c r="AU508" s="230" t="s">
        <v>86</v>
      </c>
      <c r="AY508" s="19" t="s">
        <v>211</v>
      </c>
      <c r="BE508" s="231">
        <f>IF(O508="základní",K508,0)</f>
        <v>0</v>
      </c>
      <c r="BF508" s="231">
        <f>IF(O508="snížená",K508,0)</f>
        <v>0</v>
      </c>
      <c r="BG508" s="231">
        <f>IF(O508="zákl. přenesená",K508,0)</f>
        <v>0</v>
      </c>
      <c r="BH508" s="231">
        <f>IF(O508="sníž. přenesená",K508,0)</f>
        <v>0</v>
      </c>
      <c r="BI508" s="231">
        <f>IF(O508="nulová",K508,0)</f>
        <v>0</v>
      </c>
      <c r="BJ508" s="19" t="s">
        <v>84</v>
      </c>
      <c r="BK508" s="231">
        <f>ROUND(P508*H508,2)</f>
        <v>0</v>
      </c>
      <c r="BL508" s="19" t="s">
        <v>302</v>
      </c>
      <c r="BM508" s="230" t="s">
        <v>2083</v>
      </c>
    </row>
    <row r="509" s="2" customFormat="1">
      <c r="A509" s="40"/>
      <c r="B509" s="41"/>
      <c r="C509" s="42"/>
      <c r="D509" s="232" t="s">
        <v>220</v>
      </c>
      <c r="E509" s="42"/>
      <c r="F509" s="233" t="s">
        <v>2082</v>
      </c>
      <c r="G509" s="42"/>
      <c r="H509" s="42"/>
      <c r="I509" s="234"/>
      <c r="J509" s="234"/>
      <c r="K509" s="42"/>
      <c r="L509" s="42"/>
      <c r="M509" s="46"/>
      <c r="N509" s="235"/>
      <c r="O509" s="236"/>
      <c r="P509" s="86"/>
      <c r="Q509" s="86"/>
      <c r="R509" s="86"/>
      <c r="S509" s="86"/>
      <c r="T509" s="86"/>
      <c r="U509" s="86"/>
      <c r="V509" s="86"/>
      <c r="W509" s="86"/>
      <c r="X509" s="87"/>
      <c r="Y509" s="40"/>
      <c r="Z509" s="40"/>
      <c r="AA509" s="40"/>
      <c r="AB509" s="40"/>
      <c r="AC509" s="40"/>
      <c r="AD509" s="40"/>
      <c r="AE509" s="40"/>
      <c r="AT509" s="19" t="s">
        <v>220</v>
      </c>
      <c r="AU509" s="19" t="s">
        <v>86</v>
      </c>
    </row>
    <row r="510" s="13" customFormat="1">
      <c r="A510" s="13"/>
      <c r="B510" s="237"/>
      <c r="C510" s="238"/>
      <c r="D510" s="232" t="s">
        <v>222</v>
      </c>
      <c r="E510" s="239" t="s">
        <v>22</v>
      </c>
      <c r="F510" s="240" t="s">
        <v>2084</v>
      </c>
      <c r="G510" s="238"/>
      <c r="H510" s="241">
        <v>148.19999999999999</v>
      </c>
      <c r="I510" s="242"/>
      <c r="J510" s="242"/>
      <c r="K510" s="238"/>
      <c r="L510" s="238"/>
      <c r="M510" s="243"/>
      <c r="N510" s="244"/>
      <c r="O510" s="245"/>
      <c r="P510" s="245"/>
      <c r="Q510" s="245"/>
      <c r="R510" s="245"/>
      <c r="S510" s="245"/>
      <c r="T510" s="245"/>
      <c r="U510" s="245"/>
      <c r="V510" s="245"/>
      <c r="W510" s="245"/>
      <c r="X510" s="246"/>
      <c r="Y510" s="13"/>
      <c r="Z510" s="13"/>
      <c r="AA510" s="13"/>
      <c r="AB510" s="13"/>
      <c r="AC510" s="13"/>
      <c r="AD510" s="13"/>
      <c r="AE510" s="13"/>
      <c r="AT510" s="247" t="s">
        <v>222</v>
      </c>
      <c r="AU510" s="247" t="s">
        <v>86</v>
      </c>
      <c r="AV510" s="13" t="s">
        <v>86</v>
      </c>
      <c r="AW510" s="13" t="s">
        <v>5</v>
      </c>
      <c r="AX510" s="13" t="s">
        <v>84</v>
      </c>
      <c r="AY510" s="247" t="s">
        <v>211</v>
      </c>
    </row>
    <row r="511" s="2" customFormat="1" ht="24.15" customHeight="1">
      <c r="A511" s="40"/>
      <c r="B511" s="41"/>
      <c r="C511" s="259" t="s">
        <v>1167</v>
      </c>
      <c r="D511" s="259" t="s">
        <v>452</v>
      </c>
      <c r="E511" s="260" t="s">
        <v>2085</v>
      </c>
      <c r="F511" s="261" t="s">
        <v>2086</v>
      </c>
      <c r="G511" s="262" t="s">
        <v>497</v>
      </c>
      <c r="H511" s="263">
        <v>34</v>
      </c>
      <c r="I511" s="264"/>
      <c r="J511" s="265"/>
      <c r="K511" s="266">
        <f>ROUND(P511*H511,2)</f>
        <v>0</v>
      </c>
      <c r="L511" s="261" t="s">
        <v>217</v>
      </c>
      <c r="M511" s="267"/>
      <c r="N511" s="268" t="s">
        <v>22</v>
      </c>
      <c r="O511" s="226" t="s">
        <v>46</v>
      </c>
      <c r="P511" s="227">
        <f>I511+J511</f>
        <v>0</v>
      </c>
      <c r="Q511" s="227">
        <f>ROUND(I511*H511,2)</f>
        <v>0</v>
      </c>
      <c r="R511" s="227">
        <f>ROUND(J511*H511,2)</f>
        <v>0</v>
      </c>
      <c r="S511" s="86"/>
      <c r="T511" s="228">
        <f>S511*H511</f>
        <v>0</v>
      </c>
      <c r="U511" s="228">
        <v>0.0033999999999999998</v>
      </c>
      <c r="V511" s="228">
        <f>U511*H511</f>
        <v>0.11559999999999999</v>
      </c>
      <c r="W511" s="228">
        <v>0</v>
      </c>
      <c r="X511" s="229">
        <f>W511*H511</f>
        <v>0</v>
      </c>
      <c r="Y511" s="40"/>
      <c r="Z511" s="40"/>
      <c r="AA511" s="40"/>
      <c r="AB511" s="40"/>
      <c r="AC511" s="40"/>
      <c r="AD511" s="40"/>
      <c r="AE511" s="40"/>
      <c r="AR511" s="230" t="s">
        <v>402</v>
      </c>
      <c r="AT511" s="230" t="s">
        <v>452</v>
      </c>
      <c r="AU511" s="230" t="s">
        <v>86</v>
      </c>
      <c r="AY511" s="19" t="s">
        <v>211</v>
      </c>
      <c r="BE511" s="231">
        <f>IF(O511="základní",K511,0)</f>
        <v>0</v>
      </c>
      <c r="BF511" s="231">
        <f>IF(O511="snížená",K511,0)</f>
        <v>0</v>
      </c>
      <c r="BG511" s="231">
        <f>IF(O511="zákl. přenesená",K511,0)</f>
        <v>0</v>
      </c>
      <c r="BH511" s="231">
        <f>IF(O511="sníž. přenesená",K511,0)</f>
        <v>0</v>
      </c>
      <c r="BI511" s="231">
        <f>IF(O511="nulová",K511,0)</f>
        <v>0</v>
      </c>
      <c r="BJ511" s="19" t="s">
        <v>84</v>
      </c>
      <c r="BK511" s="231">
        <f>ROUND(P511*H511,2)</f>
        <v>0</v>
      </c>
      <c r="BL511" s="19" t="s">
        <v>302</v>
      </c>
      <c r="BM511" s="230" t="s">
        <v>2087</v>
      </c>
    </row>
    <row r="512" s="2" customFormat="1">
      <c r="A512" s="40"/>
      <c r="B512" s="41"/>
      <c r="C512" s="42"/>
      <c r="D512" s="232" t="s">
        <v>220</v>
      </c>
      <c r="E512" s="42"/>
      <c r="F512" s="233" t="s">
        <v>2086</v>
      </c>
      <c r="G512" s="42"/>
      <c r="H512" s="42"/>
      <c r="I512" s="234"/>
      <c r="J512" s="234"/>
      <c r="K512" s="42"/>
      <c r="L512" s="42"/>
      <c r="M512" s="46"/>
      <c r="N512" s="235"/>
      <c r="O512" s="236"/>
      <c r="P512" s="86"/>
      <c r="Q512" s="86"/>
      <c r="R512" s="86"/>
      <c r="S512" s="86"/>
      <c r="T512" s="86"/>
      <c r="U512" s="86"/>
      <c r="V512" s="86"/>
      <c r="W512" s="86"/>
      <c r="X512" s="87"/>
      <c r="Y512" s="40"/>
      <c r="Z512" s="40"/>
      <c r="AA512" s="40"/>
      <c r="AB512" s="40"/>
      <c r="AC512" s="40"/>
      <c r="AD512" s="40"/>
      <c r="AE512" s="40"/>
      <c r="AT512" s="19" t="s">
        <v>220</v>
      </c>
      <c r="AU512" s="19" t="s">
        <v>86</v>
      </c>
    </row>
    <row r="513" s="13" customFormat="1">
      <c r="A513" s="13"/>
      <c r="B513" s="237"/>
      <c r="C513" s="238"/>
      <c r="D513" s="232" t="s">
        <v>222</v>
      </c>
      <c r="E513" s="239" t="s">
        <v>22</v>
      </c>
      <c r="F513" s="240" t="s">
        <v>2088</v>
      </c>
      <c r="G513" s="238"/>
      <c r="H513" s="241">
        <v>34</v>
      </c>
      <c r="I513" s="242"/>
      <c r="J513" s="242"/>
      <c r="K513" s="238"/>
      <c r="L513" s="238"/>
      <c r="M513" s="243"/>
      <c r="N513" s="244"/>
      <c r="O513" s="245"/>
      <c r="P513" s="245"/>
      <c r="Q513" s="245"/>
      <c r="R513" s="245"/>
      <c r="S513" s="245"/>
      <c r="T513" s="245"/>
      <c r="U513" s="245"/>
      <c r="V513" s="245"/>
      <c r="W513" s="245"/>
      <c r="X513" s="246"/>
      <c r="Y513" s="13"/>
      <c r="Z513" s="13"/>
      <c r="AA513" s="13"/>
      <c r="AB513" s="13"/>
      <c r="AC513" s="13"/>
      <c r="AD513" s="13"/>
      <c r="AE513" s="13"/>
      <c r="AT513" s="247" t="s">
        <v>222</v>
      </c>
      <c r="AU513" s="247" t="s">
        <v>86</v>
      </c>
      <c r="AV513" s="13" t="s">
        <v>86</v>
      </c>
      <c r="AW513" s="13" t="s">
        <v>5</v>
      </c>
      <c r="AX513" s="13" t="s">
        <v>84</v>
      </c>
      <c r="AY513" s="247" t="s">
        <v>211</v>
      </c>
    </row>
    <row r="514" s="2" customFormat="1" ht="24.15" customHeight="1">
      <c r="A514" s="40"/>
      <c r="B514" s="41"/>
      <c r="C514" s="218" t="s">
        <v>1173</v>
      </c>
      <c r="D514" s="218" t="s">
        <v>213</v>
      </c>
      <c r="E514" s="219" t="s">
        <v>2089</v>
      </c>
      <c r="F514" s="220" t="s">
        <v>2090</v>
      </c>
      <c r="G514" s="221" t="s">
        <v>249</v>
      </c>
      <c r="H514" s="222">
        <v>4.5110000000000001</v>
      </c>
      <c r="I514" s="223"/>
      <c r="J514" s="223"/>
      <c r="K514" s="224">
        <f>ROUND(P514*H514,2)</f>
        <v>0</v>
      </c>
      <c r="L514" s="220" t="s">
        <v>217</v>
      </c>
      <c r="M514" s="46"/>
      <c r="N514" s="225" t="s">
        <v>22</v>
      </c>
      <c r="O514" s="226" t="s">
        <v>46</v>
      </c>
      <c r="P514" s="227">
        <f>I514+J514</f>
        <v>0</v>
      </c>
      <c r="Q514" s="227">
        <f>ROUND(I514*H514,2)</f>
        <v>0</v>
      </c>
      <c r="R514" s="227">
        <f>ROUND(J514*H514,2)</f>
        <v>0</v>
      </c>
      <c r="S514" s="86"/>
      <c r="T514" s="228">
        <f>S514*H514</f>
        <v>0</v>
      </c>
      <c r="U514" s="228">
        <v>0</v>
      </c>
      <c r="V514" s="228">
        <f>U514*H514</f>
        <v>0</v>
      </c>
      <c r="W514" s="228">
        <v>0</v>
      </c>
      <c r="X514" s="229">
        <f>W514*H514</f>
        <v>0</v>
      </c>
      <c r="Y514" s="40"/>
      <c r="Z514" s="40"/>
      <c r="AA514" s="40"/>
      <c r="AB514" s="40"/>
      <c r="AC514" s="40"/>
      <c r="AD514" s="40"/>
      <c r="AE514" s="40"/>
      <c r="AR514" s="230" t="s">
        <v>302</v>
      </c>
      <c r="AT514" s="230" t="s">
        <v>213</v>
      </c>
      <c r="AU514" s="230" t="s">
        <v>86</v>
      </c>
      <c r="AY514" s="19" t="s">
        <v>211</v>
      </c>
      <c r="BE514" s="231">
        <f>IF(O514="základní",K514,0)</f>
        <v>0</v>
      </c>
      <c r="BF514" s="231">
        <f>IF(O514="snížená",K514,0)</f>
        <v>0</v>
      </c>
      <c r="BG514" s="231">
        <f>IF(O514="zákl. přenesená",K514,0)</f>
        <v>0</v>
      </c>
      <c r="BH514" s="231">
        <f>IF(O514="sníž. přenesená",K514,0)</f>
        <v>0</v>
      </c>
      <c r="BI514" s="231">
        <f>IF(O514="nulová",K514,0)</f>
        <v>0</v>
      </c>
      <c r="BJ514" s="19" t="s">
        <v>84</v>
      </c>
      <c r="BK514" s="231">
        <f>ROUND(P514*H514,2)</f>
        <v>0</v>
      </c>
      <c r="BL514" s="19" t="s">
        <v>302</v>
      </c>
      <c r="BM514" s="230" t="s">
        <v>2091</v>
      </c>
    </row>
    <row r="515" s="2" customFormat="1">
      <c r="A515" s="40"/>
      <c r="B515" s="41"/>
      <c r="C515" s="42"/>
      <c r="D515" s="232" t="s">
        <v>220</v>
      </c>
      <c r="E515" s="42"/>
      <c r="F515" s="233" t="s">
        <v>2092</v>
      </c>
      <c r="G515" s="42"/>
      <c r="H515" s="42"/>
      <c r="I515" s="234"/>
      <c r="J515" s="234"/>
      <c r="K515" s="42"/>
      <c r="L515" s="42"/>
      <c r="M515" s="46"/>
      <c r="N515" s="235"/>
      <c r="O515" s="236"/>
      <c r="P515" s="86"/>
      <c r="Q515" s="86"/>
      <c r="R515" s="86"/>
      <c r="S515" s="86"/>
      <c r="T515" s="86"/>
      <c r="U515" s="86"/>
      <c r="V515" s="86"/>
      <c r="W515" s="86"/>
      <c r="X515" s="87"/>
      <c r="Y515" s="40"/>
      <c r="Z515" s="40"/>
      <c r="AA515" s="40"/>
      <c r="AB515" s="40"/>
      <c r="AC515" s="40"/>
      <c r="AD515" s="40"/>
      <c r="AE515" s="40"/>
      <c r="AT515" s="19" t="s">
        <v>220</v>
      </c>
      <c r="AU515" s="19" t="s">
        <v>86</v>
      </c>
    </row>
    <row r="516" s="2" customFormat="1" ht="24.15" customHeight="1">
      <c r="A516" s="40"/>
      <c r="B516" s="41"/>
      <c r="C516" s="218" t="s">
        <v>1176</v>
      </c>
      <c r="D516" s="218" t="s">
        <v>213</v>
      </c>
      <c r="E516" s="219" t="s">
        <v>2093</v>
      </c>
      <c r="F516" s="220" t="s">
        <v>2094</v>
      </c>
      <c r="G516" s="221" t="s">
        <v>249</v>
      </c>
      <c r="H516" s="222">
        <v>4.5110000000000001</v>
      </c>
      <c r="I516" s="223"/>
      <c r="J516" s="223"/>
      <c r="K516" s="224">
        <f>ROUND(P516*H516,2)</f>
        <v>0</v>
      </c>
      <c r="L516" s="220" t="s">
        <v>217</v>
      </c>
      <c r="M516" s="46"/>
      <c r="N516" s="225" t="s">
        <v>22</v>
      </c>
      <c r="O516" s="226" t="s">
        <v>46</v>
      </c>
      <c r="P516" s="227">
        <f>I516+J516</f>
        <v>0</v>
      </c>
      <c r="Q516" s="227">
        <f>ROUND(I516*H516,2)</f>
        <v>0</v>
      </c>
      <c r="R516" s="227">
        <f>ROUND(J516*H516,2)</f>
        <v>0</v>
      </c>
      <c r="S516" s="86"/>
      <c r="T516" s="228">
        <f>S516*H516</f>
        <v>0</v>
      </c>
      <c r="U516" s="228">
        <v>0</v>
      </c>
      <c r="V516" s="228">
        <f>U516*H516</f>
        <v>0</v>
      </c>
      <c r="W516" s="228">
        <v>0</v>
      </c>
      <c r="X516" s="229">
        <f>W516*H516</f>
        <v>0</v>
      </c>
      <c r="Y516" s="40"/>
      <c r="Z516" s="40"/>
      <c r="AA516" s="40"/>
      <c r="AB516" s="40"/>
      <c r="AC516" s="40"/>
      <c r="AD516" s="40"/>
      <c r="AE516" s="40"/>
      <c r="AR516" s="230" t="s">
        <v>302</v>
      </c>
      <c r="AT516" s="230" t="s">
        <v>213</v>
      </c>
      <c r="AU516" s="230" t="s">
        <v>86</v>
      </c>
      <c r="AY516" s="19" t="s">
        <v>211</v>
      </c>
      <c r="BE516" s="231">
        <f>IF(O516="základní",K516,0)</f>
        <v>0</v>
      </c>
      <c r="BF516" s="231">
        <f>IF(O516="snížená",K516,0)</f>
        <v>0</v>
      </c>
      <c r="BG516" s="231">
        <f>IF(O516="zákl. přenesená",K516,0)</f>
        <v>0</v>
      </c>
      <c r="BH516" s="231">
        <f>IF(O516="sníž. přenesená",K516,0)</f>
        <v>0</v>
      </c>
      <c r="BI516" s="231">
        <f>IF(O516="nulová",K516,0)</f>
        <v>0</v>
      </c>
      <c r="BJ516" s="19" t="s">
        <v>84</v>
      </c>
      <c r="BK516" s="231">
        <f>ROUND(P516*H516,2)</f>
        <v>0</v>
      </c>
      <c r="BL516" s="19" t="s">
        <v>302</v>
      </c>
      <c r="BM516" s="230" t="s">
        <v>2095</v>
      </c>
    </row>
    <row r="517" s="2" customFormat="1">
      <c r="A517" s="40"/>
      <c r="B517" s="41"/>
      <c r="C517" s="42"/>
      <c r="D517" s="232" t="s">
        <v>220</v>
      </c>
      <c r="E517" s="42"/>
      <c r="F517" s="233" t="s">
        <v>2096</v>
      </c>
      <c r="G517" s="42"/>
      <c r="H517" s="42"/>
      <c r="I517" s="234"/>
      <c r="J517" s="234"/>
      <c r="K517" s="42"/>
      <c r="L517" s="42"/>
      <c r="M517" s="46"/>
      <c r="N517" s="235"/>
      <c r="O517" s="236"/>
      <c r="P517" s="86"/>
      <c r="Q517" s="86"/>
      <c r="R517" s="86"/>
      <c r="S517" s="86"/>
      <c r="T517" s="86"/>
      <c r="U517" s="86"/>
      <c r="V517" s="86"/>
      <c r="W517" s="86"/>
      <c r="X517" s="87"/>
      <c r="Y517" s="40"/>
      <c r="Z517" s="40"/>
      <c r="AA517" s="40"/>
      <c r="AB517" s="40"/>
      <c r="AC517" s="40"/>
      <c r="AD517" s="40"/>
      <c r="AE517" s="40"/>
      <c r="AT517" s="19" t="s">
        <v>220</v>
      </c>
      <c r="AU517" s="19" t="s">
        <v>86</v>
      </c>
    </row>
    <row r="518" s="12" customFormat="1" ht="22.8" customHeight="1">
      <c r="A518" s="12"/>
      <c r="B518" s="201"/>
      <c r="C518" s="202"/>
      <c r="D518" s="203" t="s">
        <v>76</v>
      </c>
      <c r="E518" s="216" t="s">
        <v>1264</v>
      </c>
      <c r="F518" s="216" t="s">
        <v>1265</v>
      </c>
      <c r="G518" s="202"/>
      <c r="H518" s="202"/>
      <c r="I518" s="205"/>
      <c r="J518" s="205"/>
      <c r="K518" s="217">
        <f>BK518</f>
        <v>0</v>
      </c>
      <c r="L518" s="202"/>
      <c r="M518" s="207"/>
      <c r="N518" s="208"/>
      <c r="O518" s="209"/>
      <c r="P518" s="209"/>
      <c r="Q518" s="210">
        <f>SUM(Q519:Q538)</f>
        <v>0</v>
      </c>
      <c r="R518" s="210">
        <f>SUM(R519:R538)</f>
        <v>0</v>
      </c>
      <c r="S518" s="209"/>
      <c r="T518" s="211">
        <f>SUM(T519:T538)</f>
        <v>0</v>
      </c>
      <c r="U518" s="209"/>
      <c r="V518" s="211">
        <f>SUM(V519:V538)</f>
        <v>0.76013693679999994</v>
      </c>
      <c r="W518" s="209"/>
      <c r="X518" s="212">
        <f>SUM(X519:X538)</f>
        <v>0.23570568</v>
      </c>
      <c r="Y518" s="12"/>
      <c r="Z518" s="12"/>
      <c r="AA518" s="12"/>
      <c r="AB518" s="12"/>
      <c r="AC518" s="12"/>
      <c r="AD518" s="12"/>
      <c r="AE518" s="12"/>
      <c r="AR518" s="213" t="s">
        <v>86</v>
      </c>
      <c r="AT518" s="214" t="s">
        <v>76</v>
      </c>
      <c r="AU518" s="214" t="s">
        <v>84</v>
      </c>
      <c r="AY518" s="213" t="s">
        <v>211</v>
      </c>
      <c r="BK518" s="215">
        <f>SUM(BK519:BK538)</f>
        <v>0</v>
      </c>
    </row>
    <row r="519" s="2" customFormat="1" ht="24.15" customHeight="1">
      <c r="A519" s="40"/>
      <c r="B519" s="41"/>
      <c r="C519" s="218" t="s">
        <v>1180</v>
      </c>
      <c r="D519" s="218" t="s">
        <v>213</v>
      </c>
      <c r="E519" s="219" t="s">
        <v>2097</v>
      </c>
      <c r="F519" s="220" t="s">
        <v>2098</v>
      </c>
      <c r="G519" s="221" t="s">
        <v>272</v>
      </c>
      <c r="H519" s="222">
        <v>4.4720000000000004</v>
      </c>
      <c r="I519" s="223"/>
      <c r="J519" s="223"/>
      <c r="K519" s="224">
        <f>ROUND(P519*H519,2)</f>
        <v>0</v>
      </c>
      <c r="L519" s="220" t="s">
        <v>217</v>
      </c>
      <c r="M519" s="46"/>
      <c r="N519" s="225" t="s">
        <v>22</v>
      </c>
      <c r="O519" s="226" t="s">
        <v>46</v>
      </c>
      <c r="P519" s="227">
        <f>I519+J519</f>
        <v>0</v>
      </c>
      <c r="Q519" s="227">
        <f>ROUND(I519*H519,2)</f>
        <v>0</v>
      </c>
      <c r="R519" s="227">
        <f>ROUND(J519*H519,2)</f>
        <v>0</v>
      </c>
      <c r="S519" s="86"/>
      <c r="T519" s="228">
        <f>S519*H519</f>
        <v>0</v>
      </c>
      <c r="U519" s="228">
        <v>0.022446899999999999</v>
      </c>
      <c r="V519" s="228">
        <f>U519*H519</f>
        <v>0.10038253680000001</v>
      </c>
      <c r="W519" s="228">
        <v>0</v>
      </c>
      <c r="X519" s="229">
        <f>W519*H519</f>
        <v>0</v>
      </c>
      <c r="Y519" s="40"/>
      <c r="Z519" s="40"/>
      <c r="AA519" s="40"/>
      <c r="AB519" s="40"/>
      <c r="AC519" s="40"/>
      <c r="AD519" s="40"/>
      <c r="AE519" s="40"/>
      <c r="AR519" s="230" t="s">
        <v>302</v>
      </c>
      <c r="AT519" s="230" t="s">
        <v>213</v>
      </c>
      <c r="AU519" s="230" t="s">
        <v>86</v>
      </c>
      <c r="AY519" s="19" t="s">
        <v>211</v>
      </c>
      <c r="BE519" s="231">
        <f>IF(O519="základní",K519,0)</f>
        <v>0</v>
      </c>
      <c r="BF519" s="231">
        <f>IF(O519="snížená",K519,0)</f>
        <v>0</v>
      </c>
      <c r="BG519" s="231">
        <f>IF(O519="zákl. přenesená",K519,0)</f>
        <v>0</v>
      </c>
      <c r="BH519" s="231">
        <f>IF(O519="sníž. přenesená",K519,0)</f>
        <v>0</v>
      </c>
      <c r="BI519" s="231">
        <f>IF(O519="nulová",K519,0)</f>
        <v>0</v>
      </c>
      <c r="BJ519" s="19" t="s">
        <v>84</v>
      </c>
      <c r="BK519" s="231">
        <f>ROUND(P519*H519,2)</f>
        <v>0</v>
      </c>
      <c r="BL519" s="19" t="s">
        <v>302</v>
      </c>
      <c r="BM519" s="230" t="s">
        <v>2099</v>
      </c>
    </row>
    <row r="520" s="2" customFormat="1">
      <c r="A520" s="40"/>
      <c r="B520" s="41"/>
      <c r="C520" s="42"/>
      <c r="D520" s="232" t="s">
        <v>220</v>
      </c>
      <c r="E520" s="42"/>
      <c r="F520" s="233" t="s">
        <v>2100</v>
      </c>
      <c r="G520" s="42"/>
      <c r="H520" s="42"/>
      <c r="I520" s="234"/>
      <c r="J520" s="234"/>
      <c r="K520" s="42"/>
      <c r="L520" s="42"/>
      <c r="M520" s="46"/>
      <c r="N520" s="235"/>
      <c r="O520" s="236"/>
      <c r="P520" s="86"/>
      <c r="Q520" s="86"/>
      <c r="R520" s="86"/>
      <c r="S520" s="86"/>
      <c r="T520" s="86"/>
      <c r="U520" s="86"/>
      <c r="V520" s="86"/>
      <c r="W520" s="86"/>
      <c r="X520" s="87"/>
      <c r="Y520" s="40"/>
      <c r="Z520" s="40"/>
      <c r="AA520" s="40"/>
      <c r="AB520" s="40"/>
      <c r="AC520" s="40"/>
      <c r="AD520" s="40"/>
      <c r="AE520" s="40"/>
      <c r="AT520" s="19" t="s">
        <v>220</v>
      </c>
      <c r="AU520" s="19" t="s">
        <v>86</v>
      </c>
    </row>
    <row r="521" s="13" customFormat="1">
      <c r="A521" s="13"/>
      <c r="B521" s="237"/>
      <c r="C521" s="238"/>
      <c r="D521" s="232" t="s">
        <v>222</v>
      </c>
      <c r="E521" s="239" t="s">
        <v>22</v>
      </c>
      <c r="F521" s="240" t="s">
        <v>2101</v>
      </c>
      <c r="G521" s="238"/>
      <c r="H521" s="241">
        <v>4.4720000000000004</v>
      </c>
      <c r="I521" s="242"/>
      <c r="J521" s="242"/>
      <c r="K521" s="238"/>
      <c r="L521" s="238"/>
      <c r="M521" s="243"/>
      <c r="N521" s="244"/>
      <c r="O521" s="245"/>
      <c r="P521" s="245"/>
      <c r="Q521" s="245"/>
      <c r="R521" s="245"/>
      <c r="S521" s="245"/>
      <c r="T521" s="245"/>
      <c r="U521" s="245"/>
      <c r="V521" s="245"/>
      <c r="W521" s="245"/>
      <c r="X521" s="246"/>
      <c r="Y521" s="13"/>
      <c r="Z521" s="13"/>
      <c r="AA521" s="13"/>
      <c r="AB521" s="13"/>
      <c r="AC521" s="13"/>
      <c r="AD521" s="13"/>
      <c r="AE521" s="13"/>
      <c r="AT521" s="247" t="s">
        <v>222</v>
      </c>
      <c r="AU521" s="247" t="s">
        <v>86</v>
      </c>
      <c r="AV521" s="13" t="s">
        <v>86</v>
      </c>
      <c r="AW521" s="13" t="s">
        <v>5</v>
      </c>
      <c r="AX521" s="13" t="s">
        <v>84</v>
      </c>
      <c r="AY521" s="247" t="s">
        <v>211</v>
      </c>
    </row>
    <row r="522" s="2" customFormat="1" ht="24.15" customHeight="1">
      <c r="A522" s="40"/>
      <c r="B522" s="41"/>
      <c r="C522" s="218" t="s">
        <v>1183</v>
      </c>
      <c r="D522" s="218" t="s">
        <v>213</v>
      </c>
      <c r="E522" s="219" t="s">
        <v>2102</v>
      </c>
      <c r="F522" s="220" t="s">
        <v>2103</v>
      </c>
      <c r="G522" s="221" t="s">
        <v>272</v>
      </c>
      <c r="H522" s="222">
        <v>4.4720000000000004</v>
      </c>
      <c r="I522" s="223"/>
      <c r="J522" s="223"/>
      <c r="K522" s="224">
        <f>ROUND(P522*H522,2)</f>
        <v>0</v>
      </c>
      <c r="L522" s="220" t="s">
        <v>217</v>
      </c>
      <c r="M522" s="46"/>
      <c r="N522" s="225" t="s">
        <v>22</v>
      </c>
      <c r="O522" s="226" t="s">
        <v>46</v>
      </c>
      <c r="P522" s="227">
        <f>I522+J522</f>
        <v>0</v>
      </c>
      <c r="Q522" s="227">
        <f>ROUND(I522*H522,2)</f>
        <v>0</v>
      </c>
      <c r="R522" s="227">
        <f>ROUND(J522*H522,2)</f>
        <v>0</v>
      </c>
      <c r="S522" s="86"/>
      <c r="T522" s="228">
        <f>S522*H522</f>
        <v>0</v>
      </c>
      <c r="U522" s="228">
        <v>0.00020000000000000001</v>
      </c>
      <c r="V522" s="228">
        <f>U522*H522</f>
        <v>0.00089440000000000016</v>
      </c>
      <c r="W522" s="228">
        <v>0</v>
      </c>
      <c r="X522" s="229">
        <f>W522*H522</f>
        <v>0</v>
      </c>
      <c r="Y522" s="40"/>
      <c r="Z522" s="40"/>
      <c r="AA522" s="40"/>
      <c r="AB522" s="40"/>
      <c r="AC522" s="40"/>
      <c r="AD522" s="40"/>
      <c r="AE522" s="40"/>
      <c r="AR522" s="230" t="s">
        <v>302</v>
      </c>
      <c r="AT522" s="230" t="s">
        <v>213</v>
      </c>
      <c r="AU522" s="230" t="s">
        <v>86</v>
      </c>
      <c r="AY522" s="19" t="s">
        <v>211</v>
      </c>
      <c r="BE522" s="231">
        <f>IF(O522="základní",K522,0)</f>
        <v>0</v>
      </c>
      <c r="BF522" s="231">
        <f>IF(O522="snížená",K522,0)</f>
        <v>0</v>
      </c>
      <c r="BG522" s="231">
        <f>IF(O522="zákl. přenesená",K522,0)</f>
        <v>0</v>
      </c>
      <c r="BH522" s="231">
        <f>IF(O522="sníž. přenesená",K522,0)</f>
        <v>0</v>
      </c>
      <c r="BI522" s="231">
        <f>IF(O522="nulová",K522,0)</f>
        <v>0</v>
      </c>
      <c r="BJ522" s="19" t="s">
        <v>84</v>
      </c>
      <c r="BK522" s="231">
        <f>ROUND(P522*H522,2)</f>
        <v>0</v>
      </c>
      <c r="BL522" s="19" t="s">
        <v>302</v>
      </c>
      <c r="BM522" s="230" t="s">
        <v>2104</v>
      </c>
    </row>
    <row r="523" s="2" customFormat="1">
      <c r="A523" s="40"/>
      <c r="B523" s="41"/>
      <c r="C523" s="42"/>
      <c r="D523" s="232" t="s">
        <v>220</v>
      </c>
      <c r="E523" s="42"/>
      <c r="F523" s="233" t="s">
        <v>2105</v>
      </c>
      <c r="G523" s="42"/>
      <c r="H523" s="42"/>
      <c r="I523" s="234"/>
      <c r="J523" s="234"/>
      <c r="K523" s="42"/>
      <c r="L523" s="42"/>
      <c r="M523" s="46"/>
      <c r="N523" s="235"/>
      <c r="O523" s="236"/>
      <c r="P523" s="86"/>
      <c r="Q523" s="86"/>
      <c r="R523" s="86"/>
      <c r="S523" s="86"/>
      <c r="T523" s="86"/>
      <c r="U523" s="86"/>
      <c r="V523" s="86"/>
      <c r="W523" s="86"/>
      <c r="X523" s="87"/>
      <c r="Y523" s="40"/>
      <c r="Z523" s="40"/>
      <c r="AA523" s="40"/>
      <c r="AB523" s="40"/>
      <c r="AC523" s="40"/>
      <c r="AD523" s="40"/>
      <c r="AE523" s="40"/>
      <c r="AT523" s="19" t="s">
        <v>220</v>
      </c>
      <c r="AU523" s="19" t="s">
        <v>86</v>
      </c>
    </row>
    <row r="524" s="2" customFormat="1" ht="24.15" customHeight="1">
      <c r="A524" s="40"/>
      <c r="B524" s="41"/>
      <c r="C524" s="218" t="s">
        <v>1186</v>
      </c>
      <c r="D524" s="218" t="s">
        <v>213</v>
      </c>
      <c r="E524" s="219" t="s">
        <v>2106</v>
      </c>
      <c r="F524" s="220" t="s">
        <v>2107</v>
      </c>
      <c r="G524" s="221" t="s">
        <v>272</v>
      </c>
      <c r="H524" s="222">
        <v>4.4720000000000004</v>
      </c>
      <c r="I524" s="223"/>
      <c r="J524" s="223"/>
      <c r="K524" s="224">
        <f>ROUND(P524*H524,2)</f>
        <v>0</v>
      </c>
      <c r="L524" s="220" t="s">
        <v>217</v>
      </c>
      <c r="M524" s="46"/>
      <c r="N524" s="225" t="s">
        <v>22</v>
      </c>
      <c r="O524" s="226" t="s">
        <v>46</v>
      </c>
      <c r="P524" s="227">
        <f>I524+J524</f>
        <v>0</v>
      </c>
      <c r="Q524" s="227">
        <f>ROUND(I524*H524,2)</f>
        <v>0</v>
      </c>
      <c r="R524" s="227">
        <f>ROUND(J524*H524,2)</f>
        <v>0</v>
      </c>
      <c r="S524" s="86"/>
      <c r="T524" s="228">
        <f>S524*H524</f>
        <v>0</v>
      </c>
      <c r="U524" s="228">
        <v>0</v>
      </c>
      <c r="V524" s="228">
        <f>U524*H524</f>
        <v>0</v>
      </c>
      <c r="W524" s="228">
        <v>0</v>
      </c>
      <c r="X524" s="229">
        <f>W524*H524</f>
        <v>0</v>
      </c>
      <c r="Y524" s="40"/>
      <c r="Z524" s="40"/>
      <c r="AA524" s="40"/>
      <c r="AB524" s="40"/>
      <c r="AC524" s="40"/>
      <c r="AD524" s="40"/>
      <c r="AE524" s="40"/>
      <c r="AR524" s="230" t="s">
        <v>302</v>
      </c>
      <c r="AT524" s="230" t="s">
        <v>213</v>
      </c>
      <c r="AU524" s="230" t="s">
        <v>86</v>
      </c>
      <c r="AY524" s="19" t="s">
        <v>211</v>
      </c>
      <c r="BE524" s="231">
        <f>IF(O524="základní",K524,0)</f>
        <v>0</v>
      </c>
      <c r="BF524" s="231">
        <f>IF(O524="snížená",K524,0)</f>
        <v>0</v>
      </c>
      <c r="BG524" s="231">
        <f>IF(O524="zákl. přenesená",K524,0)</f>
        <v>0</v>
      </c>
      <c r="BH524" s="231">
        <f>IF(O524="sníž. přenesená",K524,0)</f>
        <v>0</v>
      </c>
      <c r="BI524" s="231">
        <f>IF(O524="nulová",K524,0)</f>
        <v>0</v>
      </c>
      <c r="BJ524" s="19" t="s">
        <v>84</v>
      </c>
      <c r="BK524" s="231">
        <f>ROUND(P524*H524,2)</f>
        <v>0</v>
      </c>
      <c r="BL524" s="19" t="s">
        <v>302</v>
      </c>
      <c r="BM524" s="230" t="s">
        <v>2108</v>
      </c>
    </row>
    <row r="525" s="2" customFormat="1">
      <c r="A525" s="40"/>
      <c r="B525" s="41"/>
      <c r="C525" s="42"/>
      <c r="D525" s="232" t="s">
        <v>220</v>
      </c>
      <c r="E525" s="42"/>
      <c r="F525" s="233" t="s">
        <v>2109</v>
      </c>
      <c r="G525" s="42"/>
      <c r="H525" s="42"/>
      <c r="I525" s="234"/>
      <c r="J525" s="234"/>
      <c r="K525" s="42"/>
      <c r="L525" s="42"/>
      <c r="M525" s="46"/>
      <c r="N525" s="235"/>
      <c r="O525" s="236"/>
      <c r="P525" s="86"/>
      <c r="Q525" s="86"/>
      <c r="R525" s="86"/>
      <c r="S525" s="86"/>
      <c r="T525" s="86"/>
      <c r="U525" s="86"/>
      <c r="V525" s="86"/>
      <c r="W525" s="86"/>
      <c r="X525" s="87"/>
      <c r="Y525" s="40"/>
      <c r="Z525" s="40"/>
      <c r="AA525" s="40"/>
      <c r="AB525" s="40"/>
      <c r="AC525" s="40"/>
      <c r="AD525" s="40"/>
      <c r="AE525" s="40"/>
      <c r="AT525" s="19" t="s">
        <v>220</v>
      </c>
      <c r="AU525" s="19" t="s">
        <v>86</v>
      </c>
    </row>
    <row r="526" s="2" customFormat="1">
      <c r="A526" s="40"/>
      <c r="B526" s="41"/>
      <c r="C526" s="218" t="s">
        <v>1188</v>
      </c>
      <c r="D526" s="218" t="s">
        <v>213</v>
      </c>
      <c r="E526" s="219" t="s">
        <v>2110</v>
      </c>
      <c r="F526" s="220" t="s">
        <v>2111</v>
      </c>
      <c r="G526" s="221" t="s">
        <v>272</v>
      </c>
      <c r="H526" s="222">
        <v>12.852</v>
      </c>
      <c r="I526" s="223"/>
      <c r="J526" s="223"/>
      <c r="K526" s="224">
        <f>ROUND(P526*H526,2)</f>
        <v>0</v>
      </c>
      <c r="L526" s="220" t="s">
        <v>217</v>
      </c>
      <c r="M526" s="46"/>
      <c r="N526" s="225" t="s">
        <v>22</v>
      </c>
      <c r="O526" s="226" t="s">
        <v>46</v>
      </c>
      <c r="P526" s="227">
        <f>I526+J526</f>
        <v>0</v>
      </c>
      <c r="Q526" s="227">
        <f>ROUND(I526*H526,2)</f>
        <v>0</v>
      </c>
      <c r="R526" s="227">
        <f>ROUND(J526*H526,2)</f>
        <v>0</v>
      </c>
      <c r="S526" s="86"/>
      <c r="T526" s="228">
        <f>S526*H526</f>
        <v>0</v>
      </c>
      <c r="U526" s="228">
        <v>0</v>
      </c>
      <c r="V526" s="228">
        <f>U526*H526</f>
        <v>0</v>
      </c>
      <c r="W526" s="228">
        <v>0.018339999999999999</v>
      </c>
      <c r="X526" s="229">
        <f>W526*H526</f>
        <v>0.23570568</v>
      </c>
      <c r="Y526" s="40"/>
      <c r="Z526" s="40"/>
      <c r="AA526" s="40"/>
      <c r="AB526" s="40"/>
      <c r="AC526" s="40"/>
      <c r="AD526" s="40"/>
      <c r="AE526" s="40"/>
      <c r="AR526" s="230" t="s">
        <v>302</v>
      </c>
      <c r="AT526" s="230" t="s">
        <v>213</v>
      </c>
      <c r="AU526" s="230" t="s">
        <v>86</v>
      </c>
      <c r="AY526" s="19" t="s">
        <v>211</v>
      </c>
      <c r="BE526" s="231">
        <f>IF(O526="základní",K526,0)</f>
        <v>0</v>
      </c>
      <c r="BF526" s="231">
        <f>IF(O526="snížená",K526,0)</f>
        <v>0</v>
      </c>
      <c r="BG526" s="231">
        <f>IF(O526="zákl. přenesená",K526,0)</f>
        <v>0</v>
      </c>
      <c r="BH526" s="231">
        <f>IF(O526="sníž. přenesená",K526,0)</f>
        <v>0</v>
      </c>
      <c r="BI526" s="231">
        <f>IF(O526="nulová",K526,0)</f>
        <v>0</v>
      </c>
      <c r="BJ526" s="19" t="s">
        <v>84</v>
      </c>
      <c r="BK526" s="231">
        <f>ROUND(P526*H526,2)</f>
        <v>0</v>
      </c>
      <c r="BL526" s="19" t="s">
        <v>302</v>
      </c>
      <c r="BM526" s="230" t="s">
        <v>2112</v>
      </c>
    </row>
    <row r="527" s="2" customFormat="1">
      <c r="A527" s="40"/>
      <c r="B527" s="41"/>
      <c r="C527" s="42"/>
      <c r="D527" s="232" t="s">
        <v>220</v>
      </c>
      <c r="E527" s="42"/>
      <c r="F527" s="233" t="s">
        <v>2113</v>
      </c>
      <c r="G527" s="42"/>
      <c r="H527" s="42"/>
      <c r="I527" s="234"/>
      <c r="J527" s="234"/>
      <c r="K527" s="42"/>
      <c r="L527" s="42"/>
      <c r="M527" s="46"/>
      <c r="N527" s="235"/>
      <c r="O527" s="236"/>
      <c r="P527" s="86"/>
      <c r="Q527" s="86"/>
      <c r="R527" s="86"/>
      <c r="S527" s="86"/>
      <c r="T527" s="86"/>
      <c r="U527" s="86"/>
      <c r="V527" s="86"/>
      <c r="W527" s="86"/>
      <c r="X527" s="87"/>
      <c r="Y527" s="40"/>
      <c r="Z527" s="40"/>
      <c r="AA527" s="40"/>
      <c r="AB527" s="40"/>
      <c r="AC527" s="40"/>
      <c r="AD527" s="40"/>
      <c r="AE527" s="40"/>
      <c r="AT527" s="19" t="s">
        <v>220</v>
      </c>
      <c r="AU527" s="19" t="s">
        <v>86</v>
      </c>
    </row>
    <row r="528" s="13" customFormat="1">
      <c r="A528" s="13"/>
      <c r="B528" s="237"/>
      <c r="C528" s="238"/>
      <c r="D528" s="232" t="s">
        <v>222</v>
      </c>
      <c r="E528" s="239" t="s">
        <v>22</v>
      </c>
      <c r="F528" s="240" t="s">
        <v>2114</v>
      </c>
      <c r="G528" s="238"/>
      <c r="H528" s="241">
        <v>12.852</v>
      </c>
      <c r="I528" s="242"/>
      <c r="J528" s="242"/>
      <c r="K528" s="238"/>
      <c r="L528" s="238"/>
      <c r="M528" s="243"/>
      <c r="N528" s="244"/>
      <c r="O528" s="245"/>
      <c r="P528" s="245"/>
      <c r="Q528" s="245"/>
      <c r="R528" s="245"/>
      <c r="S528" s="245"/>
      <c r="T528" s="245"/>
      <c r="U528" s="245"/>
      <c r="V528" s="245"/>
      <c r="W528" s="245"/>
      <c r="X528" s="246"/>
      <c r="Y528" s="13"/>
      <c r="Z528" s="13"/>
      <c r="AA528" s="13"/>
      <c r="AB528" s="13"/>
      <c r="AC528" s="13"/>
      <c r="AD528" s="13"/>
      <c r="AE528" s="13"/>
      <c r="AT528" s="247" t="s">
        <v>222</v>
      </c>
      <c r="AU528" s="247" t="s">
        <v>86</v>
      </c>
      <c r="AV528" s="13" t="s">
        <v>86</v>
      </c>
      <c r="AW528" s="13" t="s">
        <v>5</v>
      </c>
      <c r="AX528" s="13" t="s">
        <v>84</v>
      </c>
      <c r="AY528" s="247" t="s">
        <v>211</v>
      </c>
    </row>
    <row r="529" s="2" customFormat="1">
      <c r="A529" s="40"/>
      <c r="B529" s="41"/>
      <c r="C529" s="218" t="s">
        <v>1194</v>
      </c>
      <c r="D529" s="218" t="s">
        <v>213</v>
      </c>
      <c r="E529" s="219" t="s">
        <v>2115</v>
      </c>
      <c r="F529" s="220" t="s">
        <v>2116</v>
      </c>
      <c r="G529" s="221" t="s">
        <v>272</v>
      </c>
      <c r="H529" s="222">
        <v>139</v>
      </c>
      <c r="I529" s="223"/>
      <c r="J529" s="223"/>
      <c r="K529" s="224">
        <f>ROUND(P529*H529,2)</f>
        <v>0</v>
      </c>
      <c r="L529" s="220" t="s">
        <v>217</v>
      </c>
      <c r="M529" s="46"/>
      <c r="N529" s="225" t="s">
        <v>22</v>
      </c>
      <c r="O529" s="226" t="s">
        <v>46</v>
      </c>
      <c r="P529" s="227">
        <f>I529+J529</f>
        <v>0</v>
      </c>
      <c r="Q529" s="227">
        <f>ROUND(I529*H529,2)</f>
        <v>0</v>
      </c>
      <c r="R529" s="227">
        <f>ROUND(J529*H529,2)</f>
        <v>0</v>
      </c>
      <c r="S529" s="86"/>
      <c r="T529" s="228">
        <f>S529*H529</f>
        <v>0</v>
      </c>
      <c r="U529" s="228">
        <v>0.00117</v>
      </c>
      <c r="V529" s="228">
        <f>U529*H529</f>
        <v>0.16263</v>
      </c>
      <c r="W529" s="228">
        <v>0</v>
      </c>
      <c r="X529" s="229">
        <f>W529*H529</f>
        <v>0</v>
      </c>
      <c r="Y529" s="40"/>
      <c r="Z529" s="40"/>
      <c r="AA529" s="40"/>
      <c r="AB529" s="40"/>
      <c r="AC529" s="40"/>
      <c r="AD529" s="40"/>
      <c r="AE529" s="40"/>
      <c r="AR529" s="230" t="s">
        <v>302</v>
      </c>
      <c r="AT529" s="230" t="s">
        <v>213</v>
      </c>
      <c r="AU529" s="230" t="s">
        <v>86</v>
      </c>
      <c r="AY529" s="19" t="s">
        <v>211</v>
      </c>
      <c r="BE529" s="231">
        <f>IF(O529="základní",K529,0)</f>
        <v>0</v>
      </c>
      <c r="BF529" s="231">
        <f>IF(O529="snížená",K529,0)</f>
        <v>0</v>
      </c>
      <c r="BG529" s="231">
        <f>IF(O529="zákl. přenesená",K529,0)</f>
        <v>0</v>
      </c>
      <c r="BH529" s="231">
        <f>IF(O529="sníž. přenesená",K529,0)</f>
        <v>0</v>
      </c>
      <c r="BI529" s="231">
        <f>IF(O529="nulová",K529,0)</f>
        <v>0</v>
      </c>
      <c r="BJ529" s="19" t="s">
        <v>84</v>
      </c>
      <c r="BK529" s="231">
        <f>ROUND(P529*H529,2)</f>
        <v>0</v>
      </c>
      <c r="BL529" s="19" t="s">
        <v>302</v>
      </c>
      <c r="BM529" s="230" t="s">
        <v>2117</v>
      </c>
    </row>
    <row r="530" s="2" customFormat="1">
      <c r="A530" s="40"/>
      <c r="B530" s="41"/>
      <c r="C530" s="42"/>
      <c r="D530" s="232" t="s">
        <v>220</v>
      </c>
      <c r="E530" s="42"/>
      <c r="F530" s="233" t="s">
        <v>2118</v>
      </c>
      <c r="G530" s="42"/>
      <c r="H530" s="42"/>
      <c r="I530" s="234"/>
      <c r="J530" s="234"/>
      <c r="K530" s="42"/>
      <c r="L530" s="42"/>
      <c r="M530" s="46"/>
      <c r="N530" s="235"/>
      <c r="O530" s="236"/>
      <c r="P530" s="86"/>
      <c r="Q530" s="86"/>
      <c r="R530" s="86"/>
      <c r="S530" s="86"/>
      <c r="T530" s="86"/>
      <c r="U530" s="86"/>
      <c r="V530" s="86"/>
      <c r="W530" s="86"/>
      <c r="X530" s="87"/>
      <c r="Y530" s="40"/>
      <c r="Z530" s="40"/>
      <c r="AA530" s="40"/>
      <c r="AB530" s="40"/>
      <c r="AC530" s="40"/>
      <c r="AD530" s="40"/>
      <c r="AE530" s="40"/>
      <c r="AT530" s="19" t="s">
        <v>220</v>
      </c>
      <c r="AU530" s="19" t="s">
        <v>86</v>
      </c>
    </row>
    <row r="531" s="13" customFormat="1">
      <c r="A531" s="13"/>
      <c r="B531" s="237"/>
      <c r="C531" s="238"/>
      <c r="D531" s="232" t="s">
        <v>222</v>
      </c>
      <c r="E531" s="239" t="s">
        <v>22</v>
      </c>
      <c r="F531" s="240" t="s">
        <v>2119</v>
      </c>
      <c r="G531" s="238"/>
      <c r="H531" s="241">
        <v>139</v>
      </c>
      <c r="I531" s="242"/>
      <c r="J531" s="242"/>
      <c r="K531" s="238"/>
      <c r="L531" s="238"/>
      <c r="M531" s="243"/>
      <c r="N531" s="244"/>
      <c r="O531" s="245"/>
      <c r="P531" s="245"/>
      <c r="Q531" s="245"/>
      <c r="R531" s="245"/>
      <c r="S531" s="245"/>
      <c r="T531" s="245"/>
      <c r="U531" s="245"/>
      <c r="V531" s="245"/>
      <c r="W531" s="245"/>
      <c r="X531" s="246"/>
      <c r="Y531" s="13"/>
      <c r="Z531" s="13"/>
      <c r="AA531" s="13"/>
      <c r="AB531" s="13"/>
      <c r="AC531" s="13"/>
      <c r="AD531" s="13"/>
      <c r="AE531" s="13"/>
      <c r="AT531" s="247" t="s">
        <v>222</v>
      </c>
      <c r="AU531" s="247" t="s">
        <v>86</v>
      </c>
      <c r="AV531" s="13" t="s">
        <v>86</v>
      </c>
      <c r="AW531" s="13" t="s">
        <v>5</v>
      </c>
      <c r="AX531" s="13" t="s">
        <v>84</v>
      </c>
      <c r="AY531" s="247" t="s">
        <v>211</v>
      </c>
    </row>
    <row r="532" s="2" customFormat="1" ht="24.15" customHeight="1">
      <c r="A532" s="40"/>
      <c r="B532" s="41"/>
      <c r="C532" s="259" t="s">
        <v>1200</v>
      </c>
      <c r="D532" s="259" t="s">
        <v>452</v>
      </c>
      <c r="E532" s="260" t="s">
        <v>2120</v>
      </c>
      <c r="F532" s="261" t="s">
        <v>2121</v>
      </c>
      <c r="G532" s="262" t="s">
        <v>272</v>
      </c>
      <c r="H532" s="263">
        <v>145.94999999999999</v>
      </c>
      <c r="I532" s="264"/>
      <c r="J532" s="265"/>
      <c r="K532" s="266">
        <f>ROUND(P532*H532,2)</f>
        <v>0</v>
      </c>
      <c r="L532" s="261" t="s">
        <v>217</v>
      </c>
      <c r="M532" s="267"/>
      <c r="N532" s="268" t="s">
        <v>22</v>
      </c>
      <c r="O532" s="226" t="s">
        <v>46</v>
      </c>
      <c r="P532" s="227">
        <f>I532+J532</f>
        <v>0</v>
      </c>
      <c r="Q532" s="227">
        <f>ROUND(I532*H532,2)</f>
        <v>0</v>
      </c>
      <c r="R532" s="227">
        <f>ROUND(J532*H532,2)</f>
        <v>0</v>
      </c>
      <c r="S532" s="86"/>
      <c r="T532" s="228">
        <f>S532*H532</f>
        <v>0</v>
      </c>
      <c r="U532" s="228">
        <v>0.0033999999999999998</v>
      </c>
      <c r="V532" s="228">
        <f>U532*H532</f>
        <v>0.49622999999999995</v>
      </c>
      <c r="W532" s="228">
        <v>0</v>
      </c>
      <c r="X532" s="229">
        <f>W532*H532</f>
        <v>0</v>
      </c>
      <c r="Y532" s="40"/>
      <c r="Z532" s="40"/>
      <c r="AA532" s="40"/>
      <c r="AB532" s="40"/>
      <c r="AC532" s="40"/>
      <c r="AD532" s="40"/>
      <c r="AE532" s="40"/>
      <c r="AR532" s="230" t="s">
        <v>402</v>
      </c>
      <c r="AT532" s="230" t="s">
        <v>452</v>
      </c>
      <c r="AU532" s="230" t="s">
        <v>86</v>
      </c>
      <c r="AY532" s="19" t="s">
        <v>211</v>
      </c>
      <c r="BE532" s="231">
        <f>IF(O532="základní",K532,0)</f>
        <v>0</v>
      </c>
      <c r="BF532" s="231">
        <f>IF(O532="snížená",K532,0)</f>
        <v>0</v>
      </c>
      <c r="BG532" s="231">
        <f>IF(O532="zákl. přenesená",K532,0)</f>
        <v>0</v>
      </c>
      <c r="BH532" s="231">
        <f>IF(O532="sníž. přenesená",K532,0)</f>
        <v>0</v>
      </c>
      <c r="BI532" s="231">
        <f>IF(O532="nulová",K532,0)</f>
        <v>0</v>
      </c>
      <c r="BJ532" s="19" t="s">
        <v>84</v>
      </c>
      <c r="BK532" s="231">
        <f>ROUND(P532*H532,2)</f>
        <v>0</v>
      </c>
      <c r="BL532" s="19" t="s">
        <v>302</v>
      </c>
      <c r="BM532" s="230" t="s">
        <v>2122</v>
      </c>
    </row>
    <row r="533" s="2" customFormat="1">
      <c r="A533" s="40"/>
      <c r="B533" s="41"/>
      <c r="C533" s="42"/>
      <c r="D533" s="232" t="s">
        <v>220</v>
      </c>
      <c r="E533" s="42"/>
      <c r="F533" s="233" t="s">
        <v>2121</v>
      </c>
      <c r="G533" s="42"/>
      <c r="H533" s="42"/>
      <c r="I533" s="234"/>
      <c r="J533" s="234"/>
      <c r="K533" s="42"/>
      <c r="L533" s="42"/>
      <c r="M533" s="46"/>
      <c r="N533" s="235"/>
      <c r="O533" s="236"/>
      <c r="P533" s="86"/>
      <c r="Q533" s="86"/>
      <c r="R533" s="86"/>
      <c r="S533" s="86"/>
      <c r="T533" s="86"/>
      <c r="U533" s="86"/>
      <c r="V533" s="86"/>
      <c r="W533" s="86"/>
      <c r="X533" s="87"/>
      <c r="Y533" s="40"/>
      <c r="Z533" s="40"/>
      <c r="AA533" s="40"/>
      <c r="AB533" s="40"/>
      <c r="AC533" s="40"/>
      <c r="AD533" s="40"/>
      <c r="AE533" s="40"/>
      <c r="AT533" s="19" t="s">
        <v>220</v>
      </c>
      <c r="AU533" s="19" t="s">
        <v>86</v>
      </c>
    </row>
    <row r="534" s="13" customFormat="1">
      <c r="A534" s="13"/>
      <c r="B534" s="237"/>
      <c r="C534" s="238"/>
      <c r="D534" s="232" t="s">
        <v>222</v>
      </c>
      <c r="E534" s="239" t="s">
        <v>22</v>
      </c>
      <c r="F534" s="240" t="s">
        <v>2123</v>
      </c>
      <c r="G534" s="238"/>
      <c r="H534" s="241">
        <v>145.94999999999999</v>
      </c>
      <c r="I534" s="242"/>
      <c r="J534" s="242"/>
      <c r="K534" s="238"/>
      <c r="L534" s="238"/>
      <c r="M534" s="243"/>
      <c r="N534" s="244"/>
      <c r="O534" s="245"/>
      <c r="P534" s="245"/>
      <c r="Q534" s="245"/>
      <c r="R534" s="245"/>
      <c r="S534" s="245"/>
      <c r="T534" s="245"/>
      <c r="U534" s="245"/>
      <c r="V534" s="245"/>
      <c r="W534" s="245"/>
      <c r="X534" s="246"/>
      <c r="Y534" s="13"/>
      <c r="Z534" s="13"/>
      <c r="AA534" s="13"/>
      <c r="AB534" s="13"/>
      <c r="AC534" s="13"/>
      <c r="AD534" s="13"/>
      <c r="AE534" s="13"/>
      <c r="AT534" s="247" t="s">
        <v>222</v>
      </c>
      <c r="AU534" s="247" t="s">
        <v>86</v>
      </c>
      <c r="AV534" s="13" t="s">
        <v>86</v>
      </c>
      <c r="AW534" s="13" t="s">
        <v>5</v>
      </c>
      <c r="AX534" s="13" t="s">
        <v>84</v>
      </c>
      <c r="AY534" s="247" t="s">
        <v>211</v>
      </c>
    </row>
    <row r="535" s="2" customFormat="1" ht="24.15" customHeight="1">
      <c r="A535" s="40"/>
      <c r="B535" s="41"/>
      <c r="C535" s="218" t="s">
        <v>1202</v>
      </c>
      <c r="D535" s="218" t="s">
        <v>213</v>
      </c>
      <c r="E535" s="219" t="s">
        <v>2124</v>
      </c>
      <c r="F535" s="220" t="s">
        <v>2125</v>
      </c>
      <c r="G535" s="221" t="s">
        <v>249</v>
      </c>
      <c r="H535" s="222">
        <v>0.76000000000000001</v>
      </c>
      <c r="I535" s="223"/>
      <c r="J535" s="223"/>
      <c r="K535" s="224">
        <f>ROUND(P535*H535,2)</f>
        <v>0</v>
      </c>
      <c r="L535" s="220" t="s">
        <v>217</v>
      </c>
      <c r="M535" s="46"/>
      <c r="N535" s="225" t="s">
        <v>22</v>
      </c>
      <c r="O535" s="226" t="s">
        <v>46</v>
      </c>
      <c r="P535" s="227">
        <f>I535+J535</f>
        <v>0</v>
      </c>
      <c r="Q535" s="227">
        <f>ROUND(I535*H535,2)</f>
        <v>0</v>
      </c>
      <c r="R535" s="227">
        <f>ROUND(J535*H535,2)</f>
        <v>0</v>
      </c>
      <c r="S535" s="86"/>
      <c r="T535" s="228">
        <f>S535*H535</f>
        <v>0</v>
      </c>
      <c r="U535" s="228">
        <v>0</v>
      </c>
      <c r="V535" s="228">
        <f>U535*H535</f>
        <v>0</v>
      </c>
      <c r="W535" s="228">
        <v>0</v>
      </c>
      <c r="X535" s="229">
        <f>W535*H535</f>
        <v>0</v>
      </c>
      <c r="Y535" s="40"/>
      <c r="Z535" s="40"/>
      <c r="AA535" s="40"/>
      <c r="AB535" s="40"/>
      <c r="AC535" s="40"/>
      <c r="AD535" s="40"/>
      <c r="AE535" s="40"/>
      <c r="AR535" s="230" t="s">
        <v>302</v>
      </c>
      <c r="AT535" s="230" t="s">
        <v>213</v>
      </c>
      <c r="AU535" s="230" t="s">
        <v>86</v>
      </c>
      <c r="AY535" s="19" t="s">
        <v>211</v>
      </c>
      <c r="BE535" s="231">
        <f>IF(O535="základní",K535,0)</f>
        <v>0</v>
      </c>
      <c r="BF535" s="231">
        <f>IF(O535="snížená",K535,0)</f>
        <v>0</v>
      </c>
      <c r="BG535" s="231">
        <f>IF(O535="zákl. přenesená",K535,0)</f>
        <v>0</v>
      </c>
      <c r="BH535" s="231">
        <f>IF(O535="sníž. přenesená",K535,0)</f>
        <v>0</v>
      </c>
      <c r="BI535" s="231">
        <f>IF(O535="nulová",K535,0)</f>
        <v>0</v>
      </c>
      <c r="BJ535" s="19" t="s">
        <v>84</v>
      </c>
      <c r="BK535" s="231">
        <f>ROUND(P535*H535,2)</f>
        <v>0</v>
      </c>
      <c r="BL535" s="19" t="s">
        <v>302</v>
      </c>
      <c r="BM535" s="230" t="s">
        <v>2126</v>
      </c>
    </row>
    <row r="536" s="2" customFormat="1">
      <c r="A536" s="40"/>
      <c r="B536" s="41"/>
      <c r="C536" s="42"/>
      <c r="D536" s="232" t="s">
        <v>220</v>
      </c>
      <c r="E536" s="42"/>
      <c r="F536" s="233" t="s">
        <v>2127</v>
      </c>
      <c r="G536" s="42"/>
      <c r="H536" s="42"/>
      <c r="I536" s="234"/>
      <c r="J536" s="234"/>
      <c r="K536" s="42"/>
      <c r="L536" s="42"/>
      <c r="M536" s="46"/>
      <c r="N536" s="235"/>
      <c r="O536" s="236"/>
      <c r="P536" s="86"/>
      <c r="Q536" s="86"/>
      <c r="R536" s="86"/>
      <c r="S536" s="86"/>
      <c r="T536" s="86"/>
      <c r="U536" s="86"/>
      <c r="V536" s="86"/>
      <c r="W536" s="86"/>
      <c r="X536" s="87"/>
      <c r="Y536" s="40"/>
      <c r="Z536" s="40"/>
      <c r="AA536" s="40"/>
      <c r="AB536" s="40"/>
      <c r="AC536" s="40"/>
      <c r="AD536" s="40"/>
      <c r="AE536" s="40"/>
      <c r="AT536" s="19" t="s">
        <v>220</v>
      </c>
      <c r="AU536" s="19" t="s">
        <v>86</v>
      </c>
    </row>
    <row r="537" s="2" customFormat="1" ht="24.15" customHeight="1">
      <c r="A537" s="40"/>
      <c r="B537" s="41"/>
      <c r="C537" s="218" t="s">
        <v>1209</v>
      </c>
      <c r="D537" s="218" t="s">
        <v>213</v>
      </c>
      <c r="E537" s="219" t="s">
        <v>1285</v>
      </c>
      <c r="F537" s="220" t="s">
        <v>1286</v>
      </c>
      <c r="G537" s="221" t="s">
        <v>249</v>
      </c>
      <c r="H537" s="222">
        <v>0.76000000000000001</v>
      </c>
      <c r="I537" s="223"/>
      <c r="J537" s="223"/>
      <c r="K537" s="224">
        <f>ROUND(P537*H537,2)</f>
        <v>0</v>
      </c>
      <c r="L537" s="220" t="s">
        <v>217</v>
      </c>
      <c r="M537" s="46"/>
      <c r="N537" s="225" t="s">
        <v>22</v>
      </c>
      <c r="O537" s="226" t="s">
        <v>46</v>
      </c>
      <c r="P537" s="227">
        <f>I537+J537</f>
        <v>0</v>
      </c>
      <c r="Q537" s="227">
        <f>ROUND(I537*H537,2)</f>
        <v>0</v>
      </c>
      <c r="R537" s="227">
        <f>ROUND(J537*H537,2)</f>
        <v>0</v>
      </c>
      <c r="S537" s="86"/>
      <c r="T537" s="228">
        <f>S537*H537</f>
        <v>0</v>
      </c>
      <c r="U537" s="228">
        <v>0</v>
      </c>
      <c r="V537" s="228">
        <f>U537*H537</f>
        <v>0</v>
      </c>
      <c r="W537" s="228">
        <v>0</v>
      </c>
      <c r="X537" s="229">
        <f>W537*H537</f>
        <v>0</v>
      </c>
      <c r="Y537" s="40"/>
      <c r="Z537" s="40"/>
      <c r="AA537" s="40"/>
      <c r="AB537" s="40"/>
      <c r="AC537" s="40"/>
      <c r="AD537" s="40"/>
      <c r="AE537" s="40"/>
      <c r="AR537" s="230" t="s">
        <v>302</v>
      </c>
      <c r="AT537" s="230" t="s">
        <v>213</v>
      </c>
      <c r="AU537" s="230" t="s">
        <v>86</v>
      </c>
      <c r="AY537" s="19" t="s">
        <v>211</v>
      </c>
      <c r="BE537" s="231">
        <f>IF(O537="základní",K537,0)</f>
        <v>0</v>
      </c>
      <c r="BF537" s="231">
        <f>IF(O537="snížená",K537,0)</f>
        <v>0</v>
      </c>
      <c r="BG537" s="231">
        <f>IF(O537="zákl. přenesená",K537,0)</f>
        <v>0</v>
      </c>
      <c r="BH537" s="231">
        <f>IF(O537="sníž. přenesená",K537,0)</f>
        <v>0</v>
      </c>
      <c r="BI537" s="231">
        <f>IF(O537="nulová",K537,0)</f>
        <v>0</v>
      </c>
      <c r="BJ537" s="19" t="s">
        <v>84</v>
      </c>
      <c r="BK537" s="231">
        <f>ROUND(P537*H537,2)</f>
        <v>0</v>
      </c>
      <c r="BL537" s="19" t="s">
        <v>302</v>
      </c>
      <c r="BM537" s="230" t="s">
        <v>2128</v>
      </c>
    </row>
    <row r="538" s="2" customFormat="1">
      <c r="A538" s="40"/>
      <c r="B538" s="41"/>
      <c r="C538" s="42"/>
      <c r="D538" s="232" t="s">
        <v>220</v>
      </c>
      <c r="E538" s="42"/>
      <c r="F538" s="233" t="s">
        <v>1288</v>
      </c>
      <c r="G538" s="42"/>
      <c r="H538" s="42"/>
      <c r="I538" s="234"/>
      <c r="J538" s="234"/>
      <c r="K538" s="42"/>
      <c r="L538" s="42"/>
      <c r="M538" s="46"/>
      <c r="N538" s="235"/>
      <c r="O538" s="236"/>
      <c r="P538" s="86"/>
      <c r="Q538" s="86"/>
      <c r="R538" s="86"/>
      <c r="S538" s="86"/>
      <c r="T538" s="86"/>
      <c r="U538" s="86"/>
      <c r="V538" s="86"/>
      <c r="W538" s="86"/>
      <c r="X538" s="87"/>
      <c r="Y538" s="40"/>
      <c r="Z538" s="40"/>
      <c r="AA538" s="40"/>
      <c r="AB538" s="40"/>
      <c r="AC538" s="40"/>
      <c r="AD538" s="40"/>
      <c r="AE538" s="40"/>
      <c r="AT538" s="19" t="s">
        <v>220</v>
      </c>
      <c r="AU538" s="19" t="s">
        <v>86</v>
      </c>
    </row>
    <row r="539" s="12" customFormat="1" ht="22.8" customHeight="1">
      <c r="A539" s="12"/>
      <c r="B539" s="201"/>
      <c r="C539" s="202"/>
      <c r="D539" s="203" t="s">
        <v>76</v>
      </c>
      <c r="E539" s="216" t="s">
        <v>513</v>
      </c>
      <c r="F539" s="216" t="s">
        <v>514</v>
      </c>
      <c r="G539" s="202"/>
      <c r="H539" s="202"/>
      <c r="I539" s="205"/>
      <c r="J539" s="205"/>
      <c r="K539" s="217">
        <f>BK539</f>
        <v>0</v>
      </c>
      <c r="L539" s="202"/>
      <c r="M539" s="207"/>
      <c r="N539" s="208"/>
      <c r="O539" s="209"/>
      <c r="P539" s="209"/>
      <c r="Q539" s="210">
        <f>SUM(Q540:Q549)</f>
        <v>0</v>
      </c>
      <c r="R539" s="210">
        <f>SUM(R540:R549)</f>
        <v>0</v>
      </c>
      <c r="S539" s="209"/>
      <c r="T539" s="211">
        <f>SUM(T540:T549)</f>
        <v>0</v>
      </c>
      <c r="U539" s="209"/>
      <c r="V539" s="211">
        <f>SUM(V540:V549)</f>
        <v>0.021250000000000002</v>
      </c>
      <c r="W539" s="209"/>
      <c r="X539" s="212">
        <f>SUM(X540:X549)</f>
        <v>0</v>
      </c>
      <c r="Y539" s="12"/>
      <c r="Z539" s="12"/>
      <c r="AA539" s="12"/>
      <c r="AB539" s="12"/>
      <c r="AC539" s="12"/>
      <c r="AD539" s="12"/>
      <c r="AE539" s="12"/>
      <c r="AR539" s="213" t="s">
        <v>86</v>
      </c>
      <c r="AT539" s="214" t="s">
        <v>76</v>
      </c>
      <c r="AU539" s="214" t="s">
        <v>84</v>
      </c>
      <c r="AY539" s="213" t="s">
        <v>211</v>
      </c>
      <c r="BK539" s="215">
        <f>SUM(BK540:BK549)</f>
        <v>0</v>
      </c>
    </row>
    <row r="540" s="2" customFormat="1">
      <c r="A540" s="40"/>
      <c r="B540" s="41"/>
      <c r="C540" s="218" t="s">
        <v>1215</v>
      </c>
      <c r="D540" s="218" t="s">
        <v>213</v>
      </c>
      <c r="E540" s="219" t="s">
        <v>2129</v>
      </c>
      <c r="F540" s="220" t="s">
        <v>2130</v>
      </c>
      <c r="G540" s="221" t="s">
        <v>345</v>
      </c>
      <c r="H540" s="222">
        <v>2.5</v>
      </c>
      <c r="I540" s="223"/>
      <c r="J540" s="223"/>
      <c r="K540" s="224">
        <f>ROUND(P540*H540,2)</f>
        <v>0</v>
      </c>
      <c r="L540" s="220" t="s">
        <v>217</v>
      </c>
      <c r="M540" s="46"/>
      <c r="N540" s="225" t="s">
        <v>22</v>
      </c>
      <c r="O540" s="226" t="s">
        <v>46</v>
      </c>
      <c r="P540" s="227">
        <f>I540+J540</f>
        <v>0</v>
      </c>
      <c r="Q540" s="227">
        <f>ROUND(I540*H540,2)</f>
        <v>0</v>
      </c>
      <c r="R540" s="227">
        <f>ROUND(J540*H540,2)</f>
        <v>0</v>
      </c>
      <c r="S540" s="86"/>
      <c r="T540" s="228">
        <f>S540*H540</f>
        <v>0</v>
      </c>
      <c r="U540" s="228">
        <v>0.0085000000000000006</v>
      </c>
      <c r="V540" s="228">
        <f>U540*H540</f>
        <v>0.021250000000000002</v>
      </c>
      <c r="W540" s="228">
        <v>0</v>
      </c>
      <c r="X540" s="229">
        <f>W540*H540</f>
        <v>0</v>
      </c>
      <c r="Y540" s="40"/>
      <c r="Z540" s="40"/>
      <c r="AA540" s="40"/>
      <c r="AB540" s="40"/>
      <c r="AC540" s="40"/>
      <c r="AD540" s="40"/>
      <c r="AE540" s="40"/>
      <c r="AR540" s="230" t="s">
        <v>302</v>
      </c>
      <c r="AT540" s="230" t="s">
        <v>213</v>
      </c>
      <c r="AU540" s="230" t="s">
        <v>86</v>
      </c>
      <c r="AY540" s="19" t="s">
        <v>211</v>
      </c>
      <c r="BE540" s="231">
        <f>IF(O540="základní",K540,0)</f>
        <v>0</v>
      </c>
      <c r="BF540" s="231">
        <f>IF(O540="snížená",K540,0)</f>
        <v>0</v>
      </c>
      <c r="BG540" s="231">
        <f>IF(O540="zákl. přenesená",K540,0)</f>
        <v>0</v>
      </c>
      <c r="BH540" s="231">
        <f>IF(O540="sníž. přenesená",K540,0)</f>
        <v>0</v>
      </c>
      <c r="BI540" s="231">
        <f>IF(O540="nulová",K540,0)</f>
        <v>0</v>
      </c>
      <c r="BJ540" s="19" t="s">
        <v>84</v>
      </c>
      <c r="BK540" s="231">
        <f>ROUND(P540*H540,2)</f>
        <v>0</v>
      </c>
      <c r="BL540" s="19" t="s">
        <v>302</v>
      </c>
      <c r="BM540" s="230" t="s">
        <v>2131</v>
      </c>
    </row>
    <row r="541" s="2" customFormat="1">
      <c r="A541" s="40"/>
      <c r="B541" s="41"/>
      <c r="C541" s="42"/>
      <c r="D541" s="232" t="s">
        <v>220</v>
      </c>
      <c r="E541" s="42"/>
      <c r="F541" s="233" t="s">
        <v>2132</v>
      </c>
      <c r="G541" s="42"/>
      <c r="H541" s="42"/>
      <c r="I541" s="234"/>
      <c r="J541" s="234"/>
      <c r="K541" s="42"/>
      <c r="L541" s="42"/>
      <c r="M541" s="46"/>
      <c r="N541" s="235"/>
      <c r="O541" s="236"/>
      <c r="P541" s="86"/>
      <c r="Q541" s="86"/>
      <c r="R541" s="86"/>
      <c r="S541" s="86"/>
      <c r="T541" s="86"/>
      <c r="U541" s="86"/>
      <c r="V541" s="86"/>
      <c r="W541" s="86"/>
      <c r="X541" s="87"/>
      <c r="Y541" s="40"/>
      <c r="Z541" s="40"/>
      <c r="AA541" s="40"/>
      <c r="AB541" s="40"/>
      <c r="AC541" s="40"/>
      <c r="AD541" s="40"/>
      <c r="AE541" s="40"/>
      <c r="AT541" s="19" t="s">
        <v>220</v>
      </c>
      <c r="AU541" s="19" t="s">
        <v>86</v>
      </c>
    </row>
    <row r="542" s="13" customFormat="1">
      <c r="A542" s="13"/>
      <c r="B542" s="237"/>
      <c r="C542" s="238"/>
      <c r="D542" s="232" t="s">
        <v>222</v>
      </c>
      <c r="E542" s="239" t="s">
        <v>22</v>
      </c>
      <c r="F542" s="240" t="s">
        <v>2133</v>
      </c>
      <c r="G542" s="238"/>
      <c r="H542" s="241">
        <v>2.5</v>
      </c>
      <c r="I542" s="242"/>
      <c r="J542" s="242"/>
      <c r="K542" s="238"/>
      <c r="L542" s="238"/>
      <c r="M542" s="243"/>
      <c r="N542" s="244"/>
      <c r="O542" s="245"/>
      <c r="P542" s="245"/>
      <c r="Q542" s="245"/>
      <c r="R542" s="245"/>
      <c r="S542" s="245"/>
      <c r="T542" s="245"/>
      <c r="U542" s="245"/>
      <c r="V542" s="245"/>
      <c r="W542" s="245"/>
      <c r="X542" s="246"/>
      <c r="Y542" s="13"/>
      <c r="Z542" s="13"/>
      <c r="AA542" s="13"/>
      <c r="AB542" s="13"/>
      <c r="AC542" s="13"/>
      <c r="AD542" s="13"/>
      <c r="AE542" s="13"/>
      <c r="AT542" s="247" t="s">
        <v>222</v>
      </c>
      <c r="AU542" s="247" t="s">
        <v>86</v>
      </c>
      <c r="AV542" s="13" t="s">
        <v>86</v>
      </c>
      <c r="AW542" s="13" t="s">
        <v>5</v>
      </c>
      <c r="AX542" s="13" t="s">
        <v>84</v>
      </c>
      <c r="AY542" s="247" t="s">
        <v>211</v>
      </c>
    </row>
    <row r="543" s="2" customFormat="1">
      <c r="A543" s="40"/>
      <c r="B543" s="41"/>
      <c r="C543" s="218" t="s">
        <v>1218</v>
      </c>
      <c r="D543" s="218" t="s">
        <v>213</v>
      </c>
      <c r="E543" s="219" t="s">
        <v>2134</v>
      </c>
      <c r="F543" s="220" t="s">
        <v>2135</v>
      </c>
      <c r="G543" s="221" t="s">
        <v>497</v>
      </c>
      <c r="H543" s="222">
        <v>12</v>
      </c>
      <c r="I543" s="223"/>
      <c r="J543" s="223"/>
      <c r="K543" s="224">
        <f>ROUND(P543*H543,2)</f>
        <v>0</v>
      </c>
      <c r="L543" s="220" t="s">
        <v>217</v>
      </c>
      <c r="M543" s="46"/>
      <c r="N543" s="225" t="s">
        <v>22</v>
      </c>
      <c r="O543" s="226" t="s">
        <v>46</v>
      </c>
      <c r="P543" s="227">
        <f>I543+J543</f>
        <v>0</v>
      </c>
      <c r="Q543" s="227">
        <f>ROUND(I543*H543,2)</f>
        <v>0</v>
      </c>
      <c r="R543" s="227">
        <f>ROUND(J543*H543,2)</f>
        <v>0</v>
      </c>
      <c r="S543" s="86"/>
      <c r="T543" s="228">
        <f>S543*H543</f>
        <v>0</v>
      </c>
      <c r="U543" s="228">
        <v>0</v>
      </c>
      <c r="V543" s="228">
        <f>U543*H543</f>
        <v>0</v>
      </c>
      <c r="W543" s="228">
        <v>0</v>
      </c>
      <c r="X543" s="229">
        <f>W543*H543</f>
        <v>0</v>
      </c>
      <c r="Y543" s="40"/>
      <c r="Z543" s="40"/>
      <c r="AA543" s="40"/>
      <c r="AB543" s="40"/>
      <c r="AC543" s="40"/>
      <c r="AD543" s="40"/>
      <c r="AE543" s="40"/>
      <c r="AR543" s="230" t="s">
        <v>302</v>
      </c>
      <c r="AT543" s="230" t="s">
        <v>213</v>
      </c>
      <c r="AU543" s="230" t="s">
        <v>86</v>
      </c>
      <c r="AY543" s="19" t="s">
        <v>211</v>
      </c>
      <c r="BE543" s="231">
        <f>IF(O543="základní",K543,0)</f>
        <v>0</v>
      </c>
      <c r="BF543" s="231">
        <f>IF(O543="snížená",K543,0)</f>
        <v>0</v>
      </c>
      <c r="BG543" s="231">
        <f>IF(O543="zákl. přenesená",K543,0)</f>
        <v>0</v>
      </c>
      <c r="BH543" s="231">
        <f>IF(O543="sníž. přenesená",K543,0)</f>
        <v>0</v>
      </c>
      <c r="BI543" s="231">
        <f>IF(O543="nulová",K543,0)</f>
        <v>0</v>
      </c>
      <c r="BJ543" s="19" t="s">
        <v>84</v>
      </c>
      <c r="BK543" s="231">
        <f>ROUND(P543*H543,2)</f>
        <v>0</v>
      </c>
      <c r="BL543" s="19" t="s">
        <v>302</v>
      </c>
      <c r="BM543" s="230" t="s">
        <v>2136</v>
      </c>
    </row>
    <row r="544" s="2" customFormat="1">
      <c r="A544" s="40"/>
      <c r="B544" s="41"/>
      <c r="C544" s="42"/>
      <c r="D544" s="232" t="s">
        <v>220</v>
      </c>
      <c r="E544" s="42"/>
      <c r="F544" s="233" t="s">
        <v>2137</v>
      </c>
      <c r="G544" s="42"/>
      <c r="H544" s="42"/>
      <c r="I544" s="234"/>
      <c r="J544" s="234"/>
      <c r="K544" s="42"/>
      <c r="L544" s="42"/>
      <c r="M544" s="46"/>
      <c r="N544" s="235"/>
      <c r="O544" s="236"/>
      <c r="P544" s="86"/>
      <c r="Q544" s="86"/>
      <c r="R544" s="86"/>
      <c r="S544" s="86"/>
      <c r="T544" s="86"/>
      <c r="U544" s="86"/>
      <c r="V544" s="86"/>
      <c r="W544" s="86"/>
      <c r="X544" s="87"/>
      <c r="Y544" s="40"/>
      <c r="Z544" s="40"/>
      <c r="AA544" s="40"/>
      <c r="AB544" s="40"/>
      <c r="AC544" s="40"/>
      <c r="AD544" s="40"/>
      <c r="AE544" s="40"/>
      <c r="AT544" s="19" t="s">
        <v>220</v>
      </c>
      <c r="AU544" s="19" t="s">
        <v>86</v>
      </c>
    </row>
    <row r="545" s="13" customFormat="1">
      <c r="A545" s="13"/>
      <c r="B545" s="237"/>
      <c r="C545" s="238"/>
      <c r="D545" s="232" t="s">
        <v>222</v>
      </c>
      <c r="E545" s="239" t="s">
        <v>22</v>
      </c>
      <c r="F545" s="240" t="s">
        <v>2138</v>
      </c>
      <c r="G545" s="238"/>
      <c r="H545" s="241">
        <v>12</v>
      </c>
      <c r="I545" s="242"/>
      <c r="J545" s="242"/>
      <c r="K545" s="238"/>
      <c r="L545" s="238"/>
      <c r="M545" s="243"/>
      <c r="N545" s="244"/>
      <c r="O545" s="245"/>
      <c r="P545" s="245"/>
      <c r="Q545" s="245"/>
      <c r="R545" s="245"/>
      <c r="S545" s="245"/>
      <c r="T545" s="245"/>
      <c r="U545" s="245"/>
      <c r="V545" s="245"/>
      <c r="W545" s="245"/>
      <c r="X545" s="246"/>
      <c r="Y545" s="13"/>
      <c r="Z545" s="13"/>
      <c r="AA545" s="13"/>
      <c r="AB545" s="13"/>
      <c r="AC545" s="13"/>
      <c r="AD545" s="13"/>
      <c r="AE545" s="13"/>
      <c r="AT545" s="247" t="s">
        <v>222</v>
      </c>
      <c r="AU545" s="247" t="s">
        <v>86</v>
      </c>
      <c r="AV545" s="13" t="s">
        <v>86</v>
      </c>
      <c r="AW545" s="13" t="s">
        <v>5</v>
      </c>
      <c r="AX545" s="13" t="s">
        <v>84</v>
      </c>
      <c r="AY545" s="247" t="s">
        <v>211</v>
      </c>
    </row>
    <row r="546" s="2" customFormat="1" ht="24.15" customHeight="1">
      <c r="A546" s="40"/>
      <c r="B546" s="41"/>
      <c r="C546" s="218" t="s">
        <v>1223</v>
      </c>
      <c r="D546" s="218" t="s">
        <v>213</v>
      </c>
      <c r="E546" s="219" t="s">
        <v>1342</v>
      </c>
      <c r="F546" s="220" t="s">
        <v>1343</v>
      </c>
      <c r="G546" s="221" t="s">
        <v>249</v>
      </c>
      <c r="H546" s="222">
        <v>0.021000000000000001</v>
      </c>
      <c r="I546" s="223"/>
      <c r="J546" s="223"/>
      <c r="K546" s="224">
        <f>ROUND(P546*H546,2)</f>
        <v>0</v>
      </c>
      <c r="L546" s="220" t="s">
        <v>217</v>
      </c>
      <c r="M546" s="46"/>
      <c r="N546" s="225" t="s">
        <v>22</v>
      </c>
      <c r="O546" s="226" t="s">
        <v>46</v>
      </c>
      <c r="P546" s="227">
        <f>I546+J546</f>
        <v>0</v>
      </c>
      <c r="Q546" s="227">
        <f>ROUND(I546*H546,2)</f>
        <v>0</v>
      </c>
      <c r="R546" s="227">
        <f>ROUND(J546*H546,2)</f>
        <v>0</v>
      </c>
      <c r="S546" s="86"/>
      <c r="T546" s="228">
        <f>S546*H546</f>
        <v>0</v>
      </c>
      <c r="U546" s="228">
        <v>0</v>
      </c>
      <c r="V546" s="228">
        <f>U546*H546</f>
        <v>0</v>
      </c>
      <c r="W546" s="228">
        <v>0</v>
      </c>
      <c r="X546" s="229">
        <f>W546*H546</f>
        <v>0</v>
      </c>
      <c r="Y546" s="40"/>
      <c r="Z546" s="40"/>
      <c r="AA546" s="40"/>
      <c r="AB546" s="40"/>
      <c r="AC546" s="40"/>
      <c r="AD546" s="40"/>
      <c r="AE546" s="40"/>
      <c r="AR546" s="230" t="s">
        <v>302</v>
      </c>
      <c r="AT546" s="230" t="s">
        <v>213</v>
      </c>
      <c r="AU546" s="230" t="s">
        <v>86</v>
      </c>
      <c r="AY546" s="19" t="s">
        <v>211</v>
      </c>
      <c r="BE546" s="231">
        <f>IF(O546="základní",K546,0)</f>
        <v>0</v>
      </c>
      <c r="BF546" s="231">
        <f>IF(O546="snížená",K546,0)</f>
        <v>0</v>
      </c>
      <c r="BG546" s="231">
        <f>IF(O546="zákl. přenesená",K546,0)</f>
        <v>0</v>
      </c>
      <c r="BH546" s="231">
        <f>IF(O546="sníž. přenesená",K546,0)</f>
        <v>0</v>
      </c>
      <c r="BI546" s="231">
        <f>IF(O546="nulová",K546,0)</f>
        <v>0</v>
      </c>
      <c r="BJ546" s="19" t="s">
        <v>84</v>
      </c>
      <c r="BK546" s="231">
        <f>ROUND(P546*H546,2)</f>
        <v>0</v>
      </c>
      <c r="BL546" s="19" t="s">
        <v>302</v>
      </c>
      <c r="BM546" s="230" t="s">
        <v>2139</v>
      </c>
    </row>
    <row r="547" s="2" customFormat="1">
      <c r="A547" s="40"/>
      <c r="B547" s="41"/>
      <c r="C547" s="42"/>
      <c r="D547" s="232" t="s">
        <v>220</v>
      </c>
      <c r="E547" s="42"/>
      <c r="F547" s="233" t="s">
        <v>1345</v>
      </c>
      <c r="G547" s="42"/>
      <c r="H547" s="42"/>
      <c r="I547" s="234"/>
      <c r="J547" s="234"/>
      <c r="K547" s="42"/>
      <c r="L547" s="42"/>
      <c r="M547" s="46"/>
      <c r="N547" s="235"/>
      <c r="O547" s="236"/>
      <c r="P547" s="86"/>
      <c r="Q547" s="86"/>
      <c r="R547" s="86"/>
      <c r="S547" s="86"/>
      <c r="T547" s="86"/>
      <c r="U547" s="86"/>
      <c r="V547" s="86"/>
      <c r="W547" s="86"/>
      <c r="X547" s="87"/>
      <c r="Y547" s="40"/>
      <c r="Z547" s="40"/>
      <c r="AA547" s="40"/>
      <c r="AB547" s="40"/>
      <c r="AC547" s="40"/>
      <c r="AD547" s="40"/>
      <c r="AE547" s="40"/>
      <c r="AT547" s="19" t="s">
        <v>220</v>
      </c>
      <c r="AU547" s="19" t="s">
        <v>86</v>
      </c>
    </row>
    <row r="548" s="2" customFormat="1" ht="24.15" customHeight="1">
      <c r="A548" s="40"/>
      <c r="B548" s="41"/>
      <c r="C548" s="218" t="s">
        <v>1226</v>
      </c>
      <c r="D548" s="218" t="s">
        <v>213</v>
      </c>
      <c r="E548" s="219" t="s">
        <v>1347</v>
      </c>
      <c r="F548" s="220" t="s">
        <v>1348</v>
      </c>
      <c r="G548" s="221" t="s">
        <v>249</v>
      </c>
      <c r="H548" s="222">
        <v>0.021000000000000001</v>
      </c>
      <c r="I548" s="223"/>
      <c r="J548" s="223"/>
      <c r="K548" s="224">
        <f>ROUND(P548*H548,2)</f>
        <v>0</v>
      </c>
      <c r="L548" s="220" t="s">
        <v>217</v>
      </c>
      <c r="M548" s="46"/>
      <c r="N548" s="225" t="s">
        <v>22</v>
      </c>
      <c r="O548" s="226" t="s">
        <v>46</v>
      </c>
      <c r="P548" s="227">
        <f>I548+J548</f>
        <v>0</v>
      </c>
      <c r="Q548" s="227">
        <f>ROUND(I548*H548,2)</f>
        <v>0</v>
      </c>
      <c r="R548" s="227">
        <f>ROUND(J548*H548,2)</f>
        <v>0</v>
      </c>
      <c r="S548" s="86"/>
      <c r="T548" s="228">
        <f>S548*H548</f>
        <v>0</v>
      </c>
      <c r="U548" s="228">
        <v>0</v>
      </c>
      <c r="V548" s="228">
        <f>U548*H548</f>
        <v>0</v>
      </c>
      <c r="W548" s="228">
        <v>0</v>
      </c>
      <c r="X548" s="229">
        <f>W548*H548</f>
        <v>0</v>
      </c>
      <c r="Y548" s="40"/>
      <c r="Z548" s="40"/>
      <c r="AA548" s="40"/>
      <c r="AB548" s="40"/>
      <c r="AC548" s="40"/>
      <c r="AD548" s="40"/>
      <c r="AE548" s="40"/>
      <c r="AR548" s="230" t="s">
        <v>302</v>
      </c>
      <c r="AT548" s="230" t="s">
        <v>213</v>
      </c>
      <c r="AU548" s="230" t="s">
        <v>86</v>
      </c>
      <c r="AY548" s="19" t="s">
        <v>211</v>
      </c>
      <c r="BE548" s="231">
        <f>IF(O548="základní",K548,0)</f>
        <v>0</v>
      </c>
      <c r="BF548" s="231">
        <f>IF(O548="snížená",K548,0)</f>
        <v>0</v>
      </c>
      <c r="BG548" s="231">
        <f>IF(O548="zákl. přenesená",K548,0)</f>
        <v>0</v>
      </c>
      <c r="BH548" s="231">
        <f>IF(O548="sníž. přenesená",K548,0)</f>
        <v>0</v>
      </c>
      <c r="BI548" s="231">
        <f>IF(O548="nulová",K548,0)</f>
        <v>0</v>
      </c>
      <c r="BJ548" s="19" t="s">
        <v>84</v>
      </c>
      <c r="BK548" s="231">
        <f>ROUND(P548*H548,2)</f>
        <v>0</v>
      </c>
      <c r="BL548" s="19" t="s">
        <v>302</v>
      </c>
      <c r="BM548" s="230" t="s">
        <v>2140</v>
      </c>
    </row>
    <row r="549" s="2" customFormat="1">
      <c r="A549" s="40"/>
      <c r="B549" s="41"/>
      <c r="C549" s="42"/>
      <c r="D549" s="232" t="s">
        <v>220</v>
      </c>
      <c r="E549" s="42"/>
      <c r="F549" s="233" t="s">
        <v>1350</v>
      </c>
      <c r="G549" s="42"/>
      <c r="H549" s="42"/>
      <c r="I549" s="234"/>
      <c r="J549" s="234"/>
      <c r="K549" s="42"/>
      <c r="L549" s="42"/>
      <c r="M549" s="46"/>
      <c r="N549" s="235"/>
      <c r="O549" s="236"/>
      <c r="P549" s="86"/>
      <c r="Q549" s="86"/>
      <c r="R549" s="86"/>
      <c r="S549" s="86"/>
      <c r="T549" s="86"/>
      <c r="U549" s="86"/>
      <c r="V549" s="86"/>
      <c r="W549" s="86"/>
      <c r="X549" s="87"/>
      <c r="Y549" s="40"/>
      <c r="Z549" s="40"/>
      <c r="AA549" s="40"/>
      <c r="AB549" s="40"/>
      <c r="AC549" s="40"/>
      <c r="AD549" s="40"/>
      <c r="AE549" s="40"/>
      <c r="AT549" s="19" t="s">
        <v>220</v>
      </c>
      <c r="AU549" s="19" t="s">
        <v>86</v>
      </c>
    </row>
    <row r="550" s="12" customFormat="1" ht="22.8" customHeight="1">
      <c r="A550" s="12"/>
      <c r="B550" s="201"/>
      <c r="C550" s="202"/>
      <c r="D550" s="203" t="s">
        <v>76</v>
      </c>
      <c r="E550" s="216" t="s">
        <v>554</v>
      </c>
      <c r="F550" s="216" t="s">
        <v>555</v>
      </c>
      <c r="G550" s="202"/>
      <c r="H550" s="202"/>
      <c r="I550" s="205"/>
      <c r="J550" s="205"/>
      <c r="K550" s="217">
        <f>BK550</f>
        <v>0</v>
      </c>
      <c r="L550" s="202"/>
      <c r="M550" s="207"/>
      <c r="N550" s="208"/>
      <c r="O550" s="209"/>
      <c r="P550" s="209"/>
      <c r="Q550" s="210">
        <f>SUM(Q551:Q577)</f>
        <v>0</v>
      </c>
      <c r="R550" s="210">
        <f>SUM(R551:R577)</f>
        <v>0</v>
      </c>
      <c r="S550" s="209"/>
      <c r="T550" s="211">
        <f>SUM(T551:T577)</f>
        <v>0</v>
      </c>
      <c r="U550" s="209"/>
      <c r="V550" s="211">
        <f>SUM(V551:V577)</f>
        <v>0.021599999999999998</v>
      </c>
      <c r="W550" s="209"/>
      <c r="X550" s="212">
        <f>SUM(X551:X577)</f>
        <v>0</v>
      </c>
      <c r="Y550" s="12"/>
      <c r="Z550" s="12"/>
      <c r="AA550" s="12"/>
      <c r="AB550" s="12"/>
      <c r="AC550" s="12"/>
      <c r="AD550" s="12"/>
      <c r="AE550" s="12"/>
      <c r="AR550" s="213" t="s">
        <v>86</v>
      </c>
      <c r="AT550" s="214" t="s">
        <v>76</v>
      </c>
      <c r="AU550" s="214" t="s">
        <v>84</v>
      </c>
      <c r="AY550" s="213" t="s">
        <v>211</v>
      </c>
      <c r="BK550" s="215">
        <f>SUM(BK551:BK577)</f>
        <v>0</v>
      </c>
    </row>
    <row r="551" s="2" customFormat="1" ht="21.75" customHeight="1">
      <c r="A551" s="40"/>
      <c r="B551" s="41"/>
      <c r="C551" s="218" t="s">
        <v>1228</v>
      </c>
      <c r="D551" s="218" t="s">
        <v>213</v>
      </c>
      <c r="E551" s="219" t="s">
        <v>2141</v>
      </c>
      <c r="F551" s="220" t="s">
        <v>2142</v>
      </c>
      <c r="G551" s="221" t="s">
        <v>497</v>
      </c>
      <c r="H551" s="222">
        <v>1</v>
      </c>
      <c r="I551" s="223"/>
      <c r="J551" s="223"/>
      <c r="K551" s="224">
        <f>ROUND(P551*H551,2)</f>
        <v>0</v>
      </c>
      <c r="L551" s="220" t="s">
        <v>22</v>
      </c>
      <c r="M551" s="46"/>
      <c r="N551" s="225" t="s">
        <v>22</v>
      </c>
      <c r="O551" s="226" t="s">
        <v>46</v>
      </c>
      <c r="P551" s="227">
        <f>I551+J551</f>
        <v>0</v>
      </c>
      <c r="Q551" s="227">
        <f>ROUND(I551*H551,2)</f>
        <v>0</v>
      </c>
      <c r="R551" s="227">
        <f>ROUND(J551*H551,2)</f>
        <v>0</v>
      </c>
      <c r="S551" s="86"/>
      <c r="T551" s="228">
        <f>S551*H551</f>
        <v>0</v>
      </c>
      <c r="U551" s="228">
        <v>0</v>
      </c>
      <c r="V551" s="228">
        <f>U551*H551</f>
        <v>0</v>
      </c>
      <c r="W551" s="228">
        <v>0</v>
      </c>
      <c r="X551" s="229">
        <f>W551*H551</f>
        <v>0</v>
      </c>
      <c r="Y551" s="40"/>
      <c r="Z551" s="40"/>
      <c r="AA551" s="40"/>
      <c r="AB551" s="40"/>
      <c r="AC551" s="40"/>
      <c r="AD551" s="40"/>
      <c r="AE551" s="40"/>
      <c r="AR551" s="230" t="s">
        <v>302</v>
      </c>
      <c r="AT551" s="230" t="s">
        <v>213</v>
      </c>
      <c r="AU551" s="230" t="s">
        <v>86</v>
      </c>
      <c r="AY551" s="19" t="s">
        <v>211</v>
      </c>
      <c r="BE551" s="231">
        <f>IF(O551="základní",K551,0)</f>
        <v>0</v>
      </c>
      <c r="BF551" s="231">
        <f>IF(O551="snížená",K551,0)</f>
        <v>0</v>
      </c>
      <c r="BG551" s="231">
        <f>IF(O551="zákl. přenesená",K551,0)</f>
        <v>0</v>
      </c>
      <c r="BH551" s="231">
        <f>IF(O551="sníž. přenesená",K551,0)</f>
        <v>0</v>
      </c>
      <c r="BI551" s="231">
        <f>IF(O551="nulová",K551,0)</f>
        <v>0</v>
      </c>
      <c r="BJ551" s="19" t="s">
        <v>84</v>
      </c>
      <c r="BK551" s="231">
        <f>ROUND(P551*H551,2)</f>
        <v>0</v>
      </c>
      <c r="BL551" s="19" t="s">
        <v>302</v>
      </c>
      <c r="BM551" s="230" t="s">
        <v>2143</v>
      </c>
    </row>
    <row r="552" s="2" customFormat="1">
      <c r="A552" s="40"/>
      <c r="B552" s="41"/>
      <c r="C552" s="42"/>
      <c r="D552" s="232" t="s">
        <v>220</v>
      </c>
      <c r="E552" s="42"/>
      <c r="F552" s="233" t="s">
        <v>2142</v>
      </c>
      <c r="G552" s="42"/>
      <c r="H552" s="42"/>
      <c r="I552" s="234"/>
      <c r="J552" s="234"/>
      <c r="K552" s="42"/>
      <c r="L552" s="42"/>
      <c r="M552" s="46"/>
      <c r="N552" s="235"/>
      <c r="O552" s="236"/>
      <c r="P552" s="86"/>
      <c r="Q552" s="86"/>
      <c r="R552" s="86"/>
      <c r="S552" s="86"/>
      <c r="T552" s="86"/>
      <c r="U552" s="86"/>
      <c r="V552" s="86"/>
      <c r="W552" s="86"/>
      <c r="X552" s="87"/>
      <c r="Y552" s="40"/>
      <c r="Z552" s="40"/>
      <c r="AA552" s="40"/>
      <c r="AB552" s="40"/>
      <c r="AC552" s="40"/>
      <c r="AD552" s="40"/>
      <c r="AE552" s="40"/>
      <c r="AT552" s="19" t="s">
        <v>220</v>
      </c>
      <c r="AU552" s="19" t="s">
        <v>86</v>
      </c>
    </row>
    <row r="553" s="13" customFormat="1">
      <c r="A553" s="13"/>
      <c r="B553" s="237"/>
      <c r="C553" s="238"/>
      <c r="D553" s="232" t="s">
        <v>222</v>
      </c>
      <c r="E553" s="239" t="s">
        <v>22</v>
      </c>
      <c r="F553" s="240" t="s">
        <v>268</v>
      </c>
      <c r="G553" s="238"/>
      <c r="H553" s="241">
        <v>1</v>
      </c>
      <c r="I553" s="242"/>
      <c r="J553" s="242"/>
      <c r="K553" s="238"/>
      <c r="L553" s="238"/>
      <c r="M553" s="243"/>
      <c r="N553" s="244"/>
      <c r="O553" s="245"/>
      <c r="P553" s="245"/>
      <c r="Q553" s="245"/>
      <c r="R553" s="245"/>
      <c r="S553" s="245"/>
      <c r="T553" s="245"/>
      <c r="U553" s="245"/>
      <c r="V553" s="245"/>
      <c r="W553" s="245"/>
      <c r="X553" s="246"/>
      <c r="Y553" s="13"/>
      <c r="Z553" s="13"/>
      <c r="AA553" s="13"/>
      <c r="AB553" s="13"/>
      <c r="AC553" s="13"/>
      <c r="AD553" s="13"/>
      <c r="AE553" s="13"/>
      <c r="AT553" s="247" t="s">
        <v>222</v>
      </c>
      <c r="AU553" s="247" t="s">
        <v>86</v>
      </c>
      <c r="AV553" s="13" t="s">
        <v>86</v>
      </c>
      <c r="AW553" s="13" t="s">
        <v>5</v>
      </c>
      <c r="AX553" s="13" t="s">
        <v>84</v>
      </c>
      <c r="AY553" s="247" t="s">
        <v>211</v>
      </c>
    </row>
    <row r="554" s="2" customFormat="1" ht="24.15" customHeight="1">
      <c r="A554" s="40"/>
      <c r="B554" s="41"/>
      <c r="C554" s="218" t="s">
        <v>1232</v>
      </c>
      <c r="D554" s="218" t="s">
        <v>213</v>
      </c>
      <c r="E554" s="219" t="s">
        <v>2144</v>
      </c>
      <c r="F554" s="220" t="s">
        <v>2145</v>
      </c>
      <c r="G554" s="221" t="s">
        <v>497</v>
      </c>
      <c r="H554" s="222">
        <v>1</v>
      </c>
      <c r="I554" s="223"/>
      <c r="J554" s="223"/>
      <c r="K554" s="224">
        <f>ROUND(P554*H554,2)</f>
        <v>0</v>
      </c>
      <c r="L554" s="220" t="s">
        <v>22</v>
      </c>
      <c r="M554" s="46"/>
      <c r="N554" s="225" t="s">
        <v>22</v>
      </c>
      <c r="O554" s="226" t="s">
        <v>46</v>
      </c>
      <c r="P554" s="227">
        <f>I554+J554</f>
        <v>0</v>
      </c>
      <c r="Q554" s="227">
        <f>ROUND(I554*H554,2)</f>
        <v>0</v>
      </c>
      <c r="R554" s="227">
        <f>ROUND(J554*H554,2)</f>
        <v>0</v>
      </c>
      <c r="S554" s="86"/>
      <c r="T554" s="228">
        <f>S554*H554</f>
        <v>0</v>
      </c>
      <c r="U554" s="228">
        <v>0</v>
      </c>
      <c r="V554" s="228">
        <f>U554*H554</f>
        <v>0</v>
      </c>
      <c r="W554" s="228">
        <v>0</v>
      </c>
      <c r="X554" s="229">
        <f>W554*H554</f>
        <v>0</v>
      </c>
      <c r="Y554" s="40"/>
      <c r="Z554" s="40"/>
      <c r="AA554" s="40"/>
      <c r="AB554" s="40"/>
      <c r="AC554" s="40"/>
      <c r="AD554" s="40"/>
      <c r="AE554" s="40"/>
      <c r="AR554" s="230" t="s">
        <v>302</v>
      </c>
      <c r="AT554" s="230" t="s">
        <v>213</v>
      </c>
      <c r="AU554" s="230" t="s">
        <v>86</v>
      </c>
      <c r="AY554" s="19" t="s">
        <v>211</v>
      </c>
      <c r="BE554" s="231">
        <f>IF(O554="základní",K554,0)</f>
        <v>0</v>
      </c>
      <c r="BF554" s="231">
        <f>IF(O554="snížená",K554,0)</f>
        <v>0</v>
      </c>
      <c r="BG554" s="231">
        <f>IF(O554="zákl. přenesená",K554,0)</f>
        <v>0</v>
      </c>
      <c r="BH554" s="231">
        <f>IF(O554="sníž. přenesená",K554,0)</f>
        <v>0</v>
      </c>
      <c r="BI554" s="231">
        <f>IF(O554="nulová",K554,0)</f>
        <v>0</v>
      </c>
      <c r="BJ554" s="19" t="s">
        <v>84</v>
      </c>
      <c r="BK554" s="231">
        <f>ROUND(P554*H554,2)</f>
        <v>0</v>
      </c>
      <c r="BL554" s="19" t="s">
        <v>302</v>
      </c>
      <c r="BM554" s="230" t="s">
        <v>2146</v>
      </c>
    </row>
    <row r="555" s="2" customFormat="1">
      <c r="A555" s="40"/>
      <c r="B555" s="41"/>
      <c r="C555" s="42"/>
      <c r="D555" s="232" t="s">
        <v>220</v>
      </c>
      <c r="E555" s="42"/>
      <c r="F555" s="233" t="s">
        <v>2145</v>
      </c>
      <c r="G555" s="42"/>
      <c r="H555" s="42"/>
      <c r="I555" s="234"/>
      <c r="J555" s="234"/>
      <c r="K555" s="42"/>
      <c r="L555" s="42"/>
      <c r="M555" s="46"/>
      <c r="N555" s="235"/>
      <c r="O555" s="236"/>
      <c r="P555" s="86"/>
      <c r="Q555" s="86"/>
      <c r="R555" s="86"/>
      <c r="S555" s="86"/>
      <c r="T555" s="86"/>
      <c r="U555" s="86"/>
      <c r="V555" s="86"/>
      <c r="W555" s="86"/>
      <c r="X555" s="87"/>
      <c r="Y555" s="40"/>
      <c r="Z555" s="40"/>
      <c r="AA555" s="40"/>
      <c r="AB555" s="40"/>
      <c r="AC555" s="40"/>
      <c r="AD555" s="40"/>
      <c r="AE555" s="40"/>
      <c r="AT555" s="19" t="s">
        <v>220</v>
      </c>
      <c r="AU555" s="19" t="s">
        <v>86</v>
      </c>
    </row>
    <row r="556" s="13" customFormat="1">
      <c r="A556" s="13"/>
      <c r="B556" s="237"/>
      <c r="C556" s="238"/>
      <c r="D556" s="232" t="s">
        <v>222</v>
      </c>
      <c r="E556" s="239" t="s">
        <v>22</v>
      </c>
      <c r="F556" s="240" t="s">
        <v>268</v>
      </c>
      <c r="G556" s="238"/>
      <c r="H556" s="241">
        <v>1</v>
      </c>
      <c r="I556" s="242"/>
      <c r="J556" s="242"/>
      <c r="K556" s="238"/>
      <c r="L556" s="238"/>
      <c r="M556" s="243"/>
      <c r="N556" s="244"/>
      <c r="O556" s="245"/>
      <c r="P556" s="245"/>
      <c r="Q556" s="245"/>
      <c r="R556" s="245"/>
      <c r="S556" s="245"/>
      <c r="T556" s="245"/>
      <c r="U556" s="245"/>
      <c r="V556" s="245"/>
      <c r="W556" s="245"/>
      <c r="X556" s="246"/>
      <c r="Y556" s="13"/>
      <c r="Z556" s="13"/>
      <c r="AA556" s="13"/>
      <c r="AB556" s="13"/>
      <c r="AC556" s="13"/>
      <c r="AD556" s="13"/>
      <c r="AE556" s="13"/>
      <c r="AT556" s="247" t="s">
        <v>222</v>
      </c>
      <c r="AU556" s="247" t="s">
        <v>86</v>
      </c>
      <c r="AV556" s="13" t="s">
        <v>86</v>
      </c>
      <c r="AW556" s="13" t="s">
        <v>5</v>
      </c>
      <c r="AX556" s="13" t="s">
        <v>84</v>
      </c>
      <c r="AY556" s="247" t="s">
        <v>211</v>
      </c>
    </row>
    <row r="557" s="2" customFormat="1" ht="24.15" customHeight="1">
      <c r="A557" s="40"/>
      <c r="B557" s="41"/>
      <c r="C557" s="218" t="s">
        <v>1237</v>
      </c>
      <c r="D557" s="218" t="s">
        <v>213</v>
      </c>
      <c r="E557" s="219" t="s">
        <v>2147</v>
      </c>
      <c r="F557" s="220" t="s">
        <v>2148</v>
      </c>
      <c r="G557" s="221" t="s">
        <v>497</v>
      </c>
      <c r="H557" s="222">
        <v>2</v>
      </c>
      <c r="I557" s="223"/>
      <c r="J557" s="223"/>
      <c r="K557" s="224">
        <f>ROUND(P557*H557,2)</f>
        <v>0</v>
      </c>
      <c r="L557" s="220" t="s">
        <v>22</v>
      </c>
      <c r="M557" s="46"/>
      <c r="N557" s="225" t="s">
        <v>22</v>
      </c>
      <c r="O557" s="226" t="s">
        <v>46</v>
      </c>
      <c r="P557" s="227">
        <f>I557+J557</f>
        <v>0</v>
      </c>
      <c r="Q557" s="227">
        <f>ROUND(I557*H557,2)</f>
        <v>0</v>
      </c>
      <c r="R557" s="227">
        <f>ROUND(J557*H557,2)</f>
        <v>0</v>
      </c>
      <c r="S557" s="86"/>
      <c r="T557" s="228">
        <f>S557*H557</f>
        <v>0</v>
      </c>
      <c r="U557" s="228">
        <v>0</v>
      </c>
      <c r="V557" s="228">
        <f>U557*H557</f>
        <v>0</v>
      </c>
      <c r="W557" s="228">
        <v>0</v>
      </c>
      <c r="X557" s="229">
        <f>W557*H557</f>
        <v>0</v>
      </c>
      <c r="Y557" s="40"/>
      <c r="Z557" s="40"/>
      <c r="AA557" s="40"/>
      <c r="AB557" s="40"/>
      <c r="AC557" s="40"/>
      <c r="AD557" s="40"/>
      <c r="AE557" s="40"/>
      <c r="AR557" s="230" t="s">
        <v>302</v>
      </c>
      <c r="AT557" s="230" t="s">
        <v>213</v>
      </c>
      <c r="AU557" s="230" t="s">
        <v>86</v>
      </c>
      <c r="AY557" s="19" t="s">
        <v>211</v>
      </c>
      <c r="BE557" s="231">
        <f>IF(O557="základní",K557,0)</f>
        <v>0</v>
      </c>
      <c r="BF557" s="231">
        <f>IF(O557="snížená",K557,0)</f>
        <v>0</v>
      </c>
      <c r="BG557" s="231">
        <f>IF(O557="zákl. přenesená",K557,0)</f>
        <v>0</v>
      </c>
      <c r="BH557" s="231">
        <f>IF(O557="sníž. přenesená",K557,0)</f>
        <v>0</v>
      </c>
      <c r="BI557" s="231">
        <f>IF(O557="nulová",K557,0)</f>
        <v>0</v>
      </c>
      <c r="BJ557" s="19" t="s">
        <v>84</v>
      </c>
      <c r="BK557" s="231">
        <f>ROUND(P557*H557,2)</f>
        <v>0</v>
      </c>
      <c r="BL557" s="19" t="s">
        <v>302</v>
      </c>
      <c r="BM557" s="230" t="s">
        <v>2149</v>
      </c>
    </row>
    <row r="558" s="2" customFormat="1">
      <c r="A558" s="40"/>
      <c r="B558" s="41"/>
      <c r="C558" s="42"/>
      <c r="D558" s="232" t="s">
        <v>220</v>
      </c>
      <c r="E558" s="42"/>
      <c r="F558" s="233" t="s">
        <v>2148</v>
      </c>
      <c r="G558" s="42"/>
      <c r="H558" s="42"/>
      <c r="I558" s="234"/>
      <c r="J558" s="234"/>
      <c r="K558" s="42"/>
      <c r="L558" s="42"/>
      <c r="M558" s="46"/>
      <c r="N558" s="235"/>
      <c r="O558" s="236"/>
      <c r="P558" s="86"/>
      <c r="Q558" s="86"/>
      <c r="R558" s="86"/>
      <c r="S558" s="86"/>
      <c r="T558" s="86"/>
      <c r="U558" s="86"/>
      <c r="V558" s="86"/>
      <c r="W558" s="86"/>
      <c r="X558" s="87"/>
      <c r="Y558" s="40"/>
      <c r="Z558" s="40"/>
      <c r="AA558" s="40"/>
      <c r="AB558" s="40"/>
      <c r="AC558" s="40"/>
      <c r="AD558" s="40"/>
      <c r="AE558" s="40"/>
      <c r="AT558" s="19" t="s">
        <v>220</v>
      </c>
      <c r="AU558" s="19" t="s">
        <v>86</v>
      </c>
    </row>
    <row r="559" s="13" customFormat="1">
      <c r="A559" s="13"/>
      <c r="B559" s="237"/>
      <c r="C559" s="238"/>
      <c r="D559" s="232" t="s">
        <v>222</v>
      </c>
      <c r="E559" s="239" t="s">
        <v>22</v>
      </c>
      <c r="F559" s="240" t="s">
        <v>1931</v>
      </c>
      <c r="G559" s="238"/>
      <c r="H559" s="241">
        <v>2</v>
      </c>
      <c r="I559" s="242"/>
      <c r="J559" s="242"/>
      <c r="K559" s="238"/>
      <c r="L559" s="238"/>
      <c r="M559" s="243"/>
      <c r="N559" s="244"/>
      <c r="O559" s="245"/>
      <c r="P559" s="245"/>
      <c r="Q559" s="245"/>
      <c r="R559" s="245"/>
      <c r="S559" s="245"/>
      <c r="T559" s="245"/>
      <c r="U559" s="245"/>
      <c r="V559" s="245"/>
      <c r="W559" s="245"/>
      <c r="X559" s="246"/>
      <c r="Y559" s="13"/>
      <c r="Z559" s="13"/>
      <c r="AA559" s="13"/>
      <c r="AB559" s="13"/>
      <c r="AC559" s="13"/>
      <c r="AD559" s="13"/>
      <c r="AE559" s="13"/>
      <c r="AT559" s="247" t="s">
        <v>222</v>
      </c>
      <c r="AU559" s="247" t="s">
        <v>86</v>
      </c>
      <c r="AV559" s="13" t="s">
        <v>86</v>
      </c>
      <c r="AW559" s="13" t="s">
        <v>5</v>
      </c>
      <c r="AX559" s="13" t="s">
        <v>84</v>
      </c>
      <c r="AY559" s="247" t="s">
        <v>211</v>
      </c>
    </row>
    <row r="560" s="2" customFormat="1" ht="24.15" customHeight="1">
      <c r="A560" s="40"/>
      <c r="B560" s="41"/>
      <c r="C560" s="218" t="s">
        <v>1244</v>
      </c>
      <c r="D560" s="218" t="s">
        <v>213</v>
      </c>
      <c r="E560" s="219" t="s">
        <v>2150</v>
      </c>
      <c r="F560" s="220" t="s">
        <v>2151</v>
      </c>
      <c r="G560" s="221" t="s">
        <v>497</v>
      </c>
      <c r="H560" s="222">
        <v>1</v>
      </c>
      <c r="I560" s="223"/>
      <c r="J560" s="223"/>
      <c r="K560" s="224">
        <f>ROUND(P560*H560,2)</f>
        <v>0</v>
      </c>
      <c r="L560" s="220" t="s">
        <v>22</v>
      </c>
      <c r="M560" s="46"/>
      <c r="N560" s="225" t="s">
        <v>22</v>
      </c>
      <c r="O560" s="226" t="s">
        <v>46</v>
      </c>
      <c r="P560" s="227">
        <f>I560+J560</f>
        <v>0</v>
      </c>
      <c r="Q560" s="227">
        <f>ROUND(I560*H560,2)</f>
        <v>0</v>
      </c>
      <c r="R560" s="227">
        <f>ROUND(J560*H560,2)</f>
        <v>0</v>
      </c>
      <c r="S560" s="86"/>
      <c r="T560" s="228">
        <f>S560*H560</f>
        <v>0</v>
      </c>
      <c r="U560" s="228">
        <v>0</v>
      </c>
      <c r="V560" s="228">
        <f>U560*H560</f>
        <v>0</v>
      </c>
      <c r="W560" s="228">
        <v>0</v>
      </c>
      <c r="X560" s="229">
        <f>W560*H560</f>
        <v>0</v>
      </c>
      <c r="Y560" s="40"/>
      <c r="Z560" s="40"/>
      <c r="AA560" s="40"/>
      <c r="AB560" s="40"/>
      <c r="AC560" s="40"/>
      <c r="AD560" s="40"/>
      <c r="AE560" s="40"/>
      <c r="AR560" s="230" t="s">
        <v>302</v>
      </c>
      <c r="AT560" s="230" t="s">
        <v>213</v>
      </c>
      <c r="AU560" s="230" t="s">
        <v>86</v>
      </c>
      <c r="AY560" s="19" t="s">
        <v>211</v>
      </c>
      <c r="BE560" s="231">
        <f>IF(O560="základní",K560,0)</f>
        <v>0</v>
      </c>
      <c r="BF560" s="231">
        <f>IF(O560="snížená",K560,0)</f>
        <v>0</v>
      </c>
      <c r="BG560" s="231">
        <f>IF(O560="zákl. přenesená",K560,0)</f>
        <v>0</v>
      </c>
      <c r="BH560" s="231">
        <f>IF(O560="sníž. přenesená",K560,0)</f>
        <v>0</v>
      </c>
      <c r="BI560" s="231">
        <f>IF(O560="nulová",K560,0)</f>
        <v>0</v>
      </c>
      <c r="BJ560" s="19" t="s">
        <v>84</v>
      </c>
      <c r="BK560" s="231">
        <f>ROUND(P560*H560,2)</f>
        <v>0</v>
      </c>
      <c r="BL560" s="19" t="s">
        <v>302</v>
      </c>
      <c r="BM560" s="230" t="s">
        <v>2152</v>
      </c>
    </row>
    <row r="561" s="2" customFormat="1">
      <c r="A561" s="40"/>
      <c r="B561" s="41"/>
      <c r="C561" s="42"/>
      <c r="D561" s="232" t="s">
        <v>220</v>
      </c>
      <c r="E561" s="42"/>
      <c r="F561" s="233" t="s">
        <v>2151</v>
      </c>
      <c r="G561" s="42"/>
      <c r="H561" s="42"/>
      <c r="I561" s="234"/>
      <c r="J561" s="234"/>
      <c r="K561" s="42"/>
      <c r="L561" s="42"/>
      <c r="M561" s="46"/>
      <c r="N561" s="235"/>
      <c r="O561" s="236"/>
      <c r="P561" s="86"/>
      <c r="Q561" s="86"/>
      <c r="R561" s="86"/>
      <c r="S561" s="86"/>
      <c r="T561" s="86"/>
      <c r="U561" s="86"/>
      <c r="V561" s="86"/>
      <c r="W561" s="86"/>
      <c r="X561" s="87"/>
      <c r="Y561" s="40"/>
      <c r="Z561" s="40"/>
      <c r="AA561" s="40"/>
      <c r="AB561" s="40"/>
      <c r="AC561" s="40"/>
      <c r="AD561" s="40"/>
      <c r="AE561" s="40"/>
      <c r="AT561" s="19" t="s">
        <v>220</v>
      </c>
      <c r="AU561" s="19" t="s">
        <v>86</v>
      </c>
    </row>
    <row r="562" s="13" customFormat="1">
      <c r="A562" s="13"/>
      <c r="B562" s="237"/>
      <c r="C562" s="238"/>
      <c r="D562" s="232" t="s">
        <v>222</v>
      </c>
      <c r="E562" s="239" t="s">
        <v>22</v>
      </c>
      <c r="F562" s="240" t="s">
        <v>268</v>
      </c>
      <c r="G562" s="238"/>
      <c r="H562" s="241">
        <v>1</v>
      </c>
      <c r="I562" s="242"/>
      <c r="J562" s="242"/>
      <c r="K562" s="238"/>
      <c r="L562" s="238"/>
      <c r="M562" s="243"/>
      <c r="N562" s="244"/>
      <c r="O562" s="245"/>
      <c r="P562" s="245"/>
      <c r="Q562" s="245"/>
      <c r="R562" s="245"/>
      <c r="S562" s="245"/>
      <c r="T562" s="245"/>
      <c r="U562" s="245"/>
      <c r="V562" s="245"/>
      <c r="W562" s="245"/>
      <c r="X562" s="246"/>
      <c r="Y562" s="13"/>
      <c r="Z562" s="13"/>
      <c r="AA562" s="13"/>
      <c r="AB562" s="13"/>
      <c r="AC562" s="13"/>
      <c r="AD562" s="13"/>
      <c r="AE562" s="13"/>
      <c r="AT562" s="247" t="s">
        <v>222</v>
      </c>
      <c r="AU562" s="247" t="s">
        <v>86</v>
      </c>
      <c r="AV562" s="13" t="s">
        <v>86</v>
      </c>
      <c r="AW562" s="13" t="s">
        <v>5</v>
      </c>
      <c r="AX562" s="13" t="s">
        <v>84</v>
      </c>
      <c r="AY562" s="247" t="s">
        <v>211</v>
      </c>
    </row>
    <row r="563" s="2" customFormat="1" ht="24.15" customHeight="1">
      <c r="A563" s="40"/>
      <c r="B563" s="41"/>
      <c r="C563" s="218" t="s">
        <v>1250</v>
      </c>
      <c r="D563" s="218" t="s">
        <v>213</v>
      </c>
      <c r="E563" s="219" t="s">
        <v>2153</v>
      </c>
      <c r="F563" s="220" t="s">
        <v>2154</v>
      </c>
      <c r="G563" s="221" t="s">
        <v>497</v>
      </c>
      <c r="H563" s="222">
        <v>3</v>
      </c>
      <c r="I563" s="223"/>
      <c r="J563" s="223"/>
      <c r="K563" s="224">
        <f>ROUND(P563*H563,2)</f>
        <v>0</v>
      </c>
      <c r="L563" s="220" t="s">
        <v>22</v>
      </c>
      <c r="M563" s="46"/>
      <c r="N563" s="225" t="s">
        <v>22</v>
      </c>
      <c r="O563" s="226" t="s">
        <v>46</v>
      </c>
      <c r="P563" s="227">
        <f>I563+J563</f>
        <v>0</v>
      </c>
      <c r="Q563" s="227">
        <f>ROUND(I563*H563,2)</f>
        <v>0</v>
      </c>
      <c r="R563" s="227">
        <f>ROUND(J563*H563,2)</f>
        <v>0</v>
      </c>
      <c r="S563" s="86"/>
      <c r="T563" s="228">
        <f>S563*H563</f>
        <v>0</v>
      </c>
      <c r="U563" s="228">
        <v>0</v>
      </c>
      <c r="V563" s="228">
        <f>U563*H563</f>
        <v>0</v>
      </c>
      <c r="W563" s="228">
        <v>0</v>
      </c>
      <c r="X563" s="229">
        <f>W563*H563</f>
        <v>0</v>
      </c>
      <c r="Y563" s="40"/>
      <c r="Z563" s="40"/>
      <c r="AA563" s="40"/>
      <c r="AB563" s="40"/>
      <c r="AC563" s="40"/>
      <c r="AD563" s="40"/>
      <c r="AE563" s="40"/>
      <c r="AR563" s="230" t="s">
        <v>302</v>
      </c>
      <c r="AT563" s="230" t="s">
        <v>213</v>
      </c>
      <c r="AU563" s="230" t="s">
        <v>86</v>
      </c>
      <c r="AY563" s="19" t="s">
        <v>211</v>
      </c>
      <c r="BE563" s="231">
        <f>IF(O563="základní",K563,0)</f>
        <v>0</v>
      </c>
      <c r="BF563" s="231">
        <f>IF(O563="snížená",K563,0)</f>
        <v>0</v>
      </c>
      <c r="BG563" s="231">
        <f>IF(O563="zákl. přenesená",K563,0)</f>
        <v>0</v>
      </c>
      <c r="BH563" s="231">
        <f>IF(O563="sníž. přenesená",K563,0)</f>
        <v>0</v>
      </c>
      <c r="BI563" s="231">
        <f>IF(O563="nulová",K563,0)</f>
        <v>0</v>
      </c>
      <c r="BJ563" s="19" t="s">
        <v>84</v>
      </c>
      <c r="BK563" s="231">
        <f>ROUND(P563*H563,2)</f>
        <v>0</v>
      </c>
      <c r="BL563" s="19" t="s">
        <v>302</v>
      </c>
      <c r="BM563" s="230" t="s">
        <v>2155</v>
      </c>
    </row>
    <row r="564" s="2" customFormat="1">
      <c r="A564" s="40"/>
      <c r="B564" s="41"/>
      <c r="C564" s="42"/>
      <c r="D564" s="232" t="s">
        <v>220</v>
      </c>
      <c r="E564" s="42"/>
      <c r="F564" s="233" t="s">
        <v>2154</v>
      </c>
      <c r="G564" s="42"/>
      <c r="H564" s="42"/>
      <c r="I564" s="234"/>
      <c r="J564" s="234"/>
      <c r="K564" s="42"/>
      <c r="L564" s="42"/>
      <c r="M564" s="46"/>
      <c r="N564" s="235"/>
      <c r="O564" s="236"/>
      <c r="P564" s="86"/>
      <c r="Q564" s="86"/>
      <c r="R564" s="86"/>
      <c r="S564" s="86"/>
      <c r="T564" s="86"/>
      <c r="U564" s="86"/>
      <c r="V564" s="86"/>
      <c r="W564" s="86"/>
      <c r="X564" s="87"/>
      <c r="Y564" s="40"/>
      <c r="Z564" s="40"/>
      <c r="AA564" s="40"/>
      <c r="AB564" s="40"/>
      <c r="AC564" s="40"/>
      <c r="AD564" s="40"/>
      <c r="AE564" s="40"/>
      <c r="AT564" s="19" t="s">
        <v>220</v>
      </c>
      <c r="AU564" s="19" t="s">
        <v>86</v>
      </c>
    </row>
    <row r="565" s="13" customFormat="1">
      <c r="A565" s="13"/>
      <c r="B565" s="237"/>
      <c r="C565" s="238"/>
      <c r="D565" s="232" t="s">
        <v>222</v>
      </c>
      <c r="E565" s="239" t="s">
        <v>22</v>
      </c>
      <c r="F565" s="240" t="s">
        <v>1909</v>
      </c>
      <c r="G565" s="238"/>
      <c r="H565" s="241">
        <v>3</v>
      </c>
      <c r="I565" s="242"/>
      <c r="J565" s="242"/>
      <c r="K565" s="238"/>
      <c r="L565" s="238"/>
      <c r="M565" s="243"/>
      <c r="N565" s="244"/>
      <c r="O565" s="245"/>
      <c r="P565" s="245"/>
      <c r="Q565" s="245"/>
      <c r="R565" s="245"/>
      <c r="S565" s="245"/>
      <c r="T565" s="245"/>
      <c r="U565" s="245"/>
      <c r="V565" s="245"/>
      <c r="W565" s="245"/>
      <c r="X565" s="246"/>
      <c r="Y565" s="13"/>
      <c r="Z565" s="13"/>
      <c r="AA565" s="13"/>
      <c r="AB565" s="13"/>
      <c r="AC565" s="13"/>
      <c r="AD565" s="13"/>
      <c r="AE565" s="13"/>
      <c r="AT565" s="247" t="s">
        <v>222</v>
      </c>
      <c r="AU565" s="247" t="s">
        <v>86</v>
      </c>
      <c r="AV565" s="13" t="s">
        <v>86</v>
      </c>
      <c r="AW565" s="13" t="s">
        <v>5</v>
      </c>
      <c r="AX565" s="13" t="s">
        <v>84</v>
      </c>
      <c r="AY565" s="247" t="s">
        <v>211</v>
      </c>
    </row>
    <row r="566" s="2" customFormat="1" ht="24.15" customHeight="1">
      <c r="A566" s="40"/>
      <c r="B566" s="41"/>
      <c r="C566" s="218" t="s">
        <v>1254</v>
      </c>
      <c r="D566" s="218" t="s">
        <v>213</v>
      </c>
      <c r="E566" s="219" t="s">
        <v>2156</v>
      </c>
      <c r="F566" s="220" t="s">
        <v>2157</v>
      </c>
      <c r="G566" s="221" t="s">
        <v>497</v>
      </c>
      <c r="H566" s="222">
        <v>1</v>
      </c>
      <c r="I566" s="223"/>
      <c r="J566" s="223"/>
      <c r="K566" s="224">
        <f>ROUND(P566*H566,2)</f>
        <v>0</v>
      </c>
      <c r="L566" s="220" t="s">
        <v>22</v>
      </c>
      <c r="M566" s="46"/>
      <c r="N566" s="225" t="s">
        <v>22</v>
      </c>
      <c r="O566" s="226" t="s">
        <v>46</v>
      </c>
      <c r="P566" s="227">
        <f>I566+J566</f>
        <v>0</v>
      </c>
      <c r="Q566" s="227">
        <f>ROUND(I566*H566,2)</f>
        <v>0</v>
      </c>
      <c r="R566" s="227">
        <f>ROUND(J566*H566,2)</f>
        <v>0</v>
      </c>
      <c r="S566" s="86"/>
      <c r="T566" s="228">
        <f>S566*H566</f>
        <v>0</v>
      </c>
      <c r="U566" s="228">
        <v>0</v>
      </c>
      <c r="V566" s="228">
        <f>U566*H566</f>
        <v>0</v>
      </c>
      <c r="W566" s="228">
        <v>0</v>
      </c>
      <c r="X566" s="229">
        <f>W566*H566</f>
        <v>0</v>
      </c>
      <c r="Y566" s="40"/>
      <c r="Z566" s="40"/>
      <c r="AA566" s="40"/>
      <c r="AB566" s="40"/>
      <c r="AC566" s="40"/>
      <c r="AD566" s="40"/>
      <c r="AE566" s="40"/>
      <c r="AR566" s="230" t="s">
        <v>302</v>
      </c>
      <c r="AT566" s="230" t="s">
        <v>213</v>
      </c>
      <c r="AU566" s="230" t="s">
        <v>86</v>
      </c>
      <c r="AY566" s="19" t="s">
        <v>211</v>
      </c>
      <c r="BE566" s="231">
        <f>IF(O566="základní",K566,0)</f>
        <v>0</v>
      </c>
      <c r="BF566" s="231">
        <f>IF(O566="snížená",K566,0)</f>
        <v>0</v>
      </c>
      <c r="BG566" s="231">
        <f>IF(O566="zákl. přenesená",K566,0)</f>
        <v>0</v>
      </c>
      <c r="BH566" s="231">
        <f>IF(O566="sníž. přenesená",K566,0)</f>
        <v>0</v>
      </c>
      <c r="BI566" s="231">
        <f>IF(O566="nulová",K566,0)</f>
        <v>0</v>
      </c>
      <c r="BJ566" s="19" t="s">
        <v>84</v>
      </c>
      <c r="BK566" s="231">
        <f>ROUND(P566*H566,2)</f>
        <v>0</v>
      </c>
      <c r="BL566" s="19" t="s">
        <v>302</v>
      </c>
      <c r="BM566" s="230" t="s">
        <v>2158</v>
      </c>
    </row>
    <row r="567" s="2" customFormat="1">
      <c r="A567" s="40"/>
      <c r="B567" s="41"/>
      <c r="C567" s="42"/>
      <c r="D567" s="232" t="s">
        <v>220</v>
      </c>
      <c r="E567" s="42"/>
      <c r="F567" s="233" t="s">
        <v>2157</v>
      </c>
      <c r="G567" s="42"/>
      <c r="H567" s="42"/>
      <c r="I567" s="234"/>
      <c r="J567" s="234"/>
      <c r="K567" s="42"/>
      <c r="L567" s="42"/>
      <c r="M567" s="46"/>
      <c r="N567" s="235"/>
      <c r="O567" s="236"/>
      <c r="P567" s="86"/>
      <c r="Q567" s="86"/>
      <c r="R567" s="86"/>
      <c r="S567" s="86"/>
      <c r="T567" s="86"/>
      <c r="U567" s="86"/>
      <c r="V567" s="86"/>
      <c r="W567" s="86"/>
      <c r="X567" s="87"/>
      <c r="Y567" s="40"/>
      <c r="Z567" s="40"/>
      <c r="AA567" s="40"/>
      <c r="AB567" s="40"/>
      <c r="AC567" s="40"/>
      <c r="AD567" s="40"/>
      <c r="AE567" s="40"/>
      <c r="AT567" s="19" t="s">
        <v>220</v>
      </c>
      <c r="AU567" s="19" t="s">
        <v>86</v>
      </c>
    </row>
    <row r="568" s="13" customFormat="1">
      <c r="A568" s="13"/>
      <c r="B568" s="237"/>
      <c r="C568" s="238"/>
      <c r="D568" s="232" t="s">
        <v>222</v>
      </c>
      <c r="E568" s="239" t="s">
        <v>22</v>
      </c>
      <c r="F568" s="240" t="s">
        <v>268</v>
      </c>
      <c r="G568" s="238"/>
      <c r="H568" s="241">
        <v>1</v>
      </c>
      <c r="I568" s="242"/>
      <c r="J568" s="242"/>
      <c r="K568" s="238"/>
      <c r="L568" s="238"/>
      <c r="M568" s="243"/>
      <c r="N568" s="244"/>
      <c r="O568" s="245"/>
      <c r="P568" s="245"/>
      <c r="Q568" s="245"/>
      <c r="R568" s="245"/>
      <c r="S568" s="245"/>
      <c r="T568" s="245"/>
      <c r="U568" s="245"/>
      <c r="V568" s="245"/>
      <c r="W568" s="245"/>
      <c r="X568" s="246"/>
      <c r="Y568" s="13"/>
      <c r="Z568" s="13"/>
      <c r="AA568" s="13"/>
      <c r="AB568" s="13"/>
      <c r="AC568" s="13"/>
      <c r="AD568" s="13"/>
      <c r="AE568" s="13"/>
      <c r="AT568" s="247" t="s">
        <v>222</v>
      </c>
      <c r="AU568" s="247" t="s">
        <v>86</v>
      </c>
      <c r="AV568" s="13" t="s">
        <v>86</v>
      </c>
      <c r="AW568" s="13" t="s">
        <v>5</v>
      </c>
      <c r="AX568" s="13" t="s">
        <v>84</v>
      </c>
      <c r="AY568" s="247" t="s">
        <v>211</v>
      </c>
    </row>
    <row r="569" s="2" customFormat="1" ht="24.15" customHeight="1">
      <c r="A569" s="40"/>
      <c r="B569" s="41"/>
      <c r="C569" s="218" t="s">
        <v>1259</v>
      </c>
      <c r="D569" s="218" t="s">
        <v>213</v>
      </c>
      <c r="E569" s="219" t="s">
        <v>2159</v>
      </c>
      <c r="F569" s="220" t="s">
        <v>2160</v>
      </c>
      <c r="G569" s="221" t="s">
        <v>497</v>
      </c>
      <c r="H569" s="222">
        <v>9</v>
      </c>
      <c r="I569" s="223"/>
      <c r="J569" s="223"/>
      <c r="K569" s="224">
        <f>ROUND(P569*H569,2)</f>
        <v>0</v>
      </c>
      <c r="L569" s="220" t="s">
        <v>217</v>
      </c>
      <c r="M569" s="46"/>
      <c r="N569" s="225" t="s">
        <v>22</v>
      </c>
      <c r="O569" s="226" t="s">
        <v>46</v>
      </c>
      <c r="P569" s="227">
        <f>I569+J569</f>
        <v>0</v>
      </c>
      <c r="Q569" s="227">
        <f>ROUND(I569*H569,2)</f>
        <v>0</v>
      </c>
      <c r="R569" s="227">
        <f>ROUND(J569*H569,2)</f>
        <v>0</v>
      </c>
      <c r="S569" s="86"/>
      <c r="T569" s="228">
        <f>S569*H569</f>
        <v>0</v>
      </c>
      <c r="U569" s="228">
        <v>0</v>
      </c>
      <c r="V569" s="228">
        <f>U569*H569</f>
        <v>0</v>
      </c>
      <c r="W569" s="228">
        <v>0</v>
      </c>
      <c r="X569" s="229">
        <f>W569*H569</f>
        <v>0</v>
      </c>
      <c r="Y569" s="40"/>
      <c r="Z569" s="40"/>
      <c r="AA569" s="40"/>
      <c r="AB569" s="40"/>
      <c r="AC569" s="40"/>
      <c r="AD569" s="40"/>
      <c r="AE569" s="40"/>
      <c r="AR569" s="230" t="s">
        <v>302</v>
      </c>
      <c r="AT569" s="230" t="s">
        <v>213</v>
      </c>
      <c r="AU569" s="230" t="s">
        <v>86</v>
      </c>
      <c r="AY569" s="19" t="s">
        <v>211</v>
      </c>
      <c r="BE569" s="231">
        <f>IF(O569="základní",K569,0)</f>
        <v>0</v>
      </c>
      <c r="BF569" s="231">
        <f>IF(O569="snížená",K569,0)</f>
        <v>0</v>
      </c>
      <c r="BG569" s="231">
        <f>IF(O569="zákl. přenesená",K569,0)</f>
        <v>0</v>
      </c>
      <c r="BH569" s="231">
        <f>IF(O569="sníž. přenesená",K569,0)</f>
        <v>0</v>
      </c>
      <c r="BI569" s="231">
        <f>IF(O569="nulová",K569,0)</f>
        <v>0</v>
      </c>
      <c r="BJ569" s="19" t="s">
        <v>84</v>
      </c>
      <c r="BK569" s="231">
        <f>ROUND(P569*H569,2)</f>
        <v>0</v>
      </c>
      <c r="BL569" s="19" t="s">
        <v>302</v>
      </c>
      <c r="BM569" s="230" t="s">
        <v>2161</v>
      </c>
    </row>
    <row r="570" s="2" customFormat="1">
      <c r="A570" s="40"/>
      <c r="B570" s="41"/>
      <c r="C570" s="42"/>
      <c r="D570" s="232" t="s">
        <v>220</v>
      </c>
      <c r="E570" s="42"/>
      <c r="F570" s="233" t="s">
        <v>2162</v>
      </c>
      <c r="G570" s="42"/>
      <c r="H570" s="42"/>
      <c r="I570" s="234"/>
      <c r="J570" s="234"/>
      <c r="K570" s="42"/>
      <c r="L570" s="42"/>
      <c r="M570" s="46"/>
      <c r="N570" s="235"/>
      <c r="O570" s="236"/>
      <c r="P570" s="86"/>
      <c r="Q570" s="86"/>
      <c r="R570" s="86"/>
      <c r="S570" s="86"/>
      <c r="T570" s="86"/>
      <c r="U570" s="86"/>
      <c r="V570" s="86"/>
      <c r="W570" s="86"/>
      <c r="X570" s="87"/>
      <c r="Y570" s="40"/>
      <c r="Z570" s="40"/>
      <c r="AA570" s="40"/>
      <c r="AB570" s="40"/>
      <c r="AC570" s="40"/>
      <c r="AD570" s="40"/>
      <c r="AE570" s="40"/>
      <c r="AT570" s="19" t="s">
        <v>220</v>
      </c>
      <c r="AU570" s="19" t="s">
        <v>86</v>
      </c>
    </row>
    <row r="571" s="13" customFormat="1">
      <c r="A571" s="13"/>
      <c r="B571" s="237"/>
      <c r="C571" s="238"/>
      <c r="D571" s="232" t="s">
        <v>222</v>
      </c>
      <c r="E571" s="239" t="s">
        <v>22</v>
      </c>
      <c r="F571" s="240" t="s">
        <v>2163</v>
      </c>
      <c r="G571" s="238"/>
      <c r="H571" s="241">
        <v>9</v>
      </c>
      <c r="I571" s="242"/>
      <c r="J571" s="242"/>
      <c r="K571" s="238"/>
      <c r="L571" s="238"/>
      <c r="M571" s="243"/>
      <c r="N571" s="244"/>
      <c r="O571" s="245"/>
      <c r="P571" s="245"/>
      <c r="Q571" s="245"/>
      <c r="R571" s="245"/>
      <c r="S571" s="245"/>
      <c r="T571" s="245"/>
      <c r="U571" s="245"/>
      <c r="V571" s="245"/>
      <c r="W571" s="245"/>
      <c r="X571" s="246"/>
      <c r="Y571" s="13"/>
      <c r="Z571" s="13"/>
      <c r="AA571" s="13"/>
      <c r="AB571" s="13"/>
      <c r="AC571" s="13"/>
      <c r="AD571" s="13"/>
      <c r="AE571" s="13"/>
      <c r="AT571" s="247" t="s">
        <v>222</v>
      </c>
      <c r="AU571" s="247" t="s">
        <v>86</v>
      </c>
      <c r="AV571" s="13" t="s">
        <v>86</v>
      </c>
      <c r="AW571" s="13" t="s">
        <v>5</v>
      </c>
      <c r="AX571" s="13" t="s">
        <v>84</v>
      </c>
      <c r="AY571" s="247" t="s">
        <v>211</v>
      </c>
    </row>
    <row r="572" s="2" customFormat="1" ht="24.15" customHeight="1">
      <c r="A572" s="40"/>
      <c r="B572" s="41"/>
      <c r="C572" s="259" t="s">
        <v>1266</v>
      </c>
      <c r="D572" s="259" t="s">
        <v>452</v>
      </c>
      <c r="E572" s="260" t="s">
        <v>2164</v>
      </c>
      <c r="F572" s="261" t="s">
        <v>2165</v>
      </c>
      <c r="G572" s="262" t="s">
        <v>497</v>
      </c>
      <c r="H572" s="263">
        <v>9</v>
      </c>
      <c r="I572" s="264"/>
      <c r="J572" s="265"/>
      <c r="K572" s="266">
        <f>ROUND(P572*H572,2)</f>
        <v>0</v>
      </c>
      <c r="L572" s="261" t="s">
        <v>217</v>
      </c>
      <c r="M572" s="267"/>
      <c r="N572" s="268" t="s">
        <v>22</v>
      </c>
      <c r="O572" s="226" t="s">
        <v>46</v>
      </c>
      <c r="P572" s="227">
        <f>I572+J572</f>
        <v>0</v>
      </c>
      <c r="Q572" s="227">
        <f>ROUND(I572*H572,2)</f>
        <v>0</v>
      </c>
      <c r="R572" s="227">
        <f>ROUND(J572*H572,2)</f>
        <v>0</v>
      </c>
      <c r="S572" s="86"/>
      <c r="T572" s="228">
        <f>S572*H572</f>
        <v>0</v>
      </c>
      <c r="U572" s="228">
        <v>0.0023999999999999998</v>
      </c>
      <c r="V572" s="228">
        <f>U572*H572</f>
        <v>0.021599999999999998</v>
      </c>
      <c r="W572" s="228">
        <v>0</v>
      </c>
      <c r="X572" s="229">
        <f>W572*H572</f>
        <v>0</v>
      </c>
      <c r="Y572" s="40"/>
      <c r="Z572" s="40"/>
      <c r="AA572" s="40"/>
      <c r="AB572" s="40"/>
      <c r="AC572" s="40"/>
      <c r="AD572" s="40"/>
      <c r="AE572" s="40"/>
      <c r="AR572" s="230" t="s">
        <v>402</v>
      </c>
      <c r="AT572" s="230" t="s">
        <v>452</v>
      </c>
      <c r="AU572" s="230" t="s">
        <v>86</v>
      </c>
      <c r="AY572" s="19" t="s">
        <v>211</v>
      </c>
      <c r="BE572" s="231">
        <f>IF(O572="základní",K572,0)</f>
        <v>0</v>
      </c>
      <c r="BF572" s="231">
        <f>IF(O572="snížená",K572,0)</f>
        <v>0</v>
      </c>
      <c r="BG572" s="231">
        <f>IF(O572="zákl. přenesená",K572,0)</f>
        <v>0</v>
      </c>
      <c r="BH572" s="231">
        <f>IF(O572="sníž. přenesená",K572,0)</f>
        <v>0</v>
      </c>
      <c r="BI572" s="231">
        <f>IF(O572="nulová",K572,0)</f>
        <v>0</v>
      </c>
      <c r="BJ572" s="19" t="s">
        <v>84</v>
      </c>
      <c r="BK572" s="231">
        <f>ROUND(P572*H572,2)</f>
        <v>0</v>
      </c>
      <c r="BL572" s="19" t="s">
        <v>302</v>
      </c>
      <c r="BM572" s="230" t="s">
        <v>2166</v>
      </c>
    </row>
    <row r="573" s="2" customFormat="1">
      <c r="A573" s="40"/>
      <c r="B573" s="41"/>
      <c r="C573" s="42"/>
      <c r="D573" s="232" t="s">
        <v>220</v>
      </c>
      <c r="E573" s="42"/>
      <c r="F573" s="233" t="s">
        <v>2165</v>
      </c>
      <c r="G573" s="42"/>
      <c r="H573" s="42"/>
      <c r="I573" s="234"/>
      <c r="J573" s="234"/>
      <c r="K573" s="42"/>
      <c r="L573" s="42"/>
      <c r="M573" s="46"/>
      <c r="N573" s="235"/>
      <c r="O573" s="236"/>
      <c r="P573" s="86"/>
      <c r="Q573" s="86"/>
      <c r="R573" s="86"/>
      <c r="S573" s="86"/>
      <c r="T573" s="86"/>
      <c r="U573" s="86"/>
      <c r="V573" s="86"/>
      <c r="W573" s="86"/>
      <c r="X573" s="87"/>
      <c r="Y573" s="40"/>
      <c r="Z573" s="40"/>
      <c r="AA573" s="40"/>
      <c r="AB573" s="40"/>
      <c r="AC573" s="40"/>
      <c r="AD573" s="40"/>
      <c r="AE573" s="40"/>
      <c r="AT573" s="19" t="s">
        <v>220</v>
      </c>
      <c r="AU573" s="19" t="s">
        <v>86</v>
      </c>
    </row>
    <row r="574" s="2" customFormat="1" ht="24.15" customHeight="1">
      <c r="A574" s="40"/>
      <c r="B574" s="41"/>
      <c r="C574" s="218" t="s">
        <v>1274</v>
      </c>
      <c r="D574" s="218" t="s">
        <v>213</v>
      </c>
      <c r="E574" s="219" t="s">
        <v>2167</v>
      </c>
      <c r="F574" s="220" t="s">
        <v>2168</v>
      </c>
      <c r="G574" s="221" t="s">
        <v>249</v>
      </c>
      <c r="H574" s="222">
        <v>0.021999999999999999</v>
      </c>
      <c r="I574" s="223"/>
      <c r="J574" s="223"/>
      <c r="K574" s="224">
        <f>ROUND(P574*H574,2)</f>
        <v>0</v>
      </c>
      <c r="L574" s="220" t="s">
        <v>217</v>
      </c>
      <c r="M574" s="46"/>
      <c r="N574" s="225" t="s">
        <v>22</v>
      </c>
      <c r="O574" s="226" t="s">
        <v>46</v>
      </c>
      <c r="P574" s="227">
        <f>I574+J574</f>
        <v>0</v>
      </c>
      <c r="Q574" s="227">
        <f>ROUND(I574*H574,2)</f>
        <v>0</v>
      </c>
      <c r="R574" s="227">
        <f>ROUND(J574*H574,2)</f>
        <v>0</v>
      </c>
      <c r="S574" s="86"/>
      <c r="T574" s="228">
        <f>S574*H574</f>
        <v>0</v>
      </c>
      <c r="U574" s="228">
        <v>0</v>
      </c>
      <c r="V574" s="228">
        <f>U574*H574</f>
        <v>0</v>
      </c>
      <c r="W574" s="228">
        <v>0</v>
      </c>
      <c r="X574" s="229">
        <f>W574*H574</f>
        <v>0</v>
      </c>
      <c r="Y574" s="40"/>
      <c r="Z574" s="40"/>
      <c r="AA574" s="40"/>
      <c r="AB574" s="40"/>
      <c r="AC574" s="40"/>
      <c r="AD574" s="40"/>
      <c r="AE574" s="40"/>
      <c r="AR574" s="230" t="s">
        <v>302</v>
      </c>
      <c r="AT574" s="230" t="s">
        <v>213</v>
      </c>
      <c r="AU574" s="230" t="s">
        <v>86</v>
      </c>
      <c r="AY574" s="19" t="s">
        <v>211</v>
      </c>
      <c r="BE574" s="231">
        <f>IF(O574="základní",K574,0)</f>
        <v>0</v>
      </c>
      <c r="BF574" s="231">
        <f>IF(O574="snížená",K574,0)</f>
        <v>0</v>
      </c>
      <c r="BG574" s="231">
        <f>IF(O574="zákl. přenesená",K574,0)</f>
        <v>0</v>
      </c>
      <c r="BH574" s="231">
        <f>IF(O574="sníž. přenesená",K574,0)</f>
        <v>0</v>
      </c>
      <c r="BI574" s="231">
        <f>IF(O574="nulová",K574,0)</f>
        <v>0</v>
      </c>
      <c r="BJ574" s="19" t="s">
        <v>84</v>
      </c>
      <c r="BK574" s="231">
        <f>ROUND(P574*H574,2)</f>
        <v>0</v>
      </c>
      <c r="BL574" s="19" t="s">
        <v>302</v>
      </c>
      <c r="BM574" s="230" t="s">
        <v>2169</v>
      </c>
    </row>
    <row r="575" s="2" customFormat="1">
      <c r="A575" s="40"/>
      <c r="B575" s="41"/>
      <c r="C575" s="42"/>
      <c r="D575" s="232" t="s">
        <v>220</v>
      </c>
      <c r="E575" s="42"/>
      <c r="F575" s="233" t="s">
        <v>2170</v>
      </c>
      <c r="G575" s="42"/>
      <c r="H575" s="42"/>
      <c r="I575" s="234"/>
      <c r="J575" s="234"/>
      <c r="K575" s="42"/>
      <c r="L575" s="42"/>
      <c r="M575" s="46"/>
      <c r="N575" s="235"/>
      <c r="O575" s="236"/>
      <c r="P575" s="86"/>
      <c r="Q575" s="86"/>
      <c r="R575" s="86"/>
      <c r="S575" s="86"/>
      <c r="T575" s="86"/>
      <c r="U575" s="86"/>
      <c r="V575" s="86"/>
      <c r="W575" s="86"/>
      <c r="X575" s="87"/>
      <c r="Y575" s="40"/>
      <c r="Z575" s="40"/>
      <c r="AA575" s="40"/>
      <c r="AB575" s="40"/>
      <c r="AC575" s="40"/>
      <c r="AD575" s="40"/>
      <c r="AE575" s="40"/>
      <c r="AT575" s="19" t="s">
        <v>220</v>
      </c>
      <c r="AU575" s="19" t="s">
        <v>86</v>
      </c>
    </row>
    <row r="576" s="2" customFormat="1" ht="24.15" customHeight="1">
      <c r="A576" s="40"/>
      <c r="B576" s="41"/>
      <c r="C576" s="218" t="s">
        <v>1279</v>
      </c>
      <c r="D576" s="218" t="s">
        <v>213</v>
      </c>
      <c r="E576" s="219" t="s">
        <v>2171</v>
      </c>
      <c r="F576" s="220" t="s">
        <v>2172</v>
      </c>
      <c r="G576" s="221" t="s">
        <v>249</v>
      </c>
      <c r="H576" s="222">
        <v>0.021999999999999999</v>
      </c>
      <c r="I576" s="223"/>
      <c r="J576" s="223"/>
      <c r="K576" s="224">
        <f>ROUND(P576*H576,2)</f>
        <v>0</v>
      </c>
      <c r="L576" s="220" t="s">
        <v>217</v>
      </c>
      <c r="M576" s="46"/>
      <c r="N576" s="225" t="s">
        <v>22</v>
      </c>
      <c r="O576" s="226" t="s">
        <v>46</v>
      </c>
      <c r="P576" s="227">
        <f>I576+J576</f>
        <v>0</v>
      </c>
      <c r="Q576" s="227">
        <f>ROUND(I576*H576,2)</f>
        <v>0</v>
      </c>
      <c r="R576" s="227">
        <f>ROUND(J576*H576,2)</f>
        <v>0</v>
      </c>
      <c r="S576" s="86"/>
      <c r="T576" s="228">
        <f>S576*H576</f>
        <v>0</v>
      </c>
      <c r="U576" s="228">
        <v>0</v>
      </c>
      <c r="V576" s="228">
        <f>U576*H576</f>
        <v>0</v>
      </c>
      <c r="W576" s="228">
        <v>0</v>
      </c>
      <c r="X576" s="229">
        <f>W576*H576</f>
        <v>0</v>
      </c>
      <c r="Y576" s="40"/>
      <c r="Z576" s="40"/>
      <c r="AA576" s="40"/>
      <c r="AB576" s="40"/>
      <c r="AC576" s="40"/>
      <c r="AD576" s="40"/>
      <c r="AE576" s="40"/>
      <c r="AR576" s="230" t="s">
        <v>302</v>
      </c>
      <c r="AT576" s="230" t="s">
        <v>213</v>
      </c>
      <c r="AU576" s="230" t="s">
        <v>86</v>
      </c>
      <c r="AY576" s="19" t="s">
        <v>211</v>
      </c>
      <c r="BE576" s="231">
        <f>IF(O576="základní",K576,0)</f>
        <v>0</v>
      </c>
      <c r="BF576" s="231">
        <f>IF(O576="snížená",K576,0)</f>
        <v>0</v>
      </c>
      <c r="BG576" s="231">
        <f>IF(O576="zákl. přenesená",K576,0)</f>
        <v>0</v>
      </c>
      <c r="BH576" s="231">
        <f>IF(O576="sníž. přenesená",K576,0)</f>
        <v>0</v>
      </c>
      <c r="BI576" s="231">
        <f>IF(O576="nulová",K576,0)</f>
        <v>0</v>
      </c>
      <c r="BJ576" s="19" t="s">
        <v>84</v>
      </c>
      <c r="BK576" s="231">
        <f>ROUND(P576*H576,2)</f>
        <v>0</v>
      </c>
      <c r="BL576" s="19" t="s">
        <v>302</v>
      </c>
      <c r="BM576" s="230" t="s">
        <v>2173</v>
      </c>
    </row>
    <row r="577" s="2" customFormat="1">
      <c r="A577" s="40"/>
      <c r="B577" s="41"/>
      <c r="C577" s="42"/>
      <c r="D577" s="232" t="s">
        <v>220</v>
      </c>
      <c r="E577" s="42"/>
      <c r="F577" s="233" t="s">
        <v>2174</v>
      </c>
      <c r="G577" s="42"/>
      <c r="H577" s="42"/>
      <c r="I577" s="234"/>
      <c r="J577" s="234"/>
      <c r="K577" s="42"/>
      <c r="L577" s="42"/>
      <c r="M577" s="46"/>
      <c r="N577" s="235"/>
      <c r="O577" s="236"/>
      <c r="P577" s="86"/>
      <c r="Q577" s="86"/>
      <c r="R577" s="86"/>
      <c r="S577" s="86"/>
      <c r="T577" s="86"/>
      <c r="U577" s="86"/>
      <c r="V577" s="86"/>
      <c r="W577" s="86"/>
      <c r="X577" s="87"/>
      <c r="Y577" s="40"/>
      <c r="Z577" s="40"/>
      <c r="AA577" s="40"/>
      <c r="AB577" s="40"/>
      <c r="AC577" s="40"/>
      <c r="AD577" s="40"/>
      <c r="AE577" s="40"/>
      <c r="AT577" s="19" t="s">
        <v>220</v>
      </c>
      <c r="AU577" s="19" t="s">
        <v>86</v>
      </c>
    </row>
    <row r="578" s="12" customFormat="1" ht="22.8" customHeight="1">
      <c r="A578" s="12"/>
      <c r="B578" s="201"/>
      <c r="C578" s="202"/>
      <c r="D578" s="203" t="s">
        <v>76</v>
      </c>
      <c r="E578" s="216" t="s">
        <v>567</v>
      </c>
      <c r="F578" s="216" t="s">
        <v>568</v>
      </c>
      <c r="G578" s="202"/>
      <c r="H578" s="202"/>
      <c r="I578" s="205"/>
      <c r="J578" s="205"/>
      <c r="K578" s="217">
        <f>BK578</f>
        <v>0</v>
      </c>
      <c r="L578" s="202"/>
      <c r="M578" s="207"/>
      <c r="N578" s="208"/>
      <c r="O578" s="209"/>
      <c r="P578" s="209"/>
      <c r="Q578" s="210">
        <f>SUM(Q579:Q611)</f>
        <v>0</v>
      </c>
      <c r="R578" s="210">
        <f>SUM(R579:R611)</f>
        <v>0</v>
      </c>
      <c r="S578" s="209"/>
      <c r="T578" s="211">
        <f>SUM(T579:T611)</f>
        <v>0</v>
      </c>
      <c r="U578" s="209"/>
      <c r="V578" s="211">
        <f>SUM(V579:V611)</f>
        <v>0.39400000000000002</v>
      </c>
      <c r="W578" s="209"/>
      <c r="X578" s="212">
        <f>SUM(X579:X611)</f>
        <v>1.439424</v>
      </c>
      <c r="Y578" s="12"/>
      <c r="Z578" s="12"/>
      <c r="AA578" s="12"/>
      <c r="AB578" s="12"/>
      <c r="AC578" s="12"/>
      <c r="AD578" s="12"/>
      <c r="AE578" s="12"/>
      <c r="AR578" s="213" t="s">
        <v>86</v>
      </c>
      <c r="AT578" s="214" t="s">
        <v>76</v>
      </c>
      <c r="AU578" s="214" t="s">
        <v>84</v>
      </c>
      <c r="AY578" s="213" t="s">
        <v>211</v>
      </c>
      <c r="BK578" s="215">
        <f>SUM(BK579:BK611)</f>
        <v>0</v>
      </c>
    </row>
    <row r="579" s="2" customFormat="1" ht="16.5" customHeight="1">
      <c r="A579" s="40"/>
      <c r="B579" s="41"/>
      <c r="C579" s="218" t="s">
        <v>1284</v>
      </c>
      <c r="D579" s="218" t="s">
        <v>213</v>
      </c>
      <c r="E579" s="219" t="s">
        <v>570</v>
      </c>
      <c r="F579" s="220" t="s">
        <v>2175</v>
      </c>
      <c r="G579" s="221" t="s">
        <v>1567</v>
      </c>
      <c r="H579" s="222">
        <v>394</v>
      </c>
      <c r="I579" s="223"/>
      <c r="J579" s="223"/>
      <c r="K579" s="224">
        <f>ROUND(P579*H579,2)</f>
        <v>0</v>
      </c>
      <c r="L579" s="220" t="s">
        <v>22</v>
      </c>
      <c r="M579" s="46"/>
      <c r="N579" s="225" t="s">
        <v>22</v>
      </c>
      <c r="O579" s="226" t="s">
        <v>46</v>
      </c>
      <c r="P579" s="227">
        <f>I579+J579</f>
        <v>0</v>
      </c>
      <c r="Q579" s="227">
        <f>ROUND(I579*H579,2)</f>
        <v>0</v>
      </c>
      <c r="R579" s="227">
        <f>ROUND(J579*H579,2)</f>
        <v>0</v>
      </c>
      <c r="S579" s="86"/>
      <c r="T579" s="228">
        <f>S579*H579</f>
        <v>0</v>
      </c>
      <c r="U579" s="228">
        <v>0</v>
      </c>
      <c r="V579" s="228">
        <f>U579*H579</f>
        <v>0</v>
      </c>
      <c r="W579" s="228">
        <v>0</v>
      </c>
      <c r="X579" s="229">
        <f>W579*H579</f>
        <v>0</v>
      </c>
      <c r="Y579" s="40"/>
      <c r="Z579" s="40"/>
      <c r="AA579" s="40"/>
      <c r="AB579" s="40"/>
      <c r="AC579" s="40"/>
      <c r="AD579" s="40"/>
      <c r="AE579" s="40"/>
      <c r="AR579" s="230" t="s">
        <v>302</v>
      </c>
      <c r="AT579" s="230" t="s">
        <v>213</v>
      </c>
      <c r="AU579" s="230" t="s">
        <v>86</v>
      </c>
      <c r="AY579" s="19" t="s">
        <v>211</v>
      </c>
      <c r="BE579" s="231">
        <f>IF(O579="základní",K579,0)</f>
        <v>0</v>
      </c>
      <c r="BF579" s="231">
        <f>IF(O579="snížená",K579,0)</f>
        <v>0</v>
      </c>
      <c r="BG579" s="231">
        <f>IF(O579="zákl. přenesená",K579,0)</f>
        <v>0</v>
      </c>
      <c r="BH579" s="231">
        <f>IF(O579="sníž. přenesená",K579,0)</f>
        <v>0</v>
      </c>
      <c r="BI579" s="231">
        <f>IF(O579="nulová",K579,0)</f>
        <v>0</v>
      </c>
      <c r="BJ579" s="19" t="s">
        <v>84</v>
      </c>
      <c r="BK579" s="231">
        <f>ROUND(P579*H579,2)</f>
        <v>0</v>
      </c>
      <c r="BL579" s="19" t="s">
        <v>302</v>
      </c>
      <c r="BM579" s="230" t="s">
        <v>2176</v>
      </c>
    </row>
    <row r="580" s="2" customFormat="1">
      <c r="A580" s="40"/>
      <c r="B580" s="41"/>
      <c r="C580" s="42"/>
      <c r="D580" s="232" t="s">
        <v>220</v>
      </c>
      <c r="E580" s="42"/>
      <c r="F580" s="233" t="s">
        <v>2175</v>
      </c>
      <c r="G580" s="42"/>
      <c r="H580" s="42"/>
      <c r="I580" s="234"/>
      <c r="J580" s="234"/>
      <c r="K580" s="42"/>
      <c r="L580" s="42"/>
      <c r="M580" s="46"/>
      <c r="N580" s="235"/>
      <c r="O580" s="236"/>
      <c r="P580" s="86"/>
      <c r="Q580" s="86"/>
      <c r="R580" s="86"/>
      <c r="S580" s="86"/>
      <c r="T580" s="86"/>
      <c r="U580" s="86"/>
      <c r="V580" s="86"/>
      <c r="W580" s="86"/>
      <c r="X580" s="87"/>
      <c r="Y580" s="40"/>
      <c r="Z580" s="40"/>
      <c r="AA580" s="40"/>
      <c r="AB580" s="40"/>
      <c r="AC580" s="40"/>
      <c r="AD580" s="40"/>
      <c r="AE580" s="40"/>
      <c r="AT580" s="19" t="s">
        <v>220</v>
      </c>
      <c r="AU580" s="19" t="s">
        <v>86</v>
      </c>
    </row>
    <row r="581" s="13" customFormat="1">
      <c r="A581" s="13"/>
      <c r="B581" s="237"/>
      <c r="C581" s="238"/>
      <c r="D581" s="232" t="s">
        <v>222</v>
      </c>
      <c r="E581" s="239" t="s">
        <v>22</v>
      </c>
      <c r="F581" s="240" t="s">
        <v>2177</v>
      </c>
      <c r="G581" s="238"/>
      <c r="H581" s="241">
        <v>394</v>
      </c>
      <c r="I581" s="242"/>
      <c r="J581" s="242"/>
      <c r="K581" s="238"/>
      <c r="L581" s="238"/>
      <c r="M581" s="243"/>
      <c r="N581" s="244"/>
      <c r="O581" s="245"/>
      <c r="P581" s="245"/>
      <c r="Q581" s="245"/>
      <c r="R581" s="245"/>
      <c r="S581" s="245"/>
      <c r="T581" s="245"/>
      <c r="U581" s="245"/>
      <c r="V581" s="245"/>
      <c r="W581" s="245"/>
      <c r="X581" s="246"/>
      <c r="Y581" s="13"/>
      <c r="Z581" s="13"/>
      <c r="AA581" s="13"/>
      <c r="AB581" s="13"/>
      <c r="AC581" s="13"/>
      <c r="AD581" s="13"/>
      <c r="AE581" s="13"/>
      <c r="AT581" s="247" t="s">
        <v>222</v>
      </c>
      <c r="AU581" s="247" t="s">
        <v>86</v>
      </c>
      <c r="AV581" s="13" t="s">
        <v>86</v>
      </c>
      <c r="AW581" s="13" t="s">
        <v>5</v>
      </c>
      <c r="AX581" s="13" t="s">
        <v>84</v>
      </c>
      <c r="AY581" s="247" t="s">
        <v>211</v>
      </c>
    </row>
    <row r="582" s="2" customFormat="1" ht="24.15" customHeight="1">
      <c r="A582" s="40"/>
      <c r="B582" s="41"/>
      <c r="C582" s="259" t="s">
        <v>1289</v>
      </c>
      <c r="D582" s="259" t="s">
        <v>452</v>
      </c>
      <c r="E582" s="260" t="s">
        <v>2178</v>
      </c>
      <c r="F582" s="261" t="s">
        <v>2179</v>
      </c>
      <c r="G582" s="262" t="s">
        <v>249</v>
      </c>
      <c r="H582" s="263">
        <v>0.34300000000000003</v>
      </c>
      <c r="I582" s="264"/>
      <c r="J582" s="265"/>
      <c r="K582" s="266">
        <f>ROUND(P582*H582,2)</f>
        <v>0</v>
      </c>
      <c r="L582" s="261" t="s">
        <v>217</v>
      </c>
      <c r="M582" s="267"/>
      <c r="N582" s="268" t="s">
        <v>22</v>
      </c>
      <c r="O582" s="226" t="s">
        <v>46</v>
      </c>
      <c r="P582" s="227">
        <f>I582+J582</f>
        <v>0</v>
      </c>
      <c r="Q582" s="227">
        <f>ROUND(I582*H582,2)</f>
        <v>0</v>
      </c>
      <c r="R582" s="227">
        <f>ROUND(J582*H582,2)</f>
        <v>0</v>
      </c>
      <c r="S582" s="86"/>
      <c r="T582" s="228">
        <f>S582*H582</f>
        <v>0</v>
      </c>
      <c r="U582" s="228">
        <v>1</v>
      </c>
      <c r="V582" s="228">
        <f>U582*H582</f>
        <v>0.34300000000000003</v>
      </c>
      <c r="W582" s="228">
        <v>0</v>
      </c>
      <c r="X582" s="229">
        <f>W582*H582</f>
        <v>0</v>
      </c>
      <c r="Y582" s="40"/>
      <c r="Z582" s="40"/>
      <c r="AA582" s="40"/>
      <c r="AB582" s="40"/>
      <c r="AC582" s="40"/>
      <c r="AD582" s="40"/>
      <c r="AE582" s="40"/>
      <c r="AR582" s="230" t="s">
        <v>402</v>
      </c>
      <c r="AT582" s="230" t="s">
        <v>452</v>
      </c>
      <c r="AU582" s="230" t="s">
        <v>86</v>
      </c>
      <c r="AY582" s="19" t="s">
        <v>211</v>
      </c>
      <c r="BE582" s="231">
        <f>IF(O582="základní",K582,0)</f>
        <v>0</v>
      </c>
      <c r="BF582" s="231">
        <f>IF(O582="snížená",K582,0)</f>
        <v>0</v>
      </c>
      <c r="BG582" s="231">
        <f>IF(O582="zákl. přenesená",K582,0)</f>
        <v>0</v>
      </c>
      <c r="BH582" s="231">
        <f>IF(O582="sníž. přenesená",K582,0)</f>
        <v>0</v>
      </c>
      <c r="BI582" s="231">
        <f>IF(O582="nulová",K582,0)</f>
        <v>0</v>
      </c>
      <c r="BJ582" s="19" t="s">
        <v>84</v>
      </c>
      <c r="BK582" s="231">
        <f>ROUND(P582*H582,2)</f>
        <v>0</v>
      </c>
      <c r="BL582" s="19" t="s">
        <v>302</v>
      </c>
      <c r="BM582" s="230" t="s">
        <v>2180</v>
      </c>
    </row>
    <row r="583" s="2" customFormat="1">
      <c r="A583" s="40"/>
      <c r="B583" s="41"/>
      <c r="C583" s="42"/>
      <c r="D583" s="232" t="s">
        <v>220</v>
      </c>
      <c r="E583" s="42"/>
      <c r="F583" s="233" t="s">
        <v>2179</v>
      </c>
      <c r="G583" s="42"/>
      <c r="H583" s="42"/>
      <c r="I583" s="234"/>
      <c r="J583" s="234"/>
      <c r="K583" s="42"/>
      <c r="L583" s="42"/>
      <c r="M583" s="46"/>
      <c r="N583" s="235"/>
      <c r="O583" s="236"/>
      <c r="P583" s="86"/>
      <c r="Q583" s="86"/>
      <c r="R583" s="86"/>
      <c r="S583" s="86"/>
      <c r="T583" s="86"/>
      <c r="U583" s="86"/>
      <c r="V583" s="86"/>
      <c r="W583" s="86"/>
      <c r="X583" s="87"/>
      <c r="Y583" s="40"/>
      <c r="Z583" s="40"/>
      <c r="AA583" s="40"/>
      <c r="AB583" s="40"/>
      <c r="AC583" s="40"/>
      <c r="AD583" s="40"/>
      <c r="AE583" s="40"/>
      <c r="AT583" s="19" t="s">
        <v>220</v>
      </c>
      <c r="AU583" s="19" t="s">
        <v>86</v>
      </c>
    </row>
    <row r="584" s="13" customFormat="1">
      <c r="A584" s="13"/>
      <c r="B584" s="237"/>
      <c r="C584" s="238"/>
      <c r="D584" s="232" t="s">
        <v>222</v>
      </c>
      <c r="E584" s="239" t="s">
        <v>22</v>
      </c>
      <c r="F584" s="240" t="s">
        <v>2181</v>
      </c>
      <c r="G584" s="238"/>
      <c r="H584" s="241">
        <v>0.34300000000000003</v>
      </c>
      <c r="I584" s="242"/>
      <c r="J584" s="242"/>
      <c r="K584" s="238"/>
      <c r="L584" s="238"/>
      <c r="M584" s="243"/>
      <c r="N584" s="244"/>
      <c r="O584" s="245"/>
      <c r="P584" s="245"/>
      <c r="Q584" s="245"/>
      <c r="R584" s="245"/>
      <c r="S584" s="245"/>
      <c r="T584" s="245"/>
      <c r="U584" s="245"/>
      <c r="V584" s="245"/>
      <c r="W584" s="245"/>
      <c r="X584" s="246"/>
      <c r="Y584" s="13"/>
      <c r="Z584" s="13"/>
      <c r="AA584" s="13"/>
      <c r="AB584" s="13"/>
      <c r="AC584" s="13"/>
      <c r="AD584" s="13"/>
      <c r="AE584" s="13"/>
      <c r="AT584" s="247" t="s">
        <v>222</v>
      </c>
      <c r="AU584" s="247" t="s">
        <v>86</v>
      </c>
      <c r="AV584" s="13" t="s">
        <v>86</v>
      </c>
      <c r="AW584" s="13" t="s">
        <v>5</v>
      </c>
      <c r="AX584" s="13" t="s">
        <v>84</v>
      </c>
      <c r="AY584" s="247" t="s">
        <v>211</v>
      </c>
    </row>
    <row r="585" s="2" customFormat="1" ht="24.15" customHeight="1">
      <c r="A585" s="40"/>
      <c r="B585" s="41"/>
      <c r="C585" s="259" t="s">
        <v>1295</v>
      </c>
      <c r="D585" s="259" t="s">
        <v>452</v>
      </c>
      <c r="E585" s="260" t="s">
        <v>2182</v>
      </c>
      <c r="F585" s="261" t="s">
        <v>2183</v>
      </c>
      <c r="G585" s="262" t="s">
        <v>249</v>
      </c>
      <c r="H585" s="263">
        <v>0.050999999999999997</v>
      </c>
      <c r="I585" s="264"/>
      <c r="J585" s="265"/>
      <c r="K585" s="266">
        <f>ROUND(P585*H585,2)</f>
        <v>0</v>
      </c>
      <c r="L585" s="261" t="s">
        <v>217</v>
      </c>
      <c r="M585" s="267"/>
      <c r="N585" s="268" t="s">
        <v>22</v>
      </c>
      <c r="O585" s="226" t="s">
        <v>46</v>
      </c>
      <c r="P585" s="227">
        <f>I585+J585</f>
        <v>0</v>
      </c>
      <c r="Q585" s="227">
        <f>ROUND(I585*H585,2)</f>
        <v>0</v>
      </c>
      <c r="R585" s="227">
        <f>ROUND(J585*H585,2)</f>
        <v>0</v>
      </c>
      <c r="S585" s="86"/>
      <c r="T585" s="228">
        <f>S585*H585</f>
        <v>0</v>
      </c>
      <c r="U585" s="228">
        <v>1</v>
      </c>
      <c r="V585" s="228">
        <f>U585*H585</f>
        <v>0.050999999999999997</v>
      </c>
      <c r="W585" s="228">
        <v>0</v>
      </c>
      <c r="X585" s="229">
        <f>W585*H585</f>
        <v>0</v>
      </c>
      <c r="Y585" s="40"/>
      <c r="Z585" s="40"/>
      <c r="AA585" s="40"/>
      <c r="AB585" s="40"/>
      <c r="AC585" s="40"/>
      <c r="AD585" s="40"/>
      <c r="AE585" s="40"/>
      <c r="AR585" s="230" t="s">
        <v>402</v>
      </c>
      <c r="AT585" s="230" t="s">
        <v>452</v>
      </c>
      <c r="AU585" s="230" t="s">
        <v>86</v>
      </c>
      <c r="AY585" s="19" t="s">
        <v>211</v>
      </c>
      <c r="BE585" s="231">
        <f>IF(O585="základní",K585,0)</f>
        <v>0</v>
      </c>
      <c r="BF585" s="231">
        <f>IF(O585="snížená",K585,0)</f>
        <v>0</v>
      </c>
      <c r="BG585" s="231">
        <f>IF(O585="zákl. přenesená",K585,0)</f>
        <v>0</v>
      </c>
      <c r="BH585" s="231">
        <f>IF(O585="sníž. přenesená",K585,0)</f>
        <v>0</v>
      </c>
      <c r="BI585" s="231">
        <f>IF(O585="nulová",K585,0)</f>
        <v>0</v>
      </c>
      <c r="BJ585" s="19" t="s">
        <v>84</v>
      </c>
      <c r="BK585" s="231">
        <f>ROUND(P585*H585,2)</f>
        <v>0</v>
      </c>
      <c r="BL585" s="19" t="s">
        <v>302</v>
      </c>
      <c r="BM585" s="230" t="s">
        <v>2184</v>
      </c>
    </row>
    <row r="586" s="2" customFormat="1">
      <c r="A586" s="40"/>
      <c r="B586" s="41"/>
      <c r="C586" s="42"/>
      <c r="D586" s="232" t="s">
        <v>220</v>
      </c>
      <c r="E586" s="42"/>
      <c r="F586" s="233" t="s">
        <v>2183</v>
      </c>
      <c r="G586" s="42"/>
      <c r="H586" s="42"/>
      <c r="I586" s="234"/>
      <c r="J586" s="234"/>
      <c r="K586" s="42"/>
      <c r="L586" s="42"/>
      <c r="M586" s="46"/>
      <c r="N586" s="235"/>
      <c r="O586" s="236"/>
      <c r="P586" s="86"/>
      <c r="Q586" s="86"/>
      <c r="R586" s="86"/>
      <c r="S586" s="86"/>
      <c r="T586" s="86"/>
      <c r="U586" s="86"/>
      <c r="V586" s="86"/>
      <c r="W586" s="86"/>
      <c r="X586" s="87"/>
      <c r="Y586" s="40"/>
      <c r="Z586" s="40"/>
      <c r="AA586" s="40"/>
      <c r="AB586" s="40"/>
      <c r="AC586" s="40"/>
      <c r="AD586" s="40"/>
      <c r="AE586" s="40"/>
      <c r="AT586" s="19" t="s">
        <v>220</v>
      </c>
      <c r="AU586" s="19" t="s">
        <v>86</v>
      </c>
    </row>
    <row r="587" s="13" customFormat="1">
      <c r="A587" s="13"/>
      <c r="B587" s="237"/>
      <c r="C587" s="238"/>
      <c r="D587" s="232" t="s">
        <v>222</v>
      </c>
      <c r="E587" s="239" t="s">
        <v>22</v>
      </c>
      <c r="F587" s="240" t="s">
        <v>2185</v>
      </c>
      <c r="G587" s="238"/>
      <c r="H587" s="241">
        <v>0.050999999999999997</v>
      </c>
      <c r="I587" s="242"/>
      <c r="J587" s="242"/>
      <c r="K587" s="238"/>
      <c r="L587" s="238"/>
      <c r="M587" s="243"/>
      <c r="N587" s="244"/>
      <c r="O587" s="245"/>
      <c r="P587" s="245"/>
      <c r="Q587" s="245"/>
      <c r="R587" s="245"/>
      <c r="S587" s="245"/>
      <c r="T587" s="245"/>
      <c r="U587" s="245"/>
      <c r="V587" s="245"/>
      <c r="W587" s="245"/>
      <c r="X587" s="246"/>
      <c r="Y587" s="13"/>
      <c r="Z587" s="13"/>
      <c r="AA587" s="13"/>
      <c r="AB587" s="13"/>
      <c r="AC587" s="13"/>
      <c r="AD587" s="13"/>
      <c r="AE587" s="13"/>
      <c r="AT587" s="247" t="s">
        <v>222</v>
      </c>
      <c r="AU587" s="247" t="s">
        <v>86</v>
      </c>
      <c r="AV587" s="13" t="s">
        <v>86</v>
      </c>
      <c r="AW587" s="13" t="s">
        <v>5</v>
      </c>
      <c r="AX587" s="13" t="s">
        <v>84</v>
      </c>
      <c r="AY587" s="247" t="s">
        <v>211</v>
      </c>
    </row>
    <row r="588" s="2" customFormat="1" ht="24.15" customHeight="1">
      <c r="A588" s="40"/>
      <c r="B588" s="41"/>
      <c r="C588" s="218" t="s">
        <v>1301</v>
      </c>
      <c r="D588" s="218" t="s">
        <v>213</v>
      </c>
      <c r="E588" s="219" t="s">
        <v>2186</v>
      </c>
      <c r="F588" s="220" t="s">
        <v>2187</v>
      </c>
      <c r="G588" s="221" t="s">
        <v>272</v>
      </c>
      <c r="H588" s="222">
        <v>79.968000000000004</v>
      </c>
      <c r="I588" s="223"/>
      <c r="J588" s="223"/>
      <c r="K588" s="224">
        <f>ROUND(P588*H588,2)</f>
        <v>0</v>
      </c>
      <c r="L588" s="220" t="s">
        <v>217</v>
      </c>
      <c r="M588" s="46"/>
      <c r="N588" s="225" t="s">
        <v>22</v>
      </c>
      <c r="O588" s="226" t="s">
        <v>46</v>
      </c>
      <c r="P588" s="227">
        <f>I588+J588</f>
        <v>0</v>
      </c>
      <c r="Q588" s="227">
        <f>ROUND(I588*H588,2)</f>
        <v>0</v>
      </c>
      <c r="R588" s="227">
        <f>ROUND(J588*H588,2)</f>
        <v>0</v>
      </c>
      <c r="S588" s="86"/>
      <c r="T588" s="228">
        <f>S588*H588</f>
        <v>0</v>
      </c>
      <c r="U588" s="228">
        <v>0</v>
      </c>
      <c r="V588" s="228">
        <f>U588*H588</f>
        <v>0</v>
      </c>
      <c r="W588" s="228">
        <v>0.017999999999999999</v>
      </c>
      <c r="X588" s="229">
        <f>W588*H588</f>
        <v>1.439424</v>
      </c>
      <c r="Y588" s="40"/>
      <c r="Z588" s="40"/>
      <c r="AA588" s="40"/>
      <c r="AB588" s="40"/>
      <c r="AC588" s="40"/>
      <c r="AD588" s="40"/>
      <c r="AE588" s="40"/>
      <c r="AR588" s="230" t="s">
        <v>302</v>
      </c>
      <c r="AT588" s="230" t="s">
        <v>213</v>
      </c>
      <c r="AU588" s="230" t="s">
        <v>86</v>
      </c>
      <c r="AY588" s="19" t="s">
        <v>211</v>
      </c>
      <c r="BE588" s="231">
        <f>IF(O588="základní",K588,0)</f>
        <v>0</v>
      </c>
      <c r="BF588" s="231">
        <f>IF(O588="snížená",K588,0)</f>
        <v>0</v>
      </c>
      <c r="BG588" s="231">
        <f>IF(O588="zákl. přenesená",K588,0)</f>
        <v>0</v>
      </c>
      <c r="BH588" s="231">
        <f>IF(O588="sníž. přenesená",K588,0)</f>
        <v>0</v>
      </c>
      <c r="BI588" s="231">
        <f>IF(O588="nulová",K588,0)</f>
        <v>0</v>
      </c>
      <c r="BJ588" s="19" t="s">
        <v>84</v>
      </c>
      <c r="BK588" s="231">
        <f>ROUND(P588*H588,2)</f>
        <v>0</v>
      </c>
      <c r="BL588" s="19" t="s">
        <v>302</v>
      </c>
      <c r="BM588" s="230" t="s">
        <v>2188</v>
      </c>
    </row>
    <row r="589" s="2" customFormat="1">
      <c r="A589" s="40"/>
      <c r="B589" s="41"/>
      <c r="C589" s="42"/>
      <c r="D589" s="232" t="s">
        <v>220</v>
      </c>
      <c r="E589" s="42"/>
      <c r="F589" s="233" t="s">
        <v>2189</v>
      </c>
      <c r="G589" s="42"/>
      <c r="H589" s="42"/>
      <c r="I589" s="234"/>
      <c r="J589" s="234"/>
      <c r="K589" s="42"/>
      <c r="L589" s="42"/>
      <c r="M589" s="46"/>
      <c r="N589" s="235"/>
      <c r="O589" s="236"/>
      <c r="P589" s="86"/>
      <c r="Q589" s="86"/>
      <c r="R589" s="86"/>
      <c r="S589" s="86"/>
      <c r="T589" s="86"/>
      <c r="U589" s="86"/>
      <c r="V589" s="86"/>
      <c r="W589" s="86"/>
      <c r="X589" s="87"/>
      <c r="Y589" s="40"/>
      <c r="Z589" s="40"/>
      <c r="AA589" s="40"/>
      <c r="AB589" s="40"/>
      <c r="AC589" s="40"/>
      <c r="AD589" s="40"/>
      <c r="AE589" s="40"/>
      <c r="AT589" s="19" t="s">
        <v>220</v>
      </c>
      <c r="AU589" s="19" t="s">
        <v>86</v>
      </c>
    </row>
    <row r="590" s="13" customFormat="1">
      <c r="A590" s="13"/>
      <c r="B590" s="237"/>
      <c r="C590" s="238"/>
      <c r="D590" s="232" t="s">
        <v>222</v>
      </c>
      <c r="E590" s="239" t="s">
        <v>22</v>
      </c>
      <c r="F590" s="240" t="s">
        <v>2190</v>
      </c>
      <c r="G590" s="238"/>
      <c r="H590" s="241">
        <v>7.9199999999999999</v>
      </c>
      <c r="I590" s="242"/>
      <c r="J590" s="242"/>
      <c r="K590" s="238"/>
      <c r="L590" s="238"/>
      <c r="M590" s="243"/>
      <c r="N590" s="244"/>
      <c r="O590" s="245"/>
      <c r="P590" s="245"/>
      <c r="Q590" s="245"/>
      <c r="R590" s="245"/>
      <c r="S590" s="245"/>
      <c r="T590" s="245"/>
      <c r="U590" s="245"/>
      <c r="V590" s="245"/>
      <c r="W590" s="245"/>
      <c r="X590" s="246"/>
      <c r="Y590" s="13"/>
      <c r="Z590" s="13"/>
      <c r="AA590" s="13"/>
      <c r="AB590" s="13"/>
      <c r="AC590" s="13"/>
      <c r="AD590" s="13"/>
      <c r="AE590" s="13"/>
      <c r="AT590" s="247" t="s">
        <v>222</v>
      </c>
      <c r="AU590" s="247" t="s">
        <v>86</v>
      </c>
      <c r="AV590" s="13" t="s">
        <v>86</v>
      </c>
      <c r="AW590" s="13" t="s">
        <v>5</v>
      </c>
      <c r="AX590" s="13" t="s">
        <v>77</v>
      </c>
      <c r="AY590" s="247" t="s">
        <v>211</v>
      </c>
    </row>
    <row r="591" s="13" customFormat="1">
      <c r="A591" s="13"/>
      <c r="B591" s="237"/>
      <c r="C591" s="238"/>
      <c r="D591" s="232" t="s">
        <v>222</v>
      </c>
      <c r="E591" s="239" t="s">
        <v>22</v>
      </c>
      <c r="F591" s="240" t="s">
        <v>2191</v>
      </c>
      <c r="G591" s="238"/>
      <c r="H591" s="241">
        <v>72.048000000000002</v>
      </c>
      <c r="I591" s="242"/>
      <c r="J591" s="242"/>
      <c r="K591" s="238"/>
      <c r="L591" s="238"/>
      <c r="M591" s="243"/>
      <c r="N591" s="244"/>
      <c r="O591" s="245"/>
      <c r="P591" s="245"/>
      <c r="Q591" s="245"/>
      <c r="R591" s="245"/>
      <c r="S591" s="245"/>
      <c r="T591" s="245"/>
      <c r="U591" s="245"/>
      <c r="V591" s="245"/>
      <c r="W591" s="245"/>
      <c r="X591" s="246"/>
      <c r="Y591" s="13"/>
      <c r="Z591" s="13"/>
      <c r="AA591" s="13"/>
      <c r="AB591" s="13"/>
      <c r="AC591" s="13"/>
      <c r="AD591" s="13"/>
      <c r="AE591" s="13"/>
      <c r="AT591" s="247" t="s">
        <v>222</v>
      </c>
      <c r="AU591" s="247" t="s">
        <v>86</v>
      </c>
      <c r="AV591" s="13" t="s">
        <v>86</v>
      </c>
      <c r="AW591" s="13" t="s">
        <v>5</v>
      </c>
      <c r="AX591" s="13" t="s">
        <v>77</v>
      </c>
      <c r="AY591" s="247" t="s">
        <v>211</v>
      </c>
    </row>
    <row r="592" s="14" customFormat="1">
      <c r="A592" s="14"/>
      <c r="B592" s="248"/>
      <c r="C592" s="249"/>
      <c r="D592" s="232" t="s">
        <v>222</v>
      </c>
      <c r="E592" s="250" t="s">
        <v>22</v>
      </c>
      <c r="F592" s="251" t="s">
        <v>399</v>
      </c>
      <c r="G592" s="249"/>
      <c r="H592" s="252">
        <v>79.968000000000004</v>
      </c>
      <c r="I592" s="253"/>
      <c r="J592" s="253"/>
      <c r="K592" s="249"/>
      <c r="L592" s="249"/>
      <c r="M592" s="254"/>
      <c r="N592" s="255"/>
      <c r="O592" s="256"/>
      <c r="P592" s="256"/>
      <c r="Q592" s="256"/>
      <c r="R592" s="256"/>
      <c r="S592" s="256"/>
      <c r="T592" s="256"/>
      <c r="U592" s="256"/>
      <c r="V592" s="256"/>
      <c r="W592" s="256"/>
      <c r="X592" s="257"/>
      <c r="Y592" s="14"/>
      <c r="Z592" s="14"/>
      <c r="AA592" s="14"/>
      <c r="AB592" s="14"/>
      <c r="AC592" s="14"/>
      <c r="AD592" s="14"/>
      <c r="AE592" s="14"/>
      <c r="AT592" s="258" t="s">
        <v>222</v>
      </c>
      <c r="AU592" s="258" t="s">
        <v>86</v>
      </c>
      <c r="AV592" s="14" t="s">
        <v>218</v>
      </c>
      <c r="AW592" s="14" t="s">
        <v>5</v>
      </c>
      <c r="AX592" s="14" t="s">
        <v>84</v>
      </c>
      <c r="AY592" s="258" t="s">
        <v>211</v>
      </c>
    </row>
    <row r="593" s="2" customFormat="1" ht="24.15" customHeight="1">
      <c r="A593" s="40"/>
      <c r="B593" s="41"/>
      <c r="C593" s="218" t="s">
        <v>1307</v>
      </c>
      <c r="D593" s="218" t="s">
        <v>213</v>
      </c>
      <c r="E593" s="219" t="s">
        <v>587</v>
      </c>
      <c r="F593" s="220" t="s">
        <v>588</v>
      </c>
      <c r="G593" s="221" t="s">
        <v>345</v>
      </c>
      <c r="H593" s="222">
        <v>9.2400000000000002</v>
      </c>
      <c r="I593" s="223"/>
      <c r="J593" s="223"/>
      <c r="K593" s="224">
        <f>ROUND(P593*H593,2)</f>
        <v>0</v>
      </c>
      <c r="L593" s="220" t="s">
        <v>217</v>
      </c>
      <c r="M593" s="46"/>
      <c r="N593" s="225" t="s">
        <v>22</v>
      </c>
      <c r="O593" s="226" t="s">
        <v>46</v>
      </c>
      <c r="P593" s="227">
        <f>I593+J593</f>
        <v>0</v>
      </c>
      <c r="Q593" s="227">
        <f>ROUND(I593*H593,2)</f>
        <v>0</v>
      </c>
      <c r="R593" s="227">
        <f>ROUND(J593*H593,2)</f>
        <v>0</v>
      </c>
      <c r="S593" s="86"/>
      <c r="T593" s="228">
        <f>S593*H593</f>
        <v>0</v>
      </c>
      <c r="U593" s="228">
        <v>0</v>
      </c>
      <c r="V593" s="228">
        <f>U593*H593</f>
        <v>0</v>
      </c>
      <c r="W593" s="228">
        <v>0</v>
      </c>
      <c r="X593" s="229">
        <f>W593*H593</f>
        <v>0</v>
      </c>
      <c r="Y593" s="40"/>
      <c r="Z593" s="40"/>
      <c r="AA593" s="40"/>
      <c r="AB593" s="40"/>
      <c r="AC593" s="40"/>
      <c r="AD593" s="40"/>
      <c r="AE593" s="40"/>
      <c r="AR593" s="230" t="s">
        <v>302</v>
      </c>
      <c r="AT593" s="230" t="s">
        <v>213</v>
      </c>
      <c r="AU593" s="230" t="s">
        <v>86</v>
      </c>
      <c r="AY593" s="19" t="s">
        <v>211</v>
      </c>
      <c r="BE593" s="231">
        <f>IF(O593="základní",K593,0)</f>
        <v>0</v>
      </c>
      <c r="BF593" s="231">
        <f>IF(O593="snížená",K593,0)</f>
        <v>0</v>
      </c>
      <c r="BG593" s="231">
        <f>IF(O593="zákl. přenesená",K593,0)</f>
        <v>0</v>
      </c>
      <c r="BH593" s="231">
        <f>IF(O593="sníž. přenesená",K593,0)</f>
        <v>0</v>
      </c>
      <c r="BI593" s="231">
        <f>IF(O593="nulová",K593,0)</f>
        <v>0</v>
      </c>
      <c r="BJ593" s="19" t="s">
        <v>84</v>
      </c>
      <c r="BK593" s="231">
        <f>ROUND(P593*H593,2)</f>
        <v>0</v>
      </c>
      <c r="BL593" s="19" t="s">
        <v>302</v>
      </c>
      <c r="BM593" s="230" t="s">
        <v>2192</v>
      </c>
    </row>
    <row r="594" s="2" customFormat="1">
      <c r="A594" s="40"/>
      <c r="B594" s="41"/>
      <c r="C594" s="42"/>
      <c r="D594" s="232" t="s">
        <v>220</v>
      </c>
      <c r="E594" s="42"/>
      <c r="F594" s="233" t="s">
        <v>590</v>
      </c>
      <c r="G594" s="42"/>
      <c r="H594" s="42"/>
      <c r="I594" s="234"/>
      <c r="J594" s="234"/>
      <c r="K594" s="42"/>
      <c r="L594" s="42"/>
      <c r="M594" s="46"/>
      <c r="N594" s="235"/>
      <c r="O594" s="236"/>
      <c r="P594" s="86"/>
      <c r="Q594" s="86"/>
      <c r="R594" s="86"/>
      <c r="S594" s="86"/>
      <c r="T594" s="86"/>
      <c r="U594" s="86"/>
      <c r="V594" s="86"/>
      <c r="W594" s="86"/>
      <c r="X594" s="87"/>
      <c r="Y594" s="40"/>
      <c r="Z594" s="40"/>
      <c r="AA594" s="40"/>
      <c r="AB594" s="40"/>
      <c r="AC594" s="40"/>
      <c r="AD594" s="40"/>
      <c r="AE594" s="40"/>
      <c r="AT594" s="19" t="s">
        <v>220</v>
      </c>
      <c r="AU594" s="19" t="s">
        <v>86</v>
      </c>
    </row>
    <row r="595" s="13" customFormat="1">
      <c r="A595" s="13"/>
      <c r="B595" s="237"/>
      <c r="C595" s="238"/>
      <c r="D595" s="232" t="s">
        <v>222</v>
      </c>
      <c r="E595" s="239" t="s">
        <v>22</v>
      </c>
      <c r="F595" s="240" t="s">
        <v>2193</v>
      </c>
      <c r="G595" s="238"/>
      <c r="H595" s="241">
        <v>9.2400000000000002</v>
      </c>
      <c r="I595" s="242"/>
      <c r="J595" s="242"/>
      <c r="K595" s="238"/>
      <c r="L595" s="238"/>
      <c r="M595" s="243"/>
      <c r="N595" s="244"/>
      <c r="O595" s="245"/>
      <c r="P595" s="245"/>
      <c r="Q595" s="245"/>
      <c r="R595" s="245"/>
      <c r="S595" s="245"/>
      <c r="T595" s="245"/>
      <c r="U595" s="245"/>
      <c r="V595" s="245"/>
      <c r="W595" s="245"/>
      <c r="X595" s="246"/>
      <c r="Y595" s="13"/>
      <c r="Z595" s="13"/>
      <c r="AA595" s="13"/>
      <c r="AB595" s="13"/>
      <c r="AC595" s="13"/>
      <c r="AD595" s="13"/>
      <c r="AE595" s="13"/>
      <c r="AT595" s="247" t="s">
        <v>222</v>
      </c>
      <c r="AU595" s="247" t="s">
        <v>86</v>
      </c>
      <c r="AV595" s="13" t="s">
        <v>86</v>
      </c>
      <c r="AW595" s="13" t="s">
        <v>5</v>
      </c>
      <c r="AX595" s="13" t="s">
        <v>77</v>
      </c>
      <c r="AY595" s="247" t="s">
        <v>211</v>
      </c>
    </row>
    <row r="596" s="14" customFormat="1">
      <c r="A596" s="14"/>
      <c r="B596" s="248"/>
      <c r="C596" s="249"/>
      <c r="D596" s="232" t="s">
        <v>222</v>
      </c>
      <c r="E596" s="250" t="s">
        <v>22</v>
      </c>
      <c r="F596" s="251" t="s">
        <v>399</v>
      </c>
      <c r="G596" s="249"/>
      <c r="H596" s="252">
        <v>9.2400000000000002</v>
      </c>
      <c r="I596" s="253"/>
      <c r="J596" s="253"/>
      <c r="K596" s="249"/>
      <c r="L596" s="249"/>
      <c r="M596" s="254"/>
      <c r="N596" s="255"/>
      <c r="O596" s="256"/>
      <c r="P596" s="256"/>
      <c r="Q596" s="256"/>
      <c r="R596" s="256"/>
      <c r="S596" s="256"/>
      <c r="T596" s="256"/>
      <c r="U596" s="256"/>
      <c r="V596" s="256"/>
      <c r="W596" s="256"/>
      <c r="X596" s="257"/>
      <c r="Y596" s="14"/>
      <c r="Z596" s="14"/>
      <c r="AA596" s="14"/>
      <c r="AB596" s="14"/>
      <c r="AC596" s="14"/>
      <c r="AD596" s="14"/>
      <c r="AE596" s="14"/>
      <c r="AT596" s="258" t="s">
        <v>222</v>
      </c>
      <c r="AU596" s="258" t="s">
        <v>86</v>
      </c>
      <c r="AV596" s="14" t="s">
        <v>218</v>
      </c>
      <c r="AW596" s="14" t="s">
        <v>5</v>
      </c>
      <c r="AX596" s="14" t="s">
        <v>84</v>
      </c>
      <c r="AY596" s="258" t="s">
        <v>211</v>
      </c>
    </row>
    <row r="597" s="2" customFormat="1" ht="16.5" customHeight="1">
      <c r="A597" s="40"/>
      <c r="B597" s="41"/>
      <c r="C597" s="259" t="s">
        <v>1312</v>
      </c>
      <c r="D597" s="259" t="s">
        <v>452</v>
      </c>
      <c r="E597" s="260" t="s">
        <v>2194</v>
      </c>
      <c r="F597" s="261" t="s">
        <v>2195</v>
      </c>
      <c r="G597" s="262" t="s">
        <v>345</v>
      </c>
      <c r="H597" s="263">
        <v>9.2400000000000002</v>
      </c>
      <c r="I597" s="264"/>
      <c r="J597" s="265"/>
      <c r="K597" s="266">
        <f>ROUND(P597*H597,2)</f>
        <v>0</v>
      </c>
      <c r="L597" s="261" t="s">
        <v>22</v>
      </c>
      <c r="M597" s="267"/>
      <c r="N597" s="268" t="s">
        <v>22</v>
      </c>
      <c r="O597" s="226" t="s">
        <v>46</v>
      </c>
      <c r="P597" s="227">
        <f>I597+J597</f>
        <v>0</v>
      </c>
      <c r="Q597" s="227">
        <f>ROUND(I597*H597,2)</f>
        <v>0</v>
      </c>
      <c r="R597" s="227">
        <f>ROUND(J597*H597,2)</f>
        <v>0</v>
      </c>
      <c r="S597" s="86"/>
      <c r="T597" s="228">
        <f>S597*H597</f>
        <v>0</v>
      </c>
      <c r="U597" s="228">
        <v>0</v>
      </c>
      <c r="V597" s="228">
        <f>U597*H597</f>
        <v>0</v>
      </c>
      <c r="W597" s="228">
        <v>0</v>
      </c>
      <c r="X597" s="229">
        <f>W597*H597</f>
        <v>0</v>
      </c>
      <c r="Y597" s="40"/>
      <c r="Z597" s="40"/>
      <c r="AA597" s="40"/>
      <c r="AB597" s="40"/>
      <c r="AC597" s="40"/>
      <c r="AD597" s="40"/>
      <c r="AE597" s="40"/>
      <c r="AR597" s="230" t="s">
        <v>402</v>
      </c>
      <c r="AT597" s="230" t="s">
        <v>452</v>
      </c>
      <c r="AU597" s="230" t="s">
        <v>86</v>
      </c>
      <c r="AY597" s="19" t="s">
        <v>211</v>
      </c>
      <c r="BE597" s="231">
        <f>IF(O597="základní",K597,0)</f>
        <v>0</v>
      </c>
      <c r="BF597" s="231">
        <f>IF(O597="snížená",K597,0)</f>
        <v>0</v>
      </c>
      <c r="BG597" s="231">
        <f>IF(O597="zákl. přenesená",K597,0)</f>
        <v>0</v>
      </c>
      <c r="BH597" s="231">
        <f>IF(O597="sníž. přenesená",K597,0)</f>
        <v>0</v>
      </c>
      <c r="BI597" s="231">
        <f>IF(O597="nulová",K597,0)</f>
        <v>0</v>
      </c>
      <c r="BJ597" s="19" t="s">
        <v>84</v>
      </c>
      <c r="BK597" s="231">
        <f>ROUND(P597*H597,2)</f>
        <v>0</v>
      </c>
      <c r="BL597" s="19" t="s">
        <v>302</v>
      </c>
      <c r="BM597" s="230" t="s">
        <v>2196</v>
      </c>
    </row>
    <row r="598" s="2" customFormat="1">
      <c r="A598" s="40"/>
      <c r="B598" s="41"/>
      <c r="C598" s="42"/>
      <c r="D598" s="232" t="s">
        <v>220</v>
      </c>
      <c r="E598" s="42"/>
      <c r="F598" s="233" t="s">
        <v>2195</v>
      </c>
      <c r="G598" s="42"/>
      <c r="H598" s="42"/>
      <c r="I598" s="234"/>
      <c r="J598" s="234"/>
      <c r="K598" s="42"/>
      <c r="L598" s="42"/>
      <c r="M598" s="46"/>
      <c r="N598" s="235"/>
      <c r="O598" s="236"/>
      <c r="P598" s="86"/>
      <c r="Q598" s="86"/>
      <c r="R598" s="86"/>
      <c r="S598" s="86"/>
      <c r="T598" s="86"/>
      <c r="U598" s="86"/>
      <c r="V598" s="86"/>
      <c r="W598" s="86"/>
      <c r="X598" s="87"/>
      <c r="Y598" s="40"/>
      <c r="Z598" s="40"/>
      <c r="AA598" s="40"/>
      <c r="AB598" s="40"/>
      <c r="AC598" s="40"/>
      <c r="AD598" s="40"/>
      <c r="AE598" s="40"/>
      <c r="AT598" s="19" t="s">
        <v>220</v>
      </c>
      <c r="AU598" s="19" t="s">
        <v>86</v>
      </c>
    </row>
    <row r="599" s="2" customFormat="1">
      <c r="A599" s="40"/>
      <c r="B599" s="41"/>
      <c r="C599" s="42"/>
      <c r="D599" s="232" t="s">
        <v>584</v>
      </c>
      <c r="E599" s="42"/>
      <c r="F599" s="269" t="s">
        <v>2197</v>
      </c>
      <c r="G599" s="42"/>
      <c r="H599" s="42"/>
      <c r="I599" s="234"/>
      <c r="J599" s="234"/>
      <c r="K599" s="42"/>
      <c r="L599" s="42"/>
      <c r="M599" s="46"/>
      <c r="N599" s="235"/>
      <c r="O599" s="236"/>
      <c r="P599" s="86"/>
      <c r="Q599" s="86"/>
      <c r="R599" s="86"/>
      <c r="S599" s="86"/>
      <c r="T599" s="86"/>
      <c r="U599" s="86"/>
      <c r="V599" s="86"/>
      <c r="W599" s="86"/>
      <c r="X599" s="87"/>
      <c r="Y599" s="40"/>
      <c r="Z599" s="40"/>
      <c r="AA599" s="40"/>
      <c r="AB599" s="40"/>
      <c r="AC599" s="40"/>
      <c r="AD599" s="40"/>
      <c r="AE599" s="40"/>
      <c r="AT599" s="19" t="s">
        <v>584</v>
      </c>
      <c r="AU599" s="19" t="s">
        <v>86</v>
      </c>
    </row>
    <row r="600" s="2" customFormat="1" ht="16.5" customHeight="1">
      <c r="A600" s="40"/>
      <c r="B600" s="41"/>
      <c r="C600" s="218" t="s">
        <v>1318</v>
      </c>
      <c r="D600" s="218" t="s">
        <v>213</v>
      </c>
      <c r="E600" s="219" t="s">
        <v>2198</v>
      </c>
      <c r="F600" s="220" t="s">
        <v>2199</v>
      </c>
      <c r="G600" s="221" t="s">
        <v>272</v>
      </c>
      <c r="H600" s="222">
        <v>1.8480000000000001</v>
      </c>
      <c r="I600" s="223"/>
      <c r="J600" s="223"/>
      <c r="K600" s="224">
        <f>ROUND(P600*H600,2)</f>
        <v>0</v>
      </c>
      <c r="L600" s="220" t="s">
        <v>22</v>
      </c>
      <c r="M600" s="46"/>
      <c r="N600" s="225" t="s">
        <v>22</v>
      </c>
      <c r="O600" s="226" t="s">
        <v>46</v>
      </c>
      <c r="P600" s="227">
        <f>I600+J600</f>
        <v>0</v>
      </c>
      <c r="Q600" s="227">
        <f>ROUND(I600*H600,2)</f>
        <v>0</v>
      </c>
      <c r="R600" s="227">
        <f>ROUND(J600*H600,2)</f>
        <v>0</v>
      </c>
      <c r="S600" s="86"/>
      <c r="T600" s="228">
        <f>S600*H600</f>
        <v>0</v>
      </c>
      <c r="U600" s="228">
        <v>0</v>
      </c>
      <c r="V600" s="228">
        <f>U600*H600</f>
        <v>0</v>
      </c>
      <c r="W600" s="228">
        <v>0</v>
      </c>
      <c r="X600" s="229">
        <f>W600*H600</f>
        <v>0</v>
      </c>
      <c r="Y600" s="40"/>
      <c r="Z600" s="40"/>
      <c r="AA600" s="40"/>
      <c r="AB600" s="40"/>
      <c r="AC600" s="40"/>
      <c r="AD600" s="40"/>
      <c r="AE600" s="40"/>
      <c r="AR600" s="230" t="s">
        <v>302</v>
      </c>
      <c r="AT600" s="230" t="s">
        <v>213</v>
      </c>
      <c r="AU600" s="230" t="s">
        <v>86</v>
      </c>
      <c r="AY600" s="19" t="s">
        <v>211</v>
      </c>
      <c r="BE600" s="231">
        <f>IF(O600="základní",K600,0)</f>
        <v>0</v>
      </c>
      <c r="BF600" s="231">
        <f>IF(O600="snížená",K600,0)</f>
        <v>0</v>
      </c>
      <c r="BG600" s="231">
        <f>IF(O600="zákl. přenesená",K600,0)</f>
        <v>0</v>
      </c>
      <c r="BH600" s="231">
        <f>IF(O600="sníž. přenesená",K600,0)</f>
        <v>0</v>
      </c>
      <c r="BI600" s="231">
        <f>IF(O600="nulová",K600,0)</f>
        <v>0</v>
      </c>
      <c r="BJ600" s="19" t="s">
        <v>84</v>
      </c>
      <c r="BK600" s="231">
        <f>ROUND(P600*H600,2)</f>
        <v>0</v>
      </c>
      <c r="BL600" s="19" t="s">
        <v>302</v>
      </c>
      <c r="BM600" s="230" t="s">
        <v>2200</v>
      </c>
    </row>
    <row r="601" s="2" customFormat="1">
      <c r="A601" s="40"/>
      <c r="B601" s="41"/>
      <c r="C601" s="42"/>
      <c r="D601" s="232" t="s">
        <v>220</v>
      </c>
      <c r="E601" s="42"/>
      <c r="F601" s="233" t="s">
        <v>2199</v>
      </c>
      <c r="G601" s="42"/>
      <c r="H601" s="42"/>
      <c r="I601" s="234"/>
      <c r="J601" s="234"/>
      <c r="K601" s="42"/>
      <c r="L601" s="42"/>
      <c r="M601" s="46"/>
      <c r="N601" s="235"/>
      <c r="O601" s="236"/>
      <c r="P601" s="86"/>
      <c r="Q601" s="86"/>
      <c r="R601" s="86"/>
      <c r="S601" s="86"/>
      <c r="T601" s="86"/>
      <c r="U601" s="86"/>
      <c r="V601" s="86"/>
      <c r="W601" s="86"/>
      <c r="X601" s="87"/>
      <c r="Y601" s="40"/>
      <c r="Z601" s="40"/>
      <c r="AA601" s="40"/>
      <c r="AB601" s="40"/>
      <c r="AC601" s="40"/>
      <c r="AD601" s="40"/>
      <c r="AE601" s="40"/>
      <c r="AT601" s="19" t="s">
        <v>220</v>
      </c>
      <c r="AU601" s="19" t="s">
        <v>86</v>
      </c>
    </row>
    <row r="602" s="13" customFormat="1">
      <c r="A602" s="13"/>
      <c r="B602" s="237"/>
      <c r="C602" s="238"/>
      <c r="D602" s="232" t="s">
        <v>222</v>
      </c>
      <c r="E602" s="239" t="s">
        <v>22</v>
      </c>
      <c r="F602" s="240" t="s">
        <v>2201</v>
      </c>
      <c r="G602" s="238"/>
      <c r="H602" s="241">
        <v>1.8480000000000001</v>
      </c>
      <c r="I602" s="242"/>
      <c r="J602" s="242"/>
      <c r="K602" s="238"/>
      <c r="L602" s="238"/>
      <c r="M602" s="243"/>
      <c r="N602" s="244"/>
      <c r="O602" s="245"/>
      <c r="P602" s="245"/>
      <c r="Q602" s="245"/>
      <c r="R602" s="245"/>
      <c r="S602" s="245"/>
      <c r="T602" s="245"/>
      <c r="U602" s="245"/>
      <c r="V602" s="245"/>
      <c r="W602" s="245"/>
      <c r="X602" s="246"/>
      <c r="Y602" s="13"/>
      <c r="Z602" s="13"/>
      <c r="AA602" s="13"/>
      <c r="AB602" s="13"/>
      <c r="AC602" s="13"/>
      <c r="AD602" s="13"/>
      <c r="AE602" s="13"/>
      <c r="AT602" s="247" t="s">
        <v>222</v>
      </c>
      <c r="AU602" s="247" t="s">
        <v>86</v>
      </c>
      <c r="AV602" s="13" t="s">
        <v>86</v>
      </c>
      <c r="AW602" s="13" t="s">
        <v>5</v>
      </c>
      <c r="AX602" s="13" t="s">
        <v>84</v>
      </c>
      <c r="AY602" s="247" t="s">
        <v>211</v>
      </c>
    </row>
    <row r="603" s="2" customFormat="1" ht="24.15" customHeight="1">
      <c r="A603" s="40"/>
      <c r="B603" s="41"/>
      <c r="C603" s="218" t="s">
        <v>2202</v>
      </c>
      <c r="D603" s="218" t="s">
        <v>213</v>
      </c>
      <c r="E603" s="219" t="s">
        <v>604</v>
      </c>
      <c r="F603" s="220" t="s">
        <v>605</v>
      </c>
      <c r="G603" s="221" t="s">
        <v>272</v>
      </c>
      <c r="H603" s="222">
        <v>12</v>
      </c>
      <c r="I603" s="223"/>
      <c r="J603" s="223"/>
      <c r="K603" s="224">
        <f>ROUND(P603*H603,2)</f>
        <v>0</v>
      </c>
      <c r="L603" s="220" t="s">
        <v>217</v>
      </c>
      <c r="M603" s="46"/>
      <c r="N603" s="225" t="s">
        <v>22</v>
      </c>
      <c r="O603" s="226" t="s">
        <v>46</v>
      </c>
      <c r="P603" s="227">
        <f>I603+J603</f>
        <v>0</v>
      </c>
      <c r="Q603" s="227">
        <f>ROUND(I603*H603,2)</f>
        <v>0</v>
      </c>
      <c r="R603" s="227">
        <f>ROUND(J603*H603,2)</f>
        <v>0</v>
      </c>
      <c r="S603" s="86"/>
      <c r="T603" s="228">
        <f>S603*H603</f>
        <v>0</v>
      </c>
      <c r="U603" s="228">
        <v>0</v>
      </c>
      <c r="V603" s="228">
        <f>U603*H603</f>
        <v>0</v>
      </c>
      <c r="W603" s="228">
        <v>0</v>
      </c>
      <c r="X603" s="229">
        <f>W603*H603</f>
        <v>0</v>
      </c>
      <c r="Y603" s="40"/>
      <c r="Z603" s="40"/>
      <c r="AA603" s="40"/>
      <c r="AB603" s="40"/>
      <c r="AC603" s="40"/>
      <c r="AD603" s="40"/>
      <c r="AE603" s="40"/>
      <c r="AR603" s="230" t="s">
        <v>302</v>
      </c>
      <c r="AT603" s="230" t="s">
        <v>213</v>
      </c>
      <c r="AU603" s="230" t="s">
        <v>86</v>
      </c>
      <c r="AY603" s="19" t="s">
        <v>211</v>
      </c>
      <c r="BE603" s="231">
        <f>IF(O603="základní",K603,0)</f>
        <v>0</v>
      </c>
      <c r="BF603" s="231">
        <f>IF(O603="snížená",K603,0)</f>
        <v>0</v>
      </c>
      <c r="BG603" s="231">
        <f>IF(O603="zákl. přenesená",K603,0)</f>
        <v>0</v>
      </c>
      <c r="BH603" s="231">
        <f>IF(O603="sníž. přenesená",K603,0)</f>
        <v>0</v>
      </c>
      <c r="BI603" s="231">
        <f>IF(O603="nulová",K603,0)</f>
        <v>0</v>
      </c>
      <c r="BJ603" s="19" t="s">
        <v>84</v>
      </c>
      <c r="BK603" s="231">
        <f>ROUND(P603*H603,2)</f>
        <v>0</v>
      </c>
      <c r="BL603" s="19" t="s">
        <v>302</v>
      </c>
      <c r="BM603" s="230" t="s">
        <v>2203</v>
      </c>
    </row>
    <row r="604" s="2" customFormat="1">
      <c r="A604" s="40"/>
      <c r="B604" s="41"/>
      <c r="C604" s="42"/>
      <c r="D604" s="232" t="s">
        <v>220</v>
      </c>
      <c r="E604" s="42"/>
      <c r="F604" s="233" t="s">
        <v>607</v>
      </c>
      <c r="G604" s="42"/>
      <c r="H604" s="42"/>
      <c r="I604" s="234"/>
      <c r="J604" s="234"/>
      <c r="K604" s="42"/>
      <c r="L604" s="42"/>
      <c r="M604" s="46"/>
      <c r="N604" s="235"/>
      <c r="O604" s="236"/>
      <c r="P604" s="86"/>
      <c r="Q604" s="86"/>
      <c r="R604" s="86"/>
      <c r="S604" s="86"/>
      <c r="T604" s="86"/>
      <c r="U604" s="86"/>
      <c r="V604" s="86"/>
      <c r="W604" s="86"/>
      <c r="X604" s="87"/>
      <c r="Y604" s="40"/>
      <c r="Z604" s="40"/>
      <c r="AA604" s="40"/>
      <c r="AB604" s="40"/>
      <c r="AC604" s="40"/>
      <c r="AD604" s="40"/>
      <c r="AE604" s="40"/>
      <c r="AT604" s="19" t="s">
        <v>220</v>
      </c>
      <c r="AU604" s="19" t="s">
        <v>86</v>
      </c>
    </row>
    <row r="605" s="13" customFormat="1">
      <c r="A605" s="13"/>
      <c r="B605" s="237"/>
      <c r="C605" s="238"/>
      <c r="D605" s="232" t="s">
        <v>222</v>
      </c>
      <c r="E605" s="239" t="s">
        <v>22</v>
      </c>
      <c r="F605" s="240" t="s">
        <v>2204</v>
      </c>
      <c r="G605" s="238"/>
      <c r="H605" s="241">
        <v>12</v>
      </c>
      <c r="I605" s="242"/>
      <c r="J605" s="242"/>
      <c r="K605" s="238"/>
      <c r="L605" s="238"/>
      <c r="M605" s="243"/>
      <c r="N605" s="244"/>
      <c r="O605" s="245"/>
      <c r="P605" s="245"/>
      <c r="Q605" s="245"/>
      <c r="R605" s="245"/>
      <c r="S605" s="245"/>
      <c r="T605" s="245"/>
      <c r="U605" s="245"/>
      <c r="V605" s="245"/>
      <c r="W605" s="245"/>
      <c r="X605" s="246"/>
      <c r="Y605" s="13"/>
      <c r="Z605" s="13"/>
      <c r="AA605" s="13"/>
      <c r="AB605" s="13"/>
      <c r="AC605" s="13"/>
      <c r="AD605" s="13"/>
      <c r="AE605" s="13"/>
      <c r="AT605" s="247" t="s">
        <v>222</v>
      </c>
      <c r="AU605" s="247" t="s">
        <v>86</v>
      </c>
      <c r="AV605" s="13" t="s">
        <v>86</v>
      </c>
      <c r="AW605" s="13" t="s">
        <v>5</v>
      </c>
      <c r="AX605" s="13" t="s">
        <v>84</v>
      </c>
      <c r="AY605" s="247" t="s">
        <v>211</v>
      </c>
    </row>
    <row r="606" s="2" customFormat="1" ht="37.8" customHeight="1">
      <c r="A606" s="40"/>
      <c r="B606" s="41"/>
      <c r="C606" s="259" t="s">
        <v>2205</v>
      </c>
      <c r="D606" s="259" t="s">
        <v>452</v>
      </c>
      <c r="E606" s="260" t="s">
        <v>616</v>
      </c>
      <c r="F606" s="261" t="s">
        <v>2206</v>
      </c>
      <c r="G606" s="262" t="s">
        <v>497</v>
      </c>
      <c r="H606" s="263">
        <v>2</v>
      </c>
      <c r="I606" s="264"/>
      <c r="J606" s="265"/>
      <c r="K606" s="266">
        <f>ROUND(P606*H606,2)</f>
        <v>0</v>
      </c>
      <c r="L606" s="261" t="s">
        <v>22</v>
      </c>
      <c r="M606" s="267"/>
      <c r="N606" s="268" t="s">
        <v>22</v>
      </c>
      <c r="O606" s="226" t="s">
        <v>46</v>
      </c>
      <c r="P606" s="227">
        <f>I606+J606</f>
        <v>0</v>
      </c>
      <c r="Q606" s="227">
        <f>ROUND(I606*H606,2)</f>
        <v>0</v>
      </c>
      <c r="R606" s="227">
        <f>ROUND(J606*H606,2)</f>
        <v>0</v>
      </c>
      <c r="S606" s="86"/>
      <c r="T606" s="228">
        <f>S606*H606</f>
        <v>0</v>
      </c>
      <c r="U606" s="228">
        <v>0</v>
      </c>
      <c r="V606" s="228">
        <f>U606*H606</f>
        <v>0</v>
      </c>
      <c r="W606" s="228">
        <v>0</v>
      </c>
      <c r="X606" s="229">
        <f>W606*H606</f>
        <v>0</v>
      </c>
      <c r="Y606" s="40"/>
      <c r="Z606" s="40"/>
      <c r="AA606" s="40"/>
      <c r="AB606" s="40"/>
      <c r="AC606" s="40"/>
      <c r="AD606" s="40"/>
      <c r="AE606" s="40"/>
      <c r="AR606" s="230" t="s">
        <v>402</v>
      </c>
      <c r="AT606" s="230" t="s">
        <v>452</v>
      </c>
      <c r="AU606" s="230" t="s">
        <v>86</v>
      </c>
      <c r="AY606" s="19" t="s">
        <v>211</v>
      </c>
      <c r="BE606" s="231">
        <f>IF(O606="základní",K606,0)</f>
        <v>0</v>
      </c>
      <c r="BF606" s="231">
        <f>IF(O606="snížená",K606,0)</f>
        <v>0</v>
      </c>
      <c r="BG606" s="231">
        <f>IF(O606="zákl. přenesená",K606,0)</f>
        <v>0</v>
      </c>
      <c r="BH606" s="231">
        <f>IF(O606="sníž. přenesená",K606,0)</f>
        <v>0</v>
      </c>
      <c r="BI606" s="231">
        <f>IF(O606="nulová",K606,0)</f>
        <v>0</v>
      </c>
      <c r="BJ606" s="19" t="s">
        <v>84</v>
      </c>
      <c r="BK606" s="231">
        <f>ROUND(P606*H606,2)</f>
        <v>0</v>
      </c>
      <c r="BL606" s="19" t="s">
        <v>302</v>
      </c>
      <c r="BM606" s="230" t="s">
        <v>2207</v>
      </c>
    </row>
    <row r="607" s="2" customFormat="1">
      <c r="A607" s="40"/>
      <c r="B607" s="41"/>
      <c r="C607" s="42"/>
      <c r="D607" s="232" t="s">
        <v>220</v>
      </c>
      <c r="E607" s="42"/>
      <c r="F607" s="233" t="s">
        <v>2208</v>
      </c>
      <c r="G607" s="42"/>
      <c r="H607" s="42"/>
      <c r="I607" s="234"/>
      <c r="J607" s="234"/>
      <c r="K607" s="42"/>
      <c r="L607" s="42"/>
      <c r="M607" s="46"/>
      <c r="N607" s="235"/>
      <c r="O607" s="236"/>
      <c r="P607" s="86"/>
      <c r="Q607" s="86"/>
      <c r="R607" s="86"/>
      <c r="S607" s="86"/>
      <c r="T607" s="86"/>
      <c r="U607" s="86"/>
      <c r="V607" s="86"/>
      <c r="W607" s="86"/>
      <c r="X607" s="87"/>
      <c r="Y607" s="40"/>
      <c r="Z607" s="40"/>
      <c r="AA607" s="40"/>
      <c r="AB607" s="40"/>
      <c r="AC607" s="40"/>
      <c r="AD607" s="40"/>
      <c r="AE607" s="40"/>
      <c r="AT607" s="19" t="s">
        <v>220</v>
      </c>
      <c r="AU607" s="19" t="s">
        <v>86</v>
      </c>
    </row>
    <row r="608" s="2" customFormat="1" ht="24.15" customHeight="1">
      <c r="A608" s="40"/>
      <c r="B608" s="41"/>
      <c r="C608" s="218" t="s">
        <v>1323</v>
      </c>
      <c r="D608" s="218" t="s">
        <v>213</v>
      </c>
      <c r="E608" s="219" t="s">
        <v>620</v>
      </c>
      <c r="F608" s="220" t="s">
        <v>621</v>
      </c>
      <c r="G608" s="221" t="s">
        <v>249</v>
      </c>
      <c r="H608" s="222">
        <v>0.39400000000000002</v>
      </c>
      <c r="I608" s="223"/>
      <c r="J608" s="223"/>
      <c r="K608" s="224">
        <f>ROUND(P608*H608,2)</f>
        <v>0</v>
      </c>
      <c r="L608" s="220" t="s">
        <v>217</v>
      </c>
      <c r="M608" s="46"/>
      <c r="N608" s="225" t="s">
        <v>22</v>
      </c>
      <c r="O608" s="226" t="s">
        <v>46</v>
      </c>
      <c r="P608" s="227">
        <f>I608+J608</f>
        <v>0</v>
      </c>
      <c r="Q608" s="227">
        <f>ROUND(I608*H608,2)</f>
        <v>0</v>
      </c>
      <c r="R608" s="227">
        <f>ROUND(J608*H608,2)</f>
        <v>0</v>
      </c>
      <c r="S608" s="86"/>
      <c r="T608" s="228">
        <f>S608*H608</f>
        <v>0</v>
      </c>
      <c r="U608" s="228">
        <v>0</v>
      </c>
      <c r="V608" s="228">
        <f>U608*H608</f>
        <v>0</v>
      </c>
      <c r="W608" s="228">
        <v>0</v>
      </c>
      <c r="X608" s="229">
        <f>W608*H608</f>
        <v>0</v>
      </c>
      <c r="Y608" s="40"/>
      <c r="Z608" s="40"/>
      <c r="AA608" s="40"/>
      <c r="AB608" s="40"/>
      <c r="AC608" s="40"/>
      <c r="AD608" s="40"/>
      <c r="AE608" s="40"/>
      <c r="AR608" s="230" t="s">
        <v>302</v>
      </c>
      <c r="AT608" s="230" t="s">
        <v>213</v>
      </c>
      <c r="AU608" s="230" t="s">
        <v>86</v>
      </c>
      <c r="AY608" s="19" t="s">
        <v>211</v>
      </c>
      <c r="BE608" s="231">
        <f>IF(O608="základní",K608,0)</f>
        <v>0</v>
      </c>
      <c r="BF608" s="231">
        <f>IF(O608="snížená",K608,0)</f>
        <v>0</v>
      </c>
      <c r="BG608" s="231">
        <f>IF(O608="zákl. přenesená",K608,0)</f>
        <v>0</v>
      </c>
      <c r="BH608" s="231">
        <f>IF(O608="sníž. přenesená",K608,0)</f>
        <v>0</v>
      </c>
      <c r="BI608" s="231">
        <f>IF(O608="nulová",K608,0)</f>
        <v>0</v>
      </c>
      <c r="BJ608" s="19" t="s">
        <v>84</v>
      </c>
      <c r="BK608" s="231">
        <f>ROUND(P608*H608,2)</f>
        <v>0</v>
      </c>
      <c r="BL608" s="19" t="s">
        <v>302</v>
      </c>
      <c r="BM608" s="230" t="s">
        <v>2209</v>
      </c>
    </row>
    <row r="609" s="2" customFormat="1">
      <c r="A609" s="40"/>
      <c r="B609" s="41"/>
      <c r="C609" s="42"/>
      <c r="D609" s="232" t="s">
        <v>220</v>
      </c>
      <c r="E609" s="42"/>
      <c r="F609" s="233" t="s">
        <v>623</v>
      </c>
      <c r="G609" s="42"/>
      <c r="H609" s="42"/>
      <c r="I609" s="234"/>
      <c r="J609" s="234"/>
      <c r="K609" s="42"/>
      <c r="L609" s="42"/>
      <c r="M609" s="46"/>
      <c r="N609" s="235"/>
      <c r="O609" s="236"/>
      <c r="P609" s="86"/>
      <c r="Q609" s="86"/>
      <c r="R609" s="86"/>
      <c r="S609" s="86"/>
      <c r="T609" s="86"/>
      <c r="U609" s="86"/>
      <c r="V609" s="86"/>
      <c r="W609" s="86"/>
      <c r="X609" s="87"/>
      <c r="Y609" s="40"/>
      <c r="Z609" s="40"/>
      <c r="AA609" s="40"/>
      <c r="AB609" s="40"/>
      <c r="AC609" s="40"/>
      <c r="AD609" s="40"/>
      <c r="AE609" s="40"/>
      <c r="AT609" s="19" t="s">
        <v>220</v>
      </c>
      <c r="AU609" s="19" t="s">
        <v>86</v>
      </c>
    </row>
    <row r="610" s="2" customFormat="1" ht="24.15" customHeight="1">
      <c r="A610" s="40"/>
      <c r="B610" s="41"/>
      <c r="C610" s="218" t="s">
        <v>1329</v>
      </c>
      <c r="D610" s="218" t="s">
        <v>213</v>
      </c>
      <c r="E610" s="219" t="s">
        <v>2210</v>
      </c>
      <c r="F610" s="220" t="s">
        <v>2211</v>
      </c>
      <c r="G610" s="221" t="s">
        <v>249</v>
      </c>
      <c r="H610" s="222">
        <v>0.39400000000000002</v>
      </c>
      <c r="I610" s="223"/>
      <c r="J610" s="223"/>
      <c r="K610" s="224">
        <f>ROUND(P610*H610,2)</f>
        <v>0</v>
      </c>
      <c r="L610" s="220" t="s">
        <v>217</v>
      </c>
      <c r="M610" s="46"/>
      <c r="N610" s="225" t="s">
        <v>22</v>
      </c>
      <c r="O610" s="226" t="s">
        <v>46</v>
      </c>
      <c r="P610" s="227">
        <f>I610+J610</f>
        <v>0</v>
      </c>
      <c r="Q610" s="227">
        <f>ROUND(I610*H610,2)</f>
        <v>0</v>
      </c>
      <c r="R610" s="227">
        <f>ROUND(J610*H610,2)</f>
        <v>0</v>
      </c>
      <c r="S610" s="86"/>
      <c r="T610" s="228">
        <f>S610*H610</f>
        <v>0</v>
      </c>
      <c r="U610" s="228">
        <v>0</v>
      </c>
      <c r="V610" s="228">
        <f>U610*H610</f>
        <v>0</v>
      </c>
      <c r="W610" s="228">
        <v>0</v>
      </c>
      <c r="X610" s="229">
        <f>W610*H610</f>
        <v>0</v>
      </c>
      <c r="Y610" s="40"/>
      <c r="Z610" s="40"/>
      <c r="AA610" s="40"/>
      <c r="AB610" s="40"/>
      <c r="AC610" s="40"/>
      <c r="AD610" s="40"/>
      <c r="AE610" s="40"/>
      <c r="AR610" s="230" t="s">
        <v>302</v>
      </c>
      <c r="AT610" s="230" t="s">
        <v>213</v>
      </c>
      <c r="AU610" s="230" t="s">
        <v>86</v>
      </c>
      <c r="AY610" s="19" t="s">
        <v>211</v>
      </c>
      <c r="BE610" s="231">
        <f>IF(O610="základní",K610,0)</f>
        <v>0</v>
      </c>
      <c r="BF610" s="231">
        <f>IF(O610="snížená",K610,0)</f>
        <v>0</v>
      </c>
      <c r="BG610" s="231">
        <f>IF(O610="zákl. přenesená",K610,0)</f>
        <v>0</v>
      </c>
      <c r="BH610" s="231">
        <f>IF(O610="sníž. přenesená",K610,0)</f>
        <v>0</v>
      </c>
      <c r="BI610" s="231">
        <f>IF(O610="nulová",K610,0)</f>
        <v>0</v>
      </c>
      <c r="BJ610" s="19" t="s">
        <v>84</v>
      </c>
      <c r="BK610" s="231">
        <f>ROUND(P610*H610,2)</f>
        <v>0</v>
      </c>
      <c r="BL610" s="19" t="s">
        <v>302</v>
      </c>
      <c r="BM610" s="230" t="s">
        <v>2212</v>
      </c>
    </row>
    <row r="611" s="2" customFormat="1">
      <c r="A611" s="40"/>
      <c r="B611" s="41"/>
      <c r="C611" s="42"/>
      <c r="D611" s="232" t="s">
        <v>220</v>
      </c>
      <c r="E611" s="42"/>
      <c r="F611" s="233" t="s">
        <v>2213</v>
      </c>
      <c r="G611" s="42"/>
      <c r="H611" s="42"/>
      <c r="I611" s="234"/>
      <c r="J611" s="234"/>
      <c r="K611" s="42"/>
      <c r="L611" s="42"/>
      <c r="M611" s="46"/>
      <c r="N611" s="235"/>
      <c r="O611" s="236"/>
      <c r="P611" s="86"/>
      <c r="Q611" s="86"/>
      <c r="R611" s="86"/>
      <c r="S611" s="86"/>
      <c r="T611" s="86"/>
      <c r="U611" s="86"/>
      <c r="V611" s="86"/>
      <c r="W611" s="86"/>
      <c r="X611" s="87"/>
      <c r="Y611" s="40"/>
      <c r="Z611" s="40"/>
      <c r="AA611" s="40"/>
      <c r="AB611" s="40"/>
      <c r="AC611" s="40"/>
      <c r="AD611" s="40"/>
      <c r="AE611" s="40"/>
      <c r="AT611" s="19" t="s">
        <v>220</v>
      </c>
      <c r="AU611" s="19" t="s">
        <v>86</v>
      </c>
    </row>
    <row r="612" s="12" customFormat="1" ht="22.8" customHeight="1">
      <c r="A612" s="12"/>
      <c r="B612" s="201"/>
      <c r="C612" s="202"/>
      <c r="D612" s="203" t="s">
        <v>76</v>
      </c>
      <c r="E612" s="216" t="s">
        <v>1368</v>
      </c>
      <c r="F612" s="216" t="s">
        <v>1369</v>
      </c>
      <c r="G612" s="202"/>
      <c r="H612" s="202"/>
      <c r="I612" s="205"/>
      <c r="J612" s="205"/>
      <c r="K612" s="217">
        <f>BK612</f>
        <v>0</v>
      </c>
      <c r="L612" s="202"/>
      <c r="M612" s="207"/>
      <c r="N612" s="208"/>
      <c r="O612" s="209"/>
      <c r="P612" s="209"/>
      <c r="Q612" s="210">
        <f>SUM(Q613:Q671)</f>
        <v>0</v>
      </c>
      <c r="R612" s="210">
        <f>SUM(R613:R671)</f>
        <v>0</v>
      </c>
      <c r="S612" s="209"/>
      <c r="T612" s="211">
        <f>SUM(T613:T671)</f>
        <v>0</v>
      </c>
      <c r="U612" s="209"/>
      <c r="V612" s="211">
        <f>SUM(V613:V671)</f>
        <v>9.9784313900000008</v>
      </c>
      <c r="W612" s="209"/>
      <c r="X612" s="212">
        <f>SUM(X613:X671)</f>
        <v>18.419843200000003</v>
      </c>
      <c r="Y612" s="12"/>
      <c r="Z612" s="12"/>
      <c r="AA612" s="12"/>
      <c r="AB612" s="12"/>
      <c r="AC612" s="12"/>
      <c r="AD612" s="12"/>
      <c r="AE612" s="12"/>
      <c r="AR612" s="213" t="s">
        <v>86</v>
      </c>
      <c r="AT612" s="214" t="s">
        <v>76</v>
      </c>
      <c r="AU612" s="214" t="s">
        <v>84</v>
      </c>
      <c r="AY612" s="213" t="s">
        <v>211</v>
      </c>
      <c r="BK612" s="215">
        <f>SUM(BK613:BK671)</f>
        <v>0</v>
      </c>
    </row>
    <row r="613" s="2" customFormat="1" ht="24.15" customHeight="1">
      <c r="A613" s="40"/>
      <c r="B613" s="41"/>
      <c r="C613" s="218" t="s">
        <v>1335</v>
      </c>
      <c r="D613" s="218" t="s">
        <v>213</v>
      </c>
      <c r="E613" s="219" t="s">
        <v>1371</v>
      </c>
      <c r="F613" s="220" t="s">
        <v>1372</v>
      </c>
      <c r="G613" s="221" t="s">
        <v>272</v>
      </c>
      <c r="H613" s="222">
        <v>296.19999999999999</v>
      </c>
      <c r="I613" s="223"/>
      <c r="J613" s="223"/>
      <c r="K613" s="224">
        <f>ROUND(P613*H613,2)</f>
        <v>0</v>
      </c>
      <c r="L613" s="220" t="s">
        <v>217</v>
      </c>
      <c r="M613" s="46"/>
      <c r="N613" s="225" t="s">
        <v>22</v>
      </c>
      <c r="O613" s="226" t="s">
        <v>46</v>
      </c>
      <c r="P613" s="227">
        <f>I613+J613</f>
        <v>0</v>
      </c>
      <c r="Q613" s="227">
        <f>ROUND(I613*H613,2)</f>
        <v>0</v>
      </c>
      <c r="R613" s="227">
        <f>ROUND(J613*H613,2)</f>
        <v>0</v>
      </c>
      <c r="S613" s="86"/>
      <c r="T613" s="228">
        <f>S613*H613</f>
        <v>0</v>
      </c>
      <c r="U613" s="228">
        <v>0.00029999999999999997</v>
      </c>
      <c r="V613" s="228">
        <f>U613*H613</f>
        <v>0.088859999999999995</v>
      </c>
      <c r="W613" s="228">
        <v>0</v>
      </c>
      <c r="X613" s="229">
        <f>W613*H613</f>
        <v>0</v>
      </c>
      <c r="Y613" s="40"/>
      <c r="Z613" s="40"/>
      <c r="AA613" s="40"/>
      <c r="AB613" s="40"/>
      <c r="AC613" s="40"/>
      <c r="AD613" s="40"/>
      <c r="AE613" s="40"/>
      <c r="AR613" s="230" t="s">
        <v>302</v>
      </c>
      <c r="AT613" s="230" t="s">
        <v>213</v>
      </c>
      <c r="AU613" s="230" t="s">
        <v>86</v>
      </c>
      <c r="AY613" s="19" t="s">
        <v>211</v>
      </c>
      <c r="BE613" s="231">
        <f>IF(O613="základní",K613,0)</f>
        <v>0</v>
      </c>
      <c r="BF613" s="231">
        <f>IF(O613="snížená",K613,0)</f>
        <v>0</v>
      </c>
      <c r="BG613" s="231">
        <f>IF(O613="zákl. přenesená",K613,0)</f>
        <v>0</v>
      </c>
      <c r="BH613" s="231">
        <f>IF(O613="sníž. přenesená",K613,0)</f>
        <v>0</v>
      </c>
      <c r="BI613" s="231">
        <f>IF(O613="nulová",K613,0)</f>
        <v>0</v>
      </c>
      <c r="BJ613" s="19" t="s">
        <v>84</v>
      </c>
      <c r="BK613" s="231">
        <f>ROUND(P613*H613,2)</f>
        <v>0</v>
      </c>
      <c r="BL613" s="19" t="s">
        <v>302</v>
      </c>
      <c r="BM613" s="230" t="s">
        <v>2214</v>
      </c>
    </row>
    <row r="614" s="2" customFormat="1">
      <c r="A614" s="40"/>
      <c r="B614" s="41"/>
      <c r="C614" s="42"/>
      <c r="D614" s="232" t="s">
        <v>220</v>
      </c>
      <c r="E614" s="42"/>
      <c r="F614" s="233" t="s">
        <v>1374</v>
      </c>
      <c r="G614" s="42"/>
      <c r="H614" s="42"/>
      <c r="I614" s="234"/>
      <c r="J614" s="234"/>
      <c r="K614" s="42"/>
      <c r="L614" s="42"/>
      <c r="M614" s="46"/>
      <c r="N614" s="235"/>
      <c r="O614" s="236"/>
      <c r="P614" s="86"/>
      <c r="Q614" s="86"/>
      <c r="R614" s="86"/>
      <c r="S614" s="86"/>
      <c r="T614" s="86"/>
      <c r="U614" s="86"/>
      <c r="V614" s="86"/>
      <c r="W614" s="86"/>
      <c r="X614" s="87"/>
      <c r="Y614" s="40"/>
      <c r="Z614" s="40"/>
      <c r="AA614" s="40"/>
      <c r="AB614" s="40"/>
      <c r="AC614" s="40"/>
      <c r="AD614" s="40"/>
      <c r="AE614" s="40"/>
      <c r="AT614" s="19" t="s">
        <v>220</v>
      </c>
      <c r="AU614" s="19" t="s">
        <v>86</v>
      </c>
    </row>
    <row r="615" s="13" customFormat="1">
      <c r="A615" s="13"/>
      <c r="B615" s="237"/>
      <c r="C615" s="238"/>
      <c r="D615" s="232" t="s">
        <v>222</v>
      </c>
      <c r="E615" s="239" t="s">
        <v>22</v>
      </c>
      <c r="F615" s="240" t="s">
        <v>2034</v>
      </c>
      <c r="G615" s="238"/>
      <c r="H615" s="241">
        <v>296.19999999999999</v>
      </c>
      <c r="I615" s="242"/>
      <c r="J615" s="242"/>
      <c r="K615" s="238"/>
      <c r="L615" s="238"/>
      <c r="M615" s="243"/>
      <c r="N615" s="244"/>
      <c r="O615" s="245"/>
      <c r="P615" s="245"/>
      <c r="Q615" s="245"/>
      <c r="R615" s="245"/>
      <c r="S615" s="245"/>
      <c r="T615" s="245"/>
      <c r="U615" s="245"/>
      <c r="V615" s="245"/>
      <c r="W615" s="245"/>
      <c r="X615" s="246"/>
      <c r="Y615" s="13"/>
      <c r="Z615" s="13"/>
      <c r="AA615" s="13"/>
      <c r="AB615" s="13"/>
      <c r="AC615" s="13"/>
      <c r="AD615" s="13"/>
      <c r="AE615" s="13"/>
      <c r="AT615" s="247" t="s">
        <v>222</v>
      </c>
      <c r="AU615" s="247" t="s">
        <v>86</v>
      </c>
      <c r="AV615" s="13" t="s">
        <v>86</v>
      </c>
      <c r="AW615" s="13" t="s">
        <v>5</v>
      </c>
      <c r="AX615" s="13" t="s">
        <v>84</v>
      </c>
      <c r="AY615" s="247" t="s">
        <v>211</v>
      </c>
    </row>
    <row r="616" s="2" customFormat="1" ht="24.15" customHeight="1">
      <c r="A616" s="40"/>
      <c r="B616" s="41"/>
      <c r="C616" s="218" t="s">
        <v>1341</v>
      </c>
      <c r="D616" s="218" t="s">
        <v>213</v>
      </c>
      <c r="E616" s="219" t="s">
        <v>2215</v>
      </c>
      <c r="F616" s="220" t="s">
        <v>2216</v>
      </c>
      <c r="G616" s="221" t="s">
        <v>272</v>
      </c>
      <c r="H616" s="222">
        <v>296.19999999999999</v>
      </c>
      <c r="I616" s="223"/>
      <c r="J616" s="223"/>
      <c r="K616" s="224">
        <f>ROUND(P616*H616,2)</f>
        <v>0</v>
      </c>
      <c r="L616" s="220" t="s">
        <v>217</v>
      </c>
      <c r="M616" s="46"/>
      <c r="N616" s="225" t="s">
        <v>22</v>
      </c>
      <c r="O616" s="226" t="s">
        <v>46</v>
      </c>
      <c r="P616" s="227">
        <f>I616+J616</f>
        <v>0</v>
      </c>
      <c r="Q616" s="227">
        <f>ROUND(I616*H616,2)</f>
        <v>0</v>
      </c>
      <c r="R616" s="227">
        <f>ROUND(J616*H616,2)</f>
        <v>0</v>
      </c>
      <c r="S616" s="86"/>
      <c r="T616" s="228">
        <f>S616*H616</f>
        <v>0</v>
      </c>
      <c r="U616" s="228">
        <v>0.0045450000000000004</v>
      </c>
      <c r="V616" s="228">
        <f>U616*H616</f>
        <v>1.3462290000000001</v>
      </c>
      <c r="W616" s="228">
        <v>0</v>
      </c>
      <c r="X616" s="229">
        <f>W616*H616</f>
        <v>0</v>
      </c>
      <c r="Y616" s="40"/>
      <c r="Z616" s="40"/>
      <c r="AA616" s="40"/>
      <c r="AB616" s="40"/>
      <c r="AC616" s="40"/>
      <c r="AD616" s="40"/>
      <c r="AE616" s="40"/>
      <c r="AR616" s="230" t="s">
        <v>302</v>
      </c>
      <c r="AT616" s="230" t="s">
        <v>213</v>
      </c>
      <c r="AU616" s="230" t="s">
        <v>86</v>
      </c>
      <c r="AY616" s="19" t="s">
        <v>211</v>
      </c>
      <c r="BE616" s="231">
        <f>IF(O616="základní",K616,0)</f>
        <v>0</v>
      </c>
      <c r="BF616" s="231">
        <f>IF(O616="snížená",K616,0)</f>
        <v>0</v>
      </c>
      <c r="BG616" s="231">
        <f>IF(O616="zákl. přenesená",K616,0)</f>
        <v>0</v>
      </c>
      <c r="BH616" s="231">
        <f>IF(O616="sníž. přenesená",K616,0)</f>
        <v>0</v>
      </c>
      <c r="BI616" s="231">
        <f>IF(O616="nulová",K616,0)</f>
        <v>0</v>
      </c>
      <c r="BJ616" s="19" t="s">
        <v>84</v>
      </c>
      <c r="BK616" s="231">
        <f>ROUND(P616*H616,2)</f>
        <v>0</v>
      </c>
      <c r="BL616" s="19" t="s">
        <v>302</v>
      </c>
      <c r="BM616" s="230" t="s">
        <v>2217</v>
      </c>
    </row>
    <row r="617" s="2" customFormat="1">
      <c r="A617" s="40"/>
      <c r="B617" s="41"/>
      <c r="C617" s="42"/>
      <c r="D617" s="232" t="s">
        <v>220</v>
      </c>
      <c r="E617" s="42"/>
      <c r="F617" s="233" t="s">
        <v>2218</v>
      </c>
      <c r="G617" s="42"/>
      <c r="H617" s="42"/>
      <c r="I617" s="234"/>
      <c r="J617" s="234"/>
      <c r="K617" s="42"/>
      <c r="L617" s="42"/>
      <c r="M617" s="46"/>
      <c r="N617" s="235"/>
      <c r="O617" s="236"/>
      <c r="P617" s="86"/>
      <c r="Q617" s="86"/>
      <c r="R617" s="86"/>
      <c r="S617" s="86"/>
      <c r="T617" s="86"/>
      <c r="U617" s="86"/>
      <c r="V617" s="86"/>
      <c r="W617" s="86"/>
      <c r="X617" s="87"/>
      <c r="Y617" s="40"/>
      <c r="Z617" s="40"/>
      <c r="AA617" s="40"/>
      <c r="AB617" s="40"/>
      <c r="AC617" s="40"/>
      <c r="AD617" s="40"/>
      <c r="AE617" s="40"/>
      <c r="AT617" s="19" t="s">
        <v>220</v>
      </c>
      <c r="AU617" s="19" t="s">
        <v>86</v>
      </c>
    </row>
    <row r="618" s="13" customFormat="1">
      <c r="A618" s="13"/>
      <c r="B618" s="237"/>
      <c r="C618" s="238"/>
      <c r="D618" s="232" t="s">
        <v>222</v>
      </c>
      <c r="E618" s="239" t="s">
        <v>22</v>
      </c>
      <c r="F618" s="240" t="s">
        <v>2034</v>
      </c>
      <c r="G618" s="238"/>
      <c r="H618" s="241">
        <v>296.19999999999999</v>
      </c>
      <c r="I618" s="242"/>
      <c r="J618" s="242"/>
      <c r="K618" s="238"/>
      <c r="L618" s="238"/>
      <c r="M618" s="243"/>
      <c r="N618" s="244"/>
      <c r="O618" s="245"/>
      <c r="P618" s="245"/>
      <c r="Q618" s="245"/>
      <c r="R618" s="245"/>
      <c r="S618" s="245"/>
      <c r="T618" s="245"/>
      <c r="U618" s="245"/>
      <c r="V618" s="245"/>
      <c r="W618" s="245"/>
      <c r="X618" s="246"/>
      <c r="Y618" s="13"/>
      <c r="Z618" s="13"/>
      <c r="AA618" s="13"/>
      <c r="AB618" s="13"/>
      <c r="AC618" s="13"/>
      <c r="AD618" s="13"/>
      <c r="AE618" s="13"/>
      <c r="AT618" s="247" t="s">
        <v>222</v>
      </c>
      <c r="AU618" s="247" t="s">
        <v>86</v>
      </c>
      <c r="AV618" s="13" t="s">
        <v>86</v>
      </c>
      <c r="AW618" s="13" t="s">
        <v>5</v>
      </c>
      <c r="AX618" s="13" t="s">
        <v>84</v>
      </c>
      <c r="AY618" s="247" t="s">
        <v>211</v>
      </c>
    </row>
    <row r="619" s="2" customFormat="1" ht="24.15" customHeight="1">
      <c r="A619" s="40"/>
      <c r="B619" s="41"/>
      <c r="C619" s="218" t="s">
        <v>1346</v>
      </c>
      <c r="D619" s="218" t="s">
        <v>213</v>
      </c>
      <c r="E619" s="219" t="s">
        <v>1377</v>
      </c>
      <c r="F619" s="220" t="s">
        <v>1378</v>
      </c>
      <c r="G619" s="221" t="s">
        <v>345</v>
      </c>
      <c r="H619" s="222">
        <v>71.209999999999994</v>
      </c>
      <c r="I619" s="223"/>
      <c r="J619" s="223"/>
      <c r="K619" s="224">
        <f>ROUND(P619*H619,2)</f>
        <v>0</v>
      </c>
      <c r="L619" s="220" t="s">
        <v>217</v>
      </c>
      <c r="M619" s="46"/>
      <c r="N619" s="225" t="s">
        <v>22</v>
      </c>
      <c r="O619" s="226" t="s">
        <v>46</v>
      </c>
      <c r="P619" s="227">
        <f>I619+J619</f>
        <v>0</v>
      </c>
      <c r="Q619" s="227">
        <f>ROUND(I619*H619,2)</f>
        <v>0</v>
      </c>
      <c r="R619" s="227">
        <f>ROUND(J619*H619,2)</f>
        <v>0</v>
      </c>
      <c r="S619" s="86"/>
      <c r="T619" s="228">
        <f>S619*H619</f>
        <v>0</v>
      </c>
      <c r="U619" s="228">
        <v>0</v>
      </c>
      <c r="V619" s="228">
        <f>U619*H619</f>
        <v>0</v>
      </c>
      <c r="W619" s="228">
        <v>0</v>
      </c>
      <c r="X619" s="229">
        <f>W619*H619</f>
        <v>0</v>
      </c>
      <c r="Y619" s="40"/>
      <c r="Z619" s="40"/>
      <c r="AA619" s="40"/>
      <c r="AB619" s="40"/>
      <c r="AC619" s="40"/>
      <c r="AD619" s="40"/>
      <c r="AE619" s="40"/>
      <c r="AR619" s="230" t="s">
        <v>302</v>
      </c>
      <c r="AT619" s="230" t="s">
        <v>213</v>
      </c>
      <c r="AU619" s="230" t="s">
        <v>86</v>
      </c>
      <c r="AY619" s="19" t="s">
        <v>211</v>
      </c>
      <c r="BE619" s="231">
        <f>IF(O619="základní",K619,0)</f>
        <v>0</v>
      </c>
      <c r="BF619" s="231">
        <f>IF(O619="snížená",K619,0)</f>
        <v>0</v>
      </c>
      <c r="BG619" s="231">
        <f>IF(O619="zákl. přenesená",K619,0)</f>
        <v>0</v>
      </c>
      <c r="BH619" s="231">
        <f>IF(O619="sníž. přenesená",K619,0)</f>
        <v>0</v>
      </c>
      <c r="BI619" s="231">
        <f>IF(O619="nulová",K619,0)</f>
        <v>0</v>
      </c>
      <c r="BJ619" s="19" t="s">
        <v>84</v>
      </c>
      <c r="BK619" s="231">
        <f>ROUND(P619*H619,2)</f>
        <v>0</v>
      </c>
      <c r="BL619" s="19" t="s">
        <v>302</v>
      </c>
      <c r="BM619" s="230" t="s">
        <v>2219</v>
      </c>
    </row>
    <row r="620" s="2" customFormat="1">
      <c r="A620" s="40"/>
      <c r="B620" s="41"/>
      <c r="C620" s="42"/>
      <c r="D620" s="232" t="s">
        <v>220</v>
      </c>
      <c r="E620" s="42"/>
      <c r="F620" s="233" t="s">
        <v>1380</v>
      </c>
      <c r="G620" s="42"/>
      <c r="H620" s="42"/>
      <c r="I620" s="234"/>
      <c r="J620" s="234"/>
      <c r="K620" s="42"/>
      <c r="L620" s="42"/>
      <c r="M620" s="46"/>
      <c r="N620" s="235"/>
      <c r="O620" s="236"/>
      <c r="P620" s="86"/>
      <c r="Q620" s="86"/>
      <c r="R620" s="86"/>
      <c r="S620" s="86"/>
      <c r="T620" s="86"/>
      <c r="U620" s="86"/>
      <c r="V620" s="86"/>
      <c r="W620" s="86"/>
      <c r="X620" s="87"/>
      <c r="Y620" s="40"/>
      <c r="Z620" s="40"/>
      <c r="AA620" s="40"/>
      <c r="AB620" s="40"/>
      <c r="AC620" s="40"/>
      <c r="AD620" s="40"/>
      <c r="AE620" s="40"/>
      <c r="AT620" s="19" t="s">
        <v>220</v>
      </c>
      <c r="AU620" s="19" t="s">
        <v>86</v>
      </c>
    </row>
    <row r="621" s="13" customFormat="1">
      <c r="A621" s="13"/>
      <c r="B621" s="237"/>
      <c r="C621" s="238"/>
      <c r="D621" s="232" t="s">
        <v>222</v>
      </c>
      <c r="E621" s="239" t="s">
        <v>22</v>
      </c>
      <c r="F621" s="240" t="s">
        <v>1871</v>
      </c>
      <c r="G621" s="238"/>
      <c r="H621" s="241">
        <v>71.209999999999994</v>
      </c>
      <c r="I621" s="242"/>
      <c r="J621" s="242"/>
      <c r="K621" s="238"/>
      <c r="L621" s="238"/>
      <c r="M621" s="243"/>
      <c r="N621" s="244"/>
      <c r="O621" s="245"/>
      <c r="P621" s="245"/>
      <c r="Q621" s="245"/>
      <c r="R621" s="245"/>
      <c r="S621" s="245"/>
      <c r="T621" s="245"/>
      <c r="U621" s="245"/>
      <c r="V621" s="245"/>
      <c r="W621" s="245"/>
      <c r="X621" s="246"/>
      <c r="Y621" s="13"/>
      <c r="Z621" s="13"/>
      <c r="AA621" s="13"/>
      <c r="AB621" s="13"/>
      <c r="AC621" s="13"/>
      <c r="AD621" s="13"/>
      <c r="AE621" s="13"/>
      <c r="AT621" s="247" t="s">
        <v>222</v>
      </c>
      <c r="AU621" s="247" t="s">
        <v>86</v>
      </c>
      <c r="AV621" s="13" t="s">
        <v>86</v>
      </c>
      <c r="AW621" s="13" t="s">
        <v>5</v>
      </c>
      <c r="AX621" s="13" t="s">
        <v>84</v>
      </c>
      <c r="AY621" s="247" t="s">
        <v>211</v>
      </c>
    </row>
    <row r="622" s="2" customFormat="1" ht="24.15" customHeight="1">
      <c r="A622" s="40"/>
      <c r="B622" s="41"/>
      <c r="C622" s="259" t="s">
        <v>1351</v>
      </c>
      <c r="D622" s="259" t="s">
        <v>452</v>
      </c>
      <c r="E622" s="260" t="s">
        <v>1383</v>
      </c>
      <c r="F622" s="261" t="s">
        <v>1384</v>
      </c>
      <c r="G622" s="262" t="s">
        <v>345</v>
      </c>
      <c r="H622" s="263">
        <v>78.331000000000003</v>
      </c>
      <c r="I622" s="264"/>
      <c r="J622" s="265"/>
      <c r="K622" s="266">
        <f>ROUND(P622*H622,2)</f>
        <v>0</v>
      </c>
      <c r="L622" s="261" t="s">
        <v>217</v>
      </c>
      <c r="M622" s="267"/>
      <c r="N622" s="268" t="s">
        <v>22</v>
      </c>
      <c r="O622" s="226" t="s">
        <v>46</v>
      </c>
      <c r="P622" s="227">
        <f>I622+J622</f>
        <v>0</v>
      </c>
      <c r="Q622" s="227">
        <f>ROUND(I622*H622,2)</f>
        <v>0</v>
      </c>
      <c r="R622" s="227">
        <f>ROUND(J622*H622,2)</f>
        <v>0</v>
      </c>
      <c r="S622" s="86"/>
      <c r="T622" s="228">
        <f>S622*H622</f>
        <v>0</v>
      </c>
      <c r="U622" s="228">
        <v>0.00012999999999999999</v>
      </c>
      <c r="V622" s="228">
        <f>U622*H622</f>
        <v>0.010183029999999999</v>
      </c>
      <c r="W622" s="228">
        <v>0</v>
      </c>
      <c r="X622" s="229">
        <f>W622*H622</f>
        <v>0</v>
      </c>
      <c r="Y622" s="40"/>
      <c r="Z622" s="40"/>
      <c r="AA622" s="40"/>
      <c r="AB622" s="40"/>
      <c r="AC622" s="40"/>
      <c r="AD622" s="40"/>
      <c r="AE622" s="40"/>
      <c r="AR622" s="230" t="s">
        <v>402</v>
      </c>
      <c r="AT622" s="230" t="s">
        <v>452</v>
      </c>
      <c r="AU622" s="230" t="s">
        <v>86</v>
      </c>
      <c r="AY622" s="19" t="s">
        <v>211</v>
      </c>
      <c r="BE622" s="231">
        <f>IF(O622="základní",K622,0)</f>
        <v>0</v>
      </c>
      <c r="BF622" s="231">
        <f>IF(O622="snížená",K622,0)</f>
        <v>0</v>
      </c>
      <c r="BG622" s="231">
        <f>IF(O622="zákl. přenesená",K622,0)</f>
        <v>0</v>
      </c>
      <c r="BH622" s="231">
        <f>IF(O622="sníž. přenesená",K622,0)</f>
        <v>0</v>
      </c>
      <c r="BI622" s="231">
        <f>IF(O622="nulová",K622,0)</f>
        <v>0</v>
      </c>
      <c r="BJ622" s="19" t="s">
        <v>84</v>
      </c>
      <c r="BK622" s="231">
        <f>ROUND(P622*H622,2)</f>
        <v>0</v>
      </c>
      <c r="BL622" s="19" t="s">
        <v>302</v>
      </c>
      <c r="BM622" s="230" t="s">
        <v>2220</v>
      </c>
    </row>
    <row r="623" s="2" customFormat="1">
      <c r="A623" s="40"/>
      <c r="B623" s="41"/>
      <c r="C623" s="42"/>
      <c r="D623" s="232" t="s">
        <v>220</v>
      </c>
      <c r="E623" s="42"/>
      <c r="F623" s="233" t="s">
        <v>1384</v>
      </c>
      <c r="G623" s="42"/>
      <c r="H623" s="42"/>
      <c r="I623" s="234"/>
      <c r="J623" s="234"/>
      <c r="K623" s="42"/>
      <c r="L623" s="42"/>
      <c r="M623" s="46"/>
      <c r="N623" s="235"/>
      <c r="O623" s="236"/>
      <c r="P623" s="86"/>
      <c r="Q623" s="86"/>
      <c r="R623" s="86"/>
      <c r="S623" s="86"/>
      <c r="T623" s="86"/>
      <c r="U623" s="86"/>
      <c r="V623" s="86"/>
      <c r="W623" s="86"/>
      <c r="X623" s="87"/>
      <c r="Y623" s="40"/>
      <c r="Z623" s="40"/>
      <c r="AA623" s="40"/>
      <c r="AB623" s="40"/>
      <c r="AC623" s="40"/>
      <c r="AD623" s="40"/>
      <c r="AE623" s="40"/>
      <c r="AT623" s="19" t="s">
        <v>220</v>
      </c>
      <c r="AU623" s="19" t="s">
        <v>86</v>
      </c>
    </row>
    <row r="624" s="13" customFormat="1">
      <c r="A624" s="13"/>
      <c r="B624" s="237"/>
      <c r="C624" s="238"/>
      <c r="D624" s="232" t="s">
        <v>222</v>
      </c>
      <c r="E624" s="239" t="s">
        <v>22</v>
      </c>
      <c r="F624" s="240" t="s">
        <v>2221</v>
      </c>
      <c r="G624" s="238"/>
      <c r="H624" s="241">
        <v>78.331000000000003</v>
      </c>
      <c r="I624" s="242"/>
      <c r="J624" s="242"/>
      <c r="K624" s="238"/>
      <c r="L624" s="238"/>
      <c r="M624" s="243"/>
      <c r="N624" s="244"/>
      <c r="O624" s="245"/>
      <c r="P624" s="245"/>
      <c r="Q624" s="245"/>
      <c r="R624" s="245"/>
      <c r="S624" s="245"/>
      <c r="T624" s="245"/>
      <c r="U624" s="245"/>
      <c r="V624" s="245"/>
      <c r="W624" s="245"/>
      <c r="X624" s="246"/>
      <c r="Y624" s="13"/>
      <c r="Z624" s="13"/>
      <c r="AA624" s="13"/>
      <c r="AB624" s="13"/>
      <c r="AC624" s="13"/>
      <c r="AD624" s="13"/>
      <c r="AE624" s="13"/>
      <c r="AT624" s="247" t="s">
        <v>222</v>
      </c>
      <c r="AU624" s="247" t="s">
        <v>86</v>
      </c>
      <c r="AV624" s="13" t="s">
        <v>86</v>
      </c>
      <c r="AW624" s="13" t="s">
        <v>5</v>
      </c>
      <c r="AX624" s="13" t="s">
        <v>84</v>
      </c>
      <c r="AY624" s="247" t="s">
        <v>211</v>
      </c>
    </row>
    <row r="625" s="2" customFormat="1">
      <c r="A625" s="40"/>
      <c r="B625" s="41"/>
      <c r="C625" s="218" t="s">
        <v>1355</v>
      </c>
      <c r="D625" s="218" t="s">
        <v>213</v>
      </c>
      <c r="E625" s="219" t="s">
        <v>2222</v>
      </c>
      <c r="F625" s="220" t="s">
        <v>2223</v>
      </c>
      <c r="G625" s="221" t="s">
        <v>345</v>
      </c>
      <c r="H625" s="222">
        <v>7.75</v>
      </c>
      <c r="I625" s="223"/>
      <c r="J625" s="223"/>
      <c r="K625" s="224">
        <f>ROUND(P625*H625,2)</f>
        <v>0</v>
      </c>
      <c r="L625" s="220" t="s">
        <v>217</v>
      </c>
      <c r="M625" s="46"/>
      <c r="N625" s="225" t="s">
        <v>22</v>
      </c>
      <c r="O625" s="226" t="s">
        <v>46</v>
      </c>
      <c r="P625" s="227">
        <f>I625+J625</f>
        <v>0</v>
      </c>
      <c r="Q625" s="227">
        <f>ROUND(I625*H625,2)</f>
        <v>0</v>
      </c>
      <c r="R625" s="227">
        <f>ROUND(J625*H625,2)</f>
        <v>0</v>
      </c>
      <c r="S625" s="86"/>
      <c r="T625" s="228">
        <f>S625*H625</f>
        <v>0</v>
      </c>
      <c r="U625" s="228">
        <v>0.0017700000000000001</v>
      </c>
      <c r="V625" s="228">
        <f>U625*H625</f>
        <v>0.013717500000000001</v>
      </c>
      <c r="W625" s="228">
        <v>0</v>
      </c>
      <c r="X625" s="229">
        <f>W625*H625</f>
        <v>0</v>
      </c>
      <c r="Y625" s="40"/>
      <c r="Z625" s="40"/>
      <c r="AA625" s="40"/>
      <c r="AB625" s="40"/>
      <c r="AC625" s="40"/>
      <c r="AD625" s="40"/>
      <c r="AE625" s="40"/>
      <c r="AR625" s="230" t="s">
        <v>302</v>
      </c>
      <c r="AT625" s="230" t="s">
        <v>213</v>
      </c>
      <c r="AU625" s="230" t="s">
        <v>86</v>
      </c>
      <c r="AY625" s="19" t="s">
        <v>211</v>
      </c>
      <c r="BE625" s="231">
        <f>IF(O625="základní",K625,0)</f>
        <v>0</v>
      </c>
      <c r="BF625" s="231">
        <f>IF(O625="snížená",K625,0)</f>
        <v>0</v>
      </c>
      <c r="BG625" s="231">
        <f>IF(O625="zákl. přenesená",K625,0)</f>
        <v>0</v>
      </c>
      <c r="BH625" s="231">
        <f>IF(O625="sníž. přenesená",K625,0)</f>
        <v>0</v>
      </c>
      <c r="BI625" s="231">
        <f>IF(O625="nulová",K625,0)</f>
        <v>0</v>
      </c>
      <c r="BJ625" s="19" t="s">
        <v>84</v>
      </c>
      <c r="BK625" s="231">
        <f>ROUND(P625*H625,2)</f>
        <v>0</v>
      </c>
      <c r="BL625" s="19" t="s">
        <v>302</v>
      </c>
      <c r="BM625" s="230" t="s">
        <v>2224</v>
      </c>
    </row>
    <row r="626" s="2" customFormat="1">
      <c r="A626" s="40"/>
      <c r="B626" s="41"/>
      <c r="C626" s="42"/>
      <c r="D626" s="232" t="s">
        <v>220</v>
      </c>
      <c r="E626" s="42"/>
      <c r="F626" s="233" t="s">
        <v>2225</v>
      </c>
      <c r="G626" s="42"/>
      <c r="H626" s="42"/>
      <c r="I626" s="234"/>
      <c r="J626" s="234"/>
      <c r="K626" s="42"/>
      <c r="L626" s="42"/>
      <c r="M626" s="46"/>
      <c r="N626" s="235"/>
      <c r="O626" s="236"/>
      <c r="P626" s="86"/>
      <c r="Q626" s="86"/>
      <c r="R626" s="86"/>
      <c r="S626" s="86"/>
      <c r="T626" s="86"/>
      <c r="U626" s="86"/>
      <c r="V626" s="86"/>
      <c r="W626" s="86"/>
      <c r="X626" s="87"/>
      <c r="Y626" s="40"/>
      <c r="Z626" s="40"/>
      <c r="AA626" s="40"/>
      <c r="AB626" s="40"/>
      <c r="AC626" s="40"/>
      <c r="AD626" s="40"/>
      <c r="AE626" s="40"/>
      <c r="AT626" s="19" t="s">
        <v>220</v>
      </c>
      <c r="AU626" s="19" t="s">
        <v>86</v>
      </c>
    </row>
    <row r="627" s="13" customFormat="1">
      <c r="A627" s="13"/>
      <c r="B627" s="237"/>
      <c r="C627" s="238"/>
      <c r="D627" s="232" t="s">
        <v>222</v>
      </c>
      <c r="E627" s="239" t="s">
        <v>22</v>
      </c>
      <c r="F627" s="240" t="s">
        <v>2226</v>
      </c>
      <c r="G627" s="238"/>
      <c r="H627" s="241">
        <v>7.75</v>
      </c>
      <c r="I627" s="242"/>
      <c r="J627" s="242"/>
      <c r="K627" s="238"/>
      <c r="L627" s="238"/>
      <c r="M627" s="243"/>
      <c r="N627" s="244"/>
      <c r="O627" s="245"/>
      <c r="P627" s="245"/>
      <c r="Q627" s="245"/>
      <c r="R627" s="245"/>
      <c r="S627" s="245"/>
      <c r="T627" s="245"/>
      <c r="U627" s="245"/>
      <c r="V627" s="245"/>
      <c r="W627" s="245"/>
      <c r="X627" s="246"/>
      <c r="Y627" s="13"/>
      <c r="Z627" s="13"/>
      <c r="AA627" s="13"/>
      <c r="AB627" s="13"/>
      <c r="AC627" s="13"/>
      <c r="AD627" s="13"/>
      <c r="AE627" s="13"/>
      <c r="AT627" s="247" t="s">
        <v>222</v>
      </c>
      <c r="AU627" s="247" t="s">
        <v>86</v>
      </c>
      <c r="AV627" s="13" t="s">
        <v>86</v>
      </c>
      <c r="AW627" s="13" t="s">
        <v>5</v>
      </c>
      <c r="AX627" s="13" t="s">
        <v>84</v>
      </c>
      <c r="AY627" s="247" t="s">
        <v>211</v>
      </c>
    </row>
    <row r="628" s="2" customFormat="1" ht="24.15" customHeight="1">
      <c r="A628" s="40"/>
      <c r="B628" s="41"/>
      <c r="C628" s="259" t="s">
        <v>1359</v>
      </c>
      <c r="D628" s="259" t="s">
        <v>452</v>
      </c>
      <c r="E628" s="260" t="s">
        <v>2227</v>
      </c>
      <c r="F628" s="261" t="s">
        <v>2228</v>
      </c>
      <c r="G628" s="262" t="s">
        <v>497</v>
      </c>
      <c r="H628" s="263">
        <v>10</v>
      </c>
      <c r="I628" s="264"/>
      <c r="J628" s="265"/>
      <c r="K628" s="266">
        <f>ROUND(P628*H628,2)</f>
        <v>0</v>
      </c>
      <c r="L628" s="261" t="s">
        <v>217</v>
      </c>
      <c r="M628" s="267"/>
      <c r="N628" s="268" t="s">
        <v>22</v>
      </c>
      <c r="O628" s="226" t="s">
        <v>46</v>
      </c>
      <c r="P628" s="227">
        <f>I628+J628</f>
        <v>0</v>
      </c>
      <c r="Q628" s="227">
        <f>ROUND(I628*H628,2)</f>
        <v>0</v>
      </c>
      <c r="R628" s="227">
        <f>ROUND(J628*H628,2)</f>
        <v>0</v>
      </c>
      <c r="S628" s="86"/>
      <c r="T628" s="228">
        <f>S628*H628</f>
        <v>0</v>
      </c>
      <c r="U628" s="228">
        <v>0.0069499999999999996</v>
      </c>
      <c r="V628" s="228">
        <f>U628*H628</f>
        <v>0.069499999999999992</v>
      </c>
      <c r="W628" s="228">
        <v>0</v>
      </c>
      <c r="X628" s="229">
        <f>W628*H628</f>
        <v>0</v>
      </c>
      <c r="Y628" s="40"/>
      <c r="Z628" s="40"/>
      <c r="AA628" s="40"/>
      <c r="AB628" s="40"/>
      <c r="AC628" s="40"/>
      <c r="AD628" s="40"/>
      <c r="AE628" s="40"/>
      <c r="AR628" s="230" t="s">
        <v>402</v>
      </c>
      <c r="AT628" s="230" t="s">
        <v>452</v>
      </c>
      <c r="AU628" s="230" t="s">
        <v>86</v>
      </c>
      <c r="AY628" s="19" t="s">
        <v>211</v>
      </c>
      <c r="BE628" s="231">
        <f>IF(O628="základní",K628,0)</f>
        <v>0</v>
      </c>
      <c r="BF628" s="231">
        <f>IF(O628="snížená",K628,0)</f>
        <v>0</v>
      </c>
      <c r="BG628" s="231">
        <f>IF(O628="zákl. přenesená",K628,0)</f>
        <v>0</v>
      </c>
      <c r="BH628" s="231">
        <f>IF(O628="sníž. přenesená",K628,0)</f>
        <v>0</v>
      </c>
      <c r="BI628" s="231">
        <f>IF(O628="nulová",K628,0)</f>
        <v>0</v>
      </c>
      <c r="BJ628" s="19" t="s">
        <v>84</v>
      </c>
      <c r="BK628" s="231">
        <f>ROUND(P628*H628,2)</f>
        <v>0</v>
      </c>
      <c r="BL628" s="19" t="s">
        <v>302</v>
      </c>
      <c r="BM628" s="230" t="s">
        <v>2229</v>
      </c>
    </row>
    <row r="629" s="2" customFormat="1">
      <c r="A629" s="40"/>
      <c r="B629" s="41"/>
      <c r="C629" s="42"/>
      <c r="D629" s="232" t="s">
        <v>220</v>
      </c>
      <c r="E629" s="42"/>
      <c r="F629" s="233" t="s">
        <v>2228</v>
      </c>
      <c r="G629" s="42"/>
      <c r="H629" s="42"/>
      <c r="I629" s="234"/>
      <c r="J629" s="234"/>
      <c r="K629" s="42"/>
      <c r="L629" s="42"/>
      <c r="M629" s="46"/>
      <c r="N629" s="235"/>
      <c r="O629" s="236"/>
      <c r="P629" s="86"/>
      <c r="Q629" s="86"/>
      <c r="R629" s="86"/>
      <c r="S629" s="86"/>
      <c r="T629" s="86"/>
      <c r="U629" s="86"/>
      <c r="V629" s="86"/>
      <c r="W629" s="86"/>
      <c r="X629" s="87"/>
      <c r="Y629" s="40"/>
      <c r="Z629" s="40"/>
      <c r="AA629" s="40"/>
      <c r="AB629" s="40"/>
      <c r="AC629" s="40"/>
      <c r="AD629" s="40"/>
      <c r="AE629" s="40"/>
      <c r="AT629" s="19" t="s">
        <v>220</v>
      </c>
      <c r="AU629" s="19" t="s">
        <v>86</v>
      </c>
    </row>
    <row r="630" s="2" customFormat="1">
      <c r="A630" s="40"/>
      <c r="B630" s="41"/>
      <c r="C630" s="218" t="s">
        <v>1363</v>
      </c>
      <c r="D630" s="218" t="s">
        <v>213</v>
      </c>
      <c r="E630" s="219" t="s">
        <v>2230</v>
      </c>
      <c r="F630" s="220" t="s">
        <v>2231</v>
      </c>
      <c r="G630" s="221" t="s">
        <v>345</v>
      </c>
      <c r="H630" s="222">
        <v>7.75</v>
      </c>
      <c r="I630" s="223"/>
      <c r="J630" s="223"/>
      <c r="K630" s="224">
        <f>ROUND(P630*H630,2)</f>
        <v>0</v>
      </c>
      <c r="L630" s="220" t="s">
        <v>217</v>
      </c>
      <c r="M630" s="46"/>
      <c r="N630" s="225" t="s">
        <v>22</v>
      </c>
      <c r="O630" s="226" t="s">
        <v>46</v>
      </c>
      <c r="P630" s="227">
        <f>I630+J630</f>
        <v>0</v>
      </c>
      <c r="Q630" s="227">
        <f>ROUND(I630*H630,2)</f>
        <v>0</v>
      </c>
      <c r="R630" s="227">
        <f>ROUND(J630*H630,2)</f>
        <v>0</v>
      </c>
      <c r="S630" s="86"/>
      <c r="T630" s="228">
        <f>S630*H630</f>
        <v>0</v>
      </c>
      <c r="U630" s="228">
        <v>0.0010200000000000001</v>
      </c>
      <c r="V630" s="228">
        <f>U630*H630</f>
        <v>0.0079050000000000006</v>
      </c>
      <c r="W630" s="228">
        <v>0</v>
      </c>
      <c r="X630" s="229">
        <f>W630*H630</f>
        <v>0</v>
      </c>
      <c r="Y630" s="40"/>
      <c r="Z630" s="40"/>
      <c r="AA630" s="40"/>
      <c r="AB630" s="40"/>
      <c r="AC630" s="40"/>
      <c r="AD630" s="40"/>
      <c r="AE630" s="40"/>
      <c r="AR630" s="230" t="s">
        <v>302</v>
      </c>
      <c r="AT630" s="230" t="s">
        <v>213</v>
      </c>
      <c r="AU630" s="230" t="s">
        <v>86</v>
      </c>
      <c r="AY630" s="19" t="s">
        <v>211</v>
      </c>
      <c r="BE630" s="231">
        <f>IF(O630="základní",K630,0)</f>
        <v>0</v>
      </c>
      <c r="BF630" s="231">
        <f>IF(O630="snížená",K630,0)</f>
        <v>0</v>
      </c>
      <c r="BG630" s="231">
        <f>IF(O630="zákl. přenesená",K630,0)</f>
        <v>0</v>
      </c>
      <c r="BH630" s="231">
        <f>IF(O630="sníž. přenesená",K630,0)</f>
        <v>0</v>
      </c>
      <c r="BI630" s="231">
        <f>IF(O630="nulová",K630,0)</f>
        <v>0</v>
      </c>
      <c r="BJ630" s="19" t="s">
        <v>84</v>
      </c>
      <c r="BK630" s="231">
        <f>ROUND(P630*H630,2)</f>
        <v>0</v>
      </c>
      <c r="BL630" s="19" t="s">
        <v>302</v>
      </c>
      <c r="BM630" s="230" t="s">
        <v>2232</v>
      </c>
    </row>
    <row r="631" s="2" customFormat="1">
      <c r="A631" s="40"/>
      <c r="B631" s="41"/>
      <c r="C631" s="42"/>
      <c r="D631" s="232" t="s">
        <v>220</v>
      </c>
      <c r="E631" s="42"/>
      <c r="F631" s="233" t="s">
        <v>2233</v>
      </c>
      <c r="G631" s="42"/>
      <c r="H631" s="42"/>
      <c r="I631" s="234"/>
      <c r="J631" s="234"/>
      <c r="K631" s="42"/>
      <c r="L631" s="42"/>
      <c r="M631" s="46"/>
      <c r="N631" s="235"/>
      <c r="O631" s="236"/>
      <c r="P631" s="86"/>
      <c r="Q631" s="86"/>
      <c r="R631" s="86"/>
      <c r="S631" s="86"/>
      <c r="T631" s="86"/>
      <c r="U631" s="86"/>
      <c r="V631" s="86"/>
      <c r="W631" s="86"/>
      <c r="X631" s="87"/>
      <c r="Y631" s="40"/>
      <c r="Z631" s="40"/>
      <c r="AA631" s="40"/>
      <c r="AB631" s="40"/>
      <c r="AC631" s="40"/>
      <c r="AD631" s="40"/>
      <c r="AE631" s="40"/>
      <c r="AT631" s="19" t="s">
        <v>220</v>
      </c>
      <c r="AU631" s="19" t="s">
        <v>86</v>
      </c>
    </row>
    <row r="632" s="2" customFormat="1">
      <c r="A632" s="40"/>
      <c r="B632" s="41"/>
      <c r="C632" s="259" t="s">
        <v>1370</v>
      </c>
      <c r="D632" s="259" t="s">
        <v>452</v>
      </c>
      <c r="E632" s="260" t="s">
        <v>1404</v>
      </c>
      <c r="F632" s="261" t="s">
        <v>1405</v>
      </c>
      <c r="G632" s="262" t="s">
        <v>272</v>
      </c>
      <c r="H632" s="263">
        <v>1.7050000000000001</v>
      </c>
      <c r="I632" s="264"/>
      <c r="J632" s="265"/>
      <c r="K632" s="266">
        <f>ROUND(P632*H632,2)</f>
        <v>0</v>
      </c>
      <c r="L632" s="261" t="s">
        <v>217</v>
      </c>
      <c r="M632" s="267"/>
      <c r="N632" s="268" t="s">
        <v>22</v>
      </c>
      <c r="O632" s="226" t="s">
        <v>46</v>
      </c>
      <c r="P632" s="227">
        <f>I632+J632</f>
        <v>0</v>
      </c>
      <c r="Q632" s="227">
        <f>ROUND(I632*H632,2)</f>
        <v>0</v>
      </c>
      <c r="R632" s="227">
        <f>ROUND(J632*H632,2)</f>
        <v>0</v>
      </c>
      <c r="S632" s="86"/>
      <c r="T632" s="228">
        <f>S632*H632</f>
        <v>0</v>
      </c>
      <c r="U632" s="228">
        <v>0.019199999999999998</v>
      </c>
      <c r="V632" s="228">
        <f>U632*H632</f>
        <v>0.032736000000000001</v>
      </c>
      <c r="W632" s="228">
        <v>0</v>
      </c>
      <c r="X632" s="229">
        <f>W632*H632</f>
        <v>0</v>
      </c>
      <c r="Y632" s="40"/>
      <c r="Z632" s="40"/>
      <c r="AA632" s="40"/>
      <c r="AB632" s="40"/>
      <c r="AC632" s="40"/>
      <c r="AD632" s="40"/>
      <c r="AE632" s="40"/>
      <c r="AR632" s="230" t="s">
        <v>402</v>
      </c>
      <c r="AT632" s="230" t="s">
        <v>452</v>
      </c>
      <c r="AU632" s="230" t="s">
        <v>86</v>
      </c>
      <c r="AY632" s="19" t="s">
        <v>211</v>
      </c>
      <c r="BE632" s="231">
        <f>IF(O632="základní",K632,0)</f>
        <v>0</v>
      </c>
      <c r="BF632" s="231">
        <f>IF(O632="snížená",K632,0)</f>
        <v>0</v>
      </c>
      <c r="BG632" s="231">
        <f>IF(O632="zákl. přenesená",K632,0)</f>
        <v>0</v>
      </c>
      <c r="BH632" s="231">
        <f>IF(O632="sníž. přenesená",K632,0)</f>
        <v>0</v>
      </c>
      <c r="BI632" s="231">
        <f>IF(O632="nulová",K632,0)</f>
        <v>0</v>
      </c>
      <c r="BJ632" s="19" t="s">
        <v>84</v>
      </c>
      <c r="BK632" s="231">
        <f>ROUND(P632*H632,2)</f>
        <v>0</v>
      </c>
      <c r="BL632" s="19" t="s">
        <v>302</v>
      </c>
      <c r="BM632" s="230" t="s">
        <v>2234</v>
      </c>
    </row>
    <row r="633" s="2" customFormat="1">
      <c r="A633" s="40"/>
      <c r="B633" s="41"/>
      <c r="C633" s="42"/>
      <c r="D633" s="232" t="s">
        <v>220</v>
      </c>
      <c r="E633" s="42"/>
      <c r="F633" s="233" t="s">
        <v>1405</v>
      </c>
      <c r="G633" s="42"/>
      <c r="H633" s="42"/>
      <c r="I633" s="234"/>
      <c r="J633" s="234"/>
      <c r="K633" s="42"/>
      <c r="L633" s="42"/>
      <c r="M633" s="46"/>
      <c r="N633" s="235"/>
      <c r="O633" s="236"/>
      <c r="P633" s="86"/>
      <c r="Q633" s="86"/>
      <c r="R633" s="86"/>
      <c r="S633" s="86"/>
      <c r="T633" s="86"/>
      <c r="U633" s="86"/>
      <c r="V633" s="86"/>
      <c r="W633" s="86"/>
      <c r="X633" s="87"/>
      <c r="Y633" s="40"/>
      <c r="Z633" s="40"/>
      <c r="AA633" s="40"/>
      <c r="AB633" s="40"/>
      <c r="AC633" s="40"/>
      <c r="AD633" s="40"/>
      <c r="AE633" s="40"/>
      <c r="AT633" s="19" t="s">
        <v>220</v>
      </c>
      <c r="AU633" s="19" t="s">
        <v>86</v>
      </c>
    </row>
    <row r="634" s="13" customFormat="1">
      <c r="A634" s="13"/>
      <c r="B634" s="237"/>
      <c r="C634" s="238"/>
      <c r="D634" s="232" t="s">
        <v>222</v>
      </c>
      <c r="E634" s="239" t="s">
        <v>22</v>
      </c>
      <c r="F634" s="240" t="s">
        <v>2235</v>
      </c>
      <c r="G634" s="238"/>
      <c r="H634" s="241">
        <v>1.7050000000000001</v>
      </c>
      <c r="I634" s="242"/>
      <c r="J634" s="242"/>
      <c r="K634" s="238"/>
      <c r="L634" s="238"/>
      <c r="M634" s="243"/>
      <c r="N634" s="244"/>
      <c r="O634" s="245"/>
      <c r="P634" s="245"/>
      <c r="Q634" s="245"/>
      <c r="R634" s="245"/>
      <c r="S634" s="245"/>
      <c r="T634" s="245"/>
      <c r="U634" s="245"/>
      <c r="V634" s="245"/>
      <c r="W634" s="245"/>
      <c r="X634" s="246"/>
      <c r="Y634" s="13"/>
      <c r="Z634" s="13"/>
      <c r="AA634" s="13"/>
      <c r="AB634" s="13"/>
      <c r="AC634" s="13"/>
      <c r="AD634" s="13"/>
      <c r="AE634" s="13"/>
      <c r="AT634" s="247" t="s">
        <v>222</v>
      </c>
      <c r="AU634" s="247" t="s">
        <v>86</v>
      </c>
      <c r="AV634" s="13" t="s">
        <v>86</v>
      </c>
      <c r="AW634" s="13" t="s">
        <v>5</v>
      </c>
      <c r="AX634" s="13" t="s">
        <v>84</v>
      </c>
      <c r="AY634" s="247" t="s">
        <v>211</v>
      </c>
    </row>
    <row r="635" s="2" customFormat="1" ht="24.15" customHeight="1">
      <c r="A635" s="40"/>
      <c r="B635" s="41"/>
      <c r="C635" s="218" t="s">
        <v>1376</v>
      </c>
      <c r="D635" s="218" t="s">
        <v>213</v>
      </c>
      <c r="E635" s="219" t="s">
        <v>2236</v>
      </c>
      <c r="F635" s="220" t="s">
        <v>2237</v>
      </c>
      <c r="G635" s="221" t="s">
        <v>345</v>
      </c>
      <c r="H635" s="222">
        <v>132.28</v>
      </c>
      <c r="I635" s="223"/>
      <c r="J635" s="223"/>
      <c r="K635" s="224">
        <f>ROUND(P635*H635,2)</f>
        <v>0</v>
      </c>
      <c r="L635" s="220" t="s">
        <v>217</v>
      </c>
      <c r="M635" s="46"/>
      <c r="N635" s="225" t="s">
        <v>22</v>
      </c>
      <c r="O635" s="226" t="s">
        <v>46</v>
      </c>
      <c r="P635" s="227">
        <f>I635+J635</f>
        <v>0</v>
      </c>
      <c r="Q635" s="227">
        <f>ROUND(I635*H635,2)</f>
        <v>0</v>
      </c>
      <c r="R635" s="227">
        <f>ROUND(J635*H635,2)</f>
        <v>0</v>
      </c>
      <c r="S635" s="86"/>
      <c r="T635" s="228">
        <f>S635*H635</f>
        <v>0</v>
      </c>
      <c r="U635" s="228">
        <v>0</v>
      </c>
      <c r="V635" s="228">
        <f>U635*H635</f>
        <v>0</v>
      </c>
      <c r="W635" s="228">
        <v>0.01174</v>
      </c>
      <c r="X635" s="229">
        <f>W635*H635</f>
        <v>1.5529672000000001</v>
      </c>
      <c r="Y635" s="40"/>
      <c r="Z635" s="40"/>
      <c r="AA635" s="40"/>
      <c r="AB635" s="40"/>
      <c r="AC635" s="40"/>
      <c r="AD635" s="40"/>
      <c r="AE635" s="40"/>
      <c r="AR635" s="230" t="s">
        <v>302</v>
      </c>
      <c r="AT635" s="230" t="s">
        <v>213</v>
      </c>
      <c r="AU635" s="230" t="s">
        <v>86</v>
      </c>
      <c r="AY635" s="19" t="s">
        <v>211</v>
      </c>
      <c r="BE635" s="231">
        <f>IF(O635="základní",K635,0)</f>
        <v>0</v>
      </c>
      <c r="BF635" s="231">
        <f>IF(O635="snížená",K635,0)</f>
        <v>0</v>
      </c>
      <c r="BG635" s="231">
        <f>IF(O635="zákl. přenesená",K635,0)</f>
        <v>0</v>
      </c>
      <c r="BH635" s="231">
        <f>IF(O635="sníž. přenesená",K635,0)</f>
        <v>0</v>
      </c>
      <c r="BI635" s="231">
        <f>IF(O635="nulová",K635,0)</f>
        <v>0</v>
      </c>
      <c r="BJ635" s="19" t="s">
        <v>84</v>
      </c>
      <c r="BK635" s="231">
        <f>ROUND(P635*H635,2)</f>
        <v>0</v>
      </c>
      <c r="BL635" s="19" t="s">
        <v>302</v>
      </c>
      <c r="BM635" s="230" t="s">
        <v>2238</v>
      </c>
    </row>
    <row r="636" s="2" customFormat="1">
      <c r="A636" s="40"/>
      <c r="B636" s="41"/>
      <c r="C636" s="42"/>
      <c r="D636" s="232" t="s">
        <v>220</v>
      </c>
      <c r="E636" s="42"/>
      <c r="F636" s="233" t="s">
        <v>2237</v>
      </c>
      <c r="G636" s="42"/>
      <c r="H636" s="42"/>
      <c r="I636" s="234"/>
      <c r="J636" s="234"/>
      <c r="K636" s="42"/>
      <c r="L636" s="42"/>
      <c r="M636" s="46"/>
      <c r="N636" s="235"/>
      <c r="O636" s="236"/>
      <c r="P636" s="86"/>
      <c r="Q636" s="86"/>
      <c r="R636" s="86"/>
      <c r="S636" s="86"/>
      <c r="T636" s="86"/>
      <c r="U636" s="86"/>
      <c r="V636" s="86"/>
      <c r="W636" s="86"/>
      <c r="X636" s="87"/>
      <c r="Y636" s="40"/>
      <c r="Z636" s="40"/>
      <c r="AA636" s="40"/>
      <c r="AB636" s="40"/>
      <c r="AC636" s="40"/>
      <c r="AD636" s="40"/>
      <c r="AE636" s="40"/>
      <c r="AT636" s="19" t="s">
        <v>220</v>
      </c>
      <c r="AU636" s="19" t="s">
        <v>86</v>
      </c>
    </row>
    <row r="637" s="13" customFormat="1">
      <c r="A637" s="13"/>
      <c r="B637" s="237"/>
      <c r="C637" s="238"/>
      <c r="D637" s="232" t="s">
        <v>222</v>
      </c>
      <c r="E637" s="239" t="s">
        <v>22</v>
      </c>
      <c r="F637" s="240" t="s">
        <v>2239</v>
      </c>
      <c r="G637" s="238"/>
      <c r="H637" s="241">
        <v>18.84</v>
      </c>
      <c r="I637" s="242"/>
      <c r="J637" s="242"/>
      <c r="K637" s="238"/>
      <c r="L637" s="238"/>
      <c r="M637" s="243"/>
      <c r="N637" s="244"/>
      <c r="O637" s="245"/>
      <c r="P637" s="245"/>
      <c r="Q637" s="245"/>
      <c r="R637" s="245"/>
      <c r="S637" s="245"/>
      <c r="T637" s="245"/>
      <c r="U637" s="245"/>
      <c r="V637" s="245"/>
      <c r="W637" s="245"/>
      <c r="X637" s="246"/>
      <c r="Y637" s="13"/>
      <c r="Z637" s="13"/>
      <c r="AA637" s="13"/>
      <c r="AB637" s="13"/>
      <c r="AC637" s="13"/>
      <c r="AD637" s="13"/>
      <c r="AE637" s="13"/>
      <c r="AT637" s="247" t="s">
        <v>222</v>
      </c>
      <c r="AU637" s="247" t="s">
        <v>86</v>
      </c>
      <c r="AV637" s="13" t="s">
        <v>86</v>
      </c>
      <c r="AW637" s="13" t="s">
        <v>5</v>
      </c>
      <c r="AX637" s="13" t="s">
        <v>77</v>
      </c>
      <c r="AY637" s="247" t="s">
        <v>211</v>
      </c>
    </row>
    <row r="638" s="13" customFormat="1">
      <c r="A638" s="13"/>
      <c r="B638" s="237"/>
      <c r="C638" s="238"/>
      <c r="D638" s="232" t="s">
        <v>222</v>
      </c>
      <c r="E638" s="239" t="s">
        <v>22</v>
      </c>
      <c r="F638" s="240" t="s">
        <v>2240</v>
      </c>
      <c r="G638" s="238"/>
      <c r="H638" s="241">
        <v>27.82</v>
      </c>
      <c r="I638" s="242"/>
      <c r="J638" s="242"/>
      <c r="K638" s="238"/>
      <c r="L638" s="238"/>
      <c r="M638" s="243"/>
      <c r="N638" s="244"/>
      <c r="O638" s="245"/>
      <c r="P638" s="245"/>
      <c r="Q638" s="245"/>
      <c r="R638" s="245"/>
      <c r="S638" s="245"/>
      <c r="T638" s="245"/>
      <c r="U638" s="245"/>
      <c r="V638" s="245"/>
      <c r="W638" s="245"/>
      <c r="X638" s="246"/>
      <c r="Y638" s="13"/>
      <c r="Z638" s="13"/>
      <c r="AA638" s="13"/>
      <c r="AB638" s="13"/>
      <c r="AC638" s="13"/>
      <c r="AD638" s="13"/>
      <c r="AE638" s="13"/>
      <c r="AT638" s="247" t="s">
        <v>222</v>
      </c>
      <c r="AU638" s="247" t="s">
        <v>86</v>
      </c>
      <c r="AV638" s="13" t="s">
        <v>86</v>
      </c>
      <c r="AW638" s="13" t="s">
        <v>5</v>
      </c>
      <c r="AX638" s="13" t="s">
        <v>77</v>
      </c>
      <c r="AY638" s="247" t="s">
        <v>211</v>
      </c>
    </row>
    <row r="639" s="13" customFormat="1">
      <c r="A639" s="13"/>
      <c r="B639" s="237"/>
      <c r="C639" s="238"/>
      <c r="D639" s="232" t="s">
        <v>222</v>
      </c>
      <c r="E639" s="239" t="s">
        <v>22</v>
      </c>
      <c r="F639" s="240" t="s">
        <v>1856</v>
      </c>
      <c r="G639" s="238"/>
      <c r="H639" s="241">
        <v>21.84</v>
      </c>
      <c r="I639" s="242"/>
      <c r="J639" s="242"/>
      <c r="K639" s="238"/>
      <c r="L639" s="238"/>
      <c r="M639" s="243"/>
      <c r="N639" s="244"/>
      <c r="O639" s="245"/>
      <c r="P639" s="245"/>
      <c r="Q639" s="245"/>
      <c r="R639" s="245"/>
      <c r="S639" s="245"/>
      <c r="T639" s="245"/>
      <c r="U639" s="245"/>
      <c r="V639" s="245"/>
      <c r="W639" s="245"/>
      <c r="X639" s="246"/>
      <c r="Y639" s="13"/>
      <c r="Z639" s="13"/>
      <c r="AA639" s="13"/>
      <c r="AB639" s="13"/>
      <c r="AC639" s="13"/>
      <c r="AD639" s="13"/>
      <c r="AE639" s="13"/>
      <c r="AT639" s="247" t="s">
        <v>222</v>
      </c>
      <c r="AU639" s="247" t="s">
        <v>86</v>
      </c>
      <c r="AV639" s="13" t="s">
        <v>86</v>
      </c>
      <c r="AW639" s="13" t="s">
        <v>5</v>
      </c>
      <c r="AX639" s="13" t="s">
        <v>77</v>
      </c>
      <c r="AY639" s="247" t="s">
        <v>211</v>
      </c>
    </row>
    <row r="640" s="13" customFormat="1">
      <c r="A640" s="13"/>
      <c r="B640" s="237"/>
      <c r="C640" s="238"/>
      <c r="D640" s="232" t="s">
        <v>222</v>
      </c>
      <c r="E640" s="239" t="s">
        <v>22</v>
      </c>
      <c r="F640" s="240" t="s">
        <v>1855</v>
      </c>
      <c r="G640" s="238"/>
      <c r="H640" s="241">
        <v>35.219999999999999</v>
      </c>
      <c r="I640" s="242"/>
      <c r="J640" s="242"/>
      <c r="K640" s="238"/>
      <c r="L640" s="238"/>
      <c r="M640" s="243"/>
      <c r="N640" s="244"/>
      <c r="O640" s="245"/>
      <c r="P640" s="245"/>
      <c r="Q640" s="245"/>
      <c r="R640" s="245"/>
      <c r="S640" s="245"/>
      <c r="T640" s="245"/>
      <c r="U640" s="245"/>
      <c r="V640" s="245"/>
      <c r="W640" s="245"/>
      <c r="X640" s="246"/>
      <c r="Y640" s="13"/>
      <c r="Z640" s="13"/>
      <c r="AA640" s="13"/>
      <c r="AB640" s="13"/>
      <c r="AC640" s="13"/>
      <c r="AD640" s="13"/>
      <c r="AE640" s="13"/>
      <c r="AT640" s="247" t="s">
        <v>222</v>
      </c>
      <c r="AU640" s="247" t="s">
        <v>86</v>
      </c>
      <c r="AV640" s="13" t="s">
        <v>86</v>
      </c>
      <c r="AW640" s="13" t="s">
        <v>5</v>
      </c>
      <c r="AX640" s="13" t="s">
        <v>77</v>
      </c>
      <c r="AY640" s="247" t="s">
        <v>211</v>
      </c>
    </row>
    <row r="641" s="13" customFormat="1">
      <c r="A641" s="13"/>
      <c r="B641" s="237"/>
      <c r="C641" s="238"/>
      <c r="D641" s="232" t="s">
        <v>222</v>
      </c>
      <c r="E641" s="239" t="s">
        <v>22</v>
      </c>
      <c r="F641" s="240" t="s">
        <v>1854</v>
      </c>
      <c r="G641" s="238"/>
      <c r="H641" s="241">
        <v>28.559999999999999</v>
      </c>
      <c r="I641" s="242"/>
      <c r="J641" s="242"/>
      <c r="K641" s="238"/>
      <c r="L641" s="238"/>
      <c r="M641" s="243"/>
      <c r="N641" s="244"/>
      <c r="O641" s="245"/>
      <c r="P641" s="245"/>
      <c r="Q641" s="245"/>
      <c r="R641" s="245"/>
      <c r="S641" s="245"/>
      <c r="T641" s="245"/>
      <c r="U641" s="245"/>
      <c r="V641" s="245"/>
      <c r="W641" s="245"/>
      <c r="X641" s="246"/>
      <c r="Y641" s="13"/>
      <c r="Z641" s="13"/>
      <c r="AA641" s="13"/>
      <c r="AB641" s="13"/>
      <c r="AC641" s="13"/>
      <c r="AD641" s="13"/>
      <c r="AE641" s="13"/>
      <c r="AT641" s="247" t="s">
        <v>222</v>
      </c>
      <c r="AU641" s="247" t="s">
        <v>86</v>
      </c>
      <c r="AV641" s="13" t="s">
        <v>86</v>
      </c>
      <c r="AW641" s="13" t="s">
        <v>5</v>
      </c>
      <c r="AX641" s="13" t="s">
        <v>77</v>
      </c>
      <c r="AY641" s="247" t="s">
        <v>211</v>
      </c>
    </row>
    <row r="642" s="14" customFormat="1">
      <c r="A642" s="14"/>
      <c r="B642" s="248"/>
      <c r="C642" s="249"/>
      <c r="D642" s="232" t="s">
        <v>222</v>
      </c>
      <c r="E642" s="250" t="s">
        <v>22</v>
      </c>
      <c r="F642" s="251" t="s">
        <v>399</v>
      </c>
      <c r="G642" s="249"/>
      <c r="H642" s="252">
        <v>132.28</v>
      </c>
      <c r="I642" s="253"/>
      <c r="J642" s="253"/>
      <c r="K642" s="249"/>
      <c r="L642" s="249"/>
      <c r="M642" s="254"/>
      <c r="N642" s="255"/>
      <c r="O642" s="256"/>
      <c r="P642" s="256"/>
      <c r="Q642" s="256"/>
      <c r="R642" s="256"/>
      <c r="S642" s="256"/>
      <c r="T642" s="256"/>
      <c r="U642" s="256"/>
      <c r="V642" s="256"/>
      <c r="W642" s="256"/>
      <c r="X642" s="257"/>
      <c r="Y642" s="14"/>
      <c r="Z642" s="14"/>
      <c r="AA642" s="14"/>
      <c r="AB642" s="14"/>
      <c r="AC642" s="14"/>
      <c r="AD642" s="14"/>
      <c r="AE642" s="14"/>
      <c r="AT642" s="258" t="s">
        <v>222</v>
      </c>
      <c r="AU642" s="258" t="s">
        <v>86</v>
      </c>
      <c r="AV642" s="14" t="s">
        <v>218</v>
      </c>
      <c r="AW642" s="14" t="s">
        <v>5</v>
      </c>
      <c r="AX642" s="14" t="s">
        <v>84</v>
      </c>
      <c r="AY642" s="258" t="s">
        <v>211</v>
      </c>
    </row>
    <row r="643" s="2" customFormat="1" ht="24.15" customHeight="1">
      <c r="A643" s="40"/>
      <c r="B643" s="41"/>
      <c r="C643" s="218" t="s">
        <v>1382</v>
      </c>
      <c r="D643" s="218" t="s">
        <v>213</v>
      </c>
      <c r="E643" s="219" t="s">
        <v>1388</v>
      </c>
      <c r="F643" s="220" t="s">
        <v>1389</v>
      </c>
      <c r="G643" s="221" t="s">
        <v>345</v>
      </c>
      <c r="H643" s="222">
        <v>198.22</v>
      </c>
      <c r="I643" s="223"/>
      <c r="J643" s="223"/>
      <c r="K643" s="224">
        <f>ROUND(P643*H643,2)</f>
        <v>0</v>
      </c>
      <c r="L643" s="220" t="s">
        <v>217</v>
      </c>
      <c r="M643" s="46"/>
      <c r="N643" s="225" t="s">
        <v>22</v>
      </c>
      <c r="O643" s="226" t="s">
        <v>46</v>
      </c>
      <c r="P643" s="227">
        <f>I643+J643</f>
        <v>0</v>
      </c>
      <c r="Q643" s="227">
        <f>ROUND(I643*H643,2)</f>
        <v>0</v>
      </c>
      <c r="R643" s="227">
        <f>ROUND(J643*H643,2)</f>
        <v>0</v>
      </c>
      <c r="S643" s="86"/>
      <c r="T643" s="228">
        <f>S643*H643</f>
        <v>0</v>
      </c>
      <c r="U643" s="228">
        <v>0.000428</v>
      </c>
      <c r="V643" s="228">
        <f>U643*H643</f>
        <v>0.084838159999999996</v>
      </c>
      <c r="W643" s="228">
        <v>0</v>
      </c>
      <c r="X643" s="229">
        <f>W643*H643</f>
        <v>0</v>
      </c>
      <c r="Y643" s="40"/>
      <c r="Z643" s="40"/>
      <c r="AA643" s="40"/>
      <c r="AB643" s="40"/>
      <c r="AC643" s="40"/>
      <c r="AD643" s="40"/>
      <c r="AE643" s="40"/>
      <c r="AR643" s="230" t="s">
        <v>302</v>
      </c>
      <c r="AT643" s="230" t="s">
        <v>213</v>
      </c>
      <c r="AU643" s="230" t="s">
        <v>86</v>
      </c>
      <c r="AY643" s="19" t="s">
        <v>211</v>
      </c>
      <c r="BE643" s="231">
        <f>IF(O643="základní",K643,0)</f>
        <v>0</v>
      </c>
      <c r="BF643" s="231">
        <f>IF(O643="snížená",K643,0)</f>
        <v>0</v>
      </c>
      <c r="BG643" s="231">
        <f>IF(O643="zákl. přenesená",K643,0)</f>
        <v>0</v>
      </c>
      <c r="BH643" s="231">
        <f>IF(O643="sníž. přenesená",K643,0)</f>
        <v>0</v>
      </c>
      <c r="BI643" s="231">
        <f>IF(O643="nulová",K643,0)</f>
        <v>0</v>
      </c>
      <c r="BJ643" s="19" t="s">
        <v>84</v>
      </c>
      <c r="BK643" s="231">
        <f>ROUND(P643*H643,2)</f>
        <v>0</v>
      </c>
      <c r="BL643" s="19" t="s">
        <v>302</v>
      </c>
      <c r="BM643" s="230" t="s">
        <v>2241</v>
      </c>
    </row>
    <row r="644" s="2" customFormat="1">
      <c r="A644" s="40"/>
      <c r="B644" s="41"/>
      <c r="C644" s="42"/>
      <c r="D644" s="232" t="s">
        <v>220</v>
      </c>
      <c r="E644" s="42"/>
      <c r="F644" s="233" t="s">
        <v>1391</v>
      </c>
      <c r="G644" s="42"/>
      <c r="H644" s="42"/>
      <c r="I644" s="234"/>
      <c r="J644" s="234"/>
      <c r="K644" s="42"/>
      <c r="L644" s="42"/>
      <c r="M644" s="46"/>
      <c r="N644" s="235"/>
      <c r="O644" s="236"/>
      <c r="P644" s="86"/>
      <c r="Q644" s="86"/>
      <c r="R644" s="86"/>
      <c r="S644" s="86"/>
      <c r="T644" s="86"/>
      <c r="U644" s="86"/>
      <c r="V644" s="86"/>
      <c r="W644" s="86"/>
      <c r="X644" s="87"/>
      <c r="Y644" s="40"/>
      <c r="Z644" s="40"/>
      <c r="AA644" s="40"/>
      <c r="AB644" s="40"/>
      <c r="AC644" s="40"/>
      <c r="AD644" s="40"/>
      <c r="AE644" s="40"/>
      <c r="AT644" s="19" t="s">
        <v>220</v>
      </c>
      <c r="AU644" s="19" t="s">
        <v>86</v>
      </c>
    </row>
    <row r="645" s="13" customFormat="1">
      <c r="A645" s="13"/>
      <c r="B645" s="237"/>
      <c r="C645" s="238"/>
      <c r="D645" s="232" t="s">
        <v>222</v>
      </c>
      <c r="E645" s="239" t="s">
        <v>22</v>
      </c>
      <c r="F645" s="240" t="s">
        <v>2242</v>
      </c>
      <c r="G645" s="238"/>
      <c r="H645" s="241">
        <v>19.91</v>
      </c>
      <c r="I645" s="242"/>
      <c r="J645" s="242"/>
      <c r="K645" s="238"/>
      <c r="L645" s="238"/>
      <c r="M645" s="243"/>
      <c r="N645" s="244"/>
      <c r="O645" s="245"/>
      <c r="P645" s="245"/>
      <c r="Q645" s="245"/>
      <c r="R645" s="245"/>
      <c r="S645" s="245"/>
      <c r="T645" s="245"/>
      <c r="U645" s="245"/>
      <c r="V645" s="245"/>
      <c r="W645" s="245"/>
      <c r="X645" s="246"/>
      <c r="Y645" s="13"/>
      <c r="Z645" s="13"/>
      <c r="AA645" s="13"/>
      <c r="AB645" s="13"/>
      <c r="AC645" s="13"/>
      <c r="AD645" s="13"/>
      <c r="AE645" s="13"/>
      <c r="AT645" s="247" t="s">
        <v>222</v>
      </c>
      <c r="AU645" s="247" t="s">
        <v>86</v>
      </c>
      <c r="AV645" s="13" t="s">
        <v>86</v>
      </c>
      <c r="AW645" s="13" t="s">
        <v>5</v>
      </c>
      <c r="AX645" s="13" t="s">
        <v>77</v>
      </c>
      <c r="AY645" s="247" t="s">
        <v>211</v>
      </c>
    </row>
    <row r="646" s="13" customFormat="1">
      <c r="A646" s="13"/>
      <c r="B646" s="237"/>
      <c r="C646" s="238"/>
      <c r="D646" s="232" t="s">
        <v>222</v>
      </c>
      <c r="E646" s="239" t="s">
        <v>22</v>
      </c>
      <c r="F646" s="240" t="s">
        <v>2243</v>
      </c>
      <c r="G646" s="238"/>
      <c r="H646" s="241">
        <v>63.039999999999999</v>
      </c>
      <c r="I646" s="242"/>
      <c r="J646" s="242"/>
      <c r="K646" s="238"/>
      <c r="L646" s="238"/>
      <c r="M646" s="243"/>
      <c r="N646" s="244"/>
      <c r="O646" s="245"/>
      <c r="P646" s="245"/>
      <c r="Q646" s="245"/>
      <c r="R646" s="245"/>
      <c r="S646" s="245"/>
      <c r="T646" s="245"/>
      <c r="U646" s="245"/>
      <c r="V646" s="245"/>
      <c r="W646" s="245"/>
      <c r="X646" s="246"/>
      <c r="Y646" s="13"/>
      <c r="Z646" s="13"/>
      <c r="AA646" s="13"/>
      <c r="AB646" s="13"/>
      <c r="AC646" s="13"/>
      <c r="AD646" s="13"/>
      <c r="AE646" s="13"/>
      <c r="AT646" s="247" t="s">
        <v>222</v>
      </c>
      <c r="AU646" s="247" t="s">
        <v>86</v>
      </c>
      <c r="AV646" s="13" t="s">
        <v>86</v>
      </c>
      <c r="AW646" s="13" t="s">
        <v>5</v>
      </c>
      <c r="AX646" s="13" t="s">
        <v>77</v>
      </c>
      <c r="AY646" s="247" t="s">
        <v>211</v>
      </c>
    </row>
    <row r="647" s="13" customFormat="1">
      <c r="A647" s="13"/>
      <c r="B647" s="237"/>
      <c r="C647" s="238"/>
      <c r="D647" s="232" t="s">
        <v>222</v>
      </c>
      <c r="E647" s="239" t="s">
        <v>22</v>
      </c>
      <c r="F647" s="240" t="s">
        <v>2244</v>
      </c>
      <c r="G647" s="238"/>
      <c r="H647" s="241">
        <v>22.920000000000002</v>
      </c>
      <c r="I647" s="242"/>
      <c r="J647" s="242"/>
      <c r="K647" s="238"/>
      <c r="L647" s="238"/>
      <c r="M647" s="243"/>
      <c r="N647" s="244"/>
      <c r="O647" s="245"/>
      <c r="P647" s="245"/>
      <c r="Q647" s="245"/>
      <c r="R647" s="245"/>
      <c r="S647" s="245"/>
      <c r="T647" s="245"/>
      <c r="U647" s="245"/>
      <c r="V647" s="245"/>
      <c r="W647" s="245"/>
      <c r="X647" s="246"/>
      <c r="Y647" s="13"/>
      <c r="Z647" s="13"/>
      <c r="AA647" s="13"/>
      <c r="AB647" s="13"/>
      <c r="AC647" s="13"/>
      <c r="AD647" s="13"/>
      <c r="AE647" s="13"/>
      <c r="AT647" s="247" t="s">
        <v>222</v>
      </c>
      <c r="AU647" s="247" t="s">
        <v>86</v>
      </c>
      <c r="AV647" s="13" t="s">
        <v>86</v>
      </c>
      <c r="AW647" s="13" t="s">
        <v>5</v>
      </c>
      <c r="AX647" s="13" t="s">
        <v>77</v>
      </c>
      <c r="AY647" s="247" t="s">
        <v>211</v>
      </c>
    </row>
    <row r="648" s="13" customFormat="1">
      <c r="A648" s="13"/>
      <c r="B648" s="237"/>
      <c r="C648" s="238"/>
      <c r="D648" s="232" t="s">
        <v>222</v>
      </c>
      <c r="E648" s="239" t="s">
        <v>22</v>
      </c>
      <c r="F648" s="240" t="s">
        <v>2245</v>
      </c>
      <c r="G648" s="238"/>
      <c r="H648" s="241">
        <v>7.4800000000000004</v>
      </c>
      <c r="I648" s="242"/>
      <c r="J648" s="242"/>
      <c r="K648" s="238"/>
      <c r="L648" s="238"/>
      <c r="M648" s="243"/>
      <c r="N648" s="244"/>
      <c r="O648" s="245"/>
      <c r="P648" s="245"/>
      <c r="Q648" s="245"/>
      <c r="R648" s="245"/>
      <c r="S648" s="245"/>
      <c r="T648" s="245"/>
      <c r="U648" s="245"/>
      <c r="V648" s="245"/>
      <c r="W648" s="245"/>
      <c r="X648" s="246"/>
      <c r="Y648" s="13"/>
      <c r="Z648" s="13"/>
      <c r="AA648" s="13"/>
      <c r="AB648" s="13"/>
      <c r="AC648" s="13"/>
      <c r="AD648" s="13"/>
      <c r="AE648" s="13"/>
      <c r="AT648" s="247" t="s">
        <v>222</v>
      </c>
      <c r="AU648" s="247" t="s">
        <v>86</v>
      </c>
      <c r="AV648" s="13" t="s">
        <v>86</v>
      </c>
      <c r="AW648" s="13" t="s">
        <v>5</v>
      </c>
      <c r="AX648" s="13" t="s">
        <v>77</v>
      </c>
      <c r="AY648" s="247" t="s">
        <v>211</v>
      </c>
    </row>
    <row r="649" s="13" customFormat="1">
      <c r="A649" s="13"/>
      <c r="B649" s="237"/>
      <c r="C649" s="238"/>
      <c r="D649" s="232" t="s">
        <v>222</v>
      </c>
      <c r="E649" s="239" t="s">
        <v>22</v>
      </c>
      <c r="F649" s="240" t="s">
        <v>1856</v>
      </c>
      <c r="G649" s="238"/>
      <c r="H649" s="241">
        <v>21.84</v>
      </c>
      <c r="I649" s="242"/>
      <c r="J649" s="242"/>
      <c r="K649" s="238"/>
      <c r="L649" s="238"/>
      <c r="M649" s="243"/>
      <c r="N649" s="244"/>
      <c r="O649" s="245"/>
      <c r="P649" s="245"/>
      <c r="Q649" s="245"/>
      <c r="R649" s="245"/>
      <c r="S649" s="245"/>
      <c r="T649" s="245"/>
      <c r="U649" s="245"/>
      <c r="V649" s="245"/>
      <c r="W649" s="245"/>
      <c r="X649" s="246"/>
      <c r="Y649" s="13"/>
      <c r="Z649" s="13"/>
      <c r="AA649" s="13"/>
      <c r="AB649" s="13"/>
      <c r="AC649" s="13"/>
      <c r="AD649" s="13"/>
      <c r="AE649" s="13"/>
      <c r="AT649" s="247" t="s">
        <v>222</v>
      </c>
      <c r="AU649" s="247" t="s">
        <v>86</v>
      </c>
      <c r="AV649" s="13" t="s">
        <v>86</v>
      </c>
      <c r="AW649" s="13" t="s">
        <v>5</v>
      </c>
      <c r="AX649" s="13" t="s">
        <v>77</v>
      </c>
      <c r="AY649" s="247" t="s">
        <v>211</v>
      </c>
    </row>
    <row r="650" s="13" customFormat="1">
      <c r="A650" s="13"/>
      <c r="B650" s="237"/>
      <c r="C650" s="238"/>
      <c r="D650" s="232" t="s">
        <v>222</v>
      </c>
      <c r="E650" s="239" t="s">
        <v>22</v>
      </c>
      <c r="F650" s="240" t="s">
        <v>2246</v>
      </c>
      <c r="G650" s="238"/>
      <c r="H650" s="241">
        <v>35.219999999999999</v>
      </c>
      <c r="I650" s="242"/>
      <c r="J650" s="242"/>
      <c r="K650" s="238"/>
      <c r="L650" s="238"/>
      <c r="M650" s="243"/>
      <c r="N650" s="244"/>
      <c r="O650" s="245"/>
      <c r="P650" s="245"/>
      <c r="Q650" s="245"/>
      <c r="R650" s="245"/>
      <c r="S650" s="245"/>
      <c r="T650" s="245"/>
      <c r="U650" s="245"/>
      <c r="V650" s="245"/>
      <c r="W650" s="245"/>
      <c r="X650" s="246"/>
      <c r="Y650" s="13"/>
      <c r="Z650" s="13"/>
      <c r="AA650" s="13"/>
      <c r="AB650" s="13"/>
      <c r="AC650" s="13"/>
      <c r="AD650" s="13"/>
      <c r="AE650" s="13"/>
      <c r="AT650" s="247" t="s">
        <v>222</v>
      </c>
      <c r="AU650" s="247" t="s">
        <v>86</v>
      </c>
      <c r="AV650" s="13" t="s">
        <v>86</v>
      </c>
      <c r="AW650" s="13" t="s">
        <v>5</v>
      </c>
      <c r="AX650" s="13" t="s">
        <v>77</v>
      </c>
      <c r="AY650" s="247" t="s">
        <v>211</v>
      </c>
    </row>
    <row r="651" s="13" customFormat="1">
      <c r="A651" s="13"/>
      <c r="B651" s="237"/>
      <c r="C651" s="238"/>
      <c r="D651" s="232" t="s">
        <v>222</v>
      </c>
      <c r="E651" s="239" t="s">
        <v>22</v>
      </c>
      <c r="F651" s="240" t="s">
        <v>2247</v>
      </c>
      <c r="G651" s="238"/>
      <c r="H651" s="241">
        <v>27.809999999999999</v>
      </c>
      <c r="I651" s="242"/>
      <c r="J651" s="242"/>
      <c r="K651" s="238"/>
      <c r="L651" s="238"/>
      <c r="M651" s="243"/>
      <c r="N651" s="244"/>
      <c r="O651" s="245"/>
      <c r="P651" s="245"/>
      <c r="Q651" s="245"/>
      <c r="R651" s="245"/>
      <c r="S651" s="245"/>
      <c r="T651" s="245"/>
      <c r="U651" s="245"/>
      <c r="V651" s="245"/>
      <c r="W651" s="245"/>
      <c r="X651" s="246"/>
      <c r="Y651" s="13"/>
      <c r="Z651" s="13"/>
      <c r="AA651" s="13"/>
      <c r="AB651" s="13"/>
      <c r="AC651" s="13"/>
      <c r="AD651" s="13"/>
      <c r="AE651" s="13"/>
      <c r="AT651" s="247" t="s">
        <v>222</v>
      </c>
      <c r="AU651" s="247" t="s">
        <v>86</v>
      </c>
      <c r="AV651" s="13" t="s">
        <v>86</v>
      </c>
      <c r="AW651" s="13" t="s">
        <v>5</v>
      </c>
      <c r="AX651" s="13" t="s">
        <v>77</v>
      </c>
      <c r="AY651" s="247" t="s">
        <v>211</v>
      </c>
    </row>
    <row r="652" s="14" customFormat="1">
      <c r="A652" s="14"/>
      <c r="B652" s="248"/>
      <c r="C652" s="249"/>
      <c r="D652" s="232" t="s">
        <v>222</v>
      </c>
      <c r="E652" s="250" t="s">
        <v>22</v>
      </c>
      <c r="F652" s="251" t="s">
        <v>1794</v>
      </c>
      <c r="G652" s="249"/>
      <c r="H652" s="252">
        <v>198.22</v>
      </c>
      <c r="I652" s="253"/>
      <c r="J652" s="253"/>
      <c r="K652" s="249"/>
      <c r="L652" s="249"/>
      <c r="M652" s="254"/>
      <c r="N652" s="255"/>
      <c r="O652" s="256"/>
      <c r="P652" s="256"/>
      <c r="Q652" s="256"/>
      <c r="R652" s="256"/>
      <c r="S652" s="256"/>
      <c r="T652" s="256"/>
      <c r="U652" s="256"/>
      <c r="V652" s="256"/>
      <c r="W652" s="256"/>
      <c r="X652" s="257"/>
      <c r="Y652" s="14"/>
      <c r="Z652" s="14"/>
      <c r="AA652" s="14"/>
      <c r="AB652" s="14"/>
      <c r="AC652" s="14"/>
      <c r="AD652" s="14"/>
      <c r="AE652" s="14"/>
      <c r="AT652" s="258" t="s">
        <v>222</v>
      </c>
      <c r="AU652" s="258" t="s">
        <v>86</v>
      </c>
      <c r="AV652" s="14" t="s">
        <v>218</v>
      </c>
      <c r="AW652" s="14" t="s">
        <v>5</v>
      </c>
      <c r="AX652" s="14" t="s">
        <v>84</v>
      </c>
      <c r="AY652" s="258" t="s">
        <v>211</v>
      </c>
    </row>
    <row r="653" s="2" customFormat="1" ht="24.15" customHeight="1">
      <c r="A653" s="40"/>
      <c r="B653" s="41"/>
      <c r="C653" s="259" t="s">
        <v>1387</v>
      </c>
      <c r="D653" s="259" t="s">
        <v>452</v>
      </c>
      <c r="E653" s="260" t="s">
        <v>1393</v>
      </c>
      <c r="F653" s="261" t="s">
        <v>1394</v>
      </c>
      <c r="G653" s="262" t="s">
        <v>497</v>
      </c>
      <c r="H653" s="263">
        <v>726.80600000000004</v>
      </c>
      <c r="I653" s="264"/>
      <c r="J653" s="265"/>
      <c r="K653" s="266">
        <f>ROUND(P653*H653,2)</f>
        <v>0</v>
      </c>
      <c r="L653" s="261" t="s">
        <v>217</v>
      </c>
      <c r="M653" s="267"/>
      <c r="N653" s="268" t="s">
        <v>22</v>
      </c>
      <c r="O653" s="226" t="s">
        <v>46</v>
      </c>
      <c r="P653" s="227">
        <f>I653+J653</f>
        <v>0</v>
      </c>
      <c r="Q653" s="227">
        <f>ROUND(I653*H653,2)</f>
        <v>0</v>
      </c>
      <c r="R653" s="227">
        <f>ROUND(J653*H653,2)</f>
        <v>0</v>
      </c>
      <c r="S653" s="86"/>
      <c r="T653" s="228">
        <f>S653*H653</f>
        <v>0</v>
      </c>
      <c r="U653" s="228">
        <v>0.00044999999999999999</v>
      </c>
      <c r="V653" s="228">
        <f>U653*H653</f>
        <v>0.32706269999999998</v>
      </c>
      <c r="W653" s="228">
        <v>0</v>
      </c>
      <c r="X653" s="229">
        <f>W653*H653</f>
        <v>0</v>
      </c>
      <c r="Y653" s="40"/>
      <c r="Z653" s="40"/>
      <c r="AA653" s="40"/>
      <c r="AB653" s="40"/>
      <c r="AC653" s="40"/>
      <c r="AD653" s="40"/>
      <c r="AE653" s="40"/>
      <c r="AR653" s="230" t="s">
        <v>402</v>
      </c>
      <c r="AT653" s="230" t="s">
        <v>452</v>
      </c>
      <c r="AU653" s="230" t="s">
        <v>86</v>
      </c>
      <c r="AY653" s="19" t="s">
        <v>211</v>
      </c>
      <c r="BE653" s="231">
        <f>IF(O653="základní",K653,0)</f>
        <v>0</v>
      </c>
      <c r="BF653" s="231">
        <f>IF(O653="snížená",K653,0)</f>
        <v>0</v>
      </c>
      <c r="BG653" s="231">
        <f>IF(O653="zákl. přenesená",K653,0)</f>
        <v>0</v>
      </c>
      <c r="BH653" s="231">
        <f>IF(O653="sníž. přenesená",K653,0)</f>
        <v>0</v>
      </c>
      <c r="BI653" s="231">
        <f>IF(O653="nulová",K653,0)</f>
        <v>0</v>
      </c>
      <c r="BJ653" s="19" t="s">
        <v>84</v>
      </c>
      <c r="BK653" s="231">
        <f>ROUND(P653*H653,2)</f>
        <v>0</v>
      </c>
      <c r="BL653" s="19" t="s">
        <v>302</v>
      </c>
      <c r="BM653" s="230" t="s">
        <v>2248</v>
      </c>
    </row>
    <row r="654" s="2" customFormat="1">
      <c r="A654" s="40"/>
      <c r="B654" s="41"/>
      <c r="C654" s="42"/>
      <c r="D654" s="232" t="s">
        <v>220</v>
      </c>
      <c r="E654" s="42"/>
      <c r="F654" s="233" t="s">
        <v>1394</v>
      </c>
      <c r="G654" s="42"/>
      <c r="H654" s="42"/>
      <c r="I654" s="234"/>
      <c r="J654" s="234"/>
      <c r="K654" s="42"/>
      <c r="L654" s="42"/>
      <c r="M654" s="46"/>
      <c r="N654" s="235"/>
      <c r="O654" s="236"/>
      <c r="P654" s="86"/>
      <c r="Q654" s="86"/>
      <c r="R654" s="86"/>
      <c r="S654" s="86"/>
      <c r="T654" s="86"/>
      <c r="U654" s="86"/>
      <c r="V654" s="86"/>
      <c r="W654" s="86"/>
      <c r="X654" s="87"/>
      <c r="Y654" s="40"/>
      <c r="Z654" s="40"/>
      <c r="AA654" s="40"/>
      <c r="AB654" s="40"/>
      <c r="AC654" s="40"/>
      <c r="AD654" s="40"/>
      <c r="AE654" s="40"/>
      <c r="AT654" s="19" t="s">
        <v>220</v>
      </c>
      <c r="AU654" s="19" t="s">
        <v>86</v>
      </c>
    </row>
    <row r="655" s="13" customFormat="1">
      <c r="A655" s="13"/>
      <c r="B655" s="237"/>
      <c r="C655" s="238"/>
      <c r="D655" s="232" t="s">
        <v>222</v>
      </c>
      <c r="E655" s="239" t="s">
        <v>22</v>
      </c>
      <c r="F655" s="240" t="s">
        <v>2249</v>
      </c>
      <c r="G655" s="238"/>
      <c r="H655" s="241">
        <v>660.73299999999995</v>
      </c>
      <c r="I655" s="242"/>
      <c r="J655" s="242"/>
      <c r="K655" s="238"/>
      <c r="L655" s="238"/>
      <c r="M655" s="243"/>
      <c r="N655" s="244"/>
      <c r="O655" s="245"/>
      <c r="P655" s="245"/>
      <c r="Q655" s="245"/>
      <c r="R655" s="245"/>
      <c r="S655" s="245"/>
      <c r="T655" s="245"/>
      <c r="U655" s="245"/>
      <c r="V655" s="245"/>
      <c r="W655" s="245"/>
      <c r="X655" s="246"/>
      <c r="Y655" s="13"/>
      <c r="Z655" s="13"/>
      <c r="AA655" s="13"/>
      <c r="AB655" s="13"/>
      <c r="AC655" s="13"/>
      <c r="AD655" s="13"/>
      <c r="AE655" s="13"/>
      <c r="AT655" s="247" t="s">
        <v>222</v>
      </c>
      <c r="AU655" s="247" t="s">
        <v>86</v>
      </c>
      <c r="AV655" s="13" t="s">
        <v>86</v>
      </c>
      <c r="AW655" s="13" t="s">
        <v>5</v>
      </c>
      <c r="AX655" s="13" t="s">
        <v>77</v>
      </c>
      <c r="AY655" s="247" t="s">
        <v>211</v>
      </c>
    </row>
    <row r="656" s="13" customFormat="1">
      <c r="A656" s="13"/>
      <c r="B656" s="237"/>
      <c r="C656" s="238"/>
      <c r="D656" s="232" t="s">
        <v>222</v>
      </c>
      <c r="E656" s="239" t="s">
        <v>22</v>
      </c>
      <c r="F656" s="240" t="s">
        <v>2250</v>
      </c>
      <c r="G656" s="238"/>
      <c r="H656" s="241">
        <v>726.80600000000004</v>
      </c>
      <c r="I656" s="242"/>
      <c r="J656" s="242"/>
      <c r="K656" s="238"/>
      <c r="L656" s="238"/>
      <c r="M656" s="243"/>
      <c r="N656" s="244"/>
      <c r="O656" s="245"/>
      <c r="P656" s="245"/>
      <c r="Q656" s="245"/>
      <c r="R656" s="245"/>
      <c r="S656" s="245"/>
      <c r="T656" s="245"/>
      <c r="U656" s="245"/>
      <c r="V656" s="245"/>
      <c r="W656" s="245"/>
      <c r="X656" s="246"/>
      <c r="Y656" s="13"/>
      <c r="Z656" s="13"/>
      <c r="AA656" s="13"/>
      <c r="AB656" s="13"/>
      <c r="AC656" s="13"/>
      <c r="AD656" s="13"/>
      <c r="AE656" s="13"/>
      <c r="AT656" s="247" t="s">
        <v>222</v>
      </c>
      <c r="AU656" s="247" t="s">
        <v>86</v>
      </c>
      <c r="AV656" s="13" t="s">
        <v>86</v>
      </c>
      <c r="AW656" s="13" t="s">
        <v>5</v>
      </c>
      <c r="AX656" s="13" t="s">
        <v>84</v>
      </c>
      <c r="AY656" s="247" t="s">
        <v>211</v>
      </c>
    </row>
    <row r="657" s="2" customFormat="1" ht="24.15" customHeight="1">
      <c r="A657" s="40"/>
      <c r="B657" s="41"/>
      <c r="C657" s="218" t="s">
        <v>1392</v>
      </c>
      <c r="D657" s="218" t="s">
        <v>213</v>
      </c>
      <c r="E657" s="219" t="s">
        <v>2251</v>
      </c>
      <c r="F657" s="220" t="s">
        <v>2252</v>
      </c>
      <c r="G657" s="221" t="s">
        <v>272</v>
      </c>
      <c r="H657" s="222">
        <v>202.80000000000001</v>
      </c>
      <c r="I657" s="223"/>
      <c r="J657" s="223"/>
      <c r="K657" s="224">
        <f>ROUND(P657*H657,2)</f>
        <v>0</v>
      </c>
      <c r="L657" s="220" t="s">
        <v>217</v>
      </c>
      <c r="M657" s="46"/>
      <c r="N657" s="225" t="s">
        <v>22</v>
      </c>
      <c r="O657" s="226" t="s">
        <v>46</v>
      </c>
      <c r="P657" s="227">
        <f>I657+J657</f>
        <v>0</v>
      </c>
      <c r="Q657" s="227">
        <f>ROUND(I657*H657,2)</f>
        <v>0</v>
      </c>
      <c r="R657" s="227">
        <f>ROUND(J657*H657,2)</f>
        <v>0</v>
      </c>
      <c r="S657" s="86"/>
      <c r="T657" s="228">
        <f>S657*H657</f>
        <v>0</v>
      </c>
      <c r="U657" s="228">
        <v>0</v>
      </c>
      <c r="V657" s="228">
        <f>U657*H657</f>
        <v>0</v>
      </c>
      <c r="W657" s="228">
        <v>0.083169999999999994</v>
      </c>
      <c r="X657" s="229">
        <f>W657*H657</f>
        <v>16.866876000000001</v>
      </c>
      <c r="Y657" s="40"/>
      <c r="Z657" s="40"/>
      <c r="AA657" s="40"/>
      <c r="AB657" s="40"/>
      <c r="AC657" s="40"/>
      <c r="AD657" s="40"/>
      <c r="AE657" s="40"/>
      <c r="AR657" s="230" t="s">
        <v>302</v>
      </c>
      <c r="AT657" s="230" t="s">
        <v>213</v>
      </c>
      <c r="AU657" s="230" t="s">
        <v>86</v>
      </c>
      <c r="AY657" s="19" t="s">
        <v>211</v>
      </c>
      <c r="BE657" s="231">
        <f>IF(O657="základní",K657,0)</f>
        <v>0</v>
      </c>
      <c r="BF657" s="231">
        <f>IF(O657="snížená",K657,0)</f>
        <v>0</v>
      </c>
      <c r="BG657" s="231">
        <f>IF(O657="zákl. přenesená",K657,0)</f>
        <v>0</v>
      </c>
      <c r="BH657" s="231">
        <f>IF(O657="sníž. přenesená",K657,0)</f>
        <v>0</v>
      </c>
      <c r="BI657" s="231">
        <f>IF(O657="nulová",K657,0)</f>
        <v>0</v>
      </c>
      <c r="BJ657" s="19" t="s">
        <v>84</v>
      </c>
      <c r="BK657" s="231">
        <f>ROUND(P657*H657,2)</f>
        <v>0</v>
      </c>
      <c r="BL657" s="19" t="s">
        <v>302</v>
      </c>
      <c r="BM657" s="230" t="s">
        <v>2253</v>
      </c>
    </row>
    <row r="658" s="2" customFormat="1">
      <c r="A658" s="40"/>
      <c r="B658" s="41"/>
      <c r="C658" s="42"/>
      <c r="D658" s="232" t="s">
        <v>220</v>
      </c>
      <c r="E658" s="42"/>
      <c r="F658" s="233" t="s">
        <v>2252</v>
      </c>
      <c r="G658" s="42"/>
      <c r="H658" s="42"/>
      <c r="I658" s="234"/>
      <c r="J658" s="234"/>
      <c r="K658" s="42"/>
      <c r="L658" s="42"/>
      <c r="M658" s="46"/>
      <c r="N658" s="235"/>
      <c r="O658" s="236"/>
      <c r="P658" s="86"/>
      <c r="Q658" s="86"/>
      <c r="R658" s="86"/>
      <c r="S658" s="86"/>
      <c r="T658" s="86"/>
      <c r="U658" s="86"/>
      <c r="V658" s="86"/>
      <c r="W658" s="86"/>
      <c r="X658" s="87"/>
      <c r="Y658" s="40"/>
      <c r="Z658" s="40"/>
      <c r="AA658" s="40"/>
      <c r="AB658" s="40"/>
      <c r="AC658" s="40"/>
      <c r="AD658" s="40"/>
      <c r="AE658" s="40"/>
      <c r="AT658" s="19" t="s">
        <v>220</v>
      </c>
      <c r="AU658" s="19" t="s">
        <v>86</v>
      </c>
    </row>
    <row r="659" s="13" customFormat="1">
      <c r="A659" s="13"/>
      <c r="B659" s="237"/>
      <c r="C659" s="238"/>
      <c r="D659" s="232" t="s">
        <v>222</v>
      </c>
      <c r="E659" s="239" t="s">
        <v>22</v>
      </c>
      <c r="F659" s="240" t="s">
        <v>2254</v>
      </c>
      <c r="G659" s="238"/>
      <c r="H659" s="241">
        <v>202.80000000000001</v>
      </c>
      <c r="I659" s="242"/>
      <c r="J659" s="242"/>
      <c r="K659" s="238"/>
      <c r="L659" s="238"/>
      <c r="M659" s="243"/>
      <c r="N659" s="244"/>
      <c r="O659" s="245"/>
      <c r="P659" s="245"/>
      <c r="Q659" s="245"/>
      <c r="R659" s="245"/>
      <c r="S659" s="245"/>
      <c r="T659" s="245"/>
      <c r="U659" s="245"/>
      <c r="V659" s="245"/>
      <c r="W659" s="245"/>
      <c r="X659" s="246"/>
      <c r="Y659" s="13"/>
      <c r="Z659" s="13"/>
      <c r="AA659" s="13"/>
      <c r="AB659" s="13"/>
      <c r="AC659" s="13"/>
      <c r="AD659" s="13"/>
      <c r="AE659" s="13"/>
      <c r="AT659" s="247" t="s">
        <v>222</v>
      </c>
      <c r="AU659" s="247" t="s">
        <v>86</v>
      </c>
      <c r="AV659" s="13" t="s">
        <v>86</v>
      </c>
      <c r="AW659" s="13" t="s">
        <v>5</v>
      </c>
      <c r="AX659" s="13" t="s">
        <v>84</v>
      </c>
      <c r="AY659" s="247" t="s">
        <v>211</v>
      </c>
    </row>
    <row r="660" s="2" customFormat="1" ht="24.15" customHeight="1">
      <c r="A660" s="40"/>
      <c r="B660" s="41"/>
      <c r="C660" s="218" t="s">
        <v>1398</v>
      </c>
      <c r="D660" s="218" t="s">
        <v>213</v>
      </c>
      <c r="E660" s="219" t="s">
        <v>1399</v>
      </c>
      <c r="F660" s="220" t="s">
        <v>1400</v>
      </c>
      <c r="G660" s="221" t="s">
        <v>272</v>
      </c>
      <c r="H660" s="222">
        <v>296.19999999999999</v>
      </c>
      <c r="I660" s="223"/>
      <c r="J660" s="223"/>
      <c r="K660" s="224">
        <f>ROUND(P660*H660,2)</f>
        <v>0</v>
      </c>
      <c r="L660" s="220" t="s">
        <v>217</v>
      </c>
      <c r="M660" s="46"/>
      <c r="N660" s="225" t="s">
        <v>22</v>
      </c>
      <c r="O660" s="226" t="s">
        <v>46</v>
      </c>
      <c r="P660" s="227">
        <f>I660+J660</f>
        <v>0</v>
      </c>
      <c r="Q660" s="227">
        <f>ROUND(I660*H660,2)</f>
        <v>0</v>
      </c>
      <c r="R660" s="227">
        <f>ROUND(J660*H660,2)</f>
        <v>0</v>
      </c>
      <c r="S660" s="86"/>
      <c r="T660" s="228">
        <f>S660*H660</f>
        <v>0</v>
      </c>
      <c r="U660" s="228">
        <v>0.0058799999999999998</v>
      </c>
      <c r="V660" s="228">
        <f>U660*H660</f>
        <v>1.7416559999999999</v>
      </c>
      <c r="W660" s="228">
        <v>0</v>
      </c>
      <c r="X660" s="229">
        <f>W660*H660</f>
        <v>0</v>
      </c>
      <c r="Y660" s="40"/>
      <c r="Z660" s="40"/>
      <c r="AA660" s="40"/>
      <c r="AB660" s="40"/>
      <c r="AC660" s="40"/>
      <c r="AD660" s="40"/>
      <c r="AE660" s="40"/>
      <c r="AR660" s="230" t="s">
        <v>302</v>
      </c>
      <c r="AT660" s="230" t="s">
        <v>213</v>
      </c>
      <c r="AU660" s="230" t="s">
        <v>86</v>
      </c>
      <c r="AY660" s="19" t="s">
        <v>211</v>
      </c>
      <c r="BE660" s="231">
        <f>IF(O660="základní",K660,0)</f>
        <v>0</v>
      </c>
      <c r="BF660" s="231">
        <f>IF(O660="snížená",K660,0)</f>
        <v>0</v>
      </c>
      <c r="BG660" s="231">
        <f>IF(O660="zákl. přenesená",K660,0)</f>
        <v>0</v>
      </c>
      <c r="BH660" s="231">
        <f>IF(O660="sníž. přenesená",K660,0)</f>
        <v>0</v>
      </c>
      <c r="BI660" s="231">
        <f>IF(O660="nulová",K660,0)</f>
        <v>0</v>
      </c>
      <c r="BJ660" s="19" t="s">
        <v>84</v>
      </c>
      <c r="BK660" s="231">
        <f>ROUND(P660*H660,2)</f>
        <v>0</v>
      </c>
      <c r="BL660" s="19" t="s">
        <v>302</v>
      </c>
      <c r="BM660" s="230" t="s">
        <v>2255</v>
      </c>
    </row>
    <row r="661" s="2" customFormat="1">
      <c r="A661" s="40"/>
      <c r="B661" s="41"/>
      <c r="C661" s="42"/>
      <c r="D661" s="232" t="s">
        <v>220</v>
      </c>
      <c r="E661" s="42"/>
      <c r="F661" s="233" t="s">
        <v>1402</v>
      </c>
      <c r="G661" s="42"/>
      <c r="H661" s="42"/>
      <c r="I661" s="234"/>
      <c r="J661" s="234"/>
      <c r="K661" s="42"/>
      <c r="L661" s="42"/>
      <c r="M661" s="46"/>
      <c r="N661" s="235"/>
      <c r="O661" s="236"/>
      <c r="P661" s="86"/>
      <c r="Q661" s="86"/>
      <c r="R661" s="86"/>
      <c r="S661" s="86"/>
      <c r="T661" s="86"/>
      <c r="U661" s="86"/>
      <c r="V661" s="86"/>
      <c r="W661" s="86"/>
      <c r="X661" s="87"/>
      <c r="Y661" s="40"/>
      <c r="Z661" s="40"/>
      <c r="AA661" s="40"/>
      <c r="AB661" s="40"/>
      <c r="AC661" s="40"/>
      <c r="AD661" s="40"/>
      <c r="AE661" s="40"/>
      <c r="AT661" s="19" t="s">
        <v>220</v>
      </c>
      <c r="AU661" s="19" t="s">
        <v>86</v>
      </c>
    </row>
    <row r="662" s="2" customFormat="1">
      <c r="A662" s="40"/>
      <c r="B662" s="41"/>
      <c r="C662" s="259" t="s">
        <v>1403</v>
      </c>
      <c r="D662" s="259" t="s">
        <v>452</v>
      </c>
      <c r="E662" s="260" t="s">
        <v>1404</v>
      </c>
      <c r="F662" s="261" t="s">
        <v>1405</v>
      </c>
      <c r="G662" s="262" t="s">
        <v>272</v>
      </c>
      <c r="H662" s="263">
        <v>325.81999999999999</v>
      </c>
      <c r="I662" s="264"/>
      <c r="J662" s="265"/>
      <c r="K662" s="266">
        <f>ROUND(P662*H662,2)</f>
        <v>0</v>
      </c>
      <c r="L662" s="261" t="s">
        <v>217</v>
      </c>
      <c r="M662" s="267"/>
      <c r="N662" s="268" t="s">
        <v>22</v>
      </c>
      <c r="O662" s="226" t="s">
        <v>46</v>
      </c>
      <c r="P662" s="227">
        <f>I662+J662</f>
        <v>0</v>
      </c>
      <c r="Q662" s="227">
        <f>ROUND(I662*H662,2)</f>
        <v>0</v>
      </c>
      <c r="R662" s="227">
        <f>ROUND(J662*H662,2)</f>
        <v>0</v>
      </c>
      <c r="S662" s="86"/>
      <c r="T662" s="228">
        <f>S662*H662</f>
        <v>0</v>
      </c>
      <c r="U662" s="228">
        <v>0.019199999999999998</v>
      </c>
      <c r="V662" s="228">
        <f>U662*H662</f>
        <v>6.2557439999999991</v>
      </c>
      <c r="W662" s="228">
        <v>0</v>
      </c>
      <c r="X662" s="229">
        <f>W662*H662</f>
        <v>0</v>
      </c>
      <c r="Y662" s="40"/>
      <c r="Z662" s="40"/>
      <c r="AA662" s="40"/>
      <c r="AB662" s="40"/>
      <c r="AC662" s="40"/>
      <c r="AD662" s="40"/>
      <c r="AE662" s="40"/>
      <c r="AR662" s="230" t="s">
        <v>402</v>
      </c>
      <c r="AT662" s="230" t="s">
        <v>452</v>
      </c>
      <c r="AU662" s="230" t="s">
        <v>86</v>
      </c>
      <c r="AY662" s="19" t="s">
        <v>211</v>
      </c>
      <c r="BE662" s="231">
        <f>IF(O662="základní",K662,0)</f>
        <v>0</v>
      </c>
      <c r="BF662" s="231">
        <f>IF(O662="snížená",K662,0)</f>
        <v>0</v>
      </c>
      <c r="BG662" s="231">
        <f>IF(O662="zákl. přenesená",K662,0)</f>
        <v>0</v>
      </c>
      <c r="BH662" s="231">
        <f>IF(O662="sníž. přenesená",K662,0)</f>
        <v>0</v>
      </c>
      <c r="BI662" s="231">
        <f>IF(O662="nulová",K662,0)</f>
        <v>0</v>
      </c>
      <c r="BJ662" s="19" t="s">
        <v>84</v>
      </c>
      <c r="BK662" s="231">
        <f>ROUND(P662*H662,2)</f>
        <v>0</v>
      </c>
      <c r="BL662" s="19" t="s">
        <v>302</v>
      </c>
      <c r="BM662" s="230" t="s">
        <v>2256</v>
      </c>
    </row>
    <row r="663" s="2" customFormat="1">
      <c r="A663" s="40"/>
      <c r="B663" s="41"/>
      <c r="C663" s="42"/>
      <c r="D663" s="232" t="s">
        <v>220</v>
      </c>
      <c r="E663" s="42"/>
      <c r="F663" s="233" t="s">
        <v>1405</v>
      </c>
      <c r="G663" s="42"/>
      <c r="H663" s="42"/>
      <c r="I663" s="234"/>
      <c r="J663" s="234"/>
      <c r="K663" s="42"/>
      <c r="L663" s="42"/>
      <c r="M663" s="46"/>
      <c r="N663" s="235"/>
      <c r="O663" s="236"/>
      <c r="P663" s="86"/>
      <c r="Q663" s="86"/>
      <c r="R663" s="86"/>
      <c r="S663" s="86"/>
      <c r="T663" s="86"/>
      <c r="U663" s="86"/>
      <c r="V663" s="86"/>
      <c r="W663" s="86"/>
      <c r="X663" s="87"/>
      <c r="Y663" s="40"/>
      <c r="Z663" s="40"/>
      <c r="AA663" s="40"/>
      <c r="AB663" s="40"/>
      <c r="AC663" s="40"/>
      <c r="AD663" s="40"/>
      <c r="AE663" s="40"/>
      <c r="AT663" s="19" t="s">
        <v>220</v>
      </c>
      <c r="AU663" s="19" t="s">
        <v>86</v>
      </c>
    </row>
    <row r="664" s="13" customFormat="1">
      <c r="A664" s="13"/>
      <c r="B664" s="237"/>
      <c r="C664" s="238"/>
      <c r="D664" s="232" t="s">
        <v>222</v>
      </c>
      <c r="E664" s="239" t="s">
        <v>22</v>
      </c>
      <c r="F664" s="240" t="s">
        <v>2257</v>
      </c>
      <c r="G664" s="238"/>
      <c r="H664" s="241">
        <v>325.81999999999999</v>
      </c>
      <c r="I664" s="242"/>
      <c r="J664" s="242"/>
      <c r="K664" s="238"/>
      <c r="L664" s="238"/>
      <c r="M664" s="243"/>
      <c r="N664" s="244"/>
      <c r="O664" s="245"/>
      <c r="P664" s="245"/>
      <c r="Q664" s="245"/>
      <c r="R664" s="245"/>
      <c r="S664" s="245"/>
      <c r="T664" s="245"/>
      <c r="U664" s="245"/>
      <c r="V664" s="245"/>
      <c r="W664" s="245"/>
      <c r="X664" s="246"/>
      <c r="Y664" s="13"/>
      <c r="Z664" s="13"/>
      <c r="AA664" s="13"/>
      <c r="AB664" s="13"/>
      <c r="AC664" s="13"/>
      <c r="AD664" s="13"/>
      <c r="AE664" s="13"/>
      <c r="AT664" s="247" t="s">
        <v>222</v>
      </c>
      <c r="AU664" s="247" t="s">
        <v>86</v>
      </c>
      <c r="AV664" s="13" t="s">
        <v>86</v>
      </c>
      <c r="AW664" s="13" t="s">
        <v>5</v>
      </c>
      <c r="AX664" s="13" t="s">
        <v>84</v>
      </c>
      <c r="AY664" s="247" t="s">
        <v>211</v>
      </c>
    </row>
    <row r="665" s="2" customFormat="1" ht="24.15" customHeight="1">
      <c r="A665" s="40"/>
      <c r="B665" s="41"/>
      <c r="C665" s="218" t="s">
        <v>1408</v>
      </c>
      <c r="D665" s="218" t="s">
        <v>213</v>
      </c>
      <c r="E665" s="219" t="s">
        <v>1409</v>
      </c>
      <c r="F665" s="220" t="s">
        <v>1410</v>
      </c>
      <c r="G665" s="221" t="s">
        <v>272</v>
      </c>
      <c r="H665" s="222">
        <v>4</v>
      </c>
      <c r="I665" s="223"/>
      <c r="J665" s="223"/>
      <c r="K665" s="224">
        <f>ROUND(P665*H665,2)</f>
        <v>0</v>
      </c>
      <c r="L665" s="220" t="s">
        <v>217</v>
      </c>
      <c r="M665" s="46"/>
      <c r="N665" s="225" t="s">
        <v>22</v>
      </c>
      <c r="O665" s="226" t="s">
        <v>46</v>
      </c>
      <c r="P665" s="227">
        <f>I665+J665</f>
        <v>0</v>
      </c>
      <c r="Q665" s="227">
        <f>ROUND(I665*H665,2)</f>
        <v>0</v>
      </c>
      <c r="R665" s="227">
        <f>ROUND(J665*H665,2)</f>
        <v>0</v>
      </c>
      <c r="S665" s="86"/>
      <c r="T665" s="228">
        <f>S665*H665</f>
        <v>0</v>
      </c>
      <c r="U665" s="228">
        <v>0</v>
      </c>
      <c r="V665" s="228">
        <f>U665*H665</f>
        <v>0</v>
      </c>
      <c r="W665" s="228">
        <v>0</v>
      </c>
      <c r="X665" s="229">
        <f>W665*H665</f>
        <v>0</v>
      </c>
      <c r="Y665" s="40"/>
      <c r="Z665" s="40"/>
      <c r="AA665" s="40"/>
      <c r="AB665" s="40"/>
      <c r="AC665" s="40"/>
      <c r="AD665" s="40"/>
      <c r="AE665" s="40"/>
      <c r="AR665" s="230" t="s">
        <v>302</v>
      </c>
      <c r="AT665" s="230" t="s">
        <v>213</v>
      </c>
      <c r="AU665" s="230" t="s">
        <v>86</v>
      </c>
      <c r="AY665" s="19" t="s">
        <v>211</v>
      </c>
      <c r="BE665" s="231">
        <f>IF(O665="základní",K665,0)</f>
        <v>0</v>
      </c>
      <c r="BF665" s="231">
        <f>IF(O665="snížená",K665,0)</f>
        <v>0</v>
      </c>
      <c r="BG665" s="231">
        <f>IF(O665="zákl. přenesená",K665,0)</f>
        <v>0</v>
      </c>
      <c r="BH665" s="231">
        <f>IF(O665="sníž. přenesená",K665,0)</f>
        <v>0</v>
      </c>
      <c r="BI665" s="231">
        <f>IF(O665="nulová",K665,0)</f>
        <v>0</v>
      </c>
      <c r="BJ665" s="19" t="s">
        <v>84</v>
      </c>
      <c r="BK665" s="231">
        <f>ROUND(P665*H665,2)</f>
        <v>0</v>
      </c>
      <c r="BL665" s="19" t="s">
        <v>302</v>
      </c>
      <c r="BM665" s="230" t="s">
        <v>2258</v>
      </c>
    </row>
    <row r="666" s="2" customFormat="1">
      <c r="A666" s="40"/>
      <c r="B666" s="41"/>
      <c r="C666" s="42"/>
      <c r="D666" s="232" t="s">
        <v>220</v>
      </c>
      <c r="E666" s="42"/>
      <c r="F666" s="233" t="s">
        <v>1412</v>
      </c>
      <c r="G666" s="42"/>
      <c r="H666" s="42"/>
      <c r="I666" s="234"/>
      <c r="J666" s="234"/>
      <c r="K666" s="42"/>
      <c r="L666" s="42"/>
      <c r="M666" s="46"/>
      <c r="N666" s="235"/>
      <c r="O666" s="236"/>
      <c r="P666" s="86"/>
      <c r="Q666" s="86"/>
      <c r="R666" s="86"/>
      <c r="S666" s="86"/>
      <c r="T666" s="86"/>
      <c r="U666" s="86"/>
      <c r="V666" s="86"/>
      <c r="W666" s="86"/>
      <c r="X666" s="87"/>
      <c r="Y666" s="40"/>
      <c r="Z666" s="40"/>
      <c r="AA666" s="40"/>
      <c r="AB666" s="40"/>
      <c r="AC666" s="40"/>
      <c r="AD666" s="40"/>
      <c r="AE666" s="40"/>
      <c r="AT666" s="19" t="s">
        <v>220</v>
      </c>
      <c r="AU666" s="19" t="s">
        <v>86</v>
      </c>
    </row>
    <row r="667" s="13" customFormat="1">
      <c r="A667" s="13"/>
      <c r="B667" s="237"/>
      <c r="C667" s="238"/>
      <c r="D667" s="232" t="s">
        <v>222</v>
      </c>
      <c r="E667" s="239" t="s">
        <v>22</v>
      </c>
      <c r="F667" s="240" t="s">
        <v>2259</v>
      </c>
      <c r="G667" s="238"/>
      <c r="H667" s="241">
        <v>4</v>
      </c>
      <c r="I667" s="242"/>
      <c r="J667" s="242"/>
      <c r="K667" s="238"/>
      <c r="L667" s="238"/>
      <c r="M667" s="243"/>
      <c r="N667" s="244"/>
      <c r="O667" s="245"/>
      <c r="P667" s="245"/>
      <c r="Q667" s="245"/>
      <c r="R667" s="245"/>
      <c r="S667" s="245"/>
      <c r="T667" s="245"/>
      <c r="U667" s="245"/>
      <c r="V667" s="245"/>
      <c r="W667" s="245"/>
      <c r="X667" s="246"/>
      <c r="Y667" s="13"/>
      <c r="Z667" s="13"/>
      <c r="AA667" s="13"/>
      <c r="AB667" s="13"/>
      <c r="AC667" s="13"/>
      <c r="AD667" s="13"/>
      <c r="AE667" s="13"/>
      <c r="AT667" s="247" t="s">
        <v>222</v>
      </c>
      <c r="AU667" s="247" t="s">
        <v>86</v>
      </c>
      <c r="AV667" s="13" t="s">
        <v>86</v>
      </c>
      <c r="AW667" s="13" t="s">
        <v>5</v>
      </c>
      <c r="AX667" s="13" t="s">
        <v>84</v>
      </c>
      <c r="AY667" s="247" t="s">
        <v>211</v>
      </c>
    </row>
    <row r="668" s="2" customFormat="1" ht="24.15" customHeight="1">
      <c r="A668" s="40"/>
      <c r="B668" s="41"/>
      <c r="C668" s="218" t="s">
        <v>1413</v>
      </c>
      <c r="D668" s="218" t="s">
        <v>213</v>
      </c>
      <c r="E668" s="219" t="s">
        <v>2260</v>
      </c>
      <c r="F668" s="220" t="s">
        <v>2261</v>
      </c>
      <c r="G668" s="221" t="s">
        <v>249</v>
      </c>
      <c r="H668" s="222">
        <v>9.9800000000000004</v>
      </c>
      <c r="I668" s="223"/>
      <c r="J668" s="223"/>
      <c r="K668" s="224">
        <f>ROUND(P668*H668,2)</f>
        <v>0</v>
      </c>
      <c r="L668" s="220" t="s">
        <v>217</v>
      </c>
      <c r="M668" s="46"/>
      <c r="N668" s="225" t="s">
        <v>22</v>
      </c>
      <c r="O668" s="226" t="s">
        <v>46</v>
      </c>
      <c r="P668" s="227">
        <f>I668+J668</f>
        <v>0</v>
      </c>
      <c r="Q668" s="227">
        <f>ROUND(I668*H668,2)</f>
        <v>0</v>
      </c>
      <c r="R668" s="227">
        <f>ROUND(J668*H668,2)</f>
        <v>0</v>
      </c>
      <c r="S668" s="86"/>
      <c r="T668" s="228">
        <f>S668*H668</f>
        <v>0</v>
      </c>
      <c r="U668" s="228">
        <v>0</v>
      </c>
      <c r="V668" s="228">
        <f>U668*H668</f>
        <v>0</v>
      </c>
      <c r="W668" s="228">
        <v>0</v>
      </c>
      <c r="X668" s="229">
        <f>W668*H668</f>
        <v>0</v>
      </c>
      <c r="Y668" s="40"/>
      <c r="Z668" s="40"/>
      <c r="AA668" s="40"/>
      <c r="AB668" s="40"/>
      <c r="AC668" s="40"/>
      <c r="AD668" s="40"/>
      <c r="AE668" s="40"/>
      <c r="AR668" s="230" t="s">
        <v>302</v>
      </c>
      <c r="AT668" s="230" t="s">
        <v>213</v>
      </c>
      <c r="AU668" s="230" t="s">
        <v>86</v>
      </c>
      <c r="AY668" s="19" t="s">
        <v>211</v>
      </c>
      <c r="BE668" s="231">
        <f>IF(O668="základní",K668,0)</f>
        <v>0</v>
      </c>
      <c r="BF668" s="231">
        <f>IF(O668="snížená",K668,0)</f>
        <v>0</v>
      </c>
      <c r="BG668" s="231">
        <f>IF(O668="zákl. přenesená",K668,0)</f>
        <v>0</v>
      </c>
      <c r="BH668" s="231">
        <f>IF(O668="sníž. přenesená",K668,0)</f>
        <v>0</v>
      </c>
      <c r="BI668" s="231">
        <f>IF(O668="nulová",K668,0)</f>
        <v>0</v>
      </c>
      <c r="BJ668" s="19" t="s">
        <v>84</v>
      </c>
      <c r="BK668" s="231">
        <f>ROUND(P668*H668,2)</f>
        <v>0</v>
      </c>
      <c r="BL668" s="19" t="s">
        <v>302</v>
      </c>
      <c r="BM668" s="230" t="s">
        <v>2262</v>
      </c>
    </row>
    <row r="669" s="2" customFormat="1">
      <c r="A669" s="40"/>
      <c r="B669" s="41"/>
      <c r="C669" s="42"/>
      <c r="D669" s="232" t="s">
        <v>220</v>
      </c>
      <c r="E669" s="42"/>
      <c r="F669" s="233" t="s">
        <v>2263</v>
      </c>
      <c r="G669" s="42"/>
      <c r="H669" s="42"/>
      <c r="I669" s="234"/>
      <c r="J669" s="234"/>
      <c r="K669" s="42"/>
      <c r="L669" s="42"/>
      <c r="M669" s="46"/>
      <c r="N669" s="235"/>
      <c r="O669" s="236"/>
      <c r="P669" s="86"/>
      <c r="Q669" s="86"/>
      <c r="R669" s="86"/>
      <c r="S669" s="86"/>
      <c r="T669" s="86"/>
      <c r="U669" s="86"/>
      <c r="V669" s="86"/>
      <c r="W669" s="86"/>
      <c r="X669" s="87"/>
      <c r="Y669" s="40"/>
      <c r="Z669" s="40"/>
      <c r="AA669" s="40"/>
      <c r="AB669" s="40"/>
      <c r="AC669" s="40"/>
      <c r="AD669" s="40"/>
      <c r="AE669" s="40"/>
      <c r="AT669" s="19" t="s">
        <v>220</v>
      </c>
      <c r="AU669" s="19" t="s">
        <v>86</v>
      </c>
    </row>
    <row r="670" s="2" customFormat="1" ht="24.15" customHeight="1">
      <c r="A670" s="40"/>
      <c r="B670" s="41"/>
      <c r="C670" s="218" t="s">
        <v>1418</v>
      </c>
      <c r="D670" s="218" t="s">
        <v>213</v>
      </c>
      <c r="E670" s="219" t="s">
        <v>1429</v>
      </c>
      <c r="F670" s="220" t="s">
        <v>1430</v>
      </c>
      <c r="G670" s="221" t="s">
        <v>249</v>
      </c>
      <c r="H670" s="222">
        <v>9.9800000000000004</v>
      </c>
      <c r="I670" s="223"/>
      <c r="J670" s="223"/>
      <c r="K670" s="224">
        <f>ROUND(P670*H670,2)</f>
        <v>0</v>
      </c>
      <c r="L670" s="220" t="s">
        <v>217</v>
      </c>
      <c r="M670" s="46"/>
      <c r="N670" s="225" t="s">
        <v>22</v>
      </c>
      <c r="O670" s="226" t="s">
        <v>46</v>
      </c>
      <c r="P670" s="227">
        <f>I670+J670</f>
        <v>0</v>
      </c>
      <c r="Q670" s="227">
        <f>ROUND(I670*H670,2)</f>
        <v>0</v>
      </c>
      <c r="R670" s="227">
        <f>ROUND(J670*H670,2)</f>
        <v>0</v>
      </c>
      <c r="S670" s="86"/>
      <c r="T670" s="228">
        <f>S670*H670</f>
        <v>0</v>
      </c>
      <c r="U670" s="228">
        <v>0</v>
      </c>
      <c r="V670" s="228">
        <f>U670*H670</f>
        <v>0</v>
      </c>
      <c r="W670" s="228">
        <v>0</v>
      </c>
      <c r="X670" s="229">
        <f>W670*H670</f>
        <v>0</v>
      </c>
      <c r="Y670" s="40"/>
      <c r="Z670" s="40"/>
      <c r="AA670" s="40"/>
      <c r="AB670" s="40"/>
      <c r="AC670" s="40"/>
      <c r="AD670" s="40"/>
      <c r="AE670" s="40"/>
      <c r="AR670" s="230" t="s">
        <v>302</v>
      </c>
      <c r="AT670" s="230" t="s">
        <v>213</v>
      </c>
      <c r="AU670" s="230" t="s">
        <v>86</v>
      </c>
      <c r="AY670" s="19" t="s">
        <v>211</v>
      </c>
      <c r="BE670" s="231">
        <f>IF(O670="základní",K670,0)</f>
        <v>0</v>
      </c>
      <c r="BF670" s="231">
        <f>IF(O670="snížená",K670,0)</f>
        <v>0</v>
      </c>
      <c r="BG670" s="231">
        <f>IF(O670="zákl. přenesená",K670,0)</f>
        <v>0</v>
      </c>
      <c r="BH670" s="231">
        <f>IF(O670="sníž. přenesená",K670,0)</f>
        <v>0</v>
      </c>
      <c r="BI670" s="231">
        <f>IF(O670="nulová",K670,0)</f>
        <v>0</v>
      </c>
      <c r="BJ670" s="19" t="s">
        <v>84</v>
      </c>
      <c r="BK670" s="231">
        <f>ROUND(P670*H670,2)</f>
        <v>0</v>
      </c>
      <c r="BL670" s="19" t="s">
        <v>302</v>
      </c>
      <c r="BM670" s="230" t="s">
        <v>2264</v>
      </c>
    </row>
    <row r="671" s="2" customFormat="1">
      <c r="A671" s="40"/>
      <c r="B671" s="41"/>
      <c r="C671" s="42"/>
      <c r="D671" s="232" t="s">
        <v>220</v>
      </c>
      <c r="E671" s="42"/>
      <c r="F671" s="233" t="s">
        <v>1432</v>
      </c>
      <c r="G671" s="42"/>
      <c r="H671" s="42"/>
      <c r="I671" s="234"/>
      <c r="J671" s="234"/>
      <c r="K671" s="42"/>
      <c r="L671" s="42"/>
      <c r="M671" s="46"/>
      <c r="N671" s="235"/>
      <c r="O671" s="236"/>
      <c r="P671" s="86"/>
      <c r="Q671" s="86"/>
      <c r="R671" s="86"/>
      <c r="S671" s="86"/>
      <c r="T671" s="86"/>
      <c r="U671" s="86"/>
      <c r="V671" s="86"/>
      <c r="W671" s="86"/>
      <c r="X671" s="87"/>
      <c r="Y671" s="40"/>
      <c r="Z671" s="40"/>
      <c r="AA671" s="40"/>
      <c r="AB671" s="40"/>
      <c r="AC671" s="40"/>
      <c r="AD671" s="40"/>
      <c r="AE671" s="40"/>
      <c r="AT671" s="19" t="s">
        <v>220</v>
      </c>
      <c r="AU671" s="19" t="s">
        <v>86</v>
      </c>
    </row>
    <row r="672" s="12" customFormat="1" ht="22.8" customHeight="1">
      <c r="A672" s="12"/>
      <c r="B672" s="201"/>
      <c r="C672" s="202"/>
      <c r="D672" s="203" t="s">
        <v>76</v>
      </c>
      <c r="E672" s="216" t="s">
        <v>2265</v>
      </c>
      <c r="F672" s="216" t="s">
        <v>2266</v>
      </c>
      <c r="G672" s="202"/>
      <c r="H672" s="202"/>
      <c r="I672" s="205"/>
      <c r="J672" s="205"/>
      <c r="K672" s="217">
        <f>BK672</f>
        <v>0</v>
      </c>
      <c r="L672" s="202"/>
      <c r="M672" s="207"/>
      <c r="N672" s="208"/>
      <c r="O672" s="209"/>
      <c r="P672" s="209"/>
      <c r="Q672" s="210">
        <f>SUM(Q673:Q675)</f>
        <v>0</v>
      </c>
      <c r="R672" s="210">
        <f>SUM(R673:R675)</f>
        <v>0</v>
      </c>
      <c r="S672" s="209"/>
      <c r="T672" s="211">
        <f>SUM(T673:T675)</f>
        <v>0</v>
      </c>
      <c r="U672" s="209"/>
      <c r="V672" s="211">
        <f>SUM(V673:V675)</f>
        <v>0</v>
      </c>
      <c r="W672" s="209"/>
      <c r="X672" s="212">
        <f>SUM(X673:X675)</f>
        <v>0</v>
      </c>
      <c r="Y672" s="12"/>
      <c r="Z672" s="12"/>
      <c r="AA672" s="12"/>
      <c r="AB672" s="12"/>
      <c r="AC672" s="12"/>
      <c r="AD672" s="12"/>
      <c r="AE672" s="12"/>
      <c r="AR672" s="213" t="s">
        <v>86</v>
      </c>
      <c r="AT672" s="214" t="s">
        <v>76</v>
      </c>
      <c r="AU672" s="214" t="s">
        <v>84</v>
      </c>
      <c r="AY672" s="213" t="s">
        <v>211</v>
      </c>
      <c r="BK672" s="215">
        <f>SUM(BK673:BK675)</f>
        <v>0</v>
      </c>
    </row>
    <row r="673" s="2" customFormat="1" ht="16.5" customHeight="1">
      <c r="A673" s="40"/>
      <c r="B673" s="41"/>
      <c r="C673" s="218" t="s">
        <v>1423</v>
      </c>
      <c r="D673" s="218" t="s">
        <v>213</v>
      </c>
      <c r="E673" s="219" t="s">
        <v>2267</v>
      </c>
      <c r="F673" s="220" t="s">
        <v>2268</v>
      </c>
      <c r="G673" s="221" t="s">
        <v>272</v>
      </c>
      <c r="H673" s="222">
        <v>17</v>
      </c>
      <c r="I673" s="223"/>
      <c r="J673" s="223"/>
      <c r="K673" s="224">
        <f>ROUND(P673*H673,2)</f>
        <v>0</v>
      </c>
      <c r="L673" s="220" t="s">
        <v>22</v>
      </c>
      <c r="M673" s="46"/>
      <c r="N673" s="225" t="s">
        <v>22</v>
      </c>
      <c r="O673" s="226" t="s">
        <v>46</v>
      </c>
      <c r="P673" s="227">
        <f>I673+J673</f>
        <v>0</v>
      </c>
      <c r="Q673" s="227">
        <f>ROUND(I673*H673,2)</f>
        <v>0</v>
      </c>
      <c r="R673" s="227">
        <f>ROUND(J673*H673,2)</f>
        <v>0</v>
      </c>
      <c r="S673" s="86"/>
      <c r="T673" s="228">
        <f>S673*H673</f>
        <v>0</v>
      </c>
      <c r="U673" s="228">
        <v>0</v>
      </c>
      <c r="V673" s="228">
        <f>U673*H673</f>
        <v>0</v>
      </c>
      <c r="W673" s="228">
        <v>0</v>
      </c>
      <c r="X673" s="229">
        <f>W673*H673</f>
        <v>0</v>
      </c>
      <c r="Y673" s="40"/>
      <c r="Z673" s="40"/>
      <c r="AA673" s="40"/>
      <c r="AB673" s="40"/>
      <c r="AC673" s="40"/>
      <c r="AD673" s="40"/>
      <c r="AE673" s="40"/>
      <c r="AR673" s="230" t="s">
        <v>302</v>
      </c>
      <c r="AT673" s="230" t="s">
        <v>213</v>
      </c>
      <c r="AU673" s="230" t="s">
        <v>86</v>
      </c>
      <c r="AY673" s="19" t="s">
        <v>211</v>
      </c>
      <c r="BE673" s="231">
        <f>IF(O673="základní",K673,0)</f>
        <v>0</v>
      </c>
      <c r="BF673" s="231">
        <f>IF(O673="snížená",K673,0)</f>
        <v>0</v>
      </c>
      <c r="BG673" s="231">
        <f>IF(O673="zákl. přenesená",K673,0)</f>
        <v>0</v>
      </c>
      <c r="BH673" s="231">
        <f>IF(O673="sníž. přenesená",K673,0)</f>
        <v>0</v>
      </c>
      <c r="BI673" s="231">
        <f>IF(O673="nulová",K673,0)</f>
        <v>0</v>
      </c>
      <c r="BJ673" s="19" t="s">
        <v>84</v>
      </c>
      <c r="BK673" s="231">
        <f>ROUND(P673*H673,2)</f>
        <v>0</v>
      </c>
      <c r="BL673" s="19" t="s">
        <v>302</v>
      </c>
      <c r="BM673" s="230" t="s">
        <v>2269</v>
      </c>
    </row>
    <row r="674" s="2" customFormat="1">
      <c r="A674" s="40"/>
      <c r="B674" s="41"/>
      <c r="C674" s="42"/>
      <c r="D674" s="232" t="s">
        <v>220</v>
      </c>
      <c r="E674" s="42"/>
      <c r="F674" s="233" t="s">
        <v>2268</v>
      </c>
      <c r="G674" s="42"/>
      <c r="H674" s="42"/>
      <c r="I674" s="234"/>
      <c r="J674" s="234"/>
      <c r="K674" s="42"/>
      <c r="L674" s="42"/>
      <c r="M674" s="46"/>
      <c r="N674" s="235"/>
      <c r="O674" s="236"/>
      <c r="P674" s="86"/>
      <c r="Q674" s="86"/>
      <c r="R674" s="86"/>
      <c r="S674" s="86"/>
      <c r="T674" s="86"/>
      <c r="U674" s="86"/>
      <c r="V674" s="86"/>
      <c r="W674" s="86"/>
      <c r="X674" s="87"/>
      <c r="Y674" s="40"/>
      <c r="Z674" s="40"/>
      <c r="AA674" s="40"/>
      <c r="AB674" s="40"/>
      <c r="AC674" s="40"/>
      <c r="AD674" s="40"/>
      <c r="AE674" s="40"/>
      <c r="AT674" s="19" t="s">
        <v>220</v>
      </c>
      <c r="AU674" s="19" t="s">
        <v>86</v>
      </c>
    </row>
    <row r="675" s="13" customFormat="1">
      <c r="A675" s="13"/>
      <c r="B675" s="237"/>
      <c r="C675" s="238"/>
      <c r="D675" s="232" t="s">
        <v>222</v>
      </c>
      <c r="E675" s="239" t="s">
        <v>22</v>
      </c>
      <c r="F675" s="240" t="s">
        <v>2270</v>
      </c>
      <c r="G675" s="238"/>
      <c r="H675" s="241">
        <v>17</v>
      </c>
      <c r="I675" s="242"/>
      <c r="J675" s="242"/>
      <c r="K675" s="238"/>
      <c r="L675" s="238"/>
      <c r="M675" s="243"/>
      <c r="N675" s="244"/>
      <c r="O675" s="245"/>
      <c r="P675" s="245"/>
      <c r="Q675" s="245"/>
      <c r="R675" s="245"/>
      <c r="S675" s="245"/>
      <c r="T675" s="245"/>
      <c r="U675" s="245"/>
      <c r="V675" s="245"/>
      <c r="W675" s="245"/>
      <c r="X675" s="246"/>
      <c r="Y675" s="13"/>
      <c r="Z675" s="13"/>
      <c r="AA675" s="13"/>
      <c r="AB675" s="13"/>
      <c r="AC675" s="13"/>
      <c r="AD675" s="13"/>
      <c r="AE675" s="13"/>
      <c r="AT675" s="247" t="s">
        <v>222</v>
      </c>
      <c r="AU675" s="247" t="s">
        <v>86</v>
      </c>
      <c r="AV675" s="13" t="s">
        <v>86</v>
      </c>
      <c r="AW675" s="13" t="s">
        <v>5</v>
      </c>
      <c r="AX675" s="13" t="s">
        <v>84</v>
      </c>
      <c r="AY675" s="247" t="s">
        <v>211</v>
      </c>
    </row>
    <row r="676" s="12" customFormat="1" ht="22.8" customHeight="1">
      <c r="A676" s="12"/>
      <c r="B676" s="201"/>
      <c r="C676" s="202"/>
      <c r="D676" s="203" t="s">
        <v>76</v>
      </c>
      <c r="E676" s="216" t="s">
        <v>2271</v>
      </c>
      <c r="F676" s="216" t="s">
        <v>2272</v>
      </c>
      <c r="G676" s="202"/>
      <c r="H676" s="202"/>
      <c r="I676" s="205"/>
      <c r="J676" s="205"/>
      <c r="K676" s="217">
        <f>BK676</f>
        <v>0</v>
      </c>
      <c r="L676" s="202"/>
      <c r="M676" s="207"/>
      <c r="N676" s="208"/>
      <c r="O676" s="209"/>
      <c r="P676" s="209"/>
      <c r="Q676" s="210">
        <f>SUM(Q677:Q684)</f>
        <v>0</v>
      </c>
      <c r="R676" s="210">
        <f>SUM(R677:R684)</f>
        <v>0</v>
      </c>
      <c r="S676" s="209"/>
      <c r="T676" s="211">
        <f>SUM(T677:T684)</f>
        <v>0</v>
      </c>
      <c r="U676" s="209"/>
      <c r="V676" s="211">
        <f>SUM(V677:V684)</f>
        <v>0</v>
      </c>
      <c r="W676" s="209"/>
      <c r="X676" s="212">
        <f>SUM(X677:X684)</f>
        <v>0.39229200000000003</v>
      </c>
      <c r="Y676" s="12"/>
      <c r="Z676" s="12"/>
      <c r="AA676" s="12"/>
      <c r="AB676" s="12"/>
      <c r="AC676" s="12"/>
      <c r="AD676" s="12"/>
      <c r="AE676" s="12"/>
      <c r="AR676" s="213" t="s">
        <v>86</v>
      </c>
      <c r="AT676" s="214" t="s">
        <v>76</v>
      </c>
      <c r="AU676" s="214" t="s">
        <v>84</v>
      </c>
      <c r="AY676" s="213" t="s">
        <v>211</v>
      </c>
      <c r="BK676" s="215">
        <f>SUM(BK677:BK684)</f>
        <v>0</v>
      </c>
    </row>
    <row r="677" s="2" customFormat="1" ht="24.15" customHeight="1">
      <c r="A677" s="40"/>
      <c r="B677" s="41"/>
      <c r="C677" s="218" t="s">
        <v>1428</v>
      </c>
      <c r="D677" s="218" t="s">
        <v>213</v>
      </c>
      <c r="E677" s="219" t="s">
        <v>2273</v>
      </c>
      <c r="F677" s="220" t="s">
        <v>2274</v>
      </c>
      <c r="G677" s="221" t="s">
        <v>272</v>
      </c>
      <c r="H677" s="222">
        <v>93.099999999999994</v>
      </c>
      <c r="I677" s="223"/>
      <c r="J677" s="223"/>
      <c r="K677" s="224">
        <f>ROUND(P677*H677,2)</f>
        <v>0</v>
      </c>
      <c r="L677" s="220" t="s">
        <v>217</v>
      </c>
      <c r="M677" s="46"/>
      <c r="N677" s="225" t="s">
        <v>22</v>
      </c>
      <c r="O677" s="226" t="s">
        <v>46</v>
      </c>
      <c r="P677" s="227">
        <f>I677+J677</f>
        <v>0</v>
      </c>
      <c r="Q677" s="227">
        <f>ROUND(I677*H677,2)</f>
        <v>0</v>
      </c>
      <c r="R677" s="227">
        <f>ROUND(J677*H677,2)</f>
        <v>0</v>
      </c>
      <c r="S677" s="86"/>
      <c r="T677" s="228">
        <f>S677*H677</f>
        <v>0</v>
      </c>
      <c r="U677" s="228">
        <v>0</v>
      </c>
      <c r="V677" s="228">
        <f>U677*H677</f>
        <v>0</v>
      </c>
      <c r="W677" s="228">
        <v>0.0030000000000000001</v>
      </c>
      <c r="X677" s="229">
        <f>W677*H677</f>
        <v>0.27929999999999999</v>
      </c>
      <c r="Y677" s="40"/>
      <c r="Z677" s="40"/>
      <c r="AA677" s="40"/>
      <c r="AB677" s="40"/>
      <c r="AC677" s="40"/>
      <c r="AD677" s="40"/>
      <c r="AE677" s="40"/>
      <c r="AR677" s="230" t="s">
        <v>302</v>
      </c>
      <c r="AT677" s="230" t="s">
        <v>213</v>
      </c>
      <c r="AU677" s="230" t="s">
        <v>86</v>
      </c>
      <c r="AY677" s="19" t="s">
        <v>211</v>
      </c>
      <c r="BE677" s="231">
        <f>IF(O677="základní",K677,0)</f>
        <v>0</v>
      </c>
      <c r="BF677" s="231">
        <f>IF(O677="snížená",K677,0)</f>
        <v>0</v>
      </c>
      <c r="BG677" s="231">
        <f>IF(O677="zákl. přenesená",K677,0)</f>
        <v>0</v>
      </c>
      <c r="BH677" s="231">
        <f>IF(O677="sníž. přenesená",K677,0)</f>
        <v>0</v>
      </c>
      <c r="BI677" s="231">
        <f>IF(O677="nulová",K677,0)</f>
        <v>0</v>
      </c>
      <c r="BJ677" s="19" t="s">
        <v>84</v>
      </c>
      <c r="BK677" s="231">
        <f>ROUND(P677*H677,2)</f>
        <v>0</v>
      </c>
      <c r="BL677" s="19" t="s">
        <v>302</v>
      </c>
      <c r="BM677" s="230" t="s">
        <v>2275</v>
      </c>
    </row>
    <row r="678" s="2" customFormat="1">
      <c r="A678" s="40"/>
      <c r="B678" s="41"/>
      <c r="C678" s="42"/>
      <c r="D678" s="232" t="s">
        <v>220</v>
      </c>
      <c r="E678" s="42"/>
      <c r="F678" s="233" t="s">
        <v>2276</v>
      </c>
      <c r="G678" s="42"/>
      <c r="H678" s="42"/>
      <c r="I678" s="234"/>
      <c r="J678" s="234"/>
      <c r="K678" s="42"/>
      <c r="L678" s="42"/>
      <c r="M678" s="46"/>
      <c r="N678" s="235"/>
      <c r="O678" s="236"/>
      <c r="P678" s="86"/>
      <c r="Q678" s="86"/>
      <c r="R678" s="86"/>
      <c r="S678" s="86"/>
      <c r="T678" s="86"/>
      <c r="U678" s="86"/>
      <c r="V678" s="86"/>
      <c r="W678" s="86"/>
      <c r="X678" s="87"/>
      <c r="Y678" s="40"/>
      <c r="Z678" s="40"/>
      <c r="AA678" s="40"/>
      <c r="AB678" s="40"/>
      <c r="AC678" s="40"/>
      <c r="AD678" s="40"/>
      <c r="AE678" s="40"/>
      <c r="AT678" s="19" t="s">
        <v>220</v>
      </c>
      <c r="AU678" s="19" t="s">
        <v>86</v>
      </c>
    </row>
    <row r="679" s="13" customFormat="1">
      <c r="A679" s="13"/>
      <c r="B679" s="237"/>
      <c r="C679" s="238"/>
      <c r="D679" s="232" t="s">
        <v>222</v>
      </c>
      <c r="E679" s="239" t="s">
        <v>22</v>
      </c>
      <c r="F679" s="240" t="s">
        <v>2277</v>
      </c>
      <c r="G679" s="238"/>
      <c r="H679" s="241">
        <v>93.099999999999994</v>
      </c>
      <c r="I679" s="242"/>
      <c r="J679" s="242"/>
      <c r="K679" s="238"/>
      <c r="L679" s="238"/>
      <c r="M679" s="243"/>
      <c r="N679" s="244"/>
      <c r="O679" s="245"/>
      <c r="P679" s="245"/>
      <c r="Q679" s="245"/>
      <c r="R679" s="245"/>
      <c r="S679" s="245"/>
      <c r="T679" s="245"/>
      <c r="U679" s="245"/>
      <c r="V679" s="245"/>
      <c r="W679" s="245"/>
      <c r="X679" s="246"/>
      <c r="Y679" s="13"/>
      <c r="Z679" s="13"/>
      <c r="AA679" s="13"/>
      <c r="AB679" s="13"/>
      <c r="AC679" s="13"/>
      <c r="AD679" s="13"/>
      <c r="AE679" s="13"/>
      <c r="AT679" s="247" t="s">
        <v>222</v>
      </c>
      <c r="AU679" s="247" t="s">
        <v>86</v>
      </c>
      <c r="AV679" s="13" t="s">
        <v>86</v>
      </c>
      <c r="AW679" s="13" t="s">
        <v>5</v>
      </c>
      <c r="AX679" s="13" t="s">
        <v>84</v>
      </c>
      <c r="AY679" s="247" t="s">
        <v>211</v>
      </c>
    </row>
    <row r="680" s="2" customFormat="1" ht="24.15" customHeight="1">
      <c r="A680" s="40"/>
      <c r="B680" s="41"/>
      <c r="C680" s="218" t="s">
        <v>1435</v>
      </c>
      <c r="D680" s="218" t="s">
        <v>213</v>
      </c>
      <c r="E680" s="219" t="s">
        <v>2278</v>
      </c>
      <c r="F680" s="220" t="s">
        <v>2279</v>
      </c>
      <c r="G680" s="221" t="s">
        <v>345</v>
      </c>
      <c r="H680" s="222">
        <v>34.240000000000002</v>
      </c>
      <c r="I680" s="223"/>
      <c r="J680" s="223"/>
      <c r="K680" s="224">
        <f>ROUND(P680*H680,2)</f>
        <v>0</v>
      </c>
      <c r="L680" s="220" t="s">
        <v>217</v>
      </c>
      <c r="M680" s="46"/>
      <c r="N680" s="225" t="s">
        <v>22</v>
      </c>
      <c r="O680" s="226" t="s">
        <v>46</v>
      </c>
      <c r="P680" s="227">
        <f>I680+J680</f>
        <v>0</v>
      </c>
      <c r="Q680" s="227">
        <f>ROUND(I680*H680,2)</f>
        <v>0</v>
      </c>
      <c r="R680" s="227">
        <f>ROUND(J680*H680,2)</f>
        <v>0</v>
      </c>
      <c r="S680" s="86"/>
      <c r="T680" s="228">
        <f>S680*H680</f>
        <v>0</v>
      </c>
      <c r="U680" s="228">
        <v>0</v>
      </c>
      <c r="V680" s="228">
        <f>U680*H680</f>
        <v>0</v>
      </c>
      <c r="W680" s="228">
        <v>0.0030000000000000001</v>
      </c>
      <c r="X680" s="229">
        <f>W680*H680</f>
        <v>0.10272000000000001</v>
      </c>
      <c r="Y680" s="40"/>
      <c r="Z680" s="40"/>
      <c r="AA680" s="40"/>
      <c r="AB680" s="40"/>
      <c r="AC680" s="40"/>
      <c r="AD680" s="40"/>
      <c r="AE680" s="40"/>
      <c r="AR680" s="230" t="s">
        <v>302</v>
      </c>
      <c r="AT680" s="230" t="s">
        <v>213</v>
      </c>
      <c r="AU680" s="230" t="s">
        <v>86</v>
      </c>
      <c r="AY680" s="19" t="s">
        <v>211</v>
      </c>
      <c r="BE680" s="231">
        <f>IF(O680="základní",K680,0)</f>
        <v>0</v>
      </c>
      <c r="BF680" s="231">
        <f>IF(O680="snížená",K680,0)</f>
        <v>0</v>
      </c>
      <c r="BG680" s="231">
        <f>IF(O680="zákl. přenesená",K680,0)</f>
        <v>0</v>
      </c>
      <c r="BH680" s="231">
        <f>IF(O680="sníž. přenesená",K680,0)</f>
        <v>0</v>
      </c>
      <c r="BI680" s="231">
        <f>IF(O680="nulová",K680,0)</f>
        <v>0</v>
      </c>
      <c r="BJ680" s="19" t="s">
        <v>84</v>
      </c>
      <c r="BK680" s="231">
        <f>ROUND(P680*H680,2)</f>
        <v>0</v>
      </c>
      <c r="BL680" s="19" t="s">
        <v>302</v>
      </c>
      <c r="BM680" s="230" t="s">
        <v>2280</v>
      </c>
    </row>
    <row r="681" s="2" customFormat="1">
      <c r="A681" s="40"/>
      <c r="B681" s="41"/>
      <c r="C681" s="42"/>
      <c r="D681" s="232" t="s">
        <v>220</v>
      </c>
      <c r="E681" s="42"/>
      <c r="F681" s="233" t="s">
        <v>2281</v>
      </c>
      <c r="G681" s="42"/>
      <c r="H681" s="42"/>
      <c r="I681" s="234"/>
      <c r="J681" s="234"/>
      <c r="K681" s="42"/>
      <c r="L681" s="42"/>
      <c r="M681" s="46"/>
      <c r="N681" s="235"/>
      <c r="O681" s="236"/>
      <c r="P681" s="86"/>
      <c r="Q681" s="86"/>
      <c r="R681" s="86"/>
      <c r="S681" s="86"/>
      <c r="T681" s="86"/>
      <c r="U681" s="86"/>
      <c r="V681" s="86"/>
      <c r="W681" s="86"/>
      <c r="X681" s="87"/>
      <c r="Y681" s="40"/>
      <c r="Z681" s="40"/>
      <c r="AA681" s="40"/>
      <c r="AB681" s="40"/>
      <c r="AC681" s="40"/>
      <c r="AD681" s="40"/>
      <c r="AE681" s="40"/>
      <c r="AT681" s="19" t="s">
        <v>220</v>
      </c>
      <c r="AU681" s="19" t="s">
        <v>86</v>
      </c>
    </row>
    <row r="682" s="13" customFormat="1">
      <c r="A682" s="13"/>
      <c r="B682" s="237"/>
      <c r="C682" s="238"/>
      <c r="D682" s="232" t="s">
        <v>222</v>
      </c>
      <c r="E682" s="239" t="s">
        <v>22</v>
      </c>
      <c r="F682" s="240" t="s">
        <v>2282</v>
      </c>
      <c r="G682" s="238"/>
      <c r="H682" s="241">
        <v>34.240000000000002</v>
      </c>
      <c r="I682" s="242"/>
      <c r="J682" s="242"/>
      <c r="K682" s="238"/>
      <c r="L682" s="238"/>
      <c r="M682" s="243"/>
      <c r="N682" s="244"/>
      <c r="O682" s="245"/>
      <c r="P682" s="245"/>
      <c r="Q682" s="245"/>
      <c r="R682" s="245"/>
      <c r="S682" s="245"/>
      <c r="T682" s="245"/>
      <c r="U682" s="245"/>
      <c r="V682" s="245"/>
      <c r="W682" s="245"/>
      <c r="X682" s="246"/>
      <c r="Y682" s="13"/>
      <c r="Z682" s="13"/>
      <c r="AA682" s="13"/>
      <c r="AB682" s="13"/>
      <c r="AC682" s="13"/>
      <c r="AD682" s="13"/>
      <c r="AE682" s="13"/>
      <c r="AT682" s="247" t="s">
        <v>222</v>
      </c>
      <c r="AU682" s="247" t="s">
        <v>86</v>
      </c>
      <c r="AV682" s="13" t="s">
        <v>86</v>
      </c>
      <c r="AW682" s="13" t="s">
        <v>5</v>
      </c>
      <c r="AX682" s="13" t="s">
        <v>84</v>
      </c>
      <c r="AY682" s="247" t="s">
        <v>211</v>
      </c>
    </row>
    <row r="683" s="2" customFormat="1" ht="24.15" customHeight="1">
      <c r="A683" s="40"/>
      <c r="B683" s="41"/>
      <c r="C683" s="218" t="s">
        <v>1440</v>
      </c>
      <c r="D683" s="218" t="s">
        <v>213</v>
      </c>
      <c r="E683" s="219" t="s">
        <v>2283</v>
      </c>
      <c r="F683" s="220" t="s">
        <v>2284</v>
      </c>
      <c r="G683" s="221" t="s">
        <v>345</v>
      </c>
      <c r="H683" s="222">
        <v>34.240000000000002</v>
      </c>
      <c r="I683" s="223"/>
      <c r="J683" s="223"/>
      <c r="K683" s="224">
        <f>ROUND(P683*H683,2)</f>
        <v>0</v>
      </c>
      <c r="L683" s="220" t="s">
        <v>217</v>
      </c>
      <c r="M683" s="46"/>
      <c r="N683" s="225" t="s">
        <v>22</v>
      </c>
      <c r="O683" s="226" t="s">
        <v>46</v>
      </c>
      <c r="P683" s="227">
        <f>I683+J683</f>
        <v>0</v>
      </c>
      <c r="Q683" s="227">
        <f>ROUND(I683*H683,2)</f>
        <v>0</v>
      </c>
      <c r="R683" s="227">
        <f>ROUND(J683*H683,2)</f>
        <v>0</v>
      </c>
      <c r="S683" s="86"/>
      <c r="T683" s="228">
        <f>S683*H683</f>
        <v>0</v>
      </c>
      <c r="U683" s="228">
        <v>0</v>
      </c>
      <c r="V683" s="228">
        <f>U683*H683</f>
        <v>0</v>
      </c>
      <c r="W683" s="228">
        <v>0.00029999999999999997</v>
      </c>
      <c r="X683" s="229">
        <f>W683*H683</f>
        <v>0.010272</v>
      </c>
      <c r="Y683" s="40"/>
      <c r="Z683" s="40"/>
      <c r="AA683" s="40"/>
      <c r="AB683" s="40"/>
      <c r="AC683" s="40"/>
      <c r="AD683" s="40"/>
      <c r="AE683" s="40"/>
      <c r="AR683" s="230" t="s">
        <v>302</v>
      </c>
      <c r="AT683" s="230" t="s">
        <v>213</v>
      </c>
      <c r="AU683" s="230" t="s">
        <v>86</v>
      </c>
      <c r="AY683" s="19" t="s">
        <v>211</v>
      </c>
      <c r="BE683" s="231">
        <f>IF(O683="základní",K683,0)</f>
        <v>0</v>
      </c>
      <c r="BF683" s="231">
        <f>IF(O683="snížená",K683,0)</f>
        <v>0</v>
      </c>
      <c r="BG683" s="231">
        <f>IF(O683="zákl. přenesená",K683,0)</f>
        <v>0</v>
      </c>
      <c r="BH683" s="231">
        <f>IF(O683="sníž. přenesená",K683,0)</f>
        <v>0</v>
      </c>
      <c r="BI683" s="231">
        <f>IF(O683="nulová",K683,0)</f>
        <v>0</v>
      </c>
      <c r="BJ683" s="19" t="s">
        <v>84</v>
      </c>
      <c r="BK683" s="231">
        <f>ROUND(P683*H683,2)</f>
        <v>0</v>
      </c>
      <c r="BL683" s="19" t="s">
        <v>302</v>
      </c>
      <c r="BM683" s="230" t="s">
        <v>2285</v>
      </c>
    </row>
    <row r="684" s="2" customFormat="1">
      <c r="A684" s="40"/>
      <c r="B684" s="41"/>
      <c r="C684" s="42"/>
      <c r="D684" s="232" t="s">
        <v>220</v>
      </c>
      <c r="E684" s="42"/>
      <c r="F684" s="233" t="s">
        <v>2286</v>
      </c>
      <c r="G684" s="42"/>
      <c r="H684" s="42"/>
      <c r="I684" s="234"/>
      <c r="J684" s="234"/>
      <c r="K684" s="42"/>
      <c r="L684" s="42"/>
      <c r="M684" s="46"/>
      <c r="N684" s="235"/>
      <c r="O684" s="236"/>
      <c r="P684" s="86"/>
      <c r="Q684" s="86"/>
      <c r="R684" s="86"/>
      <c r="S684" s="86"/>
      <c r="T684" s="86"/>
      <c r="U684" s="86"/>
      <c r="V684" s="86"/>
      <c r="W684" s="86"/>
      <c r="X684" s="87"/>
      <c r="Y684" s="40"/>
      <c r="Z684" s="40"/>
      <c r="AA684" s="40"/>
      <c r="AB684" s="40"/>
      <c r="AC684" s="40"/>
      <c r="AD684" s="40"/>
      <c r="AE684" s="40"/>
      <c r="AT684" s="19" t="s">
        <v>220</v>
      </c>
      <c r="AU684" s="19" t="s">
        <v>86</v>
      </c>
    </row>
    <row r="685" s="12" customFormat="1" ht="22.8" customHeight="1">
      <c r="A685" s="12"/>
      <c r="B685" s="201"/>
      <c r="C685" s="202"/>
      <c r="D685" s="203" t="s">
        <v>76</v>
      </c>
      <c r="E685" s="216" t="s">
        <v>2287</v>
      </c>
      <c r="F685" s="216" t="s">
        <v>2288</v>
      </c>
      <c r="G685" s="202"/>
      <c r="H685" s="202"/>
      <c r="I685" s="205"/>
      <c r="J685" s="205"/>
      <c r="K685" s="217">
        <f>BK685</f>
        <v>0</v>
      </c>
      <c r="L685" s="202"/>
      <c r="M685" s="207"/>
      <c r="N685" s="208"/>
      <c r="O685" s="209"/>
      <c r="P685" s="209"/>
      <c r="Q685" s="210">
        <f>SUM(Q686:Q701)</f>
        <v>0</v>
      </c>
      <c r="R685" s="210">
        <f>SUM(R686:R701)</f>
        <v>0</v>
      </c>
      <c r="S685" s="209"/>
      <c r="T685" s="211">
        <f>SUM(T686:T701)</f>
        <v>0</v>
      </c>
      <c r="U685" s="209"/>
      <c r="V685" s="211">
        <f>SUM(V686:V701)</f>
        <v>0.097427199999999992</v>
      </c>
      <c r="W685" s="209"/>
      <c r="X685" s="212">
        <f>SUM(X686:X701)</f>
        <v>0</v>
      </c>
      <c r="Y685" s="12"/>
      <c r="Z685" s="12"/>
      <c r="AA685" s="12"/>
      <c r="AB685" s="12"/>
      <c r="AC685" s="12"/>
      <c r="AD685" s="12"/>
      <c r="AE685" s="12"/>
      <c r="AR685" s="213" t="s">
        <v>86</v>
      </c>
      <c r="AT685" s="214" t="s">
        <v>76</v>
      </c>
      <c r="AU685" s="214" t="s">
        <v>84</v>
      </c>
      <c r="AY685" s="213" t="s">
        <v>211</v>
      </c>
      <c r="BK685" s="215">
        <f>SUM(BK686:BK701)</f>
        <v>0</v>
      </c>
    </row>
    <row r="686" s="2" customFormat="1" ht="24.15" customHeight="1">
      <c r="A686" s="40"/>
      <c r="B686" s="41"/>
      <c r="C686" s="218" t="s">
        <v>1445</v>
      </c>
      <c r="D686" s="218" t="s">
        <v>213</v>
      </c>
      <c r="E686" s="219" t="s">
        <v>2289</v>
      </c>
      <c r="F686" s="220" t="s">
        <v>2290</v>
      </c>
      <c r="G686" s="221" t="s">
        <v>272</v>
      </c>
      <c r="H686" s="222">
        <v>6.5</v>
      </c>
      <c r="I686" s="223"/>
      <c r="J686" s="223"/>
      <c r="K686" s="224">
        <f>ROUND(P686*H686,2)</f>
        <v>0</v>
      </c>
      <c r="L686" s="220" t="s">
        <v>217</v>
      </c>
      <c r="M686" s="46"/>
      <c r="N686" s="225" t="s">
        <v>22</v>
      </c>
      <c r="O686" s="226" t="s">
        <v>46</v>
      </c>
      <c r="P686" s="227">
        <f>I686+J686</f>
        <v>0</v>
      </c>
      <c r="Q686" s="227">
        <f>ROUND(I686*H686,2)</f>
        <v>0</v>
      </c>
      <c r="R686" s="227">
        <f>ROUND(J686*H686,2)</f>
        <v>0</v>
      </c>
      <c r="S686" s="86"/>
      <c r="T686" s="228">
        <f>S686*H686</f>
        <v>0</v>
      </c>
      <c r="U686" s="228">
        <v>0.0089999999999999993</v>
      </c>
      <c r="V686" s="228">
        <f>U686*H686</f>
        <v>0.058499999999999996</v>
      </c>
      <c r="W686" s="228">
        <v>0</v>
      </c>
      <c r="X686" s="229">
        <f>W686*H686</f>
        <v>0</v>
      </c>
      <c r="Y686" s="40"/>
      <c r="Z686" s="40"/>
      <c r="AA686" s="40"/>
      <c r="AB686" s="40"/>
      <c r="AC686" s="40"/>
      <c r="AD686" s="40"/>
      <c r="AE686" s="40"/>
      <c r="AR686" s="230" t="s">
        <v>302</v>
      </c>
      <c r="AT686" s="230" t="s">
        <v>213</v>
      </c>
      <c r="AU686" s="230" t="s">
        <v>86</v>
      </c>
      <c r="AY686" s="19" t="s">
        <v>211</v>
      </c>
      <c r="BE686" s="231">
        <f>IF(O686="základní",K686,0)</f>
        <v>0</v>
      </c>
      <c r="BF686" s="231">
        <f>IF(O686="snížená",K686,0)</f>
        <v>0</v>
      </c>
      <c r="BG686" s="231">
        <f>IF(O686="zákl. přenesená",K686,0)</f>
        <v>0</v>
      </c>
      <c r="BH686" s="231">
        <f>IF(O686="sníž. přenesená",K686,0)</f>
        <v>0</v>
      </c>
      <c r="BI686" s="231">
        <f>IF(O686="nulová",K686,0)</f>
        <v>0</v>
      </c>
      <c r="BJ686" s="19" t="s">
        <v>84</v>
      </c>
      <c r="BK686" s="231">
        <f>ROUND(P686*H686,2)</f>
        <v>0</v>
      </c>
      <c r="BL686" s="19" t="s">
        <v>302</v>
      </c>
      <c r="BM686" s="230" t="s">
        <v>2291</v>
      </c>
    </row>
    <row r="687" s="2" customFormat="1">
      <c r="A687" s="40"/>
      <c r="B687" s="41"/>
      <c r="C687" s="42"/>
      <c r="D687" s="232" t="s">
        <v>220</v>
      </c>
      <c r="E687" s="42"/>
      <c r="F687" s="233" t="s">
        <v>2292</v>
      </c>
      <c r="G687" s="42"/>
      <c r="H687" s="42"/>
      <c r="I687" s="234"/>
      <c r="J687" s="234"/>
      <c r="K687" s="42"/>
      <c r="L687" s="42"/>
      <c r="M687" s="46"/>
      <c r="N687" s="235"/>
      <c r="O687" s="236"/>
      <c r="P687" s="86"/>
      <c r="Q687" s="86"/>
      <c r="R687" s="86"/>
      <c r="S687" s="86"/>
      <c r="T687" s="86"/>
      <c r="U687" s="86"/>
      <c r="V687" s="86"/>
      <c r="W687" s="86"/>
      <c r="X687" s="87"/>
      <c r="Y687" s="40"/>
      <c r="Z687" s="40"/>
      <c r="AA687" s="40"/>
      <c r="AB687" s="40"/>
      <c r="AC687" s="40"/>
      <c r="AD687" s="40"/>
      <c r="AE687" s="40"/>
      <c r="AT687" s="19" t="s">
        <v>220</v>
      </c>
      <c r="AU687" s="19" t="s">
        <v>86</v>
      </c>
    </row>
    <row r="688" s="13" customFormat="1">
      <c r="A688" s="13"/>
      <c r="B688" s="237"/>
      <c r="C688" s="238"/>
      <c r="D688" s="232" t="s">
        <v>222</v>
      </c>
      <c r="E688" s="239" t="s">
        <v>22</v>
      </c>
      <c r="F688" s="240" t="s">
        <v>2293</v>
      </c>
      <c r="G688" s="238"/>
      <c r="H688" s="241">
        <v>6.5</v>
      </c>
      <c r="I688" s="242"/>
      <c r="J688" s="242"/>
      <c r="K688" s="238"/>
      <c r="L688" s="238"/>
      <c r="M688" s="243"/>
      <c r="N688" s="244"/>
      <c r="O688" s="245"/>
      <c r="P688" s="245"/>
      <c r="Q688" s="245"/>
      <c r="R688" s="245"/>
      <c r="S688" s="245"/>
      <c r="T688" s="245"/>
      <c r="U688" s="245"/>
      <c r="V688" s="245"/>
      <c r="W688" s="245"/>
      <c r="X688" s="246"/>
      <c r="Y688" s="13"/>
      <c r="Z688" s="13"/>
      <c r="AA688" s="13"/>
      <c r="AB688" s="13"/>
      <c r="AC688" s="13"/>
      <c r="AD688" s="13"/>
      <c r="AE688" s="13"/>
      <c r="AT688" s="247" t="s">
        <v>222</v>
      </c>
      <c r="AU688" s="247" t="s">
        <v>86</v>
      </c>
      <c r="AV688" s="13" t="s">
        <v>86</v>
      </c>
      <c r="AW688" s="13" t="s">
        <v>5</v>
      </c>
      <c r="AX688" s="13" t="s">
        <v>84</v>
      </c>
      <c r="AY688" s="247" t="s">
        <v>211</v>
      </c>
    </row>
    <row r="689" s="2" customFormat="1" ht="24.15" customHeight="1">
      <c r="A689" s="40"/>
      <c r="B689" s="41"/>
      <c r="C689" s="218" t="s">
        <v>1451</v>
      </c>
      <c r="D689" s="218" t="s">
        <v>213</v>
      </c>
      <c r="E689" s="219" t="s">
        <v>2294</v>
      </c>
      <c r="F689" s="220" t="s">
        <v>2295</v>
      </c>
      <c r="G689" s="221" t="s">
        <v>272</v>
      </c>
      <c r="H689" s="222">
        <v>6.5</v>
      </c>
      <c r="I689" s="223"/>
      <c r="J689" s="223"/>
      <c r="K689" s="224">
        <f>ROUND(P689*H689,2)</f>
        <v>0</v>
      </c>
      <c r="L689" s="220" t="s">
        <v>217</v>
      </c>
      <c r="M689" s="46"/>
      <c r="N689" s="225" t="s">
        <v>22</v>
      </c>
      <c r="O689" s="226" t="s">
        <v>46</v>
      </c>
      <c r="P689" s="227">
        <f>I689+J689</f>
        <v>0</v>
      </c>
      <c r="Q689" s="227">
        <f>ROUND(I689*H689,2)</f>
        <v>0</v>
      </c>
      <c r="R689" s="227">
        <f>ROUND(J689*H689,2)</f>
        <v>0</v>
      </c>
      <c r="S689" s="86"/>
      <c r="T689" s="228">
        <f>S689*H689</f>
        <v>0</v>
      </c>
      <c r="U689" s="228">
        <v>0.00055000000000000003</v>
      </c>
      <c r="V689" s="228">
        <f>U689*H689</f>
        <v>0.0035750000000000001</v>
      </c>
      <c r="W689" s="228">
        <v>0</v>
      </c>
      <c r="X689" s="229">
        <f>W689*H689</f>
        <v>0</v>
      </c>
      <c r="Y689" s="40"/>
      <c r="Z689" s="40"/>
      <c r="AA689" s="40"/>
      <c r="AB689" s="40"/>
      <c r="AC689" s="40"/>
      <c r="AD689" s="40"/>
      <c r="AE689" s="40"/>
      <c r="AR689" s="230" t="s">
        <v>302</v>
      </c>
      <c r="AT689" s="230" t="s">
        <v>213</v>
      </c>
      <c r="AU689" s="230" t="s">
        <v>86</v>
      </c>
      <c r="AY689" s="19" t="s">
        <v>211</v>
      </c>
      <c r="BE689" s="231">
        <f>IF(O689="základní",K689,0)</f>
        <v>0</v>
      </c>
      <c r="BF689" s="231">
        <f>IF(O689="snížená",K689,0)</f>
        <v>0</v>
      </c>
      <c r="BG689" s="231">
        <f>IF(O689="zákl. přenesená",K689,0)</f>
        <v>0</v>
      </c>
      <c r="BH689" s="231">
        <f>IF(O689="sníž. přenesená",K689,0)</f>
        <v>0</v>
      </c>
      <c r="BI689" s="231">
        <f>IF(O689="nulová",K689,0)</f>
        <v>0</v>
      </c>
      <c r="BJ689" s="19" t="s">
        <v>84</v>
      </c>
      <c r="BK689" s="231">
        <f>ROUND(P689*H689,2)</f>
        <v>0</v>
      </c>
      <c r="BL689" s="19" t="s">
        <v>302</v>
      </c>
      <c r="BM689" s="230" t="s">
        <v>2296</v>
      </c>
    </row>
    <row r="690" s="2" customFormat="1">
      <c r="A690" s="40"/>
      <c r="B690" s="41"/>
      <c r="C690" s="42"/>
      <c r="D690" s="232" t="s">
        <v>220</v>
      </c>
      <c r="E690" s="42"/>
      <c r="F690" s="233" t="s">
        <v>2297</v>
      </c>
      <c r="G690" s="42"/>
      <c r="H690" s="42"/>
      <c r="I690" s="234"/>
      <c r="J690" s="234"/>
      <c r="K690" s="42"/>
      <c r="L690" s="42"/>
      <c r="M690" s="46"/>
      <c r="N690" s="235"/>
      <c r="O690" s="236"/>
      <c r="P690" s="86"/>
      <c r="Q690" s="86"/>
      <c r="R690" s="86"/>
      <c r="S690" s="86"/>
      <c r="T690" s="86"/>
      <c r="U690" s="86"/>
      <c r="V690" s="86"/>
      <c r="W690" s="86"/>
      <c r="X690" s="87"/>
      <c r="Y690" s="40"/>
      <c r="Z690" s="40"/>
      <c r="AA690" s="40"/>
      <c r="AB690" s="40"/>
      <c r="AC690" s="40"/>
      <c r="AD690" s="40"/>
      <c r="AE690" s="40"/>
      <c r="AT690" s="19" t="s">
        <v>220</v>
      </c>
      <c r="AU690" s="19" t="s">
        <v>86</v>
      </c>
    </row>
    <row r="691" s="13" customFormat="1">
      <c r="A691" s="13"/>
      <c r="B691" s="237"/>
      <c r="C691" s="238"/>
      <c r="D691" s="232" t="s">
        <v>222</v>
      </c>
      <c r="E691" s="239" t="s">
        <v>22</v>
      </c>
      <c r="F691" s="240" t="s">
        <v>2293</v>
      </c>
      <c r="G691" s="238"/>
      <c r="H691" s="241">
        <v>6.5</v>
      </c>
      <c r="I691" s="242"/>
      <c r="J691" s="242"/>
      <c r="K691" s="238"/>
      <c r="L691" s="238"/>
      <c r="M691" s="243"/>
      <c r="N691" s="244"/>
      <c r="O691" s="245"/>
      <c r="P691" s="245"/>
      <c r="Q691" s="245"/>
      <c r="R691" s="245"/>
      <c r="S691" s="245"/>
      <c r="T691" s="245"/>
      <c r="U691" s="245"/>
      <c r="V691" s="245"/>
      <c r="W691" s="245"/>
      <c r="X691" s="246"/>
      <c r="Y691" s="13"/>
      <c r="Z691" s="13"/>
      <c r="AA691" s="13"/>
      <c r="AB691" s="13"/>
      <c r="AC691" s="13"/>
      <c r="AD691" s="13"/>
      <c r="AE691" s="13"/>
      <c r="AT691" s="247" t="s">
        <v>222</v>
      </c>
      <c r="AU691" s="247" t="s">
        <v>86</v>
      </c>
      <c r="AV691" s="13" t="s">
        <v>86</v>
      </c>
      <c r="AW691" s="13" t="s">
        <v>5</v>
      </c>
      <c r="AX691" s="13" t="s">
        <v>84</v>
      </c>
      <c r="AY691" s="247" t="s">
        <v>211</v>
      </c>
    </row>
    <row r="692" s="2" customFormat="1" ht="24.15" customHeight="1">
      <c r="A692" s="40"/>
      <c r="B692" s="41"/>
      <c r="C692" s="218" t="s">
        <v>1456</v>
      </c>
      <c r="D692" s="218" t="s">
        <v>213</v>
      </c>
      <c r="E692" s="219" t="s">
        <v>2298</v>
      </c>
      <c r="F692" s="220" t="s">
        <v>2299</v>
      </c>
      <c r="G692" s="221" t="s">
        <v>272</v>
      </c>
      <c r="H692" s="222">
        <v>6.5</v>
      </c>
      <c r="I692" s="223"/>
      <c r="J692" s="223"/>
      <c r="K692" s="224">
        <f>ROUND(P692*H692,2)</f>
        <v>0</v>
      </c>
      <c r="L692" s="220" t="s">
        <v>217</v>
      </c>
      <c r="M692" s="46"/>
      <c r="N692" s="225" t="s">
        <v>22</v>
      </c>
      <c r="O692" s="226" t="s">
        <v>46</v>
      </c>
      <c r="P692" s="227">
        <f>I692+J692</f>
        <v>0</v>
      </c>
      <c r="Q692" s="227">
        <f>ROUND(I692*H692,2)</f>
        <v>0</v>
      </c>
      <c r="R692" s="227">
        <f>ROUND(J692*H692,2)</f>
        <v>0</v>
      </c>
      <c r="S692" s="86"/>
      <c r="T692" s="228">
        <f>S692*H692</f>
        <v>0</v>
      </c>
      <c r="U692" s="228">
        <v>0.0054000000000000003</v>
      </c>
      <c r="V692" s="228">
        <f>U692*H692</f>
        <v>0.035099999999999999</v>
      </c>
      <c r="W692" s="228">
        <v>0</v>
      </c>
      <c r="X692" s="229">
        <f>W692*H692</f>
        <v>0</v>
      </c>
      <c r="Y692" s="40"/>
      <c r="Z692" s="40"/>
      <c r="AA692" s="40"/>
      <c r="AB692" s="40"/>
      <c r="AC692" s="40"/>
      <c r="AD692" s="40"/>
      <c r="AE692" s="40"/>
      <c r="AR692" s="230" t="s">
        <v>302</v>
      </c>
      <c r="AT692" s="230" t="s">
        <v>213</v>
      </c>
      <c r="AU692" s="230" t="s">
        <v>86</v>
      </c>
      <c r="AY692" s="19" t="s">
        <v>211</v>
      </c>
      <c r="BE692" s="231">
        <f>IF(O692="základní",K692,0)</f>
        <v>0</v>
      </c>
      <c r="BF692" s="231">
        <f>IF(O692="snížená",K692,0)</f>
        <v>0</v>
      </c>
      <c r="BG692" s="231">
        <f>IF(O692="zákl. přenesená",K692,0)</f>
        <v>0</v>
      </c>
      <c r="BH692" s="231">
        <f>IF(O692="sníž. přenesená",K692,0)</f>
        <v>0</v>
      </c>
      <c r="BI692" s="231">
        <f>IF(O692="nulová",K692,0)</f>
        <v>0</v>
      </c>
      <c r="BJ692" s="19" t="s">
        <v>84</v>
      </c>
      <c r="BK692" s="231">
        <f>ROUND(P692*H692,2)</f>
        <v>0</v>
      </c>
      <c r="BL692" s="19" t="s">
        <v>302</v>
      </c>
      <c r="BM692" s="230" t="s">
        <v>2300</v>
      </c>
    </row>
    <row r="693" s="2" customFormat="1">
      <c r="A693" s="40"/>
      <c r="B693" s="41"/>
      <c r="C693" s="42"/>
      <c r="D693" s="232" t="s">
        <v>220</v>
      </c>
      <c r="E693" s="42"/>
      <c r="F693" s="233" t="s">
        <v>2301</v>
      </c>
      <c r="G693" s="42"/>
      <c r="H693" s="42"/>
      <c r="I693" s="234"/>
      <c r="J693" s="234"/>
      <c r="K693" s="42"/>
      <c r="L693" s="42"/>
      <c r="M693" s="46"/>
      <c r="N693" s="235"/>
      <c r="O693" s="236"/>
      <c r="P693" s="86"/>
      <c r="Q693" s="86"/>
      <c r="R693" s="86"/>
      <c r="S693" s="86"/>
      <c r="T693" s="86"/>
      <c r="U693" s="86"/>
      <c r="V693" s="86"/>
      <c r="W693" s="86"/>
      <c r="X693" s="87"/>
      <c r="Y693" s="40"/>
      <c r="Z693" s="40"/>
      <c r="AA693" s="40"/>
      <c r="AB693" s="40"/>
      <c r="AC693" s="40"/>
      <c r="AD693" s="40"/>
      <c r="AE693" s="40"/>
      <c r="AT693" s="19" t="s">
        <v>220</v>
      </c>
      <c r="AU693" s="19" t="s">
        <v>86</v>
      </c>
    </row>
    <row r="694" s="13" customFormat="1">
      <c r="A694" s="13"/>
      <c r="B694" s="237"/>
      <c r="C694" s="238"/>
      <c r="D694" s="232" t="s">
        <v>222</v>
      </c>
      <c r="E694" s="239" t="s">
        <v>22</v>
      </c>
      <c r="F694" s="240" t="s">
        <v>2293</v>
      </c>
      <c r="G694" s="238"/>
      <c r="H694" s="241">
        <v>6.5</v>
      </c>
      <c r="I694" s="242"/>
      <c r="J694" s="242"/>
      <c r="K694" s="238"/>
      <c r="L694" s="238"/>
      <c r="M694" s="243"/>
      <c r="N694" s="244"/>
      <c r="O694" s="245"/>
      <c r="P694" s="245"/>
      <c r="Q694" s="245"/>
      <c r="R694" s="245"/>
      <c r="S694" s="245"/>
      <c r="T694" s="245"/>
      <c r="U694" s="245"/>
      <c r="V694" s="245"/>
      <c r="W694" s="245"/>
      <c r="X694" s="246"/>
      <c r="Y694" s="13"/>
      <c r="Z694" s="13"/>
      <c r="AA694" s="13"/>
      <c r="AB694" s="13"/>
      <c r="AC694" s="13"/>
      <c r="AD694" s="13"/>
      <c r="AE694" s="13"/>
      <c r="AT694" s="247" t="s">
        <v>222</v>
      </c>
      <c r="AU694" s="247" t="s">
        <v>86</v>
      </c>
      <c r="AV694" s="13" t="s">
        <v>86</v>
      </c>
      <c r="AW694" s="13" t="s">
        <v>5</v>
      </c>
      <c r="AX694" s="13" t="s">
        <v>84</v>
      </c>
      <c r="AY694" s="247" t="s">
        <v>211</v>
      </c>
    </row>
    <row r="695" s="2" customFormat="1" ht="24.15" customHeight="1">
      <c r="A695" s="40"/>
      <c r="B695" s="41"/>
      <c r="C695" s="218" t="s">
        <v>1463</v>
      </c>
      <c r="D695" s="218" t="s">
        <v>213</v>
      </c>
      <c r="E695" s="219" t="s">
        <v>2302</v>
      </c>
      <c r="F695" s="220" t="s">
        <v>2303</v>
      </c>
      <c r="G695" s="221" t="s">
        <v>272</v>
      </c>
      <c r="H695" s="222">
        <v>6.5</v>
      </c>
      <c r="I695" s="223"/>
      <c r="J695" s="223"/>
      <c r="K695" s="224">
        <f>ROUND(P695*H695,2)</f>
        <v>0</v>
      </c>
      <c r="L695" s="220" t="s">
        <v>217</v>
      </c>
      <c r="M695" s="46"/>
      <c r="N695" s="225" t="s">
        <v>22</v>
      </c>
      <c r="O695" s="226" t="s">
        <v>46</v>
      </c>
      <c r="P695" s="227">
        <f>I695+J695</f>
        <v>0</v>
      </c>
      <c r="Q695" s="227">
        <f>ROUND(I695*H695,2)</f>
        <v>0</v>
      </c>
      <c r="R695" s="227">
        <f>ROUND(J695*H695,2)</f>
        <v>0</v>
      </c>
      <c r="S695" s="86"/>
      <c r="T695" s="228">
        <f>S695*H695</f>
        <v>0</v>
      </c>
      <c r="U695" s="228">
        <v>3.8800000000000001E-05</v>
      </c>
      <c r="V695" s="228">
        <f>U695*H695</f>
        <v>0.0002522</v>
      </c>
      <c r="W695" s="228">
        <v>0</v>
      </c>
      <c r="X695" s="229">
        <f>W695*H695</f>
        <v>0</v>
      </c>
      <c r="Y695" s="40"/>
      <c r="Z695" s="40"/>
      <c r="AA695" s="40"/>
      <c r="AB695" s="40"/>
      <c r="AC695" s="40"/>
      <c r="AD695" s="40"/>
      <c r="AE695" s="40"/>
      <c r="AR695" s="230" t="s">
        <v>302</v>
      </c>
      <c r="AT695" s="230" t="s">
        <v>213</v>
      </c>
      <c r="AU695" s="230" t="s">
        <v>86</v>
      </c>
      <c r="AY695" s="19" t="s">
        <v>211</v>
      </c>
      <c r="BE695" s="231">
        <f>IF(O695="základní",K695,0)</f>
        <v>0</v>
      </c>
      <c r="BF695" s="231">
        <f>IF(O695="snížená",K695,0)</f>
        <v>0</v>
      </c>
      <c r="BG695" s="231">
        <f>IF(O695="zákl. přenesená",K695,0)</f>
        <v>0</v>
      </c>
      <c r="BH695" s="231">
        <f>IF(O695="sníž. přenesená",K695,0)</f>
        <v>0</v>
      </c>
      <c r="BI695" s="231">
        <f>IF(O695="nulová",K695,0)</f>
        <v>0</v>
      </c>
      <c r="BJ695" s="19" t="s">
        <v>84</v>
      </c>
      <c r="BK695" s="231">
        <f>ROUND(P695*H695,2)</f>
        <v>0</v>
      </c>
      <c r="BL695" s="19" t="s">
        <v>302</v>
      </c>
      <c r="BM695" s="230" t="s">
        <v>2304</v>
      </c>
    </row>
    <row r="696" s="2" customFormat="1">
      <c r="A696" s="40"/>
      <c r="B696" s="41"/>
      <c r="C696" s="42"/>
      <c r="D696" s="232" t="s">
        <v>220</v>
      </c>
      <c r="E696" s="42"/>
      <c r="F696" s="233" t="s">
        <v>2305</v>
      </c>
      <c r="G696" s="42"/>
      <c r="H696" s="42"/>
      <c r="I696" s="234"/>
      <c r="J696" s="234"/>
      <c r="K696" s="42"/>
      <c r="L696" s="42"/>
      <c r="M696" s="46"/>
      <c r="N696" s="235"/>
      <c r="O696" s="236"/>
      <c r="P696" s="86"/>
      <c r="Q696" s="86"/>
      <c r="R696" s="86"/>
      <c r="S696" s="86"/>
      <c r="T696" s="86"/>
      <c r="U696" s="86"/>
      <c r="V696" s="86"/>
      <c r="W696" s="86"/>
      <c r="X696" s="87"/>
      <c r="Y696" s="40"/>
      <c r="Z696" s="40"/>
      <c r="AA696" s="40"/>
      <c r="AB696" s="40"/>
      <c r="AC696" s="40"/>
      <c r="AD696" s="40"/>
      <c r="AE696" s="40"/>
      <c r="AT696" s="19" t="s">
        <v>220</v>
      </c>
      <c r="AU696" s="19" t="s">
        <v>86</v>
      </c>
    </row>
    <row r="697" s="13" customFormat="1">
      <c r="A697" s="13"/>
      <c r="B697" s="237"/>
      <c r="C697" s="238"/>
      <c r="D697" s="232" t="s">
        <v>222</v>
      </c>
      <c r="E697" s="239" t="s">
        <v>22</v>
      </c>
      <c r="F697" s="240" t="s">
        <v>2306</v>
      </c>
      <c r="G697" s="238"/>
      <c r="H697" s="241">
        <v>6.5</v>
      </c>
      <c r="I697" s="242"/>
      <c r="J697" s="242"/>
      <c r="K697" s="238"/>
      <c r="L697" s="238"/>
      <c r="M697" s="243"/>
      <c r="N697" s="244"/>
      <c r="O697" s="245"/>
      <c r="P697" s="245"/>
      <c r="Q697" s="245"/>
      <c r="R697" s="245"/>
      <c r="S697" s="245"/>
      <c r="T697" s="245"/>
      <c r="U697" s="245"/>
      <c r="V697" s="245"/>
      <c r="W697" s="245"/>
      <c r="X697" s="246"/>
      <c r="Y697" s="13"/>
      <c r="Z697" s="13"/>
      <c r="AA697" s="13"/>
      <c r="AB697" s="13"/>
      <c r="AC697" s="13"/>
      <c r="AD697" s="13"/>
      <c r="AE697" s="13"/>
      <c r="AT697" s="247" t="s">
        <v>222</v>
      </c>
      <c r="AU697" s="247" t="s">
        <v>86</v>
      </c>
      <c r="AV697" s="13" t="s">
        <v>86</v>
      </c>
      <c r="AW697" s="13" t="s">
        <v>5</v>
      </c>
      <c r="AX697" s="13" t="s">
        <v>84</v>
      </c>
      <c r="AY697" s="247" t="s">
        <v>211</v>
      </c>
    </row>
    <row r="698" s="2" customFormat="1" ht="24.15" customHeight="1">
      <c r="A698" s="40"/>
      <c r="B698" s="41"/>
      <c r="C698" s="218" t="s">
        <v>1469</v>
      </c>
      <c r="D698" s="218" t="s">
        <v>213</v>
      </c>
      <c r="E698" s="219" t="s">
        <v>2307</v>
      </c>
      <c r="F698" s="220" t="s">
        <v>2308</v>
      </c>
      <c r="G698" s="221" t="s">
        <v>249</v>
      </c>
      <c r="H698" s="222">
        <v>0.11500000000000001</v>
      </c>
      <c r="I698" s="223"/>
      <c r="J698" s="223"/>
      <c r="K698" s="224">
        <f>ROUND(P698*H698,2)</f>
        <v>0</v>
      </c>
      <c r="L698" s="220" t="s">
        <v>217</v>
      </c>
      <c r="M698" s="46"/>
      <c r="N698" s="225" t="s">
        <v>22</v>
      </c>
      <c r="O698" s="226" t="s">
        <v>46</v>
      </c>
      <c r="P698" s="227">
        <f>I698+J698</f>
        <v>0</v>
      </c>
      <c r="Q698" s="227">
        <f>ROUND(I698*H698,2)</f>
        <v>0</v>
      </c>
      <c r="R698" s="227">
        <f>ROUND(J698*H698,2)</f>
        <v>0</v>
      </c>
      <c r="S698" s="86"/>
      <c r="T698" s="228">
        <f>S698*H698</f>
        <v>0</v>
      </c>
      <c r="U698" s="228">
        <v>0</v>
      </c>
      <c r="V698" s="228">
        <f>U698*H698</f>
        <v>0</v>
      </c>
      <c r="W698" s="228">
        <v>0</v>
      </c>
      <c r="X698" s="229">
        <f>W698*H698</f>
        <v>0</v>
      </c>
      <c r="Y698" s="40"/>
      <c r="Z698" s="40"/>
      <c r="AA698" s="40"/>
      <c r="AB698" s="40"/>
      <c r="AC698" s="40"/>
      <c r="AD698" s="40"/>
      <c r="AE698" s="40"/>
      <c r="AR698" s="230" t="s">
        <v>302</v>
      </c>
      <c r="AT698" s="230" t="s">
        <v>213</v>
      </c>
      <c r="AU698" s="230" t="s">
        <v>86</v>
      </c>
      <c r="AY698" s="19" t="s">
        <v>211</v>
      </c>
      <c r="BE698" s="231">
        <f>IF(O698="základní",K698,0)</f>
        <v>0</v>
      </c>
      <c r="BF698" s="231">
        <f>IF(O698="snížená",K698,0)</f>
        <v>0</v>
      </c>
      <c r="BG698" s="231">
        <f>IF(O698="zákl. přenesená",K698,0)</f>
        <v>0</v>
      </c>
      <c r="BH698" s="231">
        <f>IF(O698="sníž. přenesená",K698,0)</f>
        <v>0</v>
      </c>
      <c r="BI698" s="231">
        <f>IF(O698="nulová",K698,0)</f>
        <v>0</v>
      </c>
      <c r="BJ698" s="19" t="s">
        <v>84</v>
      </c>
      <c r="BK698" s="231">
        <f>ROUND(P698*H698,2)</f>
        <v>0</v>
      </c>
      <c r="BL698" s="19" t="s">
        <v>302</v>
      </c>
      <c r="BM698" s="230" t="s">
        <v>2309</v>
      </c>
    </row>
    <row r="699" s="2" customFormat="1">
      <c r="A699" s="40"/>
      <c r="B699" s="41"/>
      <c r="C699" s="42"/>
      <c r="D699" s="232" t="s">
        <v>220</v>
      </c>
      <c r="E699" s="42"/>
      <c r="F699" s="233" t="s">
        <v>2310</v>
      </c>
      <c r="G699" s="42"/>
      <c r="H699" s="42"/>
      <c r="I699" s="234"/>
      <c r="J699" s="234"/>
      <c r="K699" s="42"/>
      <c r="L699" s="42"/>
      <c r="M699" s="46"/>
      <c r="N699" s="235"/>
      <c r="O699" s="236"/>
      <c r="P699" s="86"/>
      <c r="Q699" s="86"/>
      <c r="R699" s="86"/>
      <c r="S699" s="86"/>
      <c r="T699" s="86"/>
      <c r="U699" s="86"/>
      <c r="V699" s="86"/>
      <c r="W699" s="86"/>
      <c r="X699" s="87"/>
      <c r="Y699" s="40"/>
      <c r="Z699" s="40"/>
      <c r="AA699" s="40"/>
      <c r="AB699" s="40"/>
      <c r="AC699" s="40"/>
      <c r="AD699" s="40"/>
      <c r="AE699" s="40"/>
      <c r="AT699" s="19" t="s">
        <v>220</v>
      </c>
      <c r="AU699" s="19" t="s">
        <v>86</v>
      </c>
    </row>
    <row r="700" s="2" customFormat="1" ht="24.15" customHeight="1">
      <c r="A700" s="40"/>
      <c r="B700" s="41"/>
      <c r="C700" s="218" t="s">
        <v>1474</v>
      </c>
      <c r="D700" s="218" t="s">
        <v>213</v>
      </c>
      <c r="E700" s="219" t="s">
        <v>2311</v>
      </c>
      <c r="F700" s="220" t="s">
        <v>2312</v>
      </c>
      <c r="G700" s="221" t="s">
        <v>249</v>
      </c>
      <c r="H700" s="222">
        <v>0.11500000000000001</v>
      </c>
      <c r="I700" s="223"/>
      <c r="J700" s="223"/>
      <c r="K700" s="224">
        <f>ROUND(P700*H700,2)</f>
        <v>0</v>
      </c>
      <c r="L700" s="220" t="s">
        <v>217</v>
      </c>
      <c r="M700" s="46"/>
      <c r="N700" s="225" t="s">
        <v>22</v>
      </c>
      <c r="O700" s="226" t="s">
        <v>46</v>
      </c>
      <c r="P700" s="227">
        <f>I700+J700</f>
        <v>0</v>
      </c>
      <c r="Q700" s="227">
        <f>ROUND(I700*H700,2)</f>
        <v>0</v>
      </c>
      <c r="R700" s="227">
        <f>ROUND(J700*H700,2)</f>
        <v>0</v>
      </c>
      <c r="S700" s="86"/>
      <c r="T700" s="228">
        <f>S700*H700</f>
        <v>0</v>
      </c>
      <c r="U700" s="228">
        <v>0</v>
      </c>
      <c r="V700" s="228">
        <f>U700*H700</f>
        <v>0</v>
      </c>
      <c r="W700" s="228">
        <v>0</v>
      </c>
      <c r="X700" s="229">
        <f>W700*H700</f>
        <v>0</v>
      </c>
      <c r="Y700" s="40"/>
      <c r="Z700" s="40"/>
      <c r="AA700" s="40"/>
      <c r="AB700" s="40"/>
      <c r="AC700" s="40"/>
      <c r="AD700" s="40"/>
      <c r="AE700" s="40"/>
      <c r="AR700" s="230" t="s">
        <v>302</v>
      </c>
      <c r="AT700" s="230" t="s">
        <v>213</v>
      </c>
      <c r="AU700" s="230" t="s">
        <v>86</v>
      </c>
      <c r="AY700" s="19" t="s">
        <v>211</v>
      </c>
      <c r="BE700" s="231">
        <f>IF(O700="základní",K700,0)</f>
        <v>0</v>
      </c>
      <c r="BF700" s="231">
        <f>IF(O700="snížená",K700,0)</f>
        <v>0</v>
      </c>
      <c r="BG700" s="231">
        <f>IF(O700="zákl. přenesená",K700,0)</f>
        <v>0</v>
      </c>
      <c r="BH700" s="231">
        <f>IF(O700="sníž. přenesená",K700,0)</f>
        <v>0</v>
      </c>
      <c r="BI700" s="231">
        <f>IF(O700="nulová",K700,0)</f>
        <v>0</v>
      </c>
      <c r="BJ700" s="19" t="s">
        <v>84</v>
      </c>
      <c r="BK700" s="231">
        <f>ROUND(P700*H700,2)</f>
        <v>0</v>
      </c>
      <c r="BL700" s="19" t="s">
        <v>302</v>
      </c>
      <c r="BM700" s="230" t="s">
        <v>2313</v>
      </c>
    </row>
    <row r="701" s="2" customFormat="1">
      <c r="A701" s="40"/>
      <c r="B701" s="41"/>
      <c r="C701" s="42"/>
      <c r="D701" s="232" t="s">
        <v>220</v>
      </c>
      <c r="E701" s="42"/>
      <c r="F701" s="233" t="s">
        <v>2314</v>
      </c>
      <c r="G701" s="42"/>
      <c r="H701" s="42"/>
      <c r="I701" s="234"/>
      <c r="J701" s="234"/>
      <c r="K701" s="42"/>
      <c r="L701" s="42"/>
      <c r="M701" s="46"/>
      <c r="N701" s="235"/>
      <c r="O701" s="236"/>
      <c r="P701" s="86"/>
      <c r="Q701" s="86"/>
      <c r="R701" s="86"/>
      <c r="S701" s="86"/>
      <c r="T701" s="86"/>
      <c r="U701" s="86"/>
      <c r="V701" s="86"/>
      <c r="W701" s="86"/>
      <c r="X701" s="87"/>
      <c r="Y701" s="40"/>
      <c r="Z701" s="40"/>
      <c r="AA701" s="40"/>
      <c r="AB701" s="40"/>
      <c r="AC701" s="40"/>
      <c r="AD701" s="40"/>
      <c r="AE701" s="40"/>
      <c r="AT701" s="19" t="s">
        <v>220</v>
      </c>
      <c r="AU701" s="19" t="s">
        <v>86</v>
      </c>
    </row>
    <row r="702" s="12" customFormat="1" ht="22.8" customHeight="1">
      <c r="A702" s="12"/>
      <c r="B702" s="201"/>
      <c r="C702" s="202"/>
      <c r="D702" s="203" t="s">
        <v>76</v>
      </c>
      <c r="E702" s="216" t="s">
        <v>1433</v>
      </c>
      <c r="F702" s="216" t="s">
        <v>1434</v>
      </c>
      <c r="G702" s="202"/>
      <c r="H702" s="202"/>
      <c r="I702" s="205"/>
      <c r="J702" s="205"/>
      <c r="K702" s="217">
        <f>BK702</f>
        <v>0</v>
      </c>
      <c r="L702" s="202"/>
      <c r="M702" s="207"/>
      <c r="N702" s="208"/>
      <c r="O702" s="209"/>
      <c r="P702" s="209"/>
      <c r="Q702" s="210">
        <f>SUM(Q703:Q713)</f>
        <v>0</v>
      </c>
      <c r="R702" s="210">
        <f>SUM(R703:R713)</f>
        <v>0</v>
      </c>
      <c r="S702" s="209"/>
      <c r="T702" s="211">
        <f>SUM(T703:T713)</f>
        <v>0</v>
      </c>
      <c r="U702" s="209"/>
      <c r="V702" s="211">
        <f>SUM(V703:V713)</f>
        <v>0.095521040000000015</v>
      </c>
      <c r="W702" s="209"/>
      <c r="X702" s="212">
        <f>SUM(X703:X713)</f>
        <v>0</v>
      </c>
      <c r="Y702" s="12"/>
      <c r="Z702" s="12"/>
      <c r="AA702" s="12"/>
      <c r="AB702" s="12"/>
      <c r="AC702" s="12"/>
      <c r="AD702" s="12"/>
      <c r="AE702" s="12"/>
      <c r="AR702" s="213" t="s">
        <v>86</v>
      </c>
      <c r="AT702" s="214" t="s">
        <v>76</v>
      </c>
      <c r="AU702" s="214" t="s">
        <v>84</v>
      </c>
      <c r="AY702" s="213" t="s">
        <v>211</v>
      </c>
      <c r="BK702" s="215">
        <f>SUM(BK703:BK713)</f>
        <v>0</v>
      </c>
    </row>
    <row r="703" s="2" customFormat="1" ht="24.15" customHeight="1">
      <c r="A703" s="40"/>
      <c r="B703" s="41"/>
      <c r="C703" s="218" t="s">
        <v>1479</v>
      </c>
      <c r="D703" s="218" t="s">
        <v>213</v>
      </c>
      <c r="E703" s="219" t="s">
        <v>1436</v>
      </c>
      <c r="F703" s="220" t="s">
        <v>1437</v>
      </c>
      <c r="G703" s="221" t="s">
        <v>272</v>
      </c>
      <c r="H703" s="222">
        <v>45.100000000000001</v>
      </c>
      <c r="I703" s="223"/>
      <c r="J703" s="223"/>
      <c r="K703" s="224">
        <f>ROUND(P703*H703,2)</f>
        <v>0</v>
      </c>
      <c r="L703" s="220" t="s">
        <v>217</v>
      </c>
      <c r="M703" s="46"/>
      <c r="N703" s="225" t="s">
        <v>22</v>
      </c>
      <c r="O703" s="226" t="s">
        <v>46</v>
      </c>
      <c r="P703" s="227">
        <f>I703+J703</f>
        <v>0</v>
      </c>
      <c r="Q703" s="227">
        <f>ROUND(I703*H703,2)</f>
        <v>0</v>
      </c>
      <c r="R703" s="227">
        <f>ROUND(J703*H703,2)</f>
        <v>0</v>
      </c>
      <c r="S703" s="86"/>
      <c r="T703" s="228">
        <f>S703*H703</f>
        <v>0</v>
      </c>
      <c r="U703" s="228">
        <v>0.00013999999999999999</v>
      </c>
      <c r="V703" s="228">
        <f>U703*H703</f>
        <v>0.0063139999999999993</v>
      </c>
      <c r="W703" s="228">
        <v>0</v>
      </c>
      <c r="X703" s="229">
        <f>W703*H703</f>
        <v>0</v>
      </c>
      <c r="Y703" s="40"/>
      <c r="Z703" s="40"/>
      <c r="AA703" s="40"/>
      <c r="AB703" s="40"/>
      <c r="AC703" s="40"/>
      <c r="AD703" s="40"/>
      <c r="AE703" s="40"/>
      <c r="AR703" s="230" t="s">
        <v>302</v>
      </c>
      <c r="AT703" s="230" t="s">
        <v>213</v>
      </c>
      <c r="AU703" s="230" t="s">
        <v>86</v>
      </c>
      <c r="AY703" s="19" t="s">
        <v>211</v>
      </c>
      <c r="BE703" s="231">
        <f>IF(O703="základní",K703,0)</f>
        <v>0</v>
      </c>
      <c r="BF703" s="231">
        <f>IF(O703="snížená",K703,0)</f>
        <v>0</v>
      </c>
      <c r="BG703" s="231">
        <f>IF(O703="zákl. přenesená",K703,0)</f>
        <v>0</v>
      </c>
      <c r="BH703" s="231">
        <f>IF(O703="sníž. přenesená",K703,0)</f>
        <v>0</v>
      </c>
      <c r="BI703" s="231">
        <f>IF(O703="nulová",K703,0)</f>
        <v>0</v>
      </c>
      <c r="BJ703" s="19" t="s">
        <v>84</v>
      </c>
      <c r="BK703" s="231">
        <f>ROUND(P703*H703,2)</f>
        <v>0</v>
      </c>
      <c r="BL703" s="19" t="s">
        <v>302</v>
      </c>
      <c r="BM703" s="230" t="s">
        <v>2315</v>
      </c>
    </row>
    <row r="704" s="2" customFormat="1">
      <c r="A704" s="40"/>
      <c r="B704" s="41"/>
      <c r="C704" s="42"/>
      <c r="D704" s="232" t="s">
        <v>220</v>
      </c>
      <c r="E704" s="42"/>
      <c r="F704" s="233" t="s">
        <v>1439</v>
      </c>
      <c r="G704" s="42"/>
      <c r="H704" s="42"/>
      <c r="I704" s="234"/>
      <c r="J704" s="234"/>
      <c r="K704" s="42"/>
      <c r="L704" s="42"/>
      <c r="M704" s="46"/>
      <c r="N704" s="235"/>
      <c r="O704" s="236"/>
      <c r="P704" s="86"/>
      <c r="Q704" s="86"/>
      <c r="R704" s="86"/>
      <c r="S704" s="86"/>
      <c r="T704" s="86"/>
      <c r="U704" s="86"/>
      <c r="V704" s="86"/>
      <c r="W704" s="86"/>
      <c r="X704" s="87"/>
      <c r="Y704" s="40"/>
      <c r="Z704" s="40"/>
      <c r="AA704" s="40"/>
      <c r="AB704" s="40"/>
      <c r="AC704" s="40"/>
      <c r="AD704" s="40"/>
      <c r="AE704" s="40"/>
      <c r="AT704" s="19" t="s">
        <v>220</v>
      </c>
      <c r="AU704" s="19" t="s">
        <v>86</v>
      </c>
    </row>
    <row r="705" s="2" customFormat="1" ht="24.15" customHeight="1">
      <c r="A705" s="40"/>
      <c r="B705" s="41"/>
      <c r="C705" s="218" t="s">
        <v>1482</v>
      </c>
      <c r="D705" s="218" t="s">
        <v>213</v>
      </c>
      <c r="E705" s="219" t="s">
        <v>1441</v>
      </c>
      <c r="F705" s="220" t="s">
        <v>1442</v>
      </c>
      <c r="G705" s="221" t="s">
        <v>272</v>
      </c>
      <c r="H705" s="222">
        <v>45.100000000000001</v>
      </c>
      <c r="I705" s="223"/>
      <c r="J705" s="223"/>
      <c r="K705" s="224">
        <f>ROUND(P705*H705,2)</f>
        <v>0</v>
      </c>
      <c r="L705" s="220" t="s">
        <v>217</v>
      </c>
      <c r="M705" s="46"/>
      <c r="N705" s="225" t="s">
        <v>22</v>
      </c>
      <c r="O705" s="226" t="s">
        <v>46</v>
      </c>
      <c r="P705" s="227">
        <f>I705+J705</f>
        <v>0</v>
      </c>
      <c r="Q705" s="227">
        <f>ROUND(I705*H705,2)</f>
        <v>0</v>
      </c>
      <c r="R705" s="227">
        <f>ROUND(J705*H705,2)</f>
        <v>0</v>
      </c>
      <c r="S705" s="86"/>
      <c r="T705" s="228">
        <f>S705*H705</f>
        <v>0</v>
      </c>
      <c r="U705" s="228">
        <v>0.00072480000000000005</v>
      </c>
      <c r="V705" s="228">
        <f>U705*H705</f>
        <v>0.032688480000000006</v>
      </c>
      <c r="W705" s="228">
        <v>0</v>
      </c>
      <c r="X705" s="229">
        <f>W705*H705</f>
        <v>0</v>
      </c>
      <c r="Y705" s="40"/>
      <c r="Z705" s="40"/>
      <c r="AA705" s="40"/>
      <c r="AB705" s="40"/>
      <c r="AC705" s="40"/>
      <c r="AD705" s="40"/>
      <c r="AE705" s="40"/>
      <c r="AR705" s="230" t="s">
        <v>302</v>
      </c>
      <c r="AT705" s="230" t="s">
        <v>213</v>
      </c>
      <c r="AU705" s="230" t="s">
        <v>86</v>
      </c>
      <c r="AY705" s="19" t="s">
        <v>211</v>
      </c>
      <c r="BE705" s="231">
        <f>IF(O705="základní",K705,0)</f>
        <v>0</v>
      </c>
      <c r="BF705" s="231">
        <f>IF(O705="snížená",K705,0)</f>
        <v>0</v>
      </c>
      <c r="BG705" s="231">
        <f>IF(O705="zákl. přenesená",K705,0)</f>
        <v>0</v>
      </c>
      <c r="BH705" s="231">
        <f>IF(O705="sníž. přenesená",K705,0)</f>
        <v>0</v>
      </c>
      <c r="BI705" s="231">
        <f>IF(O705="nulová",K705,0)</f>
        <v>0</v>
      </c>
      <c r="BJ705" s="19" t="s">
        <v>84</v>
      </c>
      <c r="BK705" s="231">
        <f>ROUND(P705*H705,2)</f>
        <v>0</v>
      </c>
      <c r="BL705" s="19" t="s">
        <v>302</v>
      </c>
      <c r="BM705" s="230" t="s">
        <v>2316</v>
      </c>
    </row>
    <row r="706" s="2" customFormat="1">
      <c r="A706" s="40"/>
      <c r="B706" s="41"/>
      <c r="C706" s="42"/>
      <c r="D706" s="232" t="s">
        <v>220</v>
      </c>
      <c r="E706" s="42"/>
      <c r="F706" s="233" t="s">
        <v>1444</v>
      </c>
      <c r="G706" s="42"/>
      <c r="H706" s="42"/>
      <c r="I706" s="234"/>
      <c r="J706" s="234"/>
      <c r="K706" s="42"/>
      <c r="L706" s="42"/>
      <c r="M706" s="46"/>
      <c r="N706" s="235"/>
      <c r="O706" s="236"/>
      <c r="P706" s="86"/>
      <c r="Q706" s="86"/>
      <c r="R706" s="86"/>
      <c r="S706" s="86"/>
      <c r="T706" s="86"/>
      <c r="U706" s="86"/>
      <c r="V706" s="86"/>
      <c r="W706" s="86"/>
      <c r="X706" s="87"/>
      <c r="Y706" s="40"/>
      <c r="Z706" s="40"/>
      <c r="AA706" s="40"/>
      <c r="AB706" s="40"/>
      <c r="AC706" s="40"/>
      <c r="AD706" s="40"/>
      <c r="AE706" s="40"/>
      <c r="AT706" s="19" t="s">
        <v>220</v>
      </c>
      <c r="AU706" s="19" t="s">
        <v>86</v>
      </c>
    </row>
    <row r="707" s="2" customFormat="1" ht="24.15" customHeight="1">
      <c r="A707" s="40"/>
      <c r="B707" s="41"/>
      <c r="C707" s="218" t="s">
        <v>2317</v>
      </c>
      <c r="D707" s="218" t="s">
        <v>213</v>
      </c>
      <c r="E707" s="219" t="s">
        <v>1446</v>
      </c>
      <c r="F707" s="220" t="s">
        <v>1447</v>
      </c>
      <c r="G707" s="221" t="s">
        <v>272</v>
      </c>
      <c r="H707" s="222">
        <v>88.200000000000003</v>
      </c>
      <c r="I707" s="223"/>
      <c r="J707" s="223"/>
      <c r="K707" s="224">
        <f>ROUND(P707*H707,2)</f>
        <v>0</v>
      </c>
      <c r="L707" s="220" t="s">
        <v>217</v>
      </c>
      <c r="M707" s="46"/>
      <c r="N707" s="225" t="s">
        <v>22</v>
      </c>
      <c r="O707" s="226" t="s">
        <v>46</v>
      </c>
      <c r="P707" s="227">
        <f>I707+J707</f>
        <v>0</v>
      </c>
      <c r="Q707" s="227">
        <f>ROUND(I707*H707,2)</f>
        <v>0</v>
      </c>
      <c r="R707" s="227">
        <f>ROUND(J707*H707,2)</f>
        <v>0</v>
      </c>
      <c r="S707" s="86"/>
      <c r="T707" s="228">
        <f>S707*H707</f>
        <v>0</v>
      </c>
      <c r="U707" s="228">
        <v>0</v>
      </c>
      <c r="V707" s="228">
        <f>U707*H707</f>
        <v>0</v>
      </c>
      <c r="W707" s="228">
        <v>0</v>
      </c>
      <c r="X707" s="229">
        <f>W707*H707</f>
        <v>0</v>
      </c>
      <c r="Y707" s="40"/>
      <c r="Z707" s="40"/>
      <c r="AA707" s="40"/>
      <c r="AB707" s="40"/>
      <c r="AC707" s="40"/>
      <c r="AD707" s="40"/>
      <c r="AE707" s="40"/>
      <c r="AR707" s="230" t="s">
        <v>302</v>
      </c>
      <c r="AT707" s="230" t="s">
        <v>213</v>
      </c>
      <c r="AU707" s="230" t="s">
        <v>86</v>
      </c>
      <c r="AY707" s="19" t="s">
        <v>211</v>
      </c>
      <c r="BE707" s="231">
        <f>IF(O707="základní",K707,0)</f>
        <v>0</v>
      </c>
      <c r="BF707" s="231">
        <f>IF(O707="snížená",K707,0)</f>
        <v>0</v>
      </c>
      <c r="BG707" s="231">
        <f>IF(O707="zákl. přenesená",K707,0)</f>
        <v>0</v>
      </c>
      <c r="BH707" s="231">
        <f>IF(O707="sníž. přenesená",K707,0)</f>
        <v>0</v>
      </c>
      <c r="BI707" s="231">
        <f>IF(O707="nulová",K707,0)</f>
        <v>0</v>
      </c>
      <c r="BJ707" s="19" t="s">
        <v>84</v>
      </c>
      <c r="BK707" s="231">
        <f>ROUND(P707*H707,2)</f>
        <v>0</v>
      </c>
      <c r="BL707" s="19" t="s">
        <v>302</v>
      </c>
      <c r="BM707" s="230" t="s">
        <v>2318</v>
      </c>
    </row>
    <row r="708" s="2" customFormat="1">
      <c r="A708" s="40"/>
      <c r="B708" s="41"/>
      <c r="C708" s="42"/>
      <c r="D708" s="232" t="s">
        <v>220</v>
      </c>
      <c r="E708" s="42"/>
      <c r="F708" s="233" t="s">
        <v>1449</v>
      </c>
      <c r="G708" s="42"/>
      <c r="H708" s="42"/>
      <c r="I708" s="234"/>
      <c r="J708" s="234"/>
      <c r="K708" s="42"/>
      <c r="L708" s="42"/>
      <c r="M708" s="46"/>
      <c r="N708" s="235"/>
      <c r="O708" s="236"/>
      <c r="P708" s="86"/>
      <c r="Q708" s="86"/>
      <c r="R708" s="86"/>
      <c r="S708" s="86"/>
      <c r="T708" s="86"/>
      <c r="U708" s="86"/>
      <c r="V708" s="86"/>
      <c r="W708" s="86"/>
      <c r="X708" s="87"/>
      <c r="Y708" s="40"/>
      <c r="Z708" s="40"/>
      <c r="AA708" s="40"/>
      <c r="AB708" s="40"/>
      <c r="AC708" s="40"/>
      <c r="AD708" s="40"/>
      <c r="AE708" s="40"/>
      <c r="AT708" s="19" t="s">
        <v>220</v>
      </c>
      <c r="AU708" s="19" t="s">
        <v>86</v>
      </c>
    </row>
    <row r="709" s="13" customFormat="1">
      <c r="A709" s="13"/>
      <c r="B709" s="237"/>
      <c r="C709" s="238"/>
      <c r="D709" s="232" t="s">
        <v>222</v>
      </c>
      <c r="E709" s="239" t="s">
        <v>22</v>
      </c>
      <c r="F709" s="240" t="s">
        <v>2319</v>
      </c>
      <c r="G709" s="238"/>
      <c r="H709" s="241">
        <v>88.200000000000003</v>
      </c>
      <c r="I709" s="242"/>
      <c r="J709" s="242"/>
      <c r="K709" s="238"/>
      <c r="L709" s="238"/>
      <c r="M709" s="243"/>
      <c r="N709" s="244"/>
      <c r="O709" s="245"/>
      <c r="P709" s="245"/>
      <c r="Q709" s="245"/>
      <c r="R709" s="245"/>
      <c r="S709" s="245"/>
      <c r="T709" s="245"/>
      <c r="U709" s="245"/>
      <c r="V709" s="245"/>
      <c r="W709" s="245"/>
      <c r="X709" s="246"/>
      <c r="Y709" s="13"/>
      <c r="Z709" s="13"/>
      <c r="AA709" s="13"/>
      <c r="AB709" s="13"/>
      <c r="AC709" s="13"/>
      <c r="AD709" s="13"/>
      <c r="AE709" s="13"/>
      <c r="AT709" s="247" t="s">
        <v>222</v>
      </c>
      <c r="AU709" s="247" t="s">
        <v>86</v>
      </c>
      <c r="AV709" s="13" t="s">
        <v>86</v>
      </c>
      <c r="AW709" s="13" t="s">
        <v>5</v>
      </c>
      <c r="AX709" s="13" t="s">
        <v>84</v>
      </c>
      <c r="AY709" s="247" t="s">
        <v>211</v>
      </c>
    </row>
    <row r="710" s="2" customFormat="1" ht="24.15" customHeight="1">
      <c r="A710" s="40"/>
      <c r="B710" s="41"/>
      <c r="C710" s="218" t="s">
        <v>2320</v>
      </c>
      <c r="D710" s="218" t="s">
        <v>213</v>
      </c>
      <c r="E710" s="219" t="s">
        <v>2321</v>
      </c>
      <c r="F710" s="220" t="s">
        <v>2322</v>
      </c>
      <c r="G710" s="221" t="s">
        <v>272</v>
      </c>
      <c r="H710" s="222">
        <v>88.200000000000003</v>
      </c>
      <c r="I710" s="223"/>
      <c r="J710" s="223"/>
      <c r="K710" s="224">
        <f>ROUND(P710*H710,2)</f>
        <v>0</v>
      </c>
      <c r="L710" s="220" t="s">
        <v>217</v>
      </c>
      <c r="M710" s="46"/>
      <c r="N710" s="225" t="s">
        <v>22</v>
      </c>
      <c r="O710" s="226" t="s">
        <v>46</v>
      </c>
      <c r="P710" s="227">
        <f>I710+J710</f>
        <v>0</v>
      </c>
      <c r="Q710" s="227">
        <f>ROUND(I710*H710,2)</f>
        <v>0</v>
      </c>
      <c r="R710" s="227">
        <f>ROUND(J710*H710,2)</f>
        <v>0</v>
      </c>
      <c r="S710" s="86"/>
      <c r="T710" s="228">
        <f>S710*H710</f>
        <v>0</v>
      </c>
      <c r="U710" s="228">
        <v>0.000156</v>
      </c>
      <c r="V710" s="228">
        <f>U710*H710</f>
        <v>0.013759200000000001</v>
      </c>
      <c r="W710" s="228">
        <v>0</v>
      </c>
      <c r="X710" s="229">
        <f>W710*H710</f>
        <v>0</v>
      </c>
      <c r="Y710" s="40"/>
      <c r="Z710" s="40"/>
      <c r="AA710" s="40"/>
      <c r="AB710" s="40"/>
      <c r="AC710" s="40"/>
      <c r="AD710" s="40"/>
      <c r="AE710" s="40"/>
      <c r="AR710" s="230" t="s">
        <v>302</v>
      </c>
      <c r="AT710" s="230" t="s">
        <v>213</v>
      </c>
      <c r="AU710" s="230" t="s">
        <v>86</v>
      </c>
      <c r="AY710" s="19" t="s">
        <v>211</v>
      </c>
      <c r="BE710" s="231">
        <f>IF(O710="základní",K710,0)</f>
        <v>0</v>
      </c>
      <c r="BF710" s="231">
        <f>IF(O710="snížená",K710,0)</f>
        <v>0</v>
      </c>
      <c r="BG710" s="231">
        <f>IF(O710="zákl. přenesená",K710,0)</f>
        <v>0</v>
      </c>
      <c r="BH710" s="231">
        <f>IF(O710="sníž. přenesená",K710,0)</f>
        <v>0</v>
      </c>
      <c r="BI710" s="231">
        <f>IF(O710="nulová",K710,0)</f>
        <v>0</v>
      </c>
      <c r="BJ710" s="19" t="s">
        <v>84</v>
      </c>
      <c r="BK710" s="231">
        <f>ROUND(P710*H710,2)</f>
        <v>0</v>
      </c>
      <c r="BL710" s="19" t="s">
        <v>302</v>
      </c>
      <c r="BM710" s="230" t="s">
        <v>2323</v>
      </c>
    </row>
    <row r="711" s="2" customFormat="1">
      <c r="A711" s="40"/>
      <c r="B711" s="41"/>
      <c r="C711" s="42"/>
      <c r="D711" s="232" t="s">
        <v>220</v>
      </c>
      <c r="E711" s="42"/>
      <c r="F711" s="233" t="s">
        <v>2324</v>
      </c>
      <c r="G711" s="42"/>
      <c r="H711" s="42"/>
      <c r="I711" s="234"/>
      <c r="J711" s="234"/>
      <c r="K711" s="42"/>
      <c r="L711" s="42"/>
      <c r="M711" s="46"/>
      <c r="N711" s="235"/>
      <c r="O711" s="236"/>
      <c r="P711" s="86"/>
      <c r="Q711" s="86"/>
      <c r="R711" s="86"/>
      <c r="S711" s="86"/>
      <c r="T711" s="86"/>
      <c r="U711" s="86"/>
      <c r="V711" s="86"/>
      <c r="W711" s="86"/>
      <c r="X711" s="87"/>
      <c r="Y711" s="40"/>
      <c r="Z711" s="40"/>
      <c r="AA711" s="40"/>
      <c r="AB711" s="40"/>
      <c r="AC711" s="40"/>
      <c r="AD711" s="40"/>
      <c r="AE711" s="40"/>
      <c r="AT711" s="19" t="s">
        <v>220</v>
      </c>
      <c r="AU711" s="19" t="s">
        <v>86</v>
      </c>
    </row>
    <row r="712" s="2" customFormat="1" ht="24.15" customHeight="1">
      <c r="A712" s="40"/>
      <c r="B712" s="41"/>
      <c r="C712" s="218" t="s">
        <v>2325</v>
      </c>
      <c r="D712" s="218" t="s">
        <v>213</v>
      </c>
      <c r="E712" s="219" t="s">
        <v>2326</v>
      </c>
      <c r="F712" s="220" t="s">
        <v>2327</v>
      </c>
      <c r="G712" s="221" t="s">
        <v>272</v>
      </c>
      <c r="H712" s="222">
        <v>88.200000000000003</v>
      </c>
      <c r="I712" s="223"/>
      <c r="J712" s="223"/>
      <c r="K712" s="224">
        <f>ROUND(P712*H712,2)</f>
        <v>0</v>
      </c>
      <c r="L712" s="220" t="s">
        <v>217</v>
      </c>
      <c r="M712" s="46"/>
      <c r="N712" s="225" t="s">
        <v>22</v>
      </c>
      <c r="O712" s="226" t="s">
        <v>46</v>
      </c>
      <c r="P712" s="227">
        <f>I712+J712</f>
        <v>0</v>
      </c>
      <c r="Q712" s="227">
        <f>ROUND(I712*H712,2)</f>
        <v>0</v>
      </c>
      <c r="R712" s="227">
        <f>ROUND(J712*H712,2)</f>
        <v>0</v>
      </c>
      <c r="S712" s="86"/>
      <c r="T712" s="228">
        <f>S712*H712</f>
        <v>0</v>
      </c>
      <c r="U712" s="228">
        <v>0.00048480000000000002</v>
      </c>
      <c r="V712" s="228">
        <f>U712*H712</f>
        <v>0.042759360000000003</v>
      </c>
      <c r="W712" s="228">
        <v>0</v>
      </c>
      <c r="X712" s="229">
        <f>W712*H712</f>
        <v>0</v>
      </c>
      <c r="Y712" s="40"/>
      <c r="Z712" s="40"/>
      <c r="AA712" s="40"/>
      <c r="AB712" s="40"/>
      <c r="AC712" s="40"/>
      <c r="AD712" s="40"/>
      <c r="AE712" s="40"/>
      <c r="AR712" s="230" t="s">
        <v>302</v>
      </c>
      <c r="AT712" s="230" t="s">
        <v>213</v>
      </c>
      <c r="AU712" s="230" t="s">
        <v>86</v>
      </c>
      <c r="AY712" s="19" t="s">
        <v>211</v>
      </c>
      <c r="BE712" s="231">
        <f>IF(O712="základní",K712,0)</f>
        <v>0</v>
      </c>
      <c r="BF712" s="231">
        <f>IF(O712="snížená",K712,0)</f>
        <v>0</v>
      </c>
      <c r="BG712" s="231">
        <f>IF(O712="zákl. přenesená",K712,0)</f>
        <v>0</v>
      </c>
      <c r="BH712" s="231">
        <f>IF(O712="sníž. přenesená",K712,0)</f>
        <v>0</v>
      </c>
      <c r="BI712" s="231">
        <f>IF(O712="nulová",K712,0)</f>
        <v>0</v>
      </c>
      <c r="BJ712" s="19" t="s">
        <v>84</v>
      </c>
      <c r="BK712" s="231">
        <f>ROUND(P712*H712,2)</f>
        <v>0</v>
      </c>
      <c r="BL712" s="19" t="s">
        <v>302</v>
      </c>
      <c r="BM712" s="230" t="s">
        <v>2328</v>
      </c>
    </row>
    <row r="713" s="2" customFormat="1">
      <c r="A713" s="40"/>
      <c r="B713" s="41"/>
      <c r="C713" s="42"/>
      <c r="D713" s="232" t="s">
        <v>220</v>
      </c>
      <c r="E713" s="42"/>
      <c r="F713" s="233" t="s">
        <v>2329</v>
      </c>
      <c r="G713" s="42"/>
      <c r="H713" s="42"/>
      <c r="I713" s="234"/>
      <c r="J713" s="234"/>
      <c r="K713" s="42"/>
      <c r="L713" s="42"/>
      <c r="M713" s="46"/>
      <c r="N713" s="235"/>
      <c r="O713" s="236"/>
      <c r="P713" s="86"/>
      <c r="Q713" s="86"/>
      <c r="R713" s="86"/>
      <c r="S713" s="86"/>
      <c r="T713" s="86"/>
      <c r="U713" s="86"/>
      <c r="V713" s="86"/>
      <c r="W713" s="86"/>
      <c r="X713" s="87"/>
      <c r="Y713" s="40"/>
      <c r="Z713" s="40"/>
      <c r="AA713" s="40"/>
      <c r="AB713" s="40"/>
      <c r="AC713" s="40"/>
      <c r="AD713" s="40"/>
      <c r="AE713" s="40"/>
      <c r="AT713" s="19" t="s">
        <v>220</v>
      </c>
      <c r="AU713" s="19" t="s">
        <v>86</v>
      </c>
    </row>
    <row r="714" s="12" customFormat="1" ht="22.8" customHeight="1">
      <c r="A714" s="12"/>
      <c r="B714" s="201"/>
      <c r="C714" s="202"/>
      <c r="D714" s="203" t="s">
        <v>76</v>
      </c>
      <c r="E714" s="216" t="s">
        <v>1461</v>
      </c>
      <c r="F714" s="216" t="s">
        <v>1462</v>
      </c>
      <c r="G714" s="202"/>
      <c r="H714" s="202"/>
      <c r="I714" s="205"/>
      <c r="J714" s="205"/>
      <c r="K714" s="217">
        <f>BK714</f>
        <v>0</v>
      </c>
      <c r="L714" s="202"/>
      <c r="M714" s="207"/>
      <c r="N714" s="208"/>
      <c r="O714" s="209"/>
      <c r="P714" s="209"/>
      <c r="Q714" s="210">
        <f>SUM(Q715:Q727)</f>
        <v>0</v>
      </c>
      <c r="R714" s="210">
        <f>SUM(R715:R727)</f>
        <v>0</v>
      </c>
      <c r="S714" s="209"/>
      <c r="T714" s="211">
        <f>SUM(T715:T727)</f>
        <v>0</v>
      </c>
      <c r="U714" s="209"/>
      <c r="V714" s="211">
        <f>SUM(V715:V727)</f>
        <v>0.53270603920000004</v>
      </c>
      <c r="W714" s="209"/>
      <c r="X714" s="212">
        <f>SUM(X715:X727)</f>
        <v>0</v>
      </c>
      <c r="Y714" s="12"/>
      <c r="Z714" s="12"/>
      <c r="AA714" s="12"/>
      <c r="AB714" s="12"/>
      <c r="AC714" s="12"/>
      <c r="AD714" s="12"/>
      <c r="AE714" s="12"/>
      <c r="AR714" s="213" t="s">
        <v>86</v>
      </c>
      <c r="AT714" s="214" t="s">
        <v>76</v>
      </c>
      <c r="AU714" s="214" t="s">
        <v>84</v>
      </c>
      <c r="AY714" s="213" t="s">
        <v>211</v>
      </c>
      <c r="BK714" s="215">
        <f>SUM(BK715:BK727)</f>
        <v>0</v>
      </c>
    </row>
    <row r="715" s="2" customFormat="1" ht="24.15" customHeight="1">
      <c r="A715" s="40"/>
      <c r="B715" s="41"/>
      <c r="C715" s="218" t="s">
        <v>2330</v>
      </c>
      <c r="D715" s="218" t="s">
        <v>213</v>
      </c>
      <c r="E715" s="219" t="s">
        <v>1470</v>
      </c>
      <c r="F715" s="220" t="s">
        <v>1471</v>
      </c>
      <c r="G715" s="221" t="s">
        <v>272</v>
      </c>
      <c r="H715" s="222">
        <v>1106.7840000000001</v>
      </c>
      <c r="I715" s="223"/>
      <c r="J715" s="223"/>
      <c r="K715" s="224">
        <f>ROUND(P715*H715,2)</f>
        <v>0</v>
      </c>
      <c r="L715" s="220" t="s">
        <v>217</v>
      </c>
      <c r="M715" s="46"/>
      <c r="N715" s="225" t="s">
        <v>22</v>
      </c>
      <c r="O715" s="226" t="s">
        <v>46</v>
      </c>
      <c r="P715" s="227">
        <f>I715+J715</f>
        <v>0</v>
      </c>
      <c r="Q715" s="227">
        <f>ROUND(I715*H715,2)</f>
        <v>0</v>
      </c>
      <c r="R715" s="227">
        <f>ROUND(J715*H715,2)</f>
        <v>0</v>
      </c>
      <c r="S715" s="86"/>
      <c r="T715" s="228">
        <f>S715*H715</f>
        <v>0</v>
      </c>
      <c r="U715" s="228">
        <v>0.00020120000000000001</v>
      </c>
      <c r="V715" s="228">
        <f>U715*H715</f>
        <v>0.22268494080000004</v>
      </c>
      <c r="W715" s="228">
        <v>0</v>
      </c>
      <c r="X715" s="229">
        <f>W715*H715</f>
        <v>0</v>
      </c>
      <c r="Y715" s="40"/>
      <c r="Z715" s="40"/>
      <c r="AA715" s="40"/>
      <c r="AB715" s="40"/>
      <c r="AC715" s="40"/>
      <c r="AD715" s="40"/>
      <c r="AE715" s="40"/>
      <c r="AR715" s="230" t="s">
        <v>302</v>
      </c>
      <c r="AT715" s="230" t="s">
        <v>213</v>
      </c>
      <c r="AU715" s="230" t="s">
        <v>86</v>
      </c>
      <c r="AY715" s="19" t="s">
        <v>211</v>
      </c>
      <c r="BE715" s="231">
        <f>IF(O715="základní",K715,0)</f>
        <v>0</v>
      </c>
      <c r="BF715" s="231">
        <f>IF(O715="snížená",K715,0)</f>
        <v>0</v>
      </c>
      <c r="BG715" s="231">
        <f>IF(O715="zákl. přenesená",K715,0)</f>
        <v>0</v>
      </c>
      <c r="BH715" s="231">
        <f>IF(O715="sníž. přenesená",K715,0)</f>
        <v>0</v>
      </c>
      <c r="BI715" s="231">
        <f>IF(O715="nulová",K715,0)</f>
        <v>0</v>
      </c>
      <c r="BJ715" s="19" t="s">
        <v>84</v>
      </c>
      <c r="BK715" s="231">
        <f>ROUND(P715*H715,2)</f>
        <v>0</v>
      </c>
      <c r="BL715" s="19" t="s">
        <v>302</v>
      </c>
      <c r="BM715" s="230" t="s">
        <v>2331</v>
      </c>
    </row>
    <row r="716" s="2" customFormat="1">
      <c r="A716" s="40"/>
      <c r="B716" s="41"/>
      <c r="C716" s="42"/>
      <c r="D716" s="232" t="s">
        <v>220</v>
      </c>
      <c r="E716" s="42"/>
      <c r="F716" s="233" t="s">
        <v>1473</v>
      </c>
      <c r="G716" s="42"/>
      <c r="H716" s="42"/>
      <c r="I716" s="234"/>
      <c r="J716" s="234"/>
      <c r="K716" s="42"/>
      <c r="L716" s="42"/>
      <c r="M716" s="46"/>
      <c r="N716" s="235"/>
      <c r="O716" s="236"/>
      <c r="P716" s="86"/>
      <c r="Q716" s="86"/>
      <c r="R716" s="86"/>
      <c r="S716" s="86"/>
      <c r="T716" s="86"/>
      <c r="U716" s="86"/>
      <c r="V716" s="86"/>
      <c r="W716" s="86"/>
      <c r="X716" s="87"/>
      <c r="Y716" s="40"/>
      <c r="Z716" s="40"/>
      <c r="AA716" s="40"/>
      <c r="AB716" s="40"/>
      <c r="AC716" s="40"/>
      <c r="AD716" s="40"/>
      <c r="AE716" s="40"/>
      <c r="AT716" s="19" t="s">
        <v>220</v>
      </c>
      <c r="AU716" s="19" t="s">
        <v>86</v>
      </c>
    </row>
    <row r="717" s="13" customFormat="1">
      <c r="A717" s="13"/>
      <c r="B717" s="237"/>
      <c r="C717" s="238"/>
      <c r="D717" s="232" t="s">
        <v>222</v>
      </c>
      <c r="E717" s="239" t="s">
        <v>22</v>
      </c>
      <c r="F717" s="240" t="s">
        <v>2332</v>
      </c>
      <c r="G717" s="238"/>
      <c r="H717" s="241">
        <v>1106.7840000000001</v>
      </c>
      <c r="I717" s="242"/>
      <c r="J717" s="242"/>
      <c r="K717" s="238"/>
      <c r="L717" s="238"/>
      <c r="M717" s="243"/>
      <c r="N717" s="244"/>
      <c r="O717" s="245"/>
      <c r="P717" s="245"/>
      <c r="Q717" s="245"/>
      <c r="R717" s="245"/>
      <c r="S717" s="245"/>
      <c r="T717" s="245"/>
      <c r="U717" s="245"/>
      <c r="V717" s="245"/>
      <c r="W717" s="245"/>
      <c r="X717" s="246"/>
      <c r="Y717" s="13"/>
      <c r="Z717" s="13"/>
      <c r="AA717" s="13"/>
      <c r="AB717" s="13"/>
      <c r="AC717" s="13"/>
      <c r="AD717" s="13"/>
      <c r="AE717" s="13"/>
      <c r="AT717" s="247" t="s">
        <v>222</v>
      </c>
      <c r="AU717" s="247" t="s">
        <v>86</v>
      </c>
      <c r="AV717" s="13" t="s">
        <v>86</v>
      </c>
      <c r="AW717" s="13" t="s">
        <v>5</v>
      </c>
      <c r="AX717" s="13" t="s">
        <v>84</v>
      </c>
      <c r="AY717" s="247" t="s">
        <v>211</v>
      </c>
    </row>
    <row r="718" s="2" customFormat="1" ht="24.15" customHeight="1">
      <c r="A718" s="40"/>
      <c r="B718" s="41"/>
      <c r="C718" s="218" t="s">
        <v>2333</v>
      </c>
      <c r="D718" s="218" t="s">
        <v>213</v>
      </c>
      <c r="E718" s="219" t="s">
        <v>1475</v>
      </c>
      <c r="F718" s="220" t="s">
        <v>1476</v>
      </c>
      <c r="G718" s="221" t="s">
        <v>272</v>
      </c>
      <c r="H718" s="222">
        <v>848.32799999999997</v>
      </c>
      <c r="I718" s="223"/>
      <c r="J718" s="223"/>
      <c r="K718" s="224">
        <f>ROUND(P718*H718,2)</f>
        <v>0</v>
      </c>
      <c r="L718" s="220" t="s">
        <v>217</v>
      </c>
      <c r="M718" s="46"/>
      <c r="N718" s="225" t="s">
        <v>22</v>
      </c>
      <c r="O718" s="226" t="s">
        <v>46</v>
      </c>
      <c r="P718" s="227">
        <f>I718+J718</f>
        <v>0</v>
      </c>
      <c r="Q718" s="227">
        <f>ROUND(I718*H718,2)</f>
        <v>0</v>
      </c>
      <c r="R718" s="227">
        <f>ROUND(J718*H718,2)</f>
        <v>0</v>
      </c>
      <c r="S718" s="86"/>
      <c r="T718" s="228">
        <f>S718*H718</f>
        <v>0</v>
      </c>
      <c r="U718" s="228">
        <v>0.00025839999999999999</v>
      </c>
      <c r="V718" s="228">
        <f>U718*H718</f>
        <v>0.2192079552</v>
      </c>
      <c r="W718" s="228">
        <v>0</v>
      </c>
      <c r="X718" s="229">
        <f>W718*H718</f>
        <v>0</v>
      </c>
      <c r="Y718" s="40"/>
      <c r="Z718" s="40"/>
      <c r="AA718" s="40"/>
      <c r="AB718" s="40"/>
      <c r="AC718" s="40"/>
      <c r="AD718" s="40"/>
      <c r="AE718" s="40"/>
      <c r="AR718" s="230" t="s">
        <v>302</v>
      </c>
      <c r="AT718" s="230" t="s">
        <v>213</v>
      </c>
      <c r="AU718" s="230" t="s">
        <v>86</v>
      </c>
      <c r="AY718" s="19" t="s">
        <v>211</v>
      </c>
      <c r="BE718" s="231">
        <f>IF(O718="základní",K718,0)</f>
        <v>0</v>
      </c>
      <c r="BF718" s="231">
        <f>IF(O718="snížená",K718,0)</f>
        <v>0</v>
      </c>
      <c r="BG718" s="231">
        <f>IF(O718="zákl. přenesená",K718,0)</f>
        <v>0</v>
      </c>
      <c r="BH718" s="231">
        <f>IF(O718="sníž. přenesená",K718,0)</f>
        <v>0</v>
      </c>
      <c r="BI718" s="231">
        <f>IF(O718="nulová",K718,0)</f>
        <v>0</v>
      </c>
      <c r="BJ718" s="19" t="s">
        <v>84</v>
      </c>
      <c r="BK718" s="231">
        <f>ROUND(P718*H718,2)</f>
        <v>0</v>
      </c>
      <c r="BL718" s="19" t="s">
        <v>302</v>
      </c>
      <c r="BM718" s="230" t="s">
        <v>2334</v>
      </c>
    </row>
    <row r="719" s="2" customFormat="1">
      <c r="A719" s="40"/>
      <c r="B719" s="41"/>
      <c r="C719" s="42"/>
      <c r="D719" s="232" t="s">
        <v>220</v>
      </c>
      <c r="E719" s="42"/>
      <c r="F719" s="233" t="s">
        <v>1478</v>
      </c>
      <c r="G719" s="42"/>
      <c r="H719" s="42"/>
      <c r="I719" s="234"/>
      <c r="J719" s="234"/>
      <c r="K719" s="42"/>
      <c r="L719" s="42"/>
      <c r="M719" s="46"/>
      <c r="N719" s="235"/>
      <c r="O719" s="236"/>
      <c r="P719" s="86"/>
      <c r="Q719" s="86"/>
      <c r="R719" s="86"/>
      <c r="S719" s="86"/>
      <c r="T719" s="86"/>
      <c r="U719" s="86"/>
      <c r="V719" s="86"/>
      <c r="W719" s="86"/>
      <c r="X719" s="87"/>
      <c r="Y719" s="40"/>
      <c r="Z719" s="40"/>
      <c r="AA719" s="40"/>
      <c r="AB719" s="40"/>
      <c r="AC719" s="40"/>
      <c r="AD719" s="40"/>
      <c r="AE719" s="40"/>
      <c r="AT719" s="19" t="s">
        <v>220</v>
      </c>
      <c r="AU719" s="19" t="s">
        <v>86</v>
      </c>
    </row>
    <row r="720" s="13" customFormat="1">
      <c r="A720" s="13"/>
      <c r="B720" s="237"/>
      <c r="C720" s="238"/>
      <c r="D720" s="232" t="s">
        <v>222</v>
      </c>
      <c r="E720" s="239" t="s">
        <v>22</v>
      </c>
      <c r="F720" s="240" t="s">
        <v>2335</v>
      </c>
      <c r="G720" s="238"/>
      <c r="H720" s="241">
        <v>839.38400000000001</v>
      </c>
      <c r="I720" s="242"/>
      <c r="J720" s="242"/>
      <c r="K720" s="238"/>
      <c r="L720" s="238"/>
      <c r="M720" s="243"/>
      <c r="N720" s="244"/>
      <c r="O720" s="245"/>
      <c r="P720" s="245"/>
      <c r="Q720" s="245"/>
      <c r="R720" s="245"/>
      <c r="S720" s="245"/>
      <c r="T720" s="245"/>
      <c r="U720" s="245"/>
      <c r="V720" s="245"/>
      <c r="W720" s="245"/>
      <c r="X720" s="246"/>
      <c r="Y720" s="13"/>
      <c r="Z720" s="13"/>
      <c r="AA720" s="13"/>
      <c r="AB720" s="13"/>
      <c r="AC720" s="13"/>
      <c r="AD720" s="13"/>
      <c r="AE720" s="13"/>
      <c r="AT720" s="247" t="s">
        <v>222</v>
      </c>
      <c r="AU720" s="247" t="s">
        <v>86</v>
      </c>
      <c r="AV720" s="13" t="s">
        <v>86</v>
      </c>
      <c r="AW720" s="13" t="s">
        <v>5</v>
      </c>
      <c r="AX720" s="13" t="s">
        <v>77</v>
      </c>
      <c r="AY720" s="247" t="s">
        <v>211</v>
      </c>
    </row>
    <row r="721" s="13" customFormat="1">
      <c r="A721" s="13"/>
      <c r="B721" s="237"/>
      <c r="C721" s="238"/>
      <c r="D721" s="232" t="s">
        <v>222</v>
      </c>
      <c r="E721" s="239" t="s">
        <v>22</v>
      </c>
      <c r="F721" s="240" t="s">
        <v>2336</v>
      </c>
      <c r="G721" s="238"/>
      <c r="H721" s="241">
        <v>8.9440000000000008</v>
      </c>
      <c r="I721" s="242"/>
      <c r="J721" s="242"/>
      <c r="K721" s="238"/>
      <c r="L721" s="238"/>
      <c r="M721" s="243"/>
      <c r="N721" s="244"/>
      <c r="O721" s="245"/>
      <c r="P721" s="245"/>
      <c r="Q721" s="245"/>
      <c r="R721" s="245"/>
      <c r="S721" s="245"/>
      <c r="T721" s="245"/>
      <c r="U721" s="245"/>
      <c r="V721" s="245"/>
      <c r="W721" s="245"/>
      <c r="X721" s="246"/>
      <c r="Y721" s="13"/>
      <c r="Z721" s="13"/>
      <c r="AA721" s="13"/>
      <c r="AB721" s="13"/>
      <c r="AC721" s="13"/>
      <c r="AD721" s="13"/>
      <c r="AE721" s="13"/>
      <c r="AT721" s="247" t="s">
        <v>222</v>
      </c>
      <c r="AU721" s="247" t="s">
        <v>86</v>
      </c>
      <c r="AV721" s="13" t="s">
        <v>86</v>
      </c>
      <c r="AW721" s="13" t="s">
        <v>5</v>
      </c>
      <c r="AX721" s="13" t="s">
        <v>77</v>
      </c>
      <c r="AY721" s="247" t="s">
        <v>211</v>
      </c>
    </row>
    <row r="722" s="14" customFormat="1">
      <c r="A722" s="14"/>
      <c r="B722" s="248"/>
      <c r="C722" s="249"/>
      <c r="D722" s="232" t="s">
        <v>222</v>
      </c>
      <c r="E722" s="250" t="s">
        <v>22</v>
      </c>
      <c r="F722" s="251" t="s">
        <v>331</v>
      </c>
      <c r="G722" s="249"/>
      <c r="H722" s="252">
        <v>848.32799999999997</v>
      </c>
      <c r="I722" s="253"/>
      <c r="J722" s="253"/>
      <c r="K722" s="249"/>
      <c r="L722" s="249"/>
      <c r="M722" s="254"/>
      <c r="N722" s="255"/>
      <c r="O722" s="256"/>
      <c r="P722" s="256"/>
      <c r="Q722" s="256"/>
      <c r="R722" s="256"/>
      <c r="S722" s="256"/>
      <c r="T722" s="256"/>
      <c r="U722" s="256"/>
      <c r="V722" s="256"/>
      <c r="W722" s="256"/>
      <c r="X722" s="257"/>
      <c r="Y722" s="14"/>
      <c r="Z722" s="14"/>
      <c r="AA722" s="14"/>
      <c r="AB722" s="14"/>
      <c r="AC722" s="14"/>
      <c r="AD722" s="14"/>
      <c r="AE722" s="14"/>
      <c r="AT722" s="258" t="s">
        <v>222</v>
      </c>
      <c r="AU722" s="258" t="s">
        <v>86</v>
      </c>
      <c r="AV722" s="14" t="s">
        <v>218</v>
      </c>
      <c r="AW722" s="14" t="s">
        <v>5</v>
      </c>
      <c r="AX722" s="14" t="s">
        <v>84</v>
      </c>
      <c r="AY722" s="258" t="s">
        <v>211</v>
      </c>
    </row>
    <row r="723" s="2" customFormat="1">
      <c r="A723" s="40"/>
      <c r="B723" s="41"/>
      <c r="C723" s="218" t="s">
        <v>2337</v>
      </c>
      <c r="D723" s="218" t="s">
        <v>213</v>
      </c>
      <c r="E723" s="219" t="s">
        <v>2338</v>
      </c>
      <c r="F723" s="220" t="s">
        <v>2339</v>
      </c>
      <c r="G723" s="221" t="s">
        <v>272</v>
      </c>
      <c r="H723" s="222">
        <v>848.32799999999997</v>
      </c>
      <c r="I723" s="223"/>
      <c r="J723" s="223"/>
      <c r="K723" s="224">
        <f>ROUND(P723*H723,2)</f>
        <v>0</v>
      </c>
      <c r="L723" s="220" t="s">
        <v>217</v>
      </c>
      <c r="M723" s="46"/>
      <c r="N723" s="225" t="s">
        <v>22</v>
      </c>
      <c r="O723" s="226" t="s">
        <v>46</v>
      </c>
      <c r="P723" s="227">
        <f>I723+J723</f>
        <v>0</v>
      </c>
      <c r="Q723" s="227">
        <f>ROUND(I723*H723,2)</f>
        <v>0</v>
      </c>
      <c r="R723" s="227">
        <f>ROUND(J723*H723,2)</f>
        <v>0</v>
      </c>
      <c r="S723" s="86"/>
      <c r="T723" s="228">
        <f>S723*H723</f>
        <v>0</v>
      </c>
      <c r="U723" s="228">
        <v>1.6900000000000001E-05</v>
      </c>
      <c r="V723" s="228">
        <f>U723*H723</f>
        <v>0.0143367432</v>
      </c>
      <c r="W723" s="228">
        <v>0</v>
      </c>
      <c r="X723" s="229">
        <f>W723*H723</f>
        <v>0</v>
      </c>
      <c r="Y723" s="40"/>
      <c r="Z723" s="40"/>
      <c r="AA723" s="40"/>
      <c r="AB723" s="40"/>
      <c r="AC723" s="40"/>
      <c r="AD723" s="40"/>
      <c r="AE723" s="40"/>
      <c r="AR723" s="230" t="s">
        <v>302</v>
      </c>
      <c r="AT723" s="230" t="s">
        <v>213</v>
      </c>
      <c r="AU723" s="230" t="s">
        <v>86</v>
      </c>
      <c r="AY723" s="19" t="s">
        <v>211</v>
      </c>
      <c r="BE723" s="231">
        <f>IF(O723="základní",K723,0)</f>
        <v>0</v>
      </c>
      <c r="BF723" s="231">
        <f>IF(O723="snížená",K723,0)</f>
        <v>0</v>
      </c>
      <c r="BG723" s="231">
        <f>IF(O723="zákl. přenesená",K723,0)</f>
        <v>0</v>
      </c>
      <c r="BH723" s="231">
        <f>IF(O723="sníž. přenesená",K723,0)</f>
        <v>0</v>
      </c>
      <c r="BI723" s="231">
        <f>IF(O723="nulová",K723,0)</f>
        <v>0</v>
      </c>
      <c r="BJ723" s="19" t="s">
        <v>84</v>
      </c>
      <c r="BK723" s="231">
        <f>ROUND(P723*H723,2)</f>
        <v>0</v>
      </c>
      <c r="BL723" s="19" t="s">
        <v>302</v>
      </c>
      <c r="BM723" s="230" t="s">
        <v>2340</v>
      </c>
    </row>
    <row r="724" s="2" customFormat="1">
      <c r="A724" s="40"/>
      <c r="B724" s="41"/>
      <c r="C724" s="42"/>
      <c r="D724" s="232" t="s">
        <v>220</v>
      </c>
      <c r="E724" s="42"/>
      <c r="F724" s="233" t="s">
        <v>2341</v>
      </c>
      <c r="G724" s="42"/>
      <c r="H724" s="42"/>
      <c r="I724" s="234"/>
      <c r="J724" s="234"/>
      <c r="K724" s="42"/>
      <c r="L724" s="42"/>
      <c r="M724" s="46"/>
      <c r="N724" s="235"/>
      <c r="O724" s="236"/>
      <c r="P724" s="86"/>
      <c r="Q724" s="86"/>
      <c r="R724" s="86"/>
      <c r="S724" s="86"/>
      <c r="T724" s="86"/>
      <c r="U724" s="86"/>
      <c r="V724" s="86"/>
      <c r="W724" s="86"/>
      <c r="X724" s="87"/>
      <c r="Y724" s="40"/>
      <c r="Z724" s="40"/>
      <c r="AA724" s="40"/>
      <c r="AB724" s="40"/>
      <c r="AC724" s="40"/>
      <c r="AD724" s="40"/>
      <c r="AE724" s="40"/>
      <c r="AT724" s="19" t="s">
        <v>220</v>
      </c>
      <c r="AU724" s="19" t="s">
        <v>86</v>
      </c>
    </row>
    <row r="725" s="2" customFormat="1" ht="24.15" customHeight="1">
      <c r="A725" s="40"/>
      <c r="B725" s="41"/>
      <c r="C725" s="218" t="s">
        <v>2342</v>
      </c>
      <c r="D725" s="218" t="s">
        <v>213</v>
      </c>
      <c r="E725" s="219" t="s">
        <v>2343</v>
      </c>
      <c r="F725" s="220" t="s">
        <v>2344</v>
      </c>
      <c r="G725" s="221" t="s">
        <v>272</v>
      </c>
      <c r="H725" s="222">
        <v>267.39999999999998</v>
      </c>
      <c r="I725" s="223"/>
      <c r="J725" s="223"/>
      <c r="K725" s="224">
        <f>ROUND(P725*H725,2)</f>
        <v>0</v>
      </c>
      <c r="L725" s="220" t="s">
        <v>217</v>
      </c>
      <c r="M725" s="46"/>
      <c r="N725" s="225" t="s">
        <v>22</v>
      </c>
      <c r="O725" s="226" t="s">
        <v>46</v>
      </c>
      <c r="P725" s="227">
        <f>I725+J725</f>
        <v>0</v>
      </c>
      <c r="Q725" s="227">
        <f>ROUND(I725*H725,2)</f>
        <v>0</v>
      </c>
      <c r="R725" s="227">
        <f>ROUND(J725*H725,2)</f>
        <v>0</v>
      </c>
      <c r="S725" s="86"/>
      <c r="T725" s="228">
        <f>S725*H725</f>
        <v>0</v>
      </c>
      <c r="U725" s="228">
        <v>0.00028600000000000001</v>
      </c>
      <c r="V725" s="228">
        <f>U725*H725</f>
        <v>0.0764764</v>
      </c>
      <c r="W725" s="228">
        <v>0</v>
      </c>
      <c r="X725" s="229">
        <f>W725*H725</f>
        <v>0</v>
      </c>
      <c r="Y725" s="40"/>
      <c r="Z725" s="40"/>
      <c r="AA725" s="40"/>
      <c r="AB725" s="40"/>
      <c r="AC725" s="40"/>
      <c r="AD725" s="40"/>
      <c r="AE725" s="40"/>
      <c r="AR725" s="230" t="s">
        <v>302</v>
      </c>
      <c r="AT725" s="230" t="s">
        <v>213</v>
      </c>
      <c r="AU725" s="230" t="s">
        <v>86</v>
      </c>
      <c r="AY725" s="19" t="s">
        <v>211</v>
      </c>
      <c r="BE725" s="231">
        <f>IF(O725="základní",K725,0)</f>
        <v>0</v>
      </c>
      <c r="BF725" s="231">
        <f>IF(O725="snížená",K725,0)</f>
        <v>0</v>
      </c>
      <c r="BG725" s="231">
        <f>IF(O725="zákl. přenesená",K725,0)</f>
        <v>0</v>
      </c>
      <c r="BH725" s="231">
        <f>IF(O725="sníž. přenesená",K725,0)</f>
        <v>0</v>
      </c>
      <c r="BI725" s="231">
        <f>IF(O725="nulová",K725,0)</f>
        <v>0</v>
      </c>
      <c r="BJ725" s="19" t="s">
        <v>84</v>
      </c>
      <c r="BK725" s="231">
        <f>ROUND(P725*H725,2)</f>
        <v>0</v>
      </c>
      <c r="BL725" s="19" t="s">
        <v>302</v>
      </c>
      <c r="BM725" s="230" t="s">
        <v>2345</v>
      </c>
    </row>
    <row r="726" s="2" customFormat="1">
      <c r="A726" s="40"/>
      <c r="B726" s="41"/>
      <c r="C726" s="42"/>
      <c r="D726" s="232" t="s">
        <v>220</v>
      </c>
      <c r="E726" s="42"/>
      <c r="F726" s="233" t="s">
        <v>2346</v>
      </c>
      <c r="G726" s="42"/>
      <c r="H726" s="42"/>
      <c r="I726" s="234"/>
      <c r="J726" s="234"/>
      <c r="K726" s="42"/>
      <c r="L726" s="42"/>
      <c r="M726" s="46"/>
      <c r="N726" s="235"/>
      <c r="O726" s="236"/>
      <c r="P726" s="86"/>
      <c r="Q726" s="86"/>
      <c r="R726" s="86"/>
      <c r="S726" s="86"/>
      <c r="T726" s="86"/>
      <c r="U726" s="86"/>
      <c r="V726" s="86"/>
      <c r="W726" s="86"/>
      <c r="X726" s="87"/>
      <c r="Y726" s="40"/>
      <c r="Z726" s="40"/>
      <c r="AA726" s="40"/>
      <c r="AB726" s="40"/>
      <c r="AC726" s="40"/>
      <c r="AD726" s="40"/>
      <c r="AE726" s="40"/>
      <c r="AT726" s="19" t="s">
        <v>220</v>
      </c>
      <c r="AU726" s="19" t="s">
        <v>86</v>
      </c>
    </row>
    <row r="727" s="13" customFormat="1">
      <c r="A727" s="13"/>
      <c r="B727" s="237"/>
      <c r="C727" s="238"/>
      <c r="D727" s="232" t="s">
        <v>222</v>
      </c>
      <c r="E727" s="239" t="s">
        <v>22</v>
      </c>
      <c r="F727" s="240" t="s">
        <v>2347</v>
      </c>
      <c r="G727" s="238"/>
      <c r="H727" s="241">
        <v>267.39999999999998</v>
      </c>
      <c r="I727" s="242"/>
      <c r="J727" s="242"/>
      <c r="K727" s="238"/>
      <c r="L727" s="238"/>
      <c r="M727" s="243"/>
      <c r="N727" s="280"/>
      <c r="O727" s="281"/>
      <c r="P727" s="281"/>
      <c r="Q727" s="281"/>
      <c r="R727" s="281"/>
      <c r="S727" s="281"/>
      <c r="T727" s="281"/>
      <c r="U727" s="281"/>
      <c r="V727" s="281"/>
      <c r="W727" s="281"/>
      <c r="X727" s="282"/>
      <c r="Y727" s="13"/>
      <c r="Z727" s="13"/>
      <c r="AA727" s="13"/>
      <c r="AB727" s="13"/>
      <c r="AC727" s="13"/>
      <c r="AD727" s="13"/>
      <c r="AE727" s="13"/>
      <c r="AT727" s="247" t="s">
        <v>222</v>
      </c>
      <c r="AU727" s="247" t="s">
        <v>86</v>
      </c>
      <c r="AV727" s="13" t="s">
        <v>86</v>
      </c>
      <c r="AW727" s="13" t="s">
        <v>5</v>
      </c>
      <c r="AX727" s="13" t="s">
        <v>84</v>
      </c>
      <c r="AY727" s="247" t="s">
        <v>211</v>
      </c>
    </row>
    <row r="728" s="2" customFormat="1" ht="6.96" customHeight="1">
      <c r="A728" s="40"/>
      <c r="B728" s="61"/>
      <c r="C728" s="62"/>
      <c r="D728" s="62"/>
      <c r="E728" s="62"/>
      <c r="F728" s="62"/>
      <c r="G728" s="62"/>
      <c r="H728" s="62"/>
      <c r="I728" s="62"/>
      <c r="J728" s="62"/>
      <c r="K728" s="62"/>
      <c r="L728" s="62"/>
      <c r="M728" s="46"/>
      <c r="N728" s="40"/>
      <c r="P728" s="40"/>
      <c r="Q728" s="40"/>
      <c r="R728" s="40"/>
      <c r="S728" s="40"/>
      <c r="T728" s="40"/>
      <c r="U728" s="40"/>
      <c r="V728" s="40"/>
      <c r="W728" s="40"/>
      <c r="X728" s="40"/>
      <c r="Y728" s="40"/>
      <c r="Z728" s="40"/>
      <c r="AA728" s="40"/>
      <c r="AB728" s="40"/>
      <c r="AC728" s="40"/>
      <c r="AD728" s="40"/>
      <c r="AE728" s="40"/>
    </row>
  </sheetData>
  <sheetProtection sheet="1" autoFilter="0" formatColumns="0" formatRows="0" objects="1" scenarios="1" spinCount="100000" saltValue="1kHfMwUKQEarCtWHfcEgA2Pgq2/BfbP53nfulddtQmusz21C23taf/USgYZfgf5q8M8FH6M3qzggxWY/ew9q4Q==" hashValue="HvbOb4lPy71lziqCSJsBiwQGWCEA4j6gC8suQtTl7ayVf6g6pKxXbBDyYKDJ6YpebF1chI9a0ZqqnttFfX8zEA==" algorithmName="SHA-512" password="CC35"/>
  <autoFilter ref="C108:L727"/>
  <mergeCells count="12">
    <mergeCell ref="E7:H7"/>
    <mergeCell ref="E9:H9"/>
    <mergeCell ref="E11:H11"/>
    <mergeCell ref="E20:H20"/>
    <mergeCell ref="E29:H29"/>
    <mergeCell ref="E52:H52"/>
    <mergeCell ref="E54:H54"/>
    <mergeCell ref="E56:H56"/>
    <mergeCell ref="E97:H97"/>
    <mergeCell ref="E99:H99"/>
    <mergeCell ref="E101:H101"/>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112</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1712</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2348</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22</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ROUND(K97,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ROUND((SUM(BE97:BE373)),  2)</f>
        <v>0</v>
      </c>
      <c r="G37" s="40"/>
      <c r="H37" s="40"/>
      <c r="I37" s="161">
        <v>0.20999999999999999</v>
      </c>
      <c r="J37" s="40"/>
      <c r="K37" s="156">
        <f>ROUND(((SUM(BE97:BE373))*I37),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ROUND((SUM(BF97:BF373)),  2)</f>
        <v>0</v>
      </c>
      <c r="G38" s="40"/>
      <c r="H38" s="40"/>
      <c r="I38" s="161">
        <v>0.14999999999999999</v>
      </c>
      <c r="J38" s="40"/>
      <c r="K38" s="156">
        <f>ROUND(((SUM(BF97:BF373))*I38),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ROUND((SUM(BG97:BG373)),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ROUND((SUM(BH97:BH373)),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ROUND((SUM(BI97:BI373)),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1712</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02 - elektroinstalace</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Q97</f>
        <v>0</v>
      </c>
      <c r="J65" s="104">
        <f>R97</f>
        <v>0</v>
      </c>
      <c r="K65" s="104">
        <f>K97</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185</v>
      </c>
      <c r="E66" s="181"/>
      <c r="F66" s="181"/>
      <c r="G66" s="181"/>
      <c r="H66" s="181"/>
      <c r="I66" s="182">
        <f>Q98</f>
        <v>0</v>
      </c>
      <c r="J66" s="182">
        <f>R98</f>
        <v>0</v>
      </c>
      <c r="K66" s="182">
        <f>K98</f>
        <v>0</v>
      </c>
      <c r="L66" s="179"/>
      <c r="M66" s="183"/>
      <c r="S66" s="9"/>
      <c r="T66" s="9"/>
      <c r="U66" s="9"/>
      <c r="V66" s="9"/>
      <c r="W66" s="9"/>
      <c r="X66" s="9"/>
      <c r="Y66" s="9"/>
      <c r="Z66" s="9"/>
      <c r="AA66" s="9"/>
      <c r="AB66" s="9"/>
      <c r="AC66" s="9"/>
      <c r="AD66" s="9"/>
      <c r="AE66" s="9"/>
    </row>
    <row r="67" s="10" customFormat="1" ht="19.92" customHeight="1">
      <c r="A67" s="10"/>
      <c r="B67" s="184"/>
      <c r="C67" s="129"/>
      <c r="D67" s="185" t="s">
        <v>1496</v>
      </c>
      <c r="E67" s="186"/>
      <c r="F67" s="186"/>
      <c r="G67" s="186"/>
      <c r="H67" s="186"/>
      <c r="I67" s="187">
        <f>Q99</f>
        <v>0</v>
      </c>
      <c r="J67" s="187">
        <f>R99</f>
        <v>0</v>
      </c>
      <c r="K67" s="187">
        <f>K99</f>
        <v>0</v>
      </c>
      <c r="L67" s="129"/>
      <c r="M67" s="188"/>
      <c r="S67" s="10"/>
      <c r="T67" s="10"/>
      <c r="U67" s="10"/>
      <c r="V67" s="10"/>
      <c r="W67" s="10"/>
      <c r="X67" s="10"/>
      <c r="Y67" s="10"/>
      <c r="Z67" s="10"/>
      <c r="AA67" s="10"/>
      <c r="AB67" s="10"/>
      <c r="AC67" s="10"/>
      <c r="AD67" s="10"/>
      <c r="AE67" s="10"/>
    </row>
    <row r="68" s="10" customFormat="1" ht="14.88" customHeight="1">
      <c r="A68" s="10"/>
      <c r="B68" s="184"/>
      <c r="C68" s="129"/>
      <c r="D68" s="185" t="s">
        <v>2349</v>
      </c>
      <c r="E68" s="186"/>
      <c r="F68" s="186"/>
      <c r="G68" s="186"/>
      <c r="H68" s="186"/>
      <c r="I68" s="187">
        <f>Q100</f>
        <v>0</v>
      </c>
      <c r="J68" s="187">
        <f>R100</f>
        <v>0</v>
      </c>
      <c r="K68" s="187">
        <f>K100</f>
        <v>0</v>
      </c>
      <c r="L68" s="129"/>
      <c r="M68" s="188"/>
      <c r="S68" s="10"/>
      <c r="T68" s="10"/>
      <c r="U68" s="10"/>
      <c r="V68" s="10"/>
      <c r="W68" s="10"/>
      <c r="X68" s="10"/>
      <c r="Y68" s="10"/>
      <c r="Z68" s="10"/>
      <c r="AA68" s="10"/>
      <c r="AB68" s="10"/>
      <c r="AC68" s="10"/>
      <c r="AD68" s="10"/>
      <c r="AE68" s="10"/>
    </row>
    <row r="69" s="10" customFormat="1" ht="14.88" customHeight="1">
      <c r="A69" s="10"/>
      <c r="B69" s="184"/>
      <c r="C69" s="129"/>
      <c r="D69" s="185" t="s">
        <v>2350</v>
      </c>
      <c r="E69" s="186"/>
      <c r="F69" s="186"/>
      <c r="G69" s="186"/>
      <c r="H69" s="186"/>
      <c r="I69" s="187">
        <f>Q117</f>
        <v>0</v>
      </c>
      <c r="J69" s="187">
        <f>R117</f>
        <v>0</v>
      </c>
      <c r="K69" s="187">
        <f>K117</f>
        <v>0</v>
      </c>
      <c r="L69" s="129"/>
      <c r="M69" s="188"/>
      <c r="S69" s="10"/>
      <c r="T69" s="10"/>
      <c r="U69" s="10"/>
      <c r="V69" s="10"/>
      <c r="W69" s="10"/>
      <c r="X69" s="10"/>
      <c r="Y69" s="10"/>
      <c r="Z69" s="10"/>
      <c r="AA69" s="10"/>
      <c r="AB69" s="10"/>
      <c r="AC69" s="10"/>
      <c r="AD69" s="10"/>
      <c r="AE69" s="10"/>
    </row>
    <row r="70" s="10" customFormat="1" ht="14.88" customHeight="1">
      <c r="A70" s="10"/>
      <c r="B70" s="184"/>
      <c r="C70" s="129"/>
      <c r="D70" s="185" t="s">
        <v>2351</v>
      </c>
      <c r="E70" s="186"/>
      <c r="F70" s="186"/>
      <c r="G70" s="186"/>
      <c r="H70" s="186"/>
      <c r="I70" s="187">
        <f>Q138</f>
        <v>0</v>
      </c>
      <c r="J70" s="187">
        <f>R138</f>
        <v>0</v>
      </c>
      <c r="K70" s="187">
        <f>K138</f>
        <v>0</v>
      </c>
      <c r="L70" s="129"/>
      <c r="M70" s="188"/>
      <c r="S70" s="10"/>
      <c r="T70" s="10"/>
      <c r="U70" s="10"/>
      <c r="V70" s="10"/>
      <c r="W70" s="10"/>
      <c r="X70" s="10"/>
      <c r="Y70" s="10"/>
      <c r="Z70" s="10"/>
      <c r="AA70" s="10"/>
      <c r="AB70" s="10"/>
      <c r="AC70" s="10"/>
      <c r="AD70" s="10"/>
      <c r="AE70" s="10"/>
    </row>
    <row r="71" s="10" customFormat="1" ht="14.88" customHeight="1">
      <c r="A71" s="10"/>
      <c r="B71" s="184"/>
      <c r="C71" s="129"/>
      <c r="D71" s="185" t="s">
        <v>2352</v>
      </c>
      <c r="E71" s="186"/>
      <c r="F71" s="186"/>
      <c r="G71" s="186"/>
      <c r="H71" s="186"/>
      <c r="I71" s="187">
        <f>Q173</f>
        <v>0</v>
      </c>
      <c r="J71" s="187">
        <f>R173</f>
        <v>0</v>
      </c>
      <c r="K71" s="187">
        <f>K173</f>
        <v>0</v>
      </c>
      <c r="L71" s="129"/>
      <c r="M71" s="188"/>
      <c r="S71" s="10"/>
      <c r="T71" s="10"/>
      <c r="U71" s="10"/>
      <c r="V71" s="10"/>
      <c r="W71" s="10"/>
      <c r="X71" s="10"/>
      <c r="Y71" s="10"/>
      <c r="Z71" s="10"/>
      <c r="AA71" s="10"/>
      <c r="AB71" s="10"/>
      <c r="AC71" s="10"/>
      <c r="AD71" s="10"/>
      <c r="AE71" s="10"/>
    </row>
    <row r="72" s="10" customFormat="1" ht="14.88" customHeight="1">
      <c r="A72" s="10"/>
      <c r="B72" s="184"/>
      <c r="C72" s="129"/>
      <c r="D72" s="185" t="s">
        <v>2353</v>
      </c>
      <c r="E72" s="186"/>
      <c r="F72" s="186"/>
      <c r="G72" s="186"/>
      <c r="H72" s="186"/>
      <c r="I72" s="187">
        <f>Q218</f>
        <v>0</v>
      </c>
      <c r="J72" s="187">
        <f>R218</f>
        <v>0</v>
      </c>
      <c r="K72" s="187">
        <f>K218</f>
        <v>0</v>
      </c>
      <c r="L72" s="129"/>
      <c r="M72" s="188"/>
      <c r="S72" s="10"/>
      <c r="T72" s="10"/>
      <c r="U72" s="10"/>
      <c r="V72" s="10"/>
      <c r="W72" s="10"/>
      <c r="X72" s="10"/>
      <c r="Y72" s="10"/>
      <c r="Z72" s="10"/>
      <c r="AA72" s="10"/>
      <c r="AB72" s="10"/>
      <c r="AC72" s="10"/>
      <c r="AD72" s="10"/>
      <c r="AE72" s="10"/>
    </row>
    <row r="73" s="10" customFormat="1" ht="14.88" customHeight="1">
      <c r="A73" s="10"/>
      <c r="B73" s="184"/>
      <c r="C73" s="129"/>
      <c r="D73" s="185" t="s">
        <v>1502</v>
      </c>
      <c r="E73" s="186"/>
      <c r="F73" s="186"/>
      <c r="G73" s="186"/>
      <c r="H73" s="186"/>
      <c r="I73" s="187">
        <f>Q241</f>
        <v>0</v>
      </c>
      <c r="J73" s="187">
        <f>R241</f>
        <v>0</v>
      </c>
      <c r="K73" s="187">
        <f>K241</f>
        <v>0</v>
      </c>
      <c r="L73" s="129"/>
      <c r="M73" s="188"/>
      <c r="S73" s="10"/>
      <c r="T73" s="10"/>
      <c r="U73" s="10"/>
      <c r="V73" s="10"/>
      <c r="W73" s="10"/>
      <c r="X73" s="10"/>
      <c r="Y73" s="10"/>
      <c r="Z73" s="10"/>
      <c r="AA73" s="10"/>
      <c r="AB73" s="10"/>
      <c r="AC73" s="10"/>
      <c r="AD73" s="10"/>
      <c r="AE73" s="10"/>
    </row>
    <row r="74" s="10" customFormat="1" ht="14.88" customHeight="1">
      <c r="A74" s="10"/>
      <c r="B74" s="184"/>
      <c r="C74" s="129"/>
      <c r="D74" s="185" t="s">
        <v>2354</v>
      </c>
      <c r="E74" s="186"/>
      <c r="F74" s="186"/>
      <c r="G74" s="186"/>
      <c r="H74" s="186"/>
      <c r="I74" s="187">
        <f>Q328</f>
        <v>0</v>
      </c>
      <c r="J74" s="187">
        <f>R328</f>
        <v>0</v>
      </c>
      <c r="K74" s="187">
        <f>K328</f>
        <v>0</v>
      </c>
      <c r="L74" s="129"/>
      <c r="M74" s="188"/>
      <c r="S74" s="10"/>
      <c r="T74" s="10"/>
      <c r="U74" s="10"/>
      <c r="V74" s="10"/>
      <c r="W74" s="10"/>
      <c r="X74" s="10"/>
      <c r="Y74" s="10"/>
      <c r="Z74" s="10"/>
      <c r="AA74" s="10"/>
      <c r="AB74" s="10"/>
      <c r="AC74" s="10"/>
      <c r="AD74" s="10"/>
      <c r="AE74" s="10"/>
    </row>
    <row r="75" s="10" customFormat="1" ht="14.88" customHeight="1">
      <c r="A75" s="10"/>
      <c r="B75" s="184"/>
      <c r="C75" s="129"/>
      <c r="D75" s="185" t="s">
        <v>2355</v>
      </c>
      <c r="E75" s="186"/>
      <c r="F75" s="186"/>
      <c r="G75" s="186"/>
      <c r="H75" s="186"/>
      <c r="I75" s="187">
        <f>Q333</f>
        <v>0</v>
      </c>
      <c r="J75" s="187">
        <f>R333</f>
        <v>0</v>
      </c>
      <c r="K75" s="187">
        <f>K333</f>
        <v>0</v>
      </c>
      <c r="L75" s="129"/>
      <c r="M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42"/>
      <c r="M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62"/>
      <c r="M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64"/>
      <c r="M81" s="148"/>
      <c r="S81" s="40"/>
      <c r="T81" s="40"/>
      <c r="U81" s="40"/>
      <c r="V81" s="40"/>
      <c r="W81" s="40"/>
      <c r="X81" s="40"/>
      <c r="Y81" s="40"/>
      <c r="Z81" s="40"/>
      <c r="AA81" s="40"/>
      <c r="AB81" s="40"/>
      <c r="AC81" s="40"/>
      <c r="AD81" s="40"/>
      <c r="AE81" s="40"/>
    </row>
    <row r="82" s="2" customFormat="1" ht="24.96" customHeight="1">
      <c r="A82" s="40"/>
      <c r="B82" s="41"/>
      <c r="C82" s="25" t="s">
        <v>192</v>
      </c>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2" customHeight="1">
      <c r="A84" s="40"/>
      <c r="B84" s="41"/>
      <c r="C84" s="34" t="s">
        <v>17</v>
      </c>
      <c r="D84" s="42"/>
      <c r="E84" s="42"/>
      <c r="F84" s="42"/>
      <c r="G84" s="42"/>
      <c r="H84" s="42"/>
      <c r="I84" s="42"/>
      <c r="J84" s="42"/>
      <c r="K84" s="42"/>
      <c r="L84" s="42"/>
      <c r="M84" s="148"/>
      <c r="S84" s="40"/>
      <c r="T84" s="40"/>
      <c r="U84" s="40"/>
      <c r="V84" s="40"/>
      <c r="W84" s="40"/>
      <c r="X84" s="40"/>
      <c r="Y84" s="40"/>
      <c r="Z84" s="40"/>
      <c r="AA84" s="40"/>
      <c r="AB84" s="40"/>
      <c r="AC84" s="40"/>
      <c r="AD84" s="40"/>
      <c r="AE84" s="40"/>
    </row>
    <row r="85" s="2" customFormat="1" ht="16.5" customHeight="1">
      <c r="A85" s="40"/>
      <c r="B85" s="41"/>
      <c r="C85" s="42"/>
      <c r="D85" s="42"/>
      <c r="E85" s="173" t="str">
        <f>E7</f>
        <v>Stavební úpravy pro bezbariérovost objektu ZŠ Liberec, U školy, Liberec</v>
      </c>
      <c r="F85" s="34"/>
      <c r="G85" s="34"/>
      <c r="H85" s="34"/>
      <c r="I85" s="42"/>
      <c r="J85" s="42"/>
      <c r="K85" s="42"/>
      <c r="L85" s="42"/>
      <c r="M85" s="148"/>
      <c r="S85" s="40"/>
      <c r="T85" s="40"/>
      <c r="U85" s="40"/>
      <c r="V85" s="40"/>
      <c r="W85" s="40"/>
      <c r="X85" s="40"/>
      <c r="Y85" s="40"/>
      <c r="Z85" s="40"/>
      <c r="AA85" s="40"/>
      <c r="AB85" s="40"/>
      <c r="AC85" s="40"/>
      <c r="AD85" s="40"/>
      <c r="AE85" s="40"/>
    </row>
    <row r="86" s="1" customFormat="1" ht="12" customHeight="1">
      <c r="B86" s="23"/>
      <c r="C86" s="34" t="s">
        <v>164</v>
      </c>
      <c r="D86" s="24"/>
      <c r="E86" s="24"/>
      <c r="F86" s="24"/>
      <c r="G86" s="24"/>
      <c r="H86" s="24"/>
      <c r="I86" s="24"/>
      <c r="J86" s="24"/>
      <c r="K86" s="24"/>
      <c r="L86" s="24"/>
      <c r="M86" s="22"/>
    </row>
    <row r="87" s="2" customFormat="1" ht="16.5" customHeight="1">
      <c r="A87" s="40"/>
      <c r="B87" s="41"/>
      <c r="C87" s="42"/>
      <c r="D87" s="42"/>
      <c r="E87" s="173" t="s">
        <v>1712</v>
      </c>
      <c r="F87" s="42"/>
      <c r="G87" s="42"/>
      <c r="H87" s="42"/>
      <c r="I87" s="42"/>
      <c r="J87" s="42"/>
      <c r="K87" s="42"/>
      <c r="L87" s="42"/>
      <c r="M87" s="148"/>
      <c r="S87" s="40"/>
      <c r="T87" s="40"/>
      <c r="U87" s="40"/>
      <c r="V87" s="40"/>
      <c r="W87" s="40"/>
      <c r="X87" s="40"/>
      <c r="Y87" s="40"/>
      <c r="Z87" s="40"/>
      <c r="AA87" s="40"/>
      <c r="AB87" s="40"/>
      <c r="AC87" s="40"/>
      <c r="AD87" s="40"/>
      <c r="AE87" s="40"/>
    </row>
    <row r="88" s="2" customFormat="1" ht="12" customHeight="1">
      <c r="A88" s="40"/>
      <c r="B88" s="41"/>
      <c r="C88" s="34" t="s">
        <v>166</v>
      </c>
      <c r="D88" s="42"/>
      <c r="E88" s="42"/>
      <c r="F88" s="42"/>
      <c r="G88" s="42"/>
      <c r="H88" s="42"/>
      <c r="I88" s="42"/>
      <c r="J88" s="42"/>
      <c r="K88" s="42"/>
      <c r="L88" s="42"/>
      <c r="M88" s="148"/>
      <c r="S88" s="40"/>
      <c r="T88" s="40"/>
      <c r="U88" s="40"/>
      <c r="V88" s="40"/>
      <c r="W88" s="40"/>
      <c r="X88" s="40"/>
      <c r="Y88" s="40"/>
      <c r="Z88" s="40"/>
      <c r="AA88" s="40"/>
      <c r="AB88" s="40"/>
      <c r="AC88" s="40"/>
      <c r="AD88" s="40"/>
      <c r="AE88" s="40"/>
    </row>
    <row r="89" s="2" customFormat="1" ht="16.5" customHeight="1">
      <c r="A89" s="40"/>
      <c r="B89" s="41"/>
      <c r="C89" s="42"/>
      <c r="D89" s="42"/>
      <c r="E89" s="71" t="str">
        <f>E11</f>
        <v>02 - elektroinstalace</v>
      </c>
      <c r="F89" s="42"/>
      <c r="G89" s="42"/>
      <c r="H89" s="42"/>
      <c r="I89" s="42"/>
      <c r="J89" s="42"/>
      <c r="K89" s="42"/>
      <c r="L89" s="42"/>
      <c r="M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42"/>
      <c r="M90" s="148"/>
      <c r="S90" s="40"/>
      <c r="T90" s="40"/>
      <c r="U90" s="40"/>
      <c r="V90" s="40"/>
      <c r="W90" s="40"/>
      <c r="X90" s="40"/>
      <c r="Y90" s="40"/>
      <c r="Z90" s="40"/>
      <c r="AA90" s="40"/>
      <c r="AB90" s="40"/>
      <c r="AC90" s="40"/>
      <c r="AD90" s="40"/>
      <c r="AE90" s="40"/>
    </row>
    <row r="91" s="2" customFormat="1" ht="12" customHeight="1">
      <c r="A91" s="40"/>
      <c r="B91" s="41"/>
      <c r="C91" s="34" t="s">
        <v>23</v>
      </c>
      <c r="D91" s="42"/>
      <c r="E91" s="42"/>
      <c r="F91" s="29" t="str">
        <f>F14</f>
        <v>Liberec</v>
      </c>
      <c r="G91" s="42"/>
      <c r="H91" s="42"/>
      <c r="I91" s="34" t="s">
        <v>25</v>
      </c>
      <c r="J91" s="74" t="str">
        <f>IF(J14="","",J14)</f>
        <v>11.2.2022</v>
      </c>
      <c r="K91" s="42"/>
      <c r="L91" s="42"/>
      <c r="M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42"/>
      <c r="M92" s="148"/>
      <c r="S92" s="40"/>
      <c r="T92" s="40"/>
      <c r="U92" s="40"/>
      <c r="V92" s="40"/>
      <c r="W92" s="40"/>
      <c r="X92" s="40"/>
      <c r="Y92" s="40"/>
      <c r="Z92" s="40"/>
      <c r="AA92" s="40"/>
      <c r="AB92" s="40"/>
      <c r="AC92" s="40"/>
      <c r="AD92" s="40"/>
      <c r="AE92" s="40"/>
    </row>
    <row r="93" s="2" customFormat="1" ht="40.05" customHeight="1">
      <c r="A93" s="40"/>
      <c r="B93" s="41"/>
      <c r="C93" s="34" t="s">
        <v>27</v>
      </c>
      <c r="D93" s="42"/>
      <c r="E93" s="42"/>
      <c r="F93" s="29" t="str">
        <f>E17</f>
        <v>Statutární město Liberec</v>
      </c>
      <c r="G93" s="42"/>
      <c r="H93" s="42"/>
      <c r="I93" s="34" t="s">
        <v>34</v>
      </c>
      <c r="J93" s="38" t="str">
        <f>E23</f>
        <v>TRIGLYPH architektonická kancelář s.r.o.</v>
      </c>
      <c r="K93" s="42"/>
      <c r="L93" s="42"/>
      <c r="M93" s="148"/>
      <c r="S93" s="40"/>
      <c r="T93" s="40"/>
      <c r="U93" s="40"/>
      <c r="V93" s="40"/>
      <c r="W93" s="40"/>
      <c r="X93" s="40"/>
      <c r="Y93" s="40"/>
      <c r="Z93" s="40"/>
      <c r="AA93" s="40"/>
      <c r="AB93" s="40"/>
      <c r="AC93" s="40"/>
      <c r="AD93" s="40"/>
      <c r="AE93" s="40"/>
    </row>
    <row r="94" s="2" customFormat="1" ht="15.15" customHeight="1">
      <c r="A94" s="40"/>
      <c r="B94" s="41"/>
      <c r="C94" s="34" t="s">
        <v>32</v>
      </c>
      <c r="D94" s="42"/>
      <c r="E94" s="42"/>
      <c r="F94" s="29" t="str">
        <f>IF(E20="","",E20)</f>
        <v>Vyplň údaj</v>
      </c>
      <c r="G94" s="42"/>
      <c r="H94" s="42"/>
      <c r="I94" s="34" t="s">
        <v>37</v>
      </c>
      <c r="J94" s="38" t="str">
        <f>E26</f>
        <v xml:space="preserve"> </v>
      </c>
      <c r="K94" s="42"/>
      <c r="L94" s="42"/>
      <c r="M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42"/>
      <c r="M95" s="148"/>
      <c r="S95" s="40"/>
      <c r="T95" s="40"/>
      <c r="U95" s="40"/>
      <c r="V95" s="40"/>
      <c r="W95" s="40"/>
      <c r="X95" s="40"/>
      <c r="Y95" s="40"/>
      <c r="Z95" s="40"/>
      <c r="AA95" s="40"/>
      <c r="AB95" s="40"/>
      <c r="AC95" s="40"/>
      <c r="AD95" s="40"/>
      <c r="AE95" s="40"/>
    </row>
    <row r="96" s="11" customFormat="1" ht="29.28" customHeight="1">
      <c r="A96" s="189"/>
      <c r="B96" s="190"/>
      <c r="C96" s="191" t="s">
        <v>193</v>
      </c>
      <c r="D96" s="192" t="s">
        <v>60</v>
      </c>
      <c r="E96" s="192" t="s">
        <v>56</v>
      </c>
      <c r="F96" s="192" t="s">
        <v>57</v>
      </c>
      <c r="G96" s="192" t="s">
        <v>194</v>
      </c>
      <c r="H96" s="192" t="s">
        <v>195</v>
      </c>
      <c r="I96" s="192" t="s">
        <v>196</v>
      </c>
      <c r="J96" s="192" t="s">
        <v>197</v>
      </c>
      <c r="K96" s="192" t="s">
        <v>175</v>
      </c>
      <c r="L96" s="193" t="s">
        <v>198</v>
      </c>
      <c r="M96" s="194"/>
      <c r="N96" s="94" t="s">
        <v>22</v>
      </c>
      <c r="O96" s="95" t="s">
        <v>45</v>
      </c>
      <c r="P96" s="95" t="s">
        <v>199</v>
      </c>
      <c r="Q96" s="95" t="s">
        <v>200</v>
      </c>
      <c r="R96" s="95" t="s">
        <v>201</v>
      </c>
      <c r="S96" s="95" t="s">
        <v>202</v>
      </c>
      <c r="T96" s="95" t="s">
        <v>203</v>
      </c>
      <c r="U96" s="95" t="s">
        <v>204</v>
      </c>
      <c r="V96" s="95" t="s">
        <v>205</v>
      </c>
      <c r="W96" s="95" t="s">
        <v>206</v>
      </c>
      <c r="X96" s="96" t="s">
        <v>207</v>
      </c>
      <c r="Y96" s="189"/>
      <c r="Z96" s="189"/>
      <c r="AA96" s="189"/>
      <c r="AB96" s="189"/>
      <c r="AC96" s="189"/>
      <c r="AD96" s="189"/>
      <c r="AE96" s="189"/>
    </row>
    <row r="97" s="2" customFormat="1" ht="22.8" customHeight="1">
      <c r="A97" s="40"/>
      <c r="B97" s="41"/>
      <c r="C97" s="101" t="s">
        <v>208</v>
      </c>
      <c r="D97" s="42"/>
      <c r="E97" s="42"/>
      <c r="F97" s="42"/>
      <c r="G97" s="42"/>
      <c r="H97" s="42"/>
      <c r="I97" s="42"/>
      <c r="J97" s="42"/>
      <c r="K97" s="195">
        <f>BK97</f>
        <v>0</v>
      </c>
      <c r="L97" s="42"/>
      <c r="M97" s="46"/>
      <c r="N97" s="97"/>
      <c r="O97" s="196"/>
      <c r="P97" s="98"/>
      <c r="Q97" s="197">
        <f>Q98</f>
        <v>0</v>
      </c>
      <c r="R97" s="197">
        <f>R98</f>
        <v>0</v>
      </c>
      <c r="S97" s="98"/>
      <c r="T97" s="198">
        <f>T98</f>
        <v>0</v>
      </c>
      <c r="U97" s="98"/>
      <c r="V97" s="198">
        <f>V98</f>
        <v>0</v>
      </c>
      <c r="W97" s="98"/>
      <c r="X97" s="199">
        <f>X98</f>
        <v>0</v>
      </c>
      <c r="Y97" s="40"/>
      <c r="Z97" s="40"/>
      <c r="AA97" s="40"/>
      <c r="AB97" s="40"/>
      <c r="AC97" s="40"/>
      <c r="AD97" s="40"/>
      <c r="AE97" s="40"/>
      <c r="AT97" s="19" t="s">
        <v>76</v>
      </c>
      <c r="AU97" s="19" t="s">
        <v>176</v>
      </c>
      <c r="BK97" s="200">
        <f>BK98</f>
        <v>0</v>
      </c>
    </row>
    <row r="98" s="12" customFormat="1" ht="25.92" customHeight="1">
      <c r="A98" s="12"/>
      <c r="B98" s="201"/>
      <c r="C98" s="202"/>
      <c r="D98" s="203" t="s">
        <v>76</v>
      </c>
      <c r="E98" s="204" t="s">
        <v>441</v>
      </c>
      <c r="F98" s="204" t="s">
        <v>442</v>
      </c>
      <c r="G98" s="202"/>
      <c r="H98" s="202"/>
      <c r="I98" s="205"/>
      <c r="J98" s="205"/>
      <c r="K98" s="206">
        <f>BK98</f>
        <v>0</v>
      </c>
      <c r="L98" s="202"/>
      <c r="M98" s="207"/>
      <c r="N98" s="208"/>
      <c r="O98" s="209"/>
      <c r="P98" s="209"/>
      <c r="Q98" s="210">
        <f>Q99</f>
        <v>0</v>
      </c>
      <c r="R98" s="210">
        <f>R99</f>
        <v>0</v>
      </c>
      <c r="S98" s="209"/>
      <c r="T98" s="211">
        <f>T99</f>
        <v>0</v>
      </c>
      <c r="U98" s="209"/>
      <c r="V98" s="211">
        <f>V99</f>
        <v>0</v>
      </c>
      <c r="W98" s="209"/>
      <c r="X98" s="212">
        <f>X99</f>
        <v>0</v>
      </c>
      <c r="Y98" s="12"/>
      <c r="Z98" s="12"/>
      <c r="AA98" s="12"/>
      <c r="AB98" s="12"/>
      <c r="AC98" s="12"/>
      <c r="AD98" s="12"/>
      <c r="AE98" s="12"/>
      <c r="AR98" s="213" t="s">
        <v>86</v>
      </c>
      <c r="AT98" s="214" t="s">
        <v>76</v>
      </c>
      <c r="AU98" s="214" t="s">
        <v>77</v>
      </c>
      <c r="AY98" s="213" t="s">
        <v>211</v>
      </c>
      <c r="BK98" s="215">
        <f>BK99</f>
        <v>0</v>
      </c>
    </row>
    <row r="99" s="12" customFormat="1" ht="22.8" customHeight="1">
      <c r="A99" s="12"/>
      <c r="B99" s="201"/>
      <c r="C99" s="202"/>
      <c r="D99" s="203" t="s">
        <v>76</v>
      </c>
      <c r="E99" s="216" t="s">
        <v>1504</v>
      </c>
      <c r="F99" s="216" t="s">
        <v>1505</v>
      </c>
      <c r="G99" s="202"/>
      <c r="H99" s="202"/>
      <c r="I99" s="205"/>
      <c r="J99" s="205"/>
      <c r="K99" s="217">
        <f>BK99</f>
        <v>0</v>
      </c>
      <c r="L99" s="202"/>
      <c r="M99" s="207"/>
      <c r="N99" s="208"/>
      <c r="O99" s="209"/>
      <c r="P99" s="209"/>
      <c r="Q99" s="210">
        <f>Q100+Q117+Q138+Q173+Q218+Q241+Q328+Q333</f>
        <v>0</v>
      </c>
      <c r="R99" s="210">
        <f>R100+R117+R138+R173+R218+R241+R328+R333</f>
        <v>0</v>
      </c>
      <c r="S99" s="209"/>
      <c r="T99" s="211">
        <f>T100+T117+T138+T173+T218+T241+T328+T333</f>
        <v>0</v>
      </c>
      <c r="U99" s="209"/>
      <c r="V99" s="211">
        <f>V100+V117+V138+V173+V218+V241+V328+V333</f>
        <v>0</v>
      </c>
      <c r="W99" s="209"/>
      <c r="X99" s="212">
        <f>X100+X117+X138+X173+X218+X241+X328+X333</f>
        <v>0</v>
      </c>
      <c r="Y99" s="12"/>
      <c r="Z99" s="12"/>
      <c r="AA99" s="12"/>
      <c r="AB99" s="12"/>
      <c r="AC99" s="12"/>
      <c r="AD99" s="12"/>
      <c r="AE99" s="12"/>
      <c r="AR99" s="213" t="s">
        <v>86</v>
      </c>
      <c r="AT99" s="214" t="s">
        <v>76</v>
      </c>
      <c r="AU99" s="214" t="s">
        <v>84</v>
      </c>
      <c r="AY99" s="213" t="s">
        <v>211</v>
      </c>
      <c r="BK99" s="215">
        <f>BK100+BK117+BK138+BK173+BK218+BK241+BK328+BK333</f>
        <v>0</v>
      </c>
    </row>
    <row r="100" s="12" customFormat="1" ht="20.88" customHeight="1">
      <c r="A100" s="12"/>
      <c r="B100" s="201"/>
      <c r="C100" s="202"/>
      <c r="D100" s="203" t="s">
        <v>76</v>
      </c>
      <c r="E100" s="216" t="s">
        <v>1506</v>
      </c>
      <c r="F100" s="216" t="s">
        <v>2356</v>
      </c>
      <c r="G100" s="202"/>
      <c r="H100" s="202"/>
      <c r="I100" s="205"/>
      <c r="J100" s="205"/>
      <c r="K100" s="217">
        <f>BK100</f>
        <v>0</v>
      </c>
      <c r="L100" s="202"/>
      <c r="M100" s="207"/>
      <c r="N100" s="208"/>
      <c r="O100" s="209"/>
      <c r="P100" s="209"/>
      <c r="Q100" s="210">
        <f>SUM(Q101:Q116)</f>
        <v>0</v>
      </c>
      <c r="R100" s="210">
        <f>SUM(R101:R116)</f>
        <v>0</v>
      </c>
      <c r="S100" s="209"/>
      <c r="T100" s="211">
        <f>SUM(T101:T116)</f>
        <v>0</v>
      </c>
      <c r="U100" s="209"/>
      <c r="V100" s="211">
        <f>SUM(V101:V116)</f>
        <v>0</v>
      </c>
      <c r="W100" s="209"/>
      <c r="X100" s="212">
        <f>SUM(X101:X116)</f>
        <v>0</v>
      </c>
      <c r="Y100" s="12"/>
      <c r="Z100" s="12"/>
      <c r="AA100" s="12"/>
      <c r="AB100" s="12"/>
      <c r="AC100" s="12"/>
      <c r="AD100" s="12"/>
      <c r="AE100" s="12"/>
      <c r="AR100" s="213" t="s">
        <v>84</v>
      </c>
      <c r="AT100" s="214" t="s">
        <v>76</v>
      </c>
      <c r="AU100" s="214" t="s">
        <v>86</v>
      </c>
      <c r="AY100" s="213" t="s">
        <v>211</v>
      </c>
      <c r="BK100" s="215">
        <f>SUM(BK101:BK116)</f>
        <v>0</v>
      </c>
    </row>
    <row r="101" s="2" customFormat="1" ht="16.5" customHeight="1">
      <c r="A101" s="40"/>
      <c r="B101" s="41"/>
      <c r="C101" s="218" t="s">
        <v>84</v>
      </c>
      <c r="D101" s="218" t="s">
        <v>213</v>
      </c>
      <c r="E101" s="219" t="s">
        <v>1508</v>
      </c>
      <c r="F101" s="220" t="s">
        <v>2357</v>
      </c>
      <c r="G101" s="221" t="s">
        <v>688</v>
      </c>
      <c r="H101" s="222">
        <v>16</v>
      </c>
      <c r="I101" s="223"/>
      <c r="J101" s="223"/>
      <c r="K101" s="224">
        <f>ROUND(P101*H101,2)</f>
        <v>0</v>
      </c>
      <c r="L101" s="220" t="s">
        <v>22</v>
      </c>
      <c r="M101" s="46"/>
      <c r="N101" s="225" t="s">
        <v>22</v>
      </c>
      <c r="O101" s="226" t="s">
        <v>46</v>
      </c>
      <c r="P101" s="227">
        <f>I101+J101</f>
        <v>0</v>
      </c>
      <c r="Q101" s="227">
        <f>ROUND(I101*H101,2)</f>
        <v>0</v>
      </c>
      <c r="R101" s="227">
        <f>ROUND(J101*H101,2)</f>
        <v>0</v>
      </c>
      <c r="S101" s="86"/>
      <c r="T101" s="228">
        <f>S101*H101</f>
        <v>0</v>
      </c>
      <c r="U101" s="228">
        <v>0</v>
      </c>
      <c r="V101" s="228">
        <f>U101*H101</f>
        <v>0</v>
      </c>
      <c r="W101" s="228">
        <v>0</v>
      </c>
      <c r="X101" s="229">
        <f>W101*H101</f>
        <v>0</v>
      </c>
      <c r="Y101" s="40"/>
      <c r="Z101" s="40"/>
      <c r="AA101" s="40"/>
      <c r="AB101" s="40"/>
      <c r="AC101" s="40"/>
      <c r="AD101" s="40"/>
      <c r="AE101" s="40"/>
      <c r="AR101" s="230" t="s">
        <v>218</v>
      </c>
      <c r="AT101" s="230" t="s">
        <v>213</v>
      </c>
      <c r="AU101" s="230" t="s">
        <v>229</v>
      </c>
      <c r="AY101" s="19" t="s">
        <v>211</v>
      </c>
      <c r="BE101" s="231">
        <f>IF(O101="základní",K101,0)</f>
        <v>0</v>
      </c>
      <c r="BF101" s="231">
        <f>IF(O101="snížená",K101,0)</f>
        <v>0</v>
      </c>
      <c r="BG101" s="231">
        <f>IF(O101="zákl. přenesená",K101,0)</f>
        <v>0</v>
      </c>
      <c r="BH101" s="231">
        <f>IF(O101="sníž. přenesená",K101,0)</f>
        <v>0</v>
      </c>
      <c r="BI101" s="231">
        <f>IF(O101="nulová",K101,0)</f>
        <v>0</v>
      </c>
      <c r="BJ101" s="19" t="s">
        <v>84</v>
      </c>
      <c r="BK101" s="231">
        <f>ROUND(P101*H101,2)</f>
        <v>0</v>
      </c>
      <c r="BL101" s="19" t="s">
        <v>218</v>
      </c>
      <c r="BM101" s="230" t="s">
        <v>2358</v>
      </c>
    </row>
    <row r="102" s="2" customFormat="1">
      <c r="A102" s="40"/>
      <c r="B102" s="41"/>
      <c r="C102" s="42"/>
      <c r="D102" s="232" t="s">
        <v>220</v>
      </c>
      <c r="E102" s="42"/>
      <c r="F102" s="233" t="s">
        <v>2357</v>
      </c>
      <c r="G102" s="42"/>
      <c r="H102" s="42"/>
      <c r="I102" s="234"/>
      <c r="J102" s="234"/>
      <c r="K102" s="42"/>
      <c r="L102" s="42"/>
      <c r="M102" s="46"/>
      <c r="N102" s="235"/>
      <c r="O102" s="236"/>
      <c r="P102" s="86"/>
      <c r="Q102" s="86"/>
      <c r="R102" s="86"/>
      <c r="S102" s="86"/>
      <c r="T102" s="86"/>
      <c r="U102" s="86"/>
      <c r="V102" s="86"/>
      <c r="W102" s="86"/>
      <c r="X102" s="87"/>
      <c r="Y102" s="40"/>
      <c r="Z102" s="40"/>
      <c r="AA102" s="40"/>
      <c r="AB102" s="40"/>
      <c r="AC102" s="40"/>
      <c r="AD102" s="40"/>
      <c r="AE102" s="40"/>
      <c r="AT102" s="19" t="s">
        <v>220</v>
      </c>
      <c r="AU102" s="19" t="s">
        <v>229</v>
      </c>
    </row>
    <row r="103" s="2" customFormat="1" ht="16.5" customHeight="1">
      <c r="A103" s="40"/>
      <c r="B103" s="41"/>
      <c r="C103" s="218" t="s">
        <v>86</v>
      </c>
      <c r="D103" s="218" t="s">
        <v>213</v>
      </c>
      <c r="E103" s="219" t="s">
        <v>1511</v>
      </c>
      <c r="F103" s="220" t="s">
        <v>2359</v>
      </c>
      <c r="G103" s="221" t="s">
        <v>688</v>
      </c>
      <c r="H103" s="222">
        <v>16</v>
      </c>
      <c r="I103" s="223"/>
      <c r="J103" s="223"/>
      <c r="K103" s="224">
        <f>ROUND(P103*H103,2)</f>
        <v>0</v>
      </c>
      <c r="L103" s="220" t="s">
        <v>22</v>
      </c>
      <c r="M103" s="46"/>
      <c r="N103" s="225" t="s">
        <v>22</v>
      </c>
      <c r="O103" s="226" t="s">
        <v>46</v>
      </c>
      <c r="P103" s="227">
        <f>I103+J103</f>
        <v>0</v>
      </c>
      <c r="Q103" s="227">
        <f>ROUND(I103*H103,2)</f>
        <v>0</v>
      </c>
      <c r="R103" s="227">
        <f>ROUND(J103*H103,2)</f>
        <v>0</v>
      </c>
      <c r="S103" s="86"/>
      <c r="T103" s="228">
        <f>S103*H103</f>
        <v>0</v>
      </c>
      <c r="U103" s="228">
        <v>0</v>
      </c>
      <c r="V103" s="228">
        <f>U103*H103</f>
        <v>0</v>
      </c>
      <c r="W103" s="228">
        <v>0</v>
      </c>
      <c r="X103" s="229">
        <f>W103*H103</f>
        <v>0</v>
      </c>
      <c r="Y103" s="40"/>
      <c r="Z103" s="40"/>
      <c r="AA103" s="40"/>
      <c r="AB103" s="40"/>
      <c r="AC103" s="40"/>
      <c r="AD103" s="40"/>
      <c r="AE103" s="40"/>
      <c r="AR103" s="230" t="s">
        <v>218</v>
      </c>
      <c r="AT103" s="230" t="s">
        <v>213</v>
      </c>
      <c r="AU103" s="230" t="s">
        <v>229</v>
      </c>
      <c r="AY103" s="19" t="s">
        <v>211</v>
      </c>
      <c r="BE103" s="231">
        <f>IF(O103="základní",K103,0)</f>
        <v>0</v>
      </c>
      <c r="BF103" s="231">
        <f>IF(O103="snížená",K103,0)</f>
        <v>0</v>
      </c>
      <c r="BG103" s="231">
        <f>IF(O103="zákl. přenesená",K103,0)</f>
        <v>0</v>
      </c>
      <c r="BH103" s="231">
        <f>IF(O103="sníž. přenesená",K103,0)</f>
        <v>0</v>
      </c>
      <c r="BI103" s="231">
        <f>IF(O103="nulová",K103,0)</f>
        <v>0</v>
      </c>
      <c r="BJ103" s="19" t="s">
        <v>84</v>
      </c>
      <c r="BK103" s="231">
        <f>ROUND(P103*H103,2)</f>
        <v>0</v>
      </c>
      <c r="BL103" s="19" t="s">
        <v>218</v>
      </c>
      <c r="BM103" s="230" t="s">
        <v>2360</v>
      </c>
    </row>
    <row r="104" s="2" customFormat="1">
      <c r="A104" s="40"/>
      <c r="B104" s="41"/>
      <c r="C104" s="42"/>
      <c r="D104" s="232" t="s">
        <v>220</v>
      </c>
      <c r="E104" s="42"/>
      <c r="F104" s="233" t="s">
        <v>2359</v>
      </c>
      <c r="G104" s="42"/>
      <c r="H104" s="42"/>
      <c r="I104" s="234"/>
      <c r="J104" s="234"/>
      <c r="K104" s="42"/>
      <c r="L104" s="42"/>
      <c r="M104" s="46"/>
      <c r="N104" s="235"/>
      <c r="O104" s="236"/>
      <c r="P104" s="86"/>
      <c r="Q104" s="86"/>
      <c r="R104" s="86"/>
      <c r="S104" s="86"/>
      <c r="T104" s="86"/>
      <c r="U104" s="86"/>
      <c r="V104" s="86"/>
      <c r="W104" s="86"/>
      <c r="X104" s="87"/>
      <c r="Y104" s="40"/>
      <c r="Z104" s="40"/>
      <c r="AA104" s="40"/>
      <c r="AB104" s="40"/>
      <c r="AC104" s="40"/>
      <c r="AD104" s="40"/>
      <c r="AE104" s="40"/>
      <c r="AT104" s="19" t="s">
        <v>220</v>
      </c>
      <c r="AU104" s="19" t="s">
        <v>229</v>
      </c>
    </row>
    <row r="105" s="2" customFormat="1" ht="16.5" customHeight="1">
      <c r="A105" s="40"/>
      <c r="B105" s="41"/>
      <c r="C105" s="218" t="s">
        <v>229</v>
      </c>
      <c r="D105" s="218" t="s">
        <v>213</v>
      </c>
      <c r="E105" s="219" t="s">
        <v>1514</v>
      </c>
      <c r="F105" s="220" t="s">
        <v>2361</v>
      </c>
      <c r="G105" s="221" t="s">
        <v>688</v>
      </c>
      <c r="H105" s="222">
        <v>10</v>
      </c>
      <c r="I105" s="223"/>
      <c r="J105" s="223"/>
      <c r="K105" s="224">
        <f>ROUND(P105*H105,2)</f>
        <v>0</v>
      </c>
      <c r="L105" s="220" t="s">
        <v>22</v>
      </c>
      <c r="M105" s="46"/>
      <c r="N105" s="225" t="s">
        <v>22</v>
      </c>
      <c r="O105" s="226" t="s">
        <v>46</v>
      </c>
      <c r="P105" s="227">
        <f>I105+J105</f>
        <v>0</v>
      </c>
      <c r="Q105" s="227">
        <f>ROUND(I105*H105,2)</f>
        <v>0</v>
      </c>
      <c r="R105" s="227">
        <f>ROUND(J105*H105,2)</f>
        <v>0</v>
      </c>
      <c r="S105" s="86"/>
      <c r="T105" s="228">
        <f>S105*H105</f>
        <v>0</v>
      </c>
      <c r="U105" s="228">
        <v>0</v>
      </c>
      <c r="V105" s="228">
        <f>U105*H105</f>
        <v>0</v>
      </c>
      <c r="W105" s="228">
        <v>0</v>
      </c>
      <c r="X105" s="229">
        <f>W105*H105</f>
        <v>0</v>
      </c>
      <c r="Y105" s="40"/>
      <c r="Z105" s="40"/>
      <c r="AA105" s="40"/>
      <c r="AB105" s="40"/>
      <c r="AC105" s="40"/>
      <c r="AD105" s="40"/>
      <c r="AE105" s="40"/>
      <c r="AR105" s="230" t="s">
        <v>218</v>
      </c>
      <c r="AT105" s="230" t="s">
        <v>213</v>
      </c>
      <c r="AU105" s="230" t="s">
        <v>229</v>
      </c>
      <c r="AY105" s="19" t="s">
        <v>211</v>
      </c>
      <c r="BE105" s="231">
        <f>IF(O105="základní",K105,0)</f>
        <v>0</v>
      </c>
      <c r="BF105" s="231">
        <f>IF(O105="snížená",K105,0)</f>
        <v>0</v>
      </c>
      <c r="BG105" s="231">
        <f>IF(O105="zákl. přenesená",K105,0)</f>
        <v>0</v>
      </c>
      <c r="BH105" s="231">
        <f>IF(O105="sníž. přenesená",K105,0)</f>
        <v>0</v>
      </c>
      <c r="BI105" s="231">
        <f>IF(O105="nulová",K105,0)</f>
        <v>0</v>
      </c>
      <c r="BJ105" s="19" t="s">
        <v>84</v>
      </c>
      <c r="BK105" s="231">
        <f>ROUND(P105*H105,2)</f>
        <v>0</v>
      </c>
      <c r="BL105" s="19" t="s">
        <v>218</v>
      </c>
      <c r="BM105" s="230" t="s">
        <v>2362</v>
      </c>
    </row>
    <row r="106" s="2" customFormat="1">
      <c r="A106" s="40"/>
      <c r="B106" s="41"/>
      <c r="C106" s="42"/>
      <c r="D106" s="232" t="s">
        <v>220</v>
      </c>
      <c r="E106" s="42"/>
      <c r="F106" s="233" t="s">
        <v>2361</v>
      </c>
      <c r="G106" s="42"/>
      <c r="H106" s="42"/>
      <c r="I106" s="234"/>
      <c r="J106" s="234"/>
      <c r="K106" s="42"/>
      <c r="L106" s="42"/>
      <c r="M106" s="46"/>
      <c r="N106" s="235"/>
      <c r="O106" s="236"/>
      <c r="P106" s="86"/>
      <c r="Q106" s="86"/>
      <c r="R106" s="86"/>
      <c r="S106" s="86"/>
      <c r="T106" s="86"/>
      <c r="U106" s="86"/>
      <c r="V106" s="86"/>
      <c r="W106" s="86"/>
      <c r="X106" s="87"/>
      <c r="Y106" s="40"/>
      <c r="Z106" s="40"/>
      <c r="AA106" s="40"/>
      <c r="AB106" s="40"/>
      <c r="AC106" s="40"/>
      <c r="AD106" s="40"/>
      <c r="AE106" s="40"/>
      <c r="AT106" s="19" t="s">
        <v>220</v>
      </c>
      <c r="AU106" s="19" t="s">
        <v>229</v>
      </c>
    </row>
    <row r="107" s="2" customFormat="1" ht="16.5" customHeight="1">
      <c r="A107" s="40"/>
      <c r="B107" s="41"/>
      <c r="C107" s="218" t="s">
        <v>218</v>
      </c>
      <c r="D107" s="218" t="s">
        <v>213</v>
      </c>
      <c r="E107" s="219" t="s">
        <v>2363</v>
      </c>
      <c r="F107" s="220" t="s">
        <v>2364</v>
      </c>
      <c r="G107" s="221" t="s">
        <v>688</v>
      </c>
      <c r="H107" s="222">
        <v>5</v>
      </c>
      <c r="I107" s="223"/>
      <c r="J107" s="223"/>
      <c r="K107" s="224">
        <f>ROUND(P107*H107,2)</f>
        <v>0</v>
      </c>
      <c r="L107" s="220" t="s">
        <v>22</v>
      </c>
      <c r="M107" s="46"/>
      <c r="N107" s="225" t="s">
        <v>22</v>
      </c>
      <c r="O107" s="226" t="s">
        <v>46</v>
      </c>
      <c r="P107" s="227">
        <f>I107+J107</f>
        <v>0</v>
      </c>
      <c r="Q107" s="227">
        <f>ROUND(I107*H107,2)</f>
        <v>0</v>
      </c>
      <c r="R107" s="227">
        <f>ROUND(J107*H107,2)</f>
        <v>0</v>
      </c>
      <c r="S107" s="86"/>
      <c r="T107" s="228">
        <f>S107*H107</f>
        <v>0</v>
      </c>
      <c r="U107" s="228">
        <v>0</v>
      </c>
      <c r="V107" s="228">
        <f>U107*H107</f>
        <v>0</v>
      </c>
      <c r="W107" s="228">
        <v>0</v>
      </c>
      <c r="X107" s="229">
        <f>W107*H107</f>
        <v>0</v>
      </c>
      <c r="Y107" s="40"/>
      <c r="Z107" s="40"/>
      <c r="AA107" s="40"/>
      <c r="AB107" s="40"/>
      <c r="AC107" s="40"/>
      <c r="AD107" s="40"/>
      <c r="AE107" s="40"/>
      <c r="AR107" s="230" t="s">
        <v>218</v>
      </c>
      <c r="AT107" s="230" t="s">
        <v>213</v>
      </c>
      <c r="AU107" s="230" t="s">
        <v>229</v>
      </c>
      <c r="AY107" s="19" t="s">
        <v>211</v>
      </c>
      <c r="BE107" s="231">
        <f>IF(O107="základní",K107,0)</f>
        <v>0</v>
      </c>
      <c r="BF107" s="231">
        <f>IF(O107="snížená",K107,0)</f>
        <v>0</v>
      </c>
      <c r="BG107" s="231">
        <f>IF(O107="zákl. přenesená",K107,0)</f>
        <v>0</v>
      </c>
      <c r="BH107" s="231">
        <f>IF(O107="sníž. přenesená",K107,0)</f>
        <v>0</v>
      </c>
      <c r="BI107" s="231">
        <f>IF(O107="nulová",K107,0)</f>
        <v>0</v>
      </c>
      <c r="BJ107" s="19" t="s">
        <v>84</v>
      </c>
      <c r="BK107" s="231">
        <f>ROUND(P107*H107,2)</f>
        <v>0</v>
      </c>
      <c r="BL107" s="19" t="s">
        <v>218</v>
      </c>
      <c r="BM107" s="230" t="s">
        <v>2365</v>
      </c>
    </row>
    <row r="108" s="2" customFormat="1">
      <c r="A108" s="40"/>
      <c r="B108" s="41"/>
      <c r="C108" s="42"/>
      <c r="D108" s="232" t="s">
        <v>220</v>
      </c>
      <c r="E108" s="42"/>
      <c r="F108" s="233" t="s">
        <v>2364</v>
      </c>
      <c r="G108" s="42"/>
      <c r="H108" s="42"/>
      <c r="I108" s="234"/>
      <c r="J108" s="234"/>
      <c r="K108" s="42"/>
      <c r="L108" s="42"/>
      <c r="M108" s="46"/>
      <c r="N108" s="235"/>
      <c r="O108" s="236"/>
      <c r="P108" s="86"/>
      <c r="Q108" s="86"/>
      <c r="R108" s="86"/>
      <c r="S108" s="86"/>
      <c r="T108" s="86"/>
      <c r="U108" s="86"/>
      <c r="V108" s="86"/>
      <c r="W108" s="86"/>
      <c r="X108" s="87"/>
      <c r="Y108" s="40"/>
      <c r="Z108" s="40"/>
      <c r="AA108" s="40"/>
      <c r="AB108" s="40"/>
      <c r="AC108" s="40"/>
      <c r="AD108" s="40"/>
      <c r="AE108" s="40"/>
      <c r="AT108" s="19" t="s">
        <v>220</v>
      </c>
      <c r="AU108" s="19" t="s">
        <v>229</v>
      </c>
    </row>
    <row r="109" s="2" customFormat="1" ht="16.5" customHeight="1">
      <c r="A109" s="40"/>
      <c r="B109" s="41"/>
      <c r="C109" s="218" t="s">
        <v>240</v>
      </c>
      <c r="D109" s="218" t="s">
        <v>213</v>
      </c>
      <c r="E109" s="219" t="s">
        <v>2366</v>
      </c>
      <c r="F109" s="220" t="s">
        <v>2367</v>
      </c>
      <c r="G109" s="221" t="s">
        <v>688</v>
      </c>
      <c r="H109" s="222">
        <v>3</v>
      </c>
      <c r="I109" s="223"/>
      <c r="J109" s="223"/>
      <c r="K109" s="224">
        <f>ROUND(P109*H109,2)</f>
        <v>0</v>
      </c>
      <c r="L109" s="220" t="s">
        <v>22</v>
      </c>
      <c r="M109" s="46"/>
      <c r="N109" s="225" t="s">
        <v>22</v>
      </c>
      <c r="O109" s="226" t="s">
        <v>46</v>
      </c>
      <c r="P109" s="227">
        <f>I109+J109</f>
        <v>0</v>
      </c>
      <c r="Q109" s="227">
        <f>ROUND(I109*H109,2)</f>
        <v>0</v>
      </c>
      <c r="R109" s="227">
        <f>ROUND(J109*H109,2)</f>
        <v>0</v>
      </c>
      <c r="S109" s="86"/>
      <c r="T109" s="228">
        <f>S109*H109</f>
        <v>0</v>
      </c>
      <c r="U109" s="228">
        <v>0</v>
      </c>
      <c r="V109" s="228">
        <f>U109*H109</f>
        <v>0</v>
      </c>
      <c r="W109" s="228">
        <v>0</v>
      </c>
      <c r="X109" s="229">
        <f>W109*H109</f>
        <v>0</v>
      </c>
      <c r="Y109" s="40"/>
      <c r="Z109" s="40"/>
      <c r="AA109" s="40"/>
      <c r="AB109" s="40"/>
      <c r="AC109" s="40"/>
      <c r="AD109" s="40"/>
      <c r="AE109" s="40"/>
      <c r="AR109" s="230" t="s">
        <v>218</v>
      </c>
      <c r="AT109" s="230" t="s">
        <v>213</v>
      </c>
      <c r="AU109" s="230" t="s">
        <v>229</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218</v>
      </c>
      <c r="BM109" s="230" t="s">
        <v>2368</v>
      </c>
    </row>
    <row r="110" s="2" customFormat="1">
      <c r="A110" s="40"/>
      <c r="B110" s="41"/>
      <c r="C110" s="42"/>
      <c r="D110" s="232" t="s">
        <v>220</v>
      </c>
      <c r="E110" s="42"/>
      <c r="F110" s="233" t="s">
        <v>2367</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229</v>
      </c>
    </row>
    <row r="111" s="2" customFormat="1" ht="16.5" customHeight="1">
      <c r="A111" s="40"/>
      <c r="B111" s="41"/>
      <c r="C111" s="218" t="s">
        <v>246</v>
      </c>
      <c r="D111" s="218" t="s">
        <v>213</v>
      </c>
      <c r="E111" s="219" t="s">
        <v>2369</v>
      </c>
      <c r="F111" s="220" t="s">
        <v>2370</v>
      </c>
      <c r="G111" s="221" t="s">
        <v>688</v>
      </c>
      <c r="H111" s="222">
        <v>20</v>
      </c>
      <c r="I111" s="223"/>
      <c r="J111" s="223"/>
      <c r="K111" s="224">
        <f>ROUND(P111*H111,2)</f>
        <v>0</v>
      </c>
      <c r="L111" s="220" t="s">
        <v>22</v>
      </c>
      <c r="M111" s="46"/>
      <c r="N111" s="225" t="s">
        <v>22</v>
      </c>
      <c r="O111" s="226" t="s">
        <v>46</v>
      </c>
      <c r="P111" s="227">
        <f>I111+J111</f>
        <v>0</v>
      </c>
      <c r="Q111" s="227">
        <f>ROUND(I111*H111,2)</f>
        <v>0</v>
      </c>
      <c r="R111" s="227">
        <f>ROUND(J111*H111,2)</f>
        <v>0</v>
      </c>
      <c r="S111" s="86"/>
      <c r="T111" s="228">
        <f>S111*H111</f>
        <v>0</v>
      </c>
      <c r="U111" s="228">
        <v>0</v>
      </c>
      <c r="V111" s="228">
        <f>U111*H111</f>
        <v>0</v>
      </c>
      <c r="W111" s="228">
        <v>0</v>
      </c>
      <c r="X111" s="229">
        <f>W111*H111</f>
        <v>0</v>
      </c>
      <c r="Y111" s="40"/>
      <c r="Z111" s="40"/>
      <c r="AA111" s="40"/>
      <c r="AB111" s="40"/>
      <c r="AC111" s="40"/>
      <c r="AD111" s="40"/>
      <c r="AE111" s="40"/>
      <c r="AR111" s="230" t="s">
        <v>218</v>
      </c>
      <c r="AT111" s="230" t="s">
        <v>213</v>
      </c>
      <c r="AU111" s="230" t="s">
        <v>229</v>
      </c>
      <c r="AY111" s="19" t="s">
        <v>211</v>
      </c>
      <c r="BE111" s="231">
        <f>IF(O111="základní",K111,0)</f>
        <v>0</v>
      </c>
      <c r="BF111" s="231">
        <f>IF(O111="snížená",K111,0)</f>
        <v>0</v>
      </c>
      <c r="BG111" s="231">
        <f>IF(O111="zákl. přenesená",K111,0)</f>
        <v>0</v>
      </c>
      <c r="BH111" s="231">
        <f>IF(O111="sníž. přenesená",K111,0)</f>
        <v>0</v>
      </c>
      <c r="BI111" s="231">
        <f>IF(O111="nulová",K111,0)</f>
        <v>0</v>
      </c>
      <c r="BJ111" s="19" t="s">
        <v>84</v>
      </c>
      <c r="BK111" s="231">
        <f>ROUND(P111*H111,2)</f>
        <v>0</v>
      </c>
      <c r="BL111" s="19" t="s">
        <v>218</v>
      </c>
      <c r="BM111" s="230" t="s">
        <v>2371</v>
      </c>
    </row>
    <row r="112" s="2" customFormat="1">
      <c r="A112" s="40"/>
      <c r="B112" s="41"/>
      <c r="C112" s="42"/>
      <c r="D112" s="232" t="s">
        <v>220</v>
      </c>
      <c r="E112" s="42"/>
      <c r="F112" s="233" t="s">
        <v>2370</v>
      </c>
      <c r="G112" s="42"/>
      <c r="H112" s="42"/>
      <c r="I112" s="234"/>
      <c r="J112" s="234"/>
      <c r="K112" s="42"/>
      <c r="L112" s="42"/>
      <c r="M112" s="46"/>
      <c r="N112" s="235"/>
      <c r="O112" s="236"/>
      <c r="P112" s="86"/>
      <c r="Q112" s="86"/>
      <c r="R112" s="86"/>
      <c r="S112" s="86"/>
      <c r="T112" s="86"/>
      <c r="U112" s="86"/>
      <c r="V112" s="86"/>
      <c r="W112" s="86"/>
      <c r="X112" s="87"/>
      <c r="Y112" s="40"/>
      <c r="Z112" s="40"/>
      <c r="AA112" s="40"/>
      <c r="AB112" s="40"/>
      <c r="AC112" s="40"/>
      <c r="AD112" s="40"/>
      <c r="AE112" s="40"/>
      <c r="AT112" s="19" t="s">
        <v>220</v>
      </c>
      <c r="AU112" s="19" t="s">
        <v>229</v>
      </c>
    </row>
    <row r="113" s="2" customFormat="1" ht="21.75" customHeight="1">
      <c r="A113" s="40"/>
      <c r="B113" s="41"/>
      <c r="C113" s="218" t="s">
        <v>253</v>
      </c>
      <c r="D113" s="218" t="s">
        <v>213</v>
      </c>
      <c r="E113" s="219" t="s">
        <v>2372</v>
      </c>
      <c r="F113" s="220" t="s">
        <v>2373</v>
      </c>
      <c r="G113" s="221" t="s">
        <v>688</v>
      </c>
      <c r="H113" s="222">
        <v>6</v>
      </c>
      <c r="I113" s="223"/>
      <c r="J113" s="223"/>
      <c r="K113" s="224">
        <f>ROUND(P113*H113,2)</f>
        <v>0</v>
      </c>
      <c r="L113" s="220" t="s">
        <v>22</v>
      </c>
      <c r="M113" s="46"/>
      <c r="N113" s="225" t="s">
        <v>22</v>
      </c>
      <c r="O113" s="226" t="s">
        <v>46</v>
      </c>
      <c r="P113" s="227">
        <f>I113+J113</f>
        <v>0</v>
      </c>
      <c r="Q113" s="227">
        <f>ROUND(I113*H113,2)</f>
        <v>0</v>
      </c>
      <c r="R113" s="227">
        <f>ROUND(J113*H113,2)</f>
        <v>0</v>
      </c>
      <c r="S113" s="86"/>
      <c r="T113" s="228">
        <f>S113*H113</f>
        <v>0</v>
      </c>
      <c r="U113" s="228">
        <v>0</v>
      </c>
      <c r="V113" s="228">
        <f>U113*H113</f>
        <v>0</v>
      </c>
      <c r="W113" s="228">
        <v>0</v>
      </c>
      <c r="X113" s="229">
        <f>W113*H113</f>
        <v>0</v>
      </c>
      <c r="Y113" s="40"/>
      <c r="Z113" s="40"/>
      <c r="AA113" s="40"/>
      <c r="AB113" s="40"/>
      <c r="AC113" s="40"/>
      <c r="AD113" s="40"/>
      <c r="AE113" s="40"/>
      <c r="AR113" s="230" t="s">
        <v>218</v>
      </c>
      <c r="AT113" s="230" t="s">
        <v>213</v>
      </c>
      <c r="AU113" s="230" t="s">
        <v>229</v>
      </c>
      <c r="AY113" s="19" t="s">
        <v>211</v>
      </c>
      <c r="BE113" s="231">
        <f>IF(O113="základní",K113,0)</f>
        <v>0</v>
      </c>
      <c r="BF113" s="231">
        <f>IF(O113="snížená",K113,0)</f>
        <v>0</v>
      </c>
      <c r="BG113" s="231">
        <f>IF(O113="zákl. přenesená",K113,0)</f>
        <v>0</v>
      </c>
      <c r="BH113" s="231">
        <f>IF(O113="sníž. přenesená",K113,0)</f>
        <v>0</v>
      </c>
      <c r="BI113" s="231">
        <f>IF(O113="nulová",K113,0)</f>
        <v>0</v>
      </c>
      <c r="BJ113" s="19" t="s">
        <v>84</v>
      </c>
      <c r="BK113" s="231">
        <f>ROUND(P113*H113,2)</f>
        <v>0</v>
      </c>
      <c r="BL113" s="19" t="s">
        <v>218</v>
      </c>
      <c r="BM113" s="230" t="s">
        <v>2374</v>
      </c>
    </row>
    <row r="114" s="2" customFormat="1">
      <c r="A114" s="40"/>
      <c r="B114" s="41"/>
      <c r="C114" s="42"/>
      <c r="D114" s="232" t="s">
        <v>220</v>
      </c>
      <c r="E114" s="42"/>
      <c r="F114" s="233" t="s">
        <v>2373</v>
      </c>
      <c r="G114" s="42"/>
      <c r="H114" s="42"/>
      <c r="I114" s="234"/>
      <c r="J114" s="234"/>
      <c r="K114" s="42"/>
      <c r="L114" s="42"/>
      <c r="M114" s="46"/>
      <c r="N114" s="235"/>
      <c r="O114" s="236"/>
      <c r="P114" s="86"/>
      <c r="Q114" s="86"/>
      <c r="R114" s="86"/>
      <c r="S114" s="86"/>
      <c r="T114" s="86"/>
      <c r="U114" s="86"/>
      <c r="V114" s="86"/>
      <c r="W114" s="86"/>
      <c r="X114" s="87"/>
      <c r="Y114" s="40"/>
      <c r="Z114" s="40"/>
      <c r="AA114" s="40"/>
      <c r="AB114" s="40"/>
      <c r="AC114" s="40"/>
      <c r="AD114" s="40"/>
      <c r="AE114" s="40"/>
      <c r="AT114" s="19" t="s">
        <v>220</v>
      </c>
      <c r="AU114" s="19" t="s">
        <v>229</v>
      </c>
    </row>
    <row r="115" s="2" customFormat="1" ht="16.5" customHeight="1">
      <c r="A115" s="40"/>
      <c r="B115" s="41"/>
      <c r="C115" s="218" t="s">
        <v>258</v>
      </c>
      <c r="D115" s="218" t="s">
        <v>213</v>
      </c>
      <c r="E115" s="219" t="s">
        <v>2375</v>
      </c>
      <c r="F115" s="220" t="s">
        <v>1515</v>
      </c>
      <c r="G115" s="221" t="s">
        <v>688</v>
      </c>
      <c r="H115" s="222">
        <v>1</v>
      </c>
      <c r="I115" s="223"/>
      <c r="J115" s="223"/>
      <c r="K115" s="224">
        <f>ROUND(P115*H115,2)</f>
        <v>0</v>
      </c>
      <c r="L115" s="220" t="s">
        <v>22</v>
      </c>
      <c r="M115" s="46"/>
      <c r="N115" s="225" t="s">
        <v>22</v>
      </c>
      <c r="O115" s="226" t="s">
        <v>46</v>
      </c>
      <c r="P115" s="227">
        <f>I115+J115</f>
        <v>0</v>
      </c>
      <c r="Q115" s="227">
        <f>ROUND(I115*H115,2)</f>
        <v>0</v>
      </c>
      <c r="R115" s="227">
        <f>ROUND(J115*H115,2)</f>
        <v>0</v>
      </c>
      <c r="S115" s="86"/>
      <c r="T115" s="228">
        <f>S115*H115</f>
        <v>0</v>
      </c>
      <c r="U115" s="228">
        <v>0</v>
      </c>
      <c r="V115" s="228">
        <f>U115*H115</f>
        <v>0</v>
      </c>
      <c r="W115" s="228">
        <v>0</v>
      </c>
      <c r="X115" s="229">
        <f>W115*H115</f>
        <v>0</v>
      </c>
      <c r="Y115" s="40"/>
      <c r="Z115" s="40"/>
      <c r="AA115" s="40"/>
      <c r="AB115" s="40"/>
      <c r="AC115" s="40"/>
      <c r="AD115" s="40"/>
      <c r="AE115" s="40"/>
      <c r="AR115" s="230" t="s">
        <v>218</v>
      </c>
      <c r="AT115" s="230" t="s">
        <v>213</v>
      </c>
      <c r="AU115" s="230" t="s">
        <v>229</v>
      </c>
      <c r="AY115" s="19" t="s">
        <v>211</v>
      </c>
      <c r="BE115" s="231">
        <f>IF(O115="základní",K115,0)</f>
        <v>0</v>
      </c>
      <c r="BF115" s="231">
        <f>IF(O115="snížená",K115,0)</f>
        <v>0</v>
      </c>
      <c r="BG115" s="231">
        <f>IF(O115="zákl. přenesená",K115,0)</f>
        <v>0</v>
      </c>
      <c r="BH115" s="231">
        <f>IF(O115="sníž. přenesená",K115,0)</f>
        <v>0</v>
      </c>
      <c r="BI115" s="231">
        <f>IF(O115="nulová",K115,0)</f>
        <v>0</v>
      </c>
      <c r="BJ115" s="19" t="s">
        <v>84</v>
      </c>
      <c r="BK115" s="231">
        <f>ROUND(P115*H115,2)</f>
        <v>0</v>
      </c>
      <c r="BL115" s="19" t="s">
        <v>218</v>
      </c>
      <c r="BM115" s="230" t="s">
        <v>2376</v>
      </c>
    </row>
    <row r="116" s="2" customFormat="1">
      <c r="A116" s="40"/>
      <c r="B116" s="41"/>
      <c r="C116" s="42"/>
      <c r="D116" s="232" t="s">
        <v>220</v>
      </c>
      <c r="E116" s="42"/>
      <c r="F116" s="233" t="s">
        <v>1515</v>
      </c>
      <c r="G116" s="42"/>
      <c r="H116" s="42"/>
      <c r="I116" s="234"/>
      <c r="J116" s="234"/>
      <c r="K116" s="42"/>
      <c r="L116" s="42"/>
      <c r="M116" s="46"/>
      <c r="N116" s="235"/>
      <c r="O116" s="236"/>
      <c r="P116" s="86"/>
      <c r="Q116" s="86"/>
      <c r="R116" s="86"/>
      <c r="S116" s="86"/>
      <c r="T116" s="86"/>
      <c r="U116" s="86"/>
      <c r="V116" s="86"/>
      <c r="W116" s="86"/>
      <c r="X116" s="87"/>
      <c r="Y116" s="40"/>
      <c r="Z116" s="40"/>
      <c r="AA116" s="40"/>
      <c r="AB116" s="40"/>
      <c r="AC116" s="40"/>
      <c r="AD116" s="40"/>
      <c r="AE116" s="40"/>
      <c r="AT116" s="19" t="s">
        <v>220</v>
      </c>
      <c r="AU116" s="19" t="s">
        <v>229</v>
      </c>
    </row>
    <row r="117" s="12" customFormat="1" ht="20.88" customHeight="1">
      <c r="A117" s="12"/>
      <c r="B117" s="201"/>
      <c r="C117" s="202"/>
      <c r="D117" s="203" t="s">
        <v>76</v>
      </c>
      <c r="E117" s="216" t="s">
        <v>1517</v>
      </c>
      <c r="F117" s="216" t="s">
        <v>1507</v>
      </c>
      <c r="G117" s="202"/>
      <c r="H117" s="202"/>
      <c r="I117" s="205"/>
      <c r="J117" s="205"/>
      <c r="K117" s="217">
        <f>BK117</f>
        <v>0</v>
      </c>
      <c r="L117" s="202"/>
      <c r="M117" s="207"/>
      <c r="N117" s="208"/>
      <c r="O117" s="209"/>
      <c r="P117" s="209"/>
      <c r="Q117" s="210">
        <f>SUM(Q118:Q137)</f>
        <v>0</v>
      </c>
      <c r="R117" s="210">
        <f>SUM(R118:R137)</f>
        <v>0</v>
      </c>
      <c r="S117" s="209"/>
      <c r="T117" s="211">
        <f>SUM(T118:T137)</f>
        <v>0</v>
      </c>
      <c r="U117" s="209"/>
      <c r="V117" s="211">
        <f>SUM(V118:V137)</f>
        <v>0</v>
      </c>
      <c r="W117" s="209"/>
      <c r="X117" s="212">
        <f>SUM(X118:X137)</f>
        <v>0</v>
      </c>
      <c r="Y117" s="12"/>
      <c r="Z117" s="12"/>
      <c r="AA117" s="12"/>
      <c r="AB117" s="12"/>
      <c r="AC117" s="12"/>
      <c r="AD117" s="12"/>
      <c r="AE117" s="12"/>
      <c r="AR117" s="213" t="s">
        <v>84</v>
      </c>
      <c r="AT117" s="214" t="s">
        <v>76</v>
      </c>
      <c r="AU117" s="214" t="s">
        <v>86</v>
      </c>
      <c r="AY117" s="213" t="s">
        <v>211</v>
      </c>
      <c r="BK117" s="215">
        <f>SUM(BK118:BK137)</f>
        <v>0</v>
      </c>
    </row>
    <row r="118" s="2" customFormat="1" ht="16.5" customHeight="1">
      <c r="A118" s="40"/>
      <c r="B118" s="41"/>
      <c r="C118" s="218" t="s">
        <v>263</v>
      </c>
      <c r="D118" s="218" t="s">
        <v>213</v>
      </c>
      <c r="E118" s="219" t="s">
        <v>1519</v>
      </c>
      <c r="F118" s="220" t="s">
        <v>2377</v>
      </c>
      <c r="G118" s="221" t="s">
        <v>688</v>
      </c>
      <c r="H118" s="222">
        <v>5</v>
      </c>
      <c r="I118" s="223"/>
      <c r="J118" s="223"/>
      <c r="K118" s="224">
        <f>ROUND(P118*H118,2)</f>
        <v>0</v>
      </c>
      <c r="L118" s="220" t="s">
        <v>22</v>
      </c>
      <c r="M118" s="46"/>
      <c r="N118" s="225" t="s">
        <v>22</v>
      </c>
      <c r="O118" s="226" t="s">
        <v>46</v>
      </c>
      <c r="P118" s="227">
        <f>I118+J118</f>
        <v>0</v>
      </c>
      <c r="Q118" s="227">
        <f>ROUND(I118*H118,2)</f>
        <v>0</v>
      </c>
      <c r="R118" s="227">
        <f>ROUND(J118*H118,2)</f>
        <v>0</v>
      </c>
      <c r="S118" s="86"/>
      <c r="T118" s="228">
        <f>S118*H118</f>
        <v>0</v>
      </c>
      <c r="U118" s="228">
        <v>0</v>
      </c>
      <c r="V118" s="228">
        <f>U118*H118</f>
        <v>0</v>
      </c>
      <c r="W118" s="228">
        <v>0</v>
      </c>
      <c r="X118" s="229">
        <f>W118*H118</f>
        <v>0</v>
      </c>
      <c r="Y118" s="40"/>
      <c r="Z118" s="40"/>
      <c r="AA118" s="40"/>
      <c r="AB118" s="40"/>
      <c r="AC118" s="40"/>
      <c r="AD118" s="40"/>
      <c r="AE118" s="40"/>
      <c r="AR118" s="230" t="s">
        <v>218</v>
      </c>
      <c r="AT118" s="230" t="s">
        <v>213</v>
      </c>
      <c r="AU118" s="230" t="s">
        <v>229</v>
      </c>
      <c r="AY118" s="19" t="s">
        <v>211</v>
      </c>
      <c r="BE118" s="231">
        <f>IF(O118="základní",K118,0)</f>
        <v>0</v>
      </c>
      <c r="BF118" s="231">
        <f>IF(O118="snížená",K118,0)</f>
        <v>0</v>
      </c>
      <c r="BG118" s="231">
        <f>IF(O118="zákl. přenesená",K118,0)</f>
        <v>0</v>
      </c>
      <c r="BH118" s="231">
        <f>IF(O118="sníž. přenesená",K118,0)</f>
        <v>0</v>
      </c>
      <c r="BI118" s="231">
        <f>IF(O118="nulová",K118,0)</f>
        <v>0</v>
      </c>
      <c r="BJ118" s="19" t="s">
        <v>84</v>
      </c>
      <c r="BK118" s="231">
        <f>ROUND(P118*H118,2)</f>
        <v>0</v>
      </c>
      <c r="BL118" s="19" t="s">
        <v>218</v>
      </c>
      <c r="BM118" s="230" t="s">
        <v>2378</v>
      </c>
    </row>
    <row r="119" s="2" customFormat="1">
      <c r="A119" s="40"/>
      <c r="B119" s="41"/>
      <c r="C119" s="42"/>
      <c r="D119" s="232" t="s">
        <v>220</v>
      </c>
      <c r="E119" s="42"/>
      <c r="F119" s="233" t="s">
        <v>2377</v>
      </c>
      <c r="G119" s="42"/>
      <c r="H119" s="42"/>
      <c r="I119" s="234"/>
      <c r="J119" s="234"/>
      <c r="K119" s="42"/>
      <c r="L119" s="42"/>
      <c r="M119" s="46"/>
      <c r="N119" s="235"/>
      <c r="O119" s="236"/>
      <c r="P119" s="86"/>
      <c r="Q119" s="86"/>
      <c r="R119" s="86"/>
      <c r="S119" s="86"/>
      <c r="T119" s="86"/>
      <c r="U119" s="86"/>
      <c r="V119" s="86"/>
      <c r="W119" s="86"/>
      <c r="X119" s="87"/>
      <c r="Y119" s="40"/>
      <c r="Z119" s="40"/>
      <c r="AA119" s="40"/>
      <c r="AB119" s="40"/>
      <c r="AC119" s="40"/>
      <c r="AD119" s="40"/>
      <c r="AE119" s="40"/>
      <c r="AT119" s="19" t="s">
        <v>220</v>
      </c>
      <c r="AU119" s="19" t="s">
        <v>229</v>
      </c>
    </row>
    <row r="120" s="2" customFormat="1" ht="21.75" customHeight="1">
      <c r="A120" s="40"/>
      <c r="B120" s="41"/>
      <c r="C120" s="218" t="s">
        <v>269</v>
      </c>
      <c r="D120" s="218" t="s">
        <v>213</v>
      </c>
      <c r="E120" s="219" t="s">
        <v>1522</v>
      </c>
      <c r="F120" s="220" t="s">
        <v>2379</v>
      </c>
      <c r="G120" s="221" t="s">
        <v>688</v>
      </c>
      <c r="H120" s="222">
        <v>1</v>
      </c>
      <c r="I120" s="223"/>
      <c r="J120" s="223"/>
      <c r="K120" s="224">
        <f>ROUND(P120*H120,2)</f>
        <v>0</v>
      </c>
      <c r="L120" s="220" t="s">
        <v>22</v>
      </c>
      <c r="M120" s="46"/>
      <c r="N120" s="225" t="s">
        <v>22</v>
      </c>
      <c r="O120" s="226" t="s">
        <v>46</v>
      </c>
      <c r="P120" s="227">
        <f>I120+J120</f>
        <v>0</v>
      </c>
      <c r="Q120" s="227">
        <f>ROUND(I120*H120,2)</f>
        <v>0</v>
      </c>
      <c r="R120" s="227">
        <f>ROUND(J120*H120,2)</f>
        <v>0</v>
      </c>
      <c r="S120" s="86"/>
      <c r="T120" s="228">
        <f>S120*H120</f>
        <v>0</v>
      </c>
      <c r="U120" s="228">
        <v>0</v>
      </c>
      <c r="V120" s="228">
        <f>U120*H120</f>
        <v>0</v>
      </c>
      <c r="W120" s="228">
        <v>0</v>
      </c>
      <c r="X120" s="229">
        <f>W120*H120</f>
        <v>0</v>
      </c>
      <c r="Y120" s="40"/>
      <c r="Z120" s="40"/>
      <c r="AA120" s="40"/>
      <c r="AB120" s="40"/>
      <c r="AC120" s="40"/>
      <c r="AD120" s="40"/>
      <c r="AE120" s="40"/>
      <c r="AR120" s="230" t="s">
        <v>218</v>
      </c>
      <c r="AT120" s="230" t="s">
        <v>213</v>
      </c>
      <c r="AU120" s="230" t="s">
        <v>229</v>
      </c>
      <c r="AY120" s="19" t="s">
        <v>211</v>
      </c>
      <c r="BE120" s="231">
        <f>IF(O120="základní",K120,0)</f>
        <v>0</v>
      </c>
      <c r="BF120" s="231">
        <f>IF(O120="snížená",K120,0)</f>
        <v>0</v>
      </c>
      <c r="BG120" s="231">
        <f>IF(O120="zákl. přenesená",K120,0)</f>
        <v>0</v>
      </c>
      <c r="BH120" s="231">
        <f>IF(O120="sníž. přenesená",K120,0)</f>
        <v>0</v>
      </c>
      <c r="BI120" s="231">
        <f>IF(O120="nulová",K120,0)</f>
        <v>0</v>
      </c>
      <c r="BJ120" s="19" t="s">
        <v>84</v>
      </c>
      <c r="BK120" s="231">
        <f>ROUND(P120*H120,2)</f>
        <v>0</v>
      </c>
      <c r="BL120" s="19" t="s">
        <v>218</v>
      </c>
      <c r="BM120" s="230" t="s">
        <v>2380</v>
      </c>
    </row>
    <row r="121" s="2" customFormat="1">
      <c r="A121" s="40"/>
      <c r="B121" s="41"/>
      <c r="C121" s="42"/>
      <c r="D121" s="232" t="s">
        <v>220</v>
      </c>
      <c r="E121" s="42"/>
      <c r="F121" s="233" t="s">
        <v>2379</v>
      </c>
      <c r="G121" s="42"/>
      <c r="H121" s="42"/>
      <c r="I121" s="234"/>
      <c r="J121" s="234"/>
      <c r="K121" s="42"/>
      <c r="L121" s="42"/>
      <c r="M121" s="46"/>
      <c r="N121" s="235"/>
      <c r="O121" s="236"/>
      <c r="P121" s="86"/>
      <c r="Q121" s="86"/>
      <c r="R121" s="86"/>
      <c r="S121" s="86"/>
      <c r="T121" s="86"/>
      <c r="U121" s="86"/>
      <c r="V121" s="86"/>
      <c r="W121" s="86"/>
      <c r="X121" s="87"/>
      <c r="Y121" s="40"/>
      <c r="Z121" s="40"/>
      <c r="AA121" s="40"/>
      <c r="AB121" s="40"/>
      <c r="AC121" s="40"/>
      <c r="AD121" s="40"/>
      <c r="AE121" s="40"/>
      <c r="AT121" s="19" t="s">
        <v>220</v>
      </c>
      <c r="AU121" s="19" t="s">
        <v>229</v>
      </c>
    </row>
    <row r="122" s="2" customFormat="1" ht="16.5" customHeight="1">
      <c r="A122" s="40"/>
      <c r="B122" s="41"/>
      <c r="C122" s="218" t="s">
        <v>276</v>
      </c>
      <c r="D122" s="218" t="s">
        <v>213</v>
      </c>
      <c r="E122" s="219" t="s">
        <v>1525</v>
      </c>
      <c r="F122" s="220" t="s">
        <v>2381</v>
      </c>
      <c r="G122" s="221" t="s">
        <v>688</v>
      </c>
      <c r="H122" s="222">
        <v>1</v>
      </c>
      <c r="I122" s="223"/>
      <c r="J122" s="223"/>
      <c r="K122" s="224">
        <f>ROUND(P122*H122,2)</f>
        <v>0</v>
      </c>
      <c r="L122" s="220" t="s">
        <v>22</v>
      </c>
      <c r="M122" s="46"/>
      <c r="N122" s="225" t="s">
        <v>22</v>
      </c>
      <c r="O122" s="226" t="s">
        <v>46</v>
      </c>
      <c r="P122" s="227">
        <f>I122+J122</f>
        <v>0</v>
      </c>
      <c r="Q122" s="227">
        <f>ROUND(I122*H122,2)</f>
        <v>0</v>
      </c>
      <c r="R122" s="227">
        <f>ROUND(J122*H122,2)</f>
        <v>0</v>
      </c>
      <c r="S122" s="86"/>
      <c r="T122" s="228">
        <f>S122*H122</f>
        <v>0</v>
      </c>
      <c r="U122" s="228">
        <v>0</v>
      </c>
      <c r="V122" s="228">
        <f>U122*H122</f>
        <v>0</v>
      </c>
      <c r="W122" s="228">
        <v>0</v>
      </c>
      <c r="X122" s="229">
        <f>W122*H122</f>
        <v>0</v>
      </c>
      <c r="Y122" s="40"/>
      <c r="Z122" s="40"/>
      <c r="AA122" s="40"/>
      <c r="AB122" s="40"/>
      <c r="AC122" s="40"/>
      <c r="AD122" s="40"/>
      <c r="AE122" s="40"/>
      <c r="AR122" s="230" t="s">
        <v>218</v>
      </c>
      <c r="AT122" s="230" t="s">
        <v>213</v>
      </c>
      <c r="AU122" s="230" t="s">
        <v>229</v>
      </c>
      <c r="AY122" s="19" t="s">
        <v>211</v>
      </c>
      <c r="BE122" s="231">
        <f>IF(O122="základní",K122,0)</f>
        <v>0</v>
      </c>
      <c r="BF122" s="231">
        <f>IF(O122="snížená",K122,0)</f>
        <v>0</v>
      </c>
      <c r="BG122" s="231">
        <f>IF(O122="zákl. přenesená",K122,0)</f>
        <v>0</v>
      </c>
      <c r="BH122" s="231">
        <f>IF(O122="sníž. přenesená",K122,0)</f>
        <v>0</v>
      </c>
      <c r="BI122" s="231">
        <f>IF(O122="nulová",K122,0)</f>
        <v>0</v>
      </c>
      <c r="BJ122" s="19" t="s">
        <v>84</v>
      </c>
      <c r="BK122" s="231">
        <f>ROUND(P122*H122,2)</f>
        <v>0</v>
      </c>
      <c r="BL122" s="19" t="s">
        <v>218</v>
      </c>
      <c r="BM122" s="230" t="s">
        <v>2382</v>
      </c>
    </row>
    <row r="123" s="2" customFormat="1">
      <c r="A123" s="40"/>
      <c r="B123" s="41"/>
      <c r="C123" s="42"/>
      <c r="D123" s="232" t="s">
        <v>220</v>
      </c>
      <c r="E123" s="42"/>
      <c r="F123" s="233" t="s">
        <v>2381</v>
      </c>
      <c r="G123" s="42"/>
      <c r="H123" s="42"/>
      <c r="I123" s="234"/>
      <c r="J123" s="234"/>
      <c r="K123" s="42"/>
      <c r="L123" s="42"/>
      <c r="M123" s="46"/>
      <c r="N123" s="235"/>
      <c r="O123" s="236"/>
      <c r="P123" s="86"/>
      <c r="Q123" s="86"/>
      <c r="R123" s="86"/>
      <c r="S123" s="86"/>
      <c r="T123" s="86"/>
      <c r="U123" s="86"/>
      <c r="V123" s="86"/>
      <c r="W123" s="86"/>
      <c r="X123" s="87"/>
      <c r="Y123" s="40"/>
      <c r="Z123" s="40"/>
      <c r="AA123" s="40"/>
      <c r="AB123" s="40"/>
      <c r="AC123" s="40"/>
      <c r="AD123" s="40"/>
      <c r="AE123" s="40"/>
      <c r="AT123" s="19" t="s">
        <v>220</v>
      </c>
      <c r="AU123" s="19" t="s">
        <v>229</v>
      </c>
    </row>
    <row r="124" s="2" customFormat="1" ht="16.5" customHeight="1">
      <c r="A124" s="40"/>
      <c r="B124" s="41"/>
      <c r="C124" s="218" t="s">
        <v>280</v>
      </c>
      <c r="D124" s="218" t="s">
        <v>213</v>
      </c>
      <c r="E124" s="219" t="s">
        <v>1528</v>
      </c>
      <c r="F124" s="220" t="s">
        <v>2383</v>
      </c>
      <c r="G124" s="221" t="s">
        <v>688</v>
      </c>
      <c r="H124" s="222">
        <v>6</v>
      </c>
      <c r="I124" s="223"/>
      <c r="J124" s="223"/>
      <c r="K124" s="224">
        <f>ROUND(P124*H124,2)</f>
        <v>0</v>
      </c>
      <c r="L124" s="220" t="s">
        <v>22</v>
      </c>
      <c r="M124" s="46"/>
      <c r="N124" s="225" t="s">
        <v>22</v>
      </c>
      <c r="O124" s="226" t="s">
        <v>46</v>
      </c>
      <c r="P124" s="227">
        <f>I124+J124</f>
        <v>0</v>
      </c>
      <c r="Q124" s="227">
        <f>ROUND(I124*H124,2)</f>
        <v>0</v>
      </c>
      <c r="R124" s="227">
        <f>ROUND(J124*H124,2)</f>
        <v>0</v>
      </c>
      <c r="S124" s="86"/>
      <c r="T124" s="228">
        <f>S124*H124</f>
        <v>0</v>
      </c>
      <c r="U124" s="228">
        <v>0</v>
      </c>
      <c r="V124" s="228">
        <f>U124*H124</f>
        <v>0</v>
      </c>
      <c r="W124" s="228">
        <v>0</v>
      </c>
      <c r="X124" s="229">
        <f>W124*H124</f>
        <v>0</v>
      </c>
      <c r="Y124" s="40"/>
      <c r="Z124" s="40"/>
      <c r="AA124" s="40"/>
      <c r="AB124" s="40"/>
      <c r="AC124" s="40"/>
      <c r="AD124" s="40"/>
      <c r="AE124" s="40"/>
      <c r="AR124" s="230" t="s">
        <v>218</v>
      </c>
      <c r="AT124" s="230" t="s">
        <v>213</v>
      </c>
      <c r="AU124" s="230" t="s">
        <v>229</v>
      </c>
      <c r="AY124" s="19" t="s">
        <v>211</v>
      </c>
      <c r="BE124" s="231">
        <f>IF(O124="základní",K124,0)</f>
        <v>0</v>
      </c>
      <c r="BF124" s="231">
        <f>IF(O124="snížená",K124,0)</f>
        <v>0</v>
      </c>
      <c r="BG124" s="231">
        <f>IF(O124="zákl. přenesená",K124,0)</f>
        <v>0</v>
      </c>
      <c r="BH124" s="231">
        <f>IF(O124="sníž. přenesená",K124,0)</f>
        <v>0</v>
      </c>
      <c r="BI124" s="231">
        <f>IF(O124="nulová",K124,0)</f>
        <v>0</v>
      </c>
      <c r="BJ124" s="19" t="s">
        <v>84</v>
      </c>
      <c r="BK124" s="231">
        <f>ROUND(P124*H124,2)</f>
        <v>0</v>
      </c>
      <c r="BL124" s="19" t="s">
        <v>218</v>
      </c>
      <c r="BM124" s="230" t="s">
        <v>2384</v>
      </c>
    </row>
    <row r="125" s="2" customFormat="1">
      <c r="A125" s="40"/>
      <c r="B125" s="41"/>
      <c r="C125" s="42"/>
      <c r="D125" s="232" t="s">
        <v>220</v>
      </c>
      <c r="E125" s="42"/>
      <c r="F125" s="233" t="s">
        <v>2383</v>
      </c>
      <c r="G125" s="42"/>
      <c r="H125" s="42"/>
      <c r="I125" s="234"/>
      <c r="J125" s="234"/>
      <c r="K125" s="42"/>
      <c r="L125" s="42"/>
      <c r="M125" s="46"/>
      <c r="N125" s="235"/>
      <c r="O125" s="236"/>
      <c r="P125" s="86"/>
      <c r="Q125" s="86"/>
      <c r="R125" s="86"/>
      <c r="S125" s="86"/>
      <c r="T125" s="86"/>
      <c r="U125" s="86"/>
      <c r="V125" s="86"/>
      <c r="W125" s="86"/>
      <c r="X125" s="87"/>
      <c r="Y125" s="40"/>
      <c r="Z125" s="40"/>
      <c r="AA125" s="40"/>
      <c r="AB125" s="40"/>
      <c r="AC125" s="40"/>
      <c r="AD125" s="40"/>
      <c r="AE125" s="40"/>
      <c r="AT125" s="19" t="s">
        <v>220</v>
      </c>
      <c r="AU125" s="19" t="s">
        <v>229</v>
      </c>
    </row>
    <row r="126" s="2" customFormat="1" ht="16.5" customHeight="1">
      <c r="A126" s="40"/>
      <c r="B126" s="41"/>
      <c r="C126" s="218" t="s">
        <v>286</v>
      </c>
      <c r="D126" s="218" t="s">
        <v>213</v>
      </c>
      <c r="E126" s="219" t="s">
        <v>1531</v>
      </c>
      <c r="F126" s="220" t="s">
        <v>2385</v>
      </c>
      <c r="G126" s="221" t="s">
        <v>688</v>
      </c>
      <c r="H126" s="222">
        <v>7</v>
      </c>
      <c r="I126" s="223"/>
      <c r="J126" s="223"/>
      <c r="K126" s="224">
        <f>ROUND(P126*H126,2)</f>
        <v>0</v>
      </c>
      <c r="L126" s="220" t="s">
        <v>22</v>
      </c>
      <c r="M126" s="46"/>
      <c r="N126" s="225" t="s">
        <v>22</v>
      </c>
      <c r="O126" s="226" t="s">
        <v>46</v>
      </c>
      <c r="P126" s="227">
        <f>I126+J126</f>
        <v>0</v>
      </c>
      <c r="Q126" s="227">
        <f>ROUND(I126*H126,2)</f>
        <v>0</v>
      </c>
      <c r="R126" s="227">
        <f>ROUND(J126*H126,2)</f>
        <v>0</v>
      </c>
      <c r="S126" s="86"/>
      <c r="T126" s="228">
        <f>S126*H126</f>
        <v>0</v>
      </c>
      <c r="U126" s="228">
        <v>0</v>
      </c>
      <c r="V126" s="228">
        <f>U126*H126</f>
        <v>0</v>
      </c>
      <c r="W126" s="228">
        <v>0</v>
      </c>
      <c r="X126" s="229">
        <f>W126*H126</f>
        <v>0</v>
      </c>
      <c r="Y126" s="40"/>
      <c r="Z126" s="40"/>
      <c r="AA126" s="40"/>
      <c r="AB126" s="40"/>
      <c r="AC126" s="40"/>
      <c r="AD126" s="40"/>
      <c r="AE126" s="40"/>
      <c r="AR126" s="230" t="s">
        <v>218</v>
      </c>
      <c r="AT126" s="230" t="s">
        <v>213</v>
      </c>
      <c r="AU126" s="230" t="s">
        <v>229</v>
      </c>
      <c r="AY126" s="19" t="s">
        <v>211</v>
      </c>
      <c r="BE126" s="231">
        <f>IF(O126="základní",K126,0)</f>
        <v>0</v>
      </c>
      <c r="BF126" s="231">
        <f>IF(O126="snížená",K126,0)</f>
        <v>0</v>
      </c>
      <c r="BG126" s="231">
        <f>IF(O126="zákl. přenesená",K126,0)</f>
        <v>0</v>
      </c>
      <c r="BH126" s="231">
        <f>IF(O126="sníž. přenesená",K126,0)</f>
        <v>0</v>
      </c>
      <c r="BI126" s="231">
        <f>IF(O126="nulová",K126,0)</f>
        <v>0</v>
      </c>
      <c r="BJ126" s="19" t="s">
        <v>84</v>
      </c>
      <c r="BK126" s="231">
        <f>ROUND(P126*H126,2)</f>
        <v>0</v>
      </c>
      <c r="BL126" s="19" t="s">
        <v>218</v>
      </c>
      <c r="BM126" s="230" t="s">
        <v>2386</v>
      </c>
    </row>
    <row r="127" s="2" customFormat="1">
      <c r="A127" s="40"/>
      <c r="B127" s="41"/>
      <c r="C127" s="42"/>
      <c r="D127" s="232" t="s">
        <v>220</v>
      </c>
      <c r="E127" s="42"/>
      <c r="F127" s="233" t="s">
        <v>2385</v>
      </c>
      <c r="G127" s="42"/>
      <c r="H127" s="42"/>
      <c r="I127" s="234"/>
      <c r="J127" s="234"/>
      <c r="K127" s="42"/>
      <c r="L127" s="42"/>
      <c r="M127" s="46"/>
      <c r="N127" s="235"/>
      <c r="O127" s="236"/>
      <c r="P127" s="86"/>
      <c r="Q127" s="86"/>
      <c r="R127" s="86"/>
      <c r="S127" s="86"/>
      <c r="T127" s="86"/>
      <c r="U127" s="86"/>
      <c r="V127" s="86"/>
      <c r="W127" s="86"/>
      <c r="X127" s="87"/>
      <c r="Y127" s="40"/>
      <c r="Z127" s="40"/>
      <c r="AA127" s="40"/>
      <c r="AB127" s="40"/>
      <c r="AC127" s="40"/>
      <c r="AD127" s="40"/>
      <c r="AE127" s="40"/>
      <c r="AT127" s="19" t="s">
        <v>220</v>
      </c>
      <c r="AU127" s="19" t="s">
        <v>229</v>
      </c>
    </row>
    <row r="128" s="2" customFormat="1" ht="16.5" customHeight="1">
      <c r="A128" s="40"/>
      <c r="B128" s="41"/>
      <c r="C128" s="218" t="s">
        <v>292</v>
      </c>
      <c r="D128" s="218" t="s">
        <v>213</v>
      </c>
      <c r="E128" s="219" t="s">
        <v>2387</v>
      </c>
      <c r="F128" s="220" t="s">
        <v>2388</v>
      </c>
      <c r="G128" s="221" t="s">
        <v>688</v>
      </c>
      <c r="H128" s="222">
        <v>4</v>
      </c>
      <c r="I128" s="223"/>
      <c r="J128" s="223"/>
      <c r="K128" s="224">
        <f>ROUND(P128*H128,2)</f>
        <v>0</v>
      </c>
      <c r="L128" s="220" t="s">
        <v>22</v>
      </c>
      <c r="M128" s="46"/>
      <c r="N128" s="225" t="s">
        <v>22</v>
      </c>
      <c r="O128" s="226" t="s">
        <v>46</v>
      </c>
      <c r="P128" s="227">
        <f>I128+J128</f>
        <v>0</v>
      </c>
      <c r="Q128" s="227">
        <f>ROUND(I128*H128,2)</f>
        <v>0</v>
      </c>
      <c r="R128" s="227">
        <f>ROUND(J128*H128,2)</f>
        <v>0</v>
      </c>
      <c r="S128" s="86"/>
      <c r="T128" s="228">
        <f>S128*H128</f>
        <v>0</v>
      </c>
      <c r="U128" s="228">
        <v>0</v>
      </c>
      <c r="V128" s="228">
        <f>U128*H128</f>
        <v>0</v>
      </c>
      <c r="W128" s="228">
        <v>0</v>
      </c>
      <c r="X128" s="229">
        <f>W128*H128</f>
        <v>0</v>
      </c>
      <c r="Y128" s="40"/>
      <c r="Z128" s="40"/>
      <c r="AA128" s="40"/>
      <c r="AB128" s="40"/>
      <c r="AC128" s="40"/>
      <c r="AD128" s="40"/>
      <c r="AE128" s="40"/>
      <c r="AR128" s="230" t="s">
        <v>218</v>
      </c>
      <c r="AT128" s="230" t="s">
        <v>213</v>
      </c>
      <c r="AU128" s="230" t="s">
        <v>229</v>
      </c>
      <c r="AY128" s="19" t="s">
        <v>211</v>
      </c>
      <c r="BE128" s="231">
        <f>IF(O128="základní",K128,0)</f>
        <v>0</v>
      </c>
      <c r="BF128" s="231">
        <f>IF(O128="snížená",K128,0)</f>
        <v>0</v>
      </c>
      <c r="BG128" s="231">
        <f>IF(O128="zákl. přenesená",K128,0)</f>
        <v>0</v>
      </c>
      <c r="BH128" s="231">
        <f>IF(O128="sníž. přenesená",K128,0)</f>
        <v>0</v>
      </c>
      <c r="BI128" s="231">
        <f>IF(O128="nulová",K128,0)</f>
        <v>0</v>
      </c>
      <c r="BJ128" s="19" t="s">
        <v>84</v>
      </c>
      <c r="BK128" s="231">
        <f>ROUND(P128*H128,2)</f>
        <v>0</v>
      </c>
      <c r="BL128" s="19" t="s">
        <v>218</v>
      </c>
      <c r="BM128" s="230" t="s">
        <v>2389</v>
      </c>
    </row>
    <row r="129" s="2" customFormat="1">
      <c r="A129" s="40"/>
      <c r="B129" s="41"/>
      <c r="C129" s="42"/>
      <c r="D129" s="232" t="s">
        <v>220</v>
      </c>
      <c r="E129" s="42"/>
      <c r="F129" s="233" t="s">
        <v>2388</v>
      </c>
      <c r="G129" s="42"/>
      <c r="H129" s="42"/>
      <c r="I129" s="234"/>
      <c r="J129" s="234"/>
      <c r="K129" s="42"/>
      <c r="L129" s="42"/>
      <c r="M129" s="46"/>
      <c r="N129" s="235"/>
      <c r="O129" s="236"/>
      <c r="P129" s="86"/>
      <c r="Q129" s="86"/>
      <c r="R129" s="86"/>
      <c r="S129" s="86"/>
      <c r="T129" s="86"/>
      <c r="U129" s="86"/>
      <c r="V129" s="86"/>
      <c r="W129" s="86"/>
      <c r="X129" s="87"/>
      <c r="Y129" s="40"/>
      <c r="Z129" s="40"/>
      <c r="AA129" s="40"/>
      <c r="AB129" s="40"/>
      <c r="AC129" s="40"/>
      <c r="AD129" s="40"/>
      <c r="AE129" s="40"/>
      <c r="AT129" s="19" t="s">
        <v>220</v>
      </c>
      <c r="AU129" s="19" t="s">
        <v>229</v>
      </c>
    </row>
    <row r="130" s="2" customFormat="1" ht="16.5" customHeight="1">
      <c r="A130" s="40"/>
      <c r="B130" s="41"/>
      <c r="C130" s="218" t="s">
        <v>9</v>
      </c>
      <c r="D130" s="218" t="s">
        <v>213</v>
      </c>
      <c r="E130" s="219" t="s">
        <v>2390</v>
      </c>
      <c r="F130" s="220" t="s">
        <v>2391</v>
      </c>
      <c r="G130" s="221" t="s">
        <v>688</v>
      </c>
      <c r="H130" s="222">
        <v>1</v>
      </c>
      <c r="I130" s="223"/>
      <c r="J130" s="223"/>
      <c r="K130" s="224">
        <f>ROUND(P130*H130,2)</f>
        <v>0</v>
      </c>
      <c r="L130" s="220" t="s">
        <v>22</v>
      </c>
      <c r="M130" s="46"/>
      <c r="N130" s="225" t="s">
        <v>22</v>
      </c>
      <c r="O130" s="226" t="s">
        <v>46</v>
      </c>
      <c r="P130" s="227">
        <f>I130+J130</f>
        <v>0</v>
      </c>
      <c r="Q130" s="227">
        <f>ROUND(I130*H130,2)</f>
        <v>0</v>
      </c>
      <c r="R130" s="227">
        <f>ROUND(J130*H130,2)</f>
        <v>0</v>
      </c>
      <c r="S130" s="86"/>
      <c r="T130" s="228">
        <f>S130*H130</f>
        <v>0</v>
      </c>
      <c r="U130" s="228">
        <v>0</v>
      </c>
      <c r="V130" s="228">
        <f>U130*H130</f>
        <v>0</v>
      </c>
      <c r="W130" s="228">
        <v>0</v>
      </c>
      <c r="X130" s="229">
        <f>W130*H130</f>
        <v>0</v>
      </c>
      <c r="Y130" s="40"/>
      <c r="Z130" s="40"/>
      <c r="AA130" s="40"/>
      <c r="AB130" s="40"/>
      <c r="AC130" s="40"/>
      <c r="AD130" s="40"/>
      <c r="AE130" s="40"/>
      <c r="AR130" s="230" t="s">
        <v>218</v>
      </c>
      <c r="AT130" s="230" t="s">
        <v>213</v>
      </c>
      <c r="AU130" s="230" t="s">
        <v>229</v>
      </c>
      <c r="AY130" s="19" t="s">
        <v>211</v>
      </c>
      <c r="BE130" s="231">
        <f>IF(O130="základní",K130,0)</f>
        <v>0</v>
      </c>
      <c r="BF130" s="231">
        <f>IF(O130="snížená",K130,0)</f>
        <v>0</v>
      </c>
      <c r="BG130" s="231">
        <f>IF(O130="zákl. přenesená",K130,0)</f>
        <v>0</v>
      </c>
      <c r="BH130" s="231">
        <f>IF(O130="sníž. přenesená",K130,0)</f>
        <v>0</v>
      </c>
      <c r="BI130" s="231">
        <f>IF(O130="nulová",K130,0)</f>
        <v>0</v>
      </c>
      <c r="BJ130" s="19" t="s">
        <v>84</v>
      </c>
      <c r="BK130" s="231">
        <f>ROUND(P130*H130,2)</f>
        <v>0</v>
      </c>
      <c r="BL130" s="19" t="s">
        <v>218</v>
      </c>
      <c r="BM130" s="230" t="s">
        <v>2392</v>
      </c>
    </row>
    <row r="131" s="2" customFormat="1">
      <c r="A131" s="40"/>
      <c r="B131" s="41"/>
      <c r="C131" s="42"/>
      <c r="D131" s="232" t="s">
        <v>220</v>
      </c>
      <c r="E131" s="42"/>
      <c r="F131" s="233" t="s">
        <v>2391</v>
      </c>
      <c r="G131" s="42"/>
      <c r="H131" s="42"/>
      <c r="I131" s="234"/>
      <c r="J131" s="234"/>
      <c r="K131" s="42"/>
      <c r="L131" s="42"/>
      <c r="M131" s="46"/>
      <c r="N131" s="235"/>
      <c r="O131" s="236"/>
      <c r="P131" s="86"/>
      <c r="Q131" s="86"/>
      <c r="R131" s="86"/>
      <c r="S131" s="86"/>
      <c r="T131" s="86"/>
      <c r="U131" s="86"/>
      <c r="V131" s="86"/>
      <c r="W131" s="86"/>
      <c r="X131" s="87"/>
      <c r="Y131" s="40"/>
      <c r="Z131" s="40"/>
      <c r="AA131" s="40"/>
      <c r="AB131" s="40"/>
      <c r="AC131" s="40"/>
      <c r="AD131" s="40"/>
      <c r="AE131" s="40"/>
      <c r="AT131" s="19" t="s">
        <v>220</v>
      </c>
      <c r="AU131" s="19" t="s">
        <v>229</v>
      </c>
    </row>
    <row r="132" s="2" customFormat="1" ht="16.5" customHeight="1">
      <c r="A132" s="40"/>
      <c r="B132" s="41"/>
      <c r="C132" s="218" t="s">
        <v>302</v>
      </c>
      <c r="D132" s="218" t="s">
        <v>213</v>
      </c>
      <c r="E132" s="219" t="s">
        <v>2393</v>
      </c>
      <c r="F132" s="220" t="s">
        <v>2394</v>
      </c>
      <c r="G132" s="221" t="s">
        <v>688</v>
      </c>
      <c r="H132" s="222">
        <v>12</v>
      </c>
      <c r="I132" s="223"/>
      <c r="J132" s="223"/>
      <c r="K132" s="224">
        <f>ROUND(P132*H132,2)</f>
        <v>0</v>
      </c>
      <c r="L132" s="220" t="s">
        <v>22</v>
      </c>
      <c r="M132" s="46"/>
      <c r="N132" s="225" t="s">
        <v>22</v>
      </c>
      <c r="O132" s="226" t="s">
        <v>46</v>
      </c>
      <c r="P132" s="227">
        <f>I132+J132</f>
        <v>0</v>
      </c>
      <c r="Q132" s="227">
        <f>ROUND(I132*H132,2)</f>
        <v>0</v>
      </c>
      <c r="R132" s="227">
        <f>ROUND(J132*H132,2)</f>
        <v>0</v>
      </c>
      <c r="S132" s="86"/>
      <c r="T132" s="228">
        <f>S132*H132</f>
        <v>0</v>
      </c>
      <c r="U132" s="228">
        <v>0</v>
      </c>
      <c r="V132" s="228">
        <f>U132*H132</f>
        <v>0</v>
      </c>
      <c r="W132" s="228">
        <v>0</v>
      </c>
      <c r="X132" s="229">
        <f>W132*H132</f>
        <v>0</v>
      </c>
      <c r="Y132" s="40"/>
      <c r="Z132" s="40"/>
      <c r="AA132" s="40"/>
      <c r="AB132" s="40"/>
      <c r="AC132" s="40"/>
      <c r="AD132" s="40"/>
      <c r="AE132" s="40"/>
      <c r="AR132" s="230" t="s">
        <v>218</v>
      </c>
      <c r="AT132" s="230" t="s">
        <v>213</v>
      </c>
      <c r="AU132" s="230" t="s">
        <v>229</v>
      </c>
      <c r="AY132" s="19" t="s">
        <v>211</v>
      </c>
      <c r="BE132" s="231">
        <f>IF(O132="základní",K132,0)</f>
        <v>0</v>
      </c>
      <c r="BF132" s="231">
        <f>IF(O132="snížená",K132,0)</f>
        <v>0</v>
      </c>
      <c r="BG132" s="231">
        <f>IF(O132="zákl. přenesená",K132,0)</f>
        <v>0</v>
      </c>
      <c r="BH132" s="231">
        <f>IF(O132="sníž. přenesená",K132,0)</f>
        <v>0</v>
      </c>
      <c r="BI132" s="231">
        <f>IF(O132="nulová",K132,0)</f>
        <v>0</v>
      </c>
      <c r="BJ132" s="19" t="s">
        <v>84</v>
      </c>
      <c r="BK132" s="231">
        <f>ROUND(P132*H132,2)</f>
        <v>0</v>
      </c>
      <c r="BL132" s="19" t="s">
        <v>218</v>
      </c>
      <c r="BM132" s="230" t="s">
        <v>2395</v>
      </c>
    </row>
    <row r="133" s="2" customFormat="1">
      <c r="A133" s="40"/>
      <c r="B133" s="41"/>
      <c r="C133" s="42"/>
      <c r="D133" s="232" t="s">
        <v>220</v>
      </c>
      <c r="E133" s="42"/>
      <c r="F133" s="233" t="s">
        <v>2394</v>
      </c>
      <c r="G133" s="42"/>
      <c r="H133" s="42"/>
      <c r="I133" s="234"/>
      <c r="J133" s="234"/>
      <c r="K133" s="42"/>
      <c r="L133" s="42"/>
      <c r="M133" s="46"/>
      <c r="N133" s="235"/>
      <c r="O133" s="236"/>
      <c r="P133" s="86"/>
      <c r="Q133" s="86"/>
      <c r="R133" s="86"/>
      <c r="S133" s="86"/>
      <c r="T133" s="86"/>
      <c r="U133" s="86"/>
      <c r="V133" s="86"/>
      <c r="W133" s="86"/>
      <c r="X133" s="87"/>
      <c r="Y133" s="40"/>
      <c r="Z133" s="40"/>
      <c r="AA133" s="40"/>
      <c r="AB133" s="40"/>
      <c r="AC133" s="40"/>
      <c r="AD133" s="40"/>
      <c r="AE133" s="40"/>
      <c r="AT133" s="19" t="s">
        <v>220</v>
      </c>
      <c r="AU133" s="19" t="s">
        <v>229</v>
      </c>
    </row>
    <row r="134" s="2" customFormat="1" ht="16.5" customHeight="1">
      <c r="A134" s="40"/>
      <c r="B134" s="41"/>
      <c r="C134" s="218" t="s">
        <v>308</v>
      </c>
      <c r="D134" s="218" t="s">
        <v>213</v>
      </c>
      <c r="E134" s="219" t="s">
        <v>2396</v>
      </c>
      <c r="F134" s="220" t="s">
        <v>2397</v>
      </c>
      <c r="G134" s="221" t="s">
        <v>688</v>
      </c>
      <c r="H134" s="222">
        <v>1</v>
      </c>
      <c r="I134" s="223"/>
      <c r="J134" s="223"/>
      <c r="K134" s="224">
        <f>ROUND(P134*H134,2)</f>
        <v>0</v>
      </c>
      <c r="L134" s="220" t="s">
        <v>22</v>
      </c>
      <c r="M134" s="46"/>
      <c r="N134" s="225" t="s">
        <v>22</v>
      </c>
      <c r="O134" s="226" t="s">
        <v>46</v>
      </c>
      <c r="P134" s="227">
        <f>I134+J134</f>
        <v>0</v>
      </c>
      <c r="Q134" s="227">
        <f>ROUND(I134*H134,2)</f>
        <v>0</v>
      </c>
      <c r="R134" s="227">
        <f>ROUND(J134*H134,2)</f>
        <v>0</v>
      </c>
      <c r="S134" s="86"/>
      <c r="T134" s="228">
        <f>S134*H134</f>
        <v>0</v>
      </c>
      <c r="U134" s="228">
        <v>0</v>
      </c>
      <c r="V134" s="228">
        <f>U134*H134</f>
        <v>0</v>
      </c>
      <c r="W134" s="228">
        <v>0</v>
      </c>
      <c r="X134" s="229">
        <f>W134*H134</f>
        <v>0</v>
      </c>
      <c r="Y134" s="40"/>
      <c r="Z134" s="40"/>
      <c r="AA134" s="40"/>
      <c r="AB134" s="40"/>
      <c r="AC134" s="40"/>
      <c r="AD134" s="40"/>
      <c r="AE134" s="40"/>
      <c r="AR134" s="230" t="s">
        <v>218</v>
      </c>
      <c r="AT134" s="230" t="s">
        <v>213</v>
      </c>
      <c r="AU134" s="230" t="s">
        <v>229</v>
      </c>
      <c r="AY134" s="19" t="s">
        <v>211</v>
      </c>
      <c r="BE134" s="231">
        <f>IF(O134="základní",K134,0)</f>
        <v>0</v>
      </c>
      <c r="BF134" s="231">
        <f>IF(O134="snížená",K134,0)</f>
        <v>0</v>
      </c>
      <c r="BG134" s="231">
        <f>IF(O134="zákl. přenesená",K134,0)</f>
        <v>0</v>
      </c>
      <c r="BH134" s="231">
        <f>IF(O134="sníž. přenesená",K134,0)</f>
        <v>0</v>
      </c>
      <c r="BI134" s="231">
        <f>IF(O134="nulová",K134,0)</f>
        <v>0</v>
      </c>
      <c r="BJ134" s="19" t="s">
        <v>84</v>
      </c>
      <c r="BK134" s="231">
        <f>ROUND(P134*H134,2)</f>
        <v>0</v>
      </c>
      <c r="BL134" s="19" t="s">
        <v>218</v>
      </c>
      <c r="BM134" s="230" t="s">
        <v>2398</v>
      </c>
    </row>
    <row r="135" s="2" customFormat="1">
      <c r="A135" s="40"/>
      <c r="B135" s="41"/>
      <c r="C135" s="42"/>
      <c r="D135" s="232" t="s">
        <v>220</v>
      </c>
      <c r="E135" s="42"/>
      <c r="F135" s="233" t="s">
        <v>2397</v>
      </c>
      <c r="G135" s="42"/>
      <c r="H135" s="42"/>
      <c r="I135" s="234"/>
      <c r="J135" s="234"/>
      <c r="K135" s="42"/>
      <c r="L135" s="42"/>
      <c r="M135" s="46"/>
      <c r="N135" s="235"/>
      <c r="O135" s="236"/>
      <c r="P135" s="86"/>
      <c r="Q135" s="86"/>
      <c r="R135" s="86"/>
      <c r="S135" s="86"/>
      <c r="T135" s="86"/>
      <c r="U135" s="86"/>
      <c r="V135" s="86"/>
      <c r="W135" s="86"/>
      <c r="X135" s="87"/>
      <c r="Y135" s="40"/>
      <c r="Z135" s="40"/>
      <c r="AA135" s="40"/>
      <c r="AB135" s="40"/>
      <c r="AC135" s="40"/>
      <c r="AD135" s="40"/>
      <c r="AE135" s="40"/>
      <c r="AT135" s="19" t="s">
        <v>220</v>
      </c>
      <c r="AU135" s="19" t="s">
        <v>229</v>
      </c>
    </row>
    <row r="136" s="2" customFormat="1" ht="16.5" customHeight="1">
      <c r="A136" s="40"/>
      <c r="B136" s="41"/>
      <c r="C136" s="218" t="s">
        <v>314</v>
      </c>
      <c r="D136" s="218" t="s">
        <v>213</v>
      </c>
      <c r="E136" s="219" t="s">
        <v>2399</v>
      </c>
      <c r="F136" s="220" t="s">
        <v>1515</v>
      </c>
      <c r="G136" s="221" t="s">
        <v>688</v>
      </c>
      <c r="H136" s="222">
        <v>1</v>
      </c>
      <c r="I136" s="223"/>
      <c r="J136" s="223"/>
      <c r="K136" s="224">
        <f>ROUND(P136*H136,2)</f>
        <v>0</v>
      </c>
      <c r="L136" s="220" t="s">
        <v>22</v>
      </c>
      <c r="M136" s="46"/>
      <c r="N136" s="225" t="s">
        <v>22</v>
      </c>
      <c r="O136" s="226" t="s">
        <v>46</v>
      </c>
      <c r="P136" s="227">
        <f>I136+J136</f>
        <v>0</v>
      </c>
      <c r="Q136" s="227">
        <f>ROUND(I136*H136,2)</f>
        <v>0</v>
      </c>
      <c r="R136" s="227">
        <f>ROUND(J136*H136,2)</f>
        <v>0</v>
      </c>
      <c r="S136" s="86"/>
      <c r="T136" s="228">
        <f>S136*H136</f>
        <v>0</v>
      </c>
      <c r="U136" s="228">
        <v>0</v>
      </c>
      <c r="V136" s="228">
        <f>U136*H136</f>
        <v>0</v>
      </c>
      <c r="W136" s="228">
        <v>0</v>
      </c>
      <c r="X136" s="229">
        <f>W136*H136</f>
        <v>0</v>
      </c>
      <c r="Y136" s="40"/>
      <c r="Z136" s="40"/>
      <c r="AA136" s="40"/>
      <c r="AB136" s="40"/>
      <c r="AC136" s="40"/>
      <c r="AD136" s="40"/>
      <c r="AE136" s="40"/>
      <c r="AR136" s="230" t="s">
        <v>218</v>
      </c>
      <c r="AT136" s="230" t="s">
        <v>213</v>
      </c>
      <c r="AU136" s="230" t="s">
        <v>229</v>
      </c>
      <c r="AY136" s="19" t="s">
        <v>211</v>
      </c>
      <c r="BE136" s="231">
        <f>IF(O136="základní",K136,0)</f>
        <v>0</v>
      </c>
      <c r="BF136" s="231">
        <f>IF(O136="snížená",K136,0)</f>
        <v>0</v>
      </c>
      <c r="BG136" s="231">
        <f>IF(O136="zákl. přenesená",K136,0)</f>
        <v>0</v>
      </c>
      <c r="BH136" s="231">
        <f>IF(O136="sníž. přenesená",K136,0)</f>
        <v>0</v>
      </c>
      <c r="BI136" s="231">
        <f>IF(O136="nulová",K136,0)</f>
        <v>0</v>
      </c>
      <c r="BJ136" s="19" t="s">
        <v>84</v>
      </c>
      <c r="BK136" s="231">
        <f>ROUND(P136*H136,2)</f>
        <v>0</v>
      </c>
      <c r="BL136" s="19" t="s">
        <v>218</v>
      </c>
      <c r="BM136" s="230" t="s">
        <v>2400</v>
      </c>
    </row>
    <row r="137" s="2" customFormat="1">
      <c r="A137" s="40"/>
      <c r="B137" s="41"/>
      <c r="C137" s="42"/>
      <c r="D137" s="232" t="s">
        <v>220</v>
      </c>
      <c r="E137" s="42"/>
      <c r="F137" s="233" t="s">
        <v>1515</v>
      </c>
      <c r="G137" s="42"/>
      <c r="H137" s="42"/>
      <c r="I137" s="234"/>
      <c r="J137" s="234"/>
      <c r="K137" s="42"/>
      <c r="L137" s="42"/>
      <c r="M137" s="46"/>
      <c r="N137" s="235"/>
      <c r="O137" s="236"/>
      <c r="P137" s="86"/>
      <c r="Q137" s="86"/>
      <c r="R137" s="86"/>
      <c r="S137" s="86"/>
      <c r="T137" s="86"/>
      <c r="U137" s="86"/>
      <c r="V137" s="86"/>
      <c r="W137" s="86"/>
      <c r="X137" s="87"/>
      <c r="Y137" s="40"/>
      <c r="Z137" s="40"/>
      <c r="AA137" s="40"/>
      <c r="AB137" s="40"/>
      <c r="AC137" s="40"/>
      <c r="AD137" s="40"/>
      <c r="AE137" s="40"/>
      <c r="AT137" s="19" t="s">
        <v>220</v>
      </c>
      <c r="AU137" s="19" t="s">
        <v>229</v>
      </c>
    </row>
    <row r="138" s="12" customFormat="1" ht="20.88" customHeight="1">
      <c r="A138" s="12"/>
      <c r="B138" s="201"/>
      <c r="C138" s="202"/>
      <c r="D138" s="203" t="s">
        <v>76</v>
      </c>
      <c r="E138" s="216" t="s">
        <v>1533</v>
      </c>
      <c r="F138" s="216" t="s">
        <v>1518</v>
      </c>
      <c r="G138" s="202"/>
      <c r="H138" s="202"/>
      <c r="I138" s="205"/>
      <c r="J138" s="205"/>
      <c r="K138" s="217">
        <f>BK138</f>
        <v>0</v>
      </c>
      <c r="L138" s="202"/>
      <c r="M138" s="207"/>
      <c r="N138" s="208"/>
      <c r="O138" s="209"/>
      <c r="P138" s="209"/>
      <c r="Q138" s="210">
        <f>SUM(Q139:Q172)</f>
        <v>0</v>
      </c>
      <c r="R138" s="210">
        <f>SUM(R139:R172)</f>
        <v>0</v>
      </c>
      <c r="S138" s="209"/>
      <c r="T138" s="211">
        <f>SUM(T139:T172)</f>
        <v>0</v>
      </c>
      <c r="U138" s="209"/>
      <c r="V138" s="211">
        <f>SUM(V139:V172)</f>
        <v>0</v>
      </c>
      <c r="W138" s="209"/>
      <c r="X138" s="212">
        <f>SUM(X139:X172)</f>
        <v>0</v>
      </c>
      <c r="Y138" s="12"/>
      <c r="Z138" s="12"/>
      <c r="AA138" s="12"/>
      <c r="AB138" s="12"/>
      <c r="AC138" s="12"/>
      <c r="AD138" s="12"/>
      <c r="AE138" s="12"/>
      <c r="AR138" s="213" t="s">
        <v>84</v>
      </c>
      <c r="AT138" s="214" t="s">
        <v>76</v>
      </c>
      <c r="AU138" s="214" t="s">
        <v>86</v>
      </c>
      <c r="AY138" s="213" t="s">
        <v>211</v>
      </c>
      <c r="BK138" s="215">
        <f>SUM(BK139:BK172)</f>
        <v>0</v>
      </c>
    </row>
    <row r="139" s="2" customFormat="1" ht="16.5" customHeight="1">
      <c r="A139" s="40"/>
      <c r="B139" s="41"/>
      <c r="C139" s="218" t="s">
        <v>318</v>
      </c>
      <c r="D139" s="218" t="s">
        <v>213</v>
      </c>
      <c r="E139" s="219" t="s">
        <v>1535</v>
      </c>
      <c r="F139" s="220" t="s">
        <v>2401</v>
      </c>
      <c r="G139" s="221" t="s">
        <v>688</v>
      </c>
      <c r="H139" s="222">
        <v>10</v>
      </c>
      <c r="I139" s="223"/>
      <c r="J139" s="223"/>
      <c r="K139" s="224">
        <f>ROUND(P139*H139,2)</f>
        <v>0</v>
      </c>
      <c r="L139" s="220" t="s">
        <v>22</v>
      </c>
      <c r="M139" s="46"/>
      <c r="N139" s="225" t="s">
        <v>22</v>
      </c>
      <c r="O139" s="226" t="s">
        <v>46</v>
      </c>
      <c r="P139" s="227">
        <f>I139+J139</f>
        <v>0</v>
      </c>
      <c r="Q139" s="227">
        <f>ROUND(I139*H139,2)</f>
        <v>0</v>
      </c>
      <c r="R139" s="227">
        <f>ROUND(J139*H139,2)</f>
        <v>0</v>
      </c>
      <c r="S139" s="86"/>
      <c r="T139" s="228">
        <f>S139*H139</f>
        <v>0</v>
      </c>
      <c r="U139" s="228">
        <v>0</v>
      </c>
      <c r="V139" s="228">
        <f>U139*H139</f>
        <v>0</v>
      </c>
      <c r="W139" s="228">
        <v>0</v>
      </c>
      <c r="X139" s="229">
        <f>W139*H139</f>
        <v>0</v>
      </c>
      <c r="Y139" s="40"/>
      <c r="Z139" s="40"/>
      <c r="AA139" s="40"/>
      <c r="AB139" s="40"/>
      <c r="AC139" s="40"/>
      <c r="AD139" s="40"/>
      <c r="AE139" s="40"/>
      <c r="AR139" s="230" t="s">
        <v>218</v>
      </c>
      <c r="AT139" s="230" t="s">
        <v>213</v>
      </c>
      <c r="AU139" s="230" t="s">
        <v>229</v>
      </c>
      <c r="AY139" s="19" t="s">
        <v>211</v>
      </c>
      <c r="BE139" s="231">
        <f>IF(O139="základní",K139,0)</f>
        <v>0</v>
      </c>
      <c r="BF139" s="231">
        <f>IF(O139="snížená",K139,0)</f>
        <v>0</v>
      </c>
      <c r="BG139" s="231">
        <f>IF(O139="zákl. přenesená",K139,0)</f>
        <v>0</v>
      </c>
      <c r="BH139" s="231">
        <f>IF(O139="sníž. přenesená",K139,0)</f>
        <v>0</v>
      </c>
      <c r="BI139" s="231">
        <f>IF(O139="nulová",K139,0)</f>
        <v>0</v>
      </c>
      <c r="BJ139" s="19" t="s">
        <v>84</v>
      </c>
      <c r="BK139" s="231">
        <f>ROUND(P139*H139,2)</f>
        <v>0</v>
      </c>
      <c r="BL139" s="19" t="s">
        <v>218</v>
      </c>
      <c r="BM139" s="230" t="s">
        <v>2402</v>
      </c>
    </row>
    <row r="140" s="2" customFormat="1">
      <c r="A140" s="40"/>
      <c r="B140" s="41"/>
      <c r="C140" s="42"/>
      <c r="D140" s="232" t="s">
        <v>220</v>
      </c>
      <c r="E140" s="42"/>
      <c r="F140" s="233" t="s">
        <v>2401</v>
      </c>
      <c r="G140" s="42"/>
      <c r="H140" s="42"/>
      <c r="I140" s="234"/>
      <c r="J140" s="234"/>
      <c r="K140" s="42"/>
      <c r="L140" s="42"/>
      <c r="M140" s="46"/>
      <c r="N140" s="235"/>
      <c r="O140" s="236"/>
      <c r="P140" s="86"/>
      <c r="Q140" s="86"/>
      <c r="R140" s="86"/>
      <c r="S140" s="86"/>
      <c r="T140" s="86"/>
      <c r="U140" s="86"/>
      <c r="V140" s="86"/>
      <c r="W140" s="86"/>
      <c r="X140" s="87"/>
      <c r="Y140" s="40"/>
      <c r="Z140" s="40"/>
      <c r="AA140" s="40"/>
      <c r="AB140" s="40"/>
      <c r="AC140" s="40"/>
      <c r="AD140" s="40"/>
      <c r="AE140" s="40"/>
      <c r="AT140" s="19" t="s">
        <v>220</v>
      </c>
      <c r="AU140" s="19" t="s">
        <v>229</v>
      </c>
    </row>
    <row r="141" s="2" customFormat="1" ht="16.5" customHeight="1">
      <c r="A141" s="40"/>
      <c r="B141" s="41"/>
      <c r="C141" s="218" t="s">
        <v>323</v>
      </c>
      <c r="D141" s="218" t="s">
        <v>213</v>
      </c>
      <c r="E141" s="219" t="s">
        <v>1538</v>
      </c>
      <c r="F141" s="220" t="s">
        <v>2403</v>
      </c>
      <c r="G141" s="221" t="s">
        <v>688</v>
      </c>
      <c r="H141" s="222">
        <v>12</v>
      </c>
      <c r="I141" s="223"/>
      <c r="J141" s="223"/>
      <c r="K141" s="224">
        <f>ROUND(P141*H141,2)</f>
        <v>0</v>
      </c>
      <c r="L141" s="220" t="s">
        <v>22</v>
      </c>
      <c r="M141" s="46"/>
      <c r="N141" s="225" t="s">
        <v>22</v>
      </c>
      <c r="O141" s="226" t="s">
        <v>46</v>
      </c>
      <c r="P141" s="227">
        <f>I141+J141</f>
        <v>0</v>
      </c>
      <c r="Q141" s="227">
        <f>ROUND(I141*H141,2)</f>
        <v>0</v>
      </c>
      <c r="R141" s="227">
        <f>ROUND(J141*H141,2)</f>
        <v>0</v>
      </c>
      <c r="S141" s="86"/>
      <c r="T141" s="228">
        <f>S141*H141</f>
        <v>0</v>
      </c>
      <c r="U141" s="228">
        <v>0</v>
      </c>
      <c r="V141" s="228">
        <f>U141*H141</f>
        <v>0</v>
      </c>
      <c r="W141" s="228">
        <v>0</v>
      </c>
      <c r="X141" s="229">
        <f>W141*H141</f>
        <v>0</v>
      </c>
      <c r="Y141" s="40"/>
      <c r="Z141" s="40"/>
      <c r="AA141" s="40"/>
      <c r="AB141" s="40"/>
      <c r="AC141" s="40"/>
      <c r="AD141" s="40"/>
      <c r="AE141" s="40"/>
      <c r="AR141" s="230" t="s">
        <v>218</v>
      </c>
      <c r="AT141" s="230" t="s">
        <v>213</v>
      </c>
      <c r="AU141" s="230" t="s">
        <v>229</v>
      </c>
      <c r="AY141" s="19" t="s">
        <v>211</v>
      </c>
      <c r="BE141" s="231">
        <f>IF(O141="základní",K141,0)</f>
        <v>0</v>
      </c>
      <c r="BF141" s="231">
        <f>IF(O141="snížená",K141,0)</f>
        <v>0</v>
      </c>
      <c r="BG141" s="231">
        <f>IF(O141="zákl. přenesená",K141,0)</f>
        <v>0</v>
      </c>
      <c r="BH141" s="231">
        <f>IF(O141="sníž. přenesená",K141,0)</f>
        <v>0</v>
      </c>
      <c r="BI141" s="231">
        <f>IF(O141="nulová",K141,0)</f>
        <v>0</v>
      </c>
      <c r="BJ141" s="19" t="s">
        <v>84</v>
      </c>
      <c r="BK141" s="231">
        <f>ROUND(P141*H141,2)</f>
        <v>0</v>
      </c>
      <c r="BL141" s="19" t="s">
        <v>218</v>
      </c>
      <c r="BM141" s="230" t="s">
        <v>2404</v>
      </c>
    </row>
    <row r="142" s="2" customFormat="1">
      <c r="A142" s="40"/>
      <c r="B142" s="41"/>
      <c r="C142" s="42"/>
      <c r="D142" s="232" t="s">
        <v>220</v>
      </c>
      <c r="E142" s="42"/>
      <c r="F142" s="233" t="s">
        <v>2403</v>
      </c>
      <c r="G142" s="42"/>
      <c r="H142" s="42"/>
      <c r="I142" s="234"/>
      <c r="J142" s="234"/>
      <c r="K142" s="42"/>
      <c r="L142" s="42"/>
      <c r="M142" s="46"/>
      <c r="N142" s="235"/>
      <c r="O142" s="236"/>
      <c r="P142" s="86"/>
      <c r="Q142" s="86"/>
      <c r="R142" s="86"/>
      <c r="S142" s="86"/>
      <c r="T142" s="86"/>
      <c r="U142" s="86"/>
      <c r="V142" s="86"/>
      <c r="W142" s="86"/>
      <c r="X142" s="87"/>
      <c r="Y142" s="40"/>
      <c r="Z142" s="40"/>
      <c r="AA142" s="40"/>
      <c r="AB142" s="40"/>
      <c r="AC142" s="40"/>
      <c r="AD142" s="40"/>
      <c r="AE142" s="40"/>
      <c r="AT142" s="19" t="s">
        <v>220</v>
      </c>
      <c r="AU142" s="19" t="s">
        <v>229</v>
      </c>
    </row>
    <row r="143" s="2" customFormat="1" ht="16.5" customHeight="1">
      <c r="A143" s="40"/>
      <c r="B143" s="41"/>
      <c r="C143" s="218" t="s">
        <v>8</v>
      </c>
      <c r="D143" s="218" t="s">
        <v>213</v>
      </c>
      <c r="E143" s="219" t="s">
        <v>1541</v>
      </c>
      <c r="F143" s="220" t="s">
        <v>2405</v>
      </c>
      <c r="G143" s="221" t="s">
        <v>688</v>
      </c>
      <c r="H143" s="222">
        <v>18</v>
      </c>
      <c r="I143" s="223"/>
      <c r="J143" s="223"/>
      <c r="K143" s="224">
        <f>ROUND(P143*H143,2)</f>
        <v>0</v>
      </c>
      <c r="L143" s="220" t="s">
        <v>22</v>
      </c>
      <c r="M143" s="46"/>
      <c r="N143" s="225" t="s">
        <v>22</v>
      </c>
      <c r="O143" s="226" t="s">
        <v>46</v>
      </c>
      <c r="P143" s="227">
        <f>I143+J143</f>
        <v>0</v>
      </c>
      <c r="Q143" s="227">
        <f>ROUND(I143*H143,2)</f>
        <v>0</v>
      </c>
      <c r="R143" s="227">
        <f>ROUND(J143*H143,2)</f>
        <v>0</v>
      </c>
      <c r="S143" s="86"/>
      <c r="T143" s="228">
        <f>S143*H143</f>
        <v>0</v>
      </c>
      <c r="U143" s="228">
        <v>0</v>
      </c>
      <c r="V143" s="228">
        <f>U143*H143</f>
        <v>0</v>
      </c>
      <c r="W143" s="228">
        <v>0</v>
      </c>
      <c r="X143" s="229">
        <f>W143*H143</f>
        <v>0</v>
      </c>
      <c r="Y143" s="40"/>
      <c r="Z143" s="40"/>
      <c r="AA143" s="40"/>
      <c r="AB143" s="40"/>
      <c r="AC143" s="40"/>
      <c r="AD143" s="40"/>
      <c r="AE143" s="40"/>
      <c r="AR143" s="230" t="s">
        <v>218</v>
      </c>
      <c r="AT143" s="230" t="s">
        <v>213</v>
      </c>
      <c r="AU143" s="230" t="s">
        <v>229</v>
      </c>
      <c r="AY143" s="19" t="s">
        <v>211</v>
      </c>
      <c r="BE143" s="231">
        <f>IF(O143="základní",K143,0)</f>
        <v>0</v>
      </c>
      <c r="BF143" s="231">
        <f>IF(O143="snížená",K143,0)</f>
        <v>0</v>
      </c>
      <c r="BG143" s="231">
        <f>IF(O143="zákl. přenesená",K143,0)</f>
        <v>0</v>
      </c>
      <c r="BH143" s="231">
        <f>IF(O143="sníž. přenesená",K143,0)</f>
        <v>0</v>
      </c>
      <c r="BI143" s="231">
        <f>IF(O143="nulová",K143,0)</f>
        <v>0</v>
      </c>
      <c r="BJ143" s="19" t="s">
        <v>84</v>
      </c>
      <c r="BK143" s="231">
        <f>ROUND(P143*H143,2)</f>
        <v>0</v>
      </c>
      <c r="BL143" s="19" t="s">
        <v>218</v>
      </c>
      <c r="BM143" s="230" t="s">
        <v>2406</v>
      </c>
    </row>
    <row r="144" s="2" customFormat="1">
      <c r="A144" s="40"/>
      <c r="B144" s="41"/>
      <c r="C144" s="42"/>
      <c r="D144" s="232" t="s">
        <v>220</v>
      </c>
      <c r="E144" s="42"/>
      <c r="F144" s="233" t="s">
        <v>2405</v>
      </c>
      <c r="G144" s="42"/>
      <c r="H144" s="42"/>
      <c r="I144" s="234"/>
      <c r="J144" s="234"/>
      <c r="K144" s="42"/>
      <c r="L144" s="42"/>
      <c r="M144" s="46"/>
      <c r="N144" s="235"/>
      <c r="O144" s="236"/>
      <c r="P144" s="86"/>
      <c r="Q144" s="86"/>
      <c r="R144" s="86"/>
      <c r="S144" s="86"/>
      <c r="T144" s="86"/>
      <c r="U144" s="86"/>
      <c r="V144" s="86"/>
      <c r="W144" s="86"/>
      <c r="X144" s="87"/>
      <c r="Y144" s="40"/>
      <c r="Z144" s="40"/>
      <c r="AA144" s="40"/>
      <c r="AB144" s="40"/>
      <c r="AC144" s="40"/>
      <c r="AD144" s="40"/>
      <c r="AE144" s="40"/>
      <c r="AT144" s="19" t="s">
        <v>220</v>
      </c>
      <c r="AU144" s="19" t="s">
        <v>229</v>
      </c>
    </row>
    <row r="145" s="2" customFormat="1" ht="16.5" customHeight="1">
      <c r="A145" s="40"/>
      <c r="B145" s="41"/>
      <c r="C145" s="218" t="s">
        <v>337</v>
      </c>
      <c r="D145" s="218" t="s">
        <v>213</v>
      </c>
      <c r="E145" s="219" t="s">
        <v>1544</v>
      </c>
      <c r="F145" s="220" t="s">
        <v>2407</v>
      </c>
      <c r="G145" s="221" t="s">
        <v>688</v>
      </c>
      <c r="H145" s="222">
        <v>6</v>
      </c>
      <c r="I145" s="223"/>
      <c r="J145" s="223"/>
      <c r="K145" s="224">
        <f>ROUND(P145*H145,2)</f>
        <v>0</v>
      </c>
      <c r="L145" s="220" t="s">
        <v>22</v>
      </c>
      <c r="M145" s="46"/>
      <c r="N145" s="225" t="s">
        <v>22</v>
      </c>
      <c r="O145" s="226" t="s">
        <v>46</v>
      </c>
      <c r="P145" s="227">
        <f>I145+J145</f>
        <v>0</v>
      </c>
      <c r="Q145" s="227">
        <f>ROUND(I145*H145,2)</f>
        <v>0</v>
      </c>
      <c r="R145" s="227">
        <f>ROUND(J145*H145,2)</f>
        <v>0</v>
      </c>
      <c r="S145" s="86"/>
      <c r="T145" s="228">
        <f>S145*H145</f>
        <v>0</v>
      </c>
      <c r="U145" s="228">
        <v>0</v>
      </c>
      <c r="V145" s="228">
        <f>U145*H145</f>
        <v>0</v>
      </c>
      <c r="W145" s="228">
        <v>0</v>
      </c>
      <c r="X145" s="229">
        <f>W145*H145</f>
        <v>0</v>
      </c>
      <c r="Y145" s="40"/>
      <c r="Z145" s="40"/>
      <c r="AA145" s="40"/>
      <c r="AB145" s="40"/>
      <c r="AC145" s="40"/>
      <c r="AD145" s="40"/>
      <c r="AE145" s="40"/>
      <c r="AR145" s="230" t="s">
        <v>218</v>
      </c>
      <c r="AT145" s="230" t="s">
        <v>213</v>
      </c>
      <c r="AU145" s="230" t="s">
        <v>229</v>
      </c>
      <c r="AY145" s="19" t="s">
        <v>211</v>
      </c>
      <c r="BE145" s="231">
        <f>IF(O145="základní",K145,0)</f>
        <v>0</v>
      </c>
      <c r="BF145" s="231">
        <f>IF(O145="snížená",K145,0)</f>
        <v>0</v>
      </c>
      <c r="BG145" s="231">
        <f>IF(O145="zákl. přenesená",K145,0)</f>
        <v>0</v>
      </c>
      <c r="BH145" s="231">
        <f>IF(O145="sníž. přenesená",K145,0)</f>
        <v>0</v>
      </c>
      <c r="BI145" s="231">
        <f>IF(O145="nulová",K145,0)</f>
        <v>0</v>
      </c>
      <c r="BJ145" s="19" t="s">
        <v>84</v>
      </c>
      <c r="BK145" s="231">
        <f>ROUND(P145*H145,2)</f>
        <v>0</v>
      </c>
      <c r="BL145" s="19" t="s">
        <v>218</v>
      </c>
      <c r="BM145" s="230" t="s">
        <v>2408</v>
      </c>
    </row>
    <row r="146" s="2" customFormat="1">
      <c r="A146" s="40"/>
      <c r="B146" s="41"/>
      <c r="C146" s="42"/>
      <c r="D146" s="232" t="s">
        <v>220</v>
      </c>
      <c r="E146" s="42"/>
      <c r="F146" s="233" t="s">
        <v>2407</v>
      </c>
      <c r="G146" s="42"/>
      <c r="H146" s="42"/>
      <c r="I146" s="234"/>
      <c r="J146" s="234"/>
      <c r="K146" s="42"/>
      <c r="L146" s="42"/>
      <c r="M146" s="46"/>
      <c r="N146" s="235"/>
      <c r="O146" s="236"/>
      <c r="P146" s="86"/>
      <c r="Q146" s="86"/>
      <c r="R146" s="86"/>
      <c r="S146" s="86"/>
      <c r="T146" s="86"/>
      <c r="U146" s="86"/>
      <c r="V146" s="86"/>
      <c r="W146" s="86"/>
      <c r="X146" s="87"/>
      <c r="Y146" s="40"/>
      <c r="Z146" s="40"/>
      <c r="AA146" s="40"/>
      <c r="AB146" s="40"/>
      <c r="AC146" s="40"/>
      <c r="AD146" s="40"/>
      <c r="AE146" s="40"/>
      <c r="AT146" s="19" t="s">
        <v>220</v>
      </c>
      <c r="AU146" s="19" t="s">
        <v>229</v>
      </c>
    </row>
    <row r="147" s="2" customFormat="1" ht="16.5" customHeight="1">
      <c r="A147" s="40"/>
      <c r="B147" s="41"/>
      <c r="C147" s="218" t="s">
        <v>342</v>
      </c>
      <c r="D147" s="218" t="s">
        <v>213</v>
      </c>
      <c r="E147" s="219" t="s">
        <v>1547</v>
      </c>
      <c r="F147" s="220" t="s">
        <v>2409</v>
      </c>
      <c r="G147" s="221" t="s">
        <v>688</v>
      </c>
      <c r="H147" s="222">
        <v>10</v>
      </c>
      <c r="I147" s="223"/>
      <c r="J147" s="223"/>
      <c r="K147" s="224">
        <f>ROUND(P147*H147,2)</f>
        <v>0</v>
      </c>
      <c r="L147" s="220" t="s">
        <v>22</v>
      </c>
      <c r="M147" s="46"/>
      <c r="N147" s="225" t="s">
        <v>22</v>
      </c>
      <c r="O147" s="226" t="s">
        <v>46</v>
      </c>
      <c r="P147" s="227">
        <f>I147+J147</f>
        <v>0</v>
      </c>
      <c r="Q147" s="227">
        <f>ROUND(I147*H147,2)</f>
        <v>0</v>
      </c>
      <c r="R147" s="227">
        <f>ROUND(J147*H147,2)</f>
        <v>0</v>
      </c>
      <c r="S147" s="86"/>
      <c r="T147" s="228">
        <f>S147*H147</f>
        <v>0</v>
      </c>
      <c r="U147" s="228">
        <v>0</v>
      </c>
      <c r="V147" s="228">
        <f>U147*H147</f>
        <v>0</v>
      </c>
      <c r="W147" s="228">
        <v>0</v>
      </c>
      <c r="X147" s="229">
        <f>W147*H147</f>
        <v>0</v>
      </c>
      <c r="Y147" s="40"/>
      <c r="Z147" s="40"/>
      <c r="AA147" s="40"/>
      <c r="AB147" s="40"/>
      <c r="AC147" s="40"/>
      <c r="AD147" s="40"/>
      <c r="AE147" s="40"/>
      <c r="AR147" s="230" t="s">
        <v>218</v>
      </c>
      <c r="AT147" s="230" t="s">
        <v>213</v>
      </c>
      <c r="AU147" s="230" t="s">
        <v>229</v>
      </c>
      <c r="AY147" s="19" t="s">
        <v>211</v>
      </c>
      <c r="BE147" s="231">
        <f>IF(O147="základní",K147,0)</f>
        <v>0</v>
      </c>
      <c r="BF147" s="231">
        <f>IF(O147="snížená",K147,0)</f>
        <v>0</v>
      </c>
      <c r="BG147" s="231">
        <f>IF(O147="zákl. přenesená",K147,0)</f>
        <v>0</v>
      </c>
      <c r="BH147" s="231">
        <f>IF(O147="sníž. přenesená",K147,0)</f>
        <v>0</v>
      </c>
      <c r="BI147" s="231">
        <f>IF(O147="nulová",K147,0)</f>
        <v>0</v>
      </c>
      <c r="BJ147" s="19" t="s">
        <v>84</v>
      </c>
      <c r="BK147" s="231">
        <f>ROUND(P147*H147,2)</f>
        <v>0</v>
      </c>
      <c r="BL147" s="19" t="s">
        <v>218</v>
      </c>
      <c r="BM147" s="230" t="s">
        <v>2410</v>
      </c>
    </row>
    <row r="148" s="2" customFormat="1">
      <c r="A148" s="40"/>
      <c r="B148" s="41"/>
      <c r="C148" s="42"/>
      <c r="D148" s="232" t="s">
        <v>220</v>
      </c>
      <c r="E148" s="42"/>
      <c r="F148" s="233" t="s">
        <v>2409</v>
      </c>
      <c r="G148" s="42"/>
      <c r="H148" s="42"/>
      <c r="I148" s="234"/>
      <c r="J148" s="234"/>
      <c r="K148" s="42"/>
      <c r="L148" s="42"/>
      <c r="M148" s="46"/>
      <c r="N148" s="235"/>
      <c r="O148" s="236"/>
      <c r="P148" s="86"/>
      <c r="Q148" s="86"/>
      <c r="R148" s="86"/>
      <c r="S148" s="86"/>
      <c r="T148" s="86"/>
      <c r="U148" s="86"/>
      <c r="V148" s="86"/>
      <c r="W148" s="86"/>
      <c r="X148" s="87"/>
      <c r="Y148" s="40"/>
      <c r="Z148" s="40"/>
      <c r="AA148" s="40"/>
      <c r="AB148" s="40"/>
      <c r="AC148" s="40"/>
      <c r="AD148" s="40"/>
      <c r="AE148" s="40"/>
      <c r="AT148" s="19" t="s">
        <v>220</v>
      </c>
      <c r="AU148" s="19" t="s">
        <v>229</v>
      </c>
    </row>
    <row r="149" s="2" customFormat="1" ht="16.5" customHeight="1">
      <c r="A149" s="40"/>
      <c r="B149" s="41"/>
      <c r="C149" s="218" t="s">
        <v>349</v>
      </c>
      <c r="D149" s="218" t="s">
        <v>213</v>
      </c>
      <c r="E149" s="219" t="s">
        <v>1550</v>
      </c>
      <c r="F149" s="220" t="s">
        <v>2411</v>
      </c>
      <c r="G149" s="221" t="s">
        <v>688</v>
      </c>
      <c r="H149" s="222">
        <v>8</v>
      </c>
      <c r="I149" s="223"/>
      <c r="J149" s="223"/>
      <c r="K149" s="224">
        <f>ROUND(P149*H149,2)</f>
        <v>0</v>
      </c>
      <c r="L149" s="220" t="s">
        <v>22</v>
      </c>
      <c r="M149" s="46"/>
      <c r="N149" s="225" t="s">
        <v>22</v>
      </c>
      <c r="O149" s="226" t="s">
        <v>46</v>
      </c>
      <c r="P149" s="227">
        <f>I149+J149</f>
        <v>0</v>
      </c>
      <c r="Q149" s="227">
        <f>ROUND(I149*H149,2)</f>
        <v>0</v>
      </c>
      <c r="R149" s="227">
        <f>ROUND(J149*H149,2)</f>
        <v>0</v>
      </c>
      <c r="S149" s="86"/>
      <c r="T149" s="228">
        <f>S149*H149</f>
        <v>0</v>
      </c>
      <c r="U149" s="228">
        <v>0</v>
      </c>
      <c r="V149" s="228">
        <f>U149*H149</f>
        <v>0</v>
      </c>
      <c r="W149" s="228">
        <v>0</v>
      </c>
      <c r="X149" s="229">
        <f>W149*H149</f>
        <v>0</v>
      </c>
      <c r="Y149" s="40"/>
      <c r="Z149" s="40"/>
      <c r="AA149" s="40"/>
      <c r="AB149" s="40"/>
      <c r="AC149" s="40"/>
      <c r="AD149" s="40"/>
      <c r="AE149" s="40"/>
      <c r="AR149" s="230" t="s">
        <v>218</v>
      </c>
      <c r="AT149" s="230" t="s">
        <v>213</v>
      </c>
      <c r="AU149" s="230" t="s">
        <v>229</v>
      </c>
      <c r="AY149" s="19" t="s">
        <v>211</v>
      </c>
      <c r="BE149" s="231">
        <f>IF(O149="základní",K149,0)</f>
        <v>0</v>
      </c>
      <c r="BF149" s="231">
        <f>IF(O149="snížená",K149,0)</f>
        <v>0</v>
      </c>
      <c r="BG149" s="231">
        <f>IF(O149="zákl. přenesená",K149,0)</f>
        <v>0</v>
      </c>
      <c r="BH149" s="231">
        <f>IF(O149="sníž. přenesená",K149,0)</f>
        <v>0</v>
      </c>
      <c r="BI149" s="231">
        <f>IF(O149="nulová",K149,0)</f>
        <v>0</v>
      </c>
      <c r="BJ149" s="19" t="s">
        <v>84</v>
      </c>
      <c r="BK149" s="231">
        <f>ROUND(P149*H149,2)</f>
        <v>0</v>
      </c>
      <c r="BL149" s="19" t="s">
        <v>218</v>
      </c>
      <c r="BM149" s="230" t="s">
        <v>2412</v>
      </c>
    </row>
    <row r="150" s="2" customFormat="1">
      <c r="A150" s="40"/>
      <c r="B150" s="41"/>
      <c r="C150" s="42"/>
      <c r="D150" s="232" t="s">
        <v>220</v>
      </c>
      <c r="E150" s="42"/>
      <c r="F150" s="233" t="s">
        <v>2411</v>
      </c>
      <c r="G150" s="42"/>
      <c r="H150" s="42"/>
      <c r="I150" s="234"/>
      <c r="J150" s="234"/>
      <c r="K150" s="42"/>
      <c r="L150" s="42"/>
      <c r="M150" s="46"/>
      <c r="N150" s="235"/>
      <c r="O150" s="236"/>
      <c r="P150" s="86"/>
      <c r="Q150" s="86"/>
      <c r="R150" s="86"/>
      <c r="S150" s="86"/>
      <c r="T150" s="86"/>
      <c r="U150" s="86"/>
      <c r="V150" s="86"/>
      <c r="W150" s="86"/>
      <c r="X150" s="87"/>
      <c r="Y150" s="40"/>
      <c r="Z150" s="40"/>
      <c r="AA150" s="40"/>
      <c r="AB150" s="40"/>
      <c r="AC150" s="40"/>
      <c r="AD150" s="40"/>
      <c r="AE150" s="40"/>
      <c r="AT150" s="19" t="s">
        <v>220</v>
      </c>
      <c r="AU150" s="19" t="s">
        <v>229</v>
      </c>
    </row>
    <row r="151" s="2" customFormat="1" ht="16.5" customHeight="1">
      <c r="A151" s="40"/>
      <c r="B151" s="41"/>
      <c r="C151" s="218" t="s">
        <v>356</v>
      </c>
      <c r="D151" s="218" t="s">
        <v>213</v>
      </c>
      <c r="E151" s="219" t="s">
        <v>2413</v>
      </c>
      <c r="F151" s="220" t="s">
        <v>2414</v>
      </c>
      <c r="G151" s="221" t="s">
        <v>688</v>
      </c>
      <c r="H151" s="222">
        <v>30</v>
      </c>
      <c r="I151" s="223"/>
      <c r="J151" s="223"/>
      <c r="K151" s="224">
        <f>ROUND(P151*H151,2)</f>
        <v>0</v>
      </c>
      <c r="L151" s="220" t="s">
        <v>22</v>
      </c>
      <c r="M151" s="46"/>
      <c r="N151" s="225" t="s">
        <v>22</v>
      </c>
      <c r="O151" s="226" t="s">
        <v>46</v>
      </c>
      <c r="P151" s="227">
        <f>I151+J151</f>
        <v>0</v>
      </c>
      <c r="Q151" s="227">
        <f>ROUND(I151*H151,2)</f>
        <v>0</v>
      </c>
      <c r="R151" s="227">
        <f>ROUND(J151*H151,2)</f>
        <v>0</v>
      </c>
      <c r="S151" s="86"/>
      <c r="T151" s="228">
        <f>S151*H151</f>
        <v>0</v>
      </c>
      <c r="U151" s="228">
        <v>0</v>
      </c>
      <c r="V151" s="228">
        <f>U151*H151</f>
        <v>0</v>
      </c>
      <c r="W151" s="228">
        <v>0</v>
      </c>
      <c r="X151" s="229">
        <f>W151*H151</f>
        <v>0</v>
      </c>
      <c r="Y151" s="40"/>
      <c r="Z151" s="40"/>
      <c r="AA151" s="40"/>
      <c r="AB151" s="40"/>
      <c r="AC151" s="40"/>
      <c r="AD151" s="40"/>
      <c r="AE151" s="40"/>
      <c r="AR151" s="230" t="s">
        <v>218</v>
      </c>
      <c r="AT151" s="230" t="s">
        <v>213</v>
      </c>
      <c r="AU151" s="230" t="s">
        <v>229</v>
      </c>
      <c r="AY151" s="19" t="s">
        <v>211</v>
      </c>
      <c r="BE151" s="231">
        <f>IF(O151="základní",K151,0)</f>
        <v>0</v>
      </c>
      <c r="BF151" s="231">
        <f>IF(O151="snížená",K151,0)</f>
        <v>0</v>
      </c>
      <c r="BG151" s="231">
        <f>IF(O151="zákl. přenesená",K151,0)</f>
        <v>0</v>
      </c>
      <c r="BH151" s="231">
        <f>IF(O151="sníž. přenesená",K151,0)</f>
        <v>0</v>
      </c>
      <c r="BI151" s="231">
        <f>IF(O151="nulová",K151,0)</f>
        <v>0</v>
      </c>
      <c r="BJ151" s="19" t="s">
        <v>84</v>
      </c>
      <c r="BK151" s="231">
        <f>ROUND(P151*H151,2)</f>
        <v>0</v>
      </c>
      <c r="BL151" s="19" t="s">
        <v>218</v>
      </c>
      <c r="BM151" s="230" t="s">
        <v>2415</v>
      </c>
    </row>
    <row r="152" s="2" customFormat="1">
      <c r="A152" s="40"/>
      <c r="B152" s="41"/>
      <c r="C152" s="42"/>
      <c r="D152" s="232" t="s">
        <v>220</v>
      </c>
      <c r="E152" s="42"/>
      <c r="F152" s="233" t="s">
        <v>2414</v>
      </c>
      <c r="G152" s="42"/>
      <c r="H152" s="42"/>
      <c r="I152" s="234"/>
      <c r="J152" s="234"/>
      <c r="K152" s="42"/>
      <c r="L152" s="42"/>
      <c r="M152" s="46"/>
      <c r="N152" s="235"/>
      <c r="O152" s="236"/>
      <c r="P152" s="86"/>
      <c r="Q152" s="86"/>
      <c r="R152" s="86"/>
      <c r="S152" s="86"/>
      <c r="T152" s="86"/>
      <c r="U152" s="86"/>
      <c r="V152" s="86"/>
      <c r="W152" s="86"/>
      <c r="X152" s="87"/>
      <c r="Y152" s="40"/>
      <c r="Z152" s="40"/>
      <c r="AA152" s="40"/>
      <c r="AB152" s="40"/>
      <c r="AC152" s="40"/>
      <c r="AD152" s="40"/>
      <c r="AE152" s="40"/>
      <c r="AT152" s="19" t="s">
        <v>220</v>
      </c>
      <c r="AU152" s="19" t="s">
        <v>229</v>
      </c>
    </row>
    <row r="153" s="2" customFormat="1" ht="16.5" customHeight="1">
      <c r="A153" s="40"/>
      <c r="B153" s="41"/>
      <c r="C153" s="218" t="s">
        <v>362</v>
      </c>
      <c r="D153" s="218" t="s">
        <v>213</v>
      </c>
      <c r="E153" s="219" t="s">
        <v>2416</v>
      </c>
      <c r="F153" s="220" t="s">
        <v>2417</v>
      </c>
      <c r="G153" s="221" t="s">
        <v>345</v>
      </c>
      <c r="H153" s="222">
        <v>25</v>
      </c>
      <c r="I153" s="223"/>
      <c r="J153" s="223"/>
      <c r="K153" s="224">
        <f>ROUND(P153*H153,2)</f>
        <v>0</v>
      </c>
      <c r="L153" s="220" t="s">
        <v>22</v>
      </c>
      <c r="M153" s="46"/>
      <c r="N153" s="225" t="s">
        <v>22</v>
      </c>
      <c r="O153" s="226" t="s">
        <v>46</v>
      </c>
      <c r="P153" s="227">
        <f>I153+J153</f>
        <v>0</v>
      </c>
      <c r="Q153" s="227">
        <f>ROUND(I153*H153,2)</f>
        <v>0</v>
      </c>
      <c r="R153" s="227">
        <f>ROUND(J153*H153,2)</f>
        <v>0</v>
      </c>
      <c r="S153" s="86"/>
      <c r="T153" s="228">
        <f>S153*H153</f>
        <v>0</v>
      </c>
      <c r="U153" s="228">
        <v>0</v>
      </c>
      <c r="V153" s="228">
        <f>U153*H153</f>
        <v>0</v>
      </c>
      <c r="W153" s="228">
        <v>0</v>
      </c>
      <c r="X153" s="229">
        <f>W153*H153</f>
        <v>0</v>
      </c>
      <c r="Y153" s="40"/>
      <c r="Z153" s="40"/>
      <c r="AA153" s="40"/>
      <c r="AB153" s="40"/>
      <c r="AC153" s="40"/>
      <c r="AD153" s="40"/>
      <c r="AE153" s="40"/>
      <c r="AR153" s="230" t="s">
        <v>218</v>
      </c>
      <c r="AT153" s="230" t="s">
        <v>213</v>
      </c>
      <c r="AU153" s="230" t="s">
        <v>229</v>
      </c>
      <c r="AY153" s="19" t="s">
        <v>211</v>
      </c>
      <c r="BE153" s="231">
        <f>IF(O153="základní",K153,0)</f>
        <v>0</v>
      </c>
      <c r="BF153" s="231">
        <f>IF(O153="snížená",K153,0)</f>
        <v>0</v>
      </c>
      <c r="BG153" s="231">
        <f>IF(O153="zákl. přenesená",K153,0)</f>
        <v>0</v>
      </c>
      <c r="BH153" s="231">
        <f>IF(O153="sníž. přenesená",K153,0)</f>
        <v>0</v>
      </c>
      <c r="BI153" s="231">
        <f>IF(O153="nulová",K153,0)</f>
        <v>0</v>
      </c>
      <c r="BJ153" s="19" t="s">
        <v>84</v>
      </c>
      <c r="BK153" s="231">
        <f>ROUND(P153*H153,2)</f>
        <v>0</v>
      </c>
      <c r="BL153" s="19" t="s">
        <v>218</v>
      </c>
      <c r="BM153" s="230" t="s">
        <v>2418</v>
      </c>
    </row>
    <row r="154" s="2" customFormat="1">
      <c r="A154" s="40"/>
      <c r="B154" s="41"/>
      <c r="C154" s="42"/>
      <c r="D154" s="232" t="s">
        <v>220</v>
      </c>
      <c r="E154" s="42"/>
      <c r="F154" s="233" t="s">
        <v>2417</v>
      </c>
      <c r="G154" s="42"/>
      <c r="H154" s="42"/>
      <c r="I154" s="234"/>
      <c r="J154" s="234"/>
      <c r="K154" s="42"/>
      <c r="L154" s="42"/>
      <c r="M154" s="46"/>
      <c r="N154" s="235"/>
      <c r="O154" s="236"/>
      <c r="P154" s="86"/>
      <c r="Q154" s="86"/>
      <c r="R154" s="86"/>
      <c r="S154" s="86"/>
      <c r="T154" s="86"/>
      <c r="U154" s="86"/>
      <c r="V154" s="86"/>
      <c r="W154" s="86"/>
      <c r="X154" s="87"/>
      <c r="Y154" s="40"/>
      <c r="Z154" s="40"/>
      <c r="AA154" s="40"/>
      <c r="AB154" s="40"/>
      <c r="AC154" s="40"/>
      <c r="AD154" s="40"/>
      <c r="AE154" s="40"/>
      <c r="AT154" s="19" t="s">
        <v>220</v>
      </c>
      <c r="AU154" s="19" t="s">
        <v>229</v>
      </c>
    </row>
    <row r="155" s="2" customFormat="1" ht="21.75" customHeight="1">
      <c r="A155" s="40"/>
      <c r="B155" s="41"/>
      <c r="C155" s="218" t="s">
        <v>368</v>
      </c>
      <c r="D155" s="218" t="s">
        <v>213</v>
      </c>
      <c r="E155" s="219" t="s">
        <v>2419</v>
      </c>
      <c r="F155" s="220" t="s">
        <v>2420</v>
      </c>
      <c r="G155" s="221" t="s">
        <v>345</v>
      </c>
      <c r="H155" s="222">
        <v>132</v>
      </c>
      <c r="I155" s="223"/>
      <c r="J155" s="223"/>
      <c r="K155" s="224">
        <f>ROUND(P155*H155,2)</f>
        <v>0</v>
      </c>
      <c r="L155" s="220" t="s">
        <v>22</v>
      </c>
      <c r="M155" s="46"/>
      <c r="N155" s="225" t="s">
        <v>22</v>
      </c>
      <c r="O155" s="226" t="s">
        <v>46</v>
      </c>
      <c r="P155" s="227">
        <f>I155+J155</f>
        <v>0</v>
      </c>
      <c r="Q155" s="227">
        <f>ROUND(I155*H155,2)</f>
        <v>0</v>
      </c>
      <c r="R155" s="227">
        <f>ROUND(J155*H155,2)</f>
        <v>0</v>
      </c>
      <c r="S155" s="86"/>
      <c r="T155" s="228">
        <f>S155*H155</f>
        <v>0</v>
      </c>
      <c r="U155" s="228">
        <v>0</v>
      </c>
      <c r="V155" s="228">
        <f>U155*H155</f>
        <v>0</v>
      </c>
      <c r="W155" s="228">
        <v>0</v>
      </c>
      <c r="X155" s="229">
        <f>W155*H155</f>
        <v>0</v>
      </c>
      <c r="Y155" s="40"/>
      <c r="Z155" s="40"/>
      <c r="AA155" s="40"/>
      <c r="AB155" s="40"/>
      <c r="AC155" s="40"/>
      <c r="AD155" s="40"/>
      <c r="AE155" s="40"/>
      <c r="AR155" s="230" t="s">
        <v>218</v>
      </c>
      <c r="AT155" s="230" t="s">
        <v>213</v>
      </c>
      <c r="AU155" s="230" t="s">
        <v>229</v>
      </c>
      <c r="AY155" s="19" t="s">
        <v>211</v>
      </c>
      <c r="BE155" s="231">
        <f>IF(O155="základní",K155,0)</f>
        <v>0</v>
      </c>
      <c r="BF155" s="231">
        <f>IF(O155="snížená",K155,0)</f>
        <v>0</v>
      </c>
      <c r="BG155" s="231">
        <f>IF(O155="zákl. přenesená",K155,0)</f>
        <v>0</v>
      </c>
      <c r="BH155" s="231">
        <f>IF(O155="sníž. přenesená",K155,0)</f>
        <v>0</v>
      </c>
      <c r="BI155" s="231">
        <f>IF(O155="nulová",K155,0)</f>
        <v>0</v>
      </c>
      <c r="BJ155" s="19" t="s">
        <v>84</v>
      </c>
      <c r="BK155" s="231">
        <f>ROUND(P155*H155,2)</f>
        <v>0</v>
      </c>
      <c r="BL155" s="19" t="s">
        <v>218</v>
      </c>
      <c r="BM155" s="230" t="s">
        <v>2421</v>
      </c>
    </row>
    <row r="156" s="2" customFormat="1">
      <c r="A156" s="40"/>
      <c r="B156" s="41"/>
      <c r="C156" s="42"/>
      <c r="D156" s="232" t="s">
        <v>220</v>
      </c>
      <c r="E156" s="42"/>
      <c r="F156" s="233" t="s">
        <v>2420</v>
      </c>
      <c r="G156" s="42"/>
      <c r="H156" s="42"/>
      <c r="I156" s="234"/>
      <c r="J156" s="234"/>
      <c r="K156" s="42"/>
      <c r="L156" s="42"/>
      <c r="M156" s="46"/>
      <c r="N156" s="235"/>
      <c r="O156" s="236"/>
      <c r="P156" s="86"/>
      <c r="Q156" s="86"/>
      <c r="R156" s="86"/>
      <c r="S156" s="86"/>
      <c r="T156" s="86"/>
      <c r="U156" s="86"/>
      <c r="V156" s="86"/>
      <c r="W156" s="86"/>
      <c r="X156" s="87"/>
      <c r="Y156" s="40"/>
      <c r="Z156" s="40"/>
      <c r="AA156" s="40"/>
      <c r="AB156" s="40"/>
      <c r="AC156" s="40"/>
      <c r="AD156" s="40"/>
      <c r="AE156" s="40"/>
      <c r="AT156" s="19" t="s">
        <v>220</v>
      </c>
      <c r="AU156" s="19" t="s">
        <v>229</v>
      </c>
    </row>
    <row r="157" s="2" customFormat="1" ht="16.5" customHeight="1">
      <c r="A157" s="40"/>
      <c r="B157" s="41"/>
      <c r="C157" s="218" t="s">
        <v>374</v>
      </c>
      <c r="D157" s="218" t="s">
        <v>213</v>
      </c>
      <c r="E157" s="219" t="s">
        <v>2422</v>
      </c>
      <c r="F157" s="220" t="s">
        <v>2423</v>
      </c>
      <c r="G157" s="221" t="s">
        <v>345</v>
      </c>
      <c r="H157" s="222">
        <v>7</v>
      </c>
      <c r="I157" s="223"/>
      <c r="J157" s="223"/>
      <c r="K157" s="224">
        <f>ROUND(P157*H157,2)</f>
        <v>0</v>
      </c>
      <c r="L157" s="220" t="s">
        <v>22</v>
      </c>
      <c r="M157" s="46"/>
      <c r="N157" s="225" t="s">
        <v>22</v>
      </c>
      <c r="O157" s="226" t="s">
        <v>46</v>
      </c>
      <c r="P157" s="227">
        <f>I157+J157</f>
        <v>0</v>
      </c>
      <c r="Q157" s="227">
        <f>ROUND(I157*H157,2)</f>
        <v>0</v>
      </c>
      <c r="R157" s="227">
        <f>ROUND(J157*H157,2)</f>
        <v>0</v>
      </c>
      <c r="S157" s="86"/>
      <c r="T157" s="228">
        <f>S157*H157</f>
        <v>0</v>
      </c>
      <c r="U157" s="228">
        <v>0</v>
      </c>
      <c r="V157" s="228">
        <f>U157*H157</f>
        <v>0</v>
      </c>
      <c r="W157" s="228">
        <v>0</v>
      </c>
      <c r="X157" s="229">
        <f>W157*H157</f>
        <v>0</v>
      </c>
      <c r="Y157" s="40"/>
      <c r="Z157" s="40"/>
      <c r="AA157" s="40"/>
      <c r="AB157" s="40"/>
      <c r="AC157" s="40"/>
      <c r="AD157" s="40"/>
      <c r="AE157" s="40"/>
      <c r="AR157" s="230" t="s">
        <v>218</v>
      </c>
      <c r="AT157" s="230" t="s">
        <v>213</v>
      </c>
      <c r="AU157" s="230" t="s">
        <v>229</v>
      </c>
      <c r="AY157" s="19" t="s">
        <v>211</v>
      </c>
      <c r="BE157" s="231">
        <f>IF(O157="základní",K157,0)</f>
        <v>0</v>
      </c>
      <c r="BF157" s="231">
        <f>IF(O157="snížená",K157,0)</f>
        <v>0</v>
      </c>
      <c r="BG157" s="231">
        <f>IF(O157="zákl. přenesená",K157,0)</f>
        <v>0</v>
      </c>
      <c r="BH157" s="231">
        <f>IF(O157="sníž. přenesená",K157,0)</f>
        <v>0</v>
      </c>
      <c r="BI157" s="231">
        <f>IF(O157="nulová",K157,0)</f>
        <v>0</v>
      </c>
      <c r="BJ157" s="19" t="s">
        <v>84</v>
      </c>
      <c r="BK157" s="231">
        <f>ROUND(P157*H157,2)</f>
        <v>0</v>
      </c>
      <c r="BL157" s="19" t="s">
        <v>218</v>
      </c>
      <c r="BM157" s="230" t="s">
        <v>2424</v>
      </c>
    </row>
    <row r="158" s="2" customFormat="1">
      <c r="A158" s="40"/>
      <c r="B158" s="41"/>
      <c r="C158" s="42"/>
      <c r="D158" s="232" t="s">
        <v>220</v>
      </c>
      <c r="E158" s="42"/>
      <c r="F158" s="233" t="s">
        <v>2423</v>
      </c>
      <c r="G158" s="42"/>
      <c r="H158" s="42"/>
      <c r="I158" s="234"/>
      <c r="J158" s="234"/>
      <c r="K158" s="42"/>
      <c r="L158" s="42"/>
      <c r="M158" s="46"/>
      <c r="N158" s="235"/>
      <c r="O158" s="236"/>
      <c r="P158" s="86"/>
      <c r="Q158" s="86"/>
      <c r="R158" s="86"/>
      <c r="S158" s="86"/>
      <c r="T158" s="86"/>
      <c r="U158" s="86"/>
      <c r="V158" s="86"/>
      <c r="W158" s="86"/>
      <c r="X158" s="87"/>
      <c r="Y158" s="40"/>
      <c r="Z158" s="40"/>
      <c r="AA158" s="40"/>
      <c r="AB158" s="40"/>
      <c r="AC158" s="40"/>
      <c r="AD158" s="40"/>
      <c r="AE158" s="40"/>
      <c r="AT158" s="19" t="s">
        <v>220</v>
      </c>
      <c r="AU158" s="19" t="s">
        <v>229</v>
      </c>
    </row>
    <row r="159" s="2" customFormat="1" ht="16.5" customHeight="1">
      <c r="A159" s="40"/>
      <c r="B159" s="41"/>
      <c r="C159" s="218" t="s">
        <v>380</v>
      </c>
      <c r="D159" s="218" t="s">
        <v>213</v>
      </c>
      <c r="E159" s="219" t="s">
        <v>2425</v>
      </c>
      <c r="F159" s="220" t="s">
        <v>2426</v>
      </c>
      <c r="G159" s="221" t="s">
        <v>345</v>
      </c>
      <c r="H159" s="222">
        <v>3</v>
      </c>
      <c r="I159" s="223"/>
      <c r="J159" s="223"/>
      <c r="K159" s="224">
        <f>ROUND(P159*H159,2)</f>
        <v>0</v>
      </c>
      <c r="L159" s="220" t="s">
        <v>22</v>
      </c>
      <c r="M159" s="46"/>
      <c r="N159" s="225" t="s">
        <v>22</v>
      </c>
      <c r="O159" s="226" t="s">
        <v>46</v>
      </c>
      <c r="P159" s="227">
        <f>I159+J159</f>
        <v>0</v>
      </c>
      <c r="Q159" s="227">
        <f>ROUND(I159*H159,2)</f>
        <v>0</v>
      </c>
      <c r="R159" s="227">
        <f>ROUND(J159*H159,2)</f>
        <v>0</v>
      </c>
      <c r="S159" s="86"/>
      <c r="T159" s="228">
        <f>S159*H159</f>
        <v>0</v>
      </c>
      <c r="U159" s="228">
        <v>0</v>
      </c>
      <c r="V159" s="228">
        <f>U159*H159</f>
        <v>0</v>
      </c>
      <c r="W159" s="228">
        <v>0</v>
      </c>
      <c r="X159" s="229">
        <f>W159*H159</f>
        <v>0</v>
      </c>
      <c r="Y159" s="40"/>
      <c r="Z159" s="40"/>
      <c r="AA159" s="40"/>
      <c r="AB159" s="40"/>
      <c r="AC159" s="40"/>
      <c r="AD159" s="40"/>
      <c r="AE159" s="40"/>
      <c r="AR159" s="230" t="s">
        <v>218</v>
      </c>
      <c r="AT159" s="230" t="s">
        <v>213</v>
      </c>
      <c r="AU159" s="230" t="s">
        <v>229</v>
      </c>
      <c r="AY159" s="19" t="s">
        <v>211</v>
      </c>
      <c r="BE159" s="231">
        <f>IF(O159="základní",K159,0)</f>
        <v>0</v>
      </c>
      <c r="BF159" s="231">
        <f>IF(O159="snížená",K159,0)</f>
        <v>0</v>
      </c>
      <c r="BG159" s="231">
        <f>IF(O159="zákl. přenesená",K159,0)</f>
        <v>0</v>
      </c>
      <c r="BH159" s="231">
        <f>IF(O159="sníž. přenesená",K159,0)</f>
        <v>0</v>
      </c>
      <c r="BI159" s="231">
        <f>IF(O159="nulová",K159,0)</f>
        <v>0</v>
      </c>
      <c r="BJ159" s="19" t="s">
        <v>84</v>
      </c>
      <c r="BK159" s="231">
        <f>ROUND(P159*H159,2)</f>
        <v>0</v>
      </c>
      <c r="BL159" s="19" t="s">
        <v>218</v>
      </c>
      <c r="BM159" s="230" t="s">
        <v>2427</v>
      </c>
    </row>
    <row r="160" s="2" customFormat="1">
      <c r="A160" s="40"/>
      <c r="B160" s="41"/>
      <c r="C160" s="42"/>
      <c r="D160" s="232" t="s">
        <v>220</v>
      </c>
      <c r="E160" s="42"/>
      <c r="F160" s="233" t="s">
        <v>2426</v>
      </c>
      <c r="G160" s="42"/>
      <c r="H160" s="42"/>
      <c r="I160" s="234"/>
      <c r="J160" s="234"/>
      <c r="K160" s="42"/>
      <c r="L160" s="42"/>
      <c r="M160" s="46"/>
      <c r="N160" s="235"/>
      <c r="O160" s="236"/>
      <c r="P160" s="86"/>
      <c r="Q160" s="86"/>
      <c r="R160" s="86"/>
      <c r="S160" s="86"/>
      <c r="T160" s="86"/>
      <c r="U160" s="86"/>
      <c r="V160" s="86"/>
      <c r="W160" s="86"/>
      <c r="X160" s="87"/>
      <c r="Y160" s="40"/>
      <c r="Z160" s="40"/>
      <c r="AA160" s="40"/>
      <c r="AB160" s="40"/>
      <c r="AC160" s="40"/>
      <c r="AD160" s="40"/>
      <c r="AE160" s="40"/>
      <c r="AT160" s="19" t="s">
        <v>220</v>
      </c>
      <c r="AU160" s="19" t="s">
        <v>229</v>
      </c>
    </row>
    <row r="161" s="2" customFormat="1" ht="16.5" customHeight="1">
      <c r="A161" s="40"/>
      <c r="B161" s="41"/>
      <c r="C161" s="218" t="s">
        <v>385</v>
      </c>
      <c r="D161" s="218" t="s">
        <v>213</v>
      </c>
      <c r="E161" s="219" t="s">
        <v>2428</v>
      </c>
      <c r="F161" s="220" t="s">
        <v>1520</v>
      </c>
      <c r="G161" s="221" t="s">
        <v>688</v>
      </c>
      <c r="H161" s="222">
        <v>1</v>
      </c>
      <c r="I161" s="223"/>
      <c r="J161" s="223"/>
      <c r="K161" s="224">
        <f>ROUND(P161*H161,2)</f>
        <v>0</v>
      </c>
      <c r="L161" s="220" t="s">
        <v>22</v>
      </c>
      <c r="M161" s="46"/>
      <c r="N161" s="225" t="s">
        <v>22</v>
      </c>
      <c r="O161" s="226" t="s">
        <v>46</v>
      </c>
      <c r="P161" s="227">
        <f>I161+J161</f>
        <v>0</v>
      </c>
      <c r="Q161" s="227">
        <f>ROUND(I161*H161,2)</f>
        <v>0</v>
      </c>
      <c r="R161" s="227">
        <f>ROUND(J161*H161,2)</f>
        <v>0</v>
      </c>
      <c r="S161" s="86"/>
      <c r="T161" s="228">
        <f>S161*H161</f>
        <v>0</v>
      </c>
      <c r="U161" s="228">
        <v>0</v>
      </c>
      <c r="V161" s="228">
        <f>U161*H161</f>
        <v>0</v>
      </c>
      <c r="W161" s="228">
        <v>0</v>
      </c>
      <c r="X161" s="229">
        <f>W161*H161</f>
        <v>0</v>
      </c>
      <c r="Y161" s="40"/>
      <c r="Z161" s="40"/>
      <c r="AA161" s="40"/>
      <c r="AB161" s="40"/>
      <c r="AC161" s="40"/>
      <c r="AD161" s="40"/>
      <c r="AE161" s="40"/>
      <c r="AR161" s="230" t="s">
        <v>218</v>
      </c>
      <c r="AT161" s="230" t="s">
        <v>213</v>
      </c>
      <c r="AU161" s="230" t="s">
        <v>229</v>
      </c>
      <c r="AY161" s="19" t="s">
        <v>211</v>
      </c>
      <c r="BE161" s="231">
        <f>IF(O161="základní",K161,0)</f>
        <v>0</v>
      </c>
      <c r="BF161" s="231">
        <f>IF(O161="snížená",K161,0)</f>
        <v>0</v>
      </c>
      <c r="BG161" s="231">
        <f>IF(O161="zákl. přenesená",K161,0)</f>
        <v>0</v>
      </c>
      <c r="BH161" s="231">
        <f>IF(O161="sníž. přenesená",K161,0)</f>
        <v>0</v>
      </c>
      <c r="BI161" s="231">
        <f>IF(O161="nulová",K161,0)</f>
        <v>0</v>
      </c>
      <c r="BJ161" s="19" t="s">
        <v>84</v>
      </c>
      <c r="BK161" s="231">
        <f>ROUND(P161*H161,2)</f>
        <v>0</v>
      </c>
      <c r="BL161" s="19" t="s">
        <v>218</v>
      </c>
      <c r="BM161" s="230" t="s">
        <v>2429</v>
      </c>
    </row>
    <row r="162" s="2" customFormat="1">
      <c r="A162" s="40"/>
      <c r="B162" s="41"/>
      <c r="C162" s="42"/>
      <c r="D162" s="232" t="s">
        <v>220</v>
      </c>
      <c r="E162" s="42"/>
      <c r="F162" s="233" t="s">
        <v>1520</v>
      </c>
      <c r="G162" s="42"/>
      <c r="H162" s="42"/>
      <c r="I162" s="234"/>
      <c r="J162" s="234"/>
      <c r="K162" s="42"/>
      <c r="L162" s="42"/>
      <c r="M162" s="46"/>
      <c r="N162" s="235"/>
      <c r="O162" s="236"/>
      <c r="P162" s="86"/>
      <c r="Q162" s="86"/>
      <c r="R162" s="86"/>
      <c r="S162" s="86"/>
      <c r="T162" s="86"/>
      <c r="U162" s="86"/>
      <c r="V162" s="86"/>
      <c r="W162" s="86"/>
      <c r="X162" s="87"/>
      <c r="Y162" s="40"/>
      <c r="Z162" s="40"/>
      <c r="AA162" s="40"/>
      <c r="AB162" s="40"/>
      <c r="AC162" s="40"/>
      <c r="AD162" s="40"/>
      <c r="AE162" s="40"/>
      <c r="AT162" s="19" t="s">
        <v>220</v>
      </c>
      <c r="AU162" s="19" t="s">
        <v>229</v>
      </c>
    </row>
    <row r="163" s="2" customFormat="1" ht="16.5" customHeight="1">
      <c r="A163" s="40"/>
      <c r="B163" s="41"/>
      <c r="C163" s="218" t="s">
        <v>390</v>
      </c>
      <c r="D163" s="218" t="s">
        <v>213</v>
      </c>
      <c r="E163" s="219" t="s">
        <v>2430</v>
      </c>
      <c r="F163" s="220" t="s">
        <v>1523</v>
      </c>
      <c r="G163" s="221" t="s">
        <v>688</v>
      </c>
      <c r="H163" s="222">
        <v>20</v>
      </c>
      <c r="I163" s="223"/>
      <c r="J163" s="223"/>
      <c r="K163" s="224">
        <f>ROUND(P163*H163,2)</f>
        <v>0</v>
      </c>
      <c r="L163" s="220" t="s">
        <v>22</v>
      </c>
      <c r="M163" s="46"/>
      <c r="N163" s="225" t="s">
        <v>22</v>
      </c>
      <c r="O163" s="226" t="s">
        <v>46</v>
      </c>
      <c r="P163" s="227">
        <f>I163+J163</f>
        <v>0</v>
      </c>
      <c r="Q163" s="227">
        <f>ROUND(I163*H163,2)</f>
        <v>0</v>
      </c>
      <c r="R163" s="227">
        <f>ROUND(J163*H163,2)</f>
        <v>0</v>
      </c>
      <c r="S163" s="86"/>
      <c r="T163" s="228">
        <f>S163*H163</f>
        <v>0</v>
      </c>
      <c r="U163" s="228">
        <v>0</v>
      </c>
      <c r="V163" s="228">
        <f>U163*H163</f>
        <v>0</v>
      </c>
      <c r="W163" s="228">
        <v>0</v>
      </c>
      <c r="X163" s="229">
        <f>W163*H163</f>
        <v>0</v>
      </c>
      <c r="Y163" s="40"/>
      <c r="Z163" s="40"/>
      <c r="AA163" s="40"/>
      <c r="AB163" s="40"/>
      <c r="AC163" s="40"/>
      <c r="AD163" s="40"/>
      <c r="AE163" s="40"/>
      <c r="AR163" s="230" t="s">
        <v>218</v>
      </c>
      <c r="AT163" s="230" t="s">
        <v>213</v>
      </c>
      <c r="AU163" s="230" t="s">
        <v>229</v>
      </c>
      <c r="AY163" s="19" t="s">
        <v>211</v>
      </c>
      <c r="BE163" s="231">
        <f>IF(O163="základní",K163,0)</f>
        <v>0</v>
      </c>
      <c r="BF163" s="231">
        <f>IF(O163="snížená",K163,0)</f>
        <v>0</v>
      </c>
      <c r="BG163" s="231">
        <f>IF(O163="zákl. přenesená",K163,0)</f>
        <v>0</v>
      </c>
      <c r="BH163" s="231">
        <f>IF(O163="sníž. přenesená",K163,0)</f>
        <v>0</v>
      </c>
      <c r="BI163" s="231">
        <f>IF(O163="nulová",K163,0)</f>
        <v>0</v>
      </c>
      <c r="BJ163" s="19" t="s">
        <v>84</v>
      </c>
      <c r="BK163" s="231">
        <f>ROUND(P163*H163,2)</f>
        <v>0</v>
      </c>
      <c r="BL163" s="19" t="s">
        <v>218</v>
      </c>
      <c r="BM163" s="230" t="s">
        <v>2431</v>
      </c>
    </row>
    <row r="164" s="2" customFormat="1">
      <c r="A164" s="40"/>
      <c r="B164" s="41"/>
      <c r="C164" s="42"/>
      <c r="D164" s="232" t="s">
        <v>220</v>
      </c>
      <c r="E164" s="42"/>
      <c r="F164" s="233" t="s">
        <v>1523</v>
      </c>
      <c r="G164" s="42"/>
      <c r="H164" s="42"/>
      <c r="I164" s="234"/>
      <c r="J164" s="234"/>
      <c r="K164" s="42"/>
      <c r="L164" s="42"/>
      <c r="M164" s="46"/>
      <c r="N164" s="235"/>
      <c r="O164" s="236"/>
      <c r="P164" s="86"/>
      <c r="Q164" s="86"/>
      <c r="R164" s="86"/>
      <c r="S164" s="86"/>
      <c r="T164" s="86"/>
      <c r="U164" s="86"/>
      <c r="V164" s="86"/>
      <c r="W164" s="86"/>
      <c r="X164" s="87"/>
      <c r="Y164" s="40"/>
      <c r="Z164" s="40"/>
      <c r="AA164" s="40"/>
      <c r="AB164" s="40"/>
      <c r="AC164" s="40"/>
      <c r="AD164" s="40"/>
      <c r="AE164" s="40"/>
      <c r="AT164" s="19" t="s">
        <v>220</v>
      </c>
      <c r="AU164" s="19" t="s">
        <v>229</v>
      </c>
    </row>
    <row r="165" s="2" customFormat="1" ht="16.5" customHeight="1">
      <c r="A165" s="40"/>
      <c r="B165" s="41"/>
      <c r="C165" s="218" t="s">
        <v>402</v>
      </c>
      <c r="D165" s="218" t="s">
        <v>213</v>
      </c>
      <c r="E165" s="219" t="s">
        <v>2432</v>
      </c>
      <c r="F165" s="220" t="s">
        <v>1526</v>
      </c>
      <c r="G165" s="221" t="s">
        <v>688</v>
      </c>
      <c r="H165" s="222">
        <v>3</v>
      </c>
      <c r="I165" s="223"/>
      <c r="J165" s="223"/>
      <c r="K165" s="224">
        <f>ROUND(P165*H165,2)</f>
        <v>0</v>
      </c>
      <c r="L165" s="220" t="s">
        <v>22</v>
      </c>
      <c r="M165" s="46"/>
      <c r="N165" s="225" t="s">
        <v>22</v>
      </c>
      <c r="O165" s="226" t="s">
        <v>46</v>
      </c>
      <c r="P165" s="227">
        <f>I165+J165</f>
        <v>0</v>
      </c>
      <c r="Q165" s="227">
        <f>ROUND(I165*H165,2)</f>
        <v>0</v>
      </c>
      <c r="R165" s="227">
        <f>ROUND(J165*H165,2)</f>
        <v>0</v>
      </c>
      <c r="S165" s="86"/>
      <c r="T165" s="228">
        <f>S165*H165</f>
        <v>0</v>
      </c>
      <c r="U165" s="228">
        <v>0</v>
      </c>
      <c r="V165" s="228">
        <f>U165*H165</f>
        <v>0</v>
      </c>
      <c r="W165" s="228">
        <v>0</v>
      </c>
      <c r="X165" s="229">
        <f>W165*H165</f>
        <v>0</v>
      </c>
      <c r="Y165" s="40"/>
      <c r="Z165" s="40"/>
      <c r="AA165" s="40"/>
      <c r="AB165" s="40"/>
      <c r="AC165" s="40"/>
      <c r="AD165" s="40"/>
      <c r="AE165" s="40"/>
      <c r="AR165" s="230" t="s">
        <v>218</v>
      </c>
      <c r="AT165" s="230" t="s">
        <v>213</v>
      </c>
      <c r="AU165" s="230" t="s">
        <v>229</v>
      </c>
      <c r="AY165" s="19" t="s">
        <v>211</v>
      </c>
      <c r="BE165" s="231">
        <f>IF(O165="základní",K165,0)</f>
        <v>0</v>
      </c>
      <c r="BF165" s="231">
        <f>IF(O165="snížená",K165,0)</f>
        <v>0</v>
      </c>
      <c r="BG165" s="231">
        <f>IF(O165="zákl. přenesená",K165,0)</f>
        <v>0</v>
      </c>
      <c r="BH165" s="231">
        <f>IF(O165="sníž. přenesená",K165,0)</f>
        <v>0</v>
      </c>
      <c r="BI165" s="231">
        <f>IF(O165="nulová",K165,0)</f>
        <v>0</v>
      </c>
      <c r="BJ165" s="19" t="s">
        <v>84</v>
      </c>
      <c r="BK165" s="231">
        <f>ROUND(P165*H165,2)</f>
        <v>0</v>
      </c>
      <c r="BL165" s="19" t="s">
        <v>218</v>
      </c>
      <c r="BM165" s="230" t="s">
        <v>2433</v>
      </c>
    </row>
    <row r="166" s="2" customFormat="1">
      <c r="A166" s="40"/>
      <c r="B166" s="41"/>
      <c r="C166" s="42"/>
      <c r="D166" s="232" t="s">
        <v>220</v>
      </c>
      <c r="E166" s="42"/>
      <c r="F166" s="233" t="s">
        <v>1526</v>
      </c>
      <c r="G166" s="42"/>
      <c r="H166" s="42"/>
      <c r="I166" s="234"/>
      <c r="J166" s="234"/>
      <c r="K166" s="42"/>
      <c r="L166" s="42"/>
      <c r="M166" s="46"/>
      <c r="N166" s="235"/>
      <c r="O166" s="236"/>
      <c r="P166" s="86"/>
      <c r="Q166" s="86"/>
      <c r="R166" s="86"/>
      <c r="S166" s="86"/>
      <c r="T166" s="86"/>
      <c r="U166" s="86"/>
      <c r="V166" s="86"/>
      <c r="W166" s="86"/>
      <c r="X166" s="87"/>
      <c r="Y166" s="40"/>
      <c r="Z166" s="40"/>
      <c r="AA166" s="40"/>
      <c r="AB166" s="40"/>
      <c r="AC166" s="40"/>
      <c r="AD166" s="40"/>
      <c r="AE166" s="40"/>
      <c r="AT166" s="19" t="s">
        <v>220</v>
      </c>
      <c r="AU166" s="19" t="s">
        <v>229</v>
      </c>
    </row>
    <row r="167" s="2" customFormat="1" ht="16.5" customHeight="1">
      <c r="A167" s="40"/>
      <c r="B167" s="41"/>
      <c r="C167" s="218" t="s">
        <v>407</v>
      </c>
      <c r="D167" s="218" t="s">
        <v>213</v>
      </c>
      <c r="E167" s="219" t="s">
        <v>2434</v>
      </c>
      <c r="F167" s="220" t="s">
        <v>1529</v>
      </c>
      <c r="G167" s="221" t="s">
        <v>272</v>
      </c>
      <c r="H167" s="222">
        <v>0.29999999999999999</v>
      </c>
      <c r="I167" s="223"/>
      <c r="J167" s="223"/>
      <c r="K167" s="224">
        <f>ROUND(P167*H167,2)</f>
        <v>0</v>
      </c>
      <c r="L167" s="220" t="s">
        <v>22</v>
      </c>
      <c r="M167" s="46"/>
      <c r="N167" s="225" t="s">
        <v>22</v>
      </c>
      <c r="O167" s="226" t="s">
        <v>46</v>
      </c>
      <c r="P167" s="227">
        <f>I167+J167</f>
        <v>0</v>
      </c>
      <c r="Q167" s="227">
        <f>ROUND(I167*H167,2)</f>
        <v>0</v>
      </c>
      <c r="R167" s="227">
        <f>ROUND(J167*H167,2)</f>
        <v>0</v>
      </c>
      <c r="S167" s="86"/>
      <c r="T167" s="228">
        <f>S167*H167</f>
        <v>0</v>
      </c>
      <c r="U167" s="228">
        <v>0</v>
      </c>
      <c r="V167" s="228">
        <f>U167*H167</f>
        <v>0</v>
      </c>
      <c r="W167" s="228">
        <v>0</v>
      </c>
      <c r="X167" s="229">
        <f>W167*H167</f>
        <v>0</v>
      </c>
      <c r="Y167" s="40"/>
      <c r="Z167" s="40"/>
      <c r="AA167" s="40"/>
      <c r="AB167" s="40"/>
      <c r="AC167" s="40"/>
      <c r="AD167" s="40"/>
      <c r="AE167" s="40"/>
      <c r="AR167" s="230" t="s">
        <v>218</v>
      </c>
      <c r="AT167" s="230" t="s">
        <v>213</v>
      </c>
      <c r="AU167" s="230" t="s">
        <v>229</v>
      </c>
      <c r="AY167" s="19" t="s">
        <v>211</v>
      </c>
      <c r="BE167" s="231">
        <f>IF(O167="základní",K167,0)</f>
        <v>0</v>
      </c>
      <c r="BF167" s="231">
        <f>IF(O167="snížená",K167,0)</f>
        <v>0</v>
      </c>
      <c r="BG167" s="231">
        <f>IF(O167="zákl. přenesená",K167,0)</f>
        <v>0</v>
      </c>
      <c r="BH167" s="231">
        <f>IF(O167="sníž. přenesená",K167,0)</f>
        <v>0</v>
      </c>
      <c r="BI167" s="231">
        <f>IF(O167="nulová",K167,0)</f>
        <v>0</v>
      </c>
      <c r="BJ167" s="19" t="s">
        <v>84</v>
      </c>
      <c r="BK167" s="231">
        <f>ROUND(P167*H167,2)</f>
        <v>0</v>
      </c>
      <c r="BL167" s="19" t="s">
        <v>218</v>
      </c>
      <c r="BM167" s="230" t="s">
        <v>2435</v>
      </c>
    </row>
    <row r="168" s="2" customFormat="1">
      <c r="A168" s="40"/>
      <c r="B168" s="41"/>
      <c r="C168" s="42"/>
      <c r="D168" s="232" t="s">
        <v>220</v>
      </c>
      <c r="E168" s="42"/>
      <c r="F168" s="233" t="s">
        <v>1529</v>
      </c>
      <c r="G168" s="42"/>
      <c r="H168" s="42"/>
      <c r="I168" s="234"/>
      <c r="J168" s="234"/>
      <c r="K168" s="42"/>
      <c r="L168" s="42"/>
      <c r="M168" s="46"/>
      <c r="N168" s="235"/>
      <c r="O168" s="236"/>
      <c r="P168" s="86"/>
      <c r="Q168" s="86"/>
      <c r="R168" s="86"/>
      <c r="S168" s="86"/>
      <c r="T168" s="86"/>
      <c r="U168" s="86"/>
      <c r="V168" s="86"/>
      <c r="W168" s="86"/>
      <c r="X168" s="87"/>
      <c r="Y168" s="40"/>
      <c r="Z168" s="40"/>
      <c r="AA168" s="40"/>
      <c r="AB168" s="40"/>
      <c r="AC168" s="40"/>
      <c r="AD168" s="40"/>
      <c r="AE168" s="40"/>
      <c r="AT168" s="19" t="s">
        <v>220</v>
      </c>
      <c r="AU168" s="19" t="s">
        <v>229</v>
      </c>
    </row>
    <row r="169" s="2" customFormat="1" ht="16.5" customHeight="1">
      <c r="A169" s="40"/>
      <c r="B169" s="41"/>
      <c r="C169" s="218" t="s">
        <v>413</v>
      </c>
      <c r="D169" s="218" t="s">
        <v>213</v>
      </c>
      <c r="E169" s="219" t="s">
        <v>2436</v>
      </c>
      <c r="F169" s="220" t="s">
        <v>2437</v>
      </c>
      <c r="G169" s="221" t="s">
        <v>272</v>
      </c>
      <c r="H169" s="222">
        <v>3</v>
      </c>
      <c r="I169" s="223"/>
      <c r="J169" s="223"/>
      <c r="K169" s="224">
        <f>ROUND(P169*H169,2)</f>
        <v>0</v>
      </c>
      <c r="L169" s="220" t="s">
        <v>22</v>
      </c>
      <c r="M169" s="46"/>
      <c r="N169" s="225" t="s">
        <v>22</v>
      </c>
      <c r="O169" s="226" t="s">
        <v>46</v>
      </c>
      <c r="P169" s="227">
        <f>I169+J169</f>
        <v>0</v>
      </c>
      <c r="Q169" s="227">
        <f>ROUND(I169*H169,2)</f>
        <v>0</v>
      </c>
      <c r="R169" s="227">
        <f>ROUND(J169*H169,2)</f>
        <v>0</v>
      </c>
      <c r="S169" s="86"/>
      <c r="T169" s="228">
        <f>S169*H169</f>
        <v>0</v>
      </c>
      <c r="U169" s="228">
        <v>0</v>
      </c>
      <c r="V169" s="228">
        <f>U169*H169</f>
        <v>0</v>
      </c>
      <c r="W169" s="228">
        <v>0</v>
      </c>
      <c r="X169" s="229">
        <f>W169*H169</f>
        <v>0</v>
      </c>
      <c r="Y169" s="40"/>
      <c r="Z169" s="40"/>
      <c r="AA169" s="40"/>
      <c r="AB169" s="40"/>
      <c r="AC169" s="40"/>
      <c r="AD169" s="40"/>
      <c r="AE169" s="40"/>
      <c r="AR169" s="230" t="s">
        <v>218</v>
      </c>
      <c r="AT169" s="230" t="s">
        <v>213</v>
      </c>
      <c r="AU169" s="230" t="s">
        <v>229</v>
      </c>
      <c r="AY169" s="19" t="s">
        <v>211</v>
      </c>
      <c r="BE169" s="231">
        <f>IF(O169="základní",K169,0)</f>
        <v>0</v>
      </c>
      <c r="BF169" s="231">
        <f>IF(O169="snížená",K169,0)</f>
        <v>0</v>
      </c>
      <c r="BG169" s="231">
        <f>IF(O169="zákl. přenesená",K169,0)</f>
        <v>0</v>
      </c>
      <c r="BH169" s="231">
        <f>IF(O169="sníž. přenesená",K169,0)</f>
        <v>0</v>
      </c>
      <c r="BI169" s="231">
        <f>IF(O169="nulová",K169,0)</f>
        <v>0</v>
      </c>
      <c r="BJ169" s="19" t="s">
        <v>84</v>
      </c>
      <c r="BK169" s="231">
        <f>ROUND(P169*H169,2)</f>
        <v>0</v>
      </c>
      <c r="BL169" s="19" t="s">
        <v>218</v>
      </c>
      <c r="BM169" s="230" t="s">
        <v>2438</v>
      </c>
    </row>
    <row r="170" s="2" customFormat="1">
      <c r="A170" s="40"/>
      <c r="B170" s="41"/>
      <c r="C170" s="42"/>
      <c r="D170" s="232" t="s">
        <v>220</v>
      </c>
      <c r="E170" s="42"/>
      <c r="F170" s="233" t="s">
        <v>2437</v>
      </c>
      <c r="G170" s="42"/>
      <c r="H170" s="42"/>
      <c r="I170" s="234"/>
      <c r="J170" s="234"/>
      <c r="K170" s="42"/>
      <c r="L170" s="42"/>
      <c r="M170" s="46"/>
      <c r="N170" s="235"/>
      <c r="O170" s="236"/>
      <c r="P170" s="86"/>
      <c r="Q170" s="86"/>
      <c r="R170" s="86"/>
      <c r="S170" s="86"/>
      <c r="T170" s="86"/>
      <c r="U170" s="86"/>
      <c r="V170" s="86"/>
      <c r="W170" s="86"/>
      <c r="X170" s="87"/>
      <c r="Y170" s="40"/>
      <c r="Z170" s="40"/>
      <c r="AA170" s="40"/>
      <c r="AB170" s="40"/>
      <c r="AC170" s="40"/>
      <c r="AD170" s="40"/>
      <c r="AE170" s="40"/>
      <c r="AT170" s="19" t="s">
        <v>220</v>
      </c>
      <c r="AU170" s="19" t="s">
        <v>229</v>
      </c>
    </row>
    <row r="171" s="2" customFormat="1" ht="16.5" customHeight="1">
      <c r="A171" s="40"/>
      <c r="B171" s="41"/>
      <c r="C171" s="218" t="s">
        <v>418</v>
      </c>
      <c r="D171" s="218" t="s">
        <v>213</v>
      </c>
      <c r="E171" s="219" t="s">
        <v>2439</v>
      </c>
      <c r="F171" s="220" t="s">
        <v>1515</v>
      </c>
      <c r="G171" s="221" t="s">
        <v>688</v>
      </c>
      <c r="H171" s="222">
        <v>1</v>
      </c>
      <c r="I171" s="223"/>
      <c r="J171" s="223"/>
      <c r="K171" s="224">
        <f>ROUND(P171*H171,2)</f>
        <v>0</v>
      </c>
      <c r="L171" s="220" t="s">
        <v>22</v>
      </c>
      <c r="M171" s="46"/>
      <c r="N171" s="225" t="s">
        <v>22</v>
      </c>
      <c r="O171" s="226" t="s">
        <v>46</v>
      </c>
      <c r="P171" s="227">
        <f>I171+J171</f>
        <v>0</v>
      </c>
      <c r="Q171" s="227">
        <f>ROUND(I171*H171,2)</f>
        <v>0</v>
      </c>
      <c r="R171" s="227">
        <f>ROUND(J171*H171,2)</f>
        <v>0</v>
      </c>
      <c r="S171" s="86"/>
      <c r="T171" s="228">
        <f>S171*H171</f>
        <v>0</v>
      </c>
      <c r="U171" s="228">
        <v>0</v>
      </c>
      <c r="V171" s="228">
        <f>U171*H171</f>
        <v>0</v>
      </c>
      <c r="W171" s="228">
        <v>0</v>
      </c>
      <c r="X171" s="229">
        <f>W171*H171</f>
        <v>0</v>
      </c>
      <c r="Y171" s="40"/>
      <c r="Z171" s="40"/>
      <c r="AA171" s="40"/>
      <c r="AB171" s="40"/>
      <c r="AC171" s="40"/>
      <c r="AD171" s="40"/>
      <c r="AE171" s="40"/>
      <c r="AR171" s="230" t="s">
        <v>218</v>
      </c>
      <c r="AT171" s="230" t="s">
        <v>213</v>
      </c>
      <c r="AU171" s="230" t="s">
        <v>229</v>
      </c>
      <c r="AY171" s="19" t="s">
        <v>211</v>
      </c>
      <c r="BE171" s="231">
        <f>IF(O171="základní",K171,0)</f>
        <v>0</v>
      </c>
      <c r="BF171" s="231">
        <f>IF(O171="snížená",K171,0)</f>
        <v>0</v>
      </c>
      <c r="BG171" s="231">
        <f>IF(O171="zákl. přenesená",K171,0)</f>
        <v>0</v>
      </c>
      <c r="BH171" s="231">
        <f>IF(O171="sníž. přenesená",K171,0)</f>
        <v>0</v>
      </c>
      <c r="BI171" s="231">
        <f>IF(O171="nulová",K171,0)</f>
        <v>0</v>
      </c>
      <c r="BJ171" s="19" t="s">
        <v>84</v>
      </c>
      <c r="BK171" s="231">
        <f>ROUND(P171*H171,2)</f>
        <v>0</v>
      </c>
      <c r="BL171" s="19" t="s">
        <v>218</v>
      </c>
      <c r="BM171" s="230" t="s">
        <v>2440</v>
      </c>
    </row>
    <row r="172" s="2" customFormat="1">
      <c r="A172" s="40"/>
      <c r="B172" s="41"/>
      <c r="C172" s="42"/>
      <c r="D172" s="232" t="s">
        <v>220</v>
      </c>
      <c r="E172" s="42"/>
      <c r="F172" s="233" t="s">
        <v>1515</v>
      </c>
      <c r="G172" s="42"/>
      <c r="H172" s="42"/>
      <c r="I172" s="234"/>
      <c r="J172" s="234"/>
      <c r="K172" s="42"/>
      <c r="L172" s="42"/>
      <c r="M172" s="46"/>
      <c r="N172" s="235"/>
      <c r="O172" s="236"/>
      <c r="P172" s="86"/>
      <c r="Q172" s="86"/>
      <c r="R172" s="86"/>
      <c r="S172" s="86"/>
      <c r="T172" s="86"/>
      <c r="U172" s="86"/>
      <c r="V172" s="86"/>
      <c r="W172" s="86"/>
      <c r="X172" s="87"/>
      <c r="Y172" s="40"/>
      <c r="Z172" s="40"/>
      <c r="AA172" s="40"/>
      <c r="AB172" s="40"/>
      <c r="AC172" s="40"/>
      <c r="AD172" s="40"/>
      <c r="AE172" s="40"/>
      <c r="AT172" s="19" t="s">
        <v>220</v>
      </c>
      <c r="AU172" s="19" t="s">
        <v>229</v>
      </c>
    </row>
    <row r="173" s="12" customFormat="1" ht="20.88" customHeight="1">
      <c r="A173" s="12"/>
      <c r="B173" s="201"/>
      <c r="C173" s="202"/>
      <c r="D173" s="203" t="s">
        <v>76</v>
      </c>
      <c r="E173" s="216" t="s">
        <v>1552</v>
      </c>
      <c r="F173" s="216" t="s">
        <v>1534</v>
      </c>
      <c r="G173" s="202"/>
      <c r="H173" s="202"/>
      <c r="I173" s="205"/>
      <c r="J173" s="205"/>
      <c r="K173" s="217">
        <f>BK173</f>
        <v>0</v>
      </c>
      <c r="L173" s="202"/>
      <c r="M173" s="207"/>
      <c r="N173" s="208"/>
      <c r="O173" s="209"/>
      <c r="P173" s="209"/>
      <c r="Q173" s="210">
        <f>SUM(Q174:Q217)</f>
        <v>0</v>
      </c>
      <c r="R173" s="210">
        <f>SUM(R174:R217)</f>
        <v>0</v>
      </c>
      <c r="S173" s="209"/>
      <c r="T173" s="211">
        <f>SUM(T174:T217)</f>
        <v>0</v>
      </c>
      <c r="U173" s="209"/>
      <c r="V173" s="211">
        <f>SUM(V174:V217)</f>
        <v>0</v>
      </c>
      <c r="W173" s="209"/>
      <c r="X173" s="212">
        <f>SUM(X174:X217)</f>
        <v>0</v>
      </c>
      <c r="Y173" s="12"/>
      <c r="Z173" s="12"/>
      <c r="AA173" s="12"/>
      <c r="AB173" s="12"/>
      <c r="AC173" s="12"/>
      <c r="AD173" s="12"/>
      <c r="AE173" s="12"/>
      <c r="AR173" s="213" t="s">
        <v>84</v>
      </c>
      <c r="AT173" s="214" t="s">
        <v>76</v>
      </c>
      <c r="AU173" s="214" t="s">
        <v>86</v>
      </c>
      <c r="AY173" s="213" t="s">
        <v>211</v>
      </c>
      <c r="BK173" s="215">
        <f>SUM(BK174:BK217)</f>
        <v>0</v>
      </c>
    </row>
    <row r="174" s="2" customFormat="1" ht="16.5" customHeight="1">
      <c r="A174" s="40"/>
      <c r="B174" s="41"/>
      <c r="C174" s="218" t="s">
        <v>423</v>
      </c>
      <c r="D174" s="218" t="s">
        <v>213</v>
      </c>
      <c r="E174" s="219" t="s">
        <v>1554</v>
      </c>
      <c r="F174" s="220" t="s">
        <v>1536</v>
      </c>
      <c r="G174" s="221" t="s">
        <v>22</v>
      </c>
      <c r="H174" s="222">
        <v>0</v>
      </c>
      <c r="I174" s="223"/>
      <c r="J174" s="223"/>
      <c r="K174" s="224">
        <f>ROUND(P174*H174,2)</f>
        <v>0</v>
      </c>
      <c r="L174" s="220" t="s">
        <v>22</v>
      </c>
      <c r="M174" s="46"/>
      <c r="N174" s="225" t="s">
        <v>22</v>
      </c>
      <c r="O174" s="226" t="s">
        <v>46</v>
      </c>
      <c r="P174" s="227">
        <f>I174+J174</f>
        <v>0</v>
      </c>
      <c r="Q174" s="227">
        <f>ROUND(I174*H174,2)</f>
        <v>0</v>
      </c>
      <c r="R174" s="227">
        <f>ROUND(J174*H174,2)</f>
        <v>0</v>
      </c>
      <c r="S174" s="86"/>
      <c r="T174" s="228">
        <f>S174*H174</f>
        <v>0</v>
      </c>
      <c r="U174" s="228">
        <v>0</v>
      </c>
      <c r="V174" s="228">
        <f>U174*H174</f>
        <v>0</v>
      </c>
      <c r="W174" s="228">
        <v>0</v>
      </c>
      <c r="X174" s="229">
        <f>W174*H174</f>
        <v>0</v>
      </c>
      <c r="Y174" s="40"/>
      <c r="Z174" s="40"/>
      <c r="AA174" s="40"/>
      <c r="AB174" s="40"/>
      <c r="AC174" s="40"/>
      <c r="AD174" s="40"/>
      <c r="AE174" s="40"/>
      <c r="AR174" s="230" t="s">
        <v>218</v>
      </c>
      <c r="AT174" s="230" t="s">
        <v>213</v>
      </c>
      <c r="AU174" s="230" t="s">
        <v>229</v>
      </c>
      <c r="AY174" s="19" t="s">
        <v>211</v>
      </c>
      <c r="BE174" s="231">
        <f>IF(O174="základní",K174,0)</f>
        <v>0</v>
      </c>
      <c r="BF174" s="231">
        <f>IF(O174="snížená",K174,0)</f>
        <v>0</v>
      </c>
      <c r="BG174" s="231">
        <f>IF(O174="zákl. přenesená",K174,0)</f>
        <v>0</v>
      </c>
      <c r="BH174" s="231">
        <f>IF(O174="sníž. přenesená",K174,0)</f>
        <v>0</v>
      </c>
      <c r="BI174" s="231">
        <f>IF(O174="nulová",K174,0)</f>
        <v>0</v>
      </c>
      <c r="BJ174" s="19" t="s">
        <v>84</v>
      </c>
      <c r="BK174" s="231">
        <f>ROUND(P174*H174,2)</f>
        <v>0</v>
      </c>
      <c r="BL174" s="19" t="s">
        <v>218</v>
      </c>
      <c r="BM174" s="230" t="s">
        <v>2441</v>
      </c>
    </row>
    <row r="175" s="2" customFormat="1">
      <c r="A175" s="40"/>
      <c r="B175" s="41"/>
      <c r="C175" s="42"/>
      <c r="D175" s="232" t="s">
        <v>220</v>
      </c>
      <c r="E175" s="42"/>
      <c r="F175" s="233" t="s">
        <v>1536</v>
      </c>
      <c r="G175" s="42"/>
      <c r="H175" s="42"/>
      <c r="I175" s="234"/>
      <c r="J175" s="234"/>
      <c r="K175" s="42"/>
      <c r="L175" s="42"/>
      <c r="M175" s="46"/>
      <c r="N175" s="235"/>
      <c r="O175" s="236"/>
      <c r="P175" s="86"/>
      <c r="Q175" s="86"/>
      <c r="R175" s="86"/>
      <c r="S175" s="86"/>
      <c r="T175" s="86"/>
      <c r="U175" s="86"/>
      <c r="V175" s="86"/>
      <c r="W175" s="86"/>
      <c r="X175" s="87"/>
      <c r="Y175" s="40"/>
      <c r="Z175" s="40"/>
      <c r="AA175" s="40"/>
      <c r="AB175" s="40"/>
      <c r="AC175" s="40"/>
      <c r="AD175" s="40"/>
      <c r="AE175" s="40"/>
      <c r="AT175" s="19" t="s">
        <v>220</v>
      </c>
      <c r="AU175" s="19" t="s">
        <v>229</v>
      </c>
    </row>
    <row r="176" s="2" customFormat="1" ht="16.5" customHeight="1">
      <c r="A176" s="40"/>
      <c r="B176" s="41"/>
      <c r="C176" s="218" t="s">
        <v>429</v>
      </c>
      <c r="D176" s="218" t="s">
        <v>213</v>
      </c>
      <c r="E176" s="219" t="s">
        <v>1557</v>
      </c>
      <c r="F176" s="220" t="s">
        <v>1539</v>
      </c>
      <c r="G176" s="221" t="s">
        <v>22</v>
      </c>
      <c r="H176" s="222">
        <v>0</v>
      </c>
      <c r="I176" s="223"/>
      <c r="J176" s="223"/>
      <c r="K176" s="224">
        <f>ROUND(P176*H176,2)</f>
        <v>0</v>
      </c>
      <c r="L176" s="220" t="s">
        <v>22</v>
      </c>
      <c r="M176" s="46"/>
      <c r="N176" s="225" t="s">
        <v>22</v>
      </c>
      <c r="O176" s="226" t="s">
        <v>46</v>
      </c>
      <c r="P176" s="227">
        <f>I176+J176</f>
        <v>0</v>
      </c>
      <c r="Q176" s="227">
        <f>ROUND(I176*H176,2)</f>
        <v>0</v>
      </c>
      <c r="R176" s="227">
        <f>ROUND(J176*H176,2)</f>
        <v>0</v>
      </c>
      <c r="S176" s="86"/>
      <c r="T176" s="228">
        <f>S176*H176</f>
        <v>0</v>
      </c>
      <c r="U176" s="228">
        <v>0</v>
      </c>
      <c r="V176" s="228">
        <f>U176*H176</f>
        <v>0</v>
      </c>
      <c r="W176" s="228">
        <v>0</v>
      </c>
      <c r="X176" s="229">
        <f>W176*H176</f>
        <v>0</v>
      </c>
      <c r="Y176" s="40"/>
      <c r="Z176" s="40"/>
      <c r="AA176" s="40"/>
      <c r="AB176" s="40"/>
      <c r="AC176" s="40"/>
      <c r="AD176" s="40"/>
      <c r="AE176" s="40"/>
      <c r="AR176" s="230" t="s">
        <v>218</v>
      </c>
      <c r="AT176" s="230" t="s">
        <v>213</v>
      </c>
      <c r="AU176" s="230" t="s">
        <v>229</v>
      </c>
      <c r="AY176" s="19" t="s">
        <v>211</v>
      </c>
      <c r="BE176" s="231">
        <f>IF(O176="základní",K176,0)</f>
        <v>0</v>
      </c>
      <c r="BF176" s="231">
        <f>IF(O176="snížená",K176,0)</f>
        <v>0</v>
      </c>
      <c r="BG176" s="231">
        <f>IF(O176="zákl. přenesená",K176,0)</f>
        <v>0</v>
      </c>
      <c r="BH176" s="231">
        <f>IF(O176="sníž. přenesená",K176,0)</f>
        <v>0</v>
      </c>
      <c r="BI176" s="231">
        <f>IF(O176="nulová",K176,0)</f>
        <v>0</v>
      </c>
      <c r="BJ176" s="19" t="s">
        <v>84</v>
      </c>
      <c r="BK176" s="231">
        <f>ROUND(P176*H176,2)</f>
        <v>0</v>
      </c>
      <c r="BL176" s="19" t="s">
        <v>218</v>
      </c>
      <c r="BM176" s="230" t="s">
        <v>2442</v>
      </c>
    </row>
    <row r="177" s="2" customFormat="1">
      <c r="A177" s="40"/>
      <c r="B177" s="41"/>
      <c r="C177" s="42"/>
      <c r="D177" s="232" t="s">
        <v>220</v>
      </c>
      <c r="E177" s="42"/>
      <c r="F177" s="233" t="s">
        <v>1539</v>
      </c>
      <c r="G177" s="42"/>
      <c r="H177" s="42"/>
      <c r="I177" s="234"/>
      <c r="J177" s="234"/>
      <c r="K177" s="42"/>
      <c r="L177" s="42"/>
      <c r="M177" s="46"/>
      <c r="N177" s="235"/>
      <c r="O177" s="236"/>
      <c r="P177" s="86"/>
      <c r="Q177" s="86"/>
      <c r="R177" s="86"/>
      <c r="S177" s="86"/>
      <c r="T177" s="86"/>
      <c r="U177" s="86"/>
      <c r="V177" s="86"/>
      <c r="W177" s="86"/>
      <c r="X177" s="87"/>
      <c r="Y177" s="40"/>
      <c r="Z177" s="40"/>
      <c r="AA177" s="40"/>
      <c r="AB177" s="40"/>
      <c r="AC177" s="40"/>
      <c r="AD177" s="40"/>
      <c r="AE177" s="40"/>
      <c r="AT177" s="19" t="s">
        <v>220</v>
      </c>
      <c r="AU177" s="19" t="s">
        <v>229</v>
      </c>
    </row>
    <row r="178" s="2" customFormat="1" ht="16.5" customHeight="1">
      <c r="A178" s="40"/>
      <c r="B178" s="41"/>
      <c r="C178" s="218" t="s">
        <v>436</v>
      </c>
      <c r="D178" s="218" t="s">
        <v>213</v>
      </c>
      <c r="E178" s="219" t="s">
        <v>1560</v>
      </c>
      <c r="F178" s="220" t="s">
        <v>2443</v>
      </c>
      <c r="G178" s="221" t="s">
        <v>688</v>
      </c>
      <c r="H178" s="222">
        <v>1</v>
      </c>
      <c r="I178" s="223"/>
      <c r="J178" s="223"/>
      <c r="K178" s="224">
        <f>ROUND(P178*H178,2)</f>
        <v>0</v>
      </c>
      <c r="L178" s="220" t="s">
        <v>22</v>
      </c>
      <c r="M178" s="46"/>
      <c r="N178" s="225" t="s">
        <v>22</v>
      </c>
      <c r="O178" s="226" t="s">
        <v>46</v>
      </c>
      <c r="P178" s="227">
        <f>I178+J178</f>
        <v>0</v>
      </c>
      <c r="Q178" s="227">
        <f>ROUND(I178*H178,2)</f>
        <v>0</v>
      </c>
      <c r="R178" s="227">
        <f>ROUND(J178*H178,2)</f>
        <v>0</v>
      </c>
      <c r="S178" s="86"/>
      <c r="T178" s="228">
        <f>S178*H178</f>
        <v>0</v>
      </c>
      <c r="U178" s="228">
        <v>0</v>
      </c>
      <c r="V178" s="228">
        <f>U178*H178</f>
        <v>0</v>
      </c>
      <c r="W178" s="228">
        <v>0</v>
      </c>
      <c r="X178" s="229">
        <f>W178*H178</f>
        <v>0</v>
      </c>
      <c r="Y178" s="40"/>
      <c r="Z178" s="40"/>
      <c r="AA178" s="40"/>
      <c r="AB178" s="40"/>
      <c r="AC178" s="40"/>
      <c r="AD178" s="40"/>
      <c r="AE178" s="40"/>
      <c r="AR178" s="230" t="s">
        <v>218</v>
      </c>
      <c r="AT178" s="230" t="s">
        <v>213</v>
      </c>
      <c r="AU178" s="230" t="s">
        <v>229</v>
      </c>
      <c r="AY178" s="19" t="s">
        <v>211</v>
      </c>
      <c r="BE178" s="231">
        <f>IF(O178="základní",K178,0)</f>
        <v>0</v>
      </c>
      <c r="BF178" s="231">
        <f>IF(O178="snížená",K178,0)</f>
        <v>0</v>
      </c>
      <c r="BG178" s="231">
        <f>IF(O178="zákl. přenesená",K178,0)</f>
        <v>0</v>
      </c>
      <c r="BH178" s="231">
        <f>IF(O178="sníž. přenesená",K178,0)</f>
        <v>0</v>
      </c>
      <c r="BI178" s="231">
        <f>IF(O178="nulová",K178,0)</f>
        <v>0</v>
      </c>
      <c r="BJ178" s="19" t="s">
        <v>84</v>
      </c>
      <c r="BK178" s="231">
        <f>ROUND(P178*H178,2)</f>
        <v>0</v>
      </c>
      <c r="BL178" s="19" t="s">
        <v>218</v>
      </c>
      <c r="BM178" s="230" t="s">
        <v>2444</v>
      </c>
    </row>
    <row r="179" s="2" customFormat="1">
      <c r="A179" s="40"/>
      <c r="B179" s="41"/>
      <c r="C179" s="42"/>
      <c r="D179" s="232" t="s">
        <v>220</v>
      </c>
      <c r="E179" s="42"/>
      <c r="F179" s="233" t="s">
        <v>2443</v>
      </c>
      <c r="G179" s="42"/>
      <c r="H179" s="42"/>
      <c r="I179" s="234"/>
      <c r="J179" s="234"/>
      <c r="K179" s="42"/>
      <c r="L179" s="42"/>
      <c r="M179" s="46"/>
      <c r="N179" s="235"/>
      <c r="O179" s="236"/>
      <c r="P179" s="86"/>
      <c r="Q179" s="86"/>
      <c r="R179" s="86"/>
      <c r="S179" s="86"/>
      <c r="T179" s="86"/>
      <c r="U179" s="86"/>
      <c r="V179" s="86"/>
      <c r="W179" s="86"/>
      <c r="X179" s="87"/>
      <c r="Y179" s="40"/>
      <c r="Z179" s="40"/>
      <c r="AA179" s="40"/>
      <c r="AB179" s="40"/>
      <c r="AC179" s="40"/>
      <c r="AD179" s="40"/>
      <c r="AE179" s="40"/>
      <c r="AT179" s="19" t="s">
        <v>220</v>
      </c>
      <c r="AU179" s="19" t="s">
        <v>229</v>
      </c>
    </row>
    <row r="180" s="2" customFormat="1" ht="16.5" customHeight="1">
      <c r="A180" s="40"/>
      <c r="B180" s="41"/>
      <c r="C180" s="218" t="s">
        <v>445</v>
      </c>
      <c r="D180" s="218" t="s">
        <v>213</v>
      </c>
      <c r="E180" s="219" t="s">
        <v>2445</v>
      </c>
      <c r="F180" s="220" t="s">
        <v>1515</v>
      </c>
      <c r="G180" s="221" t="s">
        <v>688</v>
      </c>
      <c r="H180" s="222">
        <v>1</v>
      </c>
      <c r="I180" s="223"/>
      <c r="J180" s="223"/>
      <c r="K180" s="224">
        <f>ROUND(P180*H180,2)</f>
        <v>0</v>
      </c>
      <c r="L180" s="220" t="s">
        <v>22</v>
      </c>
      <c r="M180" s="46"/>
      <c r="N180" s="225" t="s">
        <v>22</v>
      </c>
      <c r="O180" s="226" t="s">
        <v>46</v>
      </c>
      <c r="P180" s="227">
        <f>I180+J180</f>
        <v>0</v>
      </c>
      <c r="Q180" s="227">
        <f>ROUND(I180*H180,2)</f>
        <v>0</v>
      </c>
      <c r="R180" s="227">
        <f>ROUND(J180*H180,2)</f>
        <v>0</v>
      </c>
      <c r="S180" s="86"/>
      <c r="T180" s="228">
        <f>S180*H180</f>
        <v>0</v>
      </c>
      <c r="U180" s="228">
        <v>0</v>
      </c>
      <c r="V180" s="228">
        <f>U180*H180</f>
        <v>0</v>
      </c>
      <c r="W180" s="228">
        <v>0</v>
      </c>
      <c r="X180" s="229">
        <f>W180*H180</f>
        <v>0</v>
      </c>
      <c r="Y180" s="40"/>
      <c r="Z180" s="40"/>
      <c r="AA180" s="40"/>
      <c r="AB180" s="40"/>
      <c r="AC180" s="40"/>
      <c r="AD180" s="40"/>
      <c r="AE180" s="40"/>
      <c r="AR180" s="230" t="s">
        <v>218</v>
      </c>
      <c r="AT180" s="230" t="s">
        <v>213</v>
      </c>
      <c r="AU180" s="230" t="s">
        <v>229</v>
      </c>
      <c r="AY180" s="19" t="s">
        <v>211</v>
      </c>
      <c r="BE180" s="231">
        <f>IF(O180="základní",K180,0)</f>
        <v>0</v>
      </c>
      <c r="BF180" s="231">
        <f>IF(O180="snížená",K180,0)</f>
        <v>0</v>
      </c>
      <c r="BG180" s="231">
        <f>IF(O180="zákl. přenesená",K180,0)</f>
        <v>0</v>
      </c>
      <c r="BH180" s="231">
        <f>IF(O180="sníž. přenesená",K180,0)</f>
        <v>0</v>
      </c>
      <c r="BI180" s="231">
        <f>IF(O180="nulová",K180,0)</f>
        <v>0</v>
      </c>
      <c r="BJ180" s="19" t="s">
        <v>84</v>
      </c>
      <c r="BK180" s="231">
        <f>ROUND(P180*H180,2)</f>
        <v>0</v>
      </c>
      <c r="BL180" s="19" t="s">
        <v>218</v>
      </c>
      <c r="BM180" s="230" t="s">
        <v>2446</v>
      </c>
    </row>
    <row r="181" s="2" customFormat="1">
      <c r="A181" s="40"/>
      <c r="B181" s="41"/>
      <c r="C181" s="42"/>
      <c r="D181" s="232" t="s">
        <v>220</v>
      </c>
      <c r="E181" s="42"/>
      <c r="F181" s="233" t="s">
        <v>1515</v>
      </c>
      <c r="G181" s="42"/>
      <c r="H181" s="42"/>
      <c r="I181" s="234"/>
      <c r="J181" s="234"/>
      <c r="K181" s="42"/>
      <c r="L181" s="42"/>
      <c r="M181" s="46"/>
      <c r="N181" s="235"/>
      <c r="O181" s="236"/>
      <c r="P181" s="86"/>
      <c r="Q181" s="86"/>
      <c r="R181" s="86"/>
      <c r="S181" s="86"/>
      <c r="T181" s="86"/>
      <c r="U181" s="86"/>
      <c r="V181" s="86"/>
      <c r="W181" s="86"/>
      <c r="X181" s="87"/>
      <c r="Y181" s="40"/>
      <c r="Z181" s="40"/>
      <c r="AA181" s="40"/>
      <c r="AB181" s="40"/>
      <c r="AC181" s="40"/>
      <c r="AD181" s="40"/>
      <c r="AE181" s="40"/>
      <c r="AT181" s="19" t="s">
        <v>220</v>
      </c>
      <c r="AU181" s="19" t="s">
        <v>229</v>
      </c>
    </row>
    <row r="182" s="2" customFormat="1" ht="16.5" customHeight="1">
      <c r="A182" s="40"/>
      <c r="B182" s="41"/>
      <c r="C182" s="218" t="s">
        <v>451</v>
      </c>
      <c r="D182" s="218" t="s">
        <v>213</v>
      </c>
      <c r="E182" s="219" t="s">
        <v>2447</v>
      </c>
      <c r="F182" s="220" t="s">
        <v>2448</v>
      </c>
      <c r="G182" s="221" t="s">
        <v>22</v>
      </c>
      <c r="H182" s="222">
        <v>0</v>
      </c>
      <c r="I182" s="223"/>
      <c r="J182" s="223"/>
      <c r="K182" s="224">
        <f>ROUND(P182*H182,2)</f>
        <v>0</v>
      </c>
      <c r="L182" s="220" t="s">
        <v>22</v>
      </c>
      <c r="M182" s="46"/>
      <c r="N182" s="225" t="s">
        <v>22</v>
      </c>
      <c r="O182" s="226" t="s">
        <v>46</v>
      </c>
      <c r="P182" s="227">
        <f>I182+J182</f>
        <v>0</v>
      </c>
      <c r="Q182" s="227">
        <f>ROUND(I182*H182,2)</f>
        <v>0</v>
      </c>
      <c r="R182" s="227">
        <f>ROUND(J182*H182,2)</f>
        <v>0</v>
      </c>
      <c r="S182" s="86"/>
      <c r="T182" s="228">
        <f>S182*H182</f>
        <v>0</v>
      </c>
      <c r="U182" s="228">
        <v>0</v>
      </c>
      <c r="V182" s="228">
        <f>U182*H182</f>
        <v>0</v>
      </c>
      <c r="W182" s="228">
        <v>0</v>
      </c>
      <c r="X182" s="229">
        <f>W182*H182</f>
        <v>0</v>
      </c>
      <c r="Y182" s="40"/>
      <c r="Z182" s="40"/>
      <c r="AA182" s="40"/>
      <c r="AB182" s="40"/>
      <c r="AC182" s="40"/>
      <c r="AD182" s="40"/>
      <c r="AE182" s="40"/>
      <c r="AR182" s="230" t="s">
        <v>218</v>
      </c>
      <c r="AT182" s="230" t="s">
        <v>213</v>
      </c>
      <c r="AU182" s="230" t="s">
        <v>229</v>
      </c>
      <c r="AY182" s="19" t="s">
        <v>211</v>
      </c>
      <c r="BE182" s="231">
        <f>IF(O182="základní",K182,0)</f>
        <v>0</v>
      </c>
      <c r="BF182" s="231">
        <f>IF(O182="snížená",K182,0)</f>
        <v>0</v>
      </c>
      <c r="BG182" s="231">
        <f>IF(O182="zákl. přenesená",K182,0)</f>
        <v>0</v>
      </c>
      <c r="BH182" s="231">
        <f>IF(O182="sníž. přenesená",K182,0)</f>
        <v>0</v>
      </c>
      <c r="BI182" s="231">
        <f>IF(O182="nulová",K182,0)</f>
        <v>0</v>
      </c>
      <c r="BJ182" s="19" t="s">
        <v>84</v>
      </c>
      <c r="BK182" s="231">
        <f>ROUND(P182*H182,2)</f>
        <v>0</v>
      </c>
      <c r="BL182" s="19" t="s">
        <v>218</v>
      </c>
      <c r="BM182" s="230" t="s">
        <v>2449</v>
      </c>
    </row>
    <row r="183" s="2" customFormat="1">
      <c r="A183" s="40"/>
      <c r="B183" s="41"/>
      <c r="C183" s="42"/>
      <c r="D183" s="232" t="s">
        <v>220</v>
      </c>
      <c r="E183" s="42"/>
      <c r="F183" s="233" t="s">
        <v>2448</v>
      </c>
      <c r="G183" s="42"/>
      <c r="H183" s="42"/>
      <c r="I183" s="234"/>
      <c r="J183" s="234"/>
      <c r="K183" s="42"/>
      <c r="L183" s="42"/>
      <c r="M183" s="46"/>
      <c r="N183" s="235"/>
      <c r="O183" s="236"/>
      <c r="P183" s="86"/>
      <c r="Q183" s="86"/>
      <c r="R183" s="86"/>
      <c r="S183" s="86"/>
      <c r="T183" s="86"/>
      <c r="U183" s="86"/>
      <c r="V183" s="86"/>
      <c r="W183" s="86"/>
      <c r="X183" s="87"/>
      <c r="Y183" s="40"/>
      <c r="Z183" s="40"/>
      <c r="AA183" s="40"/>
      <c r="AB183" s="40"/>
      <c r="AC183" s="40"/>
      <c r="AD183" s="40"/>
      <c r="AE183" s="40"/>
      <c r="AT183" s="19" t="s">
        <v>220</v>
      </c>
      <c r="AU183" s="19" t="s">
        <v>229</v>
      </c>
    </row>
    <row r="184" s="2" customFormat="1" ht="16.5" customHeight="1">
      <c r="A184" s="40"/>
      <c r="B184" s="41"/>
      <c r="C184" s="218" t="s">
        <v>457</v>
      </c>
      <c r="D184" s="218" t="s">
        <v>213</v>
      </c>
      <c r="E184" s="219" t="s">
        <v>2450</v>
      </c>
      <c r="F184" s="220" t="s">
        <v>2451</v>
      </c>
      <c r="G184" s="221" t="s">
        <v>22</v>
      </c>
      <c r="H184" s="222">
        <v>0</v>
      </c>
      <c r="I184" s="223"/>
      <c r="J184" s="223"/>
      <c r="K184" s="224">
        <f>ROUND(P184*H184,2)</f>
        <v>0</v>
      </c>
      <c r="L184" s="220" t="s">
        <v>22</v>
      </c>
      <c r="M184" s="46"/>
      <c r="N184" s="225" t="s">
        <v>22</v>
      </c>
      <c r="O184" s="226" t="s">
        <v>46</v>
      </c>
      <c r="P184" s="227">
        <f>I184+J184</f>
        <v>0</v>
      </c>
      <c r="Q184" s="227">
        <f>ROUND(I184*H184,2)</f>
        <v>0</v>
      </c>
      <c r="R184" s="227">
        <f>ROUND(J184*H184,2)</f>
        <v>0</v>
      </c>
      <c r="S184" s="86"/>
      <c r="T184" s="228">
        <f>S184*H184</f>
        <v>0</v>
      </c>
      <c r="U184" s="228">
        <v>0</v>
      </c>
      <c r="V184" s="228">
        <f>U184*H184</f>
        <v>0</v>
      </c>
      <c r="W184" s="228">
        <v>0</v>
      </c>
      <c r="X184" s="229">
        <f>W184*H184</f>
        <v>0</v>
      </c>
      <c r="Y184" s="40"/>
      <c r="Z184" s="40"/>
      <c r="AA184" s="40"/>
      <c r="AB184" s="40"/>
      <c r="AC184" s="40"/>
      <c r="AD184" s="40"/>
      <c r="AE184" s="40"/>
      <c r="AR184" s="230" t="s">
        <v>218</v>
      </c>
      <c r="AT184" s="230" t="s">
        <v>213</v>
      </c>
      <c r="AU184" s="230" t="s">
        <v>229</v>
      </c>
      <c r="AY184" s="19" t="s">
        <v>211</v>
      </c>
      <c r="BE184" s="231">
        <f>IF(O184="základní",K184,0)</f>
        <v>0</v>
      </c>
      <c r="BF184" s="231">
        <f>IF(O184="snížená",K184,0)</f>
        <v>0</v>
      </c>
      <c r="BG184" s="231">
        <f>IF(O184="zákl. přenesená",K184,0)</f>
        <v>0</v>
      </c>
      <c r="BH184" s="231">
        <f>IF(O184="sníž. přenesená",K184,0)</f>
        <v>0</v>
      </c>
      <c r="BI184" s="231">
        <f>IF(O184="nulová",K184,0)</f>
        <v>0</v>
      </c>
      <c r="BJ184" s="19" t="s">
        <v>84</v>
      </c>
      <c r="BK184" s="231">
        <f>ROUND(P184*H184,2)</f>
        <v>0</v>
      </c>
      <c r="BL184" s="19" t="s">
        <v>218</v>
      </c>
      <c r="BM184" s="230" t="s">
        <v>2452</v>
      </c>
    </row>
    <row r="185" s="2" customFormat="1">
      <c r="A185" s="40"/>
      <c r="B185" s="41"/>
      <c r="C185" s="42"/>
      <c r="D185" s="232" t="s">
        <v>220</v>
      </c>
      <c r="E185" s="42"/>
      <c r="F185" s="233" t="s">
        <v>2451</v>
      </c>
      <c r="G185" s="42"/>
      <c r="H185" s="42"/>
      <c r="I185" s="234"/>
      <c r="J185" s="234"/>
      <c r="K185" s="42"/>
      <c r="L185" s="42"/>
      <c r="M185" s="46"/>
      <c r="N185" s="235"/>
      <c r="O185" s="236"/>
      <c r="P185" s="86"/>
      <c r="Q185" s="86"/>
      <c r="R185" s="86"/>
      <c r="S185" s="86"/>
      <c r="T185" s="86"/>
      <c r="U185" s="86"/>
      <c r="V185" s="86"/>
      <c r="W185" s="86"/>
      <c r="X185" s="87"/>
      <c r="Y185" s="40"/>
      <c r="Z185" s="40"/>
      <c r="AA185" s="40"/>
      <c r="AB185" s="40"/>
      <c r="AC185" s="40"/>
      <c r="AD185" s="40"/>
      <c r="AE185" s="40"/>
      <c r="AT185" s="19" t="s">
        <v>220</v>
      </c>
      <c r="AU185" s="19" t="s">
        <v>229</v>
      </c>
    </row>
    <row r="186" s="2" customFormat="1" ht="24.15" customHeight="1">
      <c r="A186" s="40"/>
      <c r="B186" s="41"/>
      <c r="C186" s="218" t="s">
        <v>462</v>
      </c>
      <c r="D186" s="218" t="s">
        <v>213</v>
      </c>
      <c r="E186" s="219" t="s">
        <v>2453</v>
      </c>
      <c r="F186" s="220" t="s">
        <v>2454</v>
      </c>
      <c r="G186" s="221" t="s">
        <v>688</v>
      </c>
      <c r="H186" s="222">
        <v>1</v>
      </c>
      <c r="I186" s="223"/>
      <c r="J186" s="223"/>
      <c r="K186" s="224">
        <f>ROUND(P186*H186,2)</f>
        <v>0</v>
      </c>
      <c r="L186" s="220" t="s">
        <v>22</v>
      </c>
      <c r="M186" s="46"/>
      <c r="N186" s="225" t="s">
        <v>22</v>
      </c>
      <c r="O186" s="226" t="s">
        <v>46</v>
      </c>
      <c r="P186" s="227">
        <f>I186+J186</f>
        <v>0</v>
      </c>
      <c r="Q186" s="227">
        <f>ROUND(I186*H186,2)</f>
        <v>0</v>
      </c>
      <c r="R186" s="227">
        <f>ROUND(J186*H186,2)</f>
        <v>0</v>
      </c>
      <c r="S186" s="86"/>
      <c r="T186" s="228">
        <f>S186*H186</f>
        <v>0</v>
      </c>
      <c r="U186" s="228">
        <v>0</v>
      </c>
      <c r="V186" s="228">
        <f>U186*H186</f>
        <v>0</v>
      </c>
      <c r="W186" s="228">
        <v>0</v>
      </c>
      <c r="X186" s="229">
        <f>W186*H186</f>
        <v>0</v>
      </c>
      <c r="Y186" s="40"/>
      <c r="Z186" s="40"/>
      <c r="AA186" s="40"/>
      <c r="AB186" s="40"/>
      <c r="AC186" s="40"/>
      <c r="AD186" s="40"/>
      <c r="AE186" s="40"/>
      <c r="AR186" s="230" t="s">
        <v>218</v>
      </c>
      <c r="AT186" s="230" t="s">
        <v>213</v>
      </c>
      <c r="AU186" s="230" t="s">
        <v>229</v>
      </c>
      <c r="AY186" s="19" t="s">
        <v>211</v>
      </c>
      <c r="BE186" s="231">
        <f>IF(O186="základní",K186,0)</f>
        <v>0</v>
      </c>
      <c r="BF186" s="231">
        <f>IF(O186="snížená",K186,0)</f>
        <v>0</v>
      </c>
      <c r="BG186" s="231">
        <f>IF(O186="zákl. přenesená",K186,0)</f>
        <v>0</v>
      </c>
      <c r="BH186" s="231">
        <f>IF(O186="sníž. přenesená",K186,0)</f>
        <v>0</v>
      </c>
      <c r="BI186" s="231">
        <f>IF(O186="nulová",K186,0)</f>
        <v>0</v>
      </c>
      <c r="BJ186" s="19" t="s">
        <v>84</v>
      </c>
      <c r="BK186" s="231">
        <f>ROUND(P186*H186,2)</f>
        <v>0</v>
      </c>
      <c r="BL186" s="19" t="s">
        <v>218</v>
      </c>
      <c r="BM186" s="230" t="s">
        <v>2455</v>
      </c>
    </row>
    <row r="187" s="2" customFormat="1">
      <c r="A187" s="40"/>
      <c r="B187" s="41"/>
      <c r="C187" s="42"/>
      <c r="D187" s="232" t="s">
        <v>220</v>
      </c>
      <c r="E187" s="42"/>
      <c r="F187" s="233" t="s">
        <v>2454</v>
      </c>
      <c r="G187" s="42"/>
      <c r="H187" s="42"/>
      <c r="I187" s="234"/>
      <c r="J187" s="234"/>
      <c r="K187" s="42"/>
      <c r="L187" s="42"/>
      <c r="M187" s="46"/>
      <c r="N187" s="235"/>
      <c r="O187" s="236"/>
      <c r="P187" s="86"/>
      <c r="Q187" s="86"/>
      <c r="R187" s="86"/>
      <c r="S187" s="86"/>
      <c r="T187" s="86"/>
      <c r="U187" s="86"/>
      <c r="V187" s="86"/>
      <c r="W187" s="86"/>
      <c r="X187" s="87"/>
      <c r="Y187" s="40"/>
      <c r="Z187" s="40"/>
      <c r="AA187" s="40"/>
      <c r="AB187" s="40"/>
      <c r="AC187" s="40"/>
      <c r="AD187" s="40"/>
      <c r="AE187" s="40"/>
      <c r="AT187" s="19" t="s">
        <v>220</v>
      </c>
      <c r="AU187" s="19" t="s">
        <v>229</v>
      </c>
    </row>
    <row r="188" s="2" customFormat="1" ht="16.5" customHeight="1">
      <c r="A188" s="40"/>
      <c r="B188" s="41"/>
      <c r="C188" s="218" t="s">
        <v>467</v>
      </c>
      <c r="D188" s="218" t="s">
        <v>213</v>
      </c>
      <c r="E188" s="219" t="s">
        <v>2456</v>
      </c>
      <c r="F188" s="220" t="s">
        <v>2457</v>
      </c>
      <c r="G188" s="221" t="s">
        <v>688</v>
      </c>
      <c r="H188" s="222">
        <v>1</v>
      </c>
      <c r="I188" s="223"/>
      <c r="J188" s="223"/>
      <c r="K188" s="224">
        <f>ROUND(P188*H188,2)</f>
        <v>0</v>
      </c>
      <c r="L188" s="220" t="s">
        <v>22</v>
      </c>
      <c r="M188" s="46"/>
      <c r="N188" s="225" t="s">
        <v>22</v>
      </c>
      <c r="O188" s="226" t="s">
        <v>46</v>
      </c>
      <c r="P188" s="227">
        <f>I188+J188</f>
        <v>0</v>
      </c>
      <c r="Q188" s="227">
        <f>ROUND(I188*H188,2)</f>
        <v>0</v>
      </c>
      <c r="R188" s="227">
        <f>ROUND(J188*H188,2)</f>
        <v>0</v>
      </c>
      <c r="S188" s="86"/>
      <c r="T188" s="228">
        <f>S188*H188</f>
        <v>0</v>
      </c>
      <c r="U188" s="228">
        <v>0</v>
      </c>
      <c r="V188" s="228">
        <f>U188*H188</f>
        <v>0</v>
      </c>
      <c r="W188" s="228">
        <v>0</v>
      </c>
      <c r="X188" s="229">
        <f>W188*H188</f>
        <v>0</v>
      </c>
      <c r="Y188" s="40"/>
      <c r="Z188" s="40"/>
      <c r="AA188" s="40"/>
      <c r="AB188" s="40"/>
      <c r="AC188" s="40"/>
      <c r="AD188" s="40"/>
      <c r="AE188" s="40"/>
      <c r="AR188" s="230" t="s">
        <v>218</v>
      </c>
      <c r="AT188" s="230" t="s">
        <v>213</v>
      </c>
      <c r="AU188" s="230" t="s">
        <v>229</v>
      </c>
      <c r="AY188" s="19" t="s">
        <v>211</v>
      </c>
      <c r="BE188" s="231">
        <f>IF(O188="základní",K188,0)</f>
        <v>0</v>
      </c>
      <c r="BF188" s="231">
        <f>IF(O188="snížená",K188,0)</f>
        <v>0</v>
      </c>
      <c r="BG188" s="231">
        <f>IF(O188="zákl. přenesená",K188,0)</f>
        <v>0</v>
      </c>
      <c r="BH188" s="231">
        <f>IF(O188="sníž. přenesená",K188,0)</f>
        <v>0</v>
      </c>
      <c r="BI188" s="231">
        <f>IF(O188="nulová",K188,0)</f>
        <v>0</v>
      </c>
      <c r="BJ188" s="19" t="s">
        <v>84</v>
      </c>
      <c r="BK188" s="231">
        <f>ROUND(P188*H188,2)</f>
        <v>0</v>
      </c>
      <c r="BL188" s="19" t="s">
        <v>218</v>
      </c>
      <c r="BM188" s="230" t="s">
        <v>2458</v>
      </c>
    </row>
    <row r="189" s="2" customFormat="1">
      <c r="A189" s="40"/>
      <c r="B189" s="41"/>
      <c r="C189" s="42"/>
      <c r="D189" s="232" t="s">
        <v>220</v>
      </c>
      <c r="E189" s="42"/>
      <c r="F189" s="233" t="s">
        <v>2457</v>
      </c>
      <c r="G189" s="42"/>
      <c r="H189" s="42"/>
      <c r="I189" s="234"/>
      <c r="J189" s="234"/>
      <c r="K189" s="42"/>
      <c r="L189" s="42"/>
      <c r="M189" s="46"/>
      <c r="N189" s="235"/>
      <c r="O189" s="236"/>
      <c r="P189" s="86"/>
      <c r="Q189" s="86"/>
      <c r="R189" s="86"/>
      <c r="S189" s="86"/>
      <c r="T189" s="86"/>
      <c r="U189" s="86"/>
      <c r="V189" s="86"/>
      <c r="W189" s="86"/>
      <c r="X189" s="87"/>
      <c r="Y189" s="40"/>
      <c r="Z189" s="40"/>
      <c r="AA189" s="40"/>
      <c r="AB189" s="40"/>
      <c r="AC189" s="40"/>
      <c r="AD189" s="40"/>
      <c r="AE189" s="40"/>
      <c r="AT189" s="19" t="s">
        <v>220</v>
      </c>
      <c r="AU189" s="19" t="s">
        <v>229</v>
      </c>
    </row>
    <row r="190" s="2" customFormat="1" ht="16.5" customHeight="1">
      <c r="A190" s="40"/>
      <c r="B190" s="41"/>
      <c r="C190" s="218" t="s">
        <v>469</v>
      </c>
      <c r="D190" s="218" t="s">
        <v>213</v>
      </c>
      <c r="E190" s="219" t="s">
        <v>2459</v>
      </c>
      <c r="F190" s="220" t="s">
        <v>2460</v>
      </c>
      <c r="G190" s="221" t="s">
        <v>688</v>
      </c>
      <c r="H190" s="222">
        <v>1</v>
      </c>
      <c r="I190" s="223"/>
      <c r="J190" s="223"/>
      <c r="K190" s="224">
        <f>ROUND(P190*H190,2)</f>
        <v>0</v>
      </c>
      <c r="L190" s="220" t="s">
        <v>22</v>
      </c>
      <c r="M190" s="46"/>
      <c r="N190" s="225" t="s">
        <v>22</v>
      </c>
      <c r="O190" s="226" t="s">
        <v>46</v>
      </c>
      <c r="P190" s="227">
        <f>I190+J190</f>
        <v>0</v>
      </c>
      <c r="Q190" s="227">
        <f>ROUND(I190*H190,2)</f>
        <v>0</v>
      </c>
      <c r="R190" s="227">
        <f>ROUND(J190*H190,2)</f>
        <v>0</v>
      </c>
      <c r="S190" s="86"/>
      <c r="T190" s="228">
        <f>S190*H190</f>
        <v>0</v>
      </c>
      <c r="U190" s="228">
        <v>0</v>
      </c>
      <c r="V190" s="228">
        <f>U190*H190</f>
        <v>0</v>
      </c>
      <c r="W190" s="228">
        <v>0</v>
      </c>
      <c r="X190" s="229">
        <f>W190*H190</f>
        <v>0</v>
      </c>
      <c r="Y190" s="40"/>
      <c r="Z190" s="40"/>
      <c r="AA190" s="40"/>
      <c r="AB190" s="40"/>
      <c r="AC190" s="40"/>
      <c r="AD190" s="40"/>
      <c r="AE190" s="40"/>
      <c r="AR190" s="230" t="s">
        <v>218</v>
      </c>
      <c r="AT190" s="230" t="s">
        <v>213</v>
      </c>
      <c r="AU190" s="230" t="s">
        <v>229</v>
      </c>
      <c r="AY190" s="19" t="s">
        <v>211</v>
      </c>
      <c r="BE190" s="231">
        <f>IF(O190="základní",K190,0)</f>
        <v>0</v>
      </c>
      <c r="BF190" s="231">
        <f>IF(O190="snížená",K190,0)</f>
        <v>0</v>
      </c>
      <c r="BG190" s="231">
        <f>IF(O190="zákl. přenesená",K190,0)</f>
        <v>0</v>
      </c>
      <c r="BH190" s="231">
        <f>IF(O190="sníž. přenesená",K190,0)</f>
        <v>0</v>
      </c>
      <c r="BI190" s="231">
        <f>IF(O190="nulová",K190,0)</f>
        <v>0</v>
      </c>
      <c r="BJ190" s="19" t="s">
        <v>84</v>
      </c>
      <c r="BK190" s="231">
        <f>ROUND(P190*H190,2)</f>
        <v>0</v>
      </c>
      <c r="BL190" s="19" t="s">
        <v>218</v>
      </c>
      <c r="BM190" s="230" t="s">
        <v>2461</v>
      </c>
    </row>
    <row r="191" s="2" customFormat="1">
      <c r="A191" s="40"/>
      <c r="B191" s="41"/>
      <c r="C191" s="42"/>
      <c r="D191" s="232" t="s">
        <v>220</v>
      </c>
      <c r="E191" s="42"/>
      <c r="F191" s="233" t="s">
        <v>2460</v>
      </c>
      <c r="G191" s="42"/>
      <c r="H191" s="42"/>
      <c r="I191" s="234"/>
      <c r="J191" s="234"/>
      <c r="K191" s="42"/>
      <c r="L191" s="42"/>
      <c r="M191" s="46"/>
      <c r="N191" s="235"/>
      <c r="O191" s="236"/>
      <c r="P191" s="86"/>
      <c r="Q191" s="86"/>
      <c r="R191" s="86"/>
      <c r="S191" s="86"/>
      <c r="T191" s="86"/>
      <c r="U191" s="86"/>
      <c r="V191" s="86"/>
      <c r="W191" s="86"/>
      <c r="X191" s="87"/>
      <c r="Y191" s="40"/>
      <c r="Z191" s="40"/>
      <c r="AA191" s="40"/>
      <c r="AB191" s="40"/>
      <c r="AC191" s="40"/>
      <c r="AD191" s="40"/>
      <c r="AE191" s="40"/>
      <c r="AT191" s="19" t="s">
        <v>220</v>
      </c>
      <c r="AU191" s="19" t="s">
        <v>229</v>
      </c>
    </row>
    <row r="192" s="2" customFormat="1" ht="16.5" customHeight="1">
      <c r="A192" s="40"/>
      <c r="B192" s="41"/>
      <c r="C192" s="218" t="s">
        <v>472</v>
      </c>
      <c r="D192" s="218" t="s">
        <v>213</v>
      </c>
      <c r="E192" s="219" t="s">
        <v>2462</v>
      </c>
      <c r="F192" s="220" t="s">
        <v>2463</v>
      </c>
      <c r="G192" s="221" t="s">
        <v>688</v>
      </c>
      <c r="H192" s="222">
        <v>1</v>
      </c>
      <c r="I192" s="223"/>
      <c r="J192" s="223"/>
      <c r="K192" s="224">
        <f>ROUND(P192*H192,2)</f>
        <v>0</v>
      </c>
      <c r="L192" s="220" t="s">
        <v>22</v>
      </c>
      <c r="M192" s="46"/>
      <c r="N192" s="225" t="s">
        <v>22</v>
      </c>
      <c r="O192" s="226" t="s">
        <v>46</v>
      </c>
      <c r="P192" s="227">
        <f>I192+J192</f>
        <v>0</v>
      </c>
      <c r="Q192" s="227">
        <f>ROUND(I192*H192,2)</f>
        <v>0</v>
      </c>
      <c r="R192" s="227">
        <f>ROUND(J192*H192,2)</f>
        <v>0</v>
      </c>
      <c r="S192" s="86"/>
      <c r="T192" s="228">
        <f>S192*H192</f>
        <v>0</v>
      </c>
      <c r="U192" s="228">
        <v>0</v>
      </c>
      <c r="V192" s="228">
        <f>U192*H192</f>
        <v>0</v>
      </c>
      <c r="W192" s="228">
        <v>0</v>
      </c>
      <c r="X192" s="229">
        <f>W192*H192</f>
        <v>0</v>
      </c>
      <c r="Y192" s="40"/>
      <c r="Z192" s="40"/>
      <c r="AA192" s="40"/>
      <c r="AB192" s="40"/>
      <c r="AC192" s="40"/>
      <c r="AD192" s="40"/>
      <c r="AE192" s="40"/>
      <c r="AR192" s="230" t="s">
        <v>218</v>
      </c>
      <c r="AT192" s="230" t="s">
        <v>213</v>
      </c>
      <c r="AU192" s="230" t="s">
        <v>229</v>
      </c>
      <c r="AY192" s="19" t="s">
        <v>211</v>
      </c>
      <c r="BE192" s="231">
        <f>IF(O192="základní",K192,0)</f>
        <v>0</v>
      </c>
      <c r="BF192" s="231">
        <f>IF(O192="snížená",K192,0)</f>
        <v>0</v>
      </c>
      <c r="BG192" s="231">
        <f>IF(O192="zákl. přenesená",K192,0)</f>
        <v>0</v>
      </c>
      <c r="BH192" s="231">
        <f>IF(O192="sníž. přenesená",K192,0)</f>
        <v>0</v>
      </c>
      <c r="BI192" s="231">
        <f>IF(O192="nulová",K192,0)</f>
        <v>0</v>
      </c>
      <c r="BJ192" s="19" t="s">
        <v>84</v>
      </c>
      <c r="BK192" s="231">
        <f>ROUND(P192*H192,2)</f>
        <v>0</v>
      </c>
      <c r="BL192" s="19" t="s">
        <v>218</v>
      </c>
      <c r="BM192" s="230" t="s">
        <v>2464</v>
      </c>
    </row>
    <row r="193" s="2" customFormat="1">
      <c r="A193" s="40"/>
      <c r="B193" s="41"/>
      <c r="C193" s="42"/>
      <c r="D193" s="232" t="s">
        <v>220</v>
      </c>
      <c r="E193" s="42"/>
      <c r="F193" s="233" t="s">
        <v>2463</v>
      </c>
      <c r="G193" s="42"/>
      <c r="H193" s="42"/>
      <c r="I193" s="234"/>
      <c r="J193" s="234"/>
      <c r="K193" s="42"/>
      <c r="L193" s="42"/>
      <c r="M193" s="46"/>
      <c r="N193" s="235"/>
      <c r="O193" s="236"/>
      <c r="P193" s="86"/>
      <c r="Q193" s="86"/>
      <c r="R193" s="86"/>
      <c r="S193" s="86"/>
      <c r="T193" s="86"/>
      <c r="U193" s="86"/>
      <c r="V193" s="86"/>
      <c r="W193" s="86"/>
      <c r="X193" s="87"/>
      <c r="Y193" s="40"/>
      <c r="Z193" s="40"/>
      <c r="AA193" s="40"/>
      <c r="AB193" s="40"/>
      <c r="AC193" s="40"/>
      <c r="AD193" s="40"/>
      <c r="AE193" s="40"/>
      <c r="AT193" s="19" t="s">
        <v>220</v>
      </c>
      <c r="AU193" s="19" t="s">
        <v>229</v>
      </c>
    </row>
    <row r="194" s="2" customFormat="1" ht="16.5" customHeight="1">
      <c r="A194" s="40"/>
      <c r="B194" s="41"/>
      <c r="C194" s="218" t="s">
        <v>477</v>
      </c>
      <c r="D194" s="218" t="s">
        <v>213</v>
      </c>
      <c r="E194" s="219" t="s">
        <v>2465</v>
      </c>
      <c r="F194" s="220" t="s">
        <v>1542</v>
      </c>
      <c r="G194" s="221" t="s">
        <v>688</v>
      </c>
      <c r="H194" s="222">
        <v>8</v>
      </c>
      <c r="I194" s="223"/>
      <c r="J194" s="223"/>
      <c r="K194" s="224">
        <f>ROUND(P194*H194,2)</f>
        <v>0</v>
      </c>
      <c r="L194" s="220" t="s">
        <v>22</v>
      </c>
      <c r="M194" s="46"/>
      <c r="N194" s="225" t="s">
        <v>22</v>
      </c>
      <c r="O194" s="226" t="s">
        <v>46</v>
      </c>
      <c r="P194" s="227">
        <f>I194+J194</f>
        <v>0</v>
      </c>
      <c r="Q194" s="227">
        <f>ROUND(I194*H194,2)</f>
        <v>0</v>
      </c>
      <c r="R194" s="227">
        <f>ROUND(J194*H194,2)</f>
        <v>0</v>
      </c>
      <c r="S194" s="86"/>
      <c r="T194" s="228">
        <f>S194*H194</f>
        <v>0</v>
      </c>
      <c r="U194" s="228">
        <v>0</v>
      </c>
      <c r="V194" s="228">
        <f>U194*H194</f>
        <v>0</v>
      </c>
      <c r="W194" s="228">
        <v>0</v>
      </c>
      <c r="X194" s="229">
        <f>W194*H194</f>
        <v>0</v>
      </c>
      <c r="Y194" s="40"/>
      <c r="Z194" s="40"/>
      <c r="AA194" s="40"/>
      <c r="AB194" s="40"/>
      <c r="AC194" s="40"/>
      <c r="AD194" s="40"/>
      <c r="AE194" s="40"/>
      <c r="AR194" s="230" t="s">
        <v>218</v>
      </c>
      <c r="AT194" s="230" t="s">
        <v>213</v>
      </c>
      <c r="AU194" s="230" t="s">
        <v>229</v>
      </c>
      <c r="AY194" s="19" t="s">
        <v>211</v>
      </c>
      <c r="BE194" s="231">
        <f>IF(O194="základní",K194,0)</f>
        <v>0</v>
      </c>
      <c r="BF194" s="231">
        <f>IF(O194="snížená",K194,0)</f>
        <v>0</v>
      </c>
      <c r="BG194" s="231">
        <f>IF(O194="zákl. přenesená",K194,0)</f>
        <v>0</v>
      </c>
      <c r="BH194" s="231">
        <f>IF(O194="sníž. přenesená",K194,0)</f>
        <v>0</v>
      </c>
      <c r="BI194" s="231">
        <f>IF(O194="nulová",K194,0)</f>
        <v>0</v>
      </c>
      <c r="BJ194" s="19" t="s">
        <v>84</v>
      </c>
      <c r="BK194" s="231">
        <f>ROUND(P194*H194,2)</f>
        <v>0</v>
      </c>
      <c r="BL194" s="19" t="s">
        <v>218</v>
      </c>
      <c r="BM194" s="230" t="s">
        <v>2466</v>
      </c>
    </row>
    <row r="195" s="2" customFormat="1">
      <c r="A195" s="40"/>
      <c r="B195" s="41"/>
      <c r="C195" s="42"/>
      <c r="D195" s="232" t="s">
        <v>220</v>
      </c>
      <c r="E195" s="42"/>
      <c r="F195" s="233" t="s">
        <v>1542</v>
      </c>
      <c r="G195" s="42"/>
      <c r="H195" s="42"/>
      <c r="I195" s="234"/>
      <c r="J195" s="234"/>
      <c r="K195" s="42"/>
      <c r="L195" s="42"/>
      <c r="M195" s="46"/>
      <c r="N195" s="235"/>
      <c r="O195" s="236"/>
      <c r="P195" s="86"/>
      <c r="Q195" s="86"/>
      <c r="R195" s="86"/>
      <c r="S195" s="86"/>
      <c r="T195" s="86"/>
      <c r="U195" s="86"/>
      <c r="V195" s="86"/>
      <c r="W195" s="86"/>
      <c r="X195" s="87"/>
      <c r="Y195" s="40"/>
      <c r="Z195" s="40"/>
      <c r="AA195" s="40"/>
      <c r="AB195" s="40"/>
      <c r="AC195" s="40"/>
      <c r="AD195" s="40"/>
      <c r="AE195" s="40"/>
      <c r="AT195" s="19" t="s">
        <v>220</v>
      </c>
      <c r="AU195" s="19" t="s">
        <v>229</v>
      </c>
    </row>
    <row r="196" s="2" customFormat="1" ht="16.5" customHeight="1">
      <c r="A196" s="40"/>
      <c r="B196" s="41"/>
      <c r="C196" s="218" t="s">
        <v>482</v>
      </c>
      <c r="D196" s="218" t="s">
        <v>213</v>
      </c>
      <c r="E196" s="219" t="s">
        <v>2467</v>
      </c>
      <c r="F196" s="220" t="s">
        <v>2468</v>
      </c>
      <c r="G196" s="221" t="s">
        <v>688</v>
      </c>
      <c r="H196" s="222">
        <v>7</v>
      </c>
      <c r="I196" s="223"/>
      <c r="J196" s="223"/>
      <c r="K196" s="224">
        <f>ROUND(P196*H196,2)</f>
        <v>0</v>
      </c>
      <c r="L196" s="220" t="s">
        <v>22</v>
      </c>
      <c r="M196" s="46"/>
      <c r="N196" s="225" t="s">
        <v>22</v>
      </c>
      <c r="O196" s="226" t="s">
        <v>46</v>
      </c>
      <c r="P196" s="227">
        <f>I196+J196</f>
        <v>0</v>
      </c>
      <c r="Q196" s="227">
        <f>ROUND(I196*H196,2)</f>
        <v>0</v>
      </c>
      <c r="R196" s="227">
        <f>ROUND(J196*H196,2)</f>
        <v>0</v>
      </c>
      <c r="S196" s="86"/>
      <c r="T196" s="228">
        <f>S196*H196</f>
        <v>0</v>
      </c>
      <c r="U196" s="228">
        <v>0</v>
      </c>
      <c r="V196" s="228">
        <f>U196*H196</f>
        <v>0</v>
      </c>
      <c r="W196" s="228">
        <v>0</v>
      </c>
      <c r="X196" s="229">
        <f>W196*H196</f>
        <v>0</v>
      </c>
      <c r="Y196" s="40"/>
      <c r="Z196" s="40"/>
      <c r="AA196" s="40"/>
      <c r="AB196" s="40"/>
      <c r="AC196" s="40"/>
      <c r="AD196" s="40"/>
      <c r="AE196" s="40"/>
      <c r="AR196" s="230" t="s">
        <v>218</v>
      </c>
      <c r="AT196" s="230" t="s">
        <v>213</v>
      </c>
      <c r="AU196" s="230" t="s">
        <v>229</v>
      </c>
      <c r="AY196" s="19" t="s">
        <v>211</v>
      </c>
      <c r="BE196" s="231">
        <f>IF(O196="základní",K196,0)</f>
        <v>0</v>
      </c>
      <c r="BF196" s="231">
        <f>IF(O196="snížená",K196,0)</f>
        <v>0</v>
      </c>
      <c r="BG196" s="231">
        <f>IF(O196="zákl. přenesená",K196,0)</f>
        <v>0</v>
      </c>
      <c r="BH196" s="231">
        <f>IF(O196="sníž. přenesená",K196,0)</f>
        <v>0</v>
      </c>
      <c r="BI196" s="231">
        <f>IF(O196="nulová",K196,0)</f>
        <v>0</v>
      </c>
      <c r="BJ196" s="19" t="s">
        <v>84</v>
      </c>
      <c r="BK196" s="231">
        <f>ROUND(P196*H196,2)</f>
        <v>0</v>
      </c>
      <c r="BL196" s="19" t="s">
        <v>218</v>
      </c>
      <c r="BM196" s="230" t="s">
        <v>2469</v>
      </c>
    </row>
    <row r="197" s="2" customFormat="1">
      <c r="A197" s="40"/>
      <c r="B197" s="41"/>
      <c r="C197" s="42"/>
      <c r="D197" s="232" t="s">
        <v>220</v>
      </c>
      <c r="E197" s="42"/>
      <c r="F197" s="233" t="s">
        <v>2468</v>
      </c>
      <c r="G197" s="42"/>
      <c r="H197" s="42"/>
      <c r="I197" s="234"/>
      <c r="J197" s="234"/>
      <c r="K197" s="42"/>
      <c r="L197" s="42"/>
      <c r="M197" s="46"/>
      <c r="N197" s="235"/>
      <c r="O197" s="236"/>
      <c r="P197" s="86"/>
      <c r="Q197" s="86"/>
      <c r="R197" s="86"/>
      <c r="S197" s="86"/>
      <c r="T197" s="86"/>
      <c r="U197" s="86"/>
      <c r="V197" s="86"/>
      <c r="W197" s="86"/>
      <c r="X197" s="87"/>
      <c r="Y197" s="40"/>
      <c r="Z197" s="40"/>
      <c r="AA197" s="40"/>
      <c r="AB197" s="40"/>
      <c r="AC197" s="40"/>
      <c r="AD197" s="40"/>
      <c r="AE197" s="40"/>
      <c r="AT197" s="19" t="s">
        <v>220</v>
      </c>
      <c r="AU197" s="19" t="s">
        <v>229</v>
      </c>
    </row>
    <row r="198" s="2" customFormat="1" ht="16.5" customHeight="1">
      <c r="A198" s="40"/>
      <c r="B198" s="41"/>
      <c r="C198" s="218" t="s">
        <v>487</v>
      </c>
      <c r="D198" s="218" t="s">
        <v>213</v>
      </c>
      <c r="E198" s="219" t="s">
        <v>2470</v>
      </c>
      <c r="F198" s="220" t="s">
        <v>2471</v>
      </c>
      <c r="G198" s="221" t="s">
        <v>688</v>
      </c>
      <c r="H198" s="222">
        <v>1</v>
      </c>
      <c r="I198" s="223"/>
      <c r="J198" s="223"/>
      <c r="K198" s="224">
        <f>ROUND(P198*H198,2)</f>
        <v>0</v>
      </c>
      <c r="L198" s="220" t="s">
        <v>22</v>
      </c>
      <c r="M198" s="46"/>
      <c r="N198" s="225" t="s">
        <v>22</v>
      </c>
      <c r="O198" s="226" t="s">
        <v>46</v>
      </c>
      <c r="P198" s="227">
        <f>I198+J198</f>
        <v>0</v>
      </c>
      <c r="Q198" s="227">
        <f>ROUND(I198*H198,2)</f>
        <v>0</v>
      </c>
      <c r="R198" s="227">
        <f>ROUND(J198*H198,2)</f>
        <v>0</v>
      </c>
      <c r="S198" s="86"/>
      <c r="T198" s="228">
        <f>S198*H198</f>
        <v>0</v>
      </c>
      <c r="U198" s="228">
        <v>0</v>
      </c>
      <c r="V198" s="228">
        <f>U198*H198</f>
        <v>0</v>
      </c>
      <c r="W198" s="228">
        <v>0</v>
      </c>
      <c r="X198" s="229">
        <f>W198*H198</f>
        <v>0</v>
      </c>
      <c r="Y198" s="40"/>
      <c r="Z198" s="40"/>
      <c r="AA198" s="40"/>
      <c r="AB198" s="40"/>
      <c r="AC198" s="40"/>
      <c r="AD198" s="40"/>
      <c r="AE198" s="40"/>
      <c r="AR198" s="230" t="s">
        <v>218</v>
      </c>
      <c r="AT198" s="230" t="s">
        <v>213</v>
      </c>
      <c r="AU198" s="230" t="s">
        <v>229</v>
      </c>
      <c r="AY198" s="19" t="s">
        <v>211</v>
      </c>
      <c r="BE198" s="231">
        <f>IF(O198="základní",K198,0)</f>
        <v>0</v>
      </c>
      <c r="BF198" s="231">
        <f>IF(O198="snížená",K198,0)</f>
        <v>0</v>
      </c>
      <c r="BG198" s="231">
        <f>IF(O198="zákl. přenesená",K198,0)</f>
        <v>0</v>
      </c>
      <c r="BH198" s="231">
        <f>IF(O198="sníž. přenesená",K198,0)</f>
        <v>0</v>
      </c>
      <c r="BI198" s="231">
        <f>IF(O198="nulová",K198,0)</f>
        <v>0</v>
      </c>
      <c r="BJ198" s="19" t="s">
        <v>84</v>
      </c>
      <c r="BK198" s="231">
        <f>ROUND(P198*H198,2)</f>
        <v>0</v>
      </c>
      <c r="BL198" s="19" t="s">
        <v>218</v>
      </c>
      <c r="BM198" s="230" t="s">
        <v>2472</v>
      </c>
    </row>
    <row r="199" s="2" customFormat="1">
      <c r="A199" s="40"/>
      <c r="B199" s="41"/>
      <c r="C199" s="42"/>
      <c r="D199" s="232" t="s">
        <v>220</v>
      </c>
      <c r="E199" s="42"/>
      <c r="F199" s="233" t="s">
        <v>2471</v>
      </c>
      <c r="G199" s="42"/>
      <c r="H199" s="42"/>
      <c r="I199" s="234"/>
      <c r="J199" s="234"/>
      <c r="K199" s="42"/>
      <c r="L199" s="42"/>
      <c r="M199" s="46"/>
      <c r="N199" s="235"/>
      <c r="O199" s="236"/>
      <c r="P199" s="86"/>
      <c r="Q199" s="86"/>
      <c r="R199" s="86"/>
      <c r="S199" s="86"/>
      <c r="T199" s="86"/>
      <c r="U199" s="86"/>
      <c r="V199" s="86"/>
      <c r="W199" s="86"/>
      <c r="X199" s="87"/>
      <c r="Y199" s="40"/>
      <c r="Z199" s="40"/>
      <c r="AA199" s="40"/>
      <c r="AB199" s="40"/>
      <c r="AC199" s="40"/>
      <c r="AD199" s="40"/>
      <c r="AE199" s="40"/>
      <c r="AT199" s="19" t="s">
        <v>220</v>
      </c>
      <c r="AU199" s="19" t="s">
        <v>229</v>
      </c>
    </row>
    <row r="200" s="2" customFormat="1" ht="16.5" customHeight="1">
      <c r="A200" s="40"/>
      <c r="B200" s="41"/>
      <c r="C200" s="218" t="s">
        <v>490</v>
      </c>
      <c r="D200" s="218" t="s">
        <v>213</v>
      </c>
      <c r="E200" s="219" t="s">
        <v>2473</v>
      </c>
      <c r="F200" s="220" t="s">
        <v>2474</v>
      </c>
      <c r="G200" s="221" t="s">
        <v>688</v>
      </c>
      <c r="H200" s="222">
        <v>1</v>
      </c>
      <c r="I200" s="223"/>
      <c r="J200" s="223"/>
      <c r="K200" s="224">
        <f>ROUND(P200*H200,2)</f>
        <v>0</v>
      </c>
      <c r="L200" s="220" t="s">
        <v>22</v>
      </c>
      <c r="M200" s="46"/>
      <c r="N200" s="225" t="s">
        <v>22</v>
      </c>
      <c r="O200" s="226" t="s">
        <v>46</v>
      </c>
      <c r="P200" s="227">
        <f>I200+J200</f>
        <v>0</v>
      </c>
      <c r="Q200" s="227">
        <f>ROUND(I200*H200,2)</f>
        <v>0</v>
      </c>
      <c r="R200" s="227">
        <f>ROUND(J200*H200,2)</f>
        <v>0</v>
      </c>
      <c r="S200" s="86"/>
      <c r="T200" s="228">
        <f>S200*H200</f>
        <v>0</v>
      </c>
      <c r="U200" s="228">
        <v>0</v>
      </c>
      <c r="V200" s="228">
        <f>U200*H200</f>
        <v>0</v>
      </c>
      <c r="W200" s="228">
        <v>0</v>
      </c>
      <c r="X200" s="229">
        <f>W200*H200</f>
        <v>0</v>
      </c>
      <c r="Y200" s="40"/>
      <c r="Z200" s="40"/>
      <c r="AA200" s="40"/>
      <c r="AB200" s="40"/>
      <c r="AC200" s="40"/>
      <c r="AD200" s="40"/>
      <c r="AE200" s="40"/>
      <c r="AR200" s="230" t="s">
        <v>218</v>
      </c>
      <c r="AT200" s="230" t="s">
        <v>213</v>
      </c>
      <c r="AU200" s="230" t="s">
        <v>229</v>
      </c>
      <c r="AY200" s="19" t="s">
        <v>211</v>
      </c>
      <c r="BE200" s="231">
        <f>IF(O200="základní",K200,0)</f>
        <v>0</v>
      </c>
      <c r="BF200" s="231">
        <f>IF(O200="snížená",K200,0)</f>
        <v>0</v>
      </c>
      <c r="BG200" s="231">
        <f>IF(O200="zákl. přenesená",K200,0)</f>
        <v>0</v>
      </c>
      <c r="BH200" s="231">
        <f>IF(O200="sníž. přenesená",K200,0)</f>
        <v>0</v>
      </c>
      <c r="BI200" s="231">
        <f>IF(O200="nulová",K200,0)</f>
        <v>0</v>
      </c>
      <c r="BJ200" s="19" t="s">
        <v>84</v>
      </c>
      <c r="BK200" s="231">
        <f>ROUND(P200*H200,2)</f>
        <v>0</v>
      </c>
      <c r="BL200" s="19" t="s">
        <v>218</v>
      </c>
      <c r="BM200" s="230" t="s">
        <v>2475</v>
      </c>
    </row>
    <row r="201" s="2" customFormat="1">
      <c r="A201" s="40"/>
      <c r="B201" s="41"/>
      <c r="C201" s="42"/>
      <c r="D201" s="232" t="s">
        <v>220</v>
      </c>
      <c r="E201" s="42"/>
      <c r="F201" s="233" t="s">
        <v>2474</v>
      </c>
      <c r="G201" s="42"/>
      <c r="H201" s="42"/>
      <c r="I201" s="234"/>
      <c r="J201" s="234"/>
      <c r="K201" s="42"/>
      <c r="L201" s="42"/>
      <c r="M201" s="46"/>
      <c r="N201" s="235"/>
      <c r="O201" s="236"/>
      <c r="P201" s="86"/>
      <c r="Q201" s="86"/>
      <c r="R201" s="86"/>
      <c r="S201" s="86"/>
      <c r="T201" s="86"/>
      <c r="U201" s="86"/>
      <c r="V201" s="86"/>
      <c r="W201" s="86"/>
      <c r="X201" s="87"/>
      <c r="Y201" s="40"/>
      <c r="Z201" s="40"/>
      <c r="AA201" s="40"/>
      <c r="AB201" s="40"/>
      <c r="AC201" s="40"/>
      <c r="AD201" s="40"/>
      <c r="AE201" s="40"/>
      <c r="AT201" s="19" t="s">
        <v>220</v>
      </c>
      <c r="AU201" s="19" t="s">
        <v>229</v>
      </c>
    </row>
    <row r="202" s="2" customFormat="1" ht="16.5" customHeight="1">
      <c r="A202" s="40"/>
      <c r="B202" s="41"/>
      <c r="C202" s="218" t="s">
        <v>494</v>
      </c>
      <c r="D202" s="218" t="s">
        <v>213</v>
      </c>
      <c r="E202" s="219" t="s">
        <v>2476</v>
      </c>
      <c r="F202" s="220" t="s">
        <v>2477</v>
      </c>
      <c r="G202" s="221" t="s">
        <v>688</v>
      </c>
      <c r="H202" s="222">
        <v>1</v>
      </c>
      <c r="I202" s="223"/>
      <c r="J202" s="223"/>
      <c r="K202" s="224">
        <f>ROUND(P202*H202,2)</f>
        <v>0</v>
      </c>
      <c r="L202" s="220" t="s">
        <v>22</v>
      </c>
      <c r="M202" s="46"/>
      <c r="N202" s="225" t="s">
        <v>22</v>
      </c>
      <c r="O202" s="226" t="s">
        <v>46</v>
      </c>
      <c r="P202" s="227">
        <f>I202+J202</f>
        <v>0</v>
      </c>
      <c r="Q202" s="227">
        <f>ROUND(I202*H202,2)</f>
        <v>0</v>
      </c>
      <c r="R202" s="227">
        <f>ROUND(J202*H202,2)</f>
        <v>0</v>
      </c>
      <c r="S202" s="86"/>
      <c r="T202" s="228">
        <f>S202*H202</f>
        <v>0</v>
      </c>
      <c r="U202" s="228">
        <v>0</v>
      </c>
      <c r="V202" s="228">
        <f>U202*H202</f>
        <v>0</v>
      </c>
      <c r="W202" s="228">
        <v>0</v>
      </c>
      <c r="X202" s="229">
        <f>W202*H202</f>
        <v>0</v>
      </c>
      <c r="Y202" s="40"/>
      <c r="Z202" s="40"/>
      <c r="AA202" s="40"/>
      <c r="AB202" s="40"/>
      <c r="AC202" s="40"/>
      <c r="AD202" s="40"/>
      <c r="AE202" s="40"/>
      <c r="AR202" s="230" t="s">
        <v>218</v>
      </c>
      <c r="AT202" s="230" t="s">
        <v>213</v>
      </c>
      <c r="AU202" s="230" t="s">
        <v>229</v>
      </c>
      <c r="AY202" s="19" t="s">
        <v>211</v>
      </c>
      <c r="BE202" s="231">
        <f>IF(O202="základní",K202,0)</f>
        <v>0</v>
      </c>
      <c r="BF202" s="231">
        <f>IF(O202="snížená",K202,0)</f>
        <v>0</v>
      </c>
      <c r="BG202" s="231">
        <f>IF(O202="zákl. přenesená",K202,0)</f>
        <v>0</v>
      </c>
      <c r="BH202" s="231">
        <f>IF(O202="sníž. přenesená",K202,0)</f>
        <v>0</v>
      </c>
      <c r="BI202" s="231">
        <f>IF(O202="nulová",K202,0)</f>
        <v>0</v>
      </c>
      <c r="BJ202" s="19" t="s">
        <v>84</v>
      </c>
      <c r="BK202" s="231">
        <f>ROUND(P202*H202,2)</f>
        <v>0</v>
      </c>
      <c r="BL202" s="19" t="s">
        <v>218</v>
      </c>
      <c r="BM202" s="230" t="s">
        <v>2478</v>
      </c>
    </row>
    <row r="203" s="2" customFormat="1">
      <c r="A203" s="40"/>
      <c r="B203" s="41"/>
      <c r="C203" s="42"/>
      <c r="D203" s="232" t="s">
        <v>220</v>
      </c>
      <c r="E203" s="42"/>
      <c r="F203" s="233" t="s">
        <v>2477</v>
      </c>
      <c r="G203" s="42"/>
      <c r="H203" s="42"/>
      <c r="I203" s="234"/>
      <c r="J203" s="234"/>
      <c r="K203" s="42"/>
      <c r="L203" s="42"/>
      <c r="M203" s="46"/>
      <c r="N203" s="235"/>
      <c r="O203" s="236"/>
      <c r="P203" s="86"/>
      <c r="Q203" s="86"/>
      <c r="R203" s="86"/>
      <c r="S203" s="86"/>
      <c r="T203" s="86"/>
      <c r="U203" s="86"/>
      <c r="V203" s="86"/>
      <c r="W203" s="86"/>
      <c r="X203" s="87"/>
      <c r="Y203" s="40"/>
      <c r="Z203" s="40"/>
      <c r="AA203" s="40"/>
      <c r="AB203" s="40"/>
      <c r="AC203" s="40"/>
      <c r="AD203" s="40"/>
      <c r="AE203" s="40"/>
      <c r="AT203" s="19" t="s">
        <v>220</v>
      </c>
      <c r="AU203" s="19" t="s">
        <v>229</v>
      </c>
    </row>
    <row r="204" s="2" customFormat="1" ht="16.5" customHeight="1">
      <c r="A204" s="40"/>
      <c r="B204" s="41"/>
      <c r="C204" s="218" t="s">
        <v>500</v>
      </c>
      <c r="D204" s="218" t="s">
        <v>213</v>
      </c>
      <c r="E204" s="219" t="s">
        <v>2479</v>
      </c>
      <c r="F204" s="220" t="s">
        <v>2480</v>
      </c>
      <c r="G204" s="221" t="s">
        <v>688</v>
      </c>
      <c r="H204" s="222">
        <v>1</v>
      </c>
      <c r="I204" s="223"/>
      <c r="J204" s="223"/>
      <c r="K204" s="224">
        <f>ROUND(P204*H204,2)</f>
        <v>0</v>
      </c>
      <c r="L204" s="220" t="s">
        <v>22</v>
      </c>
      <c r="M204" s="46"/>
      <c r="N204" s="225" t="s">
        <v>22</v>
      </c>
      <c r="O204" s="226" t="s">
        <v>46</v>
      </c>
      <c r="P204" s="227">
        <f>I204+J204</f>
        <v>0</v>
      </c>
      <c r="Q204" s="227">
        <f>ROUND(I204*H204,2)</f>
        <v>0</v>
      </c>
      <c r="R204" s="227">
        <f>ROUND(J204*H204,2)</f>
        <v>0</v>
      </c>
      <c r="S204" s="86"/>
      <c r="T204" s="228">
        <f>S204*H204</f>
        <v>0</v>
      </c>
      <c r="U204" s="228">
        <v>0</v>
      </c>
      <c r="V204" s="228">
        <f>U204*H204</f>
        <v>0</v>
      </c>
      <c r="W204" s="228">
        <v>0</v>
      </c>
      <c r="X204" s="229">
        <f>W204*H204</f>
        <v>0</v>
      </c>
      <c r="Y204" s="40"/>
      <c r="Z204" s="40"/>
      <c r="AA204" s="40"/>
      <c r="AB204" s="40"/>
      <c r="AC204" s="40"/>
      <c r="AD204" s="40"/>
      <c r="AE204" s="40"/>
      <c r="AR204" s="230" t="s">
        <v>218</v>
      </c>
      <c r="AT204" s="230" t="s">
        <v>213</v>
      </c>
      <c r="AU204" s="230" t="s">
        <v>229</v>
      </c>
      <c r="AY204" s="19" t="s">
        <v>211</v>
      </c>
      <c r="BE204" s="231">
        <f>IF(O204="základní",K204,0)</f>
        <v>0</v>
      </c>
      <c r="BF204" s="231">
        <f>IF(O204="snížená",K204,0)</f>
        <v>0</v>
      </c>
      <c r="BG204" s="231">
        <f>IF(O204="zákl. přenesená",K204,0)</f>
        <v>0</v>
      </c>
      <c r="BH204" s="231">
        <f>IF(O204="sníž. přenesená",K204,0)</f>
        <v>0</v>
      </c>
      <c r="BI204" s="231">
        <f>IF(O204="nulová",K204,0)</f>
        <v>0</v>
      </c>
      <c r="BJ204" s="19" t="s">
        <v>84</v>
      </c>
      <c r="BK204" s="231">
        <f>ROUND(P204*H204,2)</f>
        <v>0</v>
      </c>
      <c r="BL204" s="19" t="s">
        <v>218</v>
      </c>
      <c r="BM204" s="230" t="s">
        <v>2481</v>
      </c>
    </row>
    <row r="205" s="2" customFormat="1">
      <c r="A205" s="40"/>
      <c r="B205" s="41"/>
      <c r="C205" s="42"/>
      <c r="D205" s="232" t="s">
        <v>220</v>
      </c>
      <c r="E205" s="42"/>
      <c r="F205" s="233" t="s">
        <v>2480</v>
      </c>
      <c r="G205" s="42"/>
      <c r="H205" s="42"/>
      <c r="I205" s="234"/>
      <c r="J205" s="234"/>
      <c r="K205" s="42"/>
      <c r="L205" s="42"/>
      <c r="M205" s="46"/>
      <c r="N205" s="235"/>
      <c r="O205" s="236"/>
      <c r="P205" s="86"/>
      <c r="Q205" s="86"/>
      <c r="R205" s="86"/>
      <c r="S205" s="86"/>
      <c r="T205" s="86"/>
      <c r="U205" s="86"/>
      <c r="V205" s="86"/>
      <c r="W205" s="86"/>
      <c r="X205" s="87"/>
      <c r="Y205" s="40"/>
      <c r="Z205" s="40"/>
      <c r="AA205" s="40"/>
      <c r="AB205" s="40"/>
      <c r="AC205" s="40"/>
      <c r="AD205" s="40"/>
      <c r="AE205" s="40"/>
      <c r="AT205" s="19" t="s">
        <v>220</v>
      </c>
      <c r="AU205" s="19" t="s">
        <v>229</v>
      </c>
    </row>
    <row r="206" s="2" customFormat="1" ht="16.5" customHeight="1">
      <c r="A206" s="40"/>
      <c r="B206" s="41"/>
      <c r="C206" s="218" t="s">
        <v>507</v>
      </c>
      <c r="D206" s="218" t="s">
        <v>213</v>
      </c>
      <c r="E206" s="219" t="s">
        <v>2482</v>
      </c>
      <c r="F206" s="220" t="s">
        <v>2483</v>
      </c>
      <c r="G206" s="221" t="s">
        <v>688</v>
      </c>
      <c r="H206" s="222">
        <v>1</v>
      </c>
      <c r="I206" s="223"/>
      <c r="J206" s="223"/>
      <c r="K206" s="224">
        <f>ROUND(P206*H206,2)</f>
        <v>0</v>
      </c>
      <c r="L206" s="220" t="s">
        <v>22</v>
      </c>
      <c r="M206" s="46"/>
      <c r="N206" s="225" t="s">
        <v>22</v>
      </c>
      <c r="O206" s="226" t="s">
        <v>46</v>
      </c>
      <c r="P206" s="227">
        <f>I206+J206</f>
        <v>0</v>
      </c>
      <c r="Q206" s="227">
        <f>ROUND(I206*H206,2)</f>
        <v>0</v>
      </c>
      <c r="R206" s="227">
        <f>ROUND(J206*H206,2)</f>
        <v>0</v>
      </c>
      <c r="S206" s="86"/>
      <c r="T206" s="228">
        <f>S206*H206</f>
        <v>0</v>
      </c>
      <c r="U206" s="228">
        <v>0</v>
      </c>
      <c r="V206" s="228">
        <f>U206*H206</f>
        <v>0</v>
      </c>
      <c r="W206" s="228">
        <v>0</v>
      </c>
      <c r="X206" s="229">
        <f>W206*H206</f>
        <v>0</v>
      </c>
      <c r="Y206" s="40"/>
      <c r="Z206" s="40"/>
      <c r="AA206" s="40"/>
      <c r="AB206" s="40"/>
      <c r="AC206" s="40"/>
      <c r="AD206" s="40"/>
      <c r="AE206" s="40"/>
      <c r="AR206" s="230" t="s">
        <v>218</v>
      </c>
      <c r="AT206" s="230" t="s">
        <v>213</v>
      </c>
      <c r="AU206" s="230" t="s">
        <v>229</v>
      </c>
      <c r="AY206" s="19" t="s">
        <v>211</v>
      </c>
      <c r="BE206" s="231">
        <f>IF(O206="základní",K206,0)</f>
        <v>0</v>
      </c>
      <c r="BF206" s="231">
        <f>IF(O206="snížená",K206,0)</f>
        <v>0</v>
      </c>
      <c r="BG206" s="231">
        <f>IF(O206="zákl. přenesená",K206,0)</f>
        <v>0</v>
      </c>
      <c r="BH206" s="231">
        <f>IF(O206="sníž. přenesená",K206,0)</f>
        <v>0</v>
      </c>
      <c r="BI206" s="231">
        <f>IF(O206="nulová",K206,0)</f>
        <v>0</v>
      </c>
      <c r="BJ206" s="19" t="s">
        <v>84</v>
      </c>
      <c r="BK206" s="231">
        <f>ROUND(P206*H206,2)</f>
        <v>0</v>
      </c>
      <c r="BL206" s="19" t="s">
        <v>218</v>
      </c>
      <c r="BM206" s="230" t="s">
        <v>2484</v>
      </c>
    </row>
    <row r="207" s="2" customFormat="1">
      <c r="A207" s="40"/>
      <c r="B207" s="41"/>
      <c r="C207" s="42"/>
      <c r="D207" s="232" t="s">
        <v>220</v>
      </c>
      <c r="E207" s="42"/>
      <c r="F207" s="233" t="s">
        <v>2483</v>
      </c>
      <c r="G207" s="42"/>
      <c r="H207" s="42"/>
      <c r="I207" s="234"/>
      <c r="J207" s="234"/>
      <c r="K207" s="42"/>
      <c r="L207" s="42"/>
      <c r="M207" s="46"/>
      <c r="N207" s="235"/>
      <c r="O207" s="236"/>
      <c r="P207" s="86"/>
      <c r="Q207" s="86"/>
      <c r="R207" s="86"/>
      <c r="S207" s="86"/>
      <c r="T207" s="86"/>
      <c r="U207" s="86"/>
      <c r="V207" s="86"/>
      <c r="W207" s="86"/>
      <c r="X207" s="87"/>
      <c r="Y207" s="40"/>
      <c r="Z207" s="40"/>
      <c r="AA207" s="40"/>
      <c r="AB207" s="40"/>
      <c r="AC207" s="40"/>
      <c r="AD207" s="40"/>
      <c r="AE207" s="40"/>
      <c r="AT207" s="19" t="s">
        <v>220</v>
      </c>
      <c r="AU207" s="19" t="s">
        <v>229</v>
      </c>
    </row>
    <row r="208" s="2" customFormat="1" ht="16.5" customHeight="1">
      <c r="A208" s="40"/>
      <c r="B208" s="41"/>
      <c r="C208" s="218" t="s">
        <v>515</v>
      </c>
      <c r="D208" s="218" t="s">
        <v>213</v>
      </c>
      <c r="E208" s="219" t="s">
        <v>2485</v>
      </c>
      <c r="F208" s="220" t="s">
        <v>2486</v>
      </c>
      <c r="G208" s="221" t="s">
        <v>688</v>
      </c>
      <c r="H208" s="222">
        <v>1</v>
      </c>
      <c r="I208" s="223"/>
      <c r="J208" s="223"/>
      <c r="K208" s="224">
        <f>ROUND(P208*H208,2)</f>
        <v>0</v>
      </c>
      <c r="L208" s="220" t="s">
        <v>22</v>
      </c>
      <c r="M208" s="46"/>
      <c r="N208" s="225" t="s">
        <v>22</v>
      </c>
      <c r="O208" s="226" t="s">
        <v>46</v>
      </c>
      <c r="P208" s="227">
        <f>I208+J208</f>
        <v>0</v>
      </c>
      <c r="Q208" s="227">
        <f>ROUND(I208*H208,2)</f>
        <v>0</v>
      </c>
      <c r="R208" s="227">
        <f>ROUND(J208*H208,2)</f>
        <v>0</v>
      </c>
      <c r="S208" s="86"/>
      <c r="T208" s="228">
        <f>S208*H208</f>
        <v>0</v>
      </c>
      <c r="U208" s="228">
        <v>0</v>
      </c>
      <c r="V208" s="228">
        <f>U208*H208</f>
        <v>0</v>
      </c>
      <c r="W208" s="228">
        <v>0</v>
      </c>
      <c r="X208" s="229">
        <f>W208*H208</f>
        <v>0</v>
      </c>
      <c r="Y208" s="40"/>
      <c r="Z208" s="40"/>
      <c r="AA208" s="40"/>
      <c r="AB208" s="40"/>
      <c r="AC208" s="40"/>
      <c r="AD208" s="40"/>
      <c r="AE208" s="40"/>
      <c r="AR208" s="230" t="s">
        <v>218</v>
      </c>
      <c r="AT208" s="230" t="s">
        <v>213</v>
      </c>
      <c r="AU208" s="230" t="s">
        <v>229</v>
      </c>
      <c r="AY208" s="19" t="s">
        <v>211</v>
      </c>
      <c r="BE208" s="231">
        <f>IF(O208="základní",K208,0)</f>
        <v>0</v>
      </c>
      <c r="BF208" s="231">
        <f>IF(O208="snížená",K208,0)</f>
        <v>0</v>
      </c>
      <c r="BG208" s="231">
        <f>IF(O208="zákl. přenesená",K208,0)</f>
        <v>0</v>
      </c>
      <c r="BH208" s="231">
        <f>IF(O208="sníž. přenesená",K208,0)</f>
        <v>0</v>
      </c>
      <c r="BI208" s="231">
        <f>IF(O208="nulová",K208,0)</f>
        <v>0</v>
      </c>
      <c r="BJ208" s="19" t="s">
        <v>84</v>
      </c>
      <c r="BK208" s="231">
        <f>ROUND(P208*H208,2)</f>
        <v>0</v>
      </c>
      <c r="BL208" s="19" t="s">
        <v>218</v>
      </c>
      <c r="BM208" s="230" t="s">
        <v>2487</v>
      </c>
    </row>
    <row r="209" s="2" customFormat="1">
      <c r="A209" s="40"/>
      <c r="B209" s="41"/>
      <c r="C209" s="42"/>
      <c r="D209" s="232" t="s">
        <v>220</v>
      </c>
      <c r="E209" s="42"/>
      <c r="F209" s="233" t="s">
        <v>2486</v>
      </c>
      <c r="G209" s="42"/>
      <c r="H209" s="42"/>
      <c r="I209" s="234"/>
      <c r="J209" s="234"/>
      <c r="K209" s="42"/>
      <c r="L209" s="42"/>
      <c r="M209" s="46"/>
      <c r="N209" s="235"/>
      <c r="O209" s="236"/>
      <c r="P209" s="86"/>
      <c r="Q209" s="86"/>
      <c r="R209" s="86"/>
      <c r="S209" s="86"/>
      <c r="T209" s="86"/>
      <c r="U209" s="86"/>
      <c r="V209" s="86"/>
      <c r="W209" s="86"/>
      <c r="X209" s="87"/>
      <c r="Y209" s="40"/>
      <c r="Z209" s="40"/>
      <c r="AA209" s="40"/>
      <c r="AB209" s="40"/>
      <c r="AC209" s="40"/>
      <c r="AD209" s="40"/>
      <c r="AE209" s="40"/>
      <c r="AT209" s="19" t="s">
        <v>220</v>
      </c>
      <c r="AU209" s="19" t="s">
        <v>229</v>
      </c>
    </row>
    <row r="210" s="2" customFormat="1" ht="16.5" customHeight="1">
      <c r="A210" s="40"/>
      <c r="B210" s="41"/>
      <c r="C210" s="218" t="s">
        <v>521</v>
      </c>
      <c r="D210" s="218" t="s">
        <v>213</v>
      </c>
      <c r="E210" s="219" t="s">
        <v>2488</v>
      </c>
      <c r="F210" s="220" t="s">
        <v>2489</v>
      </c>
      <c r="G210" s="221" t="s">
        <v>688</v>
      </c>
      <c r="H210" s="222">
        <v>1</v>
      </c>
      <c r="I210" s="223"/>
      <c r="J210" s="223"/>
      <c r="K210" s="224">
        <f>ROUND(P210*H210,2)</f>
        <v>0</v>
      </c>
      <c r="L210" s="220" t="s">
        <v>22</v>
      </c>
      <c r="M210" s="46"/>
      <c r="N210" s="225" t="s">
        <v>22</v>
      </c>
      <c r="O210" s="226" t="s">
        <v>46</v>
      </c>
      <c r="P210" s="227">
        <f>I210+J210</f>
        <v>0</v>
      </c>
      <c r="Q210" s="227">
        <f>ROUND(I210*H210,2)</f>
        <v>0</v>
      </c>
      <c r="R210" s="227">
        <f>ROUND(J210*H210,2)</f>
        <v>0</v>
      </c>
      <c r="S210" s="86"/>
      <c r="T210" s="228">
        <f>S210*H210</f>
        <v>0</v>
      </c>
      <c r="U210" s="228">
        <v>0</v>
      </c>
      <c r="V210" s="228">
        <f>U210*H210</f>
        <v>0</v>
      </c>
      <c r="W210" s="228">
        <v>0</v>
      </c>
      <c r="X210" s="229">
        <f>W210*H210</f>
        <v>0</v>
      </c>
      <c r="Y210" s="40"/>
      <c r="Z210" s="40"/>
      <c r="AA210" s="40"/>
      <c r="AB210" s="40"/>
      <c r="AC210" s="40"/>
      <c r="AD210" s="40"/>
      <c r="AE210" s="40"/>
      <c r="AR210" s="230" t="s">
        <v>218</v>
      </c>
      <c r="AT210" s="230" t="s">
        <v>213</v>
      </c>
      <c r="AU210" s="230" t="s">
        <v>229</v>
      </c>
      <c r="AY210" s="19" t="s">
        <v>211</v>
      </c>
      <c r="BE210" s="231">
        <f>IF(O210="základní",K210,0)</f>
        <v>0</v>
      </c>
      <c r="BF210" s="231">
        <f>IF(O210="snížená",K210,0)</f>
        <v>0</v>
      </c>
      <c r="BG210" s="231">
        <f>IF(O210="zákl. přenesená",K210,0)</f>
        <v>0</v>
      </c>
      <c r="BH210" s="231">
        <f>IF(O210="sníž. přenesená",K210,0)</f>
        <v>0</v>
      </c>
      <c r="BI210" s="231">
        <f>IF(O210="nulová",K210,0)</f>
        <v>0</v>
      </c>
      <c r="BJ210" s="19" t="s">
        <v>84</v>
      </c>
      <c r="BK210" s="231">
        <f>ROUND(P210*H210,2)</f>
        <v>0</v>
      </c>
      <c r="BL210" s="19" t="s">
        <v>218</v>
      </c>
      <c r="BM210" s="230" t="s">
        <v>2490</v>
      </c>
    </row>
    <row r="211" s="2" customFormat="1">
      <c r="A211" s="40"/>
      <c r="B211" s="41"/>
      <c r="C211" s="42"/>
      <c r="D211" s="232" t="s">
        <v>220</v>
      </c>
      <c r="E211" s="42"/>
      <c r="F211" s="233" t="s">
        <v>2489</v>
      </c>
      <c r="G211" s="42"/>
      <c r="H211" s="42"/>
      <c r="I211" s="234"/>
      <c r="J211" s="234"/>
      <c r="K211" s="42"/>
      <c r="L211" s="42"/>
      <c r="M211" s="46"/>
      <c r="N211" s="235"/>
      <c r="O211" s="236"/>
      <c r="P211" s="86"/>
      <c r="Q211" s="86"/>
      <c r="R211" s="86"/>
      <c r="S211" s="86"/>
      <c r="T211" s="86"/>
      <c r="U211" s="86"/>
      <c r="V211" s="86"/>
      <c r="W211" s="86"/>
      <c r="X211" s="87"/>
      <c r="Y211" s="40"/>
      <c r="Z211" s="40"/>
      <c r="AA211" s="40"/>
      <c r="AB211" s="40"/>
      <c r="AC211" s="40"/>
      <c r="AD211" s="40"/>
      <c r="AE211" s="40"/>
      <c r="AT211" s="19" t="s">
        <v>220</v>
      </c>
      <c r="AU211" s="19" t="s">
        <v>229</v>
      </c>
    </row>
    <row r="212" s="2" customFormat="1" ht="16.5" customHeight="1">
      <c r="A212" s="40"/>
      <c r="B212" s="41"/>
      <c r="C212" s="218" t="s">
        <v>526</v>
      </c>
      <c r="D212" s="218" t="s">
        <v>213</v>
      </c>
      <c r="E212" s="219" t="s">
        <v>2491</v>
      </c>
      <c r="F212" s="220" t="s">
        <v>2492</v>
      </c>
      <c r="G212" s="221" t="s">
        <v>688</v>
      </c>
      <c r="H212" s="222">
        <v>1</v>
      </c>
      <c r="I212" s="223"/>
      <c r="J212" s="223"/>
      <c r="K212" s="224">
        <f>ROUND(P212*H212,2)</f>
        <v>0</v>
      </c>
      <c r="L212" s="220" t="s">
        <v>22</v>
      </c>
      <c r="M212" s="46"/>
      <c r="N212" s="225" t="s">
        <v>22</v>
      </c>
      <c r="O212" s="226" t="s">
        <v>46</v>
      </c>
      <c r="P212" s="227">
        <f>I212+J212</f>
        <v>0</v>
      </c>
      <c r="Q212" s="227">
        <f>ROUND(I212*H212,2)</f>
        <v>0</v>
      </c>
      <c r="R212" s="227">
        <f>ROUND(J212*H212,2)</f>
        <v>0</v>
      </c>
      <c r="S212" s="86"/>
      <c r="T212" s="228">
        <f>S212*H212</f>
        <v>0</v>
      </c>
      <c r="U212" s="228">
        <v>0</v>
      </c>
      <c r="V212" s="228">
        <f>U212*H212</f>
        <v>0</v>
      </c>
      <c r="W212" s="228">
        <v>0</v>
      </c>
      <c r="X212" s="229">
        <f>W212*H212</f>
        <v>0</v>
      </c>
      <c r="Y212" s="40"/>
      <c r="Z212" s="40"/>
      <c r="AA212" s="40"/>
      <c r="AB212" s="40"/>
      <c r="AC212" s="40"/>
      <c r="AD212" s="40"/>
      <c r="AE212" s="40"/>
      <c r="AR212" s="230" t="s">
        <v>218</v>
      </c>
      <c r="AT212" s="230" t="s">
        <v>213</v>
      </c>
      <c r="AU212" s="230" t="s">
        <v>229</v>
      </c>
      <c r="AY212" s="19" t="s">
        <v>211</v>
      </c>
      <c r="BE212" s="231">
        <f>IF(O212="základní",K212,0)</f>
        <v>0</v>
      </c>
      <c r="BF212" s="231">
        <f>IF(O212="snížená",K212,0)</f>
        <v>0</v>
      </c>
      <c r="BG212" s="231">
        <f>IF(O212="zákl. přenesená",K212,0)</f>
        <v>0</v>
      </c>
      <c r="BH212" s="231">
        <f>IF(O212="sníž. přenesená",K212,0)</f>
        <v>0</v>
      </c>
      <c r="BI212" s="231">
        <f>IF(O212="nulová",K212,0)</f>
        <v>0</v>
      </c>
      <c r="BJ212" s="19" t="s">
        <v>84</v>
      </c>
      <c r="BK212" s="231">
        <f>ROUND(P212*H212,2)</f>
        <v>0</v>
      </c>
      <c r="BL212" s="19" t="s">
        <v>218</v>
      </c>
      <c r="BM212" s="230" t="s">
        <v>2493</v>
      </c>
    </row>
    <row r="213" s="2" customFormat="1">
      <c r="A213" s="40"/>
      <c r="B213" s="41"/>
      <c r="C213" s="42"/>
      <c r="D213" s="232" t="s">
        <v>220</v>
      </c>
      <c r="E213" s="42"/>
      <c r="F213" s="233" t="s">
        <v>2492</v>
      </c>
      <c r="G213" s="42"/>
      <c r="H213" s="42"/>
      <c r="I213" s="234"/>
      <c r="J213" s="234"/>
      <c r="K213" s="42"/>
      <c r="L213" s="42"/>
      <c r="M213" s="46"/>
      <c r="N213" s="235"/>
      <c r="O213" s="236"/>
      <c r="P213" s="86"/>
      <c r="Q213" s="86"/>
      <c r="R213" s="86"/>
      <c r="S213" s="86"/>
      <c r="T213" s="86"/>
      <c r="U213" s="86"/>
      <c r="V213" s="86"/>
      <c r="W213" s="86"/>
      <c r="X213" s="87"/>
      <c r="Y213" s="40"/>
      <c r="Z213" s="40"/>
      <c r="AA213" s="40"/>
      <c r="AB213" s="40"/>
      <c r="AC213" s="40"/>
      <c r="AD213" s="40"/>
      <c r="AE213" s="40"/>
      <c r="AT213" s="19" t="s">
        <v>220</v>
      </c>
      <c r="AU213" s="19" t="s">
        <v>229</v>
      </c>
    </row>
    <row r="214" s="2" customFormat="1" ht="16.5" customHeight="1">
      <c r="A214" s="40"/>
      <c r="B214" s="41"/>
      <c r="C214" s="218" t="s">
        <v>531</v>
      </c>
      <c r="D214" s="218" t="s">
        <v>213</v>
      </c>
      <c r="E214" s="219" t="s">
        <v>2494</v>
      </c>
      <c r="F214" s="220" t="s">
        <v>1515</v>
      </c>
      <c r="G214" s="221" t="s">
        <v>688</v>
      </c>
      <c r="H214" s="222">
        <v>1</v>
      </c>
      <c r="I214" s="223"/>
      <c r="J214" s="223"/>
      <c r="K214" s="224">
        <f>ROUND(P214*H214,2)</f>
        <v>0</v>
      </c>
      <c r="L214" s="220" t="s">
        <v>22</v>
      </c>
      <c r="M214" s="46"/>
      <c r="N214" s="225" t="s">
        <v>22</v>
      </c>
      <c r="O214" s="226" t="s">
        <v>46</v>
      </c>
      <c r="P214" s="227">
        <f>I214+J214</f>
        <v>0</v>
      </c>
      <c r="Q214" s="227">
        <f>ROUND(I214*H214,2)</f>
        <v>0</v>
      </c>
      <c r="R214" s="227">
        <f>ROUND(J214*H214,2)</f>
        <v>0</v>
      </c>
      <c r="S214" s="86"/>
      <c r="T214" s="228">
        <f>S214*H214</f>
        <v>0</v>
      </c>
      <c r="U214" s="228">
        <v>0</v>
      </c>
      <c r="V214" s="228">
        <f>U214*H214</f>
        <v>0</v>
      </c>
      <c r="W214" s="228">
        <v>0</v>
      </c>
      <c r="X214" s="229">
        <f>W214*H214</f>
        <v>0</v>
      </c>
      <c r="Y214" s="40"/>
      <c r="Z214" s="40"/>
      <c r="AA214" s="40"/>
      <c r="AB214" s="40"/>
      <c r="AC214" s="40"/>
      <c r="AD214" s="40"/>
      <c r="AE214" s="40"/>
      <c r="AR214" s="230" t="s">
        <v>218</v>
      </c>
      <c r="AT214" s="230" t="s">
        <v>213</v>
      </c>
      <c r="AU214" s="230" t="s">
        <v>229</v>
      </c>
      <c r="AY214" s="19" t="s">
        <v>211</v>
      </c>
      <c r="BE214" s="231">
        <f>IF(O214="základní",K214,0)</f>
        <v>0</v>
      </c>
      <c r="BF214" s="231">
        <f>IF(O214="snížená",K214,0)</f>
        <v>0</v>
      </c>
      <c r="BG214" s="231">
        <f>IF(O214="zákl. přenesená",K214,0)</f>
        <v>0</v>
      </c>
      <c r="BH214" s="231">
        <f>IF(O214="sníž. přenesená",K214,0)</f>
        <v>0</v>
      </c>
      <c r="BI214" s="231">
        <f>IF(O214="nulová",K214,0)</f>
        <v>0</v>
      </c>
      <c r="BJ214" s="19" t="s">
        <v>84</v>
      </c>
      <c r="BK214" s="231">
        <f>ROUND(P214*H214,2)</f>
        <v>0</v>
      </c>
      <c r="BL214" s="19" t="s">
        <v>218</v>
      </c>
      <c r="BM214" s="230" t="s">
        <v>2495</v>
      </c>
    </row>
    <row r="215" s="2" customFormat="1">
      <c r="A215" s="40"/>
      <c r="B215" s="41"/>
      <c r="C215" s="42"/>
      <c r="D215" s="232" t="s">
        <v>220</v>
      </c>
      <c r="E215" s="42"/>
      <c r="F215" s="233" t="s">
        <v>1515</v>
      </c>
      <c r="G215" s="42"/>
      <c r="H215" s="42"/>
      <c r="I215" s="234"/>
      <c r="J215" s="234"/>
      <c r="K215" s="42"/>
      <c r="L215" s="42"/>
      <c r="M215" s="46"/>
      <c r="N215" s="235"/>
      <c r="O215" s="236"/>
      <c r="P215" s="86"/>
      <c r="Q215" s="86"/>
      <c r="R215" s="86"/>
      <c r="S215" s="86"/>
      <c r="T215" s="86"/>
      <c r="U215" s="86"/>
      <c r="V215" s="86"/>
      <c r="W215" s="86"/>
      <c r="X215" s="87"/>
      <c r="Y215" s="40"/>
      <c r="Z215" s="40"/>
      <c r="AA215" s="40"/>
      <c r="AB215" s="40"/>
      <c r="AC215" s="40"/>
      <c r="AD215" s="40"/>
      <c r="AE215" s="40"/>
      <c r="AT215" s="19" t="s">
        <v>220</v>
      </c>
      <c r="AU215" s="19" t="s">
        <v>229</v>
      </c>
    </row>
    <row r="216" s="2" customFormat="1" ht="16.5" customHeight="1">
      <c r="A216" s="40"/>
      <c r="B216" s="41"/>
      <c r="C216" s="218" t="s">
        <v>537</v>
      </c>
      <c r="D216" s="218" t="s">
        <v>213</v>
      </c>
      <c r="E216" s="219" t="s">
        <v>2496</v>
      </c>
      <c r="F216" s="220" t="s">
        <v>2497</v>
      </c>
      <c r="G216" s="221" t="s">
        <v>629</v>
      </c>
      <c r="H216" s="222">
        <v>8</v>
      </c>
      <c r="I216" s="223"/>
      <c r="J216" s="223"/>
      <c r="K216" s="224">
        <f>ROUND(P216*H216,2)</f>
        <v>0</v>
      </c>
      <c r="L216" s="220" t="s">
        <v>22</v>
      </c>
      <c r="M216" s="46"/>
      <c r="N216" s="225" t="s">
        <v>22</v>
      </c>
      <c r="O216" s="226" t="s">
        <v>46</v>
      </c>
      <c r="P216" s="227">
        <f>I216+J216</f>
        <v>0</v>
      </c>
      <c r="Q216" s="227">
        <f>ROUND(I216*H216,2)</f>
        <v>0</v>
      </c>
      <c r="R216" s="227">
        <f>ROUND(J216*H216,2)</f>
        <v>0</v>
      </c>
      <c r="S216" s="86"/>
      <c r="T216" s="228">
        <f>S216*H216</f>
        <v>0</v>
      </c>
      <c r="U216" s="228">
        <v>0</v>
      </c>
      <c r="V216" s="228">
        <f>U216*H216</f>
        <v>0</v>
      </c>
      <c r="W216" s="228">
        <v>0</v>
      </c>
      <c r="X216" s="229">
        <f>W216*H216</f>
        <v>0</v>
      </c>
      <c r="Y216" s="40"/>
      <c r="Z216" s="40"/>
      <c r="AA216" s="40"/>
      <c r="AB216" s="40"/>
      <c r="AC216" s="40"/>
      <c r="AD216" s="40"/>
      <c r="AE216" s="40"/>
      <c r="AR216" s="230" t="s">
        <v>218</v>
      </c>
      <c r="AT216" s="230" t="s">
        <v>213</v>
      </c>
      <c r="AU216" s="230" t="s">
        <v>229</v>
      </c>
      <c r="AY216" s="19" t="s">
        <v>211</v>
      </c>
      <c r="BE216" s="231">
        <f>IF(O216="základní",K216,0)</f>
        <v>0</v>
      </c>
      <c r="BF216" s="231">
        <f>IF(O216="snížená",K216,0)</f>
        <v>0</v>
      </c>
      <c r="BG216" s="231">
        <f>IF(O216="zákl. přenesená",K216,0)</f>
        <v>0</v>
      </c>
      <c r="BH216" s="231">
        <f>IF(O216="sníž. přenesená",K216,0)</f>
        <v>0</v>
      </c>
      <c r="BI216" s="231">
        <f>IF(O216="nulová",K216,0)</f>
        <v>0</v>
      </c>
      <c r="BJ216" s="19" t="s">
        <v>84</v>
      </c>
      <c r="BK216" s="231">
        <f>ROUND(P216*H216,2)</f>
        <v>0</v>
      </c>
      <c r="BL216" s="19" t="s">
        <v>218</v>
      </c>
      <c r="BM216" s="230" t="s">
        <v>2498</v>
      </c>
    </row>
    <row r="217" s="2" customFormat="1">
      <c r="A217" s="40"/>
      <c r="B217" s="41"/>
      <c r="C217" s="42"/>
      <c r="D217" s="232" t="s">
        <v>220</v>
      </c>
      <c r="E217" s="42"/>
      <c r="F217" s="233" t="s">
        <v>2497</v>
      </c>
      <c r="G217" s="42"/>
      <c r="H217" s="42"/>
      <c r="I217" s="234"/>
      <c r="J217" s="234"/>
      <c r="K217" s="42"/>
      <c r="L217" s="42"/>
      <c r="M217" s="46"/>
      <c r="N217" s="235"/>
      <c r="O217" s="236"/>
      <c r="P217" s="86"/>
      <c r="Q217" s="86"/>
      <c r="R217" s="86"/>
      <c r="S217" s="86"/>
      <c r="T217" s="86"/>
      <c r="U217" s="86"/>
      <c r="V217" s="86"/>
      <c r="W217" s="86"/>
      <c r="X217" s="87"/>
      <c r="Y217" s="40"/>
      <c r="Z217" s="40"/>
      <c r="AA217" s="40"/>
      <c r="AB217" s="40"/>
      <c r="AC217" s="40"/>
      <c r="AD217" s="40"/>
      <c r="AE217" s="40"/>
      <c r="AT217" s="19" t="s">
        <v>220</v>
      </c>
      <c r="AU217" s="19" t="s">
        <v>229</v>
      </c>
    </row>
    <row r="218" s="12" customFormat="1" ht="20.88" customHeight="1">
      <c r="A218" s="12"/>
      <c r="B218" s="201"/>
      <c r="C218" s="202"/>
      <c r="D218" s="203" t="s">
        <v>76</v>
      </c>
      <c r="E218" s="216" t="s">
        <v>1563</v>
      </c>
      <c r="F218" s="216" t="s">
        <v>1553</v>
      </c>
      <c r="G218" s="202"/>
      <c r="H218" s="202"/>
      <c r="I218" s="205"/>
      <c r="J218" s="205"/>
      <c r="K218" s="217">
        <f>BK218</f>
        <v>0</v>
      </c>
      <c r="L218" s="202"/>
      <c r="M218" s="207"/>
      <c r="N218" s="208"/>
      <c r="O218" s="209"/>
      <c r="P218" s="209"/>
      <c r="Q218" s="210">
        <f>SUM(Q219:Q240)</f>
        <v>0</v>
      </c>
      <c r="R218" s="210">
        <f>SUM(R219:R240)</f>
        <v>0</v>
      </c>
      <c r="S218" s="209"/>
      <c r="T218" s="211">
        <f>SUM(T219:T240)</f>
        <v>0</v>
      </c>
      <c r="U218" s="209"/>
      <c r="V218" s="211">
        <f>SUM(V219:V240)</f>
        <v>0</v>
      </c>
      <c r="W218" s="209"/>
      <c r="X218" s="212">
        <f>SUM(X219:X240)</f>
        <v>0</v>
      </c>
      <c r="Y218" s="12"/>
      <c r="Z218" s="12"/>
      <c r="AA218" s="12"/>
      <c r="AB218" s="12"/>
      <c r="AC218" s="12"/>
      <c r="AD218" s="12"/>
      <c r="AE218" s="12"/>
      <c r="AR218" s="213" t="s">
        <v>84</v>
      </c>
      <c r="AT218" s="214" t="s">
        <v>76</v>
      </c>
      <c r="AU218" s="214" t="s">
        <v>86</v>
      </c>
      <c r="AY218" s="213" t="s">
        <v>211</v>
      </c>
      <c r="BK218" s="215">
        <f>SUM(BK219:BK240)</f>
        <v>0</v>
      </c>
    </row>
    <row r="219" s="2" customFormat="1" ht="16.5" customHeight="1">
      <c r="A219" s="40"/>
      <c r="B219" s="41"/>
      <c r="C219" s="218" t="s">
        <v>542</v>
      </c>
      <c r="D219" s="218" t="s">
        <v>213</v>
      </c>
      <c r="E219" s="219" t="s">
        <v>1565</v>
      </c>
      <c r="F219" s="220" t="s">
        <v>2499</v>
      </c>
      <c r="G219" s="221" t="s">
        <v>345</v>
      </c>
      <c r="H219" s="222">
        <v>5</v>
      </c>
      <c r="I219" s="223"/>
      <c r="J219" s="223"/>
      <c r="K219" s="224">
        <f>ROUND(P219*H219,2)</f>
        <v>0</v>
      </c>
      <c r="L219" s="220" t="s">
        <v>22</v>
      </c>
      <c r="M219" s="46"/>
      <c r="N219" s="225" t="s">
        <v>22</v>
      </c>
      <c r="O219" s="226" t="s">
        <v>46</v>
      </c>
      <c r="P219" s="227">
        <f>I219+J219</f>
        <v>0</v>
      </c>
      <c r="Q219" s="227">
        <f>ROUND(I219*H219,2)</f>
        <v>0</v>
      </c>
      <c r="R219" s="227">
        <f>ROUND(J219*H219,2)</f>
        <v>0</v>
      </c>
      <c r="S219" s="86"/>
      <c r="T219" s="228">
        <f>S219*H219</f>
        <v>0</v>
      </c>
      <c r="U219" s="228">
        <v>0</v>
      </c>
      <c r="V219" s="228">
        <f>U219*H219</f>
        <v>0</v>
      </c>
      <c r="W219" s="228">
        <v>0</v>
      </c>
      <c r="X219" s="229">
        <f>W219*H219</f>
        <v>0</v>
      </c>
      <c r="Y219" s="40"/>
      <c r="Z219" s="40"/>
      <c r="AA219" s="40"/>
      <c r="AB219" s="40"/>
      <c r="AC219" s="40"/>
      <c r="AD219" s="40"/>
      <c r="AE219" s="40"/>
      <c r="AR219" s="230" t="s">
        <v>218</v>
      </c>
      <c r="AT219" s="230" t="s">
        <v>213</v>
      </c>
      <c r="AU219" s="230" t="s">
        <v>229</v>
      </c>
      <c r="AY219" s="19" t="s">
        <v>211</v>
      </c>
      <c r="BE219" s="231">
        <f>IF(O219="základní",K219,0)</f>
        <v>0</v>
      </c>
      <c r="BF219" s="231">
        <f>IF(O219="snížená",K219,0)</f>
        <v>0</v>
      </c>
      <c r="BG219" s="231">
        <f>IF(O219="zákl. přenesená",K219,0)</f>
        <v>0</v>
      </c>
      <c r="BH219" s="231">
        <f>IF(O219="sníž. přenesená",K219,0)</f>
        <v>0</v>
      </c>
      <c r="BI219" s="231">
        <f>IF(O219="nulová",K219,0)</f>
        <v>0</v>
      </c>
      <c r="BJ219" s="19" t="s">
        <v>84</v>
      </c>
      <c r="BK219" s="231">
        <f>ROUND(P219*H219,2)</f>
        <v>0</v>
      </c>
      <c r="BL219" s="19" t="s">
        <v>218</v>
      </c>
      <c r="BM219" s="230" t="s">
        <v>2500</v>
      </c>
    </row>
    <row r="220" s="2" customFormat="1">
      <c r="A220" s="40"/>
      <c r="B220" s="41"/>
      <c r="C220" s="42"/>
      <c r="D220" s="232" t="s">
        <v>220</v>
      </c>
      <c r="E220" s="42"/>
      <c r="F220" s="233" t="s">
        <v>2499</v>
      </c>
      <c r="G220" s="42"/>
      <c r="H220" s="42"/>
      <c r="I220" s="234"/>
      <c r="J220" s="234"/>
      <c r="K220" s="42"/>
      <c r="L220" s="42"/>
      <c r="M220" s="46"/>
      <c r="N220" s="235"/>
      <c r="O220" s="236"/>
      <c r="P220" s="86"/>
      <c r="Q220" s="86"/>
      <c r="R220" s="86"/>
      <c r="S220" s="86"/>
      <c r="T220" s="86"/>
      <c r="U220" s="86"/>
      <c r="V220" s="86"/>
      <c r="W220" s="86"/>
      <c r="X220" s="87"/>
      <c r="Y220" s="40"/>
      <c r="Z220" s="40"/>
      <c r="AA220" s="40"/>
      <c r="AB220" s="40"/>
      <c r="AC220" s="40"/>
      <c r="AD220" s="40"/>
      <c r="AE220" s="40"/>
      <c r="AT220" s="19" t="s">
        <v>220</v>
      </c>
      <c r="AU220" s="19" t="s">
        <v>229</v>
      </c>
    </row>
    <row r="221" s="2" customFormat="1" ht="16.5" customHeight="1">
      <c r="A221" s="40"/>
      <c r="B221" s="41"/>
      <c r="C221" s="218" t="s">
        <v>548</v>
      </c>
      <c r="D221" s="218" t="s">
        <v>213</v>
      </c>
      <c r="E221" s="219" t="s">
        <v>1569</v>
      </c>
      <c r="F221" s="220" t="s">
        <v>1555</v>
      </c>
      <c r="G221" s="221" t="s">
        <v>345</v>
      </c>
      <c r="H221" s="222">
        <v>402</v>
      </c>
      <c r="I221" s="223"/>
      <c r="J221" s="223"/>
      <c r="K221" s="224">
        <f>ROUND(P221*H221,2)</f>
        <v>0</v>
      </c>
      <c r="L221" s="220" t="s">
        <v>22</v>
      </c>
      <c r="M221" s="46"/>
      <c r="N221" s="225" t="s">
        <v>22</v>
      </c>
      <c r="O221" s="226" t="s">
        <v>46</v>
      </c>
      <c r="P221" s="227">
        <f>I221+J221</f>
        <v>0</v>
      </c>
      <c r="Q221" s="227">
        <f>ROUND(I221*H221,2)</f>
        <v>0</v>
      </c>
      <c r="R221" s="227">
        <f>ROUND(J221*H221,2)</f>
        <v>0</v>
      </c>
      <c r="S221" s="86"/>
      <c r="T221" s="228">
        <f>S221*H221</f>
        <v>0</v>
      </c>
      <c r="U221" s="228">
        <v>0</v>
      </c>
      <c r="V221" s="228">
        <f>U221*H221</f>
        <v>0</v>
      </c>
      <c r="W221" s="228">
        <v>0</v>
      </c>
      <c r="X221" s="229">
        <f>W221*H221</f>
        <v>0</v>
      </c>
      <c r="Y221" s="40"/>
      <c r="Z221" s="40"/>
      <c r="AA221" s="40"/>
      <c r="AB221" s="40"/>
      <c r="AC221" s="40"/>
      <c r="AD221" s="40"/>
      <c r="AE221" s="40"/>
      <c r="AR221" s="230" t="s">
        <v>218</v>
      </c>
      <c r="AT221" s="230" t="s">
        <v>213</v>
      </c>
      <c r="AU221" s="230" t="s">
        <v>229</v>
      </c>
      <c r="AY221" s="19" t="s">
        <v>211</v>
      </c>
      <c r="BE221" s="231">
        <f>IF(O221="základní",K221,0)</f>
        <v>0</v>
      </c>
      <c r="BF221" s="231">
        <f>IF(O221="snížená",K221,0)</f>
        <v>0</v>
      </c>
      <c r="BG221" s="231">
        <f>IF(O221="zákl. přenesená",K221,0)</f>
        <v>0</v>
      </c>
      <c r="BH221" s="231">
        <f>IF(O221="sníž. přenesená",K221,0)</f>
        <v>0</v>
      </c>
      <c r="BI221" s="231">
        <f>IF(O221="nulová",K221,0)</f>
        <v>0</v>
      </c>
      <c r="BJ221" s="19" t="s">
        <v>84</v>
      </c>
      <c r="BK221" s="231">
        <f>ROUND(P221*H221,2)</f>
        <v>0</v>
      </c>
      <c r="BL221" s="19" t="s">
        <v>218</v>
      </c>
      <c r="BM221" s="230" t="s">
        <v>2501</v>
      </c>
    </row>
    <row r="222" s="2" customFormat="1">
      <c r="A222" s="40"/>
      <c r="B222" s="41"/>
      <c r="C222" s="42"/>
      <c r="D222" s="232" t="s">
        <v>220</v>
      </c>
      <c r="E222" s="42"/>
      <c r="F222" s="233" t="s">
        <v>1555</v>
      </c>
      <c r="G222" s="42"/>
      <c r="H222" s="42"/>
      <c r="I222" s="234"/>
      <c r="J222" s="234"/>
      <c r="K222" s="42"/>
      <c r="L222" s="42"/>
      <c r="M222" s="46"/>
      <c r="N222" s="235"/>
      <c r="O222" s="236"/>
      <c r="P222" s="86"/>
      <c r="Q222" s="86"/>
      <c r="R222" s="86"/>
      <c r="S222" s="86"/>
      <c r="T222" s="86"/>
      <c r="U222" s="86"/>
      <c r="V222" s="86"/>
      <c r="W222" s="86"/>
      <c r="X222" s="87"/>
      <c r="Y222" s="40"/>
      <c r="Z222" s="40"/>
      <c r="AA222" s="40"/>
      <c r="AB222" s="40"/>
      <c r="AC222" s="40"/>
      <c r="AD222" s="40"/>
      <c r="AE222" s="40"/>
      <c r="AT222" s="19" t="s">
        <v>220</v>
      </c>
      <c r="AU222" s="19" t="s">
        <v>229</v>
      </c>
    </row>
    <row r="223" s="2" customFormat="1" ht="16.5" customHeight="1">
      <c r="A223" s="40"/>
      <c r="B223" s="41"/>
      <c r="C223" s="218" t="s">
        <v>556</v>
      </c>
      <c r="D223" s="218" t="s">
        <v>213</v>
      </c>
      <c r="E223" s="219" t="s">
        <v>1572</v>
      </c>
      <c r="F223" s="220" t="s">
        <v>1558</v>
      </c>
      <c r="G223" s="221" t="s">
        <v>345</v>
      </c>
      <c r="H223" s="222">
        <v>179</v>
      </c>
      <c r="I223" s="223"/>
      <c r="J223" s="223"/>
      <c r="K223" s="224">
        <f>ROUND(P223*H223,2)</f>
        <v>0</v>
      </c>
      <c r="L223" s="220" t="s">
        <v>22</v>
      </c>
      <c r="M223" s="46"/>
      <c r="N223" s="225" t="s">
        <v>22</v>
      </c>
      <c r="O223" s="226" t="s">
        <v>46</v>
      </c>
      <c r="P223" s="227">
        <f>I223+J223</f>
        <v>0</v>
      </c>
      <c r="Q223" s="227">
        <f>ROUND(I223*H223,2)</f>
        <v>0</v>
      </c>
      <c r="R223" s="227">
        <f>ROUND(J223*H223,2)</f>
        <v>0</v>
      </c>
      <c r="S223" s="86"/>
      <c r="T223" s="228">
        <f>S223*H223</f>
        <v>0</v>
      </c>
      <c r="U223" s="228">
        <v>0</v>
      </c>
      <c r="V223" s="228">
        <f>U223*H223</f>
        <v>0</v>
      </c>
      <c r="W223" s="228">
        <v>0</v>
      </c>
      <c r="X223" s="229">
        <f>W223*H223</f>
        <v>0</v>
      </c>
      <c r="Y223" s="40"/>
      <c r="Z223" s="40"/>
      <c r="AA223" s="40"/>
      <c r="AB223" s="40"/>
      <c r="AC223" s="40"/>
      <c r="AD223" s="40"/>
      <c r="AE223" s="40"/>
      <c r="AR223" s="230" t="s">
        <v>218</v>
      </c>
      <c r="AT223" s="230" t="s">
        <v>213</v>
      </c>
      <c r="AU223" s="230" t="s">
        <v>229</v>
      </c>
      <c r="AY223" s="19" t="s">
        <v>211</v>
      </c>
      <c r="BE223" s="231">
        <f>IF(O223="základní",K223,0)</f>
        <v>0</v>
      </c>
      <c r="BF223" s="231">
        <f>IF(O223="snížená",K223,0)</f>
        <v>0</v>
      </c>
      <c r="BG223" s="231">
        <f>IF(O223="zákl. přenesená",K223,0)</f>
        <v>0</v>
      </c>
      <c r="BH223" s="231">
        <f>IF(O223="sníž. přenesená",K223,0)</f>
        <v>0</v>
      </c>
      <c r="BI223" s="231">
        <f>IF(O223="nulová",K223,0)</f>
        <v>0</v>
      </c>
      <c r="BJ223" s="19" t="s">
        <v>84</v>
      </c>
      <c r="BK223" s="231">
        <f>ROUND(P223*H223,2)</f>
        <v>0</v>
      </c>
      <c r="BL223" s="19" t="s">
        <v>218</v>
      </c>
      <c r="BM223" s="230" t="s">
        <v>2502</v>
      </c>
    </row>
    <row r="224" s="2" customFormat="1">
      <c r="A224" s="40"/>
      <c r="B224" s="41"/>
      <c r="C224" s="42"/>
      <c r="D224" s="232" t="s">
        <v>220</v>
      </c>
      <c r="E224" s="42"/>
      <c r="F224" s="233" t="s">
        <v>1558</v>
      </c>
      <c r="G224" s="42"/>
      <c r="H224" s="42"/>
      <c r="I224" s="234"/>
      <c r="J224" s="234"/>
      <c r="K224" s="42"/>
      <c r="L224" s="42"/>
      <c r="M224" s="46"/>
      <c r="N224" s="235"/>
      <c r="O224" s="236"/>
      <c r="P224" s="86"/>
      <c r="Q224" s="86"/>
      <c r="R224" s="86"/>
      <c r="S224" s="86"/>
      <c r="T224" s="86"/>
      <c r="U224" s="86"/>
      <c r="V224" s="86"/>
      <c r="W224" s="86"/>
      <c r="X224" s="87"/>
      <c r="Y224" s="40"/>
      <c r="Z224" s="40"/>
      <c r="AA224" s="40"/>
      <c r="AB224" s="40"/>
      <c r="AC224" s="40"/>
      <c r="AD224" s="40"/>
      <c r="AE224" s="40"/>
      <c r="AT224" s="19" t="s">
        <v>220</v>
      </c>
      <c r="AU224" s="19" t="s">
        <v>229</v>
      </c>
    </row>
    <row r="225" s="2" customFormat="1" ht="16.5" customHeight="1">
      <c r="A225" s="40"/>
      <c r="B225" s="41"/>
      <c r="C225" s="218" t="s">
        <v>562</v>
      </c>
      <c r="D225" s="218" t="s">
        <v>213</v>
      </c>
      <c r="E225" s="219" t="s">
        <v>1575</v>
      </c>
      <c r="F225" s="220" t="s">
        <v>2503</v>
      </c>
      <c r="G225" s="221" t="s">
        <v>345</v>
      </c>
      <c r="H225" s="222">
        <v>25</v>
      </c>
      <c r="I225" s="223"/>
      <c r="J225" s="223"/>
      <c r="K225" s="224">
        <f>ROUND(P225*H225,2)</f>
        <v>0</v>
      </c>
      <c r="L225" s="220" t="s">
        <v>22</v>
      </c>
      <c r="M225" s="46"/>
      <c r="N225" s="225" t="s">
        <v>22</v>
      </c>
      <c r="O225" s="226" t="s">
        <v>46</v>
      </c>
      <c r="P225" s="227">
        <f>I225+J225</f>
        <v>0</v>
      </c>
      <c r="Q225" s="227">
        <f>ROUND(I225*H225,2)</f>
        <v>0</v>
      </c>
      <c r="R225" s="227">
        <f>ROUND(J225*H225,2)</f>
        <v>0</v>
      </c>
      <c r="S225" s="86"/>
      <c r="T225" s="228">
        <f>S225*H225</f>
        <v>0</v>
      </c>
      <c r="U225" s="228">
        <v>0</v>
      </c>
      <c r="V225" s="228">
        <f>U225*H225</f>
        <v>0</v>
      </c>
      <c r="W225" s="228">
        <v>0</v>
      </c>
      <c r="X225" s="229">
        <f>W225*H225</f>
        <v>0</v>
      </c>
      <c r="Y225" s="40"/>
      <c r="Z225" s="40"/>
      <c r="AA225" s="40"/>
      <c r="AB225" s="40"/>
      <c r="AC225" s="40"/>
      <c r="AD225" s="40"/>
      <c r="AE225" s="40"/>
      <c r="AR225" s="230" t="s">
        <v>218</v>
      </c>
      <c r="AT225" s="230" t="s">
        <v>213</v>
      </c>
      <c r="AU225" s="230" t="s">
        <v>229</v>
      </c>
      <c r="AY225" s="19" t="s">
        <v>211</v>
      </c>
      <c r="BE225" s="231">
        <f>IF(O225="základní",K225,0)</f>
        <v>0</v>
      </c>
      <c r="BF225" s="231">
        <f>IF(O225="snížená",K225,0)</f>
        <v>0</v>
      </c>
      <c r="BG225" s="231">
        <f>IF(O225="zákl. přenesená",K225,0)</f>
        <v>0</v>
      </c>
      <c r="BH225" s="231">
        <f>IF(O225="sníž. přenesená",K225,0)</f>
        <v>0</v>
      </c>
      <c r="BI225" s="231">
        <f>IF(O225="nulová",K225,0)</f>
        <v>0</v>
      </c>
      <c r="BJ225" s="19" t="s">
        <v>84</v>
      </c>
      <c r="BK225" s="231">
        <f>ROUND(P225*H225,2)</f>
        <v>0</v>
      </c>
      <c r="BL225" s="19" t="s">
        <v>218</v>
      </c>
      <c r="BM225" s="230" t="s">
        <v>2504</v>
      </c>
    </row>
    <row r="226" s="2" customFormat="1">
      <c r="A226" s="40"/>
      <c r="B226" s="41"/>
      <c r="C226" s="42"/>
      <c r="D226" s="232" t="s">
        <v>220</v>
      </c>
      <c r="E226" s="42"/>
      <c r="F226" s="233" t="s">
        <v>2503</v>
      </c>
      <c r="G226" s="42"/>
      <c r="H226" s="42"/>
      <c r="I226" s="234"/>
      <c r="J226" s="234"/>
      <c r="K226" s="42"/>
      <c r="L226" s="42"/>
      <c r="M226" s="46"/>
      <c r="N226" s="235"/>
      <c r="O226" s="236"/>
      <c r="P226" s="86"/>
      <c r="Q226" s="86"/>
      <c r="R226" s="86"/>
      <c r="S226" s="86"/>
      <c r="T226" s="86"/>
      <c r="U226" s="86"/>
      <c r="V226" s="86"/>
      <c r="W226" s="86"/>
      <c r="X226" s="87"/>
      <c r="Y226" s="40"/>
      <c r="Z226" s="40"/>
      <c r="AA226" s="40"/>
      <c r="AB226" s="40"/>
      <c r="AC226" s="40"/>
      <c r="AD226" s="40"/>
      <c r="AE226" s="40"/>
      <c r="AT226" s="19" t="s">
        <v>220</v>
      </c>
      <c r="AU226" s="19" t="s">
        <v>229</v>
      </c>
    </row>
    <row r="227" s="2" customFormat="1" ht="16.5" customHeight="1">
      <c r="A227" s="40"/>
      <c r="B227" s="41"/>
      <c r="C227" s="218" t="s">
        <v>569</v>
      </c>
      <c r="D227" s="218" t="s">
        <v>213</v>
      </c>
      <c r="E227" s="219" t="s">
        <v>1578</v>
      </c>
      <c r="F227" s="220" t="s">
        <v>2505</v>
      </c>
      <c r="G227" s="221" t="s">
        <v>345</v>
      </c>
      <c r="H227" s="222">
        <v>25</v>
      </c>
      <c r="I227" s="223"/>
      <c r="J227" s="223"/>
      <c r="K227" s="224">
        <f>ROUND(P227*H227,2)</f>
        <v>0</v>
      </c>
      <c r="L227" s="220" t="s">
        <v>22</v>
      </c>
      <c r="M227" s="46"/>
      <c r="N227" s="225" t="s">
        <v>22</v>
      </c>
      <c r="O227" s="226" t="s">
        <v>46</v>
      </c>
      <c r="P227" s="227">
        <f>I227+J227</f>
        <v>0</v>
      </c>
      <c r="Q227" s="227">
        <f>ROUND(I227*H227,2)</f>
        <v>0</v>
      </c>
      <c r="R227" s="227">
        <f>ROUND(J227*H227,2)</f>
        <v>0</v>
      </c>
      <c r="S227" s="86"/>
      <c r="T227" s="228">
        <f>S227*H227</f>
        <v>0</v>
      </c>
      <c r="U227" s="228">
        <v>0</v>
      </c>
      <c r="V227" s="228">
        <f>U227*H227</f>
        <v>0</v>
      </c>
      <c r="W227" s="228">
        <v>0</v>
      </c>
      <c r="X227" s="229">
        <f>W227*H227</f>
        <v>0</v>
      </c>
      <c r="Y227" s="40"/>
      <c r="Z227" s="40"/>
      <c r="AA227" s="40"/>
      <c r="AB227" s="40"/>
      <c r="AC227" s="40"/>
      <c r="AD227" s="40"/>
      <c r="AE227" s="40"/>
      <c r="AR227" s="230" t="s">
        <v>218</v>
      </c>
      <c r="AT227" s="230" t="s">
        <v>213</v>
      </c>
      <c r="AU227" s="230" t="s">
        <v>229</v>
      </c>
      <c r="AY227" s="19" t="s">
        <v>211</v>
      </c>
      <c r="BE227" s="231">
        <f>IF(O227="základní",K227,0)</f>
        <v>0</v>
      </c>
      <c r="BF227" s="231">
        <f>IF(O227="snížená",K227,0)</f>
        <v>0</v>
      </c>
      <c r="BG227" s="231">
        <f>IF(O227="zákl. přenesená",K227,0)</f>
        <v>0</v>
      </c>
      <c r="BH227" s="231">
        <f>IF(O227="sníž. přenesená",K227,0)</f>
        <v>0</v>
      </c>
      <c r="BI227" s="231">
        <f>IF(O227="nulová",K227,0)</f>
        <v>0</v>
      </c>
      <c r="BJ227" s="19" t="s">
        <v>84</v>
      </c>
      <c r="BK227" s="231">
        <f>ROUND(P227*H227,2)</f>
        <v>0</v>
      </c>
      <c r="BL227" s="19" t="s">
        <v>218</v>
      </c>
      <c r="BM227" s="230" t="s">
        <v>2506</v>
      </c>
    </row>
    <row r="228" s="2" customFormat="1">
      <c r="A228" s="40"/>
      <c r="B228" s="41"/>
      <c r="C228" s="42"/>
      <c r="D228" s="232" t="s">
        <v>220</v>
      </c>
      <c r="E228" s="42"/>
      <c r="F228" s="233" t="s">
        <v>2505</v>
      </c>
      <c r="G228" s="42"/>
      <c r="H228" s="42"/>
      <c r="I228" s="234"/>
      <c r="J228" s="234"/>
      <c r="K228" s="42"/>
      <c r="L228" s="42"/>
      <c r="M228" s="46"/>
      <c r="N228" s="235"/>
      <c r="O228" s="236"/>
      <c r="P228" s="86"/>
      <c r="Q228" s="86"/>
      <c r="R228" s="86"/>
      <c r="S228" s="86"/>
      <c r="T228" s="86"/>
      <c r="U228" s="86"/>
      <c r="V228" s="86"/>
      <c r="W228" s="86"/>
      <c r="X228" s="87"/>
      <c r="Y228" s="40"/>
      <c r="Z228" s="40"/>
      <c r="AA228" s="40"/>
      <c r="AB228" s="40"/>
      <c r="AC228" s="40"/>
      <c r="AD228" s="40"/>
      <c r="AE228" s="40"/>
      <c r="AT228" s="19" t="s">
        <v>220</v>
      </c>
      <c r="AU228" s="19" t="s">
        <v>229</v>
      </c>
    </row>
    <row r="229" s="2" customFormat="1" ht="16.5" customHeight="1">
      <c r="A229" s="40"/>
      <c r="B229" s="41"/>
      <c r="C229" s="218" t="s">
        <v>574</v>
      </c>
      <c r="D229" s="218" t="s">
        <v>213</v>
      </c>
      <c r="E229" s="219" t="s">
        <v>1581</v>
      </c>
      <c r="F229" s="220" t="s">
        <v>2507</v>
      </c>
      <c r="G229" s="221" t="s">
        <v>345</v>
      </c>
      <c r="H229" s="222">
        <v>6</v>
      </c>
      <c r="I229" s="223"/>
      <c r="J229" s="223"/>
      <c r="K229" s="224">
        <f>ROUND(P229*H229,2)</f>
        <v>0</v>
      </c>
      <c r="L229" s="220" t="s">
        <v>22</v>
      </c>
      <c r="M229" s="46"/>
      <c r="N229" s="225" t="s">
        <v>22</v>
      </c>
      <c r="O229" s="226" t="s">
        <v>46</v>
      </c>
      <c r="P229" s="227">
        <f>I229+J229</f>
        <v>0</v>
      </c>
      <c r="Q229" s="227">
        <f>ROUND(I229*H229,2)</f>
        <v>0</v>
      </c>
      <c r="R229" s="227">
        <f>ROUND(J229*H229,2)</f>
        <v>0</v>
      </c>
      <c r="S229" s="86"/>
      <c r="T229" s="228">
        <f>S229*H229</f>
        <v>0</v>
      </c>
      <c r="U229" s="228">
        <v>0</v>
      </c>
      <c r="V229" s="228">
        <f>U229*H229</f>
        <v>0</v>
      </c>
      <c r="W229" s="228">
        <v>0</v>
      </c>
      <c r="X229" s="229">
        <f>W229*H229</f>
        <v>0</v>
      </c>
      <c r="Y229" s="40"/>
      <c r="Z229" s="40"/>
      <c r="AA229" s="40"/>
      <c r="AB229" s="40"/>
      <c r="AC229" s="40"/>
      <c r="AD229" s="40"/>
      <c r="AE229" s="40"/>
      <c r="AR229" s="230" t="s">
        <v>218</v>
      </c>
      <c r="AT229" s="230" t="s">
        <v>213</v>
      </c>
      <c r="AU229" s="230" t="s">
        <v>229</v>
      </c>
      <c r="AY229" s="19" t="s">
        <v>211</v>
      </c>
      <c r="BE229" s="231">
        <f>IF(O229="základní",K229,0)</f>
        <v>0</v>
      </c>
      <c r="BF229" s="231">
        <f>IF(O229="snížená",K229,0)</f>
        <v>0</v>
      </c>
      <c r="BG229" s="231">
        <f>IF(O229="zákl. přenesená",K229,0)</f>
        <v>0</v>
      </c>
      <c r="BH229" s="231">
        <f>IF(O229="sníž. přenesená",K229,0)</f>
        <v>0</v>
      </c>
      <c r="BI229" s="231">
        <f>IF(O229="nulová",K229,0)</f>
        <v>0</v>
      </c>
      <c r="BJ229" s="19" t="s">
        <v>84</v>
      </c>
      <c r="BK229" s="231">
        <f>ROUND(P229*H229,2)</f>
        <v>0</v>
      </c>
      <c r="BL229" s="19" t="s">
        <v>218</v>
      </c>
      <c r="BM229" s="230" t="s">
        <v>2508</v>
      </c>
    </row>
    <row r="230" s="2" customFormat="1">
      <c r="A230" s="40"/>
      <c r="B230" s="41"/>
      <c r="C230" s="42"/>
      <c r="D230" s="232" t="s">
        <v>220</v>
      </c>
      <c r="E230" s="42"/>
      <c r="F230" s="233" t="s">
        <v>2507</v>
      </c>
      <c r="G230" s="42"/>
      <c r="H230" s="42"/>
      <c r="I230" s="234"/>
      <c r="J230" s="234"/>
      <c r="K230" s="42"/>
      <c r="L230" s="42"/>
      <c r="M230" s="46"/>
      <c r="N230" s="235"/>
      <c r="O230" s="236"/>
      <c r="P230" s="86"/>
      <c r="Q230" s="86"/>
      <c r="R230" s="86"/>
      <c r="S230" s="86"/>
      <c r="T230" s="86"/>
      <c r="U230" s="86"/>
      <c r="V230" s="86"/>
      <c r="W230" s="86"/>
      <c r="X230" s="87"/>
      <c r="Y230" s="40"/>
      <c r="Z230" s="40"/>
      <c r="AA230" s="40"/>
      <c r="AB230" s="40"/>
      <c r="AC230" s="40"/>
      <c r="AD230" s="40"/>
      <c r="AE230" s="40"/>
      <c r="AT230" s="19" t="s">
        <v>220</v>
      </c>
      <c r="AU230" s="19" t="s">
        <v>229</v>
      </c>
    </row>
    <row r="231" s="2" customFormat="1" ht="16.5" customHeight="1">
      <c r="A231" s="40"/>
      <c r="B231" s="41"/>
      <c r="C231" s="218" t="s">
        <v>580</v>
      </c>
      <c r="D231" s="218" t="s">
        <v>213</v>
      </c>
      <c r="E231" s="219" t="s">
        <v>1584</v>
      </c>
      <c r="F231" s="220" t="s">
        <v>2509</v>
      </c>
      <c r="G231" s="221" t="s">
        <v>345</v>
      </c>
      <c r="H231" s="222">
        <v>28</v>
      </c>
      <c r="I231" s="223"/>
      <c r="J231" s="223"/>
      <c r="K231" s="224">
        <f>ROUND(P231*H231,2)</f>
        <v>0</v>
      </c>
      <c r="L231" s="220" t="s">
        <v>22</v>
      </c>
      <c r="M231" s="46"/>
      <c r="N231" s="225" t="s">
        <v>22</v>
      </c>
      <c r="O231" s="226" t="s">
        <v>46</v>
      </c>
      <c r="P231" s="227">
        <f>I231+J231</f>
        <v>0</v>
      </c>
      <c r="Q231" s="227">
        <f>ROUND(I231*H231,2)</f>
        <v>0</v>
      </c>
      <c r="R231" s="227">
        <f>ROUND(J231*H231,2)</f>
        <v>0</v>
      </c>
      <c r="S231" s="86"/>
      <c r="T231" s="228">
        <f>S231*H231</f>
        <v>0</v>
      </c>
      <c r="U231" s="228">
        <v>0</v>
      </c>
      <c r="V231" s="228">
        <f>U231*H231</f>
        <v>0</v>
      </c>
      <c r="W231" s="228">
        <v>0</v>
      </c>
      <c r="X231" s="229">
        <f>W231*H231</f>
        <v>0</v>
      </c>
      <c r="Y231" s="40"/>
      <c r="Z231" s="40"/>
      <c r="AA231" s="40"/>
      <c r="AB231" s="40"/>
      <c r="AC231" s="40"/>
      <c r="AD231" s="40"/>
      <c r="AE231" s="40"/>
      <c r="AR231" s="230" t="s">
        <v>218</v>
      </c>
      <c r="AT231" s="230" t="s">
        <v>213</v>
      </c>
      <c r="AU231" s="230" t="s">
        <v>229</v>
      </c>
      <c r="AY231" s="19" t="s">
        <v>211</v>
      </c>
      <c r="BE231" s="231">
        <f>IF(O231="základní",K231,0)</f>
        <v>0</v>
      </c>
      <c r="BF231" s="231">
        <f>IF(O231="snížená",K231,0)</f>
        <v>0</v>
      </c>
      <c r="BG231" s="231">
        <f>IF(O231="zákl. přenesená",K231,0)</f>
        <v>0</v>
      </c>
      <c r="BH231" s="231">
        <f>IF(O231="sníž. přenesená",K231,0)</f>
        <v>0</v>
      </c>
      <c r="BI231" s="231">
        <f>IF(O231="nulová",K231,0)</f>
        <v>0</v>
      </c>
      <c r="BJ231" s="19" t="s">
        <v>84</v>
      </c>
      <c r="BK231" s="231">
        <f>ROUND(P231*H231,2)</f>
        <v>0</v>
      </c>
      <c r="BL231" s="19" t="s">
        <v>218</v>
      </c>
      <c r="BM231" s="230" t="s">
        <v>2510</v>
      </c>
    </row>
    <row r="232" s="2" customFormat="1">
      <c r="A232" s="40"/>
      <c r="B232" s="41"/>
      <c r="C232" s="42"/>
      <c r="D232" s="232" t="s">
        <v>220</v>
      </c>
      <c r="E232" s="42"/>
      <c r="F232" s="233" t="s">
        <v>2509</v>
      </c>
      <c r="G232" s="42"/>
      <c r="H232" s="42"/>
      <c r="I232" s="234"/>
      <c r="J232" s="234"/>
      <c r="K232" s="42"/>
      <c r="L232" s="42"/>
      <c r="M232" s="46"/>
      <c r="N232" s="235"/>
      <c r="O232" s="236"/>
      <c r="P232" s="86"/>
      <c r="Q232" s="86"/>
      <c r="R232" s="86"/>
      <c r="S232" s="86"/>
      <c r="T232" s="86"/>
      <c r="U232" s="86"/>
      <c r="V232" s="86"/>
      <c r="W232" s="86"/>
      <c r="X232" s="87"/>
      <c r="Y232" s="40"/>
      <c r="Z232" s="40"/>
      <c r="AA232" s="40"/>
      <c r="AB232" s="40"/>
      <c r="AC232" s="40"/>
      <c r="AD232" s="40"/>
      <c r="AE232" s="40"/>
      <c r="AT232" s="19" t="s">
        <v>220</v>
      </c>
      <c r="AU232" s="19" t="s">
        <v>229</v>
      </c>
    </row>
    <row r="233" s="2" customFormat="1" ht="16.5" customHeight="1">
      <c r="A233" s="40"/>
      <c r="B233" s="41"/>
      <c r="C233" s="218" t="s">
        <v>586</v>
      </c>
      <c r="D233" s="218" t="s">
        <v>213</v>
      </c>
      <c r="E233" s="219" t="s">
        <v>1587</v>
      </c>
      <c r="F233" s="220" t="s">
        <v>1561</v>
      </c>
      <c r="G233" s="221" t="s">
        <v>345</v>
      </c>
      <c r="H233" s="222">
        <v>29</v>
      </c>
      <c r="I233" s="223"/>
      <c r="J233" s="223"/>
      <c r="K233" s="224">
        <f>ROUND(P233*H233,2)</f>
        <v>0</v>
      </c>
      <c r="L233" s="220" t="s">
        <v>22</v>
      </c>
      <c r="M233" s="46"/>
      <c r="N233" s="225" t="s">
        <v>22</v>
      </c>
      <c r="O233" s="226" t="s">
        <v>46</v>
      </c>
      <c r="P233" s="227">
        <f>I233+J233</f>
        <v>0</v>
      </c>
      <c r="Q233" s="227">
        <f>ROUND(I233*H233,2)</f>
        <v>0</v>
      </c>
      <c r="R233" s="227">
        <f>ROUND(J233*H233,2)</f>
        <v>0</v>
      </c>
      <c r="S233" s="86"/>
      <c r="T233" s="228">
        <f>S233*H233</f>
        <v>0</v>
      </c>
      <c r="U233" s="228">
        <v>0</v>
      </c>
      <c r="V233" s="228">
        <f>U233*H233</f>
        <v>0</v>
      </c>
      <c r="W233" s="228">
        <v>0</v>
      </c>
      <c r="X233" s="229">
        <f>W233*H233</f>
        <v>0</v>
      </c>
      <c r="Y233" s="40"/>
      <c r="Z233" s="40"/>
      <c r="AA233" s="40"/>
      <c r="AB233" s="40"/>
      <c r="AC233" s="40"/>
      <c r="AD233" s="40"/>
      <c r="AE233" s="40"/>
      <c r="AR233" s="230" t="s">
        <v>218</v>
      </c>
      <c r="AT233" s="230" t="s">
        <v>213</v>
      </c>
      <c r="AU233" s="230" t="s">
        <v>229</v>
      </c>
      <c r="AY233" s="19" t="s">
        <v>211</v>
      </c>
      <c r="BE233" s="231">
        <f>IF(O233="základní",K233,0)</f>
        <v>0</v>
      </c>
      <c r="BF233" s="231">
        <f>IF(O233="snížená",K233,0)</f>
        <v>0</v>
      </c>
      <c r="BG233" s="231">
        <f>IF(O233="zákl. přenesená",K233,0)</f>
        <v>0</v>
      </c>
      <c r="BH233" s="231">
        <f>IF(O233="sníž. přenesená",K233,0)</f>
        <v>0</v>
      </c>
      <c r="BI233" s="231">
        <f>IF(O233="nulová",K233,0)</f>
        <v>0</v>
      </c>
      <c r="BJ233" s="19" t="s">
        <v>84</v>
      </c>
      <c r="BK233" s="231">
        <f>ROUND(P233*H233,2)</f>
        <v>0</v>
      </c>
      <c r="BL233" s="19" t="s">
        <v>218</v>
      </c>
      <c r="BM233" s="230" t="s">
        <v>2511</v>
      </c>
    </row>
    <row r="234" s="2" customFormat="1">
      <c r="A234" s="40"/>
      <c r="B234" s="41"/>
      <c r="C234" s="42"/>
      <c r="D234" s="232" t="s">
        <v>220</v>
      </c>
      <c r="E234" s="42"/>
      <c r="F234" s="233" t="s">
        <v>1561</v>
      </c>
      <c r="G234" s="42"/>
      <c r="H234" s="42"/>
      <c r="I234" s="234"/>
      <c r="J234" s="234"/>
      <c r="K234" s="42"/>
      <c r="L234" s="42"/>
      <c r="M234" s="46"/>
      <c r="N234" s="235"/>
      <c r="O234" s="236"/>
      <c r="P234" s="86"/>
      <c r="Q234" s="86"/>
      <c r="R234" s="86"/>
      <c r="S234" s="86"/>
      <c r="T234" s="86"/>
      <c r="U234" s="86"/>
      <c r="V234" s="86"/>
      <c r="W234" s="86"/>
      <c r="X234" s="87"/>
      <c r="Y234" s="40"/>
      <c r="Z234" s="40"/>
      <c r="AA234" s="40"/>
      <c r="AB234" s="40"/>
      <c r="AC234" s="40"/>
      <c r="AD234" s="40"/>
      <c r="AE234" s="40"/>
      <c r="AT234" s="19" t="s">
        <v>220</v>
      </c>
      <c r="AU234" s="19" t="s">
        <v>229</v>
      </c>
    </row>
    <row r="235" s="2" customFormat="1" ht="16.5" customHeight="1">
      <c r="A235" s="40"/>
      <c r="B235" s="41"/>
      <c r="C235" s="218" t="s">
        <v>592</v>
      </c>
      <c r="D235" s="218" t="s">
        <v>213</v>
      </c>
      <c r="E235" s="219" t="s">
        <v>2512</v>
      </c>
      <c r="F235" s="220" t="s">
        <v>2513</v>
      </c>
      <c r="G235" s="221" t="s">
        <v>345</v>
      </c>
      <c r="H235" s="222">
        <v>204</v>
      </c>
      <c r="I235" s="223"/>
      <c r="J235" s="223"/>
      <c r="K235" s="224">
        <f>ROUND(P235*H235,2)</f>
        <v>0</v>
      </c>
      <c r="L235" s="220" t="s">
        <v>22</v>
      </c>
      <c r="M235" s="46"/>
      <c r="N235" s="225" t="s">
        <v>22</v>
      </c>
      <c r="O235" s="226" t="s">
        <v>46</v>
      </c>
      <c r="P235" s="227">
        <f>I235+J235</f>
        <v>0</v>
      </c>
      <c r="Q235" s="227">
        <f>ROUND(I235*H235,2)</f>
        <v>0</v>
      </c>
      <c r="R235" s="227">
        <f>ROUND(J235*H235,2)</f>
        <v>0</v>
      </c>
      <c r="S235" s="86"/>
      <c r="T235" s="228">
        <f>S235*H235</f>
        <v>0</v>
      </c>
      <c r="U235" s="228">
        <v>0</v>
      </c>
      <c r="V235" s="228">
        <f>U235*H235</f>
        <v>0</v>
      </c>
      <c r="W235" s="228">
        <v>0</v>
      </c>
      <c r="X235" s="229">
        <f>W235*H235</f>
        <v>0</v>
      </c>
      <c r="Y235" s="40"/>
      <c r="Z235" s="40"/>
      <c r="AA235" s="40"/>
      <c r="AB235" s="40"/>
      <c r="AC235" s="40"/>
      <c r="AD235" s="40"/>
      <c r="AE235" s="40"/>
      <c r="AR235" s="230" t="s">
        <v>218</v>
      </c>
      <c r="AT235" s="230" t="s">
        <v>213</v>
      </c>
      <c r="AU235" s="230" t="s">
        <v>229</v>
      </c>
      <c r="AY235" s="19" t="s">
        <v>211</v>
      </c>
      <c r="BE235" s="231">
        <f>IF(O235="základní",K235,0)</f>
        <v>0</v>
      </c>
      <c r="BF235" s="231">
        <f>IF(O235="snížená",K235,0)</f>
        <v>0</v>
      </c>
      <c r="BG235" s="231">
        <f>IF(O235="zákl. přenesená",K235,0)</f>
        <v>0</v>
      </c>
      <c r="BH235" s="231">
        <f>IF(O235="sníž. přenesená",K235,0)</f>
        <v>0</v>
      </c>
      <c r="BI235" s="231">
        <f>IF(O235="nulová",K235,0)</f>
        <v>0</v>
      </c>
      <c r="BJ235" s="19" t="s">
        <v>84</v>
      </c>
      <c r="BK235" s="231">
        <f>ROUND(P235*H235,2)</f>
        <v>0</v>
      </c>
      <c r="BL235" s="19" t="s">
        <v>218</v>
      </c>
      <c r="BM235" s="230" t="s">
        <v>2514</v>
      </c>
    </row>
    <row r="236" s="2" customFormat="1">
      <c r="A236" s="40"/>
      <c r="B236" s="41"/>
      <c r="C236" s="42"/>
      <c r="D236" s="232" t="s">
        <v>220</v>
      </c>
      <c r="E236" s="42"/>
      <c r="F236" s="233" t="s">
        <v>2513</v>
      </c>
      <c r="G236" s="42"/>
      <c r="H236" s="42"/>
      <c r="I236" s="234"/>
      <c r="J236" s="234"/>
      <c r="K236" s="42"/>
      <c r="L236" s="42"/>
      <c r="M236" s="46"/>
      <c r="N236" s="235"/>
      <c r="O236" s="236"/>
      <c r="P236" s="86"/>
      <c r="Q236" s="86"/>
      <c r="R236" s="86"/>
      <c r="S236" s="86"/>
      <c r="T236" s="86"/>
      <c r="U236" s="86"/>
      <c r="V236" s="86"/>
      <c r="W236" s="86"/>
      <c r="X236" s="87"/>
      <c r="Y236" s="40"/>
      <c r="Z236" s="40"/>
      <c r="AA236" s="40"/>
      <c r="AB236" s="40"/>
      <c r="AC236" s="40"/>
      <c r="AD236" s="40"/>
      <c r="AE236" s="40"/>
      <c r="AT236" s="19" t="s">
        <v>220</v>
      </c>
      <c r="AU236" s="19" t="s">
        <v>229</v>
      </c>
    </row>
    <row r="237" s="2" customFormat="1" ht="16.5" customHeight="1">
      <c r="A237" s="40"/>
      <c r="B237" s="41"/>
      <c r="C237" s="218" t="s">
        <v>597</v>
      </c>
      <c r="D237" s="218" t="s">
        <v>213</v>
      </c>
      <c r="E237" s="219" t="s">
        <v>2515</v>
      </c>
      <c r="F237" s="220" t="s">
        <v>2516</v>
      </c>
      <c r="G237" s="221" t="s">
        <v>345</v>
      </c>
      <c r="H237" s="222">
        <v>65</v>
      </c>
      <c r="I237" s="223"/>
      <c r="J237" s="223"/>
      <c r="K237" s="224">
        <f>ROUND(P237*H237,2)</f>
        <v>0</v>
      </c>
      <c r="L237" s="220" t="s">
        <v>22</v>
      </c>
      <c r="M237" s="46"/>
      <c r="N237" s="225" t="s">
        <v>22</v>
      </c>
      <c r="O237" s="226" t="s">
        <v>46</v>
      </c>
      <c r="P237" s="227">
        <f>I237+J237</f>
        <v>0</v>
      </c>
      <c r="Q237" s="227">
        <f>ROUND(I237*H237,2)</f>
        <v>0</v>
      </c>
      <c r="R237" s="227">
        <f>ROUND(J237*H237,2)</f>
        <v>0</v>
      </c>
      <c r="S237" s="86"/>
      <c r="T237" s="228">
        <f>S237*H237</f>
        <v>0</v>
      </c>
      <c r="U237" s="228">
        <v>0</v>
      </c>
      <c r="V237" s="228">
        <f>U237*H237</f>
        <v>0</v>
      </c>
      <c r="W237" s="228">
        <v>0</v>
      </c>
      <c r="X237" s="229">
        <f>W237*H237</f>
        <v>0</v>
      </c>
      <c r="Y237" s="40"/>
      <c r="Z237" s="40"/>
      <c r="AA237" s="40"/>
      <c r="AB237" s="40"/>
      <c r="AC237" s="40"/>
      <c r="AD237" s="40"/>
      <c r="AE237" s="40"/>
      <c r="AR237" s="230" t="s">
        <v>218</v>
      </c>
      <c r="AT237" s="230" t="s">
        <v>213</v>
      </c>
      <c r="AU237" s="230" t="s">
        <v>229</v>
      </c>
      <c r="AY237" s="19" t="s">
        <v>211</v>
      </c>
      <c r="BE237" s="231">
        <f>IF(O237="základní",K237,0)</f>
        <v>0</v>
      </c>
      <c r="BF237" s="231">
        <f>IF(O237="snížená",K237,0)</f>
        <v>0</v>
      </c>
      <c r="BG237" s="231">
        <f>IF(O237="zákl. přenesená",K237,0)</f>
        <v>0</v>
      </c>
      <c r="BH237" s="231">
        <f>IF(O237="sníž. přenesená",K237,0)</f>
        <v>0</v>
      </c>
      <c r="BI237" s="231">
        <f>IF(O237="nulová",K237,0)</f>
        <v>0</v>
      </c>
      <c r="BJ237" s="19" t="s">
        <v>84</v>
      </c>
      <c r="BK237" s="231">
        <f>ROUND(P237*H237,2)</f>
        <v>0</v>
      </c>
      <c r="BL237" s="19" t="s">
        <v>218</v>
      </c>
      <c r="BM237" s="230" t="s">
        <v>2517</v>
      </c>
    </row>
    <row r="238" s="2" customFormat="1">
      <c r="A238" s="40"/>
      <c r="B238" s="41"/>
      <c r="C238" s="42"/>
      <c r="D238" s="232" t="s">
        <v>220</v>
      </c>
      <c r="E238" s="42"/>
      <c r="F238" s="233" t="s">
        <v>2516</v>
      </c>
      <c r="G238" s="42"/>
      <c r="H238" s="42"/>
      <c r="I238" s="234"/>
      <c r="J238" s="234"/>
      <c r="K238" s="42"/>
      <c r="L238" s="42"/>
      <c r="M238" s="46"/>
      <c r="N238" s="235"/>
      <c r="O238" s="236"/>
      <c r="P238" s="86"/>
      <c r="Q238" s="86"/>
      <c r="R238" s="86"/>
      <c r="S238" s="86"/>
      <c r="T238" s="86"/>
      <c r="U238" s="86"/>
      <c r="V238" s="86"/>
      <c r="W238" s="86"/>
      <c r="X238" s="87"/>
      <c r="Y238" s="40"/>
      <c r="Z238" s="40"/>
      <c r="AA238" s="40"/>
      <c r="AB238" s="40"/>
      <c r="AC238" s="40"/>
      <c r="AD238" s="40"/>
      <c r="AE238" s="40"/>
      <c r="AT238" s="19" t="s">
        <v>220</v>
      </c>
      <c r="AU238" s="19" t="s">
        <v>229</v>
      </c>
    </row>
    <row r="239" s="2" customFormat="1" ht="16.5" customHeight="1">
      <c r="A239" s="40"/>
      <c r="B239" s="41"/>
      <c r="C239" s="218" t="s">
        <v>603</v>
      </c>
      <c r="D239" s="218" t="s">
        <v>213</v>
      </c>
      <c r="E239" s="219" t="s">
        <v>2518</v>
      </c>
      <c r="F239" s="220" t="s">
        <v>2519</v>
      </c>
      <c r="G239" s="221" t="s">
        <v>345</v>
      </c>
      <c r="H239" s="222">
        <v>26</v>
      </c>
      <c r="I239" s="223"/>
      <c r="J239" s="223"/>
      <c r="K239" s="224">
        <f>ROUND(P239*H239,2)</f>
        <v>0</v>
      </c>
      <c r="L239" s="220" t="s">
        <v>22</v>
      </c>
      <c r="M239" s="46"/>
      <c r="N239" s="225" t="s">
        <v>22</v>
      </c>
      <c r="O239" s="226" t="s">
        <v>46</v>
      </c>
      <c r="P239" s="227">
        <f>I239+J239</f>
        <v>0</v>
      </c>
      <c r="Q239" s="227">
        <f>ROUND(I239*H239,2)</f>
        <v>0</v>
      </c>
      <c r="R239" s="227">
        <f>ROUND(J239*H239,2)</f>
        <v>0</v>
      </c>
      <c r="S239" s="86"/>
      <c r="T239" s="228">
        <f>S239*H239</f>
        <v>0</v>
      </c>
      <c r="U239" s="228">
        <v>0</v>
      </c>
      <c r="V239" s="228">
        <f>U239*H239</f>
        <v>0</v>
      </c>
      <c r="W239" s="228">
        <v>0</v>
      </c>
      <c r="X239" s="229">
        <f>W239*H239</f>
        <v>0</v>
      </c>
      <c r="Y239" s="40"/>
      <c r="Z239" s="40"/>
      <c r="AA239" s="40"/>
      <c r="AB239" s="40"/>
      <c r="AC239" s="40"/>
      <c r="AD239" s="40"/>
      <c r="AE239" s="40"/>
      <c r="AR239" s="230" t="s">
        <v>218</v>
      </c>
      <c r="AT239" s="230" t="s">
        <v>213</v>
      </c>
      <c r="AU239" s="230" t="s">
        <v>229</v>
      </c>
      <c r="AY239" s="19" t="s">
        <v>211</v>
      </c>
      <c r="BE239" s="231">
        <f>IF(O239="základní",K239,0)</f>
        <v>0</v>
      </c>
      <c r="BF239" s="231">
        <f>IF(O239="snížená",K239,0)</f>
        <v>0</v>
      </c>
      <c r="BG239" s="231">
        <f>IF(O239="zákl. přenesená",K239,0)</f>
        <v>0</v>
      </c>
      <c r="BH239" s="231">
        <f>IF(O239="sníž. přenesená",K239,0)</f>
        <v>0</v>
      </c>
      <c r="BI239" s="231">
        <f>IF(O239="nulová",K239,0)</f>
        <v>0</v>
      </c>
      <c r="BJ239" s="19" t="s">
        <v>84</v>
      </c>
      <c r="BK239" s="231">
        <f>ROUND(P239*H239,2)</f>
        <v>0</v>
      </c>
      <c r="BL239" s="19" t="s">
        <v>218</v>
      </c>
      <c r="BM239" s="230" t="s">
        <v>2520</v>
      </c>
    </row>
    <row r="240" s="2" customFormat="1">
      <c r="A240" s="40"/>
      <c r="B240" s="41"/>
      <c r="C240" s="42"/>
      <c r="D240" s="232" t="s">
        <v>220</v>
      </c>
      <c r="E240" s="42"/>
      <c r="F240" s="233" t="s">
        <v>2519</v>
      </c>
      <c r="G240" s="42"/>
      <c r="H240" s="42"/>
      <c r="I240" s="234"/>
      <c r="J240" s="234"/>
      <c r="K240" s="42"/>
      <c r="L240" s="42"/>
      <c r="M240" s="46"/>
      <c r="N240" s="235"/>
      <c r="O240" s="236"/>
      <c r="P240" s="86"/>
      <c r="Q240" s="86"/>
      <c r="R240" s="86"/>
      <c r="S240" s="86"/>
      <c r="T240" s="86"/>
      <c r="U240" s="86"/>
      <c r="V240" s="86"/>
      <c r="W240" s="86"/>
      <c r="X240" s="87"/>
      <c r="Y240" s="40"/>
      <c r="Z240" s="40"/>
      <c r="AA240" s="40"/>
      <c r="AB240" s="40"/>
      <c r="AC240" s="40"/>
      <c r="AD240" s="40"/>
      <c r="AE240" s="40"/>
      <c r="AT240" s="19" t="s">
        <v>220</v>
      </c>
      <c r="AU240" s="19" t="s">
        <v>229</v>
      </c>
    </row>
    <row r="241" s="12" customFormat="1" ht="20.88" customHeight="1">
      <c r="A241" s="12"/>
      <c r="B241" s="201"/>
      <c r="C241" s="202"/>
      <c r="D241" s="203" t="s">
        <v>76</v>
      </c>
      <c r="E241" s="216" t="s">
        <v>1589</v>
      </c>
      <c r="F241" s="216" t="s">
        <v>1590</v>
      </c>
      <c r="G241" s="202"/>
      <c r="H241" s="202"/>
      <c r="I241" s="205"/>
      <c r="J241" s="205"/>
      <c r="K241" s="217">
        <f>BK241</f>
        <v>0</v>
      </c>
      <c r="L241" s="202"/>
      <c r="M241" s="207"/>
      <c r="N241" s="208"/>
      <c r="O241" s="209"/>
      <c r="P241" s="209"/>
      <c r="Q241" s="210">
        <f>SUM(Q242:Q327)</f>
        <v>0</v>
      </c>
      <c r="R241" s="210">
        <f>SUM(R242:R327)</f>
        <v>0</v>
      </c>
      <c r="S241" s="209"/>
      <c r="T241" s="211">
        <f>SUM(T242:T327)</f>
        <v>0</v>
      </c>
      <c r="U241" s="209"/>
      <c r="V241" s="211">
        <f>SUM(V242:V327)</f>
        <v>0</v>
      </c>
      <c r="W241" s="209"/>
      <c r="X241" s="212">
        <f>SUM(X242:X327)</f>
        <v>0</v>
      </c>
      <c r="Y241" s="12"/>
      <c r="Z241" s="12"/>
      <c r="AA241" s="12"/>
      <c r="AB241" s="12"/>
      <c r="AC241" s="12"/>
      <c r="AD241" s="12"/>
      <c r="AE241" s="12"/>
      <c r="AR241" s="213" t="s">
        <v>84</v>
      </c>
      <c r="AT241" s="214" t="s">
        <v>76</v>
      </c>
      <c r="AU241" s="214" t="s">
        <v>86</v>
      </c>
      <c r="AY241" s="213" t="s">
        <v>211</v>
      </c>
      <c r="BK241" s="215">
        <f>SUM(BK242:BK327)</f>
        <v>0</v>
      </c>
    </row>
    <row r="242" s="2" customFormat="1" ht="16.5" customHeight="1">
      <c r="A242" s="40"/>
      <c r="B242" s="41"/>
      <c r="C242" s="218" t="s">
        <v>609</v>
      </c>
      <c r="D242" s="218" t="s">
        <v>213</v>
      </c>
      <c r="E242" s="219" t="s">
        <v>1591</v>
      </c>
      <c r="F242" s="220" t="s">
        <v>2521</v>
      </c>
      <c r="G242" s="221" t="s">
        <v>688</v>
      </c>
      <c r="H242" s="222">
        <v>1</v>
      </c>
      <c r="I242" s="223"/>
      <c r="J242" s="223"/>
      <c r="K242" s="224">
        <f>ROUND(P242*H242,2)</f>
        <v>0</v>
      </c>
      <c r="L242" s="220" t="s">
        <v>22</v>
      </c>
      <c r="M242" s="46"/>
      <c r="N242" s="225" t="s">
        <v>22</v>
      </c>
      <c r="O242" s="226" t="s">
        <v>46</v>
      </c>
      <c r="P242" s="227">
        <f>I242+J242</f>
        <v>0</v>
      </c>
      <c r="Q242" s="227">
        <f>ROUND(I242*H242,2)</f>
        <v>0</v>
      </c>
      <c r="R242" s="227">
        <f>ROUND(J242*H242,2)</f>
        <v>0</v>
      </c>
      <c r="S242" s="86"/>
      <c r="T242" s="228">
        <f>S242*H242</f>
        <v>0</v>
      </c>
      <c r="U242" s="228">
        <v>0</v>
      </c>
      <c r="V242" s="228">
        <f>U242*H242</f>
        <v>0</v>
      </c>
      <c r="W242" s="228">
        <v>0</v>
      </c>
      <c r="X242" s="229">
        <f>W242*H242</f>
        <v>0</v>
      </c>
      <c r="Y242" s="40"/>
      <c r="Z242" s="40"/>
      <c r="AA242" s="40"/>
      <c r="AB242" s="40"/>
      <c r="AC242" s="40"/>
      <c r="AD242" s="40"/>
      <c r="AE242" s="40"/>
      <c r="AR242" s="230" t="s">
        <v>218</v>
      </c>
      <c r="AT242" s="230" t="s">
        <v>213</v>
      </c>
      <c r="AU242" s="230" t="s">
        <v>229</v>
      </c>
      <c r="AY242" s="19" t="s">
        <v>211</v>
      </c>
      <c r="BE242" s="231">
        <f>IF(O242="základní",K242,0)</f>
        <v>0</v>
      </c>
      <c r="BF242" s="231">
        <f>IF(O242="snížená",K242,0)</f>
        <v>0</v>
      </c>
      <c r="BG242" s="231">
        <f>IF(O242="zákl. přenesená",K242,0)</f>
        <v>0</v>
      </c>
      <c r="BH242" s="231">
        <f>IF(O242="sníž. přenesená",K242,0)</f>
        <v>0</v>
      </c>
      <c r="BI242" s="231">
        <f>IF(O242="nulová",K242,0)</f>
        <v>0</v>
      </c>
      <c r="BJ242" s="19" t="s">
        <v>84</v>
      </c>
      <c r="BK242" s="231">
        <f>ROUND(P242*H242,2)</f>
        <v>0</v>
      </c>
      <c r="BL242" s="19" t="s">
        <v>218</v>
      </c>
      <c r="BM242" s="230" t="s">
        <v>2522</v>
      </c>
    </row>
    <row r="243" s="2" customFormat="1">
      <c r="A243" s="40"/>
      <c r="B243" s="41"/>
      <c r="C243" s="42"/>
      <c r="D243" s="232" t="s">
        <v>220</v>
      </c>
      <c r="E243" s="42"/>
      <c r="F243" s="233" t="s">
        <v>2521</v>
      </c>
      <c r="G243" s="42"/>
      <c r="H243" s="42"/>
      <c r="I243" s="234"/>
      <c r="J243" s="234"/>
      <c r="K243" s="42"/>
      <c r="L243" s="42"/>
      <c r="M243" s="46"/>
      <c r="N243" s="235"/>
      <c r="O243" s="236"/>
      <c r="P243" s="86"/>
      <c r="Q243" s="86"/>
      <c r="R243" s="86"/>
      <c r="S243" s="86"/>
      <c r="T243" s="86"/>
      <c r="U243" s="86"/>
      <c r="V243" s="86"/>
      <c r="W243" s="86"/>
      <c r="X243" s="87"/>
      <c r="Y243" s="40"/>
      <c r="Z243" s="40"/>
      <c r="AA243" s="40"/>
      <c r="AB243" s="40"/>
      <c r="AC243" s="40"/>
      <c r="AD243" s="40"/>
      <c r="AE243" s="40"/>
      <c r="AT243" s="19" t="s">
        <v>220</v>
      </c>
      <c r="AU243" s="19" t="s">
        <v>229</v>
      </c>
    </row>
    <row r="244" s="2" customFormat="1" ht="16.5" customHeight="1">
      <c r="A244" s="40"/>
      <c r="B244" s="41"/>
      <c r="C244" s="218" t="s">
        <v>615</v>
      </c>
      <c r="D244" s="218" t="s">
        <v>213</v>
      </c>
      <c r="E244" s="219" t="s">
        <v>1594</v>
      </c>
      <c r="F244" s="220" t="s">
        <v>2523</v>
      </c>
      <c r="G244" s="221" t="s">
        <v>688</v>
      </c>
      <c r="H244" s="222">
        <v>1</v>
      </c>
      <c r="I244" s="223"/>
      <c r="J244" s="223"/>
      <c r="K244" s="224">
        <f>ROUND(P244*H244,2)</f>
        <v>0</v>
      </c>
      <c r="L244" s="220" t="s">
        <v>22</v>
      </c>
      <c r="M244" s="46"/>
      <c r="N244" s="225" t="s">
        <v>22</v>
      </c>
      <c r="O244" s="226" t="s">
        <v>46</v>
      </c>
      <c r="P244" s="227">
        <f>I244+J244</f>
        <v>0</v>
      </c>
      <c r="Q244" s="227">
        <f>ROUND(I244*H244,2)</f>
        <v>0</v>
      </c>
      <c r="R244" s="227">
        <f>ROUND(J244*H244,2)</f>
        <v>0</v>
      </c>
      <c r="S244" s="86"/>
      <c r="T244" s="228">
        <f>S244*H244</f>
        <v>0</v>
      </c>
      <c r="U244" s="228">
        <v>0</v>
      </c>
      <c r="V244" s="228">
        <f>U244*H244</f>
        <v>0</v>
      </c>
      <c r="W244" s="228">
        <v>0</v>
      </c>
      <c r="X244" s="229">
        <f>W244*H244</f>
        <v>0</v>
      </c>
      <c r="Y244" s="40"/>
      <c r="Z244" s="40"/>
      <c r="AA244" s="40"/>
      <c r="AB244" s="40"/>
      <c r="AC244" s="40"/>
      <c r="AD244" s="40"/>
      <c r="AE244" s="40"/>
      <c r="AR244" s="230" t="s">
        <v>218</v>
      </c>
      <c r="AT244" s="230" t="s">
        <v>213</v>
      </c>
      <c r="AU244" s="230" t="s">
        <v>229</v>
      </c>
      <c r="AY244" s="19" t="s">
        <v>211</v>
      </c>
      <c r="BE244" s="231">
        <f>IF(O244="základní",K244,0)</f>
        <v>0</v>
      </c>
      <c r="BF244" s="231">
        <f>IF(O244="snížená",K244,0)</f>
        <v>0</v>
      </c>
      <c r="BG244" s="231">
        <f>IF(O244="zákl. přenesená",K244,0)</f>
        <v>0</v>
      </c>
      <c r="BH244" s="231">
        <f>IF(O244="sníž. přenesená",K244,0)</f>
        <v>0</v>
      </c>
      <c r="BI244" s="231">
        <f>IF(O244="nulová",K244,0)</f>
        <v>0</v>
      </c>
      <c r="BJ244" s="19" t="s">
        <v>84</v>
      </c>
      <c r="BK244" s="231">
        <f>ROUND(P244*H244,2)</f>
        <v>0</v>
      </c>
      <c r="BL244" s="19" t="s">
        <v>218</v>
      </c>
      <c r="BM244" s="230" t="s">
        <v>2524</v>
      </c>
    </row>
    <row r="245" s="2" customFormat="1">
      <c r="A245" s="40"/>
      <c r="B245" s="41"/>
      <c r="C245" s="42"/>
      <c r="D245" s="232" t="s">
        <v>220</v>
      </c>
      <c r="E245" s="42"/>
      <c r="F245" s="233" t="s">
        <v>2523</v>
      </c>
      <c r="G245" s="42"/>
      <c r="H245" s="42"/>
      <c r="I245" s="234"/>
      <c r="J245" s="234"/>
      <c r="K245" s="42"/>
      <c r="L245" s="42"/>
      <c r="M245" s="46"/>
      <c r="N245" s="235"/>
      <c r="O245" s="236"/>
      <c r="P245" s="86"/>
      <c r="Q245" s="86"/>
      <c r="R245" s="86"/>
      <c r="S245" s="86"/>
      <c r="T245" s="86"/>
      <c r="U245" s="86"/>
      <c r="V245" s="86"/>
      <c r="W245" s="86"/>
      <c r="X245" s="87"/>
      <c r="Y245" s="40"/>
      <c r="Z245" s="40"/>
      <c r="AA245" s="40"/>
      <c r="AB245" s="40"/>
      <c r="AC245" s="40"/>
      <c r="AD245" s="40"/>
      <c r="AE245" s="40"/>
      <c r="AT245" s="19" t="s">
        <v>220</v>
      </c>
      <c r="AU245" s="19" t="s">
        <v>229</v>
      </c>
    </row>
    <row r="246" s="2" customFormat="1" ht="16.5" customHeight="1">
      <c r="A246" s="40"/>
      <c r="B246" s="41"/>
      <c r="C246" s="218" t="s">
        <v>619</v>
      </c>
      <c r="D246" s="218" t="s">
        <v>213</v>
      </c>
      <c r="E246" s="219" t="s">
        <v>1598</v>
      </c>
      <c r="F246" s="220" t="s">
        <v>2525</v>
      </c>
      <c r="G246" s="221" t="s">
        <v>688</v>
      </c>
      <c r="H246" s="222">
        <v>5</v>
      </c>
      <c r="I246" s="223"/>
      <c r="J246" s="223"/>
      <c r="K246" s="224">
        <f>ROUND(P246*H246,2)</f>
        <v>0</v>
      </c>
      <c r="L246" s="220" t="s">
        <v>22</v>
      </c>
      <c r="M246" s="46"/>
      <c r="N246" s="225" t="s">
        <v>22</v>
      </c>
      <c r="O246" s="226" t="s">
        <v>46</v>
      </c>
      <c r="P246" s="227">
        <f>I246+J246</f>
        <v>0</v>
      </c>
      <c r="Q246" s="227">
        <f>ROUND(I246*H246,2)</f>
        <v>0</v>
      </c>
      <c r="R246" s="227">
        <f>ROUND(J246*H246,2)</f>
        <v>0</v>
      </c>
      <c r="S246" s="86"/>
      <c r="T246" s="228">
        <f>S246*H246</f>
        <v>0</v>
      </c>
      <c r="U246" s="228">
        <v>0</v>
      </c>
      <c r="V246" s="228">
        <f>U246*H246</f>
        <v>0</v>
      </c>
      <c r="W246" s="228">
        <v>0</v>
      </c>
      <c r="X246" s="229">
        <f>W246*H246</f>
        <v>0</v>
      </c>
      <c r="Y246" s="40"/>
      <c r="Z246" s="40"/>
      <c r="AA246" s="40"/>
      <c r="AB246" s="40"/>
      <c r="AC246" s="40"/>
      <c r="AD246" s="40"/>
      <c r="AE246" s="40"/>
      <c r="AR246" s="230" t="s">
        <v>218</v>
      </c>
      <c r="AT246" s="230" t="s">
        <v>213</v>
      </c>
      <c r="AU246" s="230" t="s">
        <v>229</v>
      </c>
      <c r="AY246" s="19" t="s">
        <v>211</v>
      </c>
      <c r="BE246" s="231">
        <f>IF(O246="základní",K246,0)</f>
        <v>0</v>
      </c>
      <c r="BF246" s="231">
        <f>IF(O246="snížená",K246,0)</f>
        <v>0</v>
      </c>
      <c r="BG246" s="231">
        <f>IF(O246="zákl. přenesená",K246,0)</f>
        <v>0</v>
      </c>
      <c r="BH246" s="231">
        <f>IF(O246="sníž. přenesená",K246,0)</f>
        <v>0</v>
      </c>
      <c r="BI246" s="231">
        <f>IF(O246="nulová",K246,0)</f>
        <v>0</v>
      </c>
      <c r="BJ246" s="19" t="s">
        <v>84</v>
      </c>
      <c r="BK246" s="231">
        <f>ROUND(P246*H246,2)</f>
        <v>0</v>
      </c>
      <c r="BL246" s="19" t="s">
        <v>218</v>
      </c>
      <c r="BM246" s="230" t="s">
        <v>2526</v>
      </c>
    </row>
    <row r="247" s="2" customFormat="1">
      <c r="A247" s="40"/>
      <c r="B247" s="41"/>
      <c r="C247" s="42"/>
      <c r="D247" s="232" t="s">
        <v>220</v>
      </c>
      <c r="E247" s="42"/>
      <c r="F247" s="233" t="s">
        <v>2525</v>
      </c>
      <c r="G247" s="42"/>
      <c r="H247" s="42"/>
      <c r="I247" s="234"/>
      <c r="J247" s="234"/>
      <c r="K247" s="42"/>
      <c r="L247" s="42"/>
      <c r="M247" s="46"/>
      <c r="N247" s="235"/>
      <c r="O247" s="236"/>
      <c r="P247" s="86"/>
      <c r="Q247" s="86"/>
      <c r="R247" s="86"/>
      <c r="S247" s="86"/>
      <c r="T247" s="86"/>
      <c r="U247" s="86"/>
      <c r="V247" s="86"/>
      <c r="W247" s="86"/>
      <c r="X247" s="87"/>
      <c r="Y247" s="40"/>
      <c r="Z247" s="40"/>
      <c r="AA247" s="40"/>
      <c r="AB247" s="40"/>
      <c r="AC247" s="40"/>
      <c r="AD247" s="40"/>
      <c r="AE247" s="40"/>
      <c r="AT247" s="19" t="s">
        <v>220</v>
      </c>
      <c r="AU247" s="19" t="s">
        <v>229</v>
      </c>
    </row>
    <row r="248" s="2" customFormat="1" ht="16.5" customHeight="1">
      <c r="A248" s="40"/>
      <c r="B248" s="41"/>
      <c r="C248" s="218" t="s">
        <v>626</v>
      </c>
      <c r="D248" s="218" t="s">
        <v>213</v>
      </c>
      <c r="E248" s="219" t="s">
        <v>1601</v>
      </c>
      <c r="F248" s="220" t="s">
        <v>2527</v>
      </c>
      <c r="G248" s="221" t="s">
        <v>688</v>
      </c>
      <c r="H248" s="222">
        <v>1</v>
      </c>
      <c r="I248" s="223"/>
      <c r="J248" s="223"/>
      <c r="K248" s="224">
        <f>ROUND(P248*H248,2)</f>
        <v>0</v>
      </c>
      <c r="L248" s="220" t="s">
        <v>22</v>
      </c>
      <c r="M248" s="46"/>
      <c r="N248" s="225" t="s">
        <v>22</v>
      </c>
      <c r="O248" s="226" t="s">
        <v>46</v>
      </c>
      <c r="P248" s="227">
        <f>I248+J248</f>
        <v>0</v>
      </c>
      <c r="Q248" s="227">
        <f>ROUND(I248*H248,2)</f>
        <v>0</v>
      </c>
      <c r="R248" s="227">
        <f>ROUND(J248*H248,2)</f>
        <v>0</v>
      </c>
      <c r="S248" s="86"/>
      <c r="T248" s="228">
        <f>S248*H248</f>
        <v>0</v>
      </c>
      <c r="U248" s="228">
        <v>0</v>
      </c>
      <c r="V248" s="228">
        <f>U248*H248</f>
        <v>0</v>
      </c>
      <c r="W248" s="228">
        <v>0</v>
      </c>
      <c r="X248" s="229">
        <f>W248*H248</f>
        <v>0</v>
      </c>
      <c r="Y248" s="40"/>
      <c r="Z248" s="40"/>
      <c r="AA248" s="40"/>
      <c r="AB248" s="40"/>
      <c r="AC248" s="40"/>
      <c r="AD248" s="40"/>
      <c r="AE248" s="40"/>
      <c r="AR248" s="230" t="s">
        <v>218</v>
      </c>
      <c r="AT248" s="230" t="s">
        <v>213</v>
      </c>
      <c r="AU248" s="230" t="s">
        <v>229</v>
      </c>
      <c r="AY248" s="19" t="s">
        <v>211</v>
      </c>
      <c r="BE248" s="231">
        <f>IF(O248="základní",K248,0)</f>
        <v>0</v>
      </c>
      <c r="BF248" s="231">
        <f>IF(O248="snížená",K248,0)</f>
        <v>0</v>
      </c>
      <c r="BG248" s="231">
        <f>IF(O248="zákl. přenesená",K248,0)</f>
        <v>0</v>
      </c>
      <c r="BH248" s="231">
        <f>IF(O248="sníž. přenesená",K248,0)</f>
        <v>0</v>
      </c>
      <c r="BI248" s="231">
        <f>IF(O248="nulová",K248,0)</f>
        <v>0</v>
      </c>
      <c r="BJ248" s="19" t="s">
        <v>84</v>
      </c>
      <c r="BK248" s="231">
        <f>ROUND(P248*H248,2)</f>
        <v>0</v>
      </c>
      <c r="BL248" s="19" t="s">
        <v>218</v>
      </c>
      <c r="BM248" s="230" t="s">
        <v>2528</v>
      </c>
    </row>
    <row r="249" s="2" customFormat="1">
      <c r="A249" s="40"/>
      <c r="B249" s="41"/>
      <c r="C249" s="42"/>
      <c r="D249" s="232" t="s">
        <v>220</v>
      </c>
      <c r="E249" s="42"/>
      <c r="F249" s="233" t="s">
        <v>2527</v>
      </c>
      <c r="G249" s="42"/>
      <c r="H249" s="42"/>
      <c r="I249" s="234"/>
      <c r="J249" s="234"/>
      <c r="K249" s="42"/>
      <c r="L249" s="42"/>
      <c r="M249" s="46"/>
      <c r="N249" s="235"/>
      <c r="O249" s="236"/>
      <c r="P249" s="86"/>
      <c r="Q249" s="86"/>
      <c r="R249" s="86"/>
      <c r="S249" s="86"/>
      <c r="T249" s="86"/>
      <c r="U249" s="86"/>
      <c r="V249" s="86"/>
      <c r="W249" s="86"/>
      <c r="X249" s="87"/>
      <c r="Y249" s="40"/>
      <c r="Z249" s="40"/>
      <c r="AA249" s="40"/>
      <c r="AB249" s="40"/>
      <c r="AC249" s="40"/>
      <c r="AD249" s="40"/>
      <c r="AE249" s="40"/>
      <c r="AT249" s="19" t="s">
        <v>220</v>
      </c>
      <c r="AU249" s="19" t="s">
        <v>229</v>
      </c>
    </row>
    <row r="250" s="2" customFormat="1" ht="16.5" customHeight="1">
      <c r="A250" s="40"/>
      <c r="B250" s="41"/>
      <c r="C250" s="218" t="s">
        <v>634</v>
      </c>
      <c r="D250" s="218" t="s">
        <v>213</v>
      </c>
      <c r="E250" s="219" t="s">
        <v>1604</v>
      </c>
      <c r="F250" s="220" t="s">
        <v>2529</v>
      </c>
      <c r="G250" s="221" t="s">
        <v>688</v>
      </c>
      <c r="H250" s="222">
        <v>6</v>
      </c>
      <c r="I250" s="223"/>
      <c r="J250" s="223"/>
      <c r="K250" s="224">
        <f>ROUND(P250*H250,2)</f>
        <v>0</v>
      </c>
      <c r="L250" s="220" t="s">
        <v>22</v>
      </c>
      <c r="M250" s="46"/>
      <c r="N250" s="225" t="s">
        <v>22</v>
      </c>
      <c r="O250" s="226" t="s">
        <v>46</v>
      </c>
      <c r="P250" s="227">
        <f>I250+J250</f>
        <v>0</v>
      </c>
      <c r="Q250" s="227">
        <f>ROUND(I250*H250,2)</f>
        <v>0</v>
      </c>
      <c r="R250" s="227">
        <f>ROUND(J250*H250,2)</f>
        <v>0</v>
      </c>
      <c r="S250" s="86"/>
      <c r="T250" s="228">
        <f>S250*H250</f>
        <v>0</v>
      </c>
      <c r="U250" s="228">
        <v>0</v>
      </c>
      <c r="V250" s="228">
        <f>U250*H250</f>
        <v>0</v>
      </c>
      <c r="W250" s="228">
        <v>0</v>
      </c>
      <c r="X250" s="229">
        <f>W250*H250</f>
        <v>0</v>
      </c>
      <c r="Y250" s="40"/>
      <c r="Z250" s="40"/>
      <c r="AA250" s="40"/>
      <c r="AB250" s="40"/>
      <c r="AC250" s="40"/>
      <c r="AD250" s="40"/>
      <c r="AE250" s="40"/>
      <c r="AR250" s="230" t="s">
        <v>218</v>
      </c>
      <c r="AT250" s="230" t="s">
        <v>213</v>
      </c>
      <c r="AU250" s="230" t="s">
        <v>229</v>
      </c>
      <c r="AY250" s="19" t="s">
        <v>211</v>
      </c>
      <c r="BE250" s="231">
        <f>IF(O250="základní",K250,0)</f>
        <v>0</v>
      </c>
      <c r="BF250" s="231">
        <f>IF(O250="snížená",K250,0)</f>
        <v>0</v>
      </c>
      <c r="BG250" s="231">
        <f>IF(O250="zákl. přenesená",K250,0)</f>
        <v>0</v>
      </c>
      <c r="BH250" s="231">
        <f>IF(O250="sníž. přenesená",K250,0)</f>
        <v>0</v>
      </c>
      <c r="BI250" s="231">
        <f>IF(O250="nulová",K250,0)</f>
        <v>0</v>
      </c>
      <c r="BJ250" s="19" t="s">
        <v>84</v>
      </c>
      <c r="BK250" s="231">
        <f>ROUND(P250*H250,2)</f>
        <v>0</v>
      </c>
      <c r="BL250" s="19" t="s">
        <v>218</v>
      </c>
      <c r="BM250" s="230" t="s">
        <v>2530</v>
      </c>
    </row>
    <row r="251" s="2" customFormat="1">
      <c r="A251" s="40"/>
      <c r="B251" s="41"/>
      <c r="C251" s="42"/>
      <c r="D251" s="232" t="s">
        <v>220</v>
      </c>
      <c r="E251" s="42"/>
      <c r="F251" s="233" t="s">
        <v>2529</v>
      </c>
      <c r="G251" s="42"/>
      <c r="H251" s="42"/>
      <c r="I251" s="234"/>
      <c r="J251" s="234"/>
      <c r="K251" s="42"/>
      <c r="L251" s="42"/>
      <c r="M251" s="46"/>
      <c r="N251" s="235"/>
      <c r="O251" s="236"/>
      <c r="P251" s="86"/>
      <c r="Q251" s="86"/>
      <c r="R251" s="86"/>
      <c r="S251" s="86"/>
      <c r="T251" s="86"/>
      <c r="U251" s="86"/>
      <c r="V251" s="86"/>
      <c r="W251" s="86"/>
      <c r="X251" s="87"/>
      <c r="Y251" s="40"/>
      <c r="Z251" s="40"/>
      <c r="AA251" s="40"/>
      <c r="AB251" s="40"/>
      <c r="AC251" s="40"/>
      <c r="AD251" s="40"/>
      <c r="AE251" s="40"/>
      <c r="AT251" s="19" t="s">
        <v>220</v>
      </c>
      <c r="AU251" s="19" t="s">
        <v>229</v>
      </c>
    </row>
    <row r="252" s="2" customFormat="1" ht="16.5" customHeight="1">
      <c r="A252" s="40"/>
      <c r="B252" s="41"/>
      <c r="C252" s="218" t="s">
        <v>1091</v>
      </c>
      <c r="D252" s="218" t="s">
        <v>213</v>
      </c>
      <c r="E252" s="219" t="s">
        <v>1607</v>
      </c>
      <c r="F252" s="220" t="s">
        <v>2531</v>
      </c>
      <c r="G252" s="221" t="s">
        <v>688</v>
      </c>
      <c r="H252" s="222">
        <v>7</v>
      </c>
      <c r="I252" s="223"/>
      <c r="J252" s="223"/>
      <c r="K252" s="224">
        <f>ROUND(P252*H252,2)</f>
        <v>0</v>
      </c>
      <c r="L252" s="220" t="s">
        <v>22</v>
      </c>
      <c r="M252" s="46"/>
      <c r="N252" s="225" t="s">
        <v>22</v>
      </c>
      <c r="O252" s="226" t="s">
        <v>46</v>
      </c>
      <c r="P252" s="227">
        <f>I252+J252</f>
        <v>0</v>
      </c>
      <c r="Q252" s="227">
        <f>ROUND(I252*H252,2)</f>
        <v>0</v>
      </c>
      <c r="R252" s="227">
        <f>ROUND(J252*H252,2)</f>
        <v>0</v>
      </c>
      <c r="S252" s="86"/>
      <c r="T252" s="228">
        <f>S252*H252</f>
        <v>0</v>
      </c>
      <c r="U252" s="228">
        <v>0</v>
      </c>
      <c r="V252" s="228">
        <f>U252*H252</f>
        <v>0</v>
      </c>
      <c r="W252" s="228">
        <v>0</v>
      </c>
      <c r="X252" s="229">
        <f>W252*H252</f>
        <v>0</v>
      </c>
      <c r="Y252" s="40"/>
      <c r="Z252" s="40"/>
      <c r="AA252" s="40"/>
      <c r="AB252" s="40"/>
      <c r="AC252" s="40"/>
      <c r="AD252" s="40"/>
      <c r="AE252" s="40"/>
      <c r="AR252" s="230" t="s">
        <v>218</v>
      </c>
      <c r="AT252" s="230" t="s">
        <v>213</v>
      </c>
      <c r="AU252" s="230" t="s">
        <v>229</v>
      </c>
      <c r="AY252" s="19" t="s">
        <v>211</v>
      </c>
      <c r="BE252" s="231">
        <f>IF(O252="základní",K252,0)</f>
        <v>0</v>
      </c>
      <c r="BF252" s="231">
        <f>IF(O252="snížená",K252,0)</f>
        <v>0</v>
      </c>
      <c r="BG252" s="231">
        <f>IF(O252="zákl. přenesená",K252,0)</f>
        <v>0</v>
      </c>
      <c r="BH252" s="231">
        <f>IF(O252="sníž. přenesená",K252,0)</f>
        <v>0</v>
      </c>
      <c r="BI252" s="231">
        <f>IF(O252="nulová",K252,0)</f>
        <v>0</v>
      </c>
      <c r="BJ252" s="19" t="s">
        <v>84</v>
      </c>
      <c r="BK252" s="231">
        <f>ROUND(P252*H252,2)</f>
        <v>0</v>
      </c>
      <c r="BL252" s="19" t="s">
        <v>218</v>
      </c>
      <c r="BM252" s="230" t="s">
        <v>2532</v>
      </c>
    </row>
    <row r="253" s="2" customFormat="1">
      <c r="A253" s="40"/>
      <c r="B253" s="41"/>
      <c r="C253" s="42"/>
      <c r="D253" s="232" t="s">
        <v>220</v>
      </c>
      <c r="E253" s="42"/>
      <c r="F253" s="233" t="s">
        <v>2531</v>
      </c>
      <c r="G253" s="42"/>
      <c r="H253" s="42"/>
      <c r="I253" s="234"/>
      <c r="J253" s="234"/>
      <c r="K253" s="42"/>
      <c r="L253" s="42"/>
      <c r="M253" s="46"/>
      <c r="N253" s="235"/>
      <c r="O253" s="236"/>
      <c r="P253" s="86"/>
      <c r="Q253" s="86"/>
      <c r="R253" s="86"/>
      <c r="S253" s="86"/>
      <c r="T253" s="86"/>
      <c r="U253" s="86"/>
      <c r="V253" s="86"/>
      <c r="W253" s="86"/>
      <c r="X253" s="87"/>
      <c r="Y253" s="40"/>
      <c r="Z253" s="40"/>
      <c r="AA253" s="40"/>
      <c r="AB253" s="40"/>
      <c r="AC253" s="40"/>
      <c r="AD253" s="40"/>
      <c r="AE253" s="40"/>
      <c r="AT253" s="19" t="s">
        <v>220</v>
      </c>
      <c r="AU253" s="19" t="s">
        <v>229</v>
      </c>
    </row>
    <row r="254" s="2" customFormat="1" ht="16.5" customHeight="1">
      <c r="A254" s="40"/>
      <c r="B254" s="41"/>
      <c r="C254" s="218" t="s">
        <v>1097</v>
      </c>
      <c r="D254" s="218" t="s">
        <v>213</v>
      </c>
      <c r="E254" s="219" t="s">
        <v>1610</v>
      </c>
      <c r="F254" s="220" t="s">
        <v>2533</v>
      </c>
      <c r="G254" s="221" t="s">
        <v>688</v>
      </c>
      <c r="H254" s="222">
        <v>4</v>
      </c>
      <c r="I254" s="223"/>
      <c r="J254" s="223"/>
      <c r="K254" s="224">
        <f>ROUND(P254*H254,2)</f>
        <v>0</v>
      </c>
      <c r="L254" s="220" t="s">
        <v>22</v>
      </c>
      <c r="M254" s="46"/>
      <c r="N254" s="225" t="s">
        <v>22</v>
      </c>
      <c r="O254" s="226" t="s">
        <v>46</v>
      </c>
      <c r="P254" s="227">
        <f>I254+J254</f>
        <v>0</v>
      </c>
      <c r="Q254" s="227">
        <f>ROUND(I254*H254,2)</f>
        <v>0</v>
      </c>
      <c r="R254" s="227">
        <f>ROUND(J254*H254,2)</f>
        <v>0</v>
      </c>
      <c r="S254" s="86"/>
      <c r="T254" s="228">
        <f>S254*H254</f>
        <v>0</v>
      </c>
      <c r="U254" s="228">
        <v>0</v>
      </c>
      <c r="V254" s="228">
        <f>U254*H254</f>
        <v>0</v>
      </c>
      <c r="W254" s="228">
        <v>0</v>
      </c>
      <c r="X254" s="229">
        <f>W254*H254</f>
        <v>0</v>
      </c>
      <c r="Y254" s="40"/>
      <c r="Z254" s="40"/>
      <c r="AA254" s="40"/>
      <c r="AB254" s="40"/>
      <c r="AC254" s="40"/>
      <c r="AD254" s="40"/>
      <c r="AE254" s="40"/>
      <c r="AR254" s="230" t="s">
        <v>218</v>
      </c>
      <c r="AT254" s="230" t="s">
        <v>213</v>
      </c>
      <c r="AU254" s="230" t="s">
        <v>229</v>
      </c>
      <c r="AY254" s="19" t="s">
        <v>211</v>
      </c>
      <c r="BE254" s="231">
        <f>IF(O254="základní",K254,0)</f>
        <v>0</v>
      </c>
      <c r="BF254" s="231">
        <f>IF(O254="snížená",K254,0)</f>
        <v>0</v>
      </c>
      <c r="BG254" s="231">
        <f>IF(O254="zákl. přenesená",K254,0)</f>
        <v>0</v>
      </c>
      <c r="BH254" s="231">
        <f>IF(O254="sníž. přenesená",K254,0)</f>
        <v>0</v>
      </c>
      <c r="BI254" s="231">
        <f>IF(O254="nulová",K254,0)</f>
        <v>0</v>
      </c>
      <c r="BJ254" s="19" t="s">
        <v>84</v>
      </c>
      <c r="BK254" s="231">
        <f>ROUND(P254*H254,2)</f>
        <v>0</v>
      </c>
      <c r="BL254" s="19" t="s">
        <v>218</v>
      </c>
      <c r="BM254" s="230" t="s">
        <v>2534</v>
      </c>
    </row>
    <row r="255" s="2" customFormat="1">
      <c r="A255" s="40"/>
      <c r="B255" s="41"/>
      <c r="C255" s="42"/>
      <c r="D255" s="232" t="s">
        <v>220</v>
      </c>
      <c r="E255" s="42"/>
      <c r="F255" s="233" t="s">
        <v>2533</v>
      </c>
      <c r="G255" s="42"/>
      <c r="H255" s="42"/>
      <c r="I255" s="234"/>
      <c r="J255" s="234"/>
      <c r="K255" s="42"/>
      <c r="L255" s="42"/>
      <c r="M255" s="46"/>
      <c r="N255" s="235"/>
      <c r="O255" s="236"/>
      <c r="P255" s="86"/>
      <c r="Q255" s="86"/>
      <c r="R255" s="86"/>
      <c r="S255" s="86"/>
      <c r="T255" s="86"/>
      <c r="U255" s="86"/>
      <c r="V255" s="86"/>
      <c r="W255" s="86"/>
      <c r="X255" s="87"/>
      <c r="Y255" s="40"/>
      <c r="Z255" s="40"/>
      <c r="AA255" s="40"/>
      <c r="AB255" s="40"/>
      <c r="AC255" s="40"/>
      <c r="AD255" s="40"/>
      <c r="AE255" s="40"/>
      <c r="AT255" s="19" t="s">
        <v>220</v>
      </c>
      <c r="AU255" s="19" t="s">
        <v>229</v>
      </c>
    </row>
    <row r="256" s="2" customFormat="1" ht="16.5" customHeight="1">
      <c r="A256" s="40"/>
      <c r="B256" s="41"/>
      <c r="C256" s="218" t="s">
        <v>1103</v>
      </c>
      <c r="D256" s="218" t="s">
        <v>213</v>
      </c>
      <c r="E256" s="219" t="s">
        <v>1613</v>
      </c>
      <c r="F256" s="220" t="s">
        <v>1592</v>
      </c>
      <c r="G256" s="221" t="s">
        <v>688</v>
      </c>
      <c r="H256" s="222">
        <v>1</v>
      </c>
      <c r="I256" s="223"/>
      <c r="J256" s="223"/>
      <c r="K256" s="224">
        <f>ROUND(P256*H256,2)</f>
        <v>0</v>
      </c>
      <c r="L256" s="220" t="s">
        <v>22</v>
      </c>
      <c r="M256" s="46"/>
      <c r="N256" s="225" t="s">
        <v>22</v>
      </c>
      <c r="O256" s="226" t="s">
        <v>46</v>
      </c>
      <c r="P256" s="227">
        <f>I256+J256</f>
        <v>0</v>
      </c>
      <c r="Q256" s="227">
        <f>ROUND(I256*H256,2)</f>
        <v>0</v>
      </c>
      <c r="R256" s="227">
        <f>ROUND(J256*H256,2)</f>
        <v>0</v>
      </c>
      <c r="S256" s="86"/>
      <c r="T256" s="228">
        <f>S256*H256</f>
        <v>0</v>
      </c>
      <c r="U256" s="228">
        <v>0</v>
      </c>
      <c r="V256" s="228">
        <f>U256*H256</f>
        <v>0</v>
      </c>
      <c r="W256" s="228">
        <v>0</v>
      </c>
      <c r="X256" s="229">
        <f>W256*H256</f>
        <v>0</v>
      </c>
      <c r="Y256" s="40"/>
      <c r="Z256" s="40"/>
      <c r="AA256" s="40"/>
      <c r="AB256" s="40"/>
      <c r="AC256" s="40"/>
      <c r="AD256" s="40"/>
      <c r="AE256" s="40"/>
      <c r="AR256" s="230" t="s">
        <v>218</v>
      </c>
      <c r="AT256" s="230" t="s">
        <v>213</v>
      </c>
      <c r="AU256" s="230" t="s">
        <v>229</v>
      </c>
      <c r="AY256" s="19" t="s">
        <v>211</v>
      </c>
      <c r="BE256" s="231">
        <f>IF(O256="základní",K256,0)</f>
        <v>0</v>
      </c>
      <c r="BF256" s="231">
        <f>IF(O256="snížená",K256,0)</f>
        <v>0</v>
      </c>
      <c r="BG256" s="231">
        <f>IF(O256="zákl. přenesená",K256,0)</f>
        <v>0</v>
      </c>
      <c r="BH256" s="231">
        <f>IF(O256="sníž. přenesená",K256,0)</f>
        <v>0</v>
      </c>
      <c r="BI256" s="231">
        <f>IF(O256="nulová",K256,0)</f>
        <v>0</v>
      </c>
      <c r="BJ256" s="19" t="s">
        <v>84</v>
      </c>
      <c r="BK256" s="231">
        <f>ROUND(P256*H256,2)</f>
        <v>0</v>
      </c>
      <c r="BL256" s="19" t="s">
        <v>218</v>
      </c>
      <c r="BM256" s="230" t="s">
        <v>2535</v>
      </c>
    </row>
    <row r="257" s="2" customFormat="1">
      <c r="A257" s="40"/>
      <c r="B257" s="41"/>
      <c r="C257" s="42"/>
      <c r="D257" s="232" t="s">
        <v>220</v>
      </c>
      <c r="E257" s="42"/>
      <c r="F257" s="233" t="s">
        <v>1592</v>
      </c>
      <c r="G257" s="42"/>
      <c r="H257" s="42"/>
      <c r="I257" s="234"/>
      <c r="J257" s="234"/>
      <c r="K257" s="42"/>
      <c r="L257" s="42"/>
      <c r="M257" s="46"/>
      <c r="N257" s="235"/>
      <c r="O257" s="236"/>
      <c r="P257" s="86"/>
      <c r="Q257" s="86"/>
      <c r="R257" s="86"/>
      <c r="S257" s="86"/>
      <c r="T257" s="86"/>
      <c r="U257" s="86"/>
      <c r="V257" s="86"/>
      <c r="W257" s="86"/>
      <c r="X257" s="87"/>
      <c r="Y257" s="40"/>
      <c r="Z257" s="40"/>
      <c r="AA257" s="40"/>
      <c r="AB257" s="40"/>
      <c r="AC257" s="40"/>
      <c r="AD257" s="40"/>
      <c r="AE257" s="40"/>
      <c r="AT257" s="19" t="s">
        <v>220</v>
      </c>
      <c r="AU257" s="19" t="s">
        <v>229</v>
      </c>
    </row>
    <row r="258" s="2" customFormat="1" ht="16.5" customHeight="1">
      <c r="A258" s="40"/>
      <c r="B258" s="41"/>
      <c r="C258" s="218" t="s">
        <v>1108</v>
      </c>
      <c r="D258" s="218" t="s">
        <v>213</v>
      </c>
      <c r="E258" s="219" t="s">
        <v>1616</v>
      </c>
      <c r="F258" s="220" t="s">
        <v>2536</v>
      </c>
      <c r="G258" s="221" t="s">
        <v>688</v>
      </c>
      <c r="H258" s="222">
        <v>12</v>
      </c>
      <c r="I258" s="223"/>
      <c r="J258" s="223"/>
      <c r="K258" s="224">
        <f>ROUND(P258*H258,2)</f>
        <v>0</v>
      </c>
      <c r="L258" s="220" t="s">
        <v>22</v>
      </c>
      <c r="M258" s="46"/>
      <c r="N258" s="225" t="s">
        <v>22</v>
      </c>
      <c r="O258" s="226" t="s">
        <v>46</v>
      </c>
      <c r="P258" s="227">
        <f>I258+J258</f>
        <v>0</v>
      </c>
      <c r="Q258" s="227">
        <f>ROUND(I258*H258,2)</f>
        <v>0</v>
      </c>
      <c r="R258" s="227">
        <f>ROUND(J258*H258,2)</f>
        <v>0</v>
      </c>
      <c r="S258" s="86"/>
      <c r="T258" s="228">
        <f>S258*H258</f>
        <v>0</v>
      </c>
      <c r="U258" s="228">
        <v>0</v>
      </c>
      <c r="V258" s="228">
        <f>U258*H258</f>
        <v>0</v>
      </c>
      <c r="W258" s="228">
        <v>0</v>
      </c>
      <c r="X258" s="229">
        <f>W258*H258</f>
        <v>0</v>
      </c>
      <c r="Y258" s="40"/>
      <c r="Z258" s="40"/>
      <c r="AA258" s="40"/>
      <c r="AB258" s="40"/>
      <c r="AC258" s="40"/>
      <c r="AD258" s="40"/>
      <c r="AE258" s="40"/>
      <c r="AR258" s="230" t="s">
        <v>218</v>
      </c>
      <c r="AT258" s="230" t="s">
        <v>213</v>
      </c>
      <c r="AU258" s="230" t="s">
        <v>229</v>
      </c>
      <c r="AY258" s="19" t="s">
        <v>211</v>
      </c>
      <c r="BE258" s="231">
        <f>IF(O258="základní",K258,0)</f>
        <v>0</v>
      </c>
      <c r="BF258" s="231">
        <f>IF(O258="snížená",K258,0)</f>
        <v>0</v>
      </c>
      <c r="BG258" s="231">
        <f>IF(O258="zákl. přenesená",K258,0)</f>
        <v>0</v>
      </c>
      <c r="BH258" s="231">
        <f>IF(O258="sníž. přenesená",K258,0)</f>
        <v>0</v>
      </c>
      <c r="BI258" s="231">
        <f>IF(O258="nulová",K258,0)</f>
        <v>0</v>
      </c>
      <c r="BJ258" s="19" t="s">
        <v>84</v>
      </c>
      <c r="BK258" s="231">
        <f>ROUND(P258*H258,2)</f>
        <v>0</v>
      </c>
      <c r="BL258" s="19" t="s">
        <v>218</v>
      </c>
      <c r="BM258" s="230" t="s">
        <v>2537</v>
      </c>
    </row>
    <row r="259" s="2" customFormat="1">
      <c r="A259" s="40"/>
      <c r="B259" s="41"/>
      <c r="C259" s="42"/>
      <c r="D259" s="232" t="s">
        <v>220</v>
      </c>
      <c r="E259" s="42"/>
      <c r="F259" s="233" t="s">
        <v>2536</v>
      </c>
      <c r="G259" s="42"/>
      <c r="H259" s="42"/>
      <c r="I259" s="234"/>
      <c r="J259" s="234"/>
      <c r="K259" s="42"/>
      <c r="L259" s="42"/>
      <c r="M259" s="46"/>
      <c r="N259" s="235"/>
      <c r="O259" s="236"/>
      <c r="P259" s="86"/>
      <c r="Q259" s="86"/>
      <c r="R259" s="86"/>
      <c r="S259" s="86"/>
      <c r="T259" s="86"/>
      <c r="U259" s="86"/>
      <c r="V259" s="86"/>
      <c r="W259" s="86"/>
      <c r="X259" s="87"/>
      <c r="Y259" s="40"/>
      <c r="Z259" s="40"/>
      <c r="AA259" s="40"/>
      <c r="AB259" s="40"/>
      <c r="AC259" s="40"/>
      <c r="AD259" s="40"/>
      <c r="AE259" s="40"/>
      <c r="AT259" s="19" t="s">
        <v>220</v>
      </c>
      <c r="AU259" s="19" t="s">
        <v>229</v>
      </c>
    </row>
    <row r="260" s="2" customFormat="1" ht="16.5" customHeight="1">
      <c r="A260" s="40"/>
      <c r="B260" s="41"/>
      <c r="C260" s="218" t="s">
        <v>1113</v>
      </c>
      <c r="D260" s="218" t="s">
        <v>213</v>
      </c>
      <c r="E260" s="219" t="s">
        <v>1619</v>
      </c>
      <c r="F260" s="220" t="s">
        <v>2538</v>
      </c>
      <c r="G260" s="221" t="s">
        <v>688</v>
      </c>
      <c r="H260" s="222">
        <v>1</v>
      </c>
      <c r="I260" s="223"/>
      <c r="J260" s="223"/>
      <c r="K260" s="224">
        <f>ROUND(P260*H260,2)</f>
        <v>0</v>
      </c>
      <c r="L260" s="220" t="s">
        <v>22</v>
      </c>
      <c r="M260" s="46"/>
      <c r="N260" s="225" t="s">
        <v>22</v>
      </c>
      <c r="O260" s="226" t="s">
        <v>46</v>
      </c>
      <c r="P260" s="227">
        <f>I260+J260</f>
        <v>0</v>
      </c>
      <c r="Q260" s="227">
        <f>ROUND(I260*H260,2)</f>
        <v>0</v>
      </c>
      <c r="R260" s="227">
        <f>ROUND(J260*H260,2)</f>
        <v>0</v>
      </c>
      <c r="S260" s="86"/>
      <c r="T260" s="228">
        <f>S260*H260</f>
        <v>0</v>
      </c>
      <c r="U260" s="228">
        <v>0</v>
      </c>
      <c r="V260" s="228">
        <f>U260*H260</f>
        <v>0</v>
      </c>
      <c r="W260" s="228">
        <v>0</v>
      </c>
      <c r="X260" s="229">
        <f>W260*H260</f>
        <v>0</v>
      </c>
      <c r="Y260" s="40"/>
      <c r="Z260" s="40"/>
      <c r="AA260" s="40"/>
      <c r="AB260" s="40"/>
      <c r="AC260" s="40"/>
      <c r="AD260" s="40"/>
      <c r="AE260" s="40"/>
      <c r="AR260" s="230" t="s">
        <v>218</v>
      </c>
      <c r="AT260" s="230" t="s">
        <v>213</v>
      </c>
      <c r="AU260" s="230" t="s">
        <v>229</v>
      </c>
      <c r="AY260" s="19" t="s">
        <v>211</v>
      </c>
      <c r="BE260" s="231">
        <f>IF(O260="základní",K260,0)</f>
        <v>0</v>
      </c>
      <c r="BF260" s="231">
        <f>IF(O260="snížená",K260,0)</f>
        <v>0</v>
      </c>
      <c r="BG260" s="231">
        <f>IF(O260="zákl. přenesená",K260,0)</f>
        <v>0</v>
      </c>
      <c r="BH260" s="231">
        <f>IF(O260="sníž. přenesená",K260,0)</f>
        <v>0</v>
      </c>
      <c r="BI260" s="231">
        <f>IF(O260="nulová",K260,0)</f>
        <v>0</v>
      </c>
      <c r="BJ260" s="19" t="s">
        <v>84</v>
      </c>
      <c r="BK260" s="231">
        <f>ROUND(P260*H260,2)</f>
        <v>0</v>
      </c>
      <c r="BL260" s="19" t="s">
        <v>218</v>
      </c>
      <c r="BM260" s="230" t="s">
        <v>2539</v>
      </c>
    </row>
    <row r="261" s="2" customFormat="1">
      <c r="A261" s="40"/>
      <c r="B261" s="41"/>
      <c r="C261" s="42"/>
      <c r="D261" s="232" t="s">
        <v>220</v>
      </c>
      <c r="E261" s="42"/>
      <c r="F261" s="233" t="s">
        <v>2538</v>
      </c>
      <c r="G261" s="42"/>
      <c r="H261" s="42"/>
      <c r="I261" s="234"/>
      <c r="J261" s="234"/>
      <c r="K261" s="42"/>
      <c r="L261" s="42"/>
      <c r="M261" s="46"/>
      <c r="N261" s="235"/>
      <c r="O261" s="236"/>
      <c r="P261" s="86"/>
      <c r="Q261" s="86"/>
      <c r="R261" s="86"/>
      <c r="S261" s="86"/>
      <c r="T261" s="86"/>
      <c r="U261" s="86"/>
      <c r="V261" s="86"/>
      <c r="W261" s="86"/>
      <c r="X261" s="87"/>
      <c r="Y261" s="40"/>
      <c r="Z261" s="40"/>
      <c r="AA261" s="40"/>
      <c r="AB261" s="40"/>
      <c r="AC261" s="40"/>
      <c r="AD261" s="40"/>
      <c r="AE261" s="40"/>
      <c r="AT261" s="19" t="s">
        <v>220</v>
      </c>
      <c r="AU261" s="19" t="s">
        <v>229</v>
      </c>
    </row>
    <row r="262" s="2" customFormat="1" ht="16.5" customHeight="1">
      <c r="A262" s="40"/>
      <c r="B262" s="41"/>
      <c r="C262" s="218" t="s">
        <v>1118</v>
      </c>
      <c r="D262" s="218" t="s">
        <v>213</v>
      </c>
      <c r="E262" s="219" t="s">
        <v>1623</v>
      </c>
      <c r="F262" s="220" t="s">
        <v>2540</v>
      </c>
      <c r="G262" s="221" t="s">
        <v>688</v>
      </c>
      <c r="H262" s="222">
        <v>46</v>
      </c>
      <c r="I262" s="223"/>
      <c r="J262" s="223"/>
      <c r="K262" s="224">
        <f>ROUND(P262*H262,2)</f>
        <v>0</v>
      </c>
      <c r="L262" s="220" t="s">
        <v>22</v>
      </c>
      <c r="M262" s="46"/>
      <c r="N262" s="225" t="s">
        <v>22</v>
      </c>
      <c r="O262" s="226" t="s">
        <v>46</v>
      </c>
      <c r="P262" s="227">
        <f>I262+J262</f>
        <v>0</v>
      </c>
      <c r="Q262" s="227">
        <f>ROUND(I262*H262,2)</f>
        <v>0</v>
      </c>
      <c r="R262" s="227">
        <f>ROUND(J262*H262,2)</f>
        <v>0</v>
      </c>
      <c r="S262" s="86"/>
      <c r="T262" s="228">
        <f>S262*H262</f>
        <v>0</v>
      </c>
      <c r="U262" s="228">
        <v>0</v>
      </c>
      <c r="V262" s="228">
        <f>U262*H262</f>
        <v>0</v>
      </c>
      <c r="W262" s="228">
        <v>0</v>
      </c>
      <c r="X262" s="229">
        <f>W262*H262</f>
        <v>0</v>
      </c>
      <c r="Y262" s="40"/>
      <c r="Z262" s="40"/>
      <c r="AA262" s="40"/>
      <c r="AB262" s="40"/>
      <c r="AC262" s="40"/>
      <c r="AD262" s="40"/>
      <c r="AE262" s="40"/>
      <c r="AR262" s="230" t="s">
        <v>218</v>
      </c>
      <c r="AT262" s="230" t="s">
        <v>213</v>
      </c>
      <c r="AU262" s="230" t="s">
        <v>229</v>
      </c>
      <c r="AY262" s="19" t="s">
        <v>211</v>
      </c>
      <c r="BE262" s="231">
        <f>IF(O262="základní",K262,0)</f>
        <v>0</v>
      </c>
      <c r="BF262" s="231">
        <f>IF(O262="snížená",K262,0)</f>
        <v>0</v>
      </c>
      <c r="BG262" s="231">
        <f>IF(O262="zákl. přenesená",K262,0)</f>
        <v>0</v>
      </c>
      <c r="BH262" s="231">
        <f>IF(O262="sníž. přenesená",K262,0)</f>
        <v>0</v>
      </c>
      <c r="BI262" s="231">
        <f>IF(O262="nulová",K262,0)</f>
        <v>0</v>
      </c>
      <c r="BJ262" s="19" t="s">
        <v>84</v>
      </c>
      <c r="BK262" s="231">
        <f>ROUND(P262*H262,2)</f>
        <v>0</v>
      </c>
      <c r="BL262" s="19" t="s">
        <v>218</v>
      </c>
      <c r="BM262" s="230" t="s">
        <v>2541</v>
      </c>
    </row>
    <row r="263" s="2" customFormat="1">
      <c r="A263" s="40"/>
      <c r="B263" s="41"/>
      <c r="C263" s="42"/>
      <c r="D263" s="232" t="s">
        <v>220</v>
      </c>
      <c r="E263" s="42"/>
      <c r="F263" s="233" t="s">
        <v>2540</v>
      </c>
      <c r="G263" s="42"/>
      <c r="H263" s="42"/>
      <c r="I263" s="234"/>
      <c r="J263" s="234"/>
      <c r="K263" s="42"/>
      <c r="L263" s="42"/>
      <c r="M263" s="46"/>
      <c r="N263" s="235"/>
      <c r="O263" s="236"/>
      <c r="P263" s="86"/>
      <c r="Q263" s="86"/>
      <c r="R263" s="86"/>
      <c r="S263" s="86"/>
      <c r="T263" s="86"/>
      <c r="U263" s="86"/>
      <c r="V263" s="86"/>
      <c r="W263" s="86"/>
      <c r="X263" s="87"/>
      <c r="Y263" s="40"/>
      <c r="Z263" s="40"/>
      <c r="AA263" s="40"/>
      <c r="AB263" s="40"/>
      <c r="AC263" s="40"/>
      <c r="AD263" s="40"/>
      <c r="AE263" s="40"/>
      <c r="AT263" s="19" t="s">
        <v>220</v>
      </c>
      <c r="AU263" s="19" t="s">
        <v>229</v>
      </c>
    </row>
    <row r="264" s="2" customFormat="1" ht="16.5" customHeight="1">
      <c r="A264" s="40"/>
      <c r="B264" s="41"/>
      <c r="C264" s="218" t="s">
        <v>1124</v>
      </c>
      <c r="D264" s="218" t="s">
        <v>213</v>
      </c>
      <c r="E264" s="219" t="s">
        <v>1626</v>
      </c>
      <c r="F264" s="220" t="s">
        <v>2542</v>
      </c>
      <c r="G264" s="221" t="s">
        <v>688</v>
      </c>
      <c r="H264" s="222">
        <v>18</v>
      </c>
      <c r="I264" s="223"/>
      <c r="J264" s="223"/>
      <c r="K264" s="224">
        <f>ROUND(P264*H264,2)</f>
        <v>0</v>
      </c>
      <c r="L264" s="220" t="s">
        <v>22</v>
      </c>
      <c r="M264" s="46"/>
      <c r="N264" s="225" t="s">
        <v>22</v>
      </c>
      <c r="O264" s="226" t="s">
        <v>46</v>
      </c>
      <c r="P264" s="227">
        <f>I264+J264</f>
        <v>0</v>
      </c>
      <c r="Q264" s="227">
        <f>ROUND(I264*H264,2)</f>
        <v>0</v>
      </c>
      <c r="R264" s="227">
        <f>ROUND(J264*H264,2)</f>
        <v>0</v>
      </c>
      <c r="S264" s="86"/>
      <c r="T264" s="228">
        <f>S264*H264</f>
        <v>0</v>
      </c>
      <c r="U264" s="228">
        <v>0</v>
      </c>
      <c r="V264" s="228">
        <f>U264*H264</f>
        <v>0</v>
      </c>
      <c r="W264" s="228">
        <v>0</v>
      </c>
      <c r="X264" s="229">
        <f>W264*H264</f>
        <v>0</v>
      </c>
      <c r="Y264" s="40"/>
      <c r="Z264" s="40"/>
      <c r="AA264" s="40"/>
      <c r="AB264" s="40"/>
      <c r="AC264" s="40"/>
      <c r="AD264" s="40"/>
      <c r="AE264" s="40"/>
      <c r="AR264" s="230" t="s">
        <v>218</v>
      </c>
      <c r="AT264" s="230" t="s">
        <v>213</v>
      </c>
      <c r="AU264" s="230" t="s">
        <v>229</v>
      </c>
      <c r="AY264" s="19" t="s">
        <v>211</v>
      </c>
      <c r="BE264" s="231">
        <f>IF(O264="základní",K264,0)</f>
        <v>0</v>
      </c>
      <c r="BF264" s="231">
        <f>IF(O264="snížená",K264,0)</f>
        <v>0</v>
      </c>
      <c r="BG264" s="231">
        <f>IF(O264="zákl. přenesená",K264,0)</f>
        <v>0</v>
      </c>
      <c r="BH264" s="231">
        <f>IF(O264="sníž. přenesená",K264,0)</f>
        <v>0</v>
      </c>
      <c r="BI264" s="231">
        <f>IF(O264="nulová",K264,0)</f>
        <v>0</v>
      </c>
      <c r="BJ264" s="19" t="s">
        <v>84</v>
      </c>
      <c r="BK264" s="231">
        <f>ROUND(P264*H264,2)</f>
        <v>0</v>
      </c>
      <c r="BL264" s="19" t="s">
        <v>218</v>
      </c>
      <c r="BM264" s="230" t="s">
        <v>2543</v>
      </c>
    </row>
    <row r="265" s="2" customFormat="1">
      <c r="A265" s="40"/>
      <c r="B265" s="41"/>
      <c r="C265" s="42"/>
      <c r="D265" s="232" t="s">
        <v>220</v>
      </c>
      <c r="E265" s="42"/>
      <c r="F265" s="233" t="s">
        <v>2542</v>
      </c>
      <c r="G265" s="42"/>
      <c r="H265" s="42"/>
      <c r="I265" s="234"/>
      <c r="J265" s="234"/>
      <c r="K265" s="42"/>
      <c r="L265" s="42"/>
      <c r="M265" s="46"/>
      <c r="N265" s="235"/>
      <c r="O265" s="236"/>
      <c r="P265" s="86"/>
      <c r="Q265" s="86"/>
      <c r="R265" s="86"/>
      <c r="S265" s="86"/>
      <c r="T265" s="86"/>
      <c r="U265" s="86"/>
      <c r="V265" s="86"/>
      <c r="W265" s="86"/>
      <c r="X265" s="87"/>
      <c r="Y265" s="40"/>
      <c r="Z265" s="40"/>
      <c r="AA265" s="40"/>
      <c r="AB265" s="40"/>
      <c r="AC265" s="40"/>
      <c r="AD265" s="40"/>
      <c r="AE265" s="40"/>
      <c r="AT265" s="19" t="s">
        <v>220</v>
      </c>
      <c r="AU265" s="19" t="s">
        <v>229</v>
      </c>
    </row>
    <row r="266" s="2" customFormat="1" ht="16.5" customHeight="1">
      <c r="A266" s="40"/>
      <c r="B266" s="41"/>
      <c r="C266" s="218" t="s">
        <v>1130</v>
      </c>
      <c r="D266" s="218" t="s">
        <v>213</v>
      </c>
      <c r="E266" s="219" t="s">
        <v>1629</v>
      </c>
      <c r="F266" s="220" t="s">
        <v>2544</v>
      </c>
      <c r="G266" s="221" t="s">
        <v>345</v>
      </c>
      <c r="H266" s="222">
        <v>157</v>
      </c>
      <c r="I266" s="223"/>
      <c r="J266" s="223"/>
      <c r="K266" s="224">
        <f>ROUND(P266*H266,2)</f>
        <v>0</v>
      </c>
      <c r="L266" s="220" t="s">
        <v>22</v>
      </c>
      <c r="M266" s="46"/>
      <c r="N266" s="225" t="s">
        <v>22</v>
      </c>
      <c r="O266" s="226" t="s">
        <v>46</v>
      </c>
      <c r="P266" s="227">
        <f>I266+J266</f>
        <v>0</v>
      </c>
      <c r="Q266" s="227">
        <f>ROUND(I266*H266,2)</f>
        <v>0</v>
      </c>
      <c r="R266" s="227">
        <f>ROUND(J266*H266,2)</f>
        <v>0</v>
      </c>
      <c r="S266" s="86"/>
      <c r="T266" s="228">
        <f>S266*H266</f>
        <v>0</v>
      </c>
      <c r="U266" s="228">
        <v>0</v>
      </c>
      <c r="V266" s="228">
        <f>U266*H266</f>
        <v>0</v>
      </c>
      <c r="W266" s="228">
        <v>0</v>
      </c>
      <c r="X266" s="229">
        <f>W266*H266</f>
        <v>0</v>
      </c>
      <c r="Y266" s="40"/>
      <c r="Z266" s="40"/>
      <c r="AA266" s="40"/>
      <c r="AB266" s="40"/>
      <c r="AC266" s="40"/>
      <c r="AD266" s="40"/>
      <c r="AE266" s="40"/>
      <c r="AR266" s="230" t="s">
        <v>218</v>
      </c>
      <c r="AT266" s="230" t="s">
        <v>213</v>
      </c>
      <c r="AU266" s="230" t="s">
        <v>229</v>
      </c>
      <c r="AY266" s="19" t="s">
        <v>211</v>
      </c>
      <c r="BE266" s="231">
        <f>IF(O266="základní",K266,0)</f>
        <v>0</v>
      </c>
      <c r="BF266" s="231">
        <f>IF(O266="snížená",K266,0)</f>
        <v>0</v>
      </c>
      <c r="BG266" s="231">
        <f>IF(O266="zákl. přenesená",K266,0)</f>
        <v>0</v>
      </c>
      <c r="BH266" s="231">
        <f>IF(O266="sníž. přenesená",K266,0)</f>
        <v>0</v>
      </c>
      <c r="BI266" s="231">
        <f>IF(O266="nulová",K266,0)</f>
        <v>0</v>
      </c>
      <c r="BJ266" s="19" t="s">
        <v>84</v>
      </c>
      <c r="BK266" s="231">
        <f>ROUND(P266*H266,2)</f>
        <v>0</v>
      </c>
      <c r="BL266" s="19" t="s">
        <v>218</v>
      </c>
      <c r="BM266" s="230" t="s">
        <v>2545</v>
      </c>
    </row>
    <row r="267" s="2" customFormat="1">
      <c r="A267" s="40"/>
      <c r="B267" s="41"/>
      <c r="C267" s="42"/>
      <c r="D267" s="232" t="s">
        <v>220</v>
      </c>
      <c r="E267" s="42"/>
      <c r="F267" s="233" t="s">
        <v>2544</v>
      </c>
      <c r="G267" s="42"/>
      <c r="H267" s="42"/>
      <c r="I267" s="234"/>
      <c r="J267" s="234"/>
      <c r="K267" s="42"/>
      <c r="L267" s="42"/>
      <c r="M267" s="46"/>
      <c r="N267" s="235"/>
      <c r="O267" s="236"/>
      <c r="P267" s="86"/>
      <c r="Q267" s="86"/>
      <c r="R267" s="86"/>
      <c r="S267" s="86"/>
      <c r="T267" s="86"/>
      <c r="U267" s="86"/>
      <c r="V267" s="86"/>
      <c r="W267" s="86"/>
      <c r="X267" s="87"/>
      <c r="Y267" s="40"/>
      <c r="Z267" s="40"/>
      <c r="AA267" s="40"/>
      <c r="AB267" s="40"/>
      <c r="AC267" s="40"/>
      <c r="AD267" s="40"/>
      <c r="AE267" s="40"/>
      <c r="AT267" s="19" t="s">
        <v>220</v>
      </c>
      <c r="AU267" s="19" t="s">
        <v>229</v>
      </c>
    </row>
    <row r="268" s="2" customFormat="1" ht="16.5" customHeight="1">
      <c r="A268" s="40"/>
      <c r="B268" s="41"/>
      <c r="C268" s="218" t="s">
        <v>1133</v>
      </c>
      <c r="D268" s="218" t="s">
        <v>213</v>
      </c>
      <c r="E268" s="219" t="s">
        <v>1633</v>
      </c>
      <c r="F268" s="220" t="s">
        <v>2546</v>
      </c>
      <c r="G268" s="221" t="s">
        <v>345</v>
      </c>
      <c r="H268" s="222">
        <v>7</v>
      </c>
      <c r="I268" s="223"/>
      <c r="J268" s="223"/>
      <c r="K268" s="224">
        <f>ROUND(P268*H268,2)</f>
        <v>0</v>
      </c>
      <c r="L268" s="220" t="s">
        <v>22</v>
      </c>
      <c r="M268" s="46"/>
      <c r="N268" s="225" t="s">
        <v>22</v>
      </c>
      <c r="O268" s="226" t="s">
        <v>46</v>
      </c>
      <c r="P268" s="227">
        <f>I268+J268</f>
        <v>0</v>
      </c>
      <c r="Q268" s="227">
        <f>ROUND(I268*H268,2)</f>
        <v>0</v>
      </c>
      <c r="R268" s="227">
        <f>ROUND(J268*H268,2)</f>
        <v>0</v>
      </c>
      <c r="S268" s="86"/>
      <c r="T268" s="228">
        <f>S268*H268</f>
        <v>0</v>
      </c>
      <c r="U268" s="228">
        <v>0</v>
      </c>
      <c r="V268" s="228">
        <f>U268*H268</f>
        <v>0</v>
      </c>
      <c r="W268" s="228">
        <v>0</v>
      </c>
      <c r="X268" s="229">
        <f>W268*H268</f>
        <v>0</v>
      </c>
      <c r="Y268" s="40"/>
      <c r="Z268" s="40"/>
      <c r="AA268" s="40"/>
      <c r="AB268" s="40"/>
      <c r="AC268" s="40"/>
      <c r="AD268" s="40"/>
      <c r="AE268" s="40"/>
      <c r="AR268" s="230" t="s">
        <v>218</v>
      </c>
      <c r="AT268" s="230" t="s">
        <v>213</v>
      </c>
      <c r="AU268" s="230" t="s">
        <v>229</v>
      </c>
      <c r="AY268" s="19" t="s">
        <v>211</v>
      </c>
      <c r="BE268" s="231">
        <f>IF(O268="základní",K268,0)</f>
        <v>0</v>
      </c>
      <c r="BF268" s="231">
        <f>IF(O268="snížená",K268,0)</f>
        <v>0</v>
      </c>
      <c r="BG268" s="231">
        <f>IF(O268="zákl. přenesená",K268,0)</f>
        <v>0</v>
      </c>
      <c r="BH268" s="231">
        <f>IF(O268="sníž. přenesená",K268,0)</f>
        <v>0</v>
      </c>
      <c r="BI268" s="231">
        <f>IF(O268="nulová",K268,0)</f>
        <v>0</v>
      </c>
      <c r="BJ268" s="19" t="s">
        <v>84</v>
      </c>
      <c r="BK268" s="231">
        <f>ROUND(P268*H268,2)</f>
        <v>0</v>
      </c>
      <c r="BL268" s="19" t="s">
        <v>218</v>
      </c>
      <c r="BM268" s="230" t="s">
        <v>2547</v>
      </c>
    </row>
    <row r="269" s="2" customFormat="1">
      <c r="A269" s="40"/>
      <c r="B269" s="41"/>
      <c r="C269" s="42"/>
      <c r="D269" s="232" t="s">
        <v>220</v>
      </c>
      <c r="E269" s="42"/>
      <c r="F269" s="233" t="s">
        <v>2546</v>
      </c>
      <c r="G269" s="42"/>
      <c r="H269" s="42"/>
      <c r="I269" s="234"/>
      <c r="J269" s="234"/>
      <c r="K269" s="42"/>
      <c r="L269" s="42"/>
      <c r="M269" s="46"/>
      <c r="N269" s="235"/>
      <c r="O269" s="236"/>
      <c r="P269" s="86"/>
      <c r="Q269" s="86"/>
      <c r="R269" s="86"/>
      <c r="S269" s="86"/>
      <c r="T269" s="86"/>
      <c r="U269" s="86"/>
      <c r="V269" s="86"/>
      <c r="W269" s="86"/>
      <c r="X269" s="87"/>
      <c r="Y269" s="40"/>
      <c r="Z269" s="40"/>
      <c r="AA269" s="40"/>
      <c r="AB269" s="40"/>
      <c r="AC269" s="40"/>
      <c r="AD269" s="40"/>
      <c r="AE269" s="40"/>
      <c r="AT269" s="19" t="s">
        <v>220</v>
      </c>
      <c r="AU269" s="19" t="s">
        <v>229</v>
      </c>
    </row>
    <row r="270" s="2" customFormat="1" ht="16.5" customHeight="1">
      <c r="A270" s="40"/>
      <c r="B270" s="41"/>
      <c r="C270" s="218" t="s">
        <v>1135</v>
      </c>
      <c r="D270" s="218" t="s">
        <v>213</v>
      </c>
      <c r="E270" s="219" t="s">
        <v>1637</v>
      </c>
      <c r="F270" s="220" t="s">
        <v>2548</v>
      </c>
      <c r="G270" s="221" t="s">
        <v>688</v>
      </c>
      <c r="H270" s="222">
        <v>2</v>
      </c>
      <c r="I270" s="223"/>
      <c r="J270" s="223"/>
      <c r="K270" s="224">
        <f>ROUND(P270*H270,2)</f>
        <v>0</v>
      </c>
      <c r="L270" s="220" t="s">
        <v>22</v>
      </c>
      <c r="M270" s="46"/>
      <c r="N270" s="225" t="s">
        <v>22</v>
      </c>
      <c r="O270" s="226" t="s">
        <v>46</v>
      </c>
      <c r="P270" s="227">
        <f>I270+J270</f>
        <v>0</v>
      </c>
      <c r="Q270" s="227">
        <f>ROUND(I270*H270,2)</f>
        <v>0</v>
      </c>
      <c r="R270" s="227">
        <f>ROUND(J270*H270,2)</f>
        <v>0</v>
      </c>
      <c r="S270" s="86"/>
      <c r="T270" s="228">
        <f>S270*H270</f>
        <v>0</v>
      </c>
      <c r="U270" s="228">
        <v>0</v>
      </c>
      <c r="V270" s="228">
        <f>U270*H270</f>
        <v>0</v>
      </c>
      <c r="W270" s="228">
        <v>0</v>
      </c>
      <c r="X270" s="229">
        <f>W270*H270</f>
        <v>0</v>
      </c>
      <c r="Y270" s="40"/>
      <c r="Z270" s="40"/>
      <c r="AA270" s="40"/>
      <c r="AB270" s="40"/>
      <c r="AC270" s="40"/>
      <c r="AD270" s="40"/>
      <c r="AE270" s="40"/>
      <c r="AR270" s="230" t="s">
        <v>218</v>
      </c>
      <c r="AT270" s="230" t="s">
        <v>213</v>
      </c>
      <c r="AU270" s="230" t="s">
        <v>229</v>
      </c>
      <c r="AY270" s="19" t="s">
        <v>211</v>
      </c>
      <c r="BE270" s="231">
        <f>IF(O270="základní",K270,0)</f>
        <v>0</v>
      </c>
      <c r="BF270" s="231">
        <f>IF(O270="snížená",K270,0)</f>
        <v>0</v>
      </c>
      <c r="BG270" s="231">
        <f>IF(O270="zákl. přenesená",K270,0)</f>
        <v>0</v>
      </c>
      <c r="BH270" s="231">
        <f>IF(O270="sníž. přenesená",K270,0)</f>
        <v>0</v>
      </c>
      <c r="BI270" s="231">
        <f>IF(O270="nulová",K270,0)</f>
        <v>0</v>
      </c>
      <c r="BJ270" s="19" t="s">
        <v>84</v>
      </c>
      <c r="BK270" s="231">
        <f>ROUND(P270*H270,2)</f>
        <v>0</v>
      </c>
      <c r="BL270" s="19" t="s">
        <v>218</v>
      </c>
      <c r="BM270" s="230" t="s">
        <v>2549</v>
      </c>
    </row>
    <row r="271" s="2" customFormat="1">
      <c r="A271" s="40"/>
      <c r="B271" s="41"/>
      <c r="C271" s="42"/>
      <c r="D271" s="232" t="s">
        <v>220</v>
      </c>
      <c r="E271" s="42"/>
      <c r="F271" s="233" t="s">
        <v>2548</v>
      </c>
      <c r="G271" s="42"/>
      <c r="H271" s="42"/>
      <c r="I271" s="234"/>
      <c r="J271" s="234"/>
      <c r="K271" s="42"/>
      <c r="L271" s="42"/>
      <c r="M271" s="46"/>
      <c r="N271" s="235"/>
      <c r="O271" s="236"/>
      <c r="P271" s="86"/>
      <c r="Q271" s="86"/>
      <c r="R271" s="86"/>
      <c r="S271" s="86"/>
      <c r="T271" s="86"/>
      <c r="U271" s="86"/>
      <c r="V271" s="86"/>
      <c r="W271" s="86"/>
      <c r="X271" s="87"/>
      <c r="Y271" s="40"/>
      <c r="Z271" s="40"/>
      <c r="AA271" s="40"/>
      <c r="AB271" s="40"/>
      <c r="AC271" s="40"/>
      <c r="AD271" s="40"/>
      <c r="AE271" s="40"/>
      <c r="AT271" s="19" t="s">
        <v>220</v>
      </c>
      <c r="AU271" s="19" t="s">
        <v>229</v>
      </c>
    </row>
    <row r="272" s="2" customFormat="1" ht="16.5" customHeight="1">
      <c r="A272" s="40"/>
      <c r="B272" s="41"/>
      <c r="C272" s="218" t="s">
        <v>1140</v>
      </c>
      <c r="D272" s="218" t="s">
        <v>213</v>
      </c>
      <c r="E272" s="219" t="s">
        <v>1640</v>
      </c>
      <c r="F272" s="220" t="s">
        <v>1599</v>
      </c>
      <c r="G272" s="221" t="s">
        <v>688</v>
      </c>
      <c r="H272" s="222">
        <v>20</v>
      </c>
      <c r="I272" s="223"/>
      <c r="J272" s="223"/>
      <c r="K272" s="224">
        <f>ROUND(P272*H272,2)</f>
        <v>0</v>
      </c>
      <c r="L272" s="220" t="s">
        <v>22</v>
      </c>
      <c r="M272" s="46"/>
      <c r="N272" s="225" t="s">
        <v>22</v>
      </c>
      <c r="O272" s="226" t="s">
        <v>46</v>
      </c>
      <c r="P272" s="227">
        <f>I272+J272</f>
        <v>0</v>
      </c>
      <c r="Q272" s="227">
        <f>ROUND(I272*H272,2)</f>
        <v>0</v>
      </c>
      <c r="R272" s="227">
        <f>ROUND(J272*H272,2)</f>
        <v>0</v>
      </c>
      <c r="S272" s="86"/>
      <c r="T272" s="228">
        <f>S272*H272</f>
        <v>0</v>
      </c>
      <c r="U272" s="228">
        <v>0</v>
      </c>
      <c r="V272" s="228">
        <f>U272*H272</f>
        <v>0</v>
      </c>
      <c r="W272" s="228">
        <v>0</v>
      </c>
      <c r="X272" s="229">
        <f>W272*H272</f>
        <v>0</v>
      </c>
      <c r="Y272" s="40"/>
      <c r="Z272" s="40"/>
      <c r="AA272" s="40"/>
      <c r="AB272" s="40"/>
      <c r="AC272" s="40"/>
      <c r="AD272" s="40"/>
      <c r="AE272" s="40"/>
      <c r="AR272" s="230" t="s">
        <v>218</v>
      </c>
      <c r="AT272" s="230" t="s">
        <v>213</v>
      </c>
      <c r="AU272" s="230" t="s">
        <v>229</v>
      </c>
      <c r="AY272" s="19" t="s">
        <v>211</v>
      </c>
      <c r="BE272" s="231">
        <f>IF(O272="základní",K272,0)</f>
        <v>0</v>
      </c>
      <c r="BF272" s="231">
        <f>IF(O272="snížená",K272,0)</f>
        <v>0</v>
      </c>
      <c r="BG272" s="231">
        <f>IF(O272="zákl. přenesená",K272,0)</f>
        <v>0</v>
      </c>
      <c r="BH272" s="231">
        <f>IF(O272="sníž. přenesená",K272,0)</f>
        <v>0</v>
      </c>
      <c r="BI272" s="231">
        <f>IF(O272="nulová",K272,0)</f>
        <v>0</v>
      </c>
      <c r="BJ272" s="19" t="s">
        <v>84</v>
      </c>
      <c r="BK272" s="231">
        <f>ROUND(P272*H272,2)</f>
        <v>0</v>
      </c>
      <c r="BL272" s="19" t="s">
        <v>218</v>
      </c>
      <c r="BM272" s="230" t="s">
        <v>2550</v>
      </c>
    </row>
    <row r="273" s="2" customFormat="1">
      <c r="A273" s="40"/>
      <c r="B273" s="41"/>
      <c r="C273" s="42"/>
      <c r="D273" s="232" t="s">
        <v>220</v>
      </c>
      <c r="E273" s="42"/>
      <c r="F273" s="233" t="s">
        <v>1599</v>
      </c>
      <c r="G273" s="42"/>
      <c r="H273" s="42"/>
      <c r="I273" s="234"/>
      <c r="J273" s="234"/>
      <c r="K273" s="42"/>
      <c r="L273" s="42"/>
      <c r="M273" s="46"/>
      <c r="N273" s="235"/>
      <c r="O273" s="236"/>
      <c r="P273" s="86"/>
      <c r="Q273" s="86"/>
      <c r="R273" s="86"/>
      <c r="S273" s="86"/>
      <c r="T273" s="86"/>
      <c r="U273" s="86"/>
      <c r="V273" s="86"/>
      <c r="W273" s="86"/>
      <c r="X273" s="87"/>
      <c r="Y273" s="40"/>
      <c r="Z273" s="40"/>
      <c r="AA273" s="40"/>
      <c r="AB273" s="40"/>
      <c r="AC273" s="40"/>
      <c r="AD273" s="40"/>
      <c r="AE273" s="40"/>
      <c r="AT273" s="19" t="s">
        <v>220</v>
      </c>
      <c r="AU273" s="19" t="s">
        <v>229</v>
      </c>
    </row>
    <row r="274" s="2" customFormat="1" ht="16.5" customHeight="1">
      <c r="A274" s="40"/>
      <c r="B274" s="41"/>
      <c r="C274" s="218" t="s">
        <v>1143</v>
      </c>
      <c r="D274" s="218" t="s">
        <v>213</v>
      </c>
      <c r="E274" s="219" t="s">
        <v>1643</v>
      </c>
      <c r="F274" s="220" t="s">
        <v>1602</v>
      </c>
      <c r="G274" s="221" t="s">
        <v>688</v>
      </c>
      <c r="H274" s="222">
        <v>20</v>
      </c>
      <c r="I274" s="223"/>
      <c r="J274" s="223"/>
      <c r="K274" s="224">
        <f>ROUND(P274*H274,2)</f>
        <v>0</v>
      </c>
      <c r="L274" s="220" t="s">
        <v>22</v>
      </c>
      <c r="M274" s="46"/>
      <c r="N274" s="225" t="s">
        <v>22</v>
      </c>
      <c r="O274" s="226" t="s">
        <v>46</v>
      </c>
      <c r="P274" s="227">
        <f>I274+J274</f>
        <v>0</v>
      </c>
      <c r="Q274" s="227">
        <f>ROUND(I274*H274,2)</f>
        <v>0</v>
      </c>
      <c r="R274" s="227">
        <f>ROUND(J274*H274,2)</f>
        <v>0</v>
      </c>
      <c r="S274" s="86"/>
      <c r="T274" s="228">
        <f>S274*H274</f>
        <v>0</v>
      </c>
      <c r="U274" s="228">
        <v>0</v>
      </c>
      <c r="V274" s="228">
        <f>U274*H274</f>
        <v>0</v>
      </c>
      <c r="W274" s="228">
        <v>0</v>
      </c>
      <c r="X274" s="229">
        <f>W274*H274</f>
        <v>0</v>
      </c>
      <c r="Y274" s="40"/>
      <c r="Z274" s="40"/>
      <c r="AA274" s="40"/>
      <c r="AB274" s="40"/>
      <c r="AC274" s="40"/>
      <c r="AD274" s="40"/>
      <c r="AE274" s="40"/>
      <c r="AR274" s="230" t="s">
        <v>218</v>
      </c>
      <c r="AT274" s="230" t="s">
        <v>213</v>
      </c>
      <c r="AU274" s="230" t="s">
        <v>229</v>
      </c>
      <c r="AY274" s="19" t="s">
        <v>211</v>
      </c>
      <c r="BE274" s="231">
        <f>IF(O274="základní",K274,0)</f>
        <v>0</v>
      </c>
      <c r="BF274" s="231">
        <f>IF(O274="snížená",K274,0)</f>
        <v>0</v>
      </c>
      <c r="BG274" s="231">
        <f>IF(O274="zákl. přenesená",K274,0)</f>
        <v>0</v>
      </c>
      <c r="BH274" s="231">
        <f>IF(O274="sníž. přenesená",K274,0)</f>
        <v>0</v>
      </c>
      <c r="BI274" s="231">
        <f>IF(O274="nulová",K274,0)</f>
        <v>0</v>
      </c>
      <c r="BJ274" s="19" t="s">
        <v>84</v>
      </c>
      <c r="BK274" s="231">
        <f>ROUND(P274*H274,2)</f>
        <v>0</v>
      </c>
      <c r="BL274" s="19" t="s">
        <v>218</v>
      </c>
      <c r="BM274" s="230" t="s">
        <v>2551</v>
      </c>
    </row>
    <row r="275" s="2" customFormat="1">
      <c r="A275" s="40"/>
      <c r="B275" s="41"/>
      <c r="C275" s="42"/>
      <c r="D275" s="232" t="s">
        <v>220</v>
      </c>
      <c r="E275" s="42"/>
      <c r="F275" s="233" t="s">
        <v>1602</v>
      </c>
      <c r="G275" s="42"/>
      <c r="H275" s="42"/>
      <c r="I275" s="234"/>
      <c r="J275" s="234"/>
      <c r="K275" s="42"/>
      <c r="L275" s="42"/>
      <c r="M275" s="46"/>
      <c r="N275" s="235"/>
      <c r="O275" s="236"/>
      <c r="P275" s="86"/>
      <c r="Q275" s="86"/>
      <c r="R275" s="86"/>
      <c r="S275" s="86"/>
      <c r="T275" s="86"/>
      <c r="U275" s="86"/>
      <c r="V275" s="86"/>
      <c r="W275" s="86"/>
      <c r="X275" s="87"/>
      <c r="Y275" s="40"/>
      <c r="Z275" s="40"/>
      <c r="AA275" s="40"/>
      <c r="AB275" s="40"/>
      <c r="AC275" s="40"/>
      <c r="AD275" s="40"/>
      <c r="AE275" s="40"/>
      <c r="AT275" s="19" t="s">
        <v>220</v>
      </c>
      <c r="AU275" s="19" t="s">
        <v>229</v>
      </c>
    </row>
    <row r="276" s="2" customFormat="1" ht="16.5" customHeight="1">
      <c r="A276" s="40"/>
      <c r="B276" s="41"/>
      <c r="C276" s="218" t="s">
        <v>1148</v>
      </c>
      <c r="D276" s="218" t="s">
        <v>213</v>
      </c>
      <c r="E276" s="219" t="s">
        <v>1646</v>
      </c>
      <c r="F276" s="220" t="s">
        <v>2552</v>
      </c>
      <c r="G276" s="221" t="s">
        <v>688</v>
      </c>
      <c r="H276" s="222">
        <v>50</v>
      </c>
      <c r="I276" s="223"/>
      <c r="J276" s="223"/>
      <c r="K276" s="224">
        <f>ROUND(P276*H276,2)</f>
        <v>0</v>
      </c>
      <c r="L276" s="220" t="s">
        <v>22</v>
      </c>
      <c r="M276" s="46"/>
      <c r="N276" s="225" t="s">
        <v>22</v>
      </c>
      <c r="O276" s="226" t="s">
        <v>46</v>
      </c>
      <c r="P276" s="227">
        <f>I276+J276</f>
        <v>0</v>
      </c>
      <c r="Q276" s="227">
        <f>ROUND(I276*H276,2)</f>
        <v>0</v>
      </c>
      <c r="R276" s="227">
        <f>ROUND(J276*H276,2)</f>
        <v>0</v>
      </c>
      <c r="S276" s="86"/>
      <c r="T276" s="228">
        <f>S276*H276</f>
        <v>0</v>
      </c>
      <c r="U276" s="228">
        <v>0</v>
      </c>
      <c r="V276" s="228">
        <f>U276*H276</f>
        <v>0</v>
      </c>
      <c r="W276" s="228">
        <v>0</v>
      </c>
      <c r="X276" s="229">
        <f>W276*H276</f>
        <v>0</v>
      </c>
      <c r="Y276" s="40"/>
      <c r="Z276" s="40"/>
      <c r="AA276" s="40"/>
      <c r="AB276" s="40"/>
      <c r="AC276" s="40"/>
      <c r="AD276" s="40"/>
      <c r="AE276" s="40"/>
      <c r="AR276" s="230" t="s">
        <v>218</v>
      </c>
      <c r="AT276" s="230" t="s">
        <v>213</v>
      </c>
      <c r="AU276" s="230" t="s">
        <v>229</v>
      </c>
      <c r="AY276" s="19" t="s">
        <v>211</v>
      </c>
      <c r="BE276" s="231">
        <f>IF(O276="základní",K276,0)</f>
        <v>0</v>
      </c>
      <c r="BF276" s="231">
        <f>IF(O276="snížená",K276,0)</f>
        <v>0</v>
      </c>
      <c r="BG276" s="231">
        <f>IF(O276="zákl. přenesená",K276,0)</f>
        <v>0</v>
      </c>
      <c r="BH276" s="231">
        <f>IF(O276="sníž. přenesená",K276,0)</f>
        <v>0</v>
      </c>
      <c r="BI276" s="231">
        <f>IF(O276="nulová",K276,0)</f>
        <v>0</v>
      </c>
      <c r="BJ276" s="19" t="s">
        <v>84</v>
      </c>
      <c r="BK276" s="231">
        <f>ROUND(P276*H276,2)</f>
        <v>0</v>
      </c>
      <c r="BL276" s="19" t="s">
        <v>218</v>
      </c>
      <c r="BM276" s="230" t="s">
        <v>2553</v>
      </c>
    </row>
    <row r="277" s="2" customFormat="1">
      <c r="A277" s="40"/>
      <c r="B277" s="41"/>
      <c r="C277" s="42"/>
      <c r="D277" s="232" t="s">
        <v>220</v>
      </c>
      <c r="E277" s="42"/>
      <c r="F277" s="233" t="s">
        <v>2552</v>
      </c>
      <c r="G277" s="42"/>
      <c r="H277" s="42"/>
      <c r="I277" s="234"/>
      <c r="J277" s="234"/>
      <c r="K277" s="42"/>
      <c r="L277" s="42"/>
      <c r="M277" s="46"/>
      <c r="N277" s="235"/>
      <c r="O277" s="236"/>
      <c r="P277" s="86"/>
      <c r="Q277" s="86"/>
      <c r="R277" s="86"/>
      <c r="S277" s="86"/>
      <c r="T277" s="86"/>
      <c r="U277" s="86"/>
      <c r="V277" s="86"/>
      <c r="W277" s="86"/>
      <c r="X277" s="87"/>
      <c r="Y277" s="40"/>
      <c r="Z277" s="40"/>
      <c r="AA277" s="40"/>
      <c r="AB277" s="40"/>
      <c r="AC277" s="40"/>
      <c r="AD277" s="40"/>
      <c r="AE277" s="40"/>
      <c r="AT277" s="19" t="s">
        <v>220</v>
      </c>
      <c r="AU277" s="19" t="s">
        <v>229</v>
      </c>
    </row>
    <row r="278" s="2" customFormat="1" ht="16.5" customHeight="1">
      <c r="A278" s="40"/>
      <c r="B278" s="41"/>
      <c r="C278" s="218" t="s">
        <v>1153</v>
      </c>
      <c r="D278" s="218" t="s">
        <v>213</v>
      </c>
      <c r="E278" s="219" t="s">
        <v>1649</v>
      </c>
      <c r="F278" s="220" t="s">
        <v>2554</v>
      </c>
      <c r="G278" s="221" t="s">
        <v>688</v>
      </c>
      <c r="H278" s="222">
        <v>26</v>
      </c>
      <c r="I278" s="223"/>
      <c r="J278" s="223"/>
      <c r="K278" s="224">
        <f>ROUND(P278*H278,2)</f>
        <v>0</v>
      </c>
      <c r="L278" s="220" t="s">
        <v>22</v>
      </c>
      <c r="M278" s="46"/>
      <c r="N278" s="225" t="s">
        <v>22</v>
      </c>
      <c r="O278" s="226" t="s">
        <v>46</v>
      </c>
      <c r="P278" s="227">
        <f>I278+J278</f>
        <v>0</v>
      </c>
      <c r="Q278" s="227">
        <f>ROUND(I278*H278,2)</f>
        <v>0</v>
      </c>
      <c r="R278" s="227">
        <f>ROUND(J278*H278,2)</f>
        <v>0</v>
      </c>
      <c r="S278" s="86"/>
      <c r="T278" s="228">
        <f>S278*H278</f>
        <v>0</v>
      </c>
      <c r="U278" s="228">
        <v>0</v>
      </c>
      <c r="V278" s="228">
        <f>U278*H278</f>
        <v>0</v>
      </c>
      <c r="W278" s="228">
        <v>0</v>
      </c>
      <c r="X278" s="229">
        <f>W278*H278</f>
        <v>0</v>
      </c>
      <c r="Y278" s="40"/>
      <c r="Z278" s="40"/>
      <c r="AA278" s="40"/>
      <c r="AB278" s="40"/>
      <c r="AC278" s="40"/>
      <c r="AD278" s="40"/>
      <c r="AE278" s="40"/>
      <c r="AR278" s="230" t="s">
        <v>218</v>
      </c>
      <c r="AT278" s="230" t="s">
        <v>213</v>
      </c>
      <c r="AU278" s="230" t="s">
        <v>229</v>
      </c>
      <c r="AY278" s="19" t="s">
        <v>211</v>
      </c>
      <c r="BE278" s="231">
        <f>IF(O278="základní",K278,0)</f>
        <v>0</v>
      </c>
      <c r="BF278" s="231">
        <f>IF(O278="snížená",K278,0)</f>
        <v>0</v>
      </c>
      <c r="BG278" s="231">
        <f>IF(O278="zákl. přenesená",K278,0)</f>
        <v>0</v>
      </c>
      <c r="BH278" s="231">
        <f>IF(O278="sníž. přenesená",K278,0)</f>
        <v>0</v>
      </c>
      <c r="BI278" s="231">
        <f>IF(O278="nulová",K278,0)</f>
        <v>0</v>
      </c>
      <c r="BJ278" s="19" t="s">
        <v>84</v>
      </c>
      <c r="BK278" s="231">
        <f>ROUND(P278*H278,2)</f>
        <v>0</v>
      </c>
      <c r="BL278" s="19" t="s">
        <v>218</v>
      </c>
      <c r="BM278" s="230" t="s">
        <v>2555</v>
      </c>
    </row>
    <row r="279" s="2" customFormat="1">
      <c r="A279" s="40"/>
      <c r="B279" s="41"/>
      <c r="C279" s="42"/>
      <c r="D279" s="232" t="s">
        <v>220</v>
      </c>
      <c r="E279" s="42"/>
      <c r="F279" s="233" t="s">
        <v>2554</v>
      </c>
      <c r="G279" s="42"/>
      <c r="H279" s="42"/>
      <c r="I279" s="234"/>
      <c r="J279" s="234"/>
      <c r="K279" s="42"/>
      <c r="L279" s="42"/>
      <c r="M279" s="46"/>
      <c r="N279" s="235"/>
      <c r="O279" s="236"/>
      <c r="P279" s="86"/>
      <c r="Q279" s="86"/>
      <c r="R279" s="86"/>
      <c r="S279" s="86"/>
      <c r="T279" s="86"/>
      <c r="U279" s="86"/>
      <c r="V279" s="86"/>
      <c r="W279" s="86"/>
      <c r="X279" s="87"/>
      <c r="Y279" s="40"/>
      <c r="Z279" s="40"/>
      <c r="AA279" s="40"/>
      <c r="AB279" s="40"/>
      <c r="AC279" s="40"/>
      <c r="AD279" s="40"/>
      <c r="AE279" s="40"/>
      <c r="AT279" s="19" t="s">
        <v>220</v>
      </c>
      <c r="AU279" s="19" t="s">
        <v>229</v>
      </c>
    </row>
    <row r="280" s="2" customFormat="1" ht="16.5" customHeight="1">
      <c r="A280" s="40"/>
      <c r="B280" s="41"/>
      <c r="C280" s="218" t="s">
        <v>1159</v>
      </c>
      <c r="D280" s="218" t="s">
        <v>213</v>
      </c>
      <c r="E280" s="219" t="s">
        <v>1652</v>
      </c>
      <c r="F280" s="220" t="s">
        <v>2556</v>
      </c>
      <c r="G280" s="221" t="s">
        <v>345</v>
      </c>
      <c r="H280" s="222">
        <v>5</v>
      </c>
      <c r="I280" s="223"/>
      <c r="J280" s="223"/>
      <c r="K280" s="224">
        <f>ROUND(P280*H280,2)</f>
        <v>0</v>
      </c>
      <c r="L280" s="220" t="s">
        <v>22</v>
      </c>
      <c r="M280" s="46"/>
      <c r="N280" s="225" t="s">
        <v>22</v>
      </c>
      <c r="O280" s="226" t="s">
        <v>46</v>
      </c>
      <c r="P280" s="227">
        <f>I280+J280</f>
        <v>0</v>
      </c>
      <c r="Q280" s="227">
        <f>ROUND(I280*H280,2)</f>
        <v>0</v>
      </c>
      <c r="R280" s="227">
        <f>ROUND(J280*H280,2)</f>
        <v>0</v>
      </c>
      <c r="S280" s="86"/>
      <c r="T280" s="228">
        <f>S280*H280</f>
        <v>0</v>
      </c>
      <c r="U280" s="228">
        <v>0</v>
      </c>
      <c r="V280" s="228">
        <f>U280*H280</f>
        <v>0</v>
      </c>
      <c r="W280" s="228">
        <v>0</v>
      </c>
      <c r="X280" s="229">
        <f>W280*H280</f>
        <v>0</v>
      </c>
      <c r="Y280" s="40"/>
      <c r="Z280" s="40"/>
      <c r="AA280" s="40"/>
      <c r="AB280" s="40"/>
      <c r="AC280" s="40"/>
      <c r="AD280" s="40"/>
      <c r="AE280" s="40"/>
      <c r="AR280" s="230" t="s">
        <v>218</v>
      </c>
      <c r="AT280" s="230" t="s">
        <v>213</v>
      </c>
      <c r="AU280" s="230" t="s">
        <v>229</v>
      </c>
      <c r="AY280" s="19" t="s">
        <v>211</v>
      </c>
      <c r="BE280" s="231">
        <f>IF(O280="základní",K280,0)</f>
        <v>0</v>
      </c>
      <c r="BF280" s="231">
        <f>IF(O280="snížená",K280,0)</f>
        <v>0</v>
      </c>
      <c r="BG280" s="231">
        <f>IF(O280="zákl. přenesená",K280,0)</f>
        <v>0</v>
      </c>
      <c r="BH280" s="231">
        <f>IF(O280="sníž. přenesená",K280,0)</f>
        <v>0</v>
      </c>
      <c r="BI280" s="231">
        <f>IF(O280="nulová",K280,0)</f>
        <v>0</v>
      </c>
      <c r="BJ280" s="19" t="s">
        <v>84</v>
      </c>
      <c r="BK280" s="231">
        <f>ROUND(P280*H280,2)</f>
        <v>0</v>
      </c>
      <c r="BL280" s="19" t="s">
        <v>218</v>
      </c>
      <c r="BM280" s="230" t="s">
        <v>2557</v>
      </c>
    </row>
    <row r="281" s="2" customFormat="1">
      <c r="A281" s="40"/>
      <c r="B281" s="41"/>
      <c r="C281" s="42"/>
      <c r="D281" s="232" t="s">
        <v>220</v>
      </c>
      <c r="E281" s="42"/>
      <c r="F281" s="233" t="s">
        <v>2556</v>
      </c>
      <c r="G281" s="42"/>
      <c r="H281" s="42"/>
      <c r="I281" s="234"/>
      <c r="J281" s="234"/>
      <c r="K281" s="42"/>
      <c r="L281" s="42"/>
      <c r="M281" s="46"/>
      <c r="N281" s="235"/>
      <c r="O281" s="236"/>
      <c r="P281" s="86"/>
      <c r="Q281" s="86"/>
      <c r="R281" s="86"/>
      <c r="S281" s="86"/>
      <c r="T281" s="86"/>
      <c r="U281" s="86"/>
      <c r="V281" s="86"/>
      <c r="W281" s="86"/>
      <c r="X281" s="87"/>
      <c r="Y281" s="40"/>
      <c r="Z281" s="40"/>
      <c r="AA281" s="40"/>
      <c r="AB281" s="40"/>
      <c r="AC281" s="40"/>
      <c r="AD281" s="40"/>
      <c r="AE281" s="40"/>
      <c r="AT281" s="19" t="s">
        <v>220</v>
      </c>
      <c r="AU281" s="19" t="s">
        <v>229</v>
      </c>
    </row>
    <row r="282" s="2" customFormat="1" ht="16.5" customHeight="1">
      <c r="A282" s="40"/>
      <c r="B282" s="41"/>
      <c r="C282" s="218" t="s">
        <v>1162</v>
      </c>
      <c r="D282" s="218" t="s">
        <v>213</v>
      </c>
      <c r="E282" s="219" t="s">
        <v>1655</v>
      </c>
      <c r="F282" s="220" t="s">
        <v>1605</v>
      </c>
      <c r="G282" s="221" t="s">
        <v>345</v>
      </c>
      <c r="H282" s="222">
        <v>402</v>
      </c>
      <c r="I282" s="223"/>
      <c r="J282" s="223"/>
      <c r="K282" s="224">
        <f>ROUND(P282*H282,2)</f>
        <v>0</v>
      </c>
      <c r="L282" s="220" t="s">
        <v>22</v>
      </c>
      <c r="M282" s="46"/>
      <c r="N282" s="225" t="s">
        <v>22</v>
      </c>
      <c r="O282" s="226" t="s">
        <v>46</v>
      </c>
      <c r="P282" s="227">
        <f>I282+J282</f>
        <v>0</v>
      </c>
      <c r="Q282" s="227">
        <f>ROUND(I282*H282,2)</f>
        <v>0</v>
      </c>
      <c r="R282" s="227">
        <f>ROUND(J282*H282,2)</f>
        <v>0</v>
      </c>
      <c r="S282" s="86"/>
      <c r="T282" s="228">
        <f>S282*H282</f>
        <v>0</v>
      </c>
      <c r="U282" s="228">
        <v>0</v>
      </c>
      <c r="V282" s="228">
        <f>U282*H282</f>
        <v>0</v>
      </c>
      <c r="W282" s="228">
        <v>0</v>
      </c>
      <c r="X282" s="229">
        <f>W282*H282</f>
        <v>0</v>
      </c>
      <c r="Y282" s="40"/>
      <c r="Z282" s="40"/>
      <c r="AA282" s="40"/>
      <c r="AB282" s="40"/>
      <c r="AC282" s="40"/>
      <c r="AD282" s="40"/>
      <c r="AE282" s="40"/>
      <c r="AR282" s="230" t="s">
        <v>218</v>
      </c>
      <c r="AT282" s="230" t="s">
        <v>213</v>
      </c>
      <c r="AU282" s="230" t="s">
        <v>229</v>
      </c>
      <c r="AY282" s="19" t="s">
        <v>211</v>
      </c>
      <c r="BE282" s="231">
        <f>IF(O282="základní",K282,0)</f>
        <v>0</v>
      </c>
      <c r="BF282" s="231">
        <f>IF(O282="snížená",K282,0)</f>
        <v>0</v>
      </c>
      <c r="BG282" s="231">
        <f>IF(O282="zákl. přenesená",K282,0)</f>
        <v>0</v>
      </c>
      <c r="BH282" s="231">
        <f>IF(O282="sníž. přenesená",K282,0)</f>
        <v>0</v>
      </c>
      <c r="BI282" s="231">
        <f>IF(O282="nulová",K282,0)</f>
        <v>0</v>
      </c>
      <c r="BJ282" s="19" t="s">
        <v>84</v>
      </c>
      <c r="BK282" s="231">
        <f>ROUND(P282*H282,2)</f>
        <v>0</v>
      </c>
      <c r="BL282" s="19" t="s">
        <v>218</v>
      </c>
      <c r="BM282" s="230" t="s">
        <v>2558</v>
      </c>
    </row>
    <row r="283" s="2" customFormat="1">
      <c r="A283" s="40"/>
      <c r="B283" s="41"/>
      <c r="C283" s="42"/>
      <c r="D283" s="232" t="s">
        <v>220</v>
      </c>
      <c r="E283" s="42"/>
      <c r="F283" s="233" t="s">
        <v>1605</v>
      </c>
      <c r="G283" s="42"/>
      <c r="H283" s="42"/>
      <c r="I283" s="234"/>
      <c r="J283" s="234"/>
      <c r="K283" s="42"/>
      <c r="L283" s="42"/>
      <c r="M283" s="46"/>
      <c r="N283" s="235"/>
      <c r="O283" s="236"/>
      <c r="P283" s="86"/>
      <c r="Q283" s="86"/>
      <c r="R283" s="86"/>
      <c r="S283" s="86"/>
      <c r="T283" s="86"/>
      <c r="U283" s="86"/>
      <c r="V283" s="86"/>
      <c r="W283" s="86"/>
      <c r="X283" s="87"/>
      <c r="Y283" s="40"/>
      <c r="Z283" s="40"/>
      <c r="AA283" s="40"/>
      <c r="AB283" s="40"/>
      <c r="AC283" s="40"/>
      <c r="AD283" s="40"/>
      <c r="AE283" s="40"/>
      <c r="AT283" s="19" t="s">
        <v>220</v>
      </c>
      <c r="AU283" s="19" t="s">
        <v>229</v>
      </c>
    </row>
    <row r="284" s="2" customFormat="1" ht="16.5" customHeight="1">
      <c r="A284" s="40"/>
      <c r="B284" s="41"/>
      <c r="C284" s="218" t="s">
        <v>1164</v>
      </c>
      <c r="D284" s="218" t="s">
        <v>213</v>
      </c>
      <c r="E284" s="219" t="s">
        <v>2559</v>
      </c>
      <c r="F284" s="220" t="s">
        <v>2560</v>
      </c>
      <c r="G284" s="221" t="s">
        <v>345</v>
      </c>
      <c r="H284" s="222">
        <v>25</v>
      </c>
      <c r="I284" s="223"/>
      <c r="J284" s="223"/>
      <c r="K284" s="224">
        <f>ROUND(P284*H284,2)</f>
        <v>0</v>
      </c>
      <c r="L284" s="220" t="s">
        <v>22</v>
      </c>
      <c r="M284" s="46"/>
      <c r="N284" s="225" t="s">
        <v>22</v>
      </c>
      <c r="O284" s="226" t="s">
        <v>46</v>
      </c>
      <c r="P284" s="227">
        <f>I284+J284</f>
        <v>0</v>
      </c>
      <c r="Q284" s="227">
        <f>ROUND(I284*H284,2)</f>
        <v>0</v>
      </c>
      <c r="R284" s="227">
        <f>ROUND(J284*H284,2)</f>
        <v>0</v>
      </c>
      <c r="S284" s="86"/>
      <c r="T284" s="228">
        <f>S284*H284</f>
        <v>0</v>
      </c>
      <c r="U284" s="228">
        <v>0</v>
      </c>
      <c r="V284" s="228">
        <f>U284*H284</f>
        <v>0</v>
      </c>
      <c r="W284" s="228">
        <v>0</v>
      </c>
      <c r="X284" s="229">
        <f>W284*H284</f>
        <v>0</v>
      </c>
      <c r="Y284" s="40"/>
      <c r="Z284" s="40"/>
      <c r="AA284" s="40"/>
      <c r="AB284" s="40"/>
      <c r="AC284" s="40"/>
      <c r="AD284" s="40"/>
      <c r="AE284" s="40"/>
      <c r="AR284" s="230" t="s">
        <v>218</v>
      </c>
      <c r="AT284" s="230" t="s">
        <v>213</v>
      </c>
      <c r="AU284" s="230" t="s">
        <v>229</v>
      </c>
      <c r="AY284" s="19" t="s">
        <v>211</v>
      </c>
      <c r="BE284" s="231">
        <f>IF(O284="základní",K284,0)</f>
        <v>0</v>
      </c>
      <c r="BF284" s="231">
        <f>IF(O284="snížená",K284,0)</f>
        <v>0</v>
      </c>
      <c r="BG284" s="231">
        <f>IF(O284="zákl. přenesená",K284,0)</f>
        <v>0</v>
      </c>
      <c r="BH284" s="231">
        <f>IF(O284="sníž. přenesená",K284,0)</f>
        <v>0</v>
      </c>
      <c r="BI284" s="231">
        <f>IF(O284="nulová",K284,0)</f>
        <v>0</v>
      </c>
      <c r="BJ284" s="19" t="s">
        <v>84</v>
      </c>
      <c r="BK284" s="231">
        <f>ROUND(P284*H284,2)</f>
        <v>0</v>
      </c>
      <c r="BL284" s="19" t="s">
        <v>218</v>
      </c>
      <c r="BM284" s="230" t="s">
        <v>2561</v>
      </c>
    </row>
    <row r="285" s="2" customFormat="1">
      <c r="A285" s="40"/>
      <c r="B285" s="41"/>
      <c r="C285" s="42"/>
      <c r="D285" s="232" t="s">
        <v>220</v>
      </c>
      <c r="E285" s="42"/>
      <c r="F285" s="233" t="s">
        <v>2560</v>
      </c>
      <c r="G285" s="42"/>
      <c r="H285" s="42"/>
      <c r="I285" s="234"/>
      <c r="J285" s="234"/>
      <c r="K285" s="42"/>
      <c r="L285" s="42"/>
      <c r="M285" s="46"/>
      <c r="N285" s="235"/>
      <c r="O285" s="236"/>
      <c r="P285" s="86"/>
      <c r="Q285" s="86"/>
      <c r="R285" s="86"/>
      <c r="S285" s="86"/>
      <c r="T285" s="86"/>
      <c r="U285" s="86"/>
      <c r="V285" s="86"/>
      <c r="W285" s="86"/>
      <c r="X285" s="87"/>
      <c r="Y285" s="40"/>
      <c r="Z285" s="40"/>
      <c r="AA285" s="40"/>
      <c r="AB285" s="40"/>
      <c r="AC285" s="40"/>
      <c r="AD285" s="40"/>
      <c r="AE285" s="40"/>
      <c r="AT285" s="19" t="s">
        <v>220</v>
      </c>
      <c r="AU285" s="19" t="s">
        <v>229</v>
      </c>
    </row>
    <row r="286" s="2" customFormat="1" ht="16.5" customHeight="1">
      <c r="A286" s="40"/>
      <c r="B286" s="41"/>
      <c r="C286" s="218" t="s">
        <v>1167</v>
      </c>
      <c r="D286" s="218" t="s">
        <v>213</v>
      </c>
      <c r="E286" s="219" t="s">
        <v>2562</v>
      </c>
      <c r="F286" s="220" t="s">
        <v>1608</v>
      </c>
      <c r="G286" s="221" t="s">
        <v>345</v>
      </c>
      <c r="H286" s="222">
        <v>179</v>
      </c>
      <c r="I286" s="223"/>
      <c r="J286" s="223"/>
      <c r="K286" s="224">
        <f>ROUND(P286*H286,2)</f>
        <v>0</v>
      </c>
      <c r="L286" s="220" t="s">
        <v>22</v>
      </c>
      <c r="M286" s="46"/>
      <c r="N286" s="225" t="s">
        <v>22</v>
      </c>
      <c r="O286" s="226" t="s">
        <v>46</v>
      </c>
      <c r="P286" s="227">
        <f>I286+J286</f>
        <v>0</v>
      </c>
      <c r="Q286" s="227">
        <f>ROUND(I286*H286,2)</f>
        <v>0</v>
      </c>
      <c r="R286" s="227">
        <f>ROUND(J286*H286,2)</f>
        <v>0</v>
      </c>
      <c r="S286" s="86"/>
      <c r="T286" s="228">
        <f>S286*H286</f>
        <v>0</v>
      </c>
      <c r="U286" s="228">
        <v>0</v>
      </c>
      <c r="V286" s="228">
        <f>U286*H286</f>
        <v>0</v>
      </c>
      <c r="W286" s="228">
        <v>0</v>
      </c>
      <c r="X286" s="229">
        <f>W286*H286</f>
        <v>0</v>
      </c>
      <c r="Y286" s="40"/>
      <c r="Z286" s="40"/>
      <c r="AA286" s="40"/>
      <c r="AB286" s="40"/>
      <c r="AC286" s="40"/>
      <c r="AD286" s="40"/>
      <c r="AE286" s="40"/>
      <c r="AR286" s="230" t="s">
        <v>218</v>
      </c>
      <c r="AT286" s="230" t="s">
        <v>213</v>
      </c>
      <c r="AU286" s="230" t="s">
        <v>229</v>
      </c>
      <c r="AY286" s="19" t="s">
        <v>211</v>
      </c>
      <c r="BE286" s="231">
        <f>IF(O286="základní",K286,0)</f>
        <v>0</v>
      </c>
      <c r="BF286" s="231">
        <f>IF(O286="snížená",K286,0)</f>
        <v>0</v>
      </c>
      <c r="BG286" s="231">
        <f>IF(O286="zákl. přenesená",K286,0)</f>
        <v>0</v>
      </c>
      <c r="BH286" s="231">
        <f>IF(O286="sníž. přenesená",K286,0)</f>
        <v>0</v>
      </c>
      <c r="BI286" s="231">
        <f>IF(O286="nulová",K286,0)</f>
        <v>0</v>
      </c>
      <c r="BJ286" s="19" t="s">
        <v>84</v>
      </c>
      <c r="BK286" s="231">
        <f>ROUND(P286*H286,2)</f>
        <v>0</v>
      </c>
      <c r="BL286" s="19" t="s">
        <v>218</v>
      </c>
      <c r="BM286" s="230" t="s">
        <v>2563</v>
      </c>
    </row>
    <row r="287" s="2" customFormat="1">
      <c r="A287" s="40"/>
      <c r="B287" s="41"/>
      <c r="C287" s="42"/>
      <c r="D287" s="232" t="s">
        <v>220</v>
      </c>
      <c r="E287" s="42"/>
      <c r="F287" s="233" t="s">
        <v>1608</v>
      </c>
      <c r="G287" s="42"/>
      <c r="H287" s="42"/>
      <c r="I287" s="234"/>
      <c r="J287" s="234"/>
      <c r="K287" s="42"/>
      <c r="L287" s="42"/>
      <c r="M287" s="46"/>
      <c r="N287" s="235"/>
      <c r="O287" s="236"/>
      <c r="P287" s="86"/>
      <c r="Q287" s="86"/>
      <c r="R287" s="86"/>
      <c r="S287" s="86"/>
      <c r="T287" s="86"/>
      <c r="U287" s="86"/>
      <c r="V287" s="86"/>
      <c r="W287" s="86"/>
      <c r="X287" s="87"/>
      <c r="Y287" s="40"/>
      <c r="Z287" s="40"/>
      <c r="AA287" s="40"/>
      <c r="AB287" s="40"/>
      <c r="AC287" s="40"/>
      <c r="AD287" s="40"/>
      <c r="AE287" s="40"/>
      <c r="AT287" s="19" t="s">
        <v>220</v>
      </c>
      <c r="AU287" s="19" t="s">
        <v>229</v>
      </c>
    </row>
    <row r="288" s="2" customFormat="1" ht="16.5" customHeight="1">
      <c r="A288" s="40"/>
      <c r="B288" s="41"/>
      <c r="C288" s="218" t="s">
        <v>1173</v>
      </c>
      <c r="D288" s="218" t="s">
        <v>213</v>
      </c>
      <c r="E288" s="219" t="s">
        <v>2564</v>
      </c>
      <c r="F288" s="220" t="s">
        <v>2565</v>
      </c>
      <c r="G288" s="221" t="s">
        <v>345</v>
      </c>
      <c r="H288" s="222">
        <v>34</v>
      </c>
      <c r="I288" s="223"/>
      <c r="J288" s="223"/>
      <c r="K288" s="224">
        <f>ROUND(P288*H288,2)</f>
        <v>0</v>
      </c>
      <c r="L288" s="220" t="s">
        <v>22</v>
      </c>
      <c r="M288" s="46"/>
      <c r="N288" s="225" t="s">
        <v>22</v>
      </c>
      <c r="O288" s="226" t="s">
        <v>46</v>
      </c>
      <c r="P288" s="227">
        <f>I288+J288</f>
        <v>0</v>
      </c>
      <c r="Q288" s="227">
        <f>ROUND(I288*H288,2)</f>
        <v>0</v>
      </c>
      <c r="R288" s="227">
        <f>ROUND(J288*H288,2)</f>
        <v>0</v>
      </c>
      <c r="S288" s="86"/>
      <c r="T288" s="228">
        <f>S288*H288</f>
        <v>0</v>
      </c>
      <c r="U288" s="228">
        <v>0</v>
      </c>
      <c r="V288" s="228">
        <f>U288*H288</f>
        <v>0</v>
      </c>
      <c r="W288" s="228">
        <v>0</v>
      </c>
      <c r="X288" s="229">
        <f>W288*H288</f>
        <v>0</v>
      </c>
      <c r="Y288" s="40"/>
      <c r="Z288" s="40"/>
      <c r="AA288" s="40"/>
      <c r="AB288" s="40"/>
      <c r="AC288" s="40"/>
      <c r="AD288" s="40"/>
      <c r="AE288" s="40"/>
      <c r="AR288" s="230" t="s">
        <v>218</v>
      </c>
      <c r="AT288" s="230" t="s">
        <v>213</v>
      </c>
      <c r="AU288" s="230" t="s">
        <v>229</v>
      </c>
      <c r="AY288" s="19" t="s">
        <v>211</v>
      </c>
      <c r="BE288" s="231">
        <f>IF(O288="základní",K288,0)</f>
        <v>0</v>
      </c>
      <c r="BF288" s="231">
        <f>IF(O288="snížená",K288,0)</f>
        <v>0</v>
      </c>
      <c r="BG288" s="231">
        <f>IF(O288="zákl. přenesená",K288,0)</f>
        <v>0</v>
      </c>
      <c r="BH288" s="231">
        <f>IF(O288="sníž. přenesená",K288,0)</f>
        <v>0</v>
      </c>
      <c r="BI288" s="231">
        <f>IF(O288="nulová",K288,0)</f>
        <v>0</v>
      </c>
      <c r="BJ288" s="19" t="s">
        <v>84</v>
      </c>
      <c r="BK288" s="231">
        <f>ROUND(P288*H288,2)</f>
        <v>0</v>
      </c>
      <c r="BL288" s="19" t="s">
        <v>218</v>
      </c>
      <c r="BM288" s="230" t="s">
        <v>2566</v>
      </c>
    </row>
    <row r="289" s="2" customFormat="1">
      <c r="A289" s="40"/>
      <c r="B289" s="41"/>
      <c r="C289" s="42"/>
      <c r="D289" s="232" t="s">
        <v>220</v>
      </c>
      <c r="E289" s="42"/>
      <c r="F289" s="233" t="s">
        <v>2565</v>
      </c>
      <c r="G289" s="42"/>
      <c r="H289" s="42"/>
      <c r="I289" s="234"/>
      <c r="J289" s="234"/>
      <c r="K289" s="42"/>
      <c r="L289" s="42"/>
      <c r="M289" s="46"/>
      <c r="N289" s="235"/>
      <c r="O289" s="236"/>
      <c r="P289" s="86"/>
      <c r="Q289" s="86"/>
      <c r="R289" s="86"/>
      <c r="S289" s="86"/>
      <c r="T289" s="86"/>
      <c r="U289" s="86"/>
      <c r="V289" s="86"/>
      <c r="W289" s="86"/>
      <c r="X289" s="87"/>
      <c r="Y289" s="40"/>
      <c r="Z289" s="40"/>
      <c r="AA289" s="40"/>
      <c r="AB289" s="40"/>
      <c r="AC289" s="40"/>
      <c r="AD289" s="40"/>
      <c r="AE289" s="40"/>
      <c r="AT289" s="19" t="s">
        <v>220</v>
      </c>
      <c r="AU289" s="19" t="s">
        <v>229</v>
      </c>
    </row>
    <row r="290" s="2" customFormat="1" ht="16.5" customHeight="1">
      <c r="A290" s="40"/>
      <c r="B290" s="41"/>
      <c r="C290" s="218" t="s">
        <v>1176</v>
      </c>
      <c r="D290" s="218" t="s">
        <v>213</v>
      </c>
      <c r="E290" s="219" t="s">
        <v>2567</v>
      </c>
      <c r="F290" s="220" t="s">
        <v>1611</v>
      </c>
      <c r="G290" s="221" t="s">
        <v>345</v>
      </c>
      <c r="H290" s="222">
        <v>29</v>
      </c>
      <c r="I290" s="223"/>
      <c r="J290" s="223"/>
      <c r="K290" s="224">
        <f>ROUND(P290*H290,2)</f>
        <v>0</v>
      </c>
      <c r="L290" s="220" t="s">
        <v>22</v>
      </c>
      <c r="M290" s="46"/>
      <c r="N290" s="225" t="s">
        <v>22</v>
      </c>
      <c r="O290" s="226" t="s">
        <v>46</v>
      </c>
      <c r="P290" s="227">
        <f>I290+J290</f>
        <v>0</v>
      </c>
      <c r="Q290" s="227">
        <f>ROUND(I290*H290,2)</f>
        <v>0</v>
      </c>
      <c r="R290" s="227">
        <f>ROUND(J290*H290,2)</f>
        <v>0</v>
      </c>
      <c r="S290" s="86"/>
      <c r="T290" s="228">
        <f>S290*H290</f>
        <v>0</v>
      </c>
      <c r="U290" s="228">
        <v>0</v>
      </c>
      <c r="V290" s="228">
        <f>U290*H290</f>
        <v>0</v>
      </c>
      <c r="W290" s="228">
        <v>0</v>
      </c>
      <c r="X290" s="229">
        <f>W290*H290</f>
        <v>0</v>
      </c>
      <c r="Y290" s="40"/>
      <c r="Z290" s="40"/>
      <c r="AA290" s="40"/>
      <c r="AB290" s="40"/>
      <c r="AC290" s="40"/>
      <c r="AD290" s="40"/>
      <c r="AE290" s="40"/>
      <c r="AR290" s="230" t="s">
        <v>218</v>
      </c>
      <c r="AT290" s="230" t="s">
        <v>213</v>
      </c>
      <c r="AU290" s="230" t="s">
        <v>229</v>
      </c>
      <c r="AY290" s="19" t="s">
        <v>211</v>
      </c>
      <c r="BE290" s="231">
        <f>IF(O290="základní",K290,0)</f>
        <v>0</v>
      </c>
      <c r="BF290" s="231">
        <f>IF(O290="snížená",K290,0)</f>
        <v>0</v>
      </c>
      <c r="BG290" s="231">
        <f>IF(O290="zákl. přenesená",K290,0)</f>
        <v>0</v>
      </c>
      <c r="BH290" s="231">
        <f>IF(O290="sníž. přenesená",K290,0)</f>
        <v>0</v>
      </c>
      <c r="BI290" s="231">
        <f>IF(O290="nulová",K290,0)</f>
        <v>0</v>
      </c>
      <c r="BJ290" s="19" t="s">
        <v>84</v>
      </c>
      <c r="BK290" s="231">
        <f>ROUND(P290*H290,2)</f>
        <v>0</v>
      </c>
      <c r="BL290" s="19" t="s">
        <v>218</v>
      </c>
      <c r="BM290" s="230" t="s">
        <v>2568</v>
      </c>
    </row>
    <row r="291" s="2" customFormat="1">
      <c r="A291" s="40"/>
      <c r="B291" s="41"/>
      <c r="C291" s="42"/>
      <c r="D291" s="232" t="s">
        <v>220</v>
      </c>
      <c r="E291" s="42"/>
      <c r="F291" s="233" t="s">
        <v>1611</v>
      </c>
      <c r="G291" s="42"/>
      <c r="H291" s="42"/>
      <c r="I291" s="234"/>
      <c r="J291" s="234"/>
      <c r="K291" s="42"/>
      <c r="L291" s="42"/>
      <c r="M291" s="46"/>
      <c r="N291" s="235"/>
      <c r="O291" s="236"/>
      <c r="P291" s="86"/>
      <c r="Q291" s="86"/>
      <c r="R291" s="86"/>
      <c r="S291" s="86"/>
      <c r="T291" s="86"/>
      <c r="U291" s="86"/>
      <c r="V291" s="86"/>
      <c r="W291" s="86"/>
      <c r="X291" s="87"/>
      <c r="Y291" s="40"/>
      <c r="Z291" s="40"/>
      <c r="AA291" s="40"/>
      <c r="AB291" s="40"/>
      <c r="AC291" s="40"/>
      <c r="AD291" s="40"/>
      <c r="AE291" s="40"/>
      <c r="AT291" s="19" t="s">
        <v>220</v>
      </c>
      <c r="AU291" s="19" t="s">
        <v>229</v>
      </c>
    </row>
    <row r="292" s="2" customFormat="1" ht="16.5" customHeight="1">
      <c r="A292" s="40"/>
      <c r="B292" s="41"/>
      <c r="C292" s="218" t="s">
        <v>1180</v>
      </c>
      <c r="D292" s="218" t="s">
        <v>213</v>
      </c>
      <c r="E292" s="219" t="s">
        <v>2569</v>
      </c>
      <c r="F292" s="220" t="s">
        <v>2570</v>
      </c>
      <c r="G292" s="221" t="s">
        <v>345</v>
      </c>
      <c r="H292" s="222">
        <v>25</v>
      </c>
      <c r="I292" s="223"/>
      <c r="J292" s="223"/>
      <c r="K292" s="224">
        <f>ROUND(P292*H292,2)</f>
        <v>0</v>
      </c>
      <c r="L292" s="220" t="s">
        <v>22</v>
      </c>
      <c r="M292" s="46"/>
      <c r="N292" s="225" t="s">
        <v>22</v>
      </c>
      <c r="O292" s="226" t="s">
        <v>46</v>
      </c>
      <c r="P292" s="227">
        <f>I292+J292</f>
        <v>0</v>
      </c>
      <c r="Q292" s="227">
        <f>ROUND(I292*H292,2)</f>
        <v>0</v>
      </c>
      <c r="R292" s="227">
        <f>ROUND(J292*H292,2)</f>
        <v>0</v>
      </c>
      <c r="S292" s="86"/>
      <c r="T292" s="228">
        <f>S292*H292</f>
        <v>0</v>
      </c>
      <c r="U292" s="228">
        <v>0</v>
      </c>
      <c r="V292" s="228">
        <f>U292*H292</f>
        <v>0</v>
      </c>
      <c r="W292" s="228">
        <v>0</v>
      </c>
      <c r="X292" s="229">
        <f>W292*H292</f>
        <v>0</v>
      </c>
      <c r="Y292" s="40"/>
      <c r="Z292" s="40"/>
      <c r="AA292" s="40"/>
      <c r="AB292" s="40"/>
      <c r="AC292" s="40"/>
      <c r="AD292" s="40"/>
      <c r="AE292" s="40"/>
      <c r="AR292" s="230" t="s">
        <v>218</v>
      </c>
      <c r="AT292" s="230" t="s">
        <v>213</v>
      </c>
      <c r="AU292" s="230" t="s">
        <v>229</v>
      </c>
      <c r="AY292" s="19" t="s">
        <v>211</v>
      </c>
      <c r="BE292" s="231">
        <f>IF(O292="základní",K292,0)</f>
        <v>0</v>
      </c>
      <c r="BF292" s="231">
        <f>IF(O292="snížená",K292,0)</f>
        <v>0</v>
      </c>
      <c r="BG292" s="231">
        <f>IF(O292="zákl. přenesená",K292,0)</f>
        <v>0</v>
      </c>
      <c r="BH292" s="231">
        <f>IF(O292="sníž. přenesená",K292,0)</f>
        <v>0</v>
      </c>
      <c r="BI292" s="231">
        <f>IF(O292="nulová",K292,0)</f>
        <v>0</v>
      </c>
      <c r="BJ292" s="19" t="s">
        <v>84</v>
      </c>
      <c r="BK292" s="231">
        <f>ROUND(P292*H292,2)</f>
        <v>0</v>
      </c>
      <c r="BL292" s="19" t="s">
        <v>218</v>
      </c>
      <c r="BM292" s="230" t="s">
        <v>2571</v>
      </c>
    </row>
    <row r="293" s="2" customFormat="1">
      <c r="A293" s="40"/>
      <c r="B293" s="41"/>
      <c r="C293" s="42"/>
      <c r="D293" s="232" t="s">
        <v>220</v>
      </c>
      <c r="E293" s="42"/>
      <c r="F293" s="233" t="s">
        <v>2570</v>
      </c>
      <c r="G293" s="42"/>
      <c r="H293" s="42"/>
      <c r="I293" s="234"/>
      <c r="J293" s="234"/>
      <c r="K293" s="42"/>
      <c r="L293" s="42"/>
      <c r="M293" s="46"/>
      <c r="N293" s="235"/>
      <c r="O293" s="236"/>
      <c r="P293" s="86"/>
      <c r="Q293" s="86"/>
      <c r="R293" s="86"/>
      <c r="S293" s="86"/>
      <c r="T293" s="86"/>
      <c r="U293" s="86"/>
      <c r="V293" s="86"/>
      <c r="W293" s="86"/>
      <c r="X293" s="87"/>
      <c r="Y293" s="40"/>
      <c r="Z293" s="40"/>
      <c r="AA293" s="40"/>
      <c r="AB293" s="40"/>
      <c r="AC293" s="40"/>
      <c r="AD293" s="40"/>
      <c r="AE293" s="40"/>
      <c r="AT293" s="19" t="s">
        <v>220</v>
      </c>
      <c r="AU293" s="19" t="s">
        <v>229</v>
      </c>
    </row>
    <row r="294" s="2" customFormat="1" ht="16.5" customHeight="1">
      <c r="A294" s="40"/>
      <c r="B294" s="41"/>
      <c r="C294" s="218" t="s">
        <v>1183</v>
      </c>
      <c r="D294" s="218" t="s">
        <v>213</v>
      </c>
      <c r="E294" s="219" t="s">
        <v>2572</v>
      </c>
      <c r="F294" s="220" t="s">
        <v>2573</v>
      </c>
      <c r="G294" s="221" t="s">
        <v>345</v>
      </c>
      <c r="H294" s="222">
        <v>26</v>
      </c>
      <c r="I294" s="223"/>
      <c r="J294" s="223"/>
      <c r="K294" s="224">
        <f>ROUND(P294*H294,2)</f>
        <v>0</v>
      </c>
      <c r="L294" s="220" t="s">
        <v>22</v>
      </c>
      <c r="M294" s="46"/>
      <c r="N294" s="225" t="s">
        <v>22</v>
      </c>
      <c r="O294" s="226" t="s">
        <v>46</v>
      </c>
      <c r="P294" s="227">
        <f>I294+J294</f>
        <v>0</v>
      </c>
      <c r="Q294" s="227">
        <f>ROUND(I294*H294,2)</f>
        <v>0</v>
      </c>
      <c r="R294" s="227">
        <f>ROUND(J294*H294,2)</f>
        <v>0</v>
      </c>
      <c r="S294" s="86"/>
      <c r="T294" s="228">
        <f>S294*H294</f>
        <v>0</v>
      </c>
      <c r="U294" s="228">
        <v>0</v>
      </c>
      <c r="V294" s="228">
        <f>U294*H294</f>
        <v>0</v>
      </c>
      <c r="W294" s="228">
        <v>0</v>
      </c>
      <c r="X294" s="229">
        <f>W294*H294</f>
        <v>0</v>
      </c>
      <c r="Y294" s="40"/>
      <c r="Z294" s="40"/>
      <c r="AA294" s="40"/>
      <c r="AB294" s="40"/>
      <c r="AC294" s="40"/>
      <c r="AD294" s="40"/>
      <c r="AE294" s="40"/>
      <c r="AR294" s="230" t="s">
        <v>218</v>
      </c>
      <c r="AT294" s="230" t="s">
        <v>213</v>
      </c>
      <c r="AU294" s="230" t="s">
        <v>229</v>
      </c>
      <c r="AY294" s="19" t="s">
        <v>211</v>
      </c>
      <c r="BE294" s="231">
        <f>IF(O294="základní",K294,0)</f>
        <v>0</v>
      </c>
      <c r="BF294" s="231">
        <f>IF(O294="snížená",K294,0)</f>
        <v>0</v>
      </c>
      <c r="BG294" s="231">
        <f>IF(O294="zákl. přenesená",K294,0)</f>
        <v>0</v>
      </c>
      <c r="BH294" s="231">
        <f>IF(O294="sníž. přenesená",K294,0)</f>
        <v>0</v>
      </c>
      <c r="BI294" s="231">
        <f>IF(O294="nulová",K294,0)</f>
        <v>0</v>
      </c>
      <c r="BJ294" s="19" t="s">
        <v>84</v>
      </c>
      <c r="BK294" s="231">
        <f>ROUND(P294*H294,2)</f>
        <v>0</v>
      </c>
      <c r="BL294" s="19" t="s">
        <v>218</v>
      </c>
      <c r="BM294" s="230" t="s">
        <v>2574</v>
      </c>
    </row>
    <row r="295" s="2" customFormat="1">
      <c r="A295" s="40"/>
      <c r="B295" s="41"/>
      <c r="C295" s="42"/>
      <c r="D295" s="232" t="s">
        <v>220</v>
      </c>
      <c r="E295" s="42"/>
      <c r="F295" s="233" t="s">
        <v>2573</v>
      </c>
      <c r="G295" s="42"/>
      <c r="H295" s="42"/>
      <c r="I295" s="234"/>
      <c r="J295" s="234"/>
      <c r="K295" s="42"/>
      <c r="L295" s="42"/>
      <c r="M295" s="46"/>
      <c r="N295" s="235"/>
      <c r="O295" s="236"/>
      <c r="P295" s="86"/>
      <c r="Q295" s="86"/>
      <c r="R295" s="86"/>
      <c r="S295" s="86"/>
      <c r="T295" s="86"/>
      <c r="U295" s="86"/>
      <c r="V295" s="86"/>
      <c r="W295" s="86"/>
      <c r="X295" s="87"/>
      <c r="Y295" s="40"/>
      <c r="Z295" s="40"/>
      <c r="AA295" s="40"/>
      <c r="AB295" s="40"/>
      <c r="AC295" s="40"/>
      <c r="AD295" s="40"/>
      <c r="AE295" s="40"/>
      <c r="AT295" s="19" t="s">
        <v>220</v>
      </c>
      <c r="AU295" s="19" t="s">
        <v>229</v>
      </c>
    </row>
    <row r="296" s="2" customFormat="1" ht="16.5" customHeight="1">
      <c r="A296" s="40"/>
      <c r="B296" s="41"/>
      <c r="C296" s="218" t="s">
        <v>1186</v>
      </c>
      <c r="D296" s="218" t="s">
        <v>213</v>
      </c>
      <c r="E296" s="219" t="s">
        <v>2575</v>
      </c>
      <c r="F296" s="220" t="s">
        <v>2576</v>
      </c>
      <c r="G296" s="221" t="s">
        <v>345</v>
      </c>
      <c r="H296" s="222">
        <v>204</v>
      </c>
      <c r="I296" s="223"/>
      <c r="J296" s="223"/>
      <c r="K296" s="224">
        <f>ROUND(P296*H296,2)</f>
        <v>0</v>
      </c>
      <c r="L296" s="220" t="s">
        <v>22</v>
      </c>
      <c r="M296" s="46"/>
      <c r="N296" s="225" t="s">
        <v>22</v>
      </c>
      <c r="O296" s="226" t="s">
        <v>46</v>
      </c>
      <c r="P296" s="227">
        <f>I296+J296</f>
        <v>0</v>
      </c>
      <c r="Q296" s="227">
        <f>ROUND(I296*H296,2)</f>
        <v>0</v>
      </c>
      <c r="R296" s="227">
        <f>ROUND(J296*H296,2)</f>
        <v>0</v>
      </c>
      <c r="S296" s="86"/>
      <c r="T296" s="228">
        <f>S296*H296</f>
        <v>0</v>
      </c>
      <c r="U296" s="228">
        <v>0</v>
      </c>
      <c r="V296" s="228">
        <f>U296*H296</f>
        <v>0</v>
      </c>
      <c r="W296" s="228">
        <v>0</v>
      </c>
      <c r="X296" s="229">
        <f>W296*H296</f>
        <v>0</v>
      </c>
      <c r="Y296" s="40"/>
      <c r="Z296" s="40"/>
      <c r="AA296" s="40"/>
      <c r="AB296" s="40"/>
      <c r="AC296" s="40"/>
      <c r="AD296" s="40"/>
      <c r="AE296" s="40"/>
      <c r="AR296" s="230" t="s">
        <v>218</v>
      </c>
      <c r="AT296" s="230" t="s">
        <v>213</v>
      </c>
      <c r="AU296" s="230" t="s">
        <v>229</v>
      </c>
      <c r="AY296" s="19" t="s">
        <v>211</v>
      </c>
      <c r="BE296" s="231">
        <f>IF(O296="základní",K296,0)</f>
        <v>0</v>
      </c>
      <c r="BF296" s="231">
        <f>IF(O296="snížená",K296,0)</f>
        <v>0</v>
      </c>
      <c r="BG296" s="231">
        <f>IF(O296="zákl. přenesená",K296,0)</f>
        <v>0</v>
      </c>
      <c r="BH296" s="231">
        <f>IF(O296="sníž. přenesená",K296,0)</f>
        <v>0</v>
      </c>
      <c r="BI296" s="231">
        <f>IF(O296="nulová",K296,0)</f>
        <v>0</v>
      </c>
      <c r="BJ296" s="19" t="s">
        <v>84</v>
      </c>
      <c r="BK296" s="231">
        <f>ROUND(P296*H296,2)</f>
        <v>0</v>
      </c>
      <c r="BL296" s="19" t="s">
        <v>218</v>
      </c>
      <c r="BM296" s="230" t="s">
        <v>2577</v>
      </c>
    </row>
    <row r="297" s="2" customFormat="1">
      <c r="A297" s="40"/>
      <c r="B297" s="41"/>
      <c r="C297" s="42"/>
      <c r="D297" s="232" t="s">
        <v>220</v>
      </c>
      <c r="E297" s="42"/>
      <c r="F297" s="233" t="s">
        <v>2576</v>
      </c>
      <c r="G297" s="42"/>
      <c r="H297" s="42"/>
      <c r="I297" s="234"/>
      <c r="J297" s="234"/>
      <c r="K297" s="42"/>
      <c r="L297" s="42"/>
      <c r="M297" s="46"/>
      <c r="N297" s="235"/>
      <c r="O297" s="236"/>
      <c r="P297" s="86"/>
      <c r="Q297" s="86"/>
      <c r="R297" s="86"/>
      <c r="S297" s="86"/>
      <c r="T297" s="86"/>
      <c r="U297" s="86"/>
      <c r="V297" s="86"/>
      <c r="W297" s="86"/>
      <c r="X297" s="87"/>
      <c r="Y297" s="40"/>
      <c r="Z297" s="40"/>
      <c r="AA297" s="40"/>
      <c r="AB297" s="40"/>
      <c r="AC297" s="40"/>
      <c r="AD297" s="40"/>
      <c r="AE297" s="40"/>
      <c r="AT297" s="19" t="s">
        <v>220</v>
      </c>
      <c r="AU297" s="19" t="s">
        <v>229</v>
      </c>
    </row>
    <row r="298" s="2" customFormat="1" ht="21.75" customHeight="1">
      <c r="A298" s="40"/>
      <c r="B298" s="41"/>
      <c r="C298" s="218" t="s">
        <v>1188</v>
      </c>
      <c r="D298" s="218" t="s">
        <v>213</v>
      </c>
      <c r="E298" s="219" t="s">
        <v>2578</v>
      </c>
      <c r="F298" s="220" t="s">
        <v>2579</v>
      </c>
      <c r="G298" s="221" t="s">
        <v>345</v>
      </c>
      <c r="H298" s="222">
        <v>65</v>
      </c>
      <c r="I298" s="223"/>
      <c r="J298" s="223"/>
      <c r="K298" s="224">
        <f>ROUND(P298*H298,2)</f>
        <v>0</v>
      </c>
      <c r="L298" s="220" t="s">
        <v>22</v>
      </c>
      <c r="M298" s="46"/>
      <c r="N298" s="225" t="s">
        <v>22</v>
      </c>
      <c r="O298" s="226" t="s">
        <v>46</v>
      </c>
      <c r="P298" s="227">
        <f>I298+J298</f>
        <v>0</v>
      </c>
      <c r="Q298" s="227">
        <f>ROUND(I298*H298,2)</f>
        <v>0</v>
      </c>
      <c r="R298" s="227">
        <f>ROUND(J298*H298,2)</f>
        <v>0</v>
      </c>
      <c r="S298" s="86"/>
      <c r="T298" s="228">
        <f>S298*H298</f>
        <v>0</v>
      </c>
      <c r="U298" s="228">
        <v>0</v>
      </c>
      <c r="V298" s="228">
        <f>U298*H298</f>
        <v>0</v>
      </c>
      <c r="W298" s="228">
        <v>0</v>
      </c>
      <c r="X298" s="229">
        <f>W298*H298</f>
        <v>0</v>
      </c>
      <c r="Y298" s="40"/>
      <c r="Z298" s="40"/>
      <c r="AA298" s="40"/>
      <c r="AB298" s="40"/>
      <c r="AC298" s="40"/>
      <c r="AD298" s="40"/>
      <c r="AE298" s="40"/>
      <c r="AR298" s="230" t="s">
        <v>218</v>
      </c>
      <c r="AT298" s="230" t="s">
        <v>213</v>
      </c>
      <c r="AU298" s="230" t="s">
        <v>229</v>
      </c>
      <c r="AY298" s="19" t="s">
        <v>211</v>
      </c>
      <c r="BE298" s="231">
        <f>IF(O298="základní",K298,0)</f>
        <v>0</v>
      </c>
      <c r="BF298" s="231">
        <f>IF(O298="snížená",K298,0)</f>
        <v>0</v>
      </c>
      <c r="BG298" s="231">
        <f>IF(O298="zákl. přenesená",K298,0)</f>
        <v>0</v>
      </c>
      <c r="BH298" s="231">
        <f>IF(O298="sníž. přenesená",K298,0)</f>
        <v>0</v>
      </c>
      <c r="BI298" s="231">
        <f>IF(O298="nulová",K298,0)</f>
        <v>0</v>
      </c>
      <c r="BJ298" s="19" t="s">
        <v>84</v>
      </c>
      <c r="BK298" s="231">
        <f>ROUND(P298*H298,2)</f>
        <v>0</v>
      </c>
      <c r="BL298" s="19" t="s">
        <v>218</v>
      </c>
      <c r="BM298" s="230" t="s">
        <v>2580</v>
      </c>
    </row>
    <row r="299" s="2" customFormat="1">
      <c r="A299" s="40"/>
      <c r="B299" s="41"/>
      <c r="C299" s="42"/>
      <c r="D299" s="232" t="s">
        <v>220</v>
      </c>
      <c r="E299" s="42"/>
      <c r="F299" s="233" t="s">
        <v>2579</v>
      </c>
      <c r="G299" s="42"/>
      <c r="H299" s="42"/>
      <c r="I299" s="234"/>
      <c r="J299" s="234"/>
      <c r="K299" s="42"/>
      <c r="L299" s="42"/>
      <c r="M299" s="46"/>
      <c r="N299" s="235"/>
      <c r="O299" s="236"/>
      <c r="P299" s="86"/>
      <c r="Q299" s="86"/>
      <c r="R299" s="86"/>
      <c r="S299" s="86"/>
      <c r="T299" s="86"/>
      <c r="U299" s="86"/>
      <c r="V299" s="86"/>
      <c r="W299" s="86"/>
      <c r="X299" s="87"/>
      <c r="Y299" s="40"/>
      <c r="Z299" s="40"/>
      <c r="AA299" s="40"/>
      <c r="AB299" s="40"/>
      <c r="AC299" s="40"/>
      <c r="AD299" s="40"/>
      <c r="AE299" s="40"/>
      <c r="AT299" s="19" t="s">
        <v>220</v>
      </c>
      <c r="AU299" s="19" t="s">
        <v>229</v>
      </c>
    </row>
    <row r="300" s="2" customFormat="1" ht="16.5" customHeight="1">
      <c r="A300" s="40"/>
      <c r="B300" s="41"/>
      <c r="C300" s="218" t="s">
        <v>1194</v>
      </c>
      <c r="D300" s="218" t="s">
        <v>213</v>
      </c>
      <c r="E300" s="219" t="s">
        <v>2581</v>
      </c>
      <c r="F300" s="220" t="s">
        <v>1614</v>
      </c>
      <c r="G300" s="221" t="s">
        <v>688</v>
      </c>
      <c r="H300" s="222">
        <v>109</v>
      </c>
      <c r="I300" s="223"/>
      <c r="J300" s="223"/>
      <c r="K300" s="224">
        <f>ROUND(P300*H300,2)</f>
        <v>0</v>
      </c>
      <c r="L300" s="220" t="s">
        <v>22</v>
      </c>
      <c r="M300" s="46"/>
      <c r="N300" s="225" t="s">
        <v>22</v>
      </c>
      <c r="O300" s="226" t="s">
        <v>46</v>
      </c>
      <c r="P300" s="227">
        <f>I300+J300</f>
        <v>0</v>
      </c>
      <c r="Q300" s="227">
        <f>ROUND(I300*H300,2)</f>
        <v>0</v>
      </c>
      <c r="R300" s="227">
        <f>ROUND(J300*H300,2)</f>
        <v>0</v>
      </c>
      <c r="S300" s="86"/>
      <c r="T300" s="228">
        <f>S300*H300</f>
        <v>0</v>
      </c>
      <c r="U300" s="228">
        <v>0</v>
      </c>
      <c r="V300" s="228">
        <f>U300*H300</f>
        <v>0</v>
      </c>
      <c r="W300" s="228">
        <v>0</v>
      </c>
      <c r="X300" s="229">
        <f>W300*H300</f>
        <v>0</v>
      </c>
      <c r="Y300" s="40"/>
      <c r="Z300" s="40"/>
      <c r="AA300" s="40"/>
      <c r="AB300" s="40"/>
      <c r="AC300" s="40"/>
      <c r="AD300" s="40"/>
      <c r="AE300" s="40"/>
      <c r="AR300" s="230" t="s">
        <v>218</v>
      </c>
      <c r="AT300" s="230" t="s">
        <v>213</v>
      </c>
      <c r="AU300" s="230" t="s">
        <v>229</v>
      </c>
      <c r="AY300" s="19" t="s">
        <v>211</v>
      </c>
      <c r="BE300" s="231">
        <f>IF(O300="základní",K300,0)</f>
        <v>0</v>
      </c>
      <c r="BF300" s="231">
        <f>IF(O300="snížená",K300,0)</f>
        <v>0</v>
      </c>
      <c r="BG300" s="231">
        <f>IF(O300="zákl. přenesená",K300,0)</f>
        <v>0</v>
      </c>
      <c r="BH300" s="231">
        <f>IF(O300="sníž. přenesená",K300,0)</f>
        <v>0</v>
      </c>
      <c r="BI300" s="231">
        <f>IF(O300="nulová",K300,0)</f>
        <v>0</v>
      </c>
      <c r="BJ300" s="19" t="s">
        <v>84</v>
      </c>
      <c r="BK300" s="231">
        <f>ROUND(P300*H300,2)</f>
        <v>0</v>
      </c>
      <c r="BL300" s="19" t="s">
        <v>218</v>
      </c>
      <c r="BM300" s="230" t="s">
        <v>2582</v>
      </c>
    </row>
    <row r="301" s="2" customFormat="1">
      <c r="A301" s="40"/>
      <c r="B301" s="41"/>
      <c r="C301" s="42"/>
      <c r="D301" s="232" t="s">
        <v>220</v>
      </c>
      <c r="E301" s="42"/>
      <c r="F301" s="233" t="s">
        <v>1614</v>
      </c>
      <c r="G301" s="42"/>
      <c r="H301" s="42"/>
      <c r="I301" s="234"/>
      <c r="J301" s="234"/>
      <c r="K301" s="42"/>
      <c r="L301" s="42"/>
      <c r="M301" s="46"/>
      <c r="N301" s="235"/>
      <c r="O301" s="236"/>
      <c r="P301" s="86"/>
      <c r="Q301" s="86"/>
      <c r="R301" s="86"/>
      <c r="S301" s="86"/>
      <c r="T301" s="86"/>
      <c r="U301" s="86"/>
      <c r="V301" s="86"/>
      <c r="W301" s="86"/>
      <c r="X301" s="87"/>
      <c r="Y301" s="40"/>
      <c r="Z301" s="40"/>
      <c r="AA301" s="40"/>
      <c r="AB301" s="40"/>
      <c r="AC301" s="40"/>
      <c r="AD301" s="40"/>
      <c r="AE301" s="40"/>
      <c r="AT301" s="19" t="s">
        <v>220</v>
      </c>
      <c r="AU301" s="19" t="s">
        <v>229</v>
      </c>
    </row>
    <row r="302" s="2" customFormat="1" ht="16.5" customHeight="1">
      <c r="A302" s="40"/>
      <c r="B302" s="41"/>
      <c r="C302" s="218" t="s">
        <v>1200</v>
      </c>
      <c r="D302" s="218" t="s">
        <v>213</v>
      </c>
      <c r="E302" s="219" t="s">
        <v>2583</v>
      </c>
      <c r="F302" s="220" t="s">
        <v>1617</v>
      </c>
      <c r="G302" s="221" t="s">
        <v>688</v>
      </c>
      <c r="H302" s="222">
        <v>3</v>
      </c>
      <c r="I302" s="223"/>
      <c r="J302" s="223"/>
      <c r="K302" s="224">
        <f>ROUND(P302*H302,2)</f>
        <v>0</v>
      </c>
      <c r="L302" s="220" t="s">
        <v>22</v>
      </c>
      <c r="M302" s="46"/>
      <c r="N302" s="225" t="s">
        <v>22</v>
      </c>
      <c r="O302" s="226" t="s">
        <v>46</v>
      </c>
      <c r="P302" s="227">
        <f>I302+J302</f>
        <v>0</v>
      </c>
      <c r="Q302" s="227">
        <f>ROUND(I302*H302,2)</f>
        <v>0</v>
      </c>
      <c r="R302" s="227">
        <f>ROUND(J302*H302,2)</f>
        <v>0</v>
      </c>
      <c r="S302" s="86"/>
      <c r="T302" s="228">
        <f>S302*H302</f>
        <v>0</v>
      </c>
      <c r="U302" s="228">
        <v>0</v>
      </c>
      <c r="V302" s="228">
        <f>U302*H302</f>
        <v>0</v>
      </c>
      <c r="W302" s="228">
        <v>0</v>
      </c>
      <c r="X302" s="229">
        <f>W302*H302</f>
        <v>0</v>
      </c>
      <c r="Y302" s="40"/>
      <c r="Z302" s="40"/>
      <c r="AA302" s="40"/>
      <c r="AB302" s="40"/>
      <c r="AC302" s="40"/>
      <c r="AD302" s="40"/>
      <c r="AE302" s="40"/>
      <c r="AR302" s="230" t="s">
        <v>218</v>
      </c>
      <c r="AT302" s="230" t="s">
        <v>213</v>
      </c>
      <c r="AU302" s="230" t="s">
        <v>229</v>
      </c>
      <c r="AY302" s="19" t="s">
        <v>211</v>
      </c>
      <c r="BE302" s="231">
        <f>IF(O302="základní",K302,0)</f>
        <v>0</v>
      </c>
      <c r="BF302" s="231">
        <f>IF(O302="snížená",K302,0)</f>
        <v>0</v>
      </c>
      <c r="BG302" s="231">
        <f>IF(O302="zákl. přenesená",K302,0)</f>
        <v>0</v>
      </c>
      <c r="BH302" s="231">
        <f>IF(O302="sníž. přenesená",K302,0)</f>
        <v>0</v>
      </c>
      <c r="BI302" s="231">
        <f>IF(O302="nulová",K302,0)</f>
        <v>0</v>
      </c>
      <c r="BJ302" s="19" t="s">
        <v>84</v>
      </c>
      <c r="BK302" s="231">
        <f>ROUND(P302*H302,2)</f>
        <v>0</v>
      </c>
      <c r="BL302" s="19" t="s">
        <v>218</v>
      </c>
      <c r="BM302" s="230" t="s">
        <v>2584</v>
      </c>
    </row>
    <row r="303" s="2" customFormat="1">
      <c r="A303" s="40"/>
      <c r="B303" s="41"/>
      <c r="C303" s="42"/>
      <c r="D303" s="232" t="s">
        <v>220</v>
      </c>
      <c r="E303" s="42"/>
      <c r="F303" s="233" t="s">
        <v>1617</v>
      </c>
      <c r="G303" s="42"/>
      <c r="H303" s="42"/>
      <c r="I303" s="234"/>
      <c r="J303" s="234"/>
      <c r="K303" s="42"/>
      <c r="L303" s="42"/>
      <c r="M303" s="46"/>
      <c r="N303" s="235"/>
      <c r="O303" s="236"/>
      <c r="P303" s="86"/>
      <c r="Q303" s="86"/>
      <c r="R303" s="86"/>
      <c r="S303" s="86"/>
      <c r="T303" s="86"/>
      <c r="U303" s="86"/>
      <c r="V303" s="86"/>
      <c r="W303" s="86"/>
      <c r="X303" s="87"/>
      <c r="Y303" s="40"/>
      <c r="Z303" s="40"/>
      <c r="AA303" s="40"/>
      <c r="AB303" s="40"/>
      <c r="AC303" s="40"/>
      <c r="AD303" s="40"/>
      <c r="AE303" s="40"/>
      <c r="AT303" s="19" t="s">
        <v>220</v>
      </c>
      <c r="AU303" s="19" t="s">
        <v>229</v>
      </c>
    </row>
    <row r="304" s="2" customFormat="1" ht="16.5" customHeight="1">
      <c r="A304" s="40"/>
      <c r="B304" s="41"/>
      <c r="C304" s="218" t="s">
        <v>1202</v>
      </c>
      <c r="D304" s="218" t="s">
        <v>213</v>
      </c>
      <c r="E304" s="219" t="s">
        <v>2585</v>
      </c>
      <c r="F304" s="220" t="s">
        <v>2586</v>
      </c>
      <c r="G304" s="221" t="s">
        <v>688</v>
      </c>
      <c r="H304" s="222">
        <v>6</v>
      </c>
      <c r="I304" s="223"/>
      <c r="J304" s="223"/>
      <c r="K304" s="224">
        <f>ROUND(P304*H304,2)</f>
        <v>0</v>
      </c>
      <c r="L304" s="220" t="s">
        <v>22</v>
      </c>
      <c r="M304" s="46"/>
      <c r="N304" s="225" t="s">
        <v>22</v>
      </c>
      <c r="O304" s="226" t="s">
        <v>46</v>
      </c>
      <c r="P304" s="227">
        <f>I304+J304</f>
        <v>0</v>
      </c>
      <c r="Q304" s="227">
        <f>ROUND(I304*H304,2)</f>
        <v>0</v>
      </c>
      <c r="R304" s="227">
        <f>ROUND(J304*H304,2)</f>
        <v>0</v>
      </c>
      <c r="S304" s="86"/>
      <c r="T304" s="228">
        <f>S304*H304</f>
        <v>0</v>
      </c>
      <c r="U304" s="228">
        <v>0</v>
      </c>
      <c r="V304" s="228">
        <f>U304*H304</f>
        <v>0</v>
      </c>
      <c r="W304" s="228">
        <v>0</v>
      </c>
      <c r="X304" s="229">
        <f>W304*H304</f>
        <v>0</v>
      </c>
      <c r="Y304" s="40"/>
      <c r="Z304" s="40"/>
      <c r="AA304" s="40"/>
      <c r="AB304" s="40"/>
      <c r="AC304" s="40"/>
      <c r="AD304" s="40"/>
      <c r="AE304" s="40"/>
      <c r="AR304" s="230" t="s">
        <v>218</v>
      </c>
      <c r="AT304" s="230" t="s">
        <v>213</v>
      </c>
      <c r="AU304" s="230" t="s">
        <v>229</v>
      </c>
      <c r="AY304" s="19" t="s">
        <v>211</v>
      </c>
      <c r="BE304" s="231">
        <f>IF(O304="základní",K304,0)</f>
        <v>0</v>
      </c>
      <c r="BF304" s="231">
        <f>IF(O304="snížená",K304,0)</f>
        <v>0</v>
      </c>
      <c r="BG304" s="231">
        <f>IF(O304="zákl. přenesená",K304,0)</f>
        <v>0</v>
      </c>
      <c r="BH304" s="231">
        <f>IF(O304="sníž. přenesená",K304,0)</f>
        <v>0</v>
      </c>
      <c r="BI304" s="231">
        <f>IF(O304="nulová",K304,0)</f>
        <v>0</v>
      </c>
      <c r="BJ304" s="19" t="s">
        <v>84</v>
      </c>
      <c r="BK304" s="231">
        <f>ROUND(P304*H304,2)</f>
        <v>0</v>
      </c>
      <c r="BL304" s="19" t="s">
        <v>218</v>
      </c>
      <c r="BM304" s="230" t="s">
        <v>2587</v>
      </c>
    </row>
    <row r="305" s="2" customFormat="1">
      <c r="A305" s="40"/>
      <c r="B305" s="41"/>
      <c r="C305" s="42"/>
      <c r="D305" s="232" t="s">
        <v>220</v>
      </c>
      <c r="E305" s="42"/>
      <c r="F305" s="233" t="s">
        <v>2586</v>
      </c>
      <c r="G305" s="42"/>
      <c r="H305" s="42"/>
      <c r="I305" s="234"/>
      <c r="J305" s="234"/>
      <c r="K305" s="42"/>
      <c r="L305" s="42"/>
      <c r="M305" s="46"/>
      <c r="N305" s="235"/>
      <c r="O305" s="236"/>
      <c r="P305" s="86"/>
      <c r="Q305" s="86"/>
      <c r="R305" s="86"/>
      <c r="S305" s="86"/>
      <c r="T305" s="86"/>
      <c r="U305" s="86"/>
      <c r="V305" s="86"/>
      <c r="W305" s="86"/>
      <c r="X305" s="87"/>
      <c r="Y305" s="40"/>
      <c r="Z305" s="40"/>
      <c r="AA305" s="40"/>
      <c r="AB305" s="40"/>
      <c r="AC305" s="40"/>
      <c r="AD305" s="40"/>
      <c r="AE305" s="40"/>
      <c r="AT305" s="19" t="s">
        <v>220</v>
      </c>
      <c r="AU305" s="19" t="s">
        <v>229</v>
      </c>
    </row>
    <row r="306" s="2" customFormat="1" ht="21.75" customHeight="1">
      <c r="A306" s="40"/>
      <c r="B306" s="41"/>
      <c r="C306" s="218" t="s">
        <v>1209</v>
      </c>
      <c r="D306" s="218" t="s">
        <v>213</v>
      </c>
      <c r="E306" s="219" t="s">
        <v>2588</v>
      </c>
      <c r="F306" s="220" t="s">
        <v>2589</v>
      </c>
      <c r="G306" s="221" t="s">
        <v>688</v>
      </c>
      <c r="H306" s="222">
        <v>5</v>
      </c>
      <c r="I306" s="223"/>
      <c r="J306" s="223"/>
      <c r="K306" s="224">
        <f>ROUND(P306*H306,2)</f>
        <v>0</v>
      </c>
      <c r="L306" s="220" t="s">
        <v>22</v>
      </c>
      <c r="M306" s="46"/>
      <c r="N306" s="225" t="s">
        <v>22</v>
      </c>
      <c r="O306" s="226" t="s">
        <v>46</v>
      </c>
      <c r="P306" s="227">
        <f>I306+J306</f>
        <v>0</v>
      </c>
      <c r="Q306" s="227">
        <f>ROUND(I306*H306,2)</f>
        <v>0</v>
      </c>
      <c r="R306" s="227">
        <f>ROUND(J306*H306,2)</f>
        <v>0</v>
      </c>
      <c r="S306" s="86"/>
      <c r="T306" s="228">
        <f>S306*H306</f>
        <v>0</v>
      </c>
      <c r="U306" s="228">
        <v>0</v>
      </c>
      <c r="V306" s="228">
        <f>U306*H306</f>
        <v>0</v>
      </c>
      <c r="W306" s="228">
        <v>0</v>
      </c>
      <c r="X306" s="229">
        <f>W306*H306</f>
        <v>0</v>
      </c>
      <c r="Y306" s="40"/>
      <c r="Z306" s="40"/>
      <c r="AA306" s="40"/>
      <c r="AB306" s="40"/>
      <c r="AC306" s="40"/>
      <c r="AD306" s="40"/>
      <c r="AE306" s="40"/>
      <c r="AR306" s="230" t="s">
        <v>218</v>
      </c>
      <c r="AT306" s="230" t="s">
        <v>213</v>
      </c>
      <c r="AU306" s="230" t="s">
        <v>229</v>
      </c>
      <c r="AY306" s="19" t="s">
        <v>211</v>
      </c>
      <c r="BE306" s="231">
        <f>IF(O306="základní",K306,0)</f>
        <v>0</v>
      </c>
      <c r="BF306" s="231">
        <f>IF(O306="snížená",K306,0)</f>
        <v>0</v>
      </c>
      <c r="BG306" s="231">
        <f>IF(O306="zákl. přenesená",K306,0)</f>
        <v>0</v>
      </c>
      <c r="BH306" s="231">
        <f>IF(O306="sníž. přenesená",K306,0)</f>
        <v>0</v>
      </c>
      <c r="BI306" s="231">
        <f>IF(O306="nulová",K306,0)</f>
        <v>0</v>
      </c>
      <c r="BJ306" s="19" t="s">
        <v>84</v>
      </c>
      <c r="BK306" s="231">
        <f>ROUND(P306*H306,2)</f>
        <v>0</v>
      </c>
      <c r="BL306" s="19" t="s">
        <v>218</v>
      </c>
      <c r="BM306" s="230" t="s">
        <v>2590</v>
      </c>
    </row>
    <row r="307" s="2" customFormat="1">
      <c r="A307" s="40"/>
      <c r="B307" s="41"/>
      <c r="C307" s="42"/>
      <c r="D307" s="232" t="s">
        <v>220</v>
      </c>
      <c r="E307" s="42"/>
      <c r="F307" s="233" t="s">
        <v>2589</v>
      </c>
      <c r="G307" s="42"/>
      <c r="H307" s="42"/>
      <c r="I307" s="234"/>
      <c r="J307" s="234"/>
      <c r="K307" s="42"/>
      <c r="L307" s="42"/>
      <c r="M307" s="46"/>
      <c r="N307" s="235"/>
      <c r="O307" s="236"/>
      <c r="P307" s="86"/>
      <c r="Q307" s="86"/>
      <c r="R307" s="86"/>
      <c r="S307" s="86"/>
      <c r="T307" s="86"/>
      <c r="U307" s="86"/>
      <c r="V307" s="86"/>
      <c r="W307" s="86"/>
      <c r="X307" s="87"/>
      <c r="Y307" s="40"/>
      <c r="Z307" s="40"/>
      <c r="AA307" s="40"/>
      <c r="AB307" s="40"/>
      <c r="AC307" s="40"/>
      <c r="AD307" s="40"/>
      <c r="AE307" s="40"/>
      <c r="AT307" s="19" t="s">
        <v>220</v>
      </c>
      <c r="AU307" s="19" t="s">
        <v>229</v>
      </c>
    </row>
    <row r="308" s="2" customFormat="1" ht="16.5" customHeight="1">
      <c r="A308" s="40"/>
      <c r="B308" s="41"/>
      <c r="C308" s="218" t="s">
        <v>1215</v>
      </c>
      <c r="D308" s="218" t="s">
        <v>213</v>
      </c>
      <c r="E308" s="219" t="s">
        <v>2591</v>
      </c>
      <c r="F308" s="220" t="s">
        <v>1620</v>
      </c>
      <c r="G308" s="221" t="s">
        <v>345</v>
      </c>
      <c r="H308" s="222">
        <v>7</v>
      </c>
      <c r="I308" s="223"/>
      <c r="J308" s="223"/>
      <c r="K308" s="224">
        <f>ROUND(P308*H308,2)</f>
        <v>0</v>
      </c>
      <c r="L308" s="220" t="s">
        <v>22</v>
      </c>
      <c r="M308" s="46"/>
      <c r="N308" s="225" t="s">
        <v>22</v>
      </c>
      <c r="O308" s="226" t="s">
        <v>46</v>
      </c>
      <c r="P308" s="227">
        <f>I308+J308</f>
        <v>0</v>
      </c>
      <c r="Q308" s="227">
        <f>ROUND(I308*H308,2)</f>
        <v>0</v>
      </c>
      <c r="R308" s="227">
        <f>ROUND(J308*H308,2)</f>
        <v>0</v>
      </c>
      <c r="S308" s="86"/>
      <c r="T308" s="228">
        <f>S308*H308</f>
        <v>0</v>
      </c>
      <c r="U308" s="228">
        <v>0</v>
      </c>
      <c r="V308" s="228">
        <f>U308*H308</f>
        <v>0</v>
      </c>
      <c r="W308" s="228">
        <v>0</v>
      </c>
      <c r="X308" s="229">
        <f>W308*H308</f>
        <v>0</v>
      </c>
      <c r="Y308" s="40"/>
      <c r="Z308" s="40"/>
      <c r="AA308" s="40"/>
      <c r="AB308" s="40"/>
      <c r="AC308" s="40"/>
      <c r="AD308" s="40"/>
      <c r="AE308" s="40"/>
      <c r="AR308" s="230" t="s">
        <v>218</v>
      </c>
      <c r="AT308" s="230" t="s">
        <v>213</v>
      </c>
      <c r="AU308" s="230" t="s">
        <v>229</v>
      </c>
      <c r="AY308" s="19" t="s">
        <v>211</v>
      </c>
      <c r="BE308" s="231">
        <f>IF(O308="základní",K308,0)</f>
        <v>0</v>
      </c>
      <c r="BF308" s="231">
        <f>IF(O308="snížená",K308,0)</f>
        <v>0</v>
      </c>
      <c r="BG308" s="231">
        <f>IF(O308="zákl. přenesená",K308,0)</f>
        <v>0</v>
      </c>
      <c r="BH308" s="231">
        <f>IF(O308="sníž. přenesená",K308,0)</f>
        <v>0</v>
      </c>
      <c r="BI308" s="231">
        <f>IF(O308="nulová",K308,0)</f>
        <v>0</v>
      </c>
      <c r="BJ308" s="19" t="s">
        <v>84</v>
      </c>
      <c r="BK308" s="231">
        <f>ROUND(P308*H308,2)</f>
        <v>0</v>
      </c>
      <c r="BL308" s="19" t="s">
        <v>218</v>
      </c>
      <c r="BM308" s="230" t="s">
        <v>2592</v>
      </c>
    </row>
    <row r="309" s="2" customFormat="1">
      <c r="A309" s="40"/>
      <c r="B309" s="41"/>
      <c r="C309" s="42"/>
      <c r="D309" s="232" t="s">
        <v>220</v>
      </c>
      <c r="E309" s="42"/>
      <c r="F309" s="233" t="s">
        <v>1622</v>
      </c>
      <c r="G309" s="42"/>
      <c r="H309" s="42"/>
      <c r="I309" s="234"/>
      <c r="J309" s="234"/>
      <c r="K309" s="42"/>
      <c r="L309" s="42"/>
      <c r="M309" s="46"/>
      <c r="N309" s="235"/>
      <c r="O309" s="236"/>
      <c r="P309" s="86"/>
      <c r="Q309" s="86"/>
      <c r="R309" s="86"/>
      <c r="S309" s="86"/>
      <c r="T309" s="86"/>
      <c r="U309" s="86"/>
      <c r="V309" s="86"/>
      <c r="W309" s="86"/>
      <c r="X309" s="87"/>
      <c r="Y309" s="40"/>
      <c r="Z309" s="40"/>
      <c r="AA309" s="40"/>
      <c r="AB309" s="40"/>
      <c r="AC309" s="40"/>
      <c r="AD309" s="40"/>
      <c r="AE309" s="40"/>
      <c r="AT309" s="19" t="s">
        <v>220</v>
      </c>
      <c r="AU309" s="19" t="s">
        <v>229</v>
      </c>
    </row>
    <row r="310" s="2" customFormat="1" ht="16.5" customHeight="1">
      <c r="A310" s="40"/>
      <c r="B310" s="41"/>
      <c r="C310" s="218" t="s">
        <v>1218</v>
      </c>
      <c r="D310" s="218" t="s">
        <v>213</v>
      </c>
      <c r="E310" s="219" t="s">
        <v>2593</v>
      </c>
      <c r="F310" s="220" t="s">
        <v>1624</v>
      </c>
      <c r="G310" s="221" t="s">
        <v>629</v>
      </c>
      <c r="H310" s="222">
        <v>8</v>
      </c>
      <c r="I310" s="223"/>
      <c r="J310" s="223"/>
      <c r="K310" s="224">
        <f>ROUND(P310*H310,2)</f>
        <v>0</v>
      </c>
      <c r="L310" s="220" t="s">
        <v>22</v>
      </c>
      <c r="M310" s="46"/>
      <c r="N310" s="225" t="s">
        <v>22</v>
      </c>
      <c r="O310" s="226" t="s">
        <v>46</v>
      </c>
      <c r="P310" s="227">
        <f>I310+J310</f>
        <v>0</v>
      </c>
      <c r="Q310" s="227">
        <f>ROUND(I310*H310,2)</f>
        <v>0</v>
      </c>
      <c r="R310" s="227">
        <f>ROUND(J310*H310,2)</f>
        <v>0</v>
      </c>
      <c r="S310" s="86"/>
      <c r="T310" s="228">
        <f>S310*H310</f>
        <v>0</v>
      </c>
      <c r="U310" s="228">
        <v>0</v>
      </c>
      <c r="V310" s="228">
        <f>U310*H310</f>
        <v>0</v>
      </c>
      <c r="W310" s="228">
        <v>0</v>
      </c>
      <c r="X310" s="229">
        <f>W310*H310</f>
        <v>0</v>
      </c>
      <c r="Y310" s="40"/>
      <c r="Z310" s="40"/>
      <c r="AA310" s="40"/>
      <c r="AB310" s="40"/>
      <c r="AC310" s="40"/>
      <c r="AD310" s="40"/>
      <c r="AE310" s="40"/>
      <c r="AR310" s="230" t="s">
        <v>218</v>
      </c>
      <c r="AT310" s="230" t="s">
        <v>213</v>
      </c>
      <c r="AU310" s="230" t="s">
        <v>229</v>
      </c>
      <c r="AY310" s="19" t="s">
        <v>211</v>
      </c>
      <c r="BE310" s="231">
        <f>IF(O310="základní",K310,0)</f>
        <v>0</v>
      </c>
      <c r="BF310" s="231">
        <f>IF(O310="snížená",K310,0)</f>
        <v>0</v>
      </c>
      <c r="BG310" s="231">
        <f>IF(O310="zákl. přenesená",K310,0)</f>
        <v>0</v>
      </c>
      <c r="BH310" s="231">
        <f>IF(O310="sníž. přenesená",K310,0)</f>
        <v>0</v>
      </c>
      <c r="BI310" s="231">
        <f>IF(O310="nulová",K310,0)</f>
        <v>0</v>
      </c>
      <c r="BJ310" s="19" t="s">
        <v>84</v>
      </c>
      <c r="BK310" s="231">
        <f>ROUND(P310*H310,2)</f>
        <v>0</v>
      </c>
      <c r="BL310" s="19" t="s">
        <v>218</v>
      </c>
      <c r="BM310" s="230" t="s">
        <v>2594</v>
      </c>
    </row>
    <row r="311" s="2" customFormat="1">
      <c r="A311" s="40"/>
      <c r="B311" s="41"/>
      <c r="C311" s="42"/>
      <c r="D311" s="232" t="s">
        <v>220</v>
      </c>
      <c r="E311" s="42"/>
      <c r="F311" s="233" t="s">
        <v>1624</v>
      </c>
      <c r="G311" s="42"/>
      <c r="H311" s="42"/>
      <c r="I311" s="234"/>
      <c r="J311" s="234"/>
      <c r="K311" s="42"/>
      <c r="L311" s="42"/>
      <c r="M311" s="46"/>
      <c r="N311" s="235"/>
      <c r="O311" s="236"/>
      <c r="P311" s="86"/>
      <c r="Q311" s="86"/>
      <c r="R311" s="86"/>
      <c r="S311" s="86"/>
      <c r="T311" s="86"/>
      <c r="U311" s="86"/>
      <c r="V311" s="86"/>
      <c r="W311" s="86"/>
      <c r="X311" s="87"/>
      <c r="Y311" s="40"/>
      <c r="Z311" s="40"/>
      <c r="AA311" s="40"/>
      <c r="AB311" s="40"/>
      <c r="AC311" s="40"/>
      <c r="AD311" s="40"/>
      <c r="AE311" s="40"/>
      <c r="AT311" s="19" t="s">
        <v>220</v>
      </c>
      <c r="AU311" s="19" t="s">
        <v>229</v>
      </c>
    </row>
    <row r="312" s="2" customFormat="1" ht="16.5" customHeight="1">
      <c r="A312" s="40"/>
      <c r="B312" s="41"/>
      <c r="C312" s="218" t="s">
        <v>1223</v>
      </c>
      <c r="D312" s="218" t="s">
        <v>213</v>
      </c>
      <c r="E312" s="219" t="s">
        <v>2595</v>
      </c>
      <c r="F312" s="220" t="s">
        <v>1641</v>
      </c>
      <c r="G312" s="221" t="s">
        <v>629</v>
      </c>
      <c r="H312" s="222">
        <v>4</v>
      </c>
      <c r="I312" s="223"/>
      <c r="J312" s="223"/>
      <c r="K312" s="224">
        <f>ROUND(P312*H312,2)</f>
        <v>0</v>
      </c>
      <c r="L312" s="220" t="s">
        <v>22</v>
      </c>
      <c r="M312" s="46"/>
      <c r="N312" s="225" t="s">
        <v>22</v>
      </c>
      <c r="O312" s="226" t="s">
        <v>46</v>
      </c>
      <c r="P312" s="227">
        <f>I312+J312</f>
        <v>0</v>
      </c>
      <c r="Q312" s="227">
        <f>ROUND(I312*H312,2)</f>
        <v>0</v>
      </c>
      <c r="R312" s="227">
        <f>ROUND(J312*H312,2)</f>
        <v>0</v>
      </c>
      <c r="S312" s="86"/>
      <c r="T312" s="228">
        <f>S312*H312</f>
        <v>0</v>
      </c>
      <c r="U312" s="228">
        <v>0</v>
      </c>
      <c r="V312" s="228">
        <f>U312*H312</f>
        <v>0</v>
      </c>
      <c r="W312" s="228">
        <v>0</v>
      </c>
      <c r="X312" s="229">
        <f>W312*H312</f>
        <v>0</v>
      </c>
      <c r="Y312" s="40"/>
      <c r="Z312" s="40"/>
      <c r="AA312" s="40"/>
      <c r="AB312" s="40"/>
      <c r="AC312" s="40"/>
      <c r="AD312" s="40"/>
      <c r="AE312" s="40"/>
      <c r="AR312" s="230" t="s">
        <v>218</v>
      </c>
      <c r="AT312" s="230" t="s">
        <v>213</v>
      </c>
      <c r="AU312" s="230" t="s">
        <v>229</v>
      </c>
      <c r="AY312" s="19" t="s">
        <v>211</v>
      </c>
      <c r="BE312" s="231">
        <f>IF(O312="základní",K312,0)</f>
        <v>0</v>
      </c>
      <c r="BF312" s="231">
        <f>IF(O312="snížená",K312,0)</f>
        <v>0</v>
      </c>
      <c r="BG312" s="231">
        <f>IF(O312="zákl. přenesená",K312,0)</f>
        <v>0</v>
      </c>
      <c r="BH312" s="231">
        <f>IF(O312="sníž. přenesená",K312,0)</f>
        <v>0</v>
      </c>
      <c r="BI312" s="231">
        <f>IF(O312="nulová",K312,0)</f>
        <v>0</v>
      </c>
      <c r="BJ312" s="19" t="s">
        <v>84</v>
      </c>
      <c r="BK312" s="231">
        <f>ROUND(P312*H312,2)</f>
        <v>0</v>
      </c>
      <c r="BL312" s="19" t="s">
        <v>218</v>
      </c>
      <c r="BM312" s="230" t="s">
        <v>2596</v>
      </c>
    </row>
    <row r="313" s="2" customFormat="1">
      <c r="A313" s="40"/>
      <c r="B313" s="41"/>
      <c r="C313" s="42"/>
      <c r="D313" s="232" t="s">
        <v>220</v>
      </c>
      <c r="E313" s="42"/>
      <c r="F313" s="233" t="s">
        <v>1641</v>
      </c>
      <c r="G313" s="42"/>
      <c r="H313" s="42"/>
      <c r="I313" s="234"/>
      <c r="J313" s="234"/>
      <c r="K313" s="42"/>
      <c r="L313" s="42"/>
      <c r="M313" s="46"/>
      <c r="N313" s="235"/>
      <c r="O313" s="236"/>
      <c r="P313" s="86"/>
      <c r="Q313" s="86"/>
      <c r="R313" s="86"/>
      <c r="S313" s="86"/>
      <c r="T313" s="86"/>
      <c r="U313" s="86"/>
      <c r="V313" s="86"/>
      <c r="W313" s="86"/>
      <c r="X313" s="87"/>
      <c r="Y313" s="40"/>
      <c r="Z313" s="40"/>
      <c r="AA313" s="40"/>
      <c r="AB313" s="40"/>
      <c r="AC313" s="40"/>
      <c r="AD313" s="40"/>
      <c r="AE313" s="40"/>
      <c r="AT313" s="19" t="s">
        <v>220</v>
      </c>
      <c r="AU313" s="19" t="s">
        <v>229</v>
      </c>
    </row>
    <row r="314" s="2" customFormat="1" ht="16.5" customHeight="1">
      <c r="A314" s="40"/>
      <c r="B314" s="41"/>
      <c r="C314" s="218" t="s">
        <v>1226</v>
      </c>
      <c r="D314" s="218" t="s">
        <v>213</v>
      </c>
      <c r="E314" s="219" t="s">
        <v>2597</v>
      </c>
      <c r="F314" s="220" t="s">
        <v>2598</v>
      </c>
      <c r="G314" s="221" t="s">
        <v>629</v>
      </c>
      <c r="H314" s="222">
        <v>8</v>
      </c>
      <c r="I314" s="223"/>
      <c r="J314" s="223"/>
      <c r="K314" s="224">
        <f>ROUND(P314*H314,2)</f>
        <v>0</v>
      </c>
      <c r="L314" s="220" t="s">
        <v>22</v>
      </c>
      <c r="M314" s="46"/>
      <c r="N314" s="225" t="s">
        <v>22</v>
      </c>
      <c r="O314" s="226" t="s">
        <v>46</v>
      </c>
      <c r="P314" s="227">
        <f>I314+J314</f>
        <v>0</v>
      </c>
      <c r="Q314" s="227">
        <f>ROUND(I314*H314,2)</f>
        <v>0</v>
      </c>
      <c r="R314" s="227">
        <f>ROUND(J314*H314,2)</f>
        <v>0</v>
      </c>
      <c r="S314" s="86"/>
      <c r="T314" s="228">
        <f>S314*H314</f>
        <v>0</v>
      </c>
      <c r="U314" s="228">
        <v>0</v>
      </c>
      <c r="V314" s="228">
        <f>U314*H314</f>
        <v>0</v>
      </c>
      <c r="W314" s="228">
        <v>0</v>
      </c>
      <c r="X314" s="229">
        <f>W314*H314</f>
        <v>0</v>
      </c>
      <c r="Y314" s="40"/>
      <c r="Z314" s="40"/>
      <c r="AA314" s="40"/>
      <c r="AB314" s="40"/>
      <c r="AC314" s="40"/>
      <c r="AD314" s="40"/>
      <c r="AE314" s="40"/>
      <c r="AR314" s="230" t="s">
        <v>218</v>
      </c>
      <c r="AT314" s="230" t="s">
        <v>213</v>
      </c>
      <c r="AU314" s="230" t="s">
        <v>229</v>
      </c>
      <c r="AY314" s="19" t="s">
        <v>211</v>
      </c>
      <c r="BE314" s="231">
        <f>IF(O314="základní",K314,0)</f>
        <v>0</v>
      </c>
      <c r="BF314" s="231">
        <f>IF(O314="snížená",K314,0)</f>
        <v>0</v>
      </c>
      <c r="BG314" s="231">
        <f>IF(O314="zákl. přenesená",K314,0)</f>
        <v>0</v>
      </c>
      <c r="BH314" s="231">
        <f>IF(O314="sníž. přenesená",K314,0)</f>
        <v>0</v>
      </c>
      <c r="BI314" s="231">
        <f>IF(O314="nulová",K314,0)</f>
        <v>0</v>
      </c>
      <c r="BJ314" s="19" t="s">
        <v>84</v>
      </c>
      <c r="BK314" s="231">
        <f>ROUND(P314*H314,2)</f>
        <v>0</v>
      </c>
      <c r="BL314" s="19" t="s">
        <v>218</v>
      </c>
      <c r="BM314" s="230" t="s">
        <v>2599</v>
      </c>
    </row>
    <row r="315" s="2" customFormat="1">
      <c r="A315" s="40"/>
      <c r="B315" s="41"/>
      <c r="C315" s="42"/>
      <c r="D315" s="232" t="s">
        <v>220</v>
      </c>
      <c r="E315" s="42"/>
      <c r="F315" s="233" t="s">
        <v>2598</v>
      </c>
      <c r="G315" s="42"/>
      <c r="H315" s="42"/>
      <c r="I315" s="234"/>
      <c r="J315" s="234"/>
      <c r="K315" s="42"/>
      <c r="L315" s="42"/>
      <c r="M315" s="46"/>
      <c r="N315" s="235"/>
      <c r="O315" s="236"/>
      <c r="P315" s="86"/>
      <c r="Q315" s="86"/>
      <c r="R315" s="86"/>
      <c r="S315" s="86"/>
      <c r="T315" s="86"/>
      <c r="U315" s="86"/>
      <c r="V315" s="86"/>
      <c r="W315" s="86"/>
      <c r="X315" s="87"/>
      <c r="Y315" s="40"/>
      <c r="Z315" s="40"/>
      <c r="AA315" s="40"/>
      <c r="AB315" s="40"/>
      <c r="AC315" s="40"/>
      <c r="AD315" s="40"/>
      <c r="AE315" s="40"/>
      <c r="AT315" s="19" t="s">
        <v>220</v>
      </c>
      <c r="AU315" s="19" t="s">
        <v>229</v>
      </c>
    </row>
    <row r="316" s="2" customFormat="1" ht="16.5" customHeight="1">
      <c r="A316" s="40"/>
      <c r="B316" s="41"/>
      <c r="C316" s="218" t="s">
        <v>1228</v>
      </c>
      <c r="D316" s="218" t="s">
        <v>213</v>
      </c>
      <c r="E316" s="219" t="s">
        <v>2600</v>
      </c>
      <c r="F316" s="220" t="s">
        <v>1644</v>
      </c>
      <c r="G316" s="221" t="s">
        <v>688</v>
      </c>
      <c r="H316" s="222">
        <v>1</v>
      </c>
      <c r="I316" s="223"/>
      <c r="J316" s="223"/>
      <c r="K316" s="224">
        <f>ROUND(P316*H316,2)</f>
        <v>0</v>
      </c>
      <c r="L316" s="220" t="s">
        <v>22</v>
      </c>
      <c r="M316" s="46"/>
      <c r="N316" s="225" t="s">
        <v>22</v>
      </c>
      <c r="O316" s="226" t="s">
        <v>46</v>
      </c>
      <c r="P316" s="227">
        <f>I316+J316</f>
        <v>0</v>
      </c>
      <c r="Q316" s="227">
        <f>ROUND(I316*H316,2)</f>
        <v>0</v>
      </c>
      <c r="R316" s="227">
        <f>ROUND(J316*H316,2)</f>
        <v>0</v>
      </c>
      <c r="S316" s="86"/>
      <c r="T316" s="228">
        <f>S316*H316</f>
        <v>0</v>
      </c>
      <c r="U316" s="228">
        <v>0</v>
      </c>
      <c r="V316" s="228">
        <f>U316*H316</f>
        <v>0</v>
      </c>
      <c r="W316" s="228">
        <v>0</v>
      </c>
      <c r="X316" s="229">
        <f>W316*H316</f>
        <v>0</v>
      </c>
      <c r="Y316" s="40"/>
      <c r="Z316" s="40"/>
      <c r="AA316" s="40"/>
      <c r="AB316" s="40"/>
      <c r="AC316" s="40"/>
      <c r="AD316" s="40"/>
      <c r="AE316" s="40"/>
      <c r="AR316" s="230" t="s">
        <v>218</v>
      </c>
      <c r="AT316" s="230" t="s">
        <v>213</v>
      </c>
      <c r="AU316" s="230" t="s">
        <v>229</v>
      </c>
      <c r="AY316" s="19" t="s">
        <v>211</v>
      </c>
      <c r="BE316" s="231">
        <f>IF(O316="základní",K316,0)</f>
        <v>0</v>
      </c>
      <c r="BF316" s="231">
        <f>IF(O316="snížená",K316,0)</f>
        <v>0</v>
      </c>
      <c r="BG316" s="231">
        <f>IF(O316="zákl. přenesená",K316,0)</f>
        <v>0</v>
      </c>
      <c r="BH316" s="231">
        <f>IF(O316="sníž. přenesená",K316,0)</f>
        <v>0</v>
      </c>
      <c r="BI316" s="231">
        <f>IF(O316="nulová",K316,0)</f>
        <v>0</v>
      </c>
      <c r="BJ316" s="19" t="s">
        <v>84</v>
      </c>
      <c r="BK316" s="231">
        <f>ROUND(P316*H316,2)</f>
        <v>0</v>
      </c>
      <c r="BL316" s="19" t="s">
        <v>218</v>
      </c>
      <c r="BM316" s="230" t="s">
        <v>2601</v>
      </c>
    </row>
    <row r="317" s="2" customFormat="1">
      <c r="A317" s="40"/>
      <c r="B317" s="41"/>
      <c r="C317" s="42"/>
      <c r="D317" s="232" t="s">
        <v>220</v>
      </c>
      <c r="E317" s="42"/>
      <c r="F317" s="233" t="s">
        <v>1644</v>
      </c>
      <c r="G317" s="42"/>
      <c r="H317" s="42"/>
      <c r="I317" s="234"/>
      <c r="J317" s="234"/>
      <c r="K317" s="42"/>
      <c r="L317" s="42"/>
      <c r="M317" s="46"/>
      <c r="N317" s="235"/>
      <c r="O317" s="236"/>
      <c r="P317" s="86"/>
      <c r="Q317" s="86"/>
      <c r="R317" s="86"/>
      <c r="S317" s="86"/>
      <c r="T317" s="86"/>
      <c r="U317" s="86"/>
      <c r="V317" s="86"/>
      <c r="W317" s="86"/>
      <c r="X317" s="87"/>
      <c r="Y317" s="40"/>
      <c r="Z317" s="40"/>
      <c r="AA317" s="40"/>
      <c r="AB317" s="40"/>
      <c r="AC317" s="40"/>
      <c r="AD317" s="40"/>
      <c r="AE317" s="40"/>
      <c r="AT317" s="19" t="s">
        <v>220</v>
      </c>
      <c r="AU317" s="19" t="s">
        <v>229</v>
      </c>
    </row>
    <row r="318" s="2" customFormat="1" ht="16.5" customHeight="1">
      <c r="A318" s="40"/>
      <c r="B318" s="41"/>
      <c r="C318" s="218" t="s">
        <v>1232</v>
      </c>
      <c r="D318" s="218" t="s">
        <v>213</v>
      </c>
      <c r="E318" s="219" t="s">
        <v>2602</v>
      </c>
      <c r="F318" s="220" t="s">
        <v>2603</v>
      </c>
      <c r="G318" s="221" t="s">
        <v>688</v>
      </c>
      <c r="H318" s="222">
        <v>64</v>
      </c>
      <c r="I318" s="223"/>
      <c r="J318" s="223"/>
      <c r="K318" s="224">
        <f>ROUND(P318*H318,2)</f>
        <v>0</v>
      </c>
      <c r="L318" s="220" t="s">
        <v>22</v>
      </c>
      <c r="M318" s="46"/>
      <c r="N318" s="225" t="s">
        <v>22</v>
      </c>
      <c r="O318" s="226" t="s">
        <v>46</v>
      </c>
      <c r="P318" s="227">
        <f>I318+J318</f>
        <v>0</v>
      </c>
      <c r="Q318" s="227">
        <f>ROUND(I318*H318,2)</f>
        <v>0</v>
      </c>
      <c r="R318" s="227">
        <f>ROUND(J318*H318,2)</f>
        <v>0</v>
      </c>
      <c r="S318" s="86"/>
      <c r="T318" s="228">
        <f>S318*H318</f>
        <v>0</v>
      </c>
      <c r="U318" s="228">
        <v>0</v>
      </c>
      <c r="V318" s="228">
        <f>U318*H318</f>
        <v>0</v>
      </c>
      <c r="W318" s="228">
        <v>0</v>
      </c>
      <c r="X318" s="229">
        <f>W318*H318</f>
        <v>0</v>
      </c>
      <c r="Y318" s="40"/>
      <c r="Z318" s="40"/>
      <c r="AA318" s="40"/>
      <c r="AB318" s="40"/>
      <c r="AC318" s="40"/>
      <c r="AD318" s="40"/>
      <c r="AE318" s="40"/>
      <c r="AR318" s="230" t="s">
        <v>218</v>
      </c>
      <c r="AT318" s="230" t="s">
        <v>213</v>
      </c>
      <c r="AU318" s="230" t="s">
        <v>229</v>
      </c>
      <c r="AY318" s="19" t="s">
        <v>211</v>
      </c>
      <c r="BE318" s="231">
        <f>IF(O318="základní",K318,0)</f>
        <v>0</v>
      </c>
      <c r="BF318" s="231">
        <f>IF(O318="snížená",K318,0)</f>
        <v>0</v>
      </c>
      <c r="BG318" s="231">
        <f>IF(O318="zákl. přenesená",K318,0)</f>
        <v>0</v>
      </c>
      <c r="BH318" s="231">
        <f>IF(O318="sníž. přenesená",K318,0)</f>
        <v>0</v>
      </c>
      <c r="BI318" s="231">
        <f>IF(O318="nulová",K318,0)</f>
        <v>0</v>
      </c>
      <c r="BJ318" s="19" t="s">
        <v>84</v>
      </c>
      <c r="BK318" s="231">
        <f>ROUND(P318*H318,2)</f>
        <v>0</v>
      </c>
      <c r="BL318" s="19" t="s">
        <v>218</v>
      </c>
      <c r="BM318" s="230" t="s">
        <v>2604</v>
      </c>
    </row>
    <row r="319" s="2" customFormat="1">
      <c r="A319" s="40"/>
      <c r="B319" s="41"/>
      <c r="C319" s="42"/>
      <c r="D319" s="232" t="s">
        <v>220</v>
      </c>
      <c r="E319" s="42"/>
      <c r="F319" s="233" t="s">
        <v>2603</v>
      </c>
      <c r="G319" s="42"/>
      <c r="H319" s="42"/>
      <c r="I319" s="234"/>
      <c r="J319" s="234"/>
      <c r="K319" s="42"/>
      <c r="L319" s="42"/>
      <c r="M319" s="46"/>
      <c r="N319" s="235"/>
      <c r="O319" s="236"/>
      <c r="P319" s="86"/>
      <c r="Q319" s="86"/>
      <c r="R319" s="86"/>
      <c r="S319" s="86"/>
      <c r="T319" s="86"/>
      <c r="U319" s="86"/>
      <c r="V319" s="86"/>
      <c r="W319" s="86"/>
      <c r="X319" s="87"/>
      <c r="Y319" s="40"/>
      <c r="Z319" s="40"/>
      <c r="AA319" s="40"/>
      <c r="AB319" s="40"/>
      <c r="AC319" s="40"/>
      <c r="AD319" s="40"/>
      <c r="AE319" s="40"/>
      <c r="AT319" s="19" t="s">
        <v>220</v>
      </c>
      <c r="AU319" s="19" t="s">
        <v>229</v>
      </c>
    </row>
    <row r="320" s="2" customFormat="1" ht="16.5" customHeight="1">
      <c r="A320" s="40"/>
      <c r="B320" s="41"/>
      <c r="C320" s="218" t="s">
        <v>1237</v>
      </c>
      <c r="D320" s="218" t="s">
        <v>213</v>
      </c>
      <c r="E320" s="219" t="s">
        <v>2605</v>
      </c>
      <c r="F320" s="220" t="s">
        <v>1647</v>
      </c>
      <c r="G320" s="221" t="s">
        <v>688</v>
      </c>
      <c r="H320" s="222">
        <v>1</v>
      </c>
      <c r="I320" s="223"/>
      <c r="J320" s="223"/>
      <c r="K320" s="224">
        <f>ROUND(P320*H320,2)</f>
        <v>0</v>
      </c>
      <c r="L320" s="220" t="s">
        <v>22</v>
      </c>
      <c r="M320" s="46"/>
      <c r="N320" s="225" t="s">
        <v>22</v>
      </c>
      <c r="O320" s="226" t="s">
        <v>46</v>
      </c>
      <c r="P320" s="227">
        <f>I320+J320</f>
        <v>0</v>
      </c>
      <c r="Q320" s="227">
        <f>ROUND(I320*H320,2)</f>
        <v>0</v>
      </c>
      <c r="R320" s="227">
        <f>ROUND(J320*H320,2)</f>
        <v>0</v>
      </c>
      <c r="S320" s="86"/>
      <c r="T320" s="228">
        <f>S320*H320</f>
        <v>0</v>
      </c>
      <c r="U320" s="228">
        <v>0</v>
      </c>
      <c r="V320" s="228">
        <f>U320*H320</f>
        <v>0</v>
      </c>
      <c r="W320" s="228">
        <v>0</v>
      </c>
      <c r="X320" s="229">
        <f>W320*H320</f>
        <v>0</v>
      </c>
      <c r="Y320" s="40"/>
      <c r="Z320" s="40"/>
      <c r="AA320" s="40"/>
      <c r="AB320" s="40"/>
      <c r="AC320" s="40"/>
      <c r="AD320" s="40"/>
      <c r="AE320" s="40"/>
      <c r="AR320" s="230" t="s">
        <v>218</v>
      </c>
      <c r="AT320" s="230" t="s">
        <v>213</v>
      </c>
      <c r="AU320" s="230" t="s">
        <v>229</v>
      </c>
      <c r="AY320" s="19" t="s">
        <v>211</v>
      </c>
      <c r="BE320" s="231">
        <f>IF(O320="základní",K320,0)</f>
        <v>0</v>
      </c>
      <c r="BF320" s="231">
        <f>IF(O320="snížená",K320,0)</f>
        <v>0</v>
      </c>
      <c r="BG320" s="231">
        <f>IF(O320="zákl. přenesená",K320,0)</f>
        <v>0</v>
      </c>
      <c r="BH320" s="231">
        <f>IF(O320="sníž. přenesená",K320,0)</f>
        <v>0</v>
      </c>
      <c r="BI320" s="231">
        <f>IF(O320="nulová",K320,0)</f>
        <v>0</v>
      </c>
      <c r="BJ320" s="19" t="s">
        <v>84</v>
      </c>
      <c r="BK320" s="231">
        <f>ROUND(P320*H320,2)</f>
        <v>0</v>
      </c>
      <c r="BL320" s="19" t="s">
        <v>218</v>
      </c>
      <c r="BM320" s="230" t="s">
        <v>2606</v>
      </c>
    </row>
    <row r="321" s="2" customFormat="1">
      <c r="A321" s="40"/>
      <c r="B321" s="41"/>
      <c r="C321" s="42"/>
      <c r="D321" s="232" t="s">
        <v>220</v>
      </c>
      <c r="E321" s="42"/>
      <c r="F321" s="233" t="s">
        <v>1647</v>
      </c>
      <c r="G321" s="42"/>
      <c r="H321" s="42"/>
      <c r="I321" s="234"/>
      <c r="J321" s="234"/>
      <c r="K321" s="42"/>
      <c r="L321" s="42"/>
      <c r="M321" s="46"/>
      <c r="N321" s="235"/>
      <c r="O321" s="236"/>
      <c r="P321" s="86"/>
      <c r="Q321" s="86"/>
      <c r="R321" s="86"/>
      <c r="S321" s="86"/>
      <c r="T321" s="86"/>
      <c r="U321" s="86"/>
      <c r="V321" s="86"/>
      <c r="W321" s="86"/>
      <c r="X321" s="87"/>
      <c r="Y321" s="40"/>
      <c r="Z321" s="40"/>
      <c r="AA321" s="40"/>
      <c r="AB321" s="40"/>
      <c r="AC321" s="40"/>
      <c r="AD321" s="40"/>
      <c r="AE321" s="40"/>
      <c r="AT321" s="19" t="s">
        <v>220</v>
      </c>
      <c r="AU321" s="19" t="s">
        <v>229</v>
      </c>
    </row>
    <row r="322" s="2" customFormat="1" ht="16.5" customHeight="1">
      <c r="A322" s="40"/>
      <c r="B322" s="41"/>
      <c r="C322" s="218" t="s">
        <v>1244</v>
      </c>
      <c r="D322" s="218" t="s">
        <v>213</v>
      </c>
      <c r="E322" s="219" t="s">
        <v>2607</v>
      </c>
      <c r="F322" s="220" t="s">
        <v>1650</v>
      </c>
      <c r="G322" s="221" t="s">
        <v>688</v>
      </c>
      <c r="H322" s="222">
        <v>15</v>
      </c>
      <c r="I322" s="223"/>
      <c r="J322" s="223"/>
      <c r="K322" s="224">
        <f>ROUND(P322*H322,2)</f>
        <v>0</v>
      </c>
      <c r="L322" s="220" t="s">
        <v>22</v>
      </c>
      <c r="M322" s="46"/>
      <c r="N322" s="225" t="s">
        <v>22</v>
      </c>
      <c r="O322" s="226" t="s">
        <v>46</v>
      </c>
      <c r="P322" s="227">
        <f>I322+J322</f>
        <v>0</v>
      </c>
      <c r="Q322" s="227">
        <f>ROUND(I322*H322,2)</f>
        <v>0</v>
      </c>
      <c r="R322" s="227">
        <f>ROUND(J322*H322,2)</f>
        <v>0</v>
      </c>
      <c r="S322" s="86"/>
      <c r="T322" s="228">
        <f>S322*H322</f>
        <v>0</v>
      </c>
      <c r="U322" s="228">
        <v>0</v>
      </c>
      <c r="V322" s="228">
        <f>U322*H322</f>
        <v>0</v>
      </c>
      <c r="W322" s="228">
        <v>0</v>
      </c>
      <c r="X322" s="229">
        <f>W322*H322</f>
        <v>0</v>
      </c>
      <c r="Y322" s="40"/>
      <c r="Z322" s="40"/>
      <c r="AA322" s="40"/>
      <c r="AB322" s="40"/>
      <c r="AC322" s="40"/>
      <c r="AD322" s="40"/>
      <c r="AE322" s="40"/>
      <c r="AR322" s="230" t="s">
        <v>218</v>
      </c>
      <c r="AT322" s="230" t="s">
        <v>213</v>
      </c>
      <c r="AU322" s="230" t="s">
        <v>229</v>
      </c>
      <c r="AY322" s="19" t="s">
        <v>211</v>
      </c>
      <c r="BE322" s="231">
        <f>IF(O322="základní",K322,0)</f>
        <v>0</v>
      </c>
      <c r="BF322" s="231">
        <f>IF(O322="snížená",K322,0)</f>
        <v>0</v>
      </c>
      <c r="BG322" s="231">
        <f>IF(O322="zákl. přenesená",K322,0)</f>
        <v>0</v>
      </c>
      <c r="BH322" s="231">
        <f>IF(O322="sníž. přenesená",K322,0)</f>
        <v>0</v>
      </c>
      <c r="BI322" s="231">
        <f>IF(O322="nulová",K322,0)</f>
        <v>0</v>
      </c>
      <c r="BJ322" s="19" t="s">
        <v>84</v>
      </c>
      <c r="BK322" s="231">
        <f>ROUND(P322*H322,2)</f>
        <v>0</v>
      </c>
      <c r="BL322" s="19" t="s">
        <v>218</v>
      </c>
      <c r="BM322" s="230" t="s">
        <v>2608</v>
      </c>
    </row>
    <row r="323" s="2" customFormat="1">
      <c r="A323" s="40"/>
      <c r="B323" s="41"/>
      <c r="C323" s="42"/>
      <c r="D323" s="232" t="s">
        <v>220</v>
      </c>
      <c r="E323" s="42"/>
      <c r="F323" s="233" t="s">
        <v>1650</v>
      </c>
      <c r="G323" s="42"/>
      <c r="H323" s="42"/>
      <c r="I323" s="234"/>
      <c r="J323" s="234"/>
      <c r="K323" s="42"/>
      <c r="L323" s="42"/>
      <c r="M323" s="46"/>
      <c r="N323" s="235"/>
      <c r="O323" s="236"/>
      <c r="P323" s="86"/>
      <c r="Q323" s="86"/>
      <c r="R323" s="86"/>
      <c r="S323" s="86"/>
      <c r="T323" s="86"/>
      <c r="U323" s="86"/>
      <c r="V323" s="86"/>
      <c r="W323" s="86"/>
      <c r="X323" s="87"/>
      <c r="Y323" s="40"/>
      <c r="Z323" s="40"/>
      <c r="AA323" s="40"/>
      <c r="AB323" s="40"/>
      <c r="AC323" s="40"/>
      <c r="AD323" s="40"/>
      <c r="AE323" s="40"/>
      <c r="AT323" s="19" t="s">
        <v>220</v>
      </c>
      <c r="AU323" s="19" t="s">
        <v>229</v>
      </c>
    </row>
    <row r="324" s="2" customFormat="1" ht="16.5" customHeight="1">
      <c r="A324" s="40"/>
      <c r="B324" s="41"/>
      <c r="C324" s="218" t="s">
        <v>1250</v>
      </c>
      <c r="D324" s="218" t="s">
        <v>213</v>
      </c>
      <c r="E324" s="219" t="s">
        <v>2609</v>
      </c>
      <c r="F324" s="220" t="s">
        <v>1653</v>
      </c>
      <c r="G324" s="221" t="s">
        <v>345</v>
      </c>
      <c r="H324" s="222">
        <v>322</v>
      </c>
      <c r="I324" s="223"/>
      <c r="J324" s="223"/>
      <c r="K324" s="224">
        <f>ROUND(P324*H324,2)</f>
        <v>0</v>
      </c>
      <c r="L324" s="220" t="s">
        <v>22</v>
      </c>
      <c r="M324" s="46"/>
      <c r="N324" s="225" t="s">
        <v>22</v>
      </c>
      <c r="O324" s="226" t="s">
        <v>46</v>
      </c>
      <c r="P324" s="227">
        <f>I324+J324</f>
        <v>0</v>
      </c>
      <c r="Q324" s="227">
        <f>ROUND(I324*H324,2)</f>
        <v>0</v>
      </c>
      <c r="R324" s="227">
        <f>ROUND(J324*H324,2)</f>
        <v>0</v>
      </c>
      <c r="S324" s="86"/>
      <c r="T324" s="228">
        <f>S324*H324</f>
        <v>0</v>
      </c>
      <c r="U324" s="228">
        <v>0</v>
      </c>
      <c r="V324" s="228">
        <f>U324*H324</f>
        <v>0</v>
      </c>
      <c r="W324" s="228">
        <v>0</v>
      </c>
      <c r="X324" s="229">
        <f>W324*H324</f>
        <v>0</v>
      </c>
      <c r="Y324" s="40"/>
      <c r="Z324" s="40"/>
      <c r="AA324" s="40"/>
      <c r="AB324" s="40"/>
      <c r="AC324" s="40"/>
      <c r="AD324" s="40"/>
      <c r="AE324" s="40"/>
      <c r="AR324" s="230" t="s">
        <v>218</v>
      </c>
      <c r="AT324" s="230" t="s">
        <v>213</v>
      </c>
      <c r="AU324" s="230" t="s">
        <v>229</v>
      </c>
      <c r="AY324" s="19" t="s">
        <v>211</v>
      </c>
      <c r="BE324" s="231">
        <f>IF(O324="základní",K324,0)</f>
        <v>0</v>
      </c>
      <c r="BF324" s="231">
        <f>IF(O324="snížená",K324,0)</f>
        <v>0</v>
      </c>
      <c r="BG324" s="231">
        <f>IF(O324="zákl. přenesená",K324,0)</f>
        <v>0</v>
      </c>
      <c r="BH324" s="231">
        <f>IF(O324="sníž. přenesená",K324,0)</f>
        <v>0</v>
      </c>
      <c r="BI324" s="231">
        <f>IF(O324="nulová",K324,0)</f>
        <v>0</v>
      </c>
      <c r="BJ324" s="19" t="s">
        <v>84</v>
      </c>
      <c r="BK324" s="231">
        <f>ROUND(P324*H324,2)</f>
        <v>0</v>
      </c>
      <c r="BL324" s="19" t="s">
        <v>218</v>
      </c>
      <c r="BM324" s="230" t="s">
        <v>2610</v>
      </c>
    </row>
    <row r="325" s="2" customFormat="1">
      <c r="A325" s="40"/>
      <c r="B325" s="41"/>
      <c r="C325" s="42"/>
      <c r="D325" s="232" t="s">
        <v>220</v>
      </c>
      <c r="E325" s="42"/>
      <c r="F325" s="233" t="s">
        <v>1653</v>
      </c>
      <c r="G325" s="42"/>
      <c r="H325" s="42"/>
      <c r="I325" s="234"/>
      <c r="J325" s="234"/>
      <c r="K325" s="42"/>
      <c r="L325" s="42"/>
      <c r="M325" s="46"/>
      <c r="N325" s="235"/>
      <c r="O325" s="236"/>
      <c r="P325" s="86"/>
      <c r="Q325" s="86"/>
      <c r="R325" s="86"/>
      <c r="S325" s="86"/>
      <c r="T325" s="86"/>
      <c r="U325" s="86"/>
      <c r="V325" s="86"/>
      <c r="W325" s="86"/>
      <c r="X325" s="87"/>
      <c r="Y325" s="40"/>
      <c r="Z325" s="40"/>
      <c r="AA325" s="40"/>
      <c r="AB325" s="40"/>
      <c r="AC325" s="40"/>
      <c r="AD325" s="40"/>
      <c r="AE325" s="40"/>
      <c r="AT325" s="19" t="s">
        <v>220</v>
      </c>
      <c r="AU325" s="19" t="s">
        <v>229</v>
      </c>
    </row>
    <row r="326" s="2" customFormat="1" ht="16.5" customHeight="1">
      <c r="A326" s="40"/>
      <c r="B326" s="41"/>
      <c r="C326" s="218" t="s">
        <v>1254</v>
      </c>
      <c r="D326" s="218" t="s">
        <v>213</v>
      </c>
      <c r="E326" s="219" t="s">
        <v>2611</v>
      </c>
      <c r="F326" s="220" t="s">
        <v>1656</v>
      </c>
      <c r="G326" s="221" t="s">
        <v>629</v>
      </c>
      <c r="H326" s="222">
        <v>80</v>
      </c>
      <c r="I326" s="223"/>
      <c r="J326" s="223"/>
      <c r="K326" s="224">
        <f>ROUND(P326*H326,2)</f>
        <v>0</v>
      </c>
      <c r="L326" s="220" t="s">
        <v>22</v>
      </c>
      <c r="M326" s="46"/>
      <c r="N326" s="225" t="s">
        <v>22</v>
      </c>
      <c r="O326" s="226" t="s">
        <v>46</v>
      </c>
      <c r="P326" s="227">
        <f>I326+J326</f>
        <v>0</v>
      </c>
      <c r="Q326" s="227">
        <f>ROUND(I326*H326,2)</f>
        <v>0</v>
      </c>
      <c r="R326" s="227">
        <f>ROUND(J326*H326,2)</f>
        <v>0</v>
      </c>
      <c r="S326" s="86"/>
      <c r="T326" s="228">
        <f>S326*H326</f>
        <v>0</v>
      </c>
      <c r="U326" s="228">
        <v>0</v>
      </c>
      <c r="V326" s="228">
        <f>U326*H326</f>
        <v>0</v>
      </c>
      <c r="W326" s="228">
        <v>0</v>
      </c>
      <c r="X326" s="229">
        <f>W326*H326</f>
        <v>0</v>
      </c>
      <c r="Y326" s="40"/>
      <c r="Z326" s="40"/>
      <c r="AA326" s="40"/>
      <c r="AB326" s="40"/>
      <c r="AC326" s="40"/>
      <c r="AD326" s="40"/>
      <c r="AE326" s="40"/>
      <c r="AR326" s="230" t="s">
        <v>218</v>
      </c>
      <c r="AT326" s="230" t="s">
        <v>213</v>
      </c>
      <c r="AU326" s="230" t="s">
        <v>229</v>
      </c>
      <c r="AY326" s="19" t="s">
        <v>211</v>
      </c>
      <c r="BE326" s="231">
        <f>IF(O326="základní",K326,0)</f>
        <v>0</v>
      </c>
      <c r="BF326" s="231">
        <f>IF(O326="snížená",K326,0)</f>
        <v>0</v>
      </c>
      <c r="BG326" s="231">
        <f>IF(O326="zákl. přenesená",K326,0)</f>
        <v>0</v>
      </c>
      <c r="BH326" s="231">
        <f>IF(O326="sníž. přenesená",K326,0)</f>
        <v>0</v>
      </c>
      <c r="BI326" s="231">
        <f>IF(O326="nulová",K326,0)</f>
        <v>0</v>
      </c>
      <c r="BJ326" s="19" t="s">
        <v>84</v>
      </c>
      <c r="BK326" s="231">
        <f>ROUND(P326*H326,2)</f>
        <v>0</v>
      </c>
      <c r="BL326" s="19" t="s">
        <v>218</v>
      </c>
      <c r="BM326" s="230" t="s">
        <v>2612</v>
      </c>
    </row>
    <row r="327" s="2" customFormat="1">
      <c r="A327" s="40"/>
      <c r="B327" s="41"/>
      <c r="C327" s="42"/>
      <c r="D327" s="232" t="s">
        <v>220</v>
      </c>
      <c r="E327" s="42"/>
      <c r="F327" s="233" t="s">
        <v>1656</v>
      </c>
      <c r="G327" s="42"/>
      <c r="H327" s="42"/>
      <c r="I327" s="234"/>
      <c r="J327" s="234"/>
      <c r="K327" s="42"/>
      <c r="L327" s="42"/>
      <c r="M327" s="46"/>
      <c r="N327" s="235"/>
      <c r="O327" s="236"/>
      <c r="P327" s="86"/>
      <c r="Q327" s="86"/>
      <c r="R327" s="86"/>
      <c r="S327" s="86"/>
      <c r="T327" s="86"/>
      <c r="U327" s="86"/>
      <c r="V327" s="86"/>
      <c r="W327" s="86"/>
      <c r="X327" s="87"/>
      <c r="Y327" s="40"/>
      <c r="Z327" s="40"/>
      <c r="AA327" s="40"/>
      <c r="AB327" s="40"/>
      <c r="AC327" s="40"/>
      <c r="AD327" s="40"/>
      <c r="AE327" s="40"/>
      <c r="AT327" s="19" t="s">
        <v>220</v>
      </c>
      <c r="AU327" s="19" t="s">
        <v>229</v>
      </c>
    </row>
    <row r="328" s="12" customFormat="1" ht="20.88" customHeight="1">
      <c r="A328" s="12"/>
      <c r="B328" s="201"/>
      <c r="C328" s="202"/>
      <c r="D328" s="203" t="s">
        <v>76</v>
      </c>
      <c r="E328" s="216" t="s">
        <v>1658</v>
      </c>
      <c r="F328" s="216" t="s">
        <v>2613</v>
      </c>
      <c r="G328" s="202"/>
      <c r="H328" s="202"/>
      <c r="I328" s="205"/>
      <c r="J328" s="205"/>
      <c r="K328" s="217">
        <f>BK328</f>
        <v>0</v>
      </c>
      <c r="L328" s="202"/>
      <c r="M328" s="207"/>
      <c r="N328" s="208"/>
      <c r="O328" s="209"/>
      <c r="P328" s="209"/>
      <c r="Q328" s="210">
        <f>SUM(Q329:Q332)</f>
        <v>0</v>
      </c>
      <c r="R328" s="210">
        <f>SUM(R329:R332)</f>
        <v>0</v>
      </c>
      <c r="S328" s="209"/>
      <c r="T328" s="211">
        <f>SUM(T329:T332)</f>
        <v>0</v>
      </c>
      <c r="U328" s="209"/>
      <c r="V328" s="211">
        <f>SUM(V329:V332)</f>
        <v>0</v>
      </c>
      <c r="W328" s="209"/>
      <c r="X328" s="212">
        <f>SUM(X329:X332)</f>
        <v>0</v>
      </c>
      <c r="Y328" s="12"/>
      <c r="Z328" s="12"/>
      <c r="AA328" s="12"/>
      <c r="AB328" s="12"/>
      <c r="AC328" s="12"/>
      <c r="AD328" s="12"/>
      <c r="AE328" s="12"/>
      <c r="AR328" s="213" t="s">
        <v>84</v>
      </c>
      <c r="AT328" s="214" t="s">
        <v>76</v>
      </c>
      <c r="AU328" s="214" t="s">
        <v>86</v>
      </c>
      <c r="AY328" s="213" t="s">
        <v>211</v>
      </c>
      <c r="BK328" s="215">
        <f>SUM(BK329:BK332)</f>
        <v>0</v>
      </c>
    </row>
    <row r="329" s="2" customFormat="1" ht="21.75" customHeight="1">
      <c r="A329" s="40"/>
      <c r="B329" s="41"/>
      <c r="C329" s="218" t="s">
        <v>1259</v>
      </c>
      <c r="D329" s="218" t="s">
        <v>213</v>
      </c>
      <c r="E329" s="219" t="s">
        <v>1660</v>
      </c>
      <c r="F329" s="220" t="s">
        <v>2614</v>
      </c>
      <c r="G329" s="221" t="s">
        <v>629</v>
      </c>
      <c r="H329" s="222">
        <v>80</v>
      </c>
      <c r="I329" s="223"/>
      <c r="J329" s="223"/>
      <c r="K329" s="224">
        <f>ROUND(P329*H329,2)</f>
        <v>0</v>
      </c>
      <c r="L329" s="220" t="s">
        <v>22</v>
      </c>
      <c r="M329" s="46"/>
      <c r="N329" s="225" t="s">
        <v>22</v>
      </c>
      <c r="O329" s="226" t="s">
        <v>46</v>
      </c>
      <c r="P329" s="227">
        <f>I329+J329</f>
        <v>0</v>
      </c>
      <c r="Q329" s="227">
        <f>ROUND(I329*H329,2)</f>
        <v>0</v>
      </c>
      <c r="R329" s="227">
        <f>ROUND(J329*H329,2)</f>
        <v>0</v>
      </c>
      <c r="S329" s="86"/>
      <c r="T329" s="228">
        <f>S329*H329</f>
        <v>0</v>
      </c>
      <c r="U329" s="228">
        <v>0</v>
      </c>
      <c r="V329" s="228">
        <f>U329*H329</f>
        <v>0</v>
      </c>
      <c r="W329" s="228">
        <v>0</v>
      </c>
      <c r="X329" s="229">
        <f>W329*H329</f>
        <v>0</v>
      </c>
      <c r="Y329" s="40"/>
      <c r="Z329" s="40"/>
      <c r="AA329" s="40"/>
      <c r="AB329" s="40"/>
      <c r="AC329" s="40"/>
      <c r="AD329" s="40"/>
      <c r="AE329" s="40"/>
      <c r="AR329" s="230" t="s">
        <v>218</v>
      </c>
      <c r="AT329" s="230" t="s">
        <v>213</v>
      </c>
      <c r="AU329" s="230" t="s">
        <v>229</v>
      </c>
      <c r="AY329" s="19" t="s">
        <v>211</v>
      </c>
      <c r="BE329" s="231">
        <f>IF(O329="základní",K329,0)</f>
        <v>0</v>
      </c>
      <c r="BF329" s="231">
        <f>IF(O329="snížená",K329,0)</f>
        <v>0</v>
      </c>
      <c r="BG329" s="231">
        <f>IF(O329="zákl. přenesená",K329,0)</f>
        <v>0</v>
      </c>
      <c r="BH329" s="231">
        <f>IF(O329="sníž. přenesená",K329,0)</f>
        <v>0</v>
      </c>
      <c r="BI329" s="231">
        <f>IF(O329="nulová",K329,0)</f>
        <v>0</v>
      </c>
      <c r="BJ329" s="19" t="s">
        <v>84</v>
      </c>
      <c r="BK329" s="231">
        <f>ROUND(P329*H329,2)</f>
        <v>0</v>
      </c>
      <c r="BL329" s="19" t="s">
        <v>218</v>
      </c>
      <c r="BM329" s="230" t="s">
        <v>2615</v>
      </c>
    </row>
    <row r="330" s="2" customFormat="1">
      <c r="A330" s="40"/>
      <c r="B330" s="41"/>
      <c r="C330" s="42"/>
      <c r="D330" s="232" t="s">
        <v>220</v>
      </c>
      <c r="E330" s="42"/>
      <c r="F330" s="233" t="s">
        <v>2614</v>
      </c>
      <c r="G330" s="42"/>
      <c r="H330" s="42"/>
      <c r="I330" s="234"/>
      <c r="J330" s="234"/>
      <c r="K330" s="42"/>
      <c r="L330" s="42"/>
      <c r="M330" s="46"/>
      <c r="N330" s="235"/>
      <c r="O330" s="236"/>
      <c r="P330" s="86"/>
      <c r="Q330" s="86"/>
      <c r="R330" s="86"/>
      <c r="S330" s="86"/>
      <c r="T330" s="86"/>
      <c r="U330" s="86"/>
      <c r="V330" s="86"/>
      <c r="W330" s="86"/>
      <c r="X330" s="87"/>
      <c r="Y330" s="40"/>
      <c r="Z330" s="40"/>
      <c r="AA330" s="40"/>
      <c r="AB330" s="40"/>
      <c r="AC330" s="40"/>
      <c r="AD330" s="40"/>
      <c r="AE330" s="40"/>
      <c r="AT330" s="19" t="s">
        <v>220</v>
      </c>
      <c r="AU330" s="19" t="s">
        <v>229</v>
      </c>
    </row>
    <row r="331" s="2" customFormat="1" ht="16.5" customHeight="1">
      <c r="A331" s="40"/>
      <c r="B331" s="41"/>
      <c r="C331" s="218" t="s">
        <v>1266</v>
      </c>
      <c r="D331" s="218" t="s">
        <v>213</v>
      </c>
      <c r="E331" s="219" t="s">
        <v>1663</v>
      </c>
      <c r="F331" s="220" t="s">
        <v>2616</v>
      </c>
      <c r="G331" s="221" t="s">
        <v>629</v>
      </c>
      <c r="H331" s="222">
        <v>6</v>
      </c>
      <c r="I331" s="223"/>
      <c r="J331" s="223"/>
      <c r="K331" s="224">
        <f>ROUND(P331*H331,2)</f>
        <v>0</v>
      </c>
      <c r="L331" s="220" t="s">
        <v>22</v>
      </c>
      <c r="M331" s="46"/>
      <c r="N331" s="225" t="s">
        <v>22</v>
      </c>
      <c r="O331" s="226" t="s">
        <v>46</v>
      </c>
      <c r="P331" s="227">
        <f>I331+J331</f>
        <v>0</v>
      </c>
      <c r="Q331" s="227">
        <f>ROUND(I331*H331,2)</f>
        <v>0</v>
      </c>
      <c r="R331" s="227">
        <f>ROUND(J331*H331,2)</f>
        <v>0</v>
      </c>
      <c r="S331" s="86"/>
      <c r="T331" s="228">
        <f>S331*H331</f>
        <v>0</v>
      </c>
      <c r="U331" s="228">
        <v>0</v>
      </c>
      <c r="V331" s="228">
        <f>U331*H331</f>
        <v>0</v>
      </c>
      <c r="W331" s="228">
        <v>0</v>
      </c>
      <c r="X331" s="229">
        <f>W331*H331</f>
        <v>0</v>
      </c>
      <c r="Y331" s="40"/>
      <c r="Z331" s="40"/>
      <c r="AA331" s="40"/>
      <c r="AB331" s="40"/>
      <c r="AC331" s="40"/>
      <c r="AD331" s="40"/>
      <c r="AE331" s="40"/>
      <c r="AR331" s="230" t="s">
        <v>218</v>
      </c>
      <c r="AT331" s="230" t="s">
        <v>213</v>
      </c>
      <c r="AU331" s="230" t="s">
        <v>229</v>
      </c>
      <c r="AY331" s="19" t="s">
        <v>211</v>
      </c>
      <c r="BE331" s="231">
        <f>IF(O331="základní",K331,0)</f>
        <v>0</v>
      </c>
      <c r="BF331" s="231">
        <f>IF(O331="snížená",K331,0)</f>
        <v>0</v>
      </c>
      <c r="BG331" s="231">
        <f>IF(O331="zákl. přenesená",K331,0)</f>
        <v>0</v>
      </c>
      <c r="BH331" s="231">
        <f>IF(O331="sníž. přenesená",K331,0)</f>
        <v>0</v>
      </c>
      <c r="BI331" s="231">
        <f>IF(O331="nulová",K331,0)</f>
        <v>0</v>
      </c>
      <c r="BJ331" s="19" t="s">
        <v>84</v>
      </c>
      <c r="BK331" s="231">
        <f>ROUND(P331*H331,2)</f>
        <v>0</v>
      </c>
      <c r="BL331" s="19" t="s">
        <v>218</v>
      </c>
      <c r="BM331" s="230" t="s">
        <v>2617</v>
      </c>
    </row>
    <row r="332" s="2" customFormat="1">
      <c r="A332" s="40"/>
      <c r="B332" s="41"/>
      <c r="C332" s="42"/>
      <c r="D332" s="232" t="s">
        <v>220</v>
      </c>
      <c r="E332" s="42"/>
      <c r="F332" s="233" t="s">
        <v>2616</v>
      </c>
      <c r="G332" s="42"/>
      <c r="H332" s="42"/>
      <c r="I332" s="234"/>
      <c r="J332" s="234"/>
      <c r="K332" s="42"/>
      <c r="L332" s="42"/>
      <c r="M332" s="46"/>
      <c r="N332" s="235"/>
      <c r="O332" s="236"/>
      <c r="P332" s="86"/>
      <c r="Q332" s="86"/>
      <c r="R332" s="86"/>
      <c r="S332" s="86"/>
      <c r="T332" s="86"/>
      <c r="U332" s="86"/>
      <c r="V332" s="86"/>
      <c r="W332" s="86"/>
      <c r="X332" s="87"/>
      <c r="Y332" s="40"/>
      <c r="Z332" s="40"/>
      <c r="AA332" s="40"/>
      <c r="AB332" s="40"/>
      <c r="AC332" s="40"/>
      <c r="AD332" s="40"/>
      <c r="AE332" s="40"/>
      <c r="AT332" s="19" t="s">
        <v>220</v>
      </c>
      <c r="AU332" s="19" t="s">
        <v>229</v>
      </c>
    </row>
    <row r="333" s="12" customFormat="1" ht="20.88" customHeight="1">
      <c r="A333" s="12"/>
      <c r="B333" s="201"/>
      <c r="C333" s="202"/>
      <c r="D333" s="203" t="s">
        <v>76</v>
      </c>
      <c r="E333" s="216" t="s">
        <v>2618</v>
      </c>
      <c r="F333" s="216" t="s">
        <v>1659</v>
      </c>
      <c r="G333" s="202"/>
      <c r="H333" s="202"/>
      <c r="I333" s="205"/>
      <c r="J333" s="205"/>
      <c r="K333" s="217">
        <f>BK333</f>
        <v>0</v>
      </c>
      <c r="L333" s="202"/>
      <c r="M333" s="207"/>
      <c r="N333" s="208"/>
      <c r="O333" s="209"/>
      <c r="P333" s="209"/>
      <c r="Q333" s="210">
        <f>SUM(Q334:Q373)</f>
        <v>0</v>
      </c>
      <c r="R333" s="210">
        <f>SUM(R334:R373)</f>
        <v>0</v>
      </c>
      <c r="S333" s="209"/>
      <c r="T333" s="211">
        <f>SUM(T334:T373)</f>
        <v>0</v>
      </c>
      <c r="U333" s="209"/>
      <c r="V333" s="211">
        <f>SUM(V334:V373)</f>
        <v>0</v>
      </c>
      <c r="W333" s="209"/>
      <c r="X333" s="212">
        <f>SUM(X334:X373)</f>
        <v>0</v>
      </c>
      <c r="Y333" s="12"/>
      <c r="Z333" s="12"/>
      <c r="AA333" s="12"/>
      <c r="AB333" s="12"/>
      <c r="AC333" s="12"/>
      <c r="AD333" s="12"/>
      <c r="AE333" s="12"/>
      <c r="AR333" s="213" t="s">
        <v>84</v>
      </c>
      <c r="AT333" s="214" t="s">
        <v>76</v>
      </c>
      <c r="AU333" s="214" t="s">
        <v>86</v>
      </c>
      <c r="AY333" s="213" t="s">
        <v>211</v>
      </c>
      <c r="BK333" s="215">
        <f>SUM(BK334:BK373)</f>
        <v>0</v>
      </c>
    </row>
    <row r="334" s="2" customFormat="1" ht="16.5" customHeight="1">
      <c r="A334" s="40"/>
      <c r="B334" s="41"/>
      <c r="C334" s="218" t="s">
        <v>1274</v>
      </c>
      <c r="D334" s="218" t="s">
        <v>213</v>
      </c>
      <c r="E334" s="219" t="s">
        <v>2619</v>
      </c>
      <c r="F334" s="220" t="s">
        <v>1661</v>
      </c>
      <c r="G334" s="221" t="s">
        <v>629</v>
      </c>
      <c r="H334" s="222">
        <v>35</v>
      </c>
      <c r="I334" s="223"/>
      <c r="J334" s="223"/>
      <c r="K334" s="224">
        <f>ROUND(P334*H334,2)</f>
        <v>0</v>
      </c>
      <c r="L334" s="220" t="s">
        <v>22</v>
      </c>
      <c r="M334" s="46"/>
      <c r="N334" s="225" t="s">
        <v>22</v>
      </c>
      <c r="O334" s="226" t="s">
        <v>46</v>
      </c>
      <c r="P334" s="227">
        <f>I334+J334</f>
        <v>0</v>
      </c>
      <c r="Q334" s="227">
        <f>ROUND(I334*H334,2)</f>
        <v>0</v>
      </c>
      <c r="R334" s="227">
        <f>ROUND(J334*H334,2)</f>
        <v>0</v>
      </c>
      <c r="S334" s="86"/>
      <c r="T334" s="228">
        <f>S334*H334</f>
        <v>0</v>
      </c>
      <c r="U334" s="228">
        <v>0</v>
      </c>
      <c r="V334" s="228">
        <f>U334*H334</f>
        <v>0</v>
      </c>
      <c r="W334" s="228">
        <v>0</v>
      </c>
      <c r="X334" s="229">
        <f>W334*H334</f>
        <v>0</v>
      </c>
      <c r="Y334" s="40"/>
      <c r="Z334" s="40"/>
      <c r="AA334" s="40"/>
      <c r="AB334" s="40"/>
      <c r="AC334" s="40"/>
      <c r="AD334" s="40"/>
      <c r="AE334" s="40"/>
      <c r="AR334" s="230" t="s">
        <v>218</v>
      </c>
      <c r="AT334" s="230" t="s">
        <v>213</v>
      </c>
      <c r="AU334" s="230" t="s">
        <v>229</v>
      </c>
      <c r="AY334" s="19" t="s">
        <v>211</v>
      </c>
      <c r="BE334" s="231">
        <f>IF(O334="základní",K334,0)</f>
        <v>0</v>
      </c>
      <c r="BF334" s="231">
        <f>IF(O334="snížená",K334,0)</f>
        <v>0</v>
      </c>
      <c r="BG334" s="231">
        <f>IF(O334="zákl. přenesená",K334,0)</f>
        <v>0</v>
      </c>
      <c r="BH334" s="231">
        <f>IF(O334="sníž. přenesená",K334,0)</f>
        <v>0</v>
      </c>
      <c r="BI334" s="231">
        <f>IF(O334="nulová",K334,0)</f>
        <v>0</v>
      </c>
      <c r="BJ334" s="19" t="s">
        <v>84</v>
      </c>
      <c r="BK334" s="231">
        <f>ROUND(P334*H334,2)</f>
        <v>0</v>
      </c>
      <c r="BL334" s="19" t="s">
        <v>218</v>
      </c>
      <c r="BM334" s="230" t="s">
        <v>2620</v>
      </c>
    </row>
    <row r="335" s="2" customFormat="1">
      <c r="A335" s="40"/>
      <c r="B335" s="41"/>
      <c r="C335" s="42"/>
      <c r="D335" s="232" t="s">
        <v>220</v>
      </c>
      <c r="E335" s="42"/>
      <c r="F335" s="233" t="s">
        <v>1661</v>
      </c>
      <c r="G335" s="42"/>
      <c r="H335" s="42"/>
      <c r="I335" s="234"/>
      <c r="J335" s="234"/>
      <c r="K335" s="42"/>
      <c r="L335" s="42"/>
      <c r="M335" s="46"/>
      <c r="N335" s="235"/>
      <c r="O335" s="236"/>
      <c r="P335" s="86"/>
      <c r="Q335" s="86"/>
      <c r="R335" s="86"/>
      <c r="S335" s="86"/>
      <c r="T335" s="86"/>
      <c r="U335" s="86"/>
      <c r="V335" s="86"/>
      <c r="W335" s="86"/>
      <c r="X335" s="87"/>
      <c r="Y335" s="40"/>
      <c r="Z335" s="40"/>
      <c r="AA335" s="40"/>
      <c r="AB335" s="40"/>
      <c r="AC335" s="40"/>
      <c r="AD335" s="40"/>
      <c r="AE335" s="40"/>
      <c r="AT335" s="19" t="s">
        <v>220</v>
      </c>
      <c r="AU335" s="19" t="s">
        <v>229</v>
      </c>
    </row>
    <row r="336" s="2" customFormat="1" ht="16.5" customHeight="1">
      <c r="A336" s="40"/>
      <c r="B336" s="41"/>
      <c r="C336" s="218" t="s">
        <v>1279</v>
      </c>
      <c r="D336" s="218" t="s">
        <v>213</v>
      </c>
      <c r="E336" s="219" t="s">
        <v>2621</v>
      </c>
      <c r="F336" s="220" t="s">
        <v>2622</v>
      </c>
      <c r="G336" s="221" t="s">
        <v>249</v>
      </c>
      <c r="H336" s="222">
        <v>0.5</v>
      </c>
      <c r="I336" s="223"/>
      <c r="J336" s="223"/>
      <c r="K336" s="224">
        <f>ROUND(P336*H336,2)</f>
        <v>0</v>
      </c>
      <c r="L336" s="220" t="s">
        <v>22</v>
      </c>
      <c r="M336" s="46"/>
      <c r="N336" s="225" t="s">
        <v>22</v>
      </c>
      <c r="O336" s="226" t="s">
        <v>46</v>
      </c>
      <c r="P336" s="227">
        <f>I336+J336</f>
        <v>0</v>
      </c>
      <c r="Q336" s="227">
        <f>ROUND(I336*H336,2)</f>
        <v>0</v>
      </c>
      <c r="R336" s="227">
        <f>ROUND(J336*H336,2)</f>
        <v>0</v>
      </c>
      <c r="S336" s="86"/>
      <c r="T336" s="228">
        <f>S336*H336</f>
        <v>0</v>
      </c>
      <c r="U336" s="228">
        <v>0</v>
      </c>
      <c r="V336" s="228">
        <f>U336*H336</f>
        <v>0</v>
      </c>
      <c r="W336" s="228">
        <v>0</v>
      </c>
      <c r="X336" s="229">
        <f>W336*H336</f>
        <v>0</v>
      </c>
      <c r="Y336" s="40"/>
      <c r="Z336" s="40"/>
      <c r="AA336" s="40"/>
      <c r="AB336" s="40"/>
      <c r="AC336" s="40"/>
      <c r="AD336" s="40"/>
      <c r="AE336" s="40"/>
      <c r="AR336" s="230" t="s">
        <v>218</v>
      </c>
      <c r="AT336" s="230" t="s">
        <v>213</v>
      </c>
      <c r="AU336" s="230" t="s">
        <v>229</v>
      </c>
      <c r="AY336" s="19" t="s">
        <v>211</v>
      </c>
      <c r="BE336" s="231">
        <f>IF(O336="základní",K336,0)</f>
        <v>0</v>
      </c>
      <c r="BF336" s="231">
        <f>IF(O336="snížená",K336,0)</f>
        <v>0</v>
      </c>
      <c r="BG336" s="231">
        <f>IF(O336="zákl. přenesená",K336,0)</f>
        <v>0</v>
      </c>
      <c r="BH336" s="231">
        <f>IF(O336="sníž. přenesená",K336,0)</f>
        <v>0</v>
      </c>
      <c r="BI336" s="231">
        <f>IF(O336="nulová",K336,0)</f>
        <v>0</v>
      </c>
      <c r="BJ336" s="19" t="s">
        <v>84</v>
      </c>
      <c r="BK336" s="231">
        <f>ROUND(P336*H336,2)</f>
        <v>0</v>
      </c>
      <c r="BL336" s="19" t="s">
        <v>218</v>
      </c>
      <c r="BM336" s="230" t="s">
        <v>2623</v>
      </c>
    </row>
    <row r="337" s="2" customFormat="1">
      <c r="A337" s="40"/>
      <c r="B337" s="41"/>
      <c r="C337" s="42"/>
      <c r="D337" s="232" t="s">
        <v>220</v>
      </c>
      <c r="E337" s="42"/>
      <c r="F337" s="233" t="s">
        <v>2622</v>
      </c>
      <c r="G337" s="42"/>
      <c r="H337" s="42"/>
      <c r="I337" s="234"/>
      <c r="J337" s="234"/>
      <c r="K337" s="42"/>
      <c r="L337" s="42"/>
      <c r="M337" s="46"/>
      <c r="N337" s="235"/>
      <c r="O337" s="236"/>
      <c r="P337" s="86"/>
      <c r="Q337" s="86"/>
      <c r="R337" s="86"/>
      <c r="S337" s="86"/>
      <c r="T337" s="86"/>
      <c r="U337" s="86"/>
      <c r="V337" s="86"/>
      <c r="W337" s="86"/>
      <c r="X337" s="87"/>
      <c r="Y337" s="40"/>
      <c r="Z337" s="40"/>
      <c r="AA337" s="40"/>
      <c r="AB337" s="40"/>
      <c r="AC337" s="40"/>
      <c r="AD337" s="40"/>
      <c r="AE337" s="40"/>
      <c r="AT337" s="19" t="s">
        <v>220</v>
      </c>
      <c r="AU337" s="19" t="s">
        <v>229</v>
      </c>
    </row>
    <row r="338" s="2" customFormat="1" ht="16.5" customHeight="1">
      <c r="A338" s="40"/>
      <c r="B338" s="41"/>
      <c r="C338" s="218" t="s">
        <v>1284</v>
      </c>
      <c r="D338" s="218" t="s">
        <v>213</v>
      </c>
      <c r="E338" s="219" t="s">
        <v>2624</v>
      </c>
      <c r="F338" s="220" t="s">
        <v>2625</v>
      </c>
      <c r="G338" s="221" t="s">
        <v>629</v>
      </c>
      <c r="H338" s="222">
        <v>14</v>
      </c>
      <c r="I338" s="223"/>
      <c r="J338" s="223"/>
      <c r="K338" s="224">
        <f>ROUND(P338*H338,2)</f>
        <v>0</v>
      </c>
      <c r="L338" s="220" t="s">
        <v>22</v>
      </c>
      <c r="M338" s="46"/>
      <c r="N338" s="225" t="s">
        <v>22</v>
      </c>
      <c r="O338" s="226" t="s">
        <v>46</v>
      </c>
      <c r="P338" s="227">
        <f>I338+J338</f>
        <v>0</v>
      </c>
      <c r="Q338" s="227">
        <f>ROUND(I338*H338,2)</f>
        <v>0</v>
      </c>
      <c r="R338" s="227">
        <f>ROUND(J338*H338,2)</f>
        <v>0</v>
      </c>
      <c r="S338" s="86"/>
      <c r="T338" s="228">
        <f>S338*H338</f>
        <v>0</v>
      </c>
      <c r="U338" s="228">
        <v>0</v>
      </c>
      <c r="V338" s="228">
        <f>U338*H338</f>
        <v>0</v>
      </c>
      <c r="W338" s="228">
        <v>0</v>
      </c>
      <c r="X338" s="229">
        <f>W338*H338</f>
        <v>0</v>
      </c>
      <c r="Y338" s="40"/>
      <c r="Z338" s="40"/>
      <c r="AA338" s="40"/>
      <c r="AB338" s="40"/>
      <c r="AC338" s="40"/>
      <c r="AD338" s="40"/>
      <c r="AE338" s="40"/>
      <c r="AR338" s="230" t="s">
        <v>218</v>
      </c>
      <c r="AT338" s="230" t="s">
        <v>213</v>
      </c>
      <c r="AU338" s="230" t="s">
        <v>229</v>
      </c>
      <c r="AY338" s="19" t="s">
        <v>211</v>
      </c>
      <c r="BE338" s="231">
        <f>IF(O338="základní",K338,0)</f>
        <v>0</v>
      </c>
      <c r="BF338" s="231">
        <f>IF(O338="snížená",K338,0)</f>
        <v>0</v>
      </c>
      <c r="BG338" s="231">
        <f>IF(O338="zákl. přenesená",K338,0)</f>
        <v>0</v>
      </c>
      <c r="BH338" s="231">
        <f>IF(O338="sníž. přenesená",K338,0)</f>
        <v>0</v>
      </c>
      <c r="BI338" s="231">
        <f>IF(O338="nulová",K338,0)</f>
        <v>0</v>
      </c>
      <c r="BJ338" s="19" t="s">
        <v>84</v>
      </c>
      <c r="BK338" s="231">
        <f>ROUND(P338*H338,2)</f>
        <v>0</v>
      </c>
      <c r="BL338" s="19" t="s">
        <v>218</v>
      </c>
      <c r="BM338" s="230" t="s">
        <v>2626</v>
      </c>
    </row>
    <row r="339" s="2" customFormat="1">
      <c r="A339" s="40"/>
      <c r="B339" s="41"/>
      <c r="C339" s="42"/>
      <c r="D339" s="232" t="s">
        <v>220</v>
      </c>
      <c r="E339" s="42"/>
      <c r="F339" s="233" t="s">
        <v>2625</v>
      </c>
      <c r="G339" s="42"/>
      <c r="H339" s="42"/>
      <c r="I339" s="234"/>
      <c r="J339" s="234"/>
      <c r="K339" s="42"/>
      <c r="L339" s="42"/>
      <c r="M339" s="46"/>
      <c r="N339" s="235"/>
      <c r="O339" s="236"/>
      <c r="P339" s="86"/>
      <c r="Q339" s="86"/>
      <c r="R339" s="86"/>
      <c r="S339" s="86"/>
      <c r="T339" s="86"/>
      <c r="U339" s="86"/>
      <c r="V339" s="86"/>
      <c r="W339" s="86"/>
      <c r="X339" s="87"/>
      <c r="Y339" s="40"/>
      <c r="Z339" s="40"/>
      <c r="AA339" s="40"/>
      <c r="AB339" s="40"/>
      <c r="AC339" s="40"/>
      <c r="AD339" s="40"/>
      <c r="AE339" s="40"/>
      <c r="AT339" s="19" t="s">
        <v>220</v>
      </c>
      <c r="AU339" s="19" t="s">
        <v>229</v>
      </c>
    </row>
    <row r="340" s="2" customFormat="1" ht="16.5" customHeight="1">
      <c r="A340" s="40"/>
      <c r="B340" s="41"/>
      <c r="C340" s="218" t="s">
        <v>1289</v>
      </c>
      <c r="D340" s="218" t="s">
        <v>213</v>
      </c>
      <c r="E340" s="219" t="s">
        <v>2627</v>
      </c>
      <c r="F340" s="220" t="s">
        <v>1664</v>
      </c>
      <c r="G340" s="221" t="s">
        <v>688</v>
      </c>
      <c r="H340" s="222">
        <v>1</v>
      </c>
      <c r="I340" s="223"/>
      <c r="J340" s="223"/>
      <c r="K340" s="224">
        <f>ROUND(P340*H340,2)</f>
        <v>0</v>
      </c>
      <c r="L340" s="220" t="s">
        <v>22</v>
      </c>
      <c r="M340" s="46"/>
      <c r="N340" s="225" t="s">
        <v>22</v>
      </c>
      <c r="O340" s="226" t="s">
        <v>46</v>
      </c>
      <c r="P340" s="227">
        <f>I340+J340</f>
        <v>0</v>
      </c>
      <c r="Q340" s="227">
        <f>ROUND(I340*H340,2)</f>
        <v>0</v>
      </c>
      <c r="R340" s="227">
        <f>ROUND(J340*H340,2)</f>
        <v>0</v>
      </c>
      <c r="S340" s="86"/>
      <c r="T340" s="228">
        <f>S340*H340</f>
        <v>0</v>
      </c>
      <c r="U340" s="228">
        <v>0</v>
      </c>
      <c r="V340" s="228">
        <f>U340*H340</f>
        <v>0</v>
      </c>
      <c r="W340" s="228">
        <v>0</v>
      </c>
      <c r="X340" s="229">
        <f>W340*H340</f>
        <v>0</v>
      </c>
      <c r="Y340" s="40"/>
      <c r="Z340" s="40"/>
      <c r="AA340" s="40"/>
      <c r="AB340" s="40"/>
      <c r="AC340" s="40"/>
      <c r="AD340" s="40"/>
      <c r="AE340" s="40"/>
      <c r="AR340" s="230" t="s">
        <v>218</v>
      </c>
      <c r="AT340" s="230" t="s">
        <v>213</v>
      </c>
      <c r="AU340" s="230" t="s">
        <v>229</v>
      </c>
      <c r="AY340" s="19" t="s">
        <v>211</v>
      </c>
      <c r="BE340" s="231">
        <f>IF(O340="základní",K340,0)</f>
        <v>0</v>
      </c>
      <c r="BF340" s="231">
        <f>IF(O340="snížená",K340,0)</f>
        <v>0</v>
      </c>
      <c r="BG340" s="231">
        <f>IF(O340="zákl. přenesená",K340,0)</f>
        <v>0</v>
      </c>
      <c r="BH340" s="231">
        <f>IF(O340="sníž. přenesená",K340,0)</f>
        <v>0</v>
      </c>
      <c r="BI340" s="231">
        <f>IF(O340="nulová",K340,0)</f>
        <v>0</v>
      </c>
      <c r="BJ340" s="19" t="s">
        <v>84</v>
      </c>
      <c r="BK340" s="231">
        <f>ROUND(P340*H340,2)</f>
        <v>0</v>
      </c>
      <c r="BL340" s="19" t="s">
        <v>218</v>
      </c>
      <c r="BM340" s="230" t="s">
        <v>2628</v>
      </c>
    </row>
    <row r="341" s="2" customFormat="1">
      <c r="A341" s="40"/>
      <c r="B341" s="41"/>
      <c r="C341" s="42"/>
      <c r="D341" s="232" t="s">
        <v>220</v>
      </c>
      <c r="E341" s="42"/>
      <c r="F341" s="233" t="s">
        <v>1664</v>
      </c>
      <c r="G341" s="42"/>
      <c r="H341" s="42"/>
      <c r="I341" s="234"/>
      <c r="J341" s="234"/>
      <c r="K341" s="42"/>
      <c r="L341" s="42"/>
      <c r="M341" s="46"/>
      <c r="N341" s="235"/>
      <c r="O341" s="236"/>
      <c r="P341" s="86"/>
      <c r="Q341" s="86"/>
      <c r="R341" s="86"/>
      <c r="S341" s="86"/>
      <c r="T341" s="86"/>
      <c r="U341" s="86"/>
      <c r="V341" s="86"/>
      <c r="W341" s="86"/>
      <c r="X341" s="87"/>
      <c r="Y341" s="40"/>
      <c r="Z341" s="40"/>
      <c r="AA341" s="40"/>
      <c r="AB341" s="40"/>
      <c r="AC341" s="40"/>
      <c r="AD341" s="40"/>
      <c r="AE341" s="40"/>
      <c r="AT341" s="19" t="s">
        <v>220</v>
      </c>
      <c r="AU341" s="19" t="s">
        <v>229</v>
      </c>
    </row>
    <row r="342" s="2" customFormat="1" ht="16.5" customHeight="1">
      <c r="A342" s="40"/>
      <c r="B342" s="41"/>
      <c r="C342" s="218" t="s">
        <v>1295</v>
      </c>
      <c r="D342" s="218" t="s">
        <v>213</v>
      </c>
      <c r="E342" s="219" t="s">
        <v>2629</v>
      </c>
      <c r="F342" s="220" t="s">
        <v>2630</v>
      </c>
      <c r="G342" s="221" t="s">
        <v>688</v>
      </c>
      <c r="H342" s="222">
        <v>1</v>
      </c>
      <c r="I342" s="223"/>
      <c r="J342" s="223"/>
      <c r="K342" s="224">
        <f>ROUND(P342*H342,2)</f>
        <v>0</v>
      </c>
      <c r="L342" s="220" t="s">
        <v>22</v>
      </c>
      <c r="M342" s="46"/>
      <c r="N342" s="225" t="s">
        <v>22</v>
      </c>
      <c r="O342" s="226" t="s">
        <v>46</v>
      </c>
      <c r="P342" s="227">
        <f>I342+J342</f>
        <v>0</v>
      </c>
      <c r="Q342" s="227">
        <f>ROUND(I342*H342,2)</f>
        <v>0</v>
      </c>
      <c r="R342" s="227">
        <f>ROUND(J342*H342,2)</f>
        <v>0</v>
      </c>
      <c r="S342" s="86"/>
      <c r="T342" s="228">
        <f>S342*H342</f>
        <v>0</v>
      </c>
      <c r="U342" s="228">
        <v>0</v>
      </c>
      <c r="V342" s="228">
        <f>U342*H342</f>
        <v>0</v>
      </c>
      <c r="W342" s="228">
        <v>0</v>
      </c>
      <c r="X342" s="229">
        <f>W342*H342</f>
        <v>0</v>
      </c>
      <c r="Y342" s="40"/>
      <c r="Z342" s="40"/>
      <c r="AA342" s="40"/>
      <c r="AB342" s="40"/>
      <c r="AC342" s="40"/>
      <c r="AD342" s="40"/>
      <c r="AE342" s="40"/>
      <c r="AR342" s="230" t="s">
        <v>218</v>
      </c>
      <c r="AT342" s="230" t="s">
        <v>213</v>
      </c>
      <c r="AU342" s="230" t="s">
        <v>229</v>
      </c>
      <c r="AY342" s="19" t="s">
        <v>211</v>
      </c>
      <c r="BE342" s="231">
        <f>IF(O342="základní",K342,0)</f>
        <v>0</v>
      </c>
      <c r="BF342" s="231">
        <f>IF(O342="snížená",K342,0)</f>
        <v>0</v>
      </c>
      <c r="BG342" s="231">
        <f>IF(O342="zákl. přenesená",K342,0)</f>
        <v>0</v>
      </c>
      <c r="BH342" s="231">
        <f>IF(O342="sníž. přenesená",K342,0)</f>
        <v>0</v>
      </c>
      <c r="BI342" s="231">
        <f>IF(O342="nulová",K342,0)</f>
        <v>0</v>
      </c>
      <c r="BJ342" s="19" t="s">
        <v>84</v>
      </c>
      <c r="BK342" s="231">
        <f>ROUND(P342*H342,2)</f>
        <v>0</v>
      </c>
      <c r="BL342" s="19" t="s">
        <v>218</v>
      </c>
      <c r="BM342" s="230" t="s">
        <v>2631</v>
      </c>
    </row>
    <row r="343" s="2" customFormat="1">
      <c r="A343" s="40"/>
      <c r="B343" s="41"/>
      <c r="C343" s="42"/>
      <c r="D343" s="232" t="s">
        <v>220</v>
      </c>
      <c r="E343" s="42"/>
      <c r="F343" s="233" t="s">
        <v>2630</v>
      </c>
      <c r="G343" s="42"/>
      <c r="H343" s="42"/>
      <c r="I343" s="234"/>
      <c r="J343" s="234"/>
      <c r="K343" s="42"/>
      <c r="L343" s="42"/>
      <c r="M343" s="46"/>
      <c r="N343" s="235"/>
      <c r="O343" s="236"/>
      <c r="P343" s="86"/>
      <c r="Q343" s="86"/>
      <c r="R343" s="86"/>
      <c r="S343" s="86"/>
      <c r="T343" s="86"/>
      <c r="U343" s="86"/>
      <c r="V343" s="86"/>
      <c r="W343" s="86"/>
      <c r="X343" s="87"/>
      <c r="Y343" s="40"/>
      <c r="Z343" s="40"/>
      <c r="AA343" s="40"/>
      <c r="AB343" s="40"/>
      <c r="AC343" s="40"/>
      <c r="AD343" s="40"/>
      <c r="AE343" s="40"/>
      <c r="AT343" s="19" t="s">
        <v>220</v>
      </c>
      <c r="AU343" s="19" t="s">
        <v>229</v>
      </c>
    </row>
    <row r="344" s="2" customFormat="1" ht="24.15" customHeight="1">
      <c r="A344" s="40"/>
      <c r="B344" s="41"/>
      <c r="C344" s="218" t="s">
        <v>1301</v>
      </c>
      <c r="D344" s="218" t="s">
        <v>213</v>
      </c>
      <c r="E344" s="219" t="s">
        <v>2632</v>
      </c>
      <c r="F344" s="220" t="s">
        <v>2633</v>
      </c>
      <c r="G344" s="221" t="s">
        <v>688</v>
      </c>
      <c r="H344" s="222">
        <v>1</v>
      </c>
      <c r="I344" s="223"/>
      <c r="J344" s="223"/>
      <c r="K344" s="224">
        <f>ROUND(P344*H344,2)</f>
        <v>0</v>
      </c>
      <c r="L344" s="220" t="s">
        <v>22</v>
      </c>
      <c r="M344" s="46"/>
      <c r="N344" s="225" t="s">
        <v>22</v>
      </c>
      <c r="O344" s="226" t="s">
        <v>46</v>
      </c>
      <c r="P344" s="227">
        <f>I344+J344</f>
        <v>0</v>
      </c>
      <c r="Q344" s="227">
        <f>ROUND(I344*H344,2)</f>
        <v>0</v>
      </c>
      <c r="R344" s="227">
        <f>ROUND(J344*H344,2)</f>
        <v>0</v>
      </c>
      <c r="S344" s="86"/>
      <c r="T344" s="228">
        <f>S344*H344</f>
        <v>0</v>
      </c>
      <c r="U344" s="228">
        <v>0</v>
      </c>
      <c r="V344" s="228">
        <f>U344*H344</f>
        <v>0</v>
      </c>
      <c r="W344" s="228">
        <v>0</v>
      </c>
      <c r="X344" s="229">
        <f>W344*H344</f>
        <v>0</v>
      </c>
      <c r="Y344" s="40"/>
      <c r="Z344" s="40"/>
      <c r="AA344" s="40"/>
      <c r="AB344" s="40"/>
      <c r="AC344" s="40"/>
      <c r="AD344" s="40"/>
      <c r="AE344" s="40"/>
      <c r="AR344" s="230" t="s">
        <v>218</v>
      </c>
      <c r="AT344" s="230" t="s">
        <v>213</v>
      </c>
      <c r="AU344" s="230" t="s">
        <v>229</v>
      </c>
      <c r="AY344" s="19" t="s">
        <v>211</v>
      </c>
      <c r="BE344" s="231">
        <f>IF(O344="základní",K344,0)</f>
        <v>0</v>
      </c>
      <c r="BF344" s="231">
        <f>IF(O344="snížená",K344,0)</f>
        <v>0</v>
      </c>
      <c r="BG344" s="231">
        <f>IF(O344="zákl. přenesená",K344,0)</f>
        <v>0</v>
      </c>
      <c r="BH344" s="231">
        <f>IF(O344="sníž. přenesená",K344,0)</f>
        <v>0</v>
      </c>
      <c r="BI344" s="231">
        <f>IF(O344="nulová",K344,0)</f>
        <v>0</v>
      </c>
      <c r="BJ344" s="19" t="s">
        <v>84</v>
      </c>
      <c r="BK344" s="231">
        <f>ROUND(P344*H344,2)</f>
        <v>0</v>
      </c>
      <c r="BL344" s="19" t="s">
        <v>218</v>
      </c>
      <c r="BM344" s="230" t="s">
        <v>2634</v>
      </c>
    </row>
    <row r="345" s="2" customFormat="1">
      <c r="A345" s="40"/>
      <c r="B345" s="41"/>
      <c r="C345" s="42"/>
      <c r="D345" s="232" t="s">
        <v>220</v>
      </c>
      <c r="E345" s="42"/>
      <c r="F345" s="233" t="s">
        <v>2633</v>
      </c>
      <c r="G345" s="42"/>
      <c r="H345" s="42"/>
      <c r="I345" s="234"/>
      <c r="J345" s="234"/>
      <c r="K345" s="42"/>
      <c r="L345" s="42"/>
      <c r="M345" s="46"/>
      <c r="N345" s="235"/>
      <c r="O345" s="236"/>
      <c r="P345" s="86"/>
      <c r="Q345" s="86"/>
      <c r="R345" s="86"/>
      <c r="S345" s="86"/>
      <c r="T345" s="86"/>
      <c r="U345" s="86"/>
      <c r="V345" s="86"/>
      <c r="W345" s="86"/>
      <c r="X345" s="87"/>
      <c r="Y345" s="40"/>
      <c r="Z345" s="40"/>
      <c r="AA345" s="40"/>
      <c r="AB345" s="40"/>
      <c r="AC345" s="40"/>
      <c r="AD345" s="40"/>
      <c r="AE345" s="40"/>
      <c r="AT345" s="19" t="s">
        <v>220</v>
      </c>
      <c r="AU345" s="19" t="s">
        <v>229</v>
      </c>
    </row>
    <row r="346" s="2" customFormat="1" ht="16.5" customHeight="1">
      <c r="A346" s="40"/>
      <c r="B346" s="41"/>
      <c r="C346" s="218" t="s">
        <v>1307</v>
      </c>
      <c r="D346" s="218" t="s">
        <v>213</v>
      </c>
      <c r="E346" s="219" t="s">
        <v>2635</v>
      </c>
      <c r="F346" s="220" t="s">
        <v>1667</v>
      </c>
      <c r="G346" s="221" t="s">
        <v>688</v>
      </c>
      <c r="H346" s="222">
        <v>1</v>
      </c>
      <c r="I346" s="223"/>
      <c r="J346" s="223"/>
      <c r="K346" s="224">
        <f>ROUND(P346*H346,2)</f>
        <v>0</v>
      </c>
      <c r="L346" s="220" t="s">
        <v>22</v>
      </c>
      <c r="M346" s="46"/>
      <c r="N346" s="225" t="s">
        <v>22</v>
      </c>
      <c r="O346" s="226" t="s">
        <v>46</v>
      </c>
      <c r="P346" s="227">
        <f>I346+J346</f>
        <v>0</v>
      </c>
      <c r="Q346" s="227">
        <f>ROUND(I346*H346,2)</f>
        <v>0</v>
      </c>
      <c r="R346" s="227">
        <f>ROUND(J346*H346,2)</f>
        <v>0</v>
      </c>
      <c r="S346" s="86"/>
      <c r="T346" s="228">
        <f>S346*H346</f>
        <v>0</v>
      </c>
      <c r="U346" s="228">
        <v>0</v>
      </c>
      <c r="V346" s="228">
        <f>U346*H346</f>
        <v>0</v>
      </c>
      <c r="W346" s="228">
        <v>0</v>
      </c>
      <c r="X346" s="229">
        <f>W346*H346</f>
        <v>0</v>
      </c>
      <c r="Y346" s="40"/>
      <c r="Z346" s="40"/>
      <c r="AA346" s="40"/>
      <c r="AB346" s="40"/>
      <c r="AC346" s="40"/>
      <c r="AD346" s="40"/>
      <c r="AE346" s="40"/>
      <c r="AR346" s="230" t="s">
        <v>218</v>
      </c>
      <c r="AT346" s="230" t="s">
        <v>213</v>
      </c>
      <c r="AU346" s="230" t="s">
        <v>229</v>
      </c>
      <c r="AY346" s="19" t="s">
        <v>211</v>
      </c>
      <c r="BE346" s="231">
        <f>IF(O346="základní",K346,0)</f>
        <v>0</v>
      </c>
      <c r="BF346" s="231">
        <f>IF(O346="snížená",K346,0)</f>
        <v>0</v>
      </c>
      <c r="BG346" s="231">
        <f>IF(O346="zákl. přenesená",K346,0)</f>
        <v>0</v>
      </c>
      <c r="BH346" s="231">
        <f>IF(O346="sníž. přenesená",K346,0)</f>
        <v>0</v>
      </c>
      <c r="BI346" s="231">
        <f>IF(O346="nulová",K346,0)</f>
        <v>0</v>
      </c>
      <c r="BJ346" s="19" t="s">
        <v>84</v>
      </c>
      <c r="BK346" s="231">
        <f>ROUND(P346*H346,2)</f>
        <v>0</v>
      </c>
      <c r="BL346" s="19" t="s">
        <v>218</v>
      </c>
      <c r="BM346" s="230" t="s">
        <v>2636</v>
      </c>
    </row>
    <row r="347" s="2" customFormat="1">
      <c r="A347" s="40"/>
      <c r="B347" s="41"/>
      <c r="C347" s="42"/>
      <c r="D347" s="232" t="s">
        <v>220</v>
      </c>
      <c r="E347" s="42"/>
      <c r="F347" s="233" t="s">
        <v>1667</v>
      </c>
      <c r="G347" s="42"/>
      <c r="H347" s="42"/>
      <c r="I347" s="234"/>
      <c r="J347" s="234"/>
      <c r="K347" s="42"/>
      <c r="L347" s="42"/>
      <c r="M347" s="46"/>
      <c r="N347" s="235"/>
      <c r="O347" s="236"/>
      <c r="P347" s="86"/>
      <c r="Q347" s="86"/>
      <c r="R347" s="86"/>
      <c r="S347" s="86"/>
      <c r="T347" s="86"/>
      <c r="U347" s="86"/>
      <c r="V347" s="86"/>
      <c r="W347" s="86"/>
      <c r="X347" s="87"/>
      <c r="Y347" s="40"/>
      <c r="Z347" s="40"/>
      <c r="AA347" s="40"/>
      <c r="AB347" s="40"/>
      <c r="AC347" s="40"/>
      <c r="AD347" s="40"/>
      <c r="AE347" s="40"/>
      <c r="AT347" s="19" t="s">
        <v>220</v>
      </c>
      <c r="AU347" s="19" t="s">
        <v>229</v>
      </c>
    </row>
    <row r="348" s="2" customFormat="1" ht="24.15" customHeight="1">
      <c r="A348" s="40"/>
      <c r="B348" s="41"/>
      <c r="C348" s="218" t="s">
        <v>1312</v>
      </c>
      <c r="D348" s="218" t="s">
        <v>213</v>
      </c>
      <c r="E348" s="219" t="s">
        <v>2637</v>
      </c>
      <c r="F348" s="220" t="s">
        <v>1670</v>
      </c>
      <c r="G348" s="221" t="s">
        <v>688</v>
      </c>
      <c r="H348" s="222">
        <v>1</v>
      </c>
      <c r="I348" s="223"/>
      <c r="J348" s="223"/>
      <c r="K348" s="224">
        <f>ROUND(P348*H348,2)</f>
        <v>0</v>
      </c>
      <c r="L348" s="220" t="s">
        <v>22</v>
      </c>
      <c r="M348" s="46"/>
      <c r="N348" s="225" t="s">
        <v>22</v>
      </c>
      <c r="O348" s="226" t="s">
        <v>46</v>
      </c>
      <c r="P348" s="227">
        <f>I348+J348</f>
        <v>0</v>
      </c>
      <c r="Q348" s="227">
        <f>ROUND(I348*H348,2)</f>
        <v>0</v>
      </c>
      <c r="R348" s="227">
        <f>ROUND(J348*H348,2)</f>
        <v>0</v>
      </c>
      <c r="S348" s="86"/>
      <c r="T348" s="228">
        <f>S348*H348</f>
        <v>0</v>
      </c>
      <c r="U348" s="228">
        <v>0</v>
      </c>
      <c r="V348" s="228">
        <f>U348*H348</f>
        <v>0</v>
      </c>
      <c r="W348" s="228">
        <v>0</v>
      </c>
      <c r="X348" s="229">
        <f>W348*H348</f>
        <v>0</v>
      </c>
      <c r="Y348" s="40"/>
      <c r="Z348" s="40"/>
      <c r="AA348" s="40"/>
      <c r="AB348" s="40"/>
      <c r="AC348" s="40"/>
      <c r="AD348" s="40"/>
      <c r="AE348" s="40"/>
      <c r="AR348" s="230" t="s">
        <v>218</v>
      </c>
      <c r="AT348" s="230" t="s">
        <v>213</v>
      </c>
      <c r="AU348" s="230" t="s">
        <v>229</v>
      </c>
      <c r="AY348" s="19" t="s">
        <v>211</v>
      </c>
      <c r="BE348" s="231">
        <f>IF(O348="základní",K348,0)</f>
        <v>0</v>
      </c>
      <c r="BF348" s="231">
        <f>IF(O348="snížená",K348,0)</f>
        <v>0</v>
      </c>
      <c r="BG348" s="231">
        <f>IF(O348="zákl. přenesená",K348,0)</f>
        <v>0</v>
      </c>
      <c r="BH348" s="231">
        <f>IF(O348="sníž. přenesená",K348,0)</f>
        <v>0</v>
      </c>
      <c r="BI348" s="231">
        <f>IF(O348="nulová",K348,0)</f>
        <v>0</v>
      </c>
      <c r="BJ348" s="19" t="s">
        <v>84</v>
      </c>
      <c r="BK348" s="231">
        <f>ROUND(P348*H348,2)</f>
        <v>0</v>
      </c>
      <c r="BL348" s="19" t="s">
        <v>218</v>
      </c>
      <c r="BM348" s="230" t="s">
        <v>2638</v>
      </c>
    </row>
    <row r="349" s="2" customFormat="1">
      <c r="A349" s="40"/>
      <c r="B349" s="41"/>
      <c r="C349" s="42"/>
      <c r="D349" s="232" t="s">
        <v>220</v>
      </c>
      <c r="E349" s="42"/>
      <c r="F349" s="233" t="s">
        <v>1670</v>
      </c>
      <c r="G349" s="42"/>
      <c r="H349" s="42"/>
      <c r="I349" s="234"/>
      <c r="J349" s="234"/>
      <c r="K349" s="42"/>
      <c r="L349" s="42"/>
      <c r="M349" s="46"/>
      <c r="N349" s="235"/>
      <c r="O349" s="236"/>
      <c r="P349" s="86"/>
      <c r="Q349" s="86"/>
      <c r="R349" s="86"/>
      <c r="S349" s="86"/>
      <c r="T349" s="86"/>
      <c r="U349" s="86"/>
      <c r="V349" s="86"/>
      <c r="W349" s="86"/>
      <c r="X349" s="87"/>
      <c r="Y349" s="40"/>
      <c r="Z349" s="40"/>
      <c r="AA349" s="40"/>
      <c r="AB349" s="40"/>
      <c r="AC349" s="40"/>
      <c r="AD349" s="40"/>
      <c r="AE349" s="40"/>
      <c r="AT349" s="19" t="s">
        <v>220</v>
      </c>
      <c r="AU349" s="19" t="s">
        <v>229</v>
      </c>
    </row>
    <row r="350" s="2" customFormat="1" ht="16.5" customHeight="1">
      <c r="A350" s="40"/>
      <c r="B350" s="41"/>
      <c r="C350" s="218" t="s">
        <v>1318</v>
      </c>
      <c r="D350" s="218" t="s">
        <v>213</v>
      </c>
      <c r="E350" s="219" t="s">
        <v>2639</v>
      </c>
      <c r="F350" s="220" t="s">
        <v>1673</v>
      </c>
      <c r="G350" s="221" t="s">
        <v>629</v>
      </c>
      <c r="H350" s="222">
        <v>4</v>
      </c>
      <c r="I350" s="223"/>
      <c r="J350" s="223"/>
      <c r="K350" s="224">
        <f>ROUND(P350*H350,2)</f>
        <v>0</v>
      </c>
      <c r="L350" s="220" t="s">
        <v>22</v>
      </c>
      <c r="M350" s="46"/>
      <c r="N350" s="225" t="s">
        <v>22</v>
      </c>
      <c r="O350" s="226" t="s">
        <v>46</v>
      </c>
      <c r="P350" s="227">
        <f>I350+J350</f>
        <v>0</v>
      </c>
      <c r="Q350" s="227">
        <f>ROUND(I350*H350,2)</f>
        <v>0</v>
      </c>
      <c r="R350" s="227">
        <f>ROUND(J350*H350,2)</f>
        <v>0</v>
      </c>
      <c r="S350" s="86"/>
      <c r="T350" s="228">
        <f>S350*H350</f>
        <v>0</v>
      </c>
      <c r="U350" s="228">
        <v>0</v>
      </c>
      <c r="V350" s="228">
        <f>U350*H350</f>
        <v>0</v>
      </c>
      <c r="W350" s="228">
        <v>0</v>
      </c>
      <c r="X350" s="229">
        <f>W350*H350</f>
        <v>0</v>
      </c>
      <c r="Y350" s="40"/>
      <c r="Z350" s="40"/>
      <c r="AA350" s="40"/>
      <c r="AB350" s="40"/>
      <c r="AC350" s="40"/>
      <c r="AD350" s="40"/>
      <c r="AE350" s="40"/>
      <c r="AR350" s="230" t="s">
        <v>218</v>
      </c>
      <c r="AT350" s="230" t="s">
        <v>213</v>
      </c>
      <c r="AU350" s="230" t="s">
        <v>229</v>
      </c>
      <c r="AY350" s="19" t="s">
        <v>211</v>
      </c>
      <c r="BE350" s="231">
        <f>IF(O350="základní",K350,0)</f>
        <v>0</v>
      </c>
      <c r="BF350" s="231">
        <f>IF(O350="snížená",K350,0)</f>
        <v>0</v>
      </c>
      <c r="BG350" s="231">
        <f>IF(O350="zákl. přenesená",K350,0)</f>
        <v>0</v>
      </c>
      <c r="BH350" s="231">
        <f>IF(O350="sníž. přenesená",K350,0)</f>
        <v>0</v>
      </c>
      <c r="BI350" s="231">
        <f>IF(O350="nulová",K350,0)</f>
        <v>0</v>
      </c>
      <c r="BJ350" s="19" t="s">
        <v>84</v>
      </c>
      <c r="BK350" s="231">
        <f>ROUND(P350*H350,2)</f>
        <v>0</v>
      </c>
      <c r="BL350" s="19" t="s">
        <v>218</v>
      </c>
      <c r="BM350" s="230" t="s">
        <v>2640</v>
      </c>
    </row>
    <row r="351" s="2" customFormat="1">
      <c r="A351" s="40"/>
      <c r="B351" s="41"/>
      <c r="C351" s="42"/>
      <c r="D351" s="232" t="s">
        <v>220</v>
      </c>
      <c r="E351" s="42"/>
      <c r="F351" s="233" t="s">
        <v>1673</v>
      </c>
      <c r="G351" s="42"/>
      <c r="H351" s="42"/>
      <c r="I351" s="234"/>
      <c r="J351" s="234"/>
      <c r="K351" s="42"/>
      <c r="L351" s="42"/>
      <c r="M351" s="46"/>
      <c r="N351" s="235"/>
      <c r="O351" s="236"/>
      <c r="P351" s="86"/>
      <c r="Q351" s="86"/>
      <c r="R351" s="86"/>
      <c r="S351" s="86"/>
      <c r="T351" s="86"/>
      <c r="U351" s="86"/>
      <c r="V351" s="86"/>
      <c r="W351" s="86"/>
      <c r="X351" s="87"/>
      <c r="Y351" s="40"/>
      <c r="Z351" s="40"/>
      <c r="AA351" s="40"/>
      <c r="AB351" s="40"/>
      <c r="AC351" s="40"/>
      <c r="AD351" s="40"/>
      <c r="AE351" s="40"/>
      <c r="AT351" s="19" t="s">
        <v>220</v>
      </c>
      <c r="AU351" s="19" t="s">
        <v>229</v>
      </c>
    </row>
    <row r="352" s="2" customFormat="1" ht="16.5" customHeight="1">
      <c r="A352" s="40"/>
      <c r="B352" s="41"/>
      <c r="C352" s="218" t="s">
        <v>1323</v>
      </c>
      <c r="D352" s="218" t="s">
        <v>213</v>
      </c>
      <c r="E352" s="219" t="s">
        <v>2641</v>
      </c>
      <c r="F352" s="220" t="s">
        <v>1676</v>
      </c>
      <c r="G352" s="221" t="s">
        <v>688</v>
      </c>
      <c r="H352" s="222">
        <v>1</v>
      </c>
      <c r="I352" s="223"/>
      <c r="J352" s="223"/>
      <c r="K352" s="224">
        <f>ROUND(P352*H352,2)</f>
        <v>0</v>
      </c>
      <c r="L352" s="220" t="s">
        <v>22</v>
      </c>
      <c r="M352" s="46"/>
      <c r="N352" s="225" t="s">
        <v>22</v>
      </c>
      <c r="O352" s="226" t="s">
        <v>46</v>
      </c>
      <c r="P352" s="227">
        <f>I352+J352</f>
        <v>0</v>
      </c>
      <c r="Q352" s="227">
        <f>ROUND(I352*H352,2)</f>
        <v>0</v>
      </c>
      <c r="R352" s="227">
        <f>ROUND(J352*H352,2)</f>
        <v>0</v>
      </c>
      <c r="S352" s="86"/>
      <c r="T352" s="228">
        <f>S352*H352</f>
        <v>0</v>
      </c>
      <c r="U352" s="228">
        <v>0</v>
      </c>
      <c r="V352" s="228">
        <f>U352*H352</f>
        <v>0</v>
      </c>
      <c r="W352" s="228">
        <v>0</v>
      </c>
      <c r="X352" s="229">
        <f>W352*H352</f>
        <v>0</v>
      </c>
      <c r="Y352" s="40"/>
      <c r="Z352" s="40"/>
      <c r="AA352" s="40"/>
      <c r="AB352" s="40"/>
      <c r="AC352" s="40"/>
      <c r="AD352" s="40"/>
      <c r="AE352" s="40"/>
      <c r="AR352" s="230" t="s">
        <v>218</v>
      </c>
      <c r="AT352" s="230" t="s">
        <v>213</v>
      </c>
      <c r="AU352" s="230" t="s">
        <v>229</v>
      </c>
      <c r="AY352" s="19" t="s">
        <v>211</v>
      </c>
      <c r="BE352" s="231">
        <f>IF(O352="základní",K352,0)</f>
        <v>0</v>
      </c>
      <c r="BF352" s="231">
        <f>IF(O352="snížená",K352,0)</f>
        <v>0</v>
      </c>
      <c r="BG352" s="231">
        <f>IF(O352="zákl. přenesená",K352,0)</f>
        <v>0</v>
      </c>
      <c r="BH352" s="231">
        <f>IF(O352="sníž. přenesená",K352,0)</f>
        <v>0</v>
      </c>
      <c r="BI352" s="231">
        <f>IF(O352="nulová",K352,0)</f>
        <v>0</v>
      </c>
      <c r="BJ352" s="19" t="s">
        <v>84</v>
      </c>
      <c r="BK352" s="231">
        <f>ROUND(P352*H352,2)</f>
        <v>0</v>
      </c>
      <c r="BL352" s="19" t="s">
        <v>218</v>
      </c>
      <c r="BM352" s="230" t="s">
        <v>2642</v>
      </c>
    </row>
    <row r="353" s="2" customFormat="1">
      <c r="A353" s="40"/>
      <c r="B353" s="41"/>
      <c r="C353" s="42"/>
      <c r="D353" s="232" t="s">
        <v>220</v>
      </c>
      <c r="E353" s="42"/>
      <c r="F353" s="233" t="s">
        <v>1676</v>
      </c>
      <c r="G353" s="42"/>
      <c r="H353" s="42"/>
      <c r="I353" s="234"/>
      <c r="J353" s="234"/>
      <c r="K353" s="42"/>
      <c r="L353" s="42"/>
      <c r="M353" s="46"/>
      <c r="N353" s="235"/>
      <c r="O353" s="236"/>
      <c r="P353" s="86"/>
      <c r="Q353" s="86"/>
      <c r="R353" s="86"/>
      <c r="S353" s="86"/>
      <c r="T353" s="86"/>
      <c r="U353" s="86"/>
      <c r="V353" s="86"/>
      <c r="W353" s="86"/>
      <c r="X353" s="87"/>
      <c r="Y353" s="40"/>
      <c r="Z353" s="40"/>
      <c r="AA353" s="40"/>
      <c r="AB353" s="40"/>
      <c r="AC353" s="40"/>
      <c r="AD353" s="40"/>
      <c r="AE353" s="40"/>
      <c r="AT353" s="19" t="s">
        <v>220</v>
      </c>
      <c r="AU353" s="19" t="s">
        <v>229</v>
      </c>
    </row>
    <row r="354" s="2" customFormat="1" ht="16.5" customHeight="1">
      <c r="A354" s="40"/>
      <c r="B354" s="41"/>
      <c r="C354" s="218" t="s">
        <v>1329</v>
      </c>
      <c r="D354" s="218" t="s">
        <v>213</v>
      </c>
      <c r="E354" s="219" t="s">
        <v>2643</v>
      </c>
      <c r="F354" s="220" t="s">
        <v>1679</v>
      </c>
      <c r="G354" s="221" t="s">
        <v>688</v>
      </c>
      <c r="H354" s="222">
        <v>1</v>
      </c>
      <c r="I354" s="223"/>
      <c r="J354" s="223"/>
      <c r="K354" s="224">
        <f>ROUND(P354*H354,2)</f>
        <v>0</v>
      </c>
      <c r="L354" s="220" t="s">
        <v>22</v>
      </c>
      <c r="M354" s="46"/>
      <c r="N354" s="225" t="s">
        <v>22</v>
      </c>
      <c r="O354" s="226" t="s">
        <v>46</v>
      </c>
      <c r="P354" s="227">
        <f>I354+J354</f>
        <v>0</v>
      </c>
      <c r="Q354" s="227">
        <f>ROUND(I354*H354,2)</f>
        <v>0</v>
      </c>
      <c r="R354" s="227">
        <f>ROUND(J354*H354,2)</f>
        <v>0</v>
      </c>
      <c r="S354" s="86"/>
      <c r="T354" s="228">
        <f>S354*H354</f>
        <v>0</v>
      </c>
      <c r="U354" s="228">
        <v>0</v>
      </c>
      <c r="V354" s="228">
        <f>U354*H354</f>
        <v>0</v>
      </c>
      <c r="W354" s="228">
        <v>0</v>
      </c>
      <c r="X354" s="229">
        <f>W354*H354</f>
        <v>0</v>
      </c>
      <c r="Y354" s="40"/>
      <c r="Z354" s="40"/>
      <c r="AA354" s="40"/>
      <c r="AB354" s="40"/>
      <c r="AC354" s="40"/>
      <c r="AD354" s="40"/>
      <c r="AE354" s="40"/>
      <c r="AR354" s="230" t="s">
        <v>218</v>
      </c>
      <c r="AT354" s="230" t="s">
        <v>213</v>
      </c>
      <c r="AU354" s="230" t="s">
        <v>229</v>
      </c>
      <c r="AY354" s="19" t="s">
        <v>211</v>
      </c>
      <c r="BE354" s="231">
        <f>IF(O354="základní",K354,0)</f>
        <v>0</v>
      </c>
      <c r="BF354" s="231">
        <f>IF(O354="snížená",K354,0)</f>
        <v>0</v>
      </c>
      <c r="BG354" s="231">
        <f>IF(O354="zákl. přenesená",K354,0)</f>
        <v>0</v>
      </c>
      <c r="BH354" s="231">
        <f>IF(O354="sníž. přenesená",K354,0)</f>
        <v>0</v>
      </c>
      <c r="BI354" s="231">
        <f>IF(O354="nulová",K354,0)</f>
        <v>0</v>
      </c>
      <c r="BJ354" s="19" t="s">
        <v>84</v>
      </c>
      <c r="BK354" s="231">
        <f>ROUND(P354*H354,2)</f>
        <v>0</v>
      </c>
      <c r="BL354" s="19" t="s">
        <v>218</v>
      </c>
      <c r="BM354" s="230" t="s">
        <v>2644</v>
      </c>
    </row>
    <row r="355" s="2" customFormat="1">
      <c r="A355" s="40"/>
      <c r="B355" s="41"/>
      <c r="C355" s="42"/>
      <c r="D355" s="232" t="s">
        <v>220</v>
      </c>
      <c r="E355" s="42"/>
      <c r="F355" s="233" t="s">
        <v>1679</v>
      </c>
      <c r="G355" s="42"/>
      <c r="H355" s="42"/>
      <c r="I355" s="234"/>
      <c r="J355" s="234"/>
      <c r="K355" s="42"/>
      <c r="L355" s="42"/>
      <c r="M355" s="46"/>
      <c r="N355" s="235"/>
      <c r="O355" s="236"/>
      <c r="P355" s="86"/>
      <c r="Q355" s="86"/>
      <c r="R355" s="86"/>
      <c r="S355" s="86"/>
      <c r="T355" s="86"/>
      <c r="U355" s="86"/>
      <c r="V355" s="86"/>
      <c r="W355" s="86"/>
      <c r="X355" s="87"/>
      <c r="Y355" s="40"/>
      <c r="Z355" s="40"/>
      <c r="AA355" s="40"/>
      <c r="AB355" s="40"/>
      <c r="AC355" s="40"/>
      <c r="AD355" s="40"/>
      <c r="AE355" s="40"/>
      <c r="AT355" s="19" t="s">
        <v>220</v>
      </c>
      <c r="AU355" s="19" t="s">
        <v>229</v>
      </c>
    </row>
    <row r="356" s="2" customFormat="1" ht="16.5" customHeight="1">
      <c r="A356" s="40"/>
      <c r="B356" s="41"/>
      <c r="C356" s="218" t="s">
        <v>1335</v>
      </c>
      <c r="D356" s="218" t="s">
        <v>213</v>
      </c>
      <c r="E356" s="219" t="s">
        <v>2645</v>
      </c>
      <c r="F356" s="220" t="s">
        <v>1682</v>
      </c>
      <c r="G356" s="221" t="s">
        <v>688</v>
      </c>
      <c r="H356" s="222">
        <v>1</v>
      </c>
      <c r="I356" s="223"/>
      <c r="J356" s="223"/>
      <c r="K356" s="224">
        <f>ROUND(P356*H356,2)</f>
        <v>0</v>
      </c>
      <c r="L356" s="220" t="s">
        <v>22</v>
      </c>
      <c r="M356" s="46"/>
      <c r="N356" s="225" t="s">
        <v>22</v>
      </c>
      <c r="O356" s="226" t="s">
        <v>46</v>
      </c>
      <c r="P356" s="227">
        <f>I356+J356</f>
        <v>0</v>
      </c>
      <c r="Q356" s="227">
        <f>ROUND(I356*H356,2)</f>
        <v>0</v>
      </c>
      <c r="R356" s="227">
        <f>ROUND(J356*H356,2)</f>
        <v>0</v>
      </c>
      <c r="S356" s="86"/>
      <c r="T356" s="228">
        <f>S356*H356</f>
        <v>0</v>
      </c>
      <c r="U356" s="228">
        <v>0</v>
      </c>
      <c r="V356" s="228">
        <f>U356*H356</f>
        <v>0</v>
      </c>
      <c r="W356" s="228">
        <v>0</v>
      </c>
      <c r="X356" s="229">
        <f>W356*H356</f>
        <v>0</v>
      </c>
      <c r="Y356" s="40"/>
      <c r="Z356" s="40"/>
      <c r="AA356" s="40"/>
      <c r="AB356" s="40"/>
      <c r="AC356" s="40"/>
      <c r="AD356" s="40"/>
      <c r="AE356" s="40"/>
      <c r="AR356" s="230" t="s">
        <v>218</v>
      </c>
      <c r="AT356" s="230" t="s">
        <v>213</v>
      </c>
      <c r="AU356" s="230" t="s">
        <v>229</v>
      </c>
      <c r="AY356" s="19" t="s">
        <v>211</v>
      </c>
      <c r="BE356" s="231">
        <f>IF(O356="základní",K356,0)</f>
        <v>0</v>
      </c>
      <c r="BF356" s="231">
        <f>IF(O356="snížená",K356,0)</f>
        <v>0</v>
      </c>
      <c r="BG356" s="231">
        <f>IF(O356="zákl. přenesená",K356,0)</f>
        <v>0</v>
      </c>
      <c r="BH356" s="231">
        <f>IF(O356="sníž. přenesená",K356,0)</f>
        <v>0</v>
      </c>
      <c r="BI356" s="231">
        <f>IF(O356="nulová",K356,0)</f>
        <v>0</v>
      </c>
      <c r="BJ356" s="19" t="s">
        <v>84</v>
      </c>
      <c r="BK356" s="231">
        <f>ROUND(P356*H356,2)</f>
        <v>0</v>
      </c>
      <c r="BL356" s="19" t="s">
        <v>218</v>
      </c>
      <c r="BM356" s="230" t="s">
        <v>2646</v>
      </c>
    </row>
    <row r="357" s="2" customFormat="1">
      <c r="A357" s="40"/>
      <c r="B357" s="41"/>
      <c r="C357" s="42"/>
      <c r="D357" s="232" t="s">
        <v>220</v>
      </c>
      <c r="E357" s="42"/>
      <c r="F357" s="233" t="s">
        <v>1682</v>
      </c>
      <c r="G357" s="42"/>
      <c r="H357" s="42"/>
      <c r="I357" s="234"/>
      <c r="J357" s="234"/>
      <c r="K357" s="42"/>
      <c r="L357" s="42"/>
      <c r="M357" s="46"/>
      <c r="N357" s="235"/>
      <c r="O357" s="236"/>
      <c r="P357" s="86"/>
      <c r="Q357" s="86"/>
      <c r="R357" s="86"/>
      <c r="S357" s="86"/>
      <c r="T357" s="86"/>
      <c r="U357" s="86"/>
      <c r="V357" s="86"/>
      <c r="W357" s="86"/>
      <c r="X357" s="87"/>
      <c r="Y357" s="40"/>
      <c r="Z357" s="40"/>
      <c r="AA357" s="40"/>
      <c r="AB357" s="40"/>
      <c r="AC357" s="40"/>
      <c r="AD357" s="40"/>
      <c r="AE357" s="40"/>
      <c r="AT357" s="19" t="s">
        <v>220</v>
      </c>
      <c r="AU357" s="19" t="s">
        <v>229</v>
      </c>
    </row>
    <row r="358" s="2" customFormat="1" ht="16.5" customHeight="1">
      <c r="A358" s="40"/>
      <c r="B358" s="41"/>
      <c r="C358" s="218" t="s">
        <v>1341</v>
      </c>
      <c r="D358" s="218" t="s">
        <v>213</v>
      </c>
      <c r="E358" s="219" t="s">
        <v>2647</v>
      </c>
      <c r="F358" s="220" t="s">
        <v>1685</v>
      </c>
      <c r="G358" s="221" t="s">
        <v>688</v>
      </c>
      <c r="H358" s="222">
        <v>1</v>
      </c>
      <c r="I358" s="223"/>
      <c r="J358" s="223"/>
      <c r="K358" s="224">
        <f>ROUND(P358*H358,2)</f>
        <v>0</v>
      </c>
      <c r="L358" s="220" t="s">
        <v>22</v>
      </c>
      <c r="M358" s="46"/>
      <c r="N358" s="225" t="s">
        <v>22</v>
      </c>
      <c r="O358" s="226" t="s">
        <v>46</v>
      </c>
      <c r="P358" s="227">
        <f>I358+J358</f>
        <v>0</v>
      </c>
      <c r="Q358" s="227">
        <f>ROUND(I358*H358,2)</f>
        <v>0</v>
      </c>
      <c r="R358" s="227">
        <f>ROUND(J358*H358,2)</f>
        <v>0</v>
      </c>
      <c r="S358" s="86"/>
      <c r="T358" s="228">
        <f>S358*H358</f>
        <v>0</v>
      </c>
      <c r="U358" s="228">
        <v>0</v>
      </c>
      <c r="V358" s="228">
        <f>U358*H358</f>
        <v>0</v>
      </c>
      <c r="W358" s="228">
        <v>0</v>
      </c>
      <c r="X358" s="229">
        <f>W358*H358</f>
        <v>0</v>
      </c>
      <c r="Y358" s="40"/>
      <c r="Z358" s="40"/>
      <c r="AA358" s="40"/>
      <c r="AB358" s="40"/>
      <c r="AC358" s="40"/>
      <c r="AD358" s="40"/>
      <c r="AE358" s="40"/>
      <c r="AR358" s="230" t="s">
        <v>218</v>
      </c>
      <c r="AT358" s="230" t="s">
        <v>213</v>
      </c>
      <c r="AU358" s="230" t="s">
        <v>229</v>
      </c>
      <c r="AY358" s="19" t="s">
        <v>211</v>
      </c>
      <c r="BE358" s="231">
        <f>IF(O358="základní",K358,0)</f>
        <v>0</v>
      </c>
      <c r="BF358" s="231">
        <f>IF(O358="snížená",K358,0)</f>
        <v>0</v>
      </c>
      <c r="BG358" s="231">
        <f>IF(O358="zákl. přenesená",K358,0)</f>
        <v>0</v>
      </c>
      <c r="BH358" s="231">
        <f>IF(O358="sníž. přenesená",K358,0)</f>
        <v>0</v>
      </c>
      <c r="BI358" s="231">
        <f>IF(O358="nulová",K358,0)</f>
        <v>0</v>
      </c>
      <c r="BJ358" s="19" t="s">
        <v>84</v>
      </c>
      <c r="BK358" s="231">
        <f>ROUND(P358*H358,2)</f>
        <v>0</v>
      </c>
      <c r="BL358" s="19" t="s">
        <v>218</v>
      </c>
      <c r="BM358" s="230" t="s">
        <v>2648</v>
      </c>
    </row>
    <row r="359" s="2" customFormat="1">
      <c r="A359" s="40"/>
      <c r="B359" s="41"/>
      <c r="C359" s="42"/>
      <c r="D359" s="232" t="s">
        <v>220</v>
      </c>
      <c r="E359" s="42"/>
      <c r="F359" s="233" t="s">
        <v>1685</v>
      </c>
      <c r="G359" s="42"/>
      <c r="H359" s="42"/>
      <c r="I359" s="234"/>
      <c r="J359" s="234"/>
      <c r="K359" s="42"/>
      <c r="L359" s="42"/>
      <c r="M359" s="46"/>
      <c r="N359" s="235"/>
      <c r="O359" s="236"/>
      <c r="P359" s="86"/>
      <c r="Q359" s="86"/>
      <c r="R359" s="86"/>
      <c r="S359" s="86"/>
      <c r="T359" s="86"/>
      <c r="U359" s="86"/>
      <c r="V359" s="86"/>
      <c r="W359" s="86"/>
      <c r="X359" s="87"/>
      <c r="Y359" s="40"/>
      <c r="Z359" s="40"/>
      <c r="AA359" s="40"/>
      <c r="AB359" s="40"/>
      <c r="AC359" s="40"/>
      <c r="AD359" s="40"/>
      <c r="AE359" s="40"/>
      <c r="AT359" s="19" t="s">
        <v>220</v>
      </c>
      <c r="AU359" s="19" t="s">
        <v>229</v>
      </c>
    </row>
    <row r="360" s="2" customFormat="1" ht="24.15" customHeight="1">
      <c r="A360" s="40"/>
      <c r="B360" s="41"/>
      <c r="C360" s="218" t="s">
        <v>1346</v>
      </c>
      <c r="D360" s="218" t="s">
        <v>213</v>
      </c>
      <c r="E360" s="219" t="s">
        <v>2649</v>
      </c>
      <c r="F360" s="220" t="s">
        <v>1688</v>
      </c>
      <c r="G360" s="221" t="s">
        <v>688</v>
      </c>
      <c r="H360" s="222">
        <v>1</v>
      </c>
      <c r="I360" s="223"/>
      <c r="J360" s="223"/>
      <c r="K360" s="224">
        <f>ROUND(P360*H360,2)</f>
        <v>0</v>
      </c>
      <c r="L360" s="220" t="s">
        <v>22</v>
      </c>
      <c r="M360" s="46"/>
      <c r="N360" s="225" t="s">
        <v>22</v>
      </c>
      <c r="O360" s="226" t="s">
        <v>46</v>
      </c>
      <c r="P360" s="227">
        <f>I360+J360</f>
        <v>0</v>
      </c>
      <c r="Q360" s="227">
        <f>ROUND(I360*H360,2)</f>
        <v>0</v>
      </c>
      <c r="R360" s="227">
        <f>ROUND(J360*H360,2)</f>
        <v>0</v>
      </c>
      <c r="S360" s="86"/>
      <c r="T360" s="228">
        <f>S360*H360</f>
        <v>0</v>
      </c>
      <c r="U360" s="228">
        <v>0</v>
      </c>
      <c r="V360" s="228">
        <f>U360*H360</f>
        <v>0</v>
      </c>
      <c r="W360" s="228">
        <v>0</v>
      </c>
      <c r="X360" s="229">
        <f>W360*H360</f>
        <v>0</v>
      </c>
      <c r="Y360" s="40"/>
      <c r="Z360" s="40"/>
      <c r="AA360" s="40"/>
      <c r="AB360" s="40"/>
      <c r="AC360" s="40"/>
      <c r="AD360" s="40"/>
      <c r="AE360" s="40"/>
      <c r="AR360" s="230" t="s">
        <v>218</v>
      </c>
      <c r="AT360" s="230" t="s">
        <v>213</v>
      </c>
      <c r="AU360" s="230" t="s">
        <v>229</v>
      </c>
      <c r="AY360" s="19" t="s">
        <v>211</v>
      </c>
      <c r="BE360" s="231">
        <f>IF(O360="základní",K360,0)</f>
        <v>0</v>
      </c>
      <c r="BF360" s="231">
        <f>IF(O360="snížená",K360,0)</f>
        <v>0</v>
      </c>
      <c r="BG360" s="231">
        <f>IF(O360="zákl. přenesená",K360,0)</f>
        <v>0</v>
      </c>
      <c r="BH360" s="231">
        <f>IF(O360="sníž. přenesená",K360,0)</f>
        <v>0</v>
      </c>
      <c r="BI360" s="231">
        <f>IF(O360="nulová",K360,0)</f>
        <v>0</v>
      </c>
      <c r="BJ360" s="19" t="s">
        <v>84</v>
      </c>
      <c r="BK360" s="231">
        <f>ROUND(P360*H360,2)</f>
        <v>0</v>
      </c>
      <c r="BL360" s="19" t="s">
        <v>218</v>
      </c>
      <c r="BM360" s="230" t="s">
        <v>2650</v>
      </c>
    </row>
    <row r="361" s="2" customFormat="1">
      <c r="A361" s="40"/>
      <c r="B361" s="41"/>
      <c r="C361" s="42"/>
      <c r="D361" s="232" t="s">
        <v>220</v>
      </c>
      <c r="E361" s="42"/>
      <c r="F361" s="233" t="s">
        <v>1688</v>
      </c>
      <c r="G361" s="42"/>
      <c r="H361" s="42"/>
      <c r="I361" s="234"/>
      <c r="J361" s="234"/>
      <c r="K361" s="42"/>
      <c r="L361" s="42"/>
      <c r="M361" s="46"/>
      <c r="N361" s="235"/>
      <c r="O361" s="236"/>
      <c r="P361" s="86"/>
      <c r="Q361" s="86"/>
      <c r="R361" s="86"/>
      <c r="S361" s="86"/>
      <c r="T361" s="86"/>
      <c r="U361" s="86"/>
      <c r="V361" s="86"/>
      <c r="W361" s="86"/>
      <c r="X361" s="87"/>
      <c r="Y361" s="40"/>
      <c r="Z361" s="40"/>
      <c r="AA361" s="40"/>
      <c r="AB361" s="40"/>
      <c r="AC361" s="40"/>
      <c r="AD361" s="40"/>
      <c r="AE361" s="40"/>
      <c r="AT361" s="19" t="s">
        <v>220</v>
      </c>
      <c r="AU361" s="19" t="s">
        <v>229</v>
      </c>
    </row>
    <row r="362" s="2" customFormat="1" ht="24.15" customHeight="1">
      <c r="A362" s="40"/>
      <c r="B362" s="41"/>
      <c r="C362" s="218" t="s">
        <v>1351</v>
      </c>
      <c r="D362" s="218" t="s">
        <v>213</v>
      </c>
      <c r="E362" s="219" t="s">
        <v>2651</v>
      </c>
      <c r="F362" s="220" t="s">
        <v>1691</v>
      </c>
      <c r="G362" s="221" t="s">
        <v>688</v>
      </c>
      <c r="H362" s="222">
        <v>1</v>
      </c>
      <c r="I362" s="223"/>
      <c r="J362" s="223"/>
      <c r="K362" s="224">
        <f>ROUND(P362*H362,2)</f>
        <v>0</v>
      </c>
      <c r="L362" s="220" t="s">
        <v>22</v>
      </c>
      <c r="M362" s="46"/>
      <c r="N362" s="225" t="s">
        <v>22</v>
      </c>
      <c r="O362" s="226" t="s">
        <v>46</v>
      </c>
      <c r="P362" s="227">
        <f>I362+J362</f>
        <v>0</v>
      </c>
      <c r="Q362" s="227">
        <f>ROUND(I362*H362,2)</f>
        <v>0</v>
      </c>
      <c r="R362" s="227">
        <f>ROUND(J362*H362,2)</f>
        <v>0</v>
      </c>
      <c r="S362" s="86"/>
      <c r="T362" s="228">
        <f>S362*H362</f>
        <v>0</v>
      </c>
      <c r="U362" s="228">
        <v>0</v>
      </c>
      <c r="V362" s="228">
        <f>U362*H362</f>
        <v>0</v>
      </c>
      <c r="W362" s="228">
        <v>0</v>
      </c>
      <c r="X362" s="229">
        <f>W362*H362</f>
        <v>0</v>
      </c>
      <c r="Y362" s="40"/>
      <c r="Z362" s="40"/>
      <c r="AA362" s="40"/>
      <c r="AB362" s="40"/>
      <c r="AC362" s="40"/>
      <c r="AD362" s="40"/>
      <c r="AE362" s="40"/>
      <c r="AR362" s="230" t="s">
        <v>218</v>
      </c>
      <c r="AT362" s="230" t="s">
        <v>213</v>
      </c>
      <c r="AU362" s="230" t="s">
        <v>229</v>
      </c>
      <c r="AY362" s="19" t="s">
        <v>211</v>
      </c>
      <c r="BE362" s="231">
        <f>IF(O362="základní",K362,0)</f>
        <v>0</v>
      </c>
      <c r="BF362" s="231">
        <f>IF(O362="snížená",K362,0)</f>
        <v>0</v>
      </c>
      <c r="BG362" s="231">
        <f>IF(O362="zákl. přenesená",K362,0)</f>
        <v>0</v>
      </c>
      <c r="BH362" s="231">
        <f>IF(O362="sníž. přenesená",K362,0)</f>
        <v>0</v>
      </c>
      <c r="BI362" s="231">
        <f>IF(O362="nulová",K362,0)</f>
        <v>0</v>
      </c>
      <c r="BJ362" s="19" t="s">
        <v>84</v>
      </c>
      <c r="BK362" s="231">
        <f>ROUND(P362*H362,2)</f>
        <v>0</v>
      </c>
      <c r="BL362" s="19" t="s">
        <v>218</v>
      </c>
      <c r="BM362" s="230" t="s">
        <v>2652</v>
      </c>
    </row>
    <row r="363" s="2" customFormat="1">
      <c r="A363" s="40"/>
      <c r="B363" s="41"/>
      <c r="C363" s="42"/>
      <c r="D363" s="232" t="s">
        <v>220</v>
      </c>
      <c r="E363" s="42"/>
      <c r="F363" s="233" t="s">
        <v>1691</v>
      </c>
      <c r="G363" s="42"/>
      <c r="H363" s="42"/>
      <c r="I363" s="234"/>
      <c r="J363" s="234"/>
      <c r="K363" s="42"/>
      <c r="L363" s="42"/>
      <c r="M363" s="46"/>
      <c r="N363" s="235"/>
      <c r="O363" s="236"/>
      <c r="P363" s="86"/>
      <c r="Q363" s="86"/>
      <c r="R363" s="86"/>
      <c r="S363" s="86"/>
      <c r="T363" s="86"/>
      <c r="U363" s="86"/>
      <c r="V363" s="86"/>
      <c r="W363" s="86"/>
      <c r="X363" s="87"/>
      <c r="Y363" s="40"/>
      <c r="Z363" s="40"/>
      <c r="AA363" s="40"/>
      <c r="AB363" s="40"/>
      <c r="AC363" s="40"/>
      <c r="AD363" s="40"/>
      <c r="AE363" s="40"/>
      <c r="AT363" s="19" t="s">
        <v>220</v>
      </c>
      <c r="AU363" s="19" t="s">
        <v>229</v>
      </c>
    </row>
    <row r="364" s="2" customFormat="1" ht="24.15" customHeight="1">
      <c r="A364" s="40"/>
      <c r="B364" s="41"/>
      <c r="C364" s="218" t="s">
        <v>1355</v>
      </c>
      <c r="D364" s="218" t="s">
        <v>213</v>
      </c>
      <c r="E364" s="219" t="s">
        <v>2653</v>
      </c>
      <c r="F364" s="220" t="s">
        <v>1694</v>
      </c>
      <c r="G364" s="221" t="s">
        <v>688</v>
      </c>
      <c r="H364" s="222">
        <v>1</v>
      </c>
      <c r="I364" s="223"/>
      <c r="J364" s="223"/>
      <c r="K364" s="224">
        <f>ROUND(P364*H364,2)</f>
        <v>0</v>
      </c>
      <c r="L364" s="220" t="s">
        <v>22</v>
      </c>
      <c r="M364" s="46"/>
      <c r="N364" s="225" t="s">
        <v>22</v>
      </c>
      <c r="O364" s="226" t="s">
        <v>46</v>
      </c>
      <c r="P364" s="227">
        <f>I364+J364</f>
        <v>0</v>
      </c>
      <c r="Q364" s="227">
        <f>ROUND(I364*H364,2)</f>
        <v>0</v>
      </c>
      <c r="R364" s="227">
        <f>ROUND(J364*H364,2)</f>
        <v>0</v>
      </c>
      <c r="S364" s="86"/>
      <c r="T364" s="228">
        <f>S364*H364</f>
        <v>0</v>
      </c>
      <c r="U364" s="228">
        <v>0</v>
      </c>
      <c r="V364" s="228">
        <f>U364*H364</f>
        <v>0</v>
      </c>
      <c r="W364" s="228">
        <v>0</v>
      </c>
      <c r="X364" s="229">
        <f>W364*H364</f>
        <v>0</v>
      </c>
      <c r="Y364" s="40"/>
      <c r="Z364" s="40"/>
      <c r="AA364" s="40"/>
      <c r="AB364" s="40"/>
      <c r="AC364" s="40"/>
      <c r="AD364" s="40"/>
      <c r="AE364" s="40"/>
      <c r="AR364" s="230" t="s">
        <v>218</v>
      </c>
      <c r="AT364" s="230" t="s">
        <v>213</v>
      </c>
      <c r="AU364" s="230" t="s">
        <v>229</v>
      </c>
      <c r="AY364" s="19" t="s">
        <v>211</v>
      </c>
      <c r="BE364" s="231">
        <f>IF(O364="základní",K364,0)</f>
        <v>0</v>
      </c>
      <c r="BF364" s="231">
        <f>IF(O364="snížená",K364,0)</f>
        <v>0</v>
      </c>
      <c r="BG364" s="231">
        <f>IF(O364="zákl. přenesená",K364,0)</f>
        <v>0</v>
      </c>
      <c r="BH364" s="231">
        <f>IF(O364="sníž. přenesená",K364,0)</f>
        <v>0</v>
      </c>
      <c r="BI364" s="231">
        <f>IF(O364="nulová",K364,0)</f>
        <v>0</v>
      </c>
      <c r="BJ364" s="19" t="s">
        <v>84</v>
      </c>
      <c r="BK364" s="231">
        <f>ROUND(P364*H364,2)</f>
        <v>0</v>
      </c>
      <c r="BL364" s="19" t="s">
        <v>218</v>
      </c>
      <c r="BM364" s="230" t="s">
        <v>2654</v>
      </c>
    </row>
    <row r="365" s="2" customFormat="1">
      <c r="A365" s="40"/>
      <c r="B365" s="41"/>
      <c r="C365" s="42"/>
      <c r="D365" s="232" t="s">
        <v>220</v>
      </c>
      <c r="E365" s="42"/>
      <c r="F365" s="233" t="s">
        <v>1694</v>
      </c>
      <c r="G365" s="42"/>
      <c r="H365" s="42"/>
      <c r="I365" s="234"/>
      <c r="J365" s="234"/>
      <c r="K365" s="42"/>
      <c r="L365" s="42"/>
      <c r="M365" s="46"/>
      <c r="N365" s="235"/>
      <c r="O365" s="236"/>
      <c r="P365" s="86"/>
      <c r="Q365" s="86"/>
      <c r="R365" s="86"/>
      <c r="S365" s="86"/>
      <c r="T365" s="86"/>
      <c r="U365" s="86"/>
      <c r="V365" s="86"/>
      <c r="W365" s="86"/>
      <c r="X365" s="87"/>
      <c r="Y365" s="40"/>
      <c r="Z365" s="40"/>
      <c r="AA365" s="40"/>
      <c r="AB365" s="40"/>
      <c r="AC365" s="40"/>
      <c r="AD365" s="40"/>
      <c r="AE365" s="40"/>
      <c r="AT365" s="19" t="s">
        <v>220</v>
      </c>
      <c r="AU365" s="19" t="s">
        <v>229</v>
      </c>
    </row>
    <row r="366" s="2" customFormat="1" ht="16.5" customHeight="1">
      <c r="A366" s="40"/>
      <c r="B366" s="41"/>
      <c r="C366" s="218" t="s">
        <v>1359</v>
      </c>
      <c r="D366" s="218" t="s">
        <v>213</v>
      </c>
      <c r="E366" s="219" t="s">
        <v>2655</v>
      </c>
      <c r="F366" s="220" t="s">
        <v>2656</v>
      </c>
      <c r="G366" s="221" t="s">
        <v>629</v>
      </c>
      <c r="H366" s="222">
        <v>40</v>
      </c>
      <c r="I366" s="223"/>
      <c r="J366" s="223"/>
      <c r="K366" s="224">
        <f>ROUND(P366*H366,2)</f>
        <v>0</v>
      </c>
      <c r="L366" s="220" t="s">
        <v>22</v>
      </c>
      <c r="M366" s="46"/>
      <c r="N366" s="225" t="s">
        <v>22</v>
      </c>
      <c r="O366" s="226" t="s">
        <v>46</v>
      </c>
      <c r="P366" s="227">
        <f>I366+J366</f>
        <v>0</v>
      </c>
      <c r="Q366" s="227">
        <f>ROUND(I366*H366,2)</f>
        <v>0</v>
      </c>
      <c r="R366" s="227">
        <f>ROUND(J366*H366,2)</f>
        <v>0</v>
      </c>
      <c r="S366" s="86"/>
      <c r="T366" s="228">
        <f>S366*H366</f>
        <v>0</v>
      </c>
      <c r="U366" s="228">
        <v>0</v>
      </c>
      <c r="V366" s="228">
        <f>U366*H366</f>
        <v>0</v>
      </c>
      <c r="W366" s="228">
        <v>0</v>
      </c>
      <c r="X366" s="229">
        <f>W366*H366</f>
        <v>0</v>
      </c>
      <c r="Y366" s="40"/>
      <c r="Z366" s="40"/>
      <c r="AA366" s="40"/>
      <c r="AB366" s="40"/>
      <c r="AC366" s="40"/>
      <c r="AD366" s="40"/>
      <c r="AE366" s="40"/>
      <c r="AR366" s="230" t="s">
        <v>218</v>
      </c>
      <c r="AT366" s="230" t="s">
        <v>213</v>
      </c>
      <c r="AU366" s="230" t="s">
        <v>229</v>
      </c>
      <c r="AY366" s="19" t="s">
        <v>211</v>
      </c>
      <c r="BE366" s="231">
        <f>IF(O366="základní",K366,0)</f>
        <v>0</v>
      </c>
      <c r="BF366" s="231">
        <f>IF(O366="snížená",K366,0)</f>
        <v>0</v>
      </c>
      <c r="BG366" s="231">
        <f>IF(O366="zákl. přenesená",K366,0)</f>
        <v>0</v>
      </c>
      <c r="BH366" s="231">
        <f>IF(O366="sníž. přenesená",K366,0)</f>
        <v>0</v>
      </c>
      <c r="BI366" s="231">
        <f>IF(O366="nulová",K366,0)</f>
        <v>0</v>
      </c>
      <c r="BJ366" s="19" t="s">
        <v>84</v>
      </c>
      <c r="BK366" s="231">
        <f>ROUND(P366*H366,2)</f>
        <v>0</v>
      </c>
      <c r="BL366" s="19" t="s">
        <v>218</v>
      </c>
      <c r="BM366" s="230" t="s">
        <v>2657</v>
      </c>
    </row>
    <row r="367" s="2" customFormat="1">
      <c r="A367" s="40"/>
      <c r="B367" s="41"/>
      <c r="C367" s="42"/>
      <c r="D367" s="232" t="s">
        <v>220</v>
      </c>
      <c r="E367" s="42"/>
      <c r="F367" s="233" t="s">
        <v>2656</v>
      </c>
      <c r="G367" s="42"/>
      <c r="H367" s="42"/>
      <c r="I367" s="234"/>
      <c r="J367" s="234"/>
      <c r="K367" s="42"/>
      <c r="L367" s="42"/>
      <c r="M367" s="46"/>
      <c r="N367" s="235"/>
      <c r="O367" s="236"/>
      <c r="P367" s="86"/>
      <c r="Q367" s="86"/>
      <c r="R367" s="86"/>
      <c r="S367" s="86"/>
      <c r="T367" s="86"/>
      <c r="U367" s="86"/>
      <c r="V367" s="86"/>
      <c r="W367" s="86"/>
      <c r="X367" s="87"/>
      <c r="Y367" s="40"/>
      <c r="Z367" s="40"/>
      <c r="AA367" s="40"/>
      <c r="AB367" s="40"/>
      <c r="AC367" s="40"/>
      <c r="AD367" s="40"/>
      <c r="AE367" s="40"/>
      <c r="AT367" s="19" t="s">
        <v>220</v>
      </c>
      <c r="AU367" s="19" t="s">
        <v>229</v>
      </c>
    </row>
    <row r="368" s="2" customFormat="1" ht="16.5" customHeight="1">
      <c r="A368" s="40"/>
      <c r="B368" s="41"/>
      <c r="C368" s="218" t="s">
        <v>1363</v>
      </c>
      <c r="D368" s="218" t="s">
        <v>213</v>
      </c>
      <c r="E368" s="219" t="s">
        <v>2658</v>
      </c>
      <c r="F368" s="220" t="s">
        <v>2659</v>
      </c>
      <c r="G368" s="221" t="s">
        <v>629</v>
      </c>
      <c r="H368" s="222">
        <v>40</v>
      </c>
      <c r="I368" s="223"/>
      <c r="J368" s="223"/>
      <c r="K368" s="224">
        <f>ROUND(P368*H368,2)</f>
        <v>0</v>
      </c>
      <c r="L368" s="220" t="s">
        <v>22</v>
      </c>
      <c r="M368" s="46"/>
      <c r="N368" s="225" t="s">
        <v>22</v>
      </c>
      <c r="O368" s="226" t="s">
        <v>46</v>
      </c>
      <c r="P368" s="227">
        <f>I368+J368</f>
        <v>0</v>
      </c>
      <c r="Q368" s="227">
        <f>ROUND(I368*H368,2)</f>
        <v>0</v>
      </c>
      <c r="R368" s="227">
        <f>ROUND(J368*H368,2)</f>
        <v>0</v>
      </c>
      <c r="S368" s="86"/>
      <c r="T368" s="228">
        <f>S368*H368</f>
        <v>0</v>
      </c>
      <c r="U368" s="228">
        <v>0</v>
      </c>
      <c r="V368" s="228">
        <f>U368*H368</f>
        <v>0</v>
      </c>
      <c r="W368" s="228">
        <v>0</v>
      </c>
      <c r="X368" s="229">
        <f>W368*H368</f>
        <v>0</v>
      </c>
      <c r="Y368" s="40"/>
      <c r="Z368" s="40"/>
      <c r="AA368" s="40"/>
      <c r="AB368" s="40"/>
      <c r="AC368" s="40"/>
      <c r="AD368" s="40"/>
      <c r="AE368" s="40"/>
      <c r="AR368" s="230" t="s">
        <v>218</v>
      </c>
      <c r="AT368" s="230" t="s">
        <v>213</v>
      </c>
      <c r="AU368" s="230" t="s">
        <v>229</v>
      </c>
      <c r="AY368" s="19" t="s">
        <v>211</v>
      </c>
      <c r="BE368" s="231">
        <f>IF(O368="základní",K368,0)</f>
        <v>0</v>
      </c>
      <c r="BF368" s="231">
        <f>IF(O368="snížená",K368,0)</f>
        <v>0</v>
      </c>
      <c r="BG368" s="231">
        <f>IF(O368="zákl. přenesená",K368,0)</f>
        <v>0</v>
      </c>
      <c r="BH368" s="231">
        <f>IF(O368="sníž. přenesená",K368,0)</f>
        <v>0</v>
      </c>
      <c r="BI368" s="231">
        <f>IF(O368="nulová",K368,0)</f>
        <v>0</v>
      </c>
      <c r="BJ368" s="19" t="s">
        <v>84</v>
      </c>
      <c r="BK368" s="231">
        <f>ROUND(P368*H368,2)</f>
        <v>0</v>
      </c>
      <c r="BL368" s="19" t="s">
        <v>218</v>
      </c>
      <c r="BM368" s="230" t="s">
        <v>2660</v>
      </c>
    </row>
    <row r="369" s="2" customFormat="1">
      <c r="A369" s="40"/>
      <c r="B369" s="41"/>
      <c r="C369" s="42"/>
      <c r="D369" s="232" t="s">
        <v>220</v>
      </c>
      <c r="E369" s="42"/>
      <c r="F369" s="233" t="s">
        <v>2659</v>
      </c>
      <c r="G369" s="42"/>
      <c r="H369" s="42"/>
      <c r="I369" s="234"/>
      <c r="J369" s="234"/>
      <c r="K369" s="42"/>
      <c r="L369" s="42"/>
      <c r="M369" s="46"/>
      <c r="N369" s="235"/>
      <c r="O369" s="236"/>
      <c r="P369" s="86"/>
      <c r="Q369" s="86"/>
      <c r="R369" s="86"/>
      <c r="S369" s="86"/>
      <c r="T369" s="86"/>
      <c r="U369" s="86"/>
      <c r="V369" s="86"/>
      <c r="W369" s="86"/>
      <c r="X369" s="87"/>
      <c r="Y369" s="40"/>
      <c r="Z369" s="40"/>
      <c r="AA369" s="40"/>
      <c r="AB369" s="40"/>
      <c r="AC369" s="40"/>
      <c r="AD369" s="40"/>
      <c r="AE369" s="40"/>
      <c r="AT369" s="19" t="s">
        <v>220</v>
      </c>
      <c r="AU369" s="19" t="s">
        <v>229</v>
      </c>
    </row>
    <row r="370" s="2" customFormat="1" ht="16.5" customHeight="1">
      <c r="A370" s="40"/>
      <c r="B370" s="41"/>
      <c r="C370" s="218" t="s">
        <v>1370</v>
      </c>
      <c r="D370" s="218" t="s">
        <v>213</v>
      </c>
      <c r="E370" s="219" t="s">
        <v>2661</v>
      </c>
      <c r="F370" s="220" t="s">
        <v>1697</v>
      </c>
      <c r="G370" s="221" t="s">
        <v>688</v>
      </c>
      <c r="H370" s="222">
        <v>1</v>
      </c>
      <c r="I370" s="223"/>
      <c r="J370" s="223"/>
      <c r="K370" s="224">
        <f>ROUND(P370*H370,2)</f>
        <v>0</v>
      </c>
      <c r="L370" s="220" t="s">
        <v>22</v>
      </c>
      <c r="M370" s="46"/>
      <c r="N370" s="225" t="s">
        <v>22</v>
      </c>
      <c r="O370" s="226" t="s">
        <v>46</v>
      </c>
      <c r="P370" s="227">
        <f>I370+J370</f>
        <v>0</v>
      </c>
      <c r="Q370" s="227">
        <f>ROUND(I370*H370,2)</f>
        <v>0</v>
      </c>
      <c r="R370" s="227">
        <f>ROUND(J370*H370,2)</f>
        <v>0</v>
      </c>
      <c r="S370" s="86"/>
      <c r="T370" s="228">
        <f>S370*H370</f>
        <v>0</v>
      </c>
      <c r="U370" s="228">
        <v>0</v>
      </c>
      <c r="V370" s="228">
        <f>U370*H370</f>
        <v>0</v>
      </c>
      <c r="W370" s="228">
        <v>0</v>
      </c>
      <c r="X370" s="229">
        <f>W370*H370</f>
        <v>0</v>
      </c>
      <c r="Y370" s="40"/>
      <c r="Z370" s="40"/>
      <c r="AA370" s="40"/>
      <c r="AB370" s="40"/>
      <c r="AC370" s="40"/>
      <c r="AD370" s="40"/>
      <c r="AE370" s="40"/>
      <c r="AR370" s="230" t="s">
        <v>218</v>
      </c>
      <c r="AT370" s="230" t="s">
        <v>213</v>
      </c>
      <c r="AU370" s="230" t="s">
        <v>229</v>
      </c>
      <c r="AY370" s="19" t="s">
        <v>211</v>
      </c>
      <c r="BE370" s="231">
        <f>IF(O370="základní",K370,0)</f>
        <v>0</v>
      </c>
      <c r="BF370" s="231">
        <f>IF(O370="snížená",K370,0)</f>
        <v>0</v>
      </c>
      <c r="BG370" s="231">
        <f>IF(O370="zákl. přenesená",K370,0)</f>
        <v>0</v>
      </c>
      <c r="BH370" s="231">
        <f>IF(O370="sníž. přenesená",K370,0)</f>
        <v>0</v>
      </c>
      <c r="BI370" s="231">
        <f>IF(O370="nulová",K370,0)</f>
        <v>0</v>
      </c>
      <c r="BJ370" s="19" t="s">
        <v>84</v>
      </c>
      <c r="BK370" s="231">
        <f>ROUND(P370*H370,2)</f>
        <v>0</v>
      </c>
      <c r="BL370" s="19" t="s">
        <v>218</v>
      </c>
      <c r="BM370" s="230" t="s">
        <v>2662</v>
      </c>
    </row>
    <row r="371" s="2" customFormat="1">
      <c r="A371" s="40"/>
      <c r="B371" s="41"/>
      <c r="C371" s="42"/>
      <c r="D371" s="232" t="s">
        <v>220</v>
      </c>
      <c r="E371" s="42"/>
      <c r="F371" s="233" t="s">
        <v>1697</v>
      </c>
      <c r="G371" s="42"/>
      <c r="H371" s="42"/>
      <c r="I371" s="234"/>
      <c r="J371" s="234"/>
      <c r="K371" s="42"/>
      <c r="L371" s="42"/>
      <c r="M371" s="46"/>
      <c r="N371" s="235"/>
      <c r="O371" s="236"/>
      <c r="P371" s="86"/>
      <c r="Q371" s="86"/>
      <c r="R371" s="86"/>
      <c r="S371" s="86"/>
      <c r="T371" s="86"/>
      <c r="U371" s="86"/>
      <c r="V371" s="86"/>
      <c r="W371" s="86"/>
      <c r="X371" s="87"/>
      <c r="Y371" s="40"/>
      <c r="Z371" s="40"/>
      <c r="AA371" s="40"/>
      <c r="AB371" s="40"/>
      <c r="AC371" s="40"/>
      <c r="AD371" s="40"/>
      <c r="AE371" s="40"/>
      <c r="AT371" s="19" t="s">
        <v>220</v>
      </c>
      <c r="AU371" s="19" t="s">
        <v>229</v>
      </c>
    </row>
    <row r="372" s="2" customFormat="1" ht="16.5" customHeight="1">
      <c r="A372" s="40"/>
      <c r="B372" s="41"/>
      <c r="C372" s="218" t="s">
        <v>1376</v>
      </c>
      <c r="D372" s="218" t="s">
        <v>213</v>
      </c>
      <c r="E372" s="219" t="s">
        <v>2663</v>
      </c>
      <c r="F372" s="220" t="s">
        <v>1700</v>
      </c>
      <c r="G372" s="221" t="s">
        <v>266</v>
      </c>
      <c r="H372" s="222">
        <v>1</v>
      </c>
      <c r="I372" s="223"/>
      <c r="J372" s="223"/>
      <c r="K372" s="224">
        <f>ROUND(P372*H372,2)</f>
        <v>0</v>
      </c>
      <c r="L372" s="220" t="s">
        <v>22</v>
      </c>
      <c r="M372" s="46"/>
      <c r="N372" s="225" t="s">
        <v>22</v>
      </c>
      <c r="O372" s="226" t="s">
        <v>46</v>
      </c>
      <c r="P372" s="227">
        <f>I372+J372</f>
        <v>0</v>
      </c>
      <c r="Q372" s="227">
        <f>ROUND(I372*H372,2)</f>
        <v>0</v>
      </c>
      <c r="R372" s="227">
        <f>ROUND(J372*H372,2)</f>
        <v>0</v>
      </c>
      <c r="S372" s="86"/>
      <c r="T372" s="228">
        <f>S372*H372</f>
        <v>0</v>
      </c>
      <c r="U372" s="228">
        <v>0</v>
      </c>
      <c r="V372" s="228">
        <f>U372*H372</f>
        <v>0</v>
      </c>
      <c r="W372" s="228">
        <v>0</v>
      </c>
      <c r="X372" s="229">
        <f>W372*H372</f>
        <v>0</v>
      </c>
      <c r="Y372" s="40"/>
      <c r="Z372" s="40"/>
      <c r="AA372" s="40"/>
      <c r="AB372" s="40"/>
      <c r="AC372" s="40"/>
      <c r="AD372" s="40"/>
      <c r="AE372" s="40"/>
      <c r="AR372" s="230" t="s">
        <v>218</v>
      </c>
      <c r="AT372" s="230" t="s">
        <v>213</v>
      </c>
      <c r="AU372" s="230" t="s">
        <v>229</v>
      </c>
      <c r="AY372" s="19" t="s">
        <v>211</v>
      </c>
      <c r="BE372" s="231">
        <f>IF(O372="základní",K372,0)</f>
        <v>0</v>
      </c>
      <c r="BF372" s="231">
        <f>IF(O372="snížená",K372,0)</f>
        <v>0</v>
      </c>
      <c r="BG372" s="231">
        <f>IF(O372="zákl. přenesená",K372,0)</f>
        <v>0</v>
      </c>
      <c r="BH372" s="231">
        <f>IF(O372="sníž. přenesená",K372,0)</f>
        <v>0</v>
      </c>
      <c r="BI372" s="231">
        <f>IF(O372="nulová",K372,0)</f>
        <v>0</v>
      </c>
      <c r="BJ372" s="19" t="s">
        <v>84</v>
      </c>
      <c r="BK372" s="231">
        <f>ROUND(P372*H372,2)</f>
        <v>0</v>
      </c>
      <c r="BL372" s="19" t="s">
        <v>218</v>
      </c>
      <c r="BM372" s="230" t="s">
        <v>2664</v>
      </c>
    </row>
    <row r="373" s="2" customFormat="1">
      <c r="A373" s="40"/>
      <c r="B373" s="41"/>
      <c r="C373" s="42"/>
      <c r="D373" s="232" t="s">
        <v>220</v>
      </c>
      <c r="E373" s="42"/>
      <c r="F373" s="233" t="s">
        <v>1700</v>
      </c>
      <c r="G373" s="42"/>
      <c r="H373" s="42"/>
      <c r="I373" s="234"/>
      <c r="J373" s="234"/>
      <c r="K373" s="42"/>
      <c r="L373" s="42"/>
      <c r="M373" s="46"/>
      <c r="N373" s="283"/>
      <c r="O373" s="284"/>
      <c r="P373" s="285"/>
      <c r="Q373" s="285"/>
      <c r="R373" s="285"/>
      <c r="S373" s="285"/>
      <c r="T373" s="285"/>
      <c r="U373" s="285"/>
      <c r="V373" s="285"/>
      <c r="W373" s="285"/>
      <c r="X373" s="286"/>
      <c r="Y373" s="40"/>
      <c r="Z373" s="40"/>
      <c r="AA373" s="40"/>
      <c r="AB373" s="40"/>
      <c r="AC373" s="40"/>
      <c r="AD373" s="40"/>
      <c r="AE373" s="40"/>
      <c r="AT373" s="19" t="s">
        <v>220</v>
      </c>
      <c r="AU373" s="19" t="s">
        <v>229</v>
      </c>
    </row>
    <row r="374" s="2" customFormat="1" ht="6.96" customHeight="1">
      <c r="A374" s="40"/>
      <c r="B374" s="61"/>
      <c r="C374" s="62"/>
      <c r="D374" s="62"/>
      <c r="E374" s="62"/>
      <c r="F374" s="62"/>
      <c r="G374" s="62"/>
      <c r="H374" s="62"/>
      <c r="I374" s="62"/>
      <c r="J374" s="62"/>
      <c r="K374" s="62"/>
      <c r="L374" s="62"/>
      <c r="M374" s="46"/>
      <c r="N374" s="40"/>
      <c r="P374" s="40"/>
      <c r="Q374" s="40"/>
      <c r="R374" s="40"/>
      <c r="S374" s="40"/>
      <c r="T374" s="40"/>
      <c r="U374" s="40"/>
      <c r="V374" s="40"/>
      <c r="W374" s="40"/>
      <c r="X374" s="40"/>
      <c r="Y374" s="40"/>
      <c r="Z374" s="40"/>
      <c r="AA374" s="40"/>
      <c r="AB374" s="40"/>
      <c r="AC374" s="40"/>
      <c r="AD374" s="40"/>
      <c r="AE374" s="40"/>
    </row>
  </sheetData>
  <sheetProtection sheet="1" autoFilter="0" formatColumns="0" formatRows="0" objects="1" scenarios="1" spinCount="100000" saltValue="FJuTjuOw58QWIEE6Cg7HP4TU2XSJ2H+GBwx1y6JYF4zBeDXG6bcJ+O0iGFCqjDgXRkm8LSW+IC7quNlRV/9fWA==" hashValue="oVKr5wkhOzB/jjmzitGwbuJxeog/yrnkbzkQ5zsH8852a4fdqqtqfalSZ99esZRWmmFAMHkRTxAdE+6TC8iDZA==" algorithmName="SHA-512" password="CC35"/>
  <autoFilter ref="C96:L373"/>
  <mergeCells count="12">
    <mergeCell ref="E7:H7"/>
    <mergeCell ref="E9:H9"/>
    <mergeCell ref="E11:H11"/>
    <mergeCell ref="E20:H20"/>
    <mergeCell ref="E29:H29"/>
    <mergeCell ref="E52:H52"/>
    <mergeCell ref="E54:H54"/>
    <mergeCell ref="E56:H56"/>
    <mergeCell ref="E85:H85"/>
    <mergeCell ref="E87:H87"/>
    <mergeCell ref="E89:H8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113</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1712</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727</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22</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ROUND(K92,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ROUND((SUM(BE92:BE153)),  2)</f>
        <v>0</v>
      </c>
      <c r="G37" s="40"/>
      <c r="H37" s="40"/>
      <c r="I37" s="161">
        <v>0.20999999999999999</v>
      </c>
      <c r="J37" s="40"/>
      <c r="K37" s="156">
        <f>ROUND(((SUM(BE92:BE153))*I37),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ROUND((SUM(BF92:BF153)),  2)</f>
        <v>0</v>
      </c>
      <c r="G38" s="40"/>
      <c r="H38" s="40"/>
      <c r="I38" s="161">
        <v>0.14999999999999999</v>
      </c>
      <c r="J38" s="40"/>
      <c r="K38" s="156">
        <f>ROUND(((SUM(BF92:BF153))*I38),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ROUND((SUM(BG92:BG153)),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ROUND((SUM(BH92:BH153)),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ROUND((SUM(BI92:BI153)),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1712</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03 - zdravotechnické instalace</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Q92</f>
        <v>0</v>
      </c>
      <c r="J65" s="104">
        <f>R92</f>
        <v>0</v>
      </c>
      <c r="K65" s="104">
        <f>K92</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Q93</f>
        <v>0</v>
      </c>
      <c r="J66" s="182">
        <f>R93</f>
        <v>0</v>
      </c>
      <c r="K66" s="182">
        <f>K93</f>
        <v>0</v>
      </c>
      <c r="L66" s="179"/>
      <c r="M66" s="183"/>
      <c r="S66" s="9"/>
      <c r="T66" s="9"/>
      <c r="U66" s="9"/>
      <c r="V66" s="9"/>
      <c r="W66" s="9"/>
      <c r="X66" s="9"/>
      <c r="Y66" s="9"/>
      <c r="Z66" s="9"/>
      <c r="AA66" s="9"/>
      <c r="AB66" s="9"/>
      <c r="AC66" s="9"/>
      <c r="AD66" s="9"/>
      <c r="AE66" s="9"/>
    </row>
    <row r="67" s="10" customFormat="1" ht="19.92" customHeight="1">
      <c r="A67" s="10"/>
      <c r="B67" s="184"/>
      <c r="C67" s="129"/>
      <c r="D67" s="185" t="s">
        <v>182</v>
      </c>
      <c r="E67" s="186"/>
      <c r="F67" s="186"/>
      <c r="G67" s="186"/>
      <c r="H67" s="186"/>
      <c r="I67" s="187">
        <f>Q94</f>
        <v>0</v>
      </c>
      <c r="J67" s="187">
        <f>R94</f>
        <v>0</v>
      </c>
      <c r="K67" s="187">
        <f>K94</f>
        <v>0</v>
      </c>
      <c r="L67" s="129"/>
      <c r="M67" s="188"/>
      <c r="S67" s="10"/>
      <c r="T67" s="10"/>
      <c r="U67" s="10"/>
      <c r="V67" s="10"/>
      <c r="W67" s="10"/>
      <c r="X67" s="10"/>
      <c r="Y67" s="10"/>
      <c r="Z67" s="10"/>
      <c r="AA67" s="10"/>
      <c r="AB67" s="10"/>
      <c r="AC67" s="10"/>
      <c r="AD67" s="10"/>
      <c r="AE67" s="10"/>
    </row>
    <row r="68" s="9" customFormat="1" ht="24.96" customHeight="1">
      <c r="A68" s="9"/>
      <c r="B68" s="178"/>
      <c r="C68" s="179"/>
      <c r="D68" s="180" t="s">
        <v>185</v>
      </c>
      <c r="E68" s="181"/>
      <c r="F68" s="181"/>
      <c r="G68" s="181"/>
      <c r="H68" s="181"/>
      <c r="I68" s="182">
        <f>Q101</f>
        <v>0</v>
      </c>
      <c r="J68" s="182">
        <f>R101</f>
        <v>0</v>
      </c>
      <c r="K68" s="182">
        <f>K101</f>
        <v>0</v>
      </c>
      <c r="L68" s="179"/>
      <c r="M68" s="183"/>
      <c r="S68" s="9"/>
      <c r="T68" s="9"/>
      <c r="U68" s="9"/>
      <c r="V68" s="9"/>
      <c r="W68" s="9"/>
      <c r="X68" s="9"/>
      <c r="Y68" s="9"/>
      <c r="Z68" s="9"/>
      <c r="AA68" s="9"/>
      <c r="AB68" s="9"/>
      <c r="AC68" s="9"/>
      <c r="AD68" s="9"/>
      <c r="AE68" s="9"/>
    </row>
    <row r="69" s="10" customFormat="1" ht="19.92" customHeight="1">
      <c r="A69" s="10"/>
      <c r="B69" s="184"/>
      <c r="C69" s="129"/>
      <c r="D69" s="185" t="s">
        <v>728</v>
      </c>
      <c r="E69" s="186"/>
      <c r="F69" s="186"/>
      <c r="G69" s="186"/>
      <c r="H69" s="186"/>
      <c r="I69" s="187">
        <f>Q102</f>
        <v>0</v>
      </c>
      <c r="J69" s="187">
        <f>R102</f>
        <v>0</v>
      </c>
      <c r="K69" s="187">
        <f>K102</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2665</v>
      </c>
      <c r="E70" s="186"/>
      <c r="F70" s="186"/>
      <c r="G70" s="186"/>
      <c r="H70" s="186"/>
      <c r="I70" s="187">
        <f>Q121</f>
        <v>0</v>
      </c>
      <c r="J70" s="187">
        <f>R121</f>
        <v>0</v>
      </c>
      <c r="K70" s="187">
        <f>K121</f>
        <v>0</v>
      </c>
      <c r="L70" s="129"/>
      <c r="M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42"/>
      <c r="M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62"/>
      <c r="M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64"/>
      <c r="M76" s="148"/>
      <c r="S76" s="40"/>
      <c r="T76" s="40"/>
      <c r="U76" s="40"/>
      <c r="V76" s="40"/>
      <c r="W76" s="40"/>
      <c r="X76" s="40"/>
      <c r="Y76" s="40"/>
      <c r="Z76" s="40"/>
      <c r="AA76" s="40"/>
      <c r="AB76" s="40"/>
      <c r="AC76" s="40"/>
      <c r="AD76" s="40"/>
      <c r="AE76" s="40"/>
    </row>
    <row r="77" s="2" customFormat="1" ht="24.96" customHeight="1">
      <c r="A77" s="40"/>
      <c r="B77" s="41"/>
      <c r="C77" s="25" t="s">
        <v>192</v>
      </c>
      <c r="D77" s="42"/>
      <c r="E77" s="42"/>
      <c r="F77" s="42"/>
      <c r="G77" s="42"/>
      <c r="H77" s="42"/>
      <c r="I77" s="42"/>
      <c r="J77" s="42"/>
      <c r="K77" s="42"/>
      <c r="L77" s="42"/>
      <c r="M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42"/>
      <c r="M78" s="148"/>
      <c r="S78" s="40"/>
      <c r="T78" s="40"/>
      <c r="U78" s="40"/>
      <c r="V78" s="40"/>
      <c r="W78" s="40"/>
      <c r="X78" s="40"/>
      <c r="Y78" s="40"/>
      <c r="Z78" s="40"/>
      <c r="AA78" s="40"/>
      <c r="AB78" s="40"/>
      <c r="AC78" s="40"/>
      <c r="AD78" s="40"/>
      <c r="AE78" s="40"/>
    </row>
    <row r="79" s="2" customFormat="1" ht="12" customHeight="1">
      <c r="A79" s="40"/>
      <c r="B79" s="41"/>
      <c r="C79" s="34" t="s">
        <v>17</v>
      </c>
      <c r="D79" s="42"/>
      <c r="E79" s="42"/>
      <c r="F79" s="42"/>
      <c r="G79" s="42"/>
      <c r="H79" s="42"/>
      <c r="I79" s="42"/>
      <c r="J79" s="42"/>
      <c r="K79" s="42"/>
      <c r="L79" s="42"/>
      <c r="M79" s="148"/>
      <c r="S79" s="40"/>
      <c r="T79" s="40"/>
      <c r="U79" s="40"/>
      <c r="V79" s="40"/>
      <c r="W79" s="40"/>
      <c r="X79" s="40"/>
      <c r="Y79" s="40"/>
      <c r="Z79" s="40"/>
      <c r="AA79" s="40"/>
      <c r="AB79" s="40"/>
      <c r="AC79" s="40"/>
      <c r="AD79" s="40"/>
      <c r="AE79" s="40"/>
    </row>
    <row r="80" s="2" customFormat="1" ht="16.5" customHeight="1">
      <c r="A80" s="40"/>
      <c r="B80" s="41"/>
      <c r="C80" s="42"/>
      <c r="D80" s="42"/>
      <c r="E80" s="173" t="str">
        <f>E7</f>
        <v>Stavební úpravy pro bezbariérovost objektu ZŠ Liberec, U školy, Liberec</v>
      </c>
      <c r="F80" s="34"/>
      <c r="G80" s="34"/>
      <c r="H80" s="34"/>
      <c r="I80" s="42"/>
      <c r="J80" s="42"/>
      <c r="K80" s="42"/>
      <c r="L80" s="42"/>
      <c r="M80" s="148"/>
      <c r="S80" s="40"/>
      <c r="T80" s="40"/>
      <c r="U80" s="40"/>
      <c r="V80" s="40"/>
      <c r="W80" s="40"/>
      <c r="X80" s="40"/>
      <c r="Y80" s="40"/>
      <c r="Z80" s="40"/>
      <c r="AA80" s="40"/>
      <c r="AB80" s="40"/>
      <c r="AC80" s="40"/>
      <c r="AD80" s="40"/>
      <c r="AE80" s="40"/>
    </row>
    <row r="81" s="1" customFormat="1" ht="12" customHeight="1">
      <c r="B81" s="23"/>
      <c r="C81" s="34" t="s">
        <v>164</v>
      </c>
      <c r="D81" s="24"/>
      <c r="E81" s="24"/>
      <c r="F81" s="24"/>
      <c r="G81" s="24"/>
      <c r="H81" s="24"/>
      <c r="I81" s="24"/>
      <c r="J81" s="24"/>
      <c r="K81" s="24"/>
      <c r="L81" s="24"/>
      <c r="M81" s="22"/>
    </row>
    <row r="82" s="2" customFormat="1" ht="16.5" customHeight="1">
      <c r="A82" s="40"/>
      <c r="B82" s="41"/>
      <c r="C82" s="42"/>
      <c r="D82" s="42"/>
      <c r="E82" s="173" t="s">
        <v>1712</v>
      </c>
      <c r="F82" s="42"/>
      <c r="G82" s="42"/>
      <c r="H82" s="42"/>
      <c r="I82" s="42"/>
      <c r="J82" s="42"/>
      <c r="K82" s="42"/>
      <c r="L82" s="42"/>
      <c r="M82" s="148"/>
      <c r="S82" s="40"/>
      <c r="T82" s="40"/>
      <c r="U82" s="40"/>
      <c r="V82" s="40"/>
      <c r="W82" s="40"/>
      <c r="X82" s="40"/>
      <c r="Y82" s="40"/>
      <c r="Z82" s="40"/>
      <c r="AA82" s="40"/>
      <c r="AB82" s="40"/>
      <c r="AC82" s="40"/>
      <c r="AD82" s="40"/>
      <c r="AE82" s="40"/>
    </row>
    <row r="83" s="2" customFormat="1" ht="12" customHeight="1">
      <c r="A83" s="40"/>
      <c r="B83" s="41"/>
      <c r="C83" s="34" t="s">
        <v>166</v>
      </c>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6.5" customHeight="1">
      <c r="A84" s="40"/>
      <c r="B84" s="41"/>
      <c r="C84" s="42"/>
      <c r="D84" s="42"/>
      <c r="E84" s="71" t="str">
        <f>E11</f>
        <v>03 - zdravotechnické instalace</v>
      </c>
      <c r="F84" s="42"/>
      <c r="G84" s="42"/>
      <c r="H84" s="42"/>
      <c r="I84" s="42"/>
      <c r="J84" s="42"/>
      <c r="K84" s="42"/>
      <c r="L84" s="42"/>
      <c r="M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42"/>
      <c r="M85" s="148"/>
      <c r="S85" s="40"/>
      <c r="T85" s="40"/>
      <c r="U85" s="40"/>
      <c r="V85" s="40"/>
      <c r="W85" s="40"/>
      <c r="X85" s="40"/>
      <c r="Y85" s="40"/>
      <c r="Z85" s="40"/>
      <c r="AA85" s="40"/>
      <c r="AB85" s="40"/>
      <c r="AC85" s="40"/>
      <c r="AD85" s="40"/>
      <c r="AE85" s="40"/>
    </row>
    <row r="86" s="2" customFormat="1" ht="12" customHeight="1">
      <c r="A86" s="40"/>
      <c r="B86" s="41"/>
      <c r="C86" s="34" t="s">
        <v>23</v>
      </c>
      <c r="D86" s="42"/>
      <c r="E86" s="42"/>
      <c r="F86" s="29" t="str">
        <f>F14</f>
        <v>Liberec</v>
      </c>
      <c r="G86" s="42"/>
      <c r="H86" s="42"/>
      <c r="I86" s="34" t="s">
        <v>25</v>
      </c>
      <c r="J86" s="74" t="str">
        <f>IF(J14="","",J14)</f>
        <v>11.2.2022</v>
      </c>
      <c r="K86" s="42"/>
      <c r="L86" s="42"/>
      <c r="M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42"/>
      <c r="M87" s="148"/>
      <c r="S87" s="40"/>
      <c r="T87" s="40"/>
      <c r="U87" s="40"/>
      <c r="V87" s="40"/>
      <c r="W87" s="40"/>
      <c r="X87" s="40"/>
      <c r="Y87" s="40"/>
      <c r="Z87" s="40"/>
      <c r="AA87" s="40"/>
      <c r="AB87" s="40"/>
      <c r="AC87" s="40"/>
      <c r="AD87" s="40"/>
      <c r="AE87" s="40"/>
    </row>
    <row r="88" s="2" customFormat="1" ht="40.05" customHeight="1">
      <c r="A88" s="40"/>
      <c r="B88" s="41"/>
      <c r="C88" s="34" t="s">
        <v>27</v>
      </c>
      <c r="D88" s="42"/>
      <c r="E88" s="42"/>
      <c r="F88" s="29" t="str">
        <f>E17</f>
        <v>Statutární město Liberec</v>
      </c>
      <c r="G88" s="42"/>
      <c r="H88" s="42"/>
      <c r="I88" s="34" t="s">
        <v>34</v>
      </c>
      <c r="J88" s="38" t="str">
        <f>E23</f>
        <v>TRIGLYPH architektonická kancelář s.r.o.</v>
      </c>
      <c r="K88" s="42"/>
      <c r="L88" s="42"/>
      <c r="M88" s="148"/>
      <c r="S88" s="40"/>
      <c r="T88" s="40"/>
      <c r="U88" s="40"/>
      <c r="V88" s="40"/>
      <c r="W88" s="40"/>
      <c r="X88" s="40"/>
      <c r="Y88" s="40"/>
      <c r="Z88" s="40"/>
      <c r="AA88" s="40"/>
      <c r="AB88" s="40"/>
      <c r="AC88" s="40"/>
      <c r="AD88" s="40"/>
      <c r="AE88" s="40"/>
    </row>
    <row r="89" s="2" customFormat="1" ht="15.15" customHeight="1">
      <c r="A89" s="40"/>
      <c r="B89" s="41"/>
      <c r="C89" s="34" t="s">
        <v>32</v>
      </c>
      <c r="D89" s="42"/>
      <c r="E89" s="42"/>
      <c r="F89" s="29" t="str">
        <f>IF(E20="","",E20)</f>
        <v>Vyplň údaj</v>
      </c>
      <c r="G89" s="42"/>
      <c r="H89" s="42"/>
      <c r="I89" s="34" t="s">
        <v>37</v>
      </c>
      <c r="J89" s="38" t="str">
        <f>E26</f>
        <v xml:space="preserve"> </v>
      </c>
      <c r="K89" s="42"/>
      <c r="L89" s="42"/>
      <c r="M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42"/>
      <c r="M90" s="148"/>
      <c r="S90" s="40"/>
      <c r="T90" s="40"/>
      <c r="U90" s="40"/>
      <c r="V90" s="40"/>
      <c r="W90" s="40"/>
      <c r="X90" s="40"/>
      <c r="Y90" s="40"/>
      <c r="Z90" s="40"/>
      <c r="AA90" s="40"/>
      <c r="AB90" s="40"/>
      <c r="AC90" s="40"/>
      <c r="AD90" s="40"/>
      <c r="AE90" s="40"/>
    </row>
    <row r="91" s="11" customFormat="1" ht="29.28" customHeight="1">
      <c r="A91" s="189"/>
      <c r="B91" s="190"/>
      <c r="C91" s="191" t="s">
        <v>193</v>
      </c>
      <c r="D91" s="192" t="s">
        <v>60</v>
      </c>
      <c r="E91" s="192" t="s">
        <v>56</v>
      </c>
      <c r="F91" s="192" t="s">
        <v>57</v>
      </c>
      <c r="G91" s="192" t="s">
        <v>194</v>
      </c>
      <c r="H91" s="192" t="s">
        <v>195</v>
      </c>
      <c r="I91" s="192" t="s">
        <v>196</v>
      </c>
      <c r="J91" s="192" t="s">
        <v>197</v>
      </c>
      <c r="K91" s="192" t="s">
        <v>175</v>
      </c>
      <c r="L91" s="193" t="s">
        <v>198</v>
      </c>
      <c r="M91" s="194"/>
      <c r="N91" s="94" t="s">
        <v>22</v>
      </c>
      <c r="O91" s="95" t="s">
        <v>45</v>
      </c>
      <c r="P91" s="95" t="s">
        <v>199</v>
      </c>
      <c r="Q91" s="95" t="s">
        <v>200</v>
      </c>
      <c r="R91" s="95" t="s">
        <v>201</v>
      </c>
      <c r="S91" s="95" t="s">
        <v>202</v>
      </c>
      <c r="T91" s="95" t="s">
        <v>203</v>
      </c>
      <c r="U91" s="95" t="s">
        <v>204</v>
      </c>
      <c r="V91" s="95" t="s">
        <v>205</v>
      </c>
      <c r="W91" s="95" t="s">
        <v>206</v>
      </c>
      <c r="X91" s="96" t="s">
        <v>207</v>
      </c>
      <c r="Y91" s="189"/>
      <c r="Z91" s="189"/>
      <c r="AA91" s="189"/>
      <c r="AB91" s="189"/>
      <c r="AC91" s="189"/>
      <c r="AD91" s="189"/>
      <c r="AE91" s="189"/>
    </row>
    <row r="92" s="2" customFormat="1" ht="22.8" customHeight="1">
      <c r="A92" s="40"/>
      <c r="B92" s="41"/>
      <c r="C92" s="101" t="s">
        <v>208</v>
      </c>
      <c r="D92" s="42"/>
      <c r="E92" s="42"/>
      <c r="F92" s="42"/>
      <c r="G92" s="42"/>
      <c r="H92" s="42"/>
      <c r="I92" s="42"/>
      <c r="J92" s="42"/>
      <c r="K92" s="195">
        <f>BK92</f>
        <v>0</v>
      </c>
      <c r="L92" s="42"/>
      <c r="M92" s="46"/>
      <c r="N92" s="97"/>
      <c r="O92" s="196"/>
      <c r="P92" s="98"/>
      <c r="Q92" s="197">
        <f>Q93+Q101</f>
        <v>0</v>
      </c>
      <c r="R92" s="197">
        <f>R93+R101</f>
        <v>0</v>
      </c>
      <c r="S92" s="98"/>
      <c r="T92" s="198">
        <f>T93+T101</f>
        <v>0</v>
      </c>
      <c r="U92" s="98"/>
      <c r="V92" s="198">
        <f>V93+V101</f>
        <v>0</v>
      </c>
      <c r="W92" s="98"/>
      <c r="X92" s="199">
        <f>X93+X101</f>
        <v>0</v>
      </c>
      <c r="Y92" s="40"/>
      <c r="Z92" s="40"/>
      <c r="AA92" s="40"/>
      <c r="AB92" s="40"/>
      <c r="AC92" s="40"/>
      <c r="AD92" s="40"/>
      <c r="AE92" s="40"/>
      <c r="AT92" s="19" t="s">
        <v>76</v>
      </c>
      <c r="AU92" s="19" t="s">
        <v>176</v>
      </c>
      <c r="BK92" s="200">
        <f>BK93+BK101</f>
        <v>0</v>
      </c>
    </row>
    <row r="93" s="12" customFormat="1" ht="25.92" customHeight="1">
      <c r="A93" s="12"/>
      <c r="B93" s="201"/>
      <c r="C93" s="202"/>
      <c r="D93" s="203" t="s">
        <v>76</v>
      </c>
      <c r="E93" s="204" t="s">
        <v>209</v>
      </c>
      <c r="F93" s="204" t="s">
        <v>210</v>
      </c>
      <c r="G93" s="202"/>
      <c r="H93" s="202"/>
      <c r="I93" s="205"/>
      <c r="J93" s="205"/>
      <c r="K93" s="206">
        <f>BK93</f>
        <v>0</v>
      </c>
      <c r="L93" s="202"/>
      <c r="M93" s="207"/>
      <c r="N93" s="208"/>
      <c r="O93" s="209"/>
      <c r="P93" s="209"/>
      <c r="Q93" s="210">
        <f>Q94</f>
        <v>0</v>
      </c>
      <c r="R93" s="210">
        <f>R94</f>
        <v>0</v>
      </c>
      <c r="S93" s="209"/>
      <c r="T93" s="211">
        <f>T94</f>
        <v>0</v>
      </c>
      <c r="U93" s="209"/>
      <c r="V93" s="211">
        <f>V94</f>
        <v>0</v>
      </c>
      <c r="W93" s="209"/>
      <c r="X93" s="212">
        <f>X94</f>
        <v>0</v>
      </c>
      <c r="Y93" s="12"/>
      <c r="Z93" s="12"/>
      <c r="AA93" s="12"/>
      <c r="AB93" s="12"/>
      <c r="AC93" s="12"/>
      <c r="AD93" s="12"/>
      <c r="AE93" s="12"/>
      <c r="AR93" s="213" t="s">
        <v>84</v>
      </c>
      <c r="AT93" s="214" t="s">
        <v>76</v>
      </c>
      <c r="AU93" s="214" t="s">
        <v>77</v>
      </c>
      <c r="AY93" s="213" t="s">
        <v>211</v>
      </c>
      <c r="BK93" s="215">
        <f>BK94</f>
        <v>0</v>
      </c>
    </row>
    <row r="94" s="12" customFormat="1" ht="22.8" customHeight="1">
      <c r="A94" s="12"/>
      <c r="B94" s="201"/>
      <c r="C94" s="202"/>
      <c r="D94" s="203" t="s">
        <v>76</v>
      </c>
      <c r="E94" s="216" t="s">
        <v>263</v>
      </c>
      <c r="F94" s="216" t="s">
        <v>379</v>
      </c>
      <c r="G94" s="202"/>
      <c r="H94" s="202"/>
      <c r="I94" s="205"/>
      <c r="J94" s="205"/>
      <c r="K94" s="217">
        <f>BK94</f>
        <v>0</v>
      </c>
      <c r="L94" s="202"/>
      <c r="M94" s="207"/>
      <c r="N94" s="208"/>
      <c r="O94" s="209"/>
      <c r="P94" s="209"/>
      <c r="Q94" s="210">
        <f>SUM(Q95:Q100)</f>
        <v>0</v>
      </c>
      <c r="R94" s="210">
        <f>SUM(R95:R100)</f>
        <v>0</v>
      </c>
      <c r="S94" s="209"/>
      <c r="T94" s="211">
        <f>SUM(T95:T100)</f>
        <v>0</v>
      </c>
      <c r="U94" s="209"/>
      <c r="V94" s="211">
        <f>SUM(V95:V100)</f>
        <v>0</v>
      </c>
      <c r="W94" s="209"/>
      <c r="X94" s="212">
        <f>SUM(X95:X100)</f>
        <v>0</v>
      </c>
      <c r="Y94" s="12"/>
      <c r="Z94" s="12"/>
      <c r="AA94" s="12"/>
      <c r="AB94" s="12"/>
      <c r="AC94" s="12"/>
      <c r="AD94" s="12"/>
      <c r="AE94" s="12"/>
      <c r="AR94" s="213" t="s">
        <v>84</v>
      </c>
      <c r="AT94" s="214" t="s">
        <v>76</v>
      </c>
      <c r="AU94" s="214" t="s">
        <v>84</v>
      </c>
      <c r="AY94" s="213" t="s">
        <v>211</v>
      </c>
      <c r="BK94" s="215">
        <f>SUM(BK95:BK100)</f>
        <v>0</v>
      </c>
    </row>
    <row r="95" s="2" customFormat="1" ht="37.8" customHeight="1">
      <c r="A95" s="40"/>
      <c r="B95" s="41"/>
      <c r="C95" s="259" t="s">
        <v>84</v>
      </c>
      <c r="D95" s="259" t="s">
        <v>452</v>
      </c>
      <c r="E95" s="260" t="s">
        <v>2666</v>
      </c>
      <c r="F95" s="261" t="s">
        <v>2667</v>
      </c>
      <c r="G95" s="262" t="s">
        <v>345</v>
      </c>
      <c r="H95" s="263">
        <v>500</v>
      </c>
      <c r="I95" s="264"/>
      <c r="J95" s="265"/>
      <c r="K95" s="266">
        <f>ROUND(P95*H95,2)</f>
        <v>0</v>
      </c>
      <c r="L95" s="261" t="s">
        <v>22</v>
      </c>
      <c r="M95" s="267"/>
      <c r="N95" s="268" t="s">
        <v>22</v>
      </c>
      <c r="O95" s="226" t="s">
        <v>46</v>
      </c>
      <c r="P95" s="227">
        <f>I95+J95</f>
        <v>0</v>
      </c>
      <c r="Q95" s="227">
        <f>ROUND(I95*H95,2)</f>
        <v>0</v>
      </c>
      <c r="R95" s="227">
        <f>ROUND(J95*H95,2)</f>
        <v>0</v>
      </c>
      <c r="S95" s="86"/>
      <c r="T95" s="228">
        <f>S95*H95</f>
        <v>0</v>
      </c>
      <c r="U95" s="228">
        <v>0</v>
      </c>
      <c r="V95" s="228">
        <f>U95*H95</f>
        <v>0</v>
      </c>
      <c r="W95" s="228">
        <v>0</v>
      </c>
      <c r="X95" s="229">
        <f>W95*H95</f>
        <v>0</v>
      </c>
      <c r="Y95" s="40"/>
      <c r="Z95" s="40"/>
      <c r="AA95" s="40"/>
      <c r="AB95" s="40"/>
      <c r="AC95" s="40"/>
      <c r="AD95" s="40"/>
      <c r="AE95" s="40"/>
      <c r="AR95" s="230" t="s">
        <v>258</v>
      </c>
      <c r="AT95" s="230" t="s">
        <v>452</v>
      </c>
      <c r="AU95" s="230" t="s">
        <v>86</v>
      </c>
      <c r="AY95" s="19" t="s">
        <v>211</v>
      </c>
      <c r="BE95" s="231">
        <f>IF(O95="základní",K95,0)</f>
        <v>0</v>
      </c>
      <c r="BF95" s="231">
        <f>IF(O95="snížená",K95,0)</f>
        <v>0</v>
      </c>
      <c r="BG95" s="231">
        <f>IF(O95="zákl. přenesená",K95,0)</f>
        <v>0</v>
      </c>
      <c r="BH95" s="231">
        <f>IF(O95="sníž. přenesená",K95,0)</f>
        <v>0</v>
      </c>
      <c r="BI95" s="231">
        <f>IF(O95="nulová",K95,0)</f>
        <v>0</v>
      </c>
      <c r="BJ95" s="19" t="s">
        <v>84</v>
      </c>
      <c r="BK95" s="231">
        <f>ROUND(P95*H95,2)</f>
        <v>0</v>
      </c>
      <c r="BL95" s="19" t="s">
        <v>218</v>
      </c>
      <c r="BM95" s="230" t="s">
        <v>2668</v>
      </c>
    </row>
    <row r="96" s="2" customFormat="1">
      <c r="A96" s="40"/>
      <c r="B96" s="41"/>
      <c r="C96" s="42"/>
      <c r="D96" s="232" t="s">
        <v>220</v>
      </c>
      <c r="E96" s="42"/>
      <c r="F96" s="233" t="s">
        <v>2667</v>
      </c>
      <c r="G96" s="42"/>
      <c r="H96" s="42"/>
      <c r="I96" s="234"/>
      <c r="J96" s="234"/>
      <c r="K96" s="42"/>
      <c r="L96" s="42"/>
      <c r="M96" s="46"/>
      <c r="N96" s="235"/>
      <c r="O96" s="236"/>
      <c r="P96" s="86"/>
      <c r="Q96" s="86"/>
      <c r="R96" s="86"/>
      <c r="S96" s="86"/>
      <c r="T96" s="86"/>
      <c r="U96" s="86"/>
      <c r="V96" s="86"/>
      <c r="W96" s="86"/>
      <c r="X96" s="87"/>
      <c r="Y96" s="40"/>
      <c r="Z96" s="40"/>
      <c r="AA96" s="40"/>
      <c r="AB96" s="40"/>
      <c r="AC96" s="40"/>
      <c r="AD96" s="40"/>
      <c r="AE96" s="40"/>
      <c r="AT96" s="19" t="s">
        <v>220</v>
      </c>
      <c r="AU96" s="19" t="s">
        <v>86</v>
      </c>
    </row>
    <row r="97" s="2" customFormat="1" ht="16.5" customHeight="1">
      <c r="A97" s="40"/>
      <c r="B97" s="41"/>
      <c r="C97" s="259" t="s">
        <v>86</v>
      </c>
      <c r="D97" s="259" t="s">
        <v>452</v>
      </c>
      <c r="E97" s="260" t="s">
        <v>2669</v>
      </c>
      <c r="F97" s="261" t="s">
        <v>2670</v>
      </c>
      <c r="G97" s="262" t="s">
        <v>733</v>
      </c>
      <c r="H97" s="263">
        <v>1</v>
      </c>
      <c r="I97" s="264"/>
      <c r="J97" s="265"/>
      <c r="K97" s="266">
        <f>ROUND(P97*H97,2)</f>
        <v>0</v>
      </c>
      <c r="L97" s="261" t="s">
        <v>22</v>
      </c>
      <c r="M97" s="267"/>
      <c r="N97" s="268" t="s">
        <v>22</v>
      </c>
      <c r="O97" s="226" t="s">
        <v>46</v>
      </c>
      <c r="P97" s="227">
        <f>I97+J97</f>
        <v>0</v>
      </c>
      <c r="Q97" s="227">
        <f>ROUND(I97*H97,2)</f>
        <v>0</v>
      </c>
      <c r="R97" s="227">
        <f>ROUND(J97*H97,2)</f>
        <v>0</v>
      </c>
      <c r="S97" s="86"/>
      <c r="T97" s="228">
        <f>S97*H97</f>
        <v>0</v>
      </c>
      <c r="U97" s="228">
        <v>0</v>
      </c>
      <c r="V97" s="228">
        <f>U97*H97</f>
        <v>0</v>
      </c>
      <c r="W97" s="228">
        <v>0</v>
      </c>
      <c r="X97" s="229">
        <f>W97*H97</f>
        <v>0</v>
      </c>
      <c r="Y97" s="40"/>
      <c r="Z97" s="40"/>
      <c r="AA97" s="40"/>
      <c r="AB97" s="40"/>
      <c r="AC97" s="40"/>
      <c r="AD97" s="40"/>
      <c r="AE97" s="40"/>
      <c r="AR97" s="230" t="s">
        <v>258</v>
      </c>
      <c r="AT97" s="230" t="s">
        <v>452</v>
      </c>
      <c r="AU97" s="230" t="s">
        <v>86</v>
      </c>
      <c r="AY97" s="19" t="s">
        <v>211</v>
      </c>
      <c r="BE97" s="231">
        <f>IF(O97="základní",K97,0)</f>
        <v>0</v>
      </c>
      <c r="BF97" s="231">
        <f>IF(O97="snížená",K97,0)</f>
        <v>0</v>
      </c>
      <c r="BG97" s="231">
        <f>IF(O97="zákl. přenesená",K97,0)</f>
        <v>0</v>
      </c>
      <c r="BH97" s="231">
        <f>IF(O97="sníž. přenesená",K97,0)</f>
        <v>0</v>
      </c>
      <c r="BI97" s="231">
        <f>IF(O97="nulová",K97,0)</f>
        <v>0</v>
      </c>
      <c r="BJ97" s="19" t="s">
        <v>84</v>
      </c>
      <c r="BK97" s="231">
        <f>ROUND(P97*H97,2)</f>
        <v>0</v>
      </c>
      <c r="BL97" s="19" t="s">
        <v>218</v>
      </c>
      <c r="BM97" s="230" t="s">
        <v>2671</v>
      </c>
    </row>
    <row r="98" s="2" customFormat="1">
      <c r="A98" s="40"/>
      <c r="B98" s="41"/>
      <c r="C98" s="42"/>
      <c r="D98" s="232" t="s">
        <v>220</v>
      </c>
      <c r="E98" s="42"/>
      <c r="F98" s="233" t="s">
        <v>2670</v>
      </c>
      <c r="G98" s="42"/>
      <c r="H98" s="42"/>
      <c r="I98" s="234"/>
      <c r="J98" s="234"/>
      <c r="K98" s="42"/>
      <c r="L98" s="42"/>
      <c r="M98" s="46"/>
      <c r="N98" s="235"/>
      <c r="O98" s="236"/>
      <c r="P98" s="86"/>
      <c r="Q98" s="86"/>
      <c r="R98" s="86"/>
      <c r="S98" s="86"/>
      <c r="T98" s="86"/>
      <c r="U98" s="86"/>
      <c r="V98" s="86"/>
      <c r="W98" s="86"/>
      <c r="X98" s="87"/>
      <c r="Y98" s="40"/>
      <c r="Z98" s="40"/>
      <c r="AA98" s="40"/>
      <c r="AB98" s="40"/>
      <c r="AC98" s="40"/>
      <c r="AD98" s="40"/>
      <c r="AE98" s="40"/>
      <c r="AT98" s="19" t="s">
        <v>220</v>
      </c>
      <c r="AU98" s="19" t="s">
        <v>86</v>
      </c>
    </row>
    <row r="99" s="2" customFormat="1" ht="16.5" customHeight="1">
      <c r="A99" s="40"/>
      <c r="B99" s="41"/>
      <c r="C99" s="259" t="s">
        <v>229</v>
      </c>
      <c r="D99" s="259" t="s">
        <v>452</v>
      </c>
      <c r="E99" s="260" t="s">
        <v>732</v>
      </c>
      <c r="F99" s="261" t="s">
        <v>435</v>
      </c>
      <c r="G99" s="262" t="s">
        <v>733</v>
      </c>
      <c r="H99" s="263">
        <v>1</v>
      </c>
      <c r="I99" s="264"/>
      <c r="J99" s="265"/>
      <c r="K99" s="266">
        <f>ROUND(P99*H99,2)</f>
        <v>0</v>
      </c>
      <c r="L99" s="261" t="s">
        <v>22</v>
      </c>
      <c r="M99" s="267"/>
      <c r="N99" s="268" t="s">
        <v>22</v>
      </c>
      <c r="O99" s="226" t="s">
        <v>46</v>
      </c>
      <c r="P99" s="227">
        <f>I99+J99</f>
        <v>0</v>
      </c>
      <c r="Q99" s="227">
        <f>ROUND(I99*H99,2)</f>
        <v>0</v>
      </c>
      <c r="R99" s="227">
        <f>ROUND(J99*H99,2)</f>
        <v>0</v>
      </c>
      <c r="S99" s="86"/>
      <c r="T99" s="228">
        <f>S99*H99</f>
        <v>0</v>
      </c>
      <c r="U99" s="228">
        <v>0</v>
      </c>
      <c r="V99" s="228">
        <f>U99*H99</f>
        <v>0</v>
      </c>
      <c r="W99" s="228">
        <v>0</v>
      </c>
      <c r="X99" s="229">
        <f>W99*H99</f>
        <v>0</v>
      </c>
      <c r="Y99" s="40"/>
      <c r="Z99" s="40"/>
      <c r="AA99" s="40"/>
      <c r="AB99" s="40"/>
      <c r="AC99" s="40"/>
      <c r="AD99" s="40"/>
      <c r="AE99" s="40"/>
      <c r="AR99" s="230" t="s">
        <v>258</v>
      </c>
      <c r="AT99" s="230" t="s">
        <v>452</v>
      </c>
      <c r="AU99" s="230" t="s">
        <v>86</v>
      </c>
      <c r="AY99" s="19" t="s">
        <v>211</v>
      </c>
      <c r="BE99" s="231">
        <f>IF(O99="základní",K99,0)</f>
        <v>0</v>
      </c>
      <c r="BF99" s="231">
        <f>IF(O99="snížená",K99,0)</f>
        <v>0</v>
      </c>
      <c r="BG99" s="231">
        <f>IF(O99="zákl. přenesená",K99,0)</f>
        <v>0</v>
      </c>
      <c r="BH99" s="231">
        <f>IF(O99="sníž. přenesená",K99,0)</f>
        <v>0</v>
      </c>
      <c r="BI99" s="231">
        <f>IF(O99="nulová",K99,0)</f>
        <v>0</v>
      </c>
      <c r="BJ99" s="19" t="s">
        <v>84</v>
      </c>
      <c r="BK99" s="231">
        <f>ROUND(P99*H99,2)</f>
        <v>0</v>
      </c>
      <c r="BL99" s="19" t="s">
        <v>218</v>
      </c>
      <c r="BM99" s="230" t="s">
        <v>2672</v>
      </c>
    </row>
    <row r="100" s="2" customFormat="1">
      <c r="A100" s="40"/>
      <c r="B100" s="41"/>
      <c r="C100" s="42"/>
      <c r="D100" s="232" t="s">
        <v>220</v>
      </c>
      <c r="E100" s="42"/>
      <c r="F100" s="233" t="s">
        <v>435</v>
      </c>
      <c r="G100" s="42"/>
      <c r="H100" s="42"/>
      <c r="I100" s="234"/>
      <c r="J100" s="234"/>
      <c r="K100" s="42"/>
      <c r="L100" s="42"/>
      <c r="M100" s="46"/>
      <c r="N100" s="235"/>
      <c r="O100" s="236"/>
      <c r="P100" s="86"/>
      <c r="Q100" s="86"/>
      <c r="R100" s="86"/>
      <c r="S100" s="86"/>
      <c r="T100" s="86"/>
      <c r="U100" s="86"/>
      <c r="V100" s="86"/>
      <c r="W100" s="86"/>
      <c r="X100" s="87"/>
      <c r="Y100" s="40"/>
      <c r="Z100" s="40"/>
      <c r="AA100" s="40"/>
      <c r="AB100" s="40"/>
      <c r="AC100" s="40"/>
      <c r="AD100" s="40"/>
      <c r="AE100" s="40"/>
      <c r="AT100" s="19" t="s">
        <v>220</v>
      </c>
      <c r="AU100" s="19" t="s">
        <v>86</v>
      </c>
    </row>
    <row r="101" s="12" customFormat="1" ht="25.92" customHeight="1">
      <c r="A101" s="12"/>
      <c r="B101" s="201"/>
      <c r="C101" s="202"/>
      <c r="D101" s="203" t="s">
        <v>76</v>
      </c>
      <c r="E101" s="204" t="s">
        <v>441</v>
      </c>
      <c r="F101" s="204" t="s">
        <v>442</v>
      </c>
      <c r="G101" s="202"/>
      <c r="H101" s="202"/>
      <c r="I101" s="205"/>
      <c r="J101" s="205"/>
      <c r="K101" s="206">
        <f>BK101</f>
        <v>0</v>
      </c>
      <c r="L101" s="202"/>
      <c r="M101" s="207"/>
      <c r="N101" s="208"/>
      <c r="O101" s="209"/>
      <c r="P101" s="209"/>
      <c r="Q101" s="210">
        <f>Q102+Q121</f>
        <v>0</v>
      </c>
      <c r="R101" s="210">
        <f>R102+R121</f>
        <v>0</v>
      </c>
      <c r="S101" s="209"/>
      <c r="T101" s="211">
        <f>T102+T121</f>
        <v>0</v>
      </c>
      <c r="U101" s="209"/>
      <c r="V101" s="211">
        <f>V102+V121</f>
        <v>0</v>
      </c>
      <c r="W101" s="209"/>
      <c r="X101" s="212">
        <f>X102+X121</f>
        <v>0</v>
      </c>
      <c r="Y101" s="12"/>
      <c r="Z101" s="12"/>
      <c r="AA101" s="12"/>
      <c r="AB101" s="12"/>
      <c r="AC101" s="12"/>
      <c r="AD101" s="12"/>
      <c r="AE101" s="12"/>
      <c r="AR101" s="213" t="s">
        <v>86</v>
      </c>
      <c r="AT101" s="214" t="s">
        <v>76</v>
      </c>
      <c r="AU101" s="214" t="s">
        <v>77</v>
      </c>
      <c r="AY101" s="213" t="s">
        <v>211</v>
      </c>
      <c r="BK101" s="215">
        <f>BK102+BK121</f>
        <v>0</v>
      </c>
    </row>
    <row r="102" s="12" customFormat="1" ht="22.8" customHeight="1">
      <c r="A102" s="12"/>
      <c r="B102" s="201"/>
      <c r="C102" s="202"/>
      <c r="D102" s="203" t="s">
        <v>76</v>
      </c>
      <c r="E102" s="216" t="s">
        <v>735</v>
      </c>
      <c r="F102" s="216" t="s">
        <v>736</v>
      </c>
      <c r="G102" s="202"/>
      <c r="H102" s="202"/>
      <c r="I102" s="205"/>
      <c r="J102" s="205"/>
      <c r="K102" s="217">
        <f>BK102</f>
        <v>0</v>
      </c>
      <c r="L102" s="202"/>
      <c r="M102" s="207"/>
      <c r="N102" s="208"/>
      <c r="O102" s="209"/>
      <c r="P102" s="209"/>
      <c r="Q102" s="210">
        <f>SUM(Q103:Q120)</f>
        <v>0</v>
      </c>
      <c r="R102" s="210">
        <f>SUM(R103:R120)</f>
        <v>0</v>
      </c>
      <c r="S102" s="209"/>
      <c r="T102" s="211">
        <f>SUM(T103:T120)</f>
        <v>0</v>
      </c>
      <c r="U102" s="209"/>
      <c r="V102" s="211">
        <f>SUM(V103:V120)</f>
        <v>0</v>
      </c>
      <c r="W102" s="209"/>
      <c r="X102" s="212">
        <f>SUM(X103:X120)</f>
        <v>0</v>
      </c>
      <c r="Y102" s="12"/>
      <c r="Z102" s="12"/>
      <c r="AA102" s="12"/>
      <c r="AB102" s="12"/>
      <c r="AC102" s="12"/>
      <c r="AD102" s="12"/>
      <c r="AE102" s="12"/>
      <c r="AR102" s="213" t="s">
        <v>86</v>
      </c>
      <c r="AT102" s="214" t="s">
        <v>76</v>
      </c>
      <c r="AU102" s="214" t="s">
        <v>84</v>
      </c>
      <c r="AY102" s="213" t="s">
        <v>211</v>
      </c>
      <c r="BK102" s="215">
        <f>SUM(BK103:BK120)</f>
        <v>0</v>
      </c>
    </row>
    <row r="103" s="2" customFormat="1" ht="24.15" customHeight="1">
      <c r="A103" s="40"/>
      <c r="B103" s="41"/>
      <c r="C103" s="259" t="s">
        <v>218</v>
      </c>
      <c r="D103" s="259" t="s">
        <v>452</v>
      </c>
      <c r="E103" s="260" t="s">
        <v>737</v>
      </c>
      <c r="F103" s="261" t="s">
        <v>738</v>
      </c>
      <c r="G103" s="262" t="s">
        <v>345</v>
      </c>
      <c r="H103" s="263">
        <v>150</v>
      </c>
      <c r="I103" s="264"/>
      <c r="J103" s="265"/>
      <c r="K103" s="266">
        <f>ROUND(P103*H103,2)</f>
        <v>0</v>
      </c>
      <c r="L103" s="261" t="s">
        <v>22</v>
      </c>
      <c r="M103" s="267"/>
      <c r="N103" s="268" t="s">
        <v>22</v>
      </c>
      <c r="O103" s="226" t="s">
        <v>46</v>
      </c>
      <c r="P103" s="227">
        <f>I103+J103</f>
        <v>0</v>
      </c>
      <c r="Q103" s="227">
        <f>ROUND(I103*H103,2)</f>
        <v>0</v>
      </c>
      <c r="R103" s="227">
        <f>ROUND(J103*H103,2)</f>
        <v>0</v>
      </c>
      <c r="S103" s="86"/>
      <c r="T103" s="228">
        <f>S103*H103</f>
        <v>0</v>
      </c>
      <c r="U103" s="228">
        <v>0</v>
      </c>
      <c r="V103" s="228">
        <f>U103*H103</f>
        <v>0</v>
      </c>
      <c r="W103" s="228">
        <v>0</v>
      </c>
      <c r="X103" s="229">
        <f>W103*H103</f>
        <v>0</v>
      </c>
      <c r="Y103" s="40"/>
      <c r="Z103" s="40"/>
      <c r="AA103" s="40"/>
      <c r="AB103" s="40"/>
      <c r="AC103" s="40"/>
      <c r="AD103" s="40"/>
      <c r="AE103" s="40"/>
      <c r="AR103" s="230" t="s">
        <v>402</v>
      </c>
      <c r="AT103" s="230" t="s">
        <v>452</v>
      </c>
      <c r="AU103" s="230" t="s">
        <v>86</v>
      </c>
      <c r="AY103" s="19" t="s">
        <v>211</v>
      </c>
      <c r="BE103" s="231">
        <f>IF(O103="základní",K103,0)</f>
        <v>0</v>
      </c>
      <c r="BF103" s="231">
        <f>IF(O103="snížená",K103,0)</f>
        <v>0</v>
      </c>
      <c r="BG103" s="231">
        <f>IF(O103="zákl. přenesená",K103,0)</f>
        <v>0</v>
      </c>
      <c r="BH103" s="231">
        <f>IF(O103="sníž. přenesená",K103,0)</f>
        <v>0</v>
      </c>
      <c r="BI103" s="231">
        <f>IF(O103="nulová",K103,0)</f>
        <v>0</v>
      </c>
      <c r="BJ103" s="19" t="s">
        <v>84</v>
      </c>
      <c r="BK103" s="231">
        <f>ROUND(P103*H103,2)</f>
        <v>0</v>
      </c>
      <c r="BL103" s="19" t="s">
        <v>302</v>
      </c>
      <c r="BM103" s="230" t="s">
        <v>2673</v>
      </c>
    </row>
    <row r="104" s="2" customFormat="1">
      <c r="A104" s="40"/>
      <c r="B104" s="41"/>
      <c r="C104" s="42"/>
      <c r="D104" s="232" t="s">
        <v>220</v>
      </c>
      <c r="E104" s="42"/>
      <c r="F104" s="233" t="s">
        <v>738</v>
      </c>
      <c r="G104" s="42"/>
      <c r="H104" s="42"/>
      <c r="I104" s="234"/>
      <c r="J104" s="234"/>
      <c r="K104" s="42"/>
      <c r="L104" s="42"/>
      <c r="M104" s="46"/>
      <c r="N104" s="235"/>
      <c r="O104" s="236"/>
      <c r="P104" s="86"/>
      <c r="Q104" s="86"/>
      <c r="R104" s="86"/>
      <c r="S104" s="86"/>
      <c r="T104" s="86"/>
      <c r="U104" s="86"/>
      <c r="V104" s="86"/>
      <c r="W104" s="86"/>
      <c r="X104" s="87"/>
      <c r="Y104" s="40"/>
      <c r="Z104" s="40"/>
      <c r="AA104" s="40"/>
      <c r="AB104" s="40"/>
      <c r="AC104" s="40"/>
      <c r="AD104" s="40"/>
      <c r="AE104" s="40"/>
      <c r="AT104" s="19" t="s">
        <v>220</v>
      </c>
      <c r="AU104" s="19" t="s">
        <v>86</v>
      </c>
    </row>
    <row r="105" s="2" customFormat="1" ht="24.15" customHeight="1">
      <c r="A105" s="40"/>
      <c r="B105" s="41"/>
      <c r="C105" s="259" t="s">
        <v>240</v>
      </c>
      <c r="D105" s="259" t="s">
        <v>452</v>
      </c>
      <c r="E105" s="260" t="s">
        <v>740</v>
      </c>
      <c r="F105" s="261" t="s">
        <v>741</v>
      </c>
      <c r="G105" s="262" t="s">
        <v>345</v>
      </c>
      <c r="H105" s="263">
        <v>85</v>
      </c>
      <c r="I105" s="264"/>
      <c r="J105" s="265"/>
      <c r="K105" s="266">
        <f>ROUND(P105*H105,2)</f>
        <v>0</v>
      </c>
      <c r="L105" s="261" t="s">
        <v>22</v>
      </c>
      <c r="M105" s="267"/>
      <c r="N105" s="268" t="s">
        <v>22</v>
      </c>
      <c r="O105" s="226" t="s">
        <v>46</v>
      </c>
      <c r="P105" s="227">
        <f>I105+J105</f>
        <v>0</v>
      </c>
      <c r="Q105" s="227">
        <f>ROUND(I105*H105,2)</f>
        <v>0</v>
      </c>
      <c r="R105" s="227">
        <f>ROUND(J105*H105,2)</f>
        <v>0</v>
      </c>
      <c r="S105" s="86"/>
      <c r="T105" s="228">
        <f>S105*H105</f>
        <v>0</v>
      </c>
      <c r="U105" s="228">
        <v>0</v>
      </c>
      <c r="V105" s="228">
        <f>U105*H105</f>
        <v>0</v>
      </c>
      <c r="W105" s="228">
        <v>0</v>
      </c>
      <c r="X105" s="229">
        <f>W105*H105</f>
        <v>0</v>
      </c>
      <c r="Y105" s="40"/>
      <c r="Z105" s="40"/>
      <c r="AA105" s="40"/>
      <c r="AB105" s="40"/>
      <c r="AC105" s="40"/>
      <c r="AD105" s="40"/>
      <c r="AE105" s="40"/>
      <c r="AR105" s="230" t="s">
        <v>402</v>
      </c>
      <c r="AT105" s="230" t="s">
        <v>452</v>
      </c>
      <c r="AU105" s="230" t="s">
        <v>86</v>
      </c>
      <c r="AY105" s="19" t="s">
        <v>211</v>
      </c>
      <c r="BE105" s="231">
        <f>IF(O105="základní",K105,0)</f>
        <v>0</v>
      </c>
      <c r="BF105" s="231">
        <f>IF(O105="snížená",K105,0)</f>
        <v>0</v>
      </c>
      <c r="BG105" s="231">
        <f>IF(O105="zákl. přenesená",K105,0)</f>
        <v>0</v>
      </c>
      <c r="BH105" s="231">
        <f>IF(O105="sníž. přenesená",K105,0)</f>
        <v>0</v>
      </c>
      <c r="BI105" s="231">
        <f>IF(O105="nulová",K105,0)</f>
        <v>0</v>
      </c>
      <c r="BJ105" s="19" t="s">
        <v>84</v>
      </c>
      <c r="BK105" s="231">
        <f>ROUND(P105*H105,2)</f>
        <v>0</v>
      </c>
      <c r="BL105" s="19" t="s">
        <v>302</v>
      </c>
      <c r="BM105" s="230" t="s">
        <v>2674</v>
      </c>
    </row>
    <row r="106" s="2" customFormat="1">
      <c r="A106" s="40"/>
      <c r="B106" s="41"/>
      <c r="C106" s="42"/>
      <c r="D106" s="232" t="s">
        <v>220</v>
      </c>
      <c r="E106" s="42"/>
      <c r="F106" s="233" t="s">
        <v>741</v>
      </c>
      <c r="G106" s="42"/>
      <c r="H106" s="42"/>
      <c r="I106" s="234"/>
      <c r="J106" s="234"/>
      <c r="K106" s="42"/>
      <c r="L106" s="42"/>
      <c r="M106" s="46"/>
      <c r="N106" s="235"/>
      <c r="O106" s="236"/>
      <c r="P106" s="86"/>
      <c r="Q106" s="86"/>
      <c r="R106" s="86"/>
      <c r="S106" s="86"/>
      <c r="T106" s="86"/>
      <c r="U106" s="86"/>
      <c r="V106" s="86"/>
      <c r="W106" s="86"/>
      <c r="X106" s="87"/>
      <c r="Y106" s="40"/>
      <c r="Z106" s="40"/>
      <c r="AA106" s="40"/>
      <c r="AB106" s="40"/>
      <c r="AC106" s="40"/>
      <c r="AD106" s="40"/>
      <c r="AE106" s="40"/>
      <c r="AT106" s="19" t="s">
        <v>220</v>
      </c>
      <c r="AU106" s="19" t="s">
        <v>86</v>
      </c>
    </row>
    <row r="107" s="2" customFormat="1" ht="24.15" customHeight="1">
      <c r="A107" s="40"/>
      <c r="B107" s="41"/>
      <c r="C107" s="259" t="s">
        <v>246</v>
      </c>
      <c r="D107" s="259" t="s">
        <v>452</v>
      </c>
      <c r="E107" s="260" t="s">
        <v>2675</v>
      </c>
      <c r="F107" s="261" t="s">
        <v>2676</v>
      </c>
      <c r="G107" s="262" t="s">
        <v>345</v>
      </c>
      <c r="H107" s="263">
        <v>75</v>
      </c>
      <c r="I107" s="264"/>
      <c r="J107" s="265"/>
      <c r="K107" s="266">
        <f>ROUND(P107*H107,2)</f>
        <v>0</v>
      </c>
      <c r="L107" s="261" t="s">
        <v>22</v>
      </c>
      <c r="M107" s="267"/>
      <c r="N107" s="268" t="s">
        <v>22</v>
      </c>
      <c r="O107" s="226" t="s">
        <v>46</v>
      </c>
      <c r="P107" s="227">
        <f>I107+J107</f>
        <v>0</v>
      </c>
      <c r="Q107" s="227">
        <f>ROUND(I107*H107,2)</f>
        <v>0</v>
      </c>
      <c r="R107" s="227">
        <f>ROUND(J107*H107,2)</f>
        <v>0</v>
      </c>
      <c r="S107" s="86"/>
      <c r="T107" s="228">
        <f>S107*H107</f>
        <v>0</v>
      </c>
      <c r="U107" s="228">
        <v>0</v>
      </c>
      <c r="V107" s="228">
        <f>U107*H107</f>
        <v>0</v>
      </c>
      <c r="W107" s="228">
        <v>0</v>
      </c>
      <c r="X107" s="229">
        <f>W107*H107</f>
        <v>0</v>
      </c>
      <c r="Y107" s="40"/>
      <c r="Z107" s="40"/>
      <c r="AA107" s="40"/>
      <c r="AB107" s="40"/>
      <c r="AC107" s="40"/>
      <c r="AD107" s="40"/>
      <c r="AE107" s="40"/>
      <c r="AR107" s="230" t="s">
        <v>402</v>
      </c>
      <c r="AT107" s="230" t="s">
        <v>452</v>
      </c>
      <c r="AU107" s="230" t="s">
        <v>86</v>
      </c>
      <c r="AY107" s="19" t="s">
        <v>211</v>
      </c>
      <c r="BE107" s="231">
        <f>IF(O107="základní",K107,0)</f>
        <v>0</v>
      </c>
      <c r="BF107" s="231">
        <f>IF(O107="snížená",K107,0)</f>
        <v>0</v>
      </c>
      <c r="BG107" s="231">
        <f>IF(O107="zákl. přenesená",K107,0)</f>
        <v>0</v>
      </c>
      <c r="BH107" s="231">
        <f>IF(O107="sníž. přenesená",K107,0)</f>
        <v>0</v>
      </c>
      <c r="BI107" s="231">
        <f>IF(O107="nulová",K107,0)</f>
        <v>0</v>
      </c>
      <c r="BJ107" s="19" t="s">
        <v>84</v>
      </c>
      <c r="BK107" s="231">
        <f>ROUND(P107*H107,2)</f>
        <v>0</v>
      </c>
      <c r="BL107" s="19" t="s">
        <v>302</v>
      </c>
      <c r="BM107" s="230" t="s">
        <v>2677</v>
      </c>
    </row>
    <row r="108" s="2" customFormat="1">
      <c r="A108" s="40"/>
      <c r="B108" s="41"/>
      <c r="C108" s="42"/>
      <c r="D108" s="232" t="s">
        <v>220</v>
      </c>
      <c r="E108" s="42"/>
      <c r="F108" s="233" t="s">
        <v>2676</v>
      </c>
      <c r="G108" s="42"/>
      <c r="H108" s="42"/>
      <c r="I108" s="234"/>
      <c r="J108" s="234"/>
      <c r="K108" s="42"/>
      <c r="L108" s="42"/>
      <c r="M108" s="46"/>
      <c r="N108" s="235"/>
      <c r="O108" s="236"/>
      <c r="P108" s="86"/>
      <c r="Q108" s="86"/>
      <c r="R108" s="86"/>
      <c r="S108" s="86"/>
      <c r="T108" s="86"/>
      <c r="U108" s="86"/>
      <c r="V108" s="86"/>
      <c r="W108" s="86"/>
      <c r="X108" s="87"/>
      <c r="Y108" s="40"/>
      <c r="Z108" s="40"/>
      <c r="AA108" s="40"/>
      <c r="AB108" s="40"/>
      <c r="AC108" s="40"/>
      <c r="AD108" s="40"/>
      <c r="AE108" s="40"/>
      <c r="AT108" s="19" t="s">
        <v>220</v>
      </c>
      <c r="AU108" s="19" t="s">
        <v>86</v>
      </c>
    </row>
    <row r="109" s="2" customFormat="1" ht="21.75" customHeight="1">
      <c r="A109" s="40"/>
      <c r="B109" s="41"/>
      <c r="C109" s="259" t="s">
        <v>253</v>
      </c>
      <c r="D109" s="259" t="s">
        <v>452</v>
      </c>
      <c r="E109" s="260" t="s">
        <v>2678</v>
      </c>
      <c r="F109" s="261" t="s">
        <v>2679</v>
      </c>
      <c r="G109" s="262" t="s">
        <v>345</v>
      </c>
      <c r="H109" s="263">
        <v>70</v>
      </c>
      <c r="I109" s="264"/>
      <c r="J109" s="265"/>
      <c r="K109" s="266">
        <f>ROUND(P109*H109,2)</f>
        <v>0</v>
      </c>
      <c r="L109" s="261" t="s">
        <v>22</v>
      </c>
      <c r="M109" s="267"/>
      <c r="N109" s="268" t="s">
        <v>22</v>
      </c>
      <c r="O109" s="226" t="s">
        <v>46</v>
      </c>
      <c r="P109" s="227">
        <f>I109+J109</f>
        <v>0</v>
      </c>
      <c r="Q109" s="227">
        <f>ROUND(I109*H109,2)</f>
        <v>0</v>
      </c>
      <c r="R109" s="227">
        <f>ROUND(J109*H109,2)</f>
        <v>0</v>
      </c>
      <c r="S109" s="86"/>
      <c r="T109" s="228">
        <f>S109*H109</f>
        <v>0</v>
      </c>
      <c r="U109" s="228">
        <v>0</v>
      </c>
      <c r="V109" s="228">
        <f>U109*H109</f>
        <v>0</v>
      </c>
      <c r="W109" s="228">
        <v>0</v>
      </c>
      <c r="X109" s="229">
        <f>W109*H109</f>
        <v>0</v>
      </c>
      <c r="Y109" s="40"/>
      <c r="Z109" s="40"/>
      <c r="AA109" s="40"/>
      <c r="AB109" s="40"/>
      <c r="AC109" s="40"/>
      <c r="AD109" s="40"/>
      <c r="AE109" s="40"/>
      <c r="AR109" s="230" t="s">
        <v>402</v>
      </c>
      <c r="AT109" s="230" t="s">
        <v>452</v>
      </c>
      <c r="AU109" s="230" t="s">
        <v>86</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302</v>
      </c>
      <c r="BM109" s="230" t="s">
        <v>2680</v>
      </c>
    </row>
    <row r="110" s="2" customFormat="1">
      <c r="A110" s="40"/>
      <c r="B110" s="41"/>
      <c r="C110" s="42"/>
      <c r="D110" s="232" t="s">
        <v>220</v>
      </c>
      <c r="E110" s="42"/>
      <c r="F110" s="233" t="s">
        <v>2679</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86</v>
      </c>
    </row>
    <row r="111" s="2" customFormat="1" ht="21.75" customHeight="1">
      <c r="A111" s="40"/>
      <c r="B111" s="41"/>
      <c r="C111" s="259" t="s">
        <v>258</v>
      </c>
      <c r="D111" s="259" t="s">
        <v>452</v>
      </c>
      <c r="E111" s="260" t="s">
        <v>2681</v>
      </c>
      <c r="F111" s="261" t="s">
        <v>2682</v>
      </c>
      <c r="G111" s="262" t="s">
        <v>345</v>
      </c>
      <c r="H111" s="263">
        <v>50</v>
      </c>
      <c r="I111" s="264"/>
      <c r="J111" s="265"/>
      <c r="K111" s="266">
        <f>ROUND(P111*H111,2)</f>
        <v>0</v>
      </c>
      <c r="L111" s="261" t="s">
        <v>22</v>
      </c>
      <c r="M111" s="267"/>
      <c r="N111" s="268" t="s">
        <v>22</v>
      </c>
      <c r="O111" s="226" t="s">
        <v>46</v>
      </c>
      <c r="P111" s="227">
        <f>I111+J111</f>
        <v>0</v>
      </c>
      <c r="Q111" s="227">
        <f>ROUND(I111*H111,2)</f>
        <v>0</v>
      </c>
      <c r="R111" s="227">
        <f>ROUND(J111*H111,2)</f>
        <v>0</v>
      </c>
      <c r="S111" s="86"/>
      <c r="T111" s="228">
        <f>S111*H111</f>
        <v>0</v>
      </c>
      <c r="U111" s="228">
        <v>0</v>
      </c>
      <c r="V111" s="228">
        <f>U111*H111</f>
        <v>0</v>
      </c>
      <c r="W111" s="228">
        <v>0</v>
      </c>
      <c r="X111" s="229">
        <f>W111*H111</f>
        <v>0</v>
      </c>
      <c r="Y111" s="40"/>
      <c r="Z111" s="40"/>
      <c r="AA111" s="40"/>
      <c r="AB111" s="40"/>
      <c r="AC111" s="40"/>
      <c r="AD111" s="40"/>
      <c r="AE111" s="40"/>
      <c r="AR111" s="230" t="s">
        <v>402</v>
      </c>
      <c r="AT111" s="230" t="s">
        <v>452</v>
      </c>
      <c r="AU111" s="230" t="s">
        <v>86</v>
      </c>
      <c r="AY111" s="19" t="s">
        <v>211</v>
      </c>
      <c r="BE111" s="231">
        <f>IF(O111="základní",K111,0)</f>
        <v>0</v>
      </c>
      <c r="BF111" s="231">
        <f>IF(O111="snížená",K111,0)</f>
        <v>0</v>
      </c>
      <c r="BG111" s="231">
        <f>IF(O111="zákl. přenesená",K111,0)</f>
        <v>0</v>
      </c>
      <c r="BH111" s="231">
        <f>IF(O111="sníž. přenesená",K111,0)</f>
        <v>0</v>
      </c>
      <c r="BI111" s="231">
        <f>IF(O111="nulová",K111,0)</f>
        <v>0</v>
      </c>
      <c r="BJ111" s="19" t="s">
        <v>84</v>
      </c>
      <c r="BK111" s="231">
        <f>ROUND(P111*H111,2)</f>
        <v>0</v>
      </c>
      <c r="BL111" s="19" t="s">
        <v>302</v>
      </c>
      <c r="BM111" s="230" t="s">
        <v>2683</v>
      </c>
    </row>
    <row r="112" s="2" customFormat="1">
      <c r="A112" s="40"/>
      <c r="B112" s="41"/>
      <c r="C112" s="42"/>
      <c r="D112" s="232" t="s">
        <v>220</v>
      </c>
      <c r="E112" s="42"/>
      <c r="F112" s="233" t="s">
        <v>2682</v>
      </c>
      <c r="G112" s="42"/>
      <c r="H112" s="42"/>
      <c r="I112" s="234"/>
      <c r="J112" s="234"/>
      <c r="K112" s="42"/>
      <c r="L112" s="42"/>
      <c r="M112" s="46"/>
      <c r="N112" s="235"/>
      <c r="O112" s="236"/>
      <c r="P112" s="86"/>
      <c r="Q112" s="86"/>
      <c r="R112" s="86"/>
      <c r="S112" s="86"/>
      <c r="T112" s="86"/>
      <c r="U112" s="86"/>
      <c r="V112" s="86"/>
      <c r="W112" s="86"/>
      <c r="X112" s="87"/>
      <c r="Y112" s="40"/>
      <c r="Z112" s="40"/>
      <c r="AA112" s="40"/>
      <c r="AB112" s="40"/>
      <c r="AC112" s="40"/>
      <c r="AD112" s="40"/>
      <c r="AE112" s="40"/>
      <c r="AT112" s="19" t="s">
        <v>220</v>
      </c>
      <c r="AU112" s="19" t="s">
        <v>86</v>
      </c>
    </row>
    <row r="113" s="2" customFormat="1" ht="16.5" customHeight="1">
      <c r="A113" s="40"/>
      <c r="B113" s="41"/>
      <c r="C113" s="259" t="s">
        <v>263</v>
      </c>
      <c r="D113" s="259" t="s">
        <v>452</v>
      </c>
      <c r="E113" s="260" t="s">
        <v>2684</v>
      </c>
      <c r="F113" s="261" t="s">
        <v>2685</v>
      </c>
      <c r="G113" s="262" t="s">
        <v>688</v>
      </c>
      <c r="H113" s="263">
        <v>3</v>
      </c>
      <c r="I113" s="264"/>
      <c r="J113" s="265"/>
      <c r="K113" s="266">
        <f>ROUND(P113*H113,2)</f>
        <v>0</v>
      </c>
      <c r="L113" s="261" t="s">
        <v>22</v>
      </c>
      <c r="M113" s="267"/>
      <c r="N113" s="268" t="s">
        <v>22</v>
      </c>
      <c r="O113" s="226" t="s">
        <v>46</v>
      </c>
      <c r="P113" s="227">
        <f>I113+J113</f>
        <v>0</v>
      </c>
      <c r="Q113" s="227">
        <f>ROUND(I113*H113,2)</f>
        <v>0</v>
      </c>
      <c r="R113" s="227">
        <f>ROUND(J113*H113,2)</f>
        <v>0</v>
      </c>
      <c r="S113" s="86"/>
      <c r="T113" s="228">
        <f>S113*H113</f>
        <v>0</v>
      </c>
      <c r="U113" s="228">
        <v>0</v>
      </c>
      <c r="V113" s="228">
        <f>U113*H113</f>
        <v>0</v>
      </c>
      <c r="W113" s="228">
        <v>0</v>
      </c>
      <c r="X113" s="229">
        <f>W113*H113</f>
        <v>0</v>
      </c>
      <c r="Y113" s="40"/>
      <c r="Z113" s="40"/>
      <c r="AA113" s="40"/>
      <c r="AB113" s="40"/>
      <c r="AC113" s="40"/>
      <c r="AD113" s="40"/>
      <c r="AE113" s="40"/>
      <c r="AR113" s="230" t="s">
        <v>402</v>
      </c>
      <c r="AT113" s="230" t="s">
        <v>452</v>
      </c>
      <c r="AU113" s="230" t="s">
        <v>86</v>
      </c>
      <c r="AY113" s="19" t="s">
        <v>211</v>
      </c>
      <c r="BE113" s="231">
        <f>IF(O113="základní",K113,0)</f>
        <v>0</v>
      </c>
      <c r="BF113" s="231">
        <f>IF(O113="snížená",K113,0)</f>
        <v>0</v>
      </c>
      <c r="BG113" s="231">
        <f>IF(O113="zákl. přenesená",K113,0)</f>
        <v>0</v>
      </c>
      <c r="BH113" s="231">
        <f>IF(O113="sníž. přenesená",K113,0)</f>
        <v>0</v>
      </c>
      <c r="BI113" s="231">
        <f>IF(O113="nulová",K113,0)</f>
        <v>0</v>
      </c>
      <c r="BJ113" s="19" t="s">
        <v>84</v>
      </c>
      <c r="BK113" s="231">
        <f>ROUND(P113*H113,2)</f>
        <v>0</v>
      </c>
      <c r="BL113" s="19" t="s">
        <v>302</v>
      </c>
      <c r="BM113" s="230" t="s">
        <v>2686</v>
      </c>
    </row>
    <row r="114" s="2" customFormat="1">
      <c r="A114" s="40"/>
      <c r="B114" s="41"/>
      <c r="C114" s="42"/>
      <c r="D114" s="232" t="s">
        <v>220</v>
      </c>
      <c r="E114" s="42"/>
      <c r="F114" s="233" t="s">
        <v>2685</v>
      </c>
      <c r="G114" s="42"/>
      <c r="H114" s="42"/>
      <c r="I114" s="234"/>
      <c r="J114" s="234"/>
      <c r="K114" s="42"/>
      <c r="L114" s="42"/>
      <c r="M114" s="46"/>
      <c r="N114" s="235"/>
      <c r="O114" s="236"/>
      <c r="P114" s="86"/>
      <c r="Q114" s="86"/>
      <c r="R114" s="86"/>
      <c r="S114" s="86"/>
      <c r="T114" s="86"/>
      <c r="U114" s="86"/>
      <c r="V114" s="86"/>
      <c r="W114" s="86"/>
      <c r="X114" s="87"/>
      <c r="Y114" s="40"/>
      <c r="Z114" s="40"/>
      <c r="AA114" s="40"/>
      <c r="AB114" s="40"/>
      <c r="AC114" s="40"/>
      <c r="AD114" s="40"/>
      <c r="AE114" s="40"/>
      <c r="AT114" s="19" t="s">
        <v>220</v>
      </c>
      <c r="AU114" s="19" t="s">
        <v>86</v>
      </c>
    </row>
    <row r="115" s="2" customFormat="1" ht="16.5" customHeight="1">
      <c r="A115" s="40"/>
      <c r="B115" s="41"/>
      <c r="C115" s="259" t="s">
        <v>269</v>
      </c>
      <c r="D115" s="259" t="s">
        <v>452</v>
      </c>
      <c r="E115" s="260" t="s">
        <v>2687</v>
      </c>
      <c r="F115" s="261" t="s">
        <v>2688</v>
      </c>
      <c r="G115" s="262" t="s">
        <v>688</v>
      </c>
      <c r="H115" s="263">
        <v>10</v>
      </c>
      <c r="I115" s="264"/>
      <c r="J115" s="265"/>
      <c r="K115" s="266">
        <f>ROUND(P115*H115,2)</f>
        <v>0</v>
      </c>
      <c r="L115" s="261" t="s">
        <v>22</v>
      </c>
      <c r="M115" s="267"/>
      <c r="N115" s="268" t="s">
        <v>22</v>
      </c>
      <c r="O115" s="226" t="s">
        <v>46</v>
      </c>
      <c r="P115" s="227">
        <f>I115+J115</f>
        <v>0</v>
      </c>
      <c r="Q115" s="227">
        <f>ROUND(I115*H115,2)</f>
        <v>0</v>
      </c>
      <c r="R115" s="227">
        <f>ROUND(J115*H115,2)</f>
        <v>0</v>
      </c>
      <c r="S115" s="86"/>
      <c r="T115" s="228">
        <f>S115*H115</f>
        <v>0</v>
      </c>
      <c r="U115" s="228">
        <v>0</v>
      </c>
      <c r="V115" s="228">
        <f>U115*H115</f>
        <v>0</v>
      </c>
      <c r="W115" s="228">
        <v>0</v>
      </c>
      <c r="X115" s="229">
        <f>W115*H115</f>
        <v>0</v>
      </c>
      <c r="Y115" s="40"/>
      <c r="Z115" s="40"/>
      <c r="AA115" s="40"/>
      <c r="AB115" s="40"/>
      <c r="AC115" s="40"/>
      <c r="AD115" s="40"/>
      <c r="AE115" s="40"/>
      <c r="AR115" s="230" t="s">
        <v>402</v>
      </c>
      <c r="AT115" s="230" t="s">
        <v>452</v>
      </c>
      <c r="AU115" s="230" t="s">
        <v>86</v>
      </c>
      <c r="AY115" s="19" t="s">
        <v>211</v>
      </c>
      <c r="BE115" s="231">
        <f>IF(O115="základní",K115,0)</f>
        <v>0</v>
      </c>
      <c r="BF115" s="231">
        <f>IF(O115="snížená",K115,0)</f>
        <v>0</v>
      </c>
      <c r="BG115" s="231">
        <f>IF(O115="zákl. přenesená",K115,0)</f>
        <v>0</v>
      </c>
      <c r="BH115" s="231">
        <f>IF(O115="sníž. přenesená",K115,0)</f>
        <v>0</v>
      </c>
      <c r="BI115" s="231">
        <f>IF(O115="nulová",K115,0)</f>
        <v>0</v>
      </c>
      <c r="BJ115" s="19" t="s">
        <v>84</v>
      </c>
      <c r="BK115" s="231">
        <f>ROUND(P115*H115,2)</f>
        <v>0</v>
      </c>
      <c r="BL115" s="19" t="s">
        <v>302</v>
      </c>
      <c r="BM115" s="230" t="s">
        <v>2689</v>
      </c>
    </row>
    <row r="116" s="2" customFormat="1">
      <c r="A116" s="40"/>
      <c r="B116" s="41"/>
      <c r="C116" s="42"/>
      <c r="D116" s="232" t="s">
        <v>220</v>
      </c>
      <c r="E116" s="42"/>
      <c r="F116" s="233" t="s">
        <v>2688</v>
      </c>
      <c r="G116" s="42"/>
      <c r="H116" s="42"/>
      <c r="I116" s="234"/>
      <c r="J116" s="234"/>
      <c r="K116" s="42"/>
      <c r="L116" s="42"/>
      <c r="M116" s="46"/>
      <c r="N116" s="235"/>
      <c r="O116" s="236"/>
      <c r="P116" s="86"/>
      <c r="Q116" s="86"/>
      <c r="R116" s="86"/>
      <c r="S116" s="86"/>
      <c r="T116" s="86"/>
      <c r="U116" s="86"/>
      <c r="V116" s="86"/>
      <c r="W116" s="86"/>
      <c r="X116" s="87"/>
      <c r="Y116" s="40"/>
      <c r="Z116" s="40"/>
      <c r="AA116" s="40"/>
      <c r="AB116" s="40"/>
      <c r="AC116" s="40"/>
      <c r="AD116" s="40"/>
      <c r="AE116" s="40"/>
      <c r="AT116" s="19" t="s">
        <v>220</v>
      </c>
      <c r="AU116" s="19" t="s">
        <v>86</v>
      </c>
    </row>
    <row r="117" s="2" customFormat="1" ht="16.5" customHeight="1">
      <c r="A117" s="40"/>
      <c r="B117" s="41"/>
      <c r="C117" s="259" t="s">
        <v>276</v>
      </c>
      <c r="D117" s="259" t="s">
        <v>452</v>
      </c>
      <c r="E117" s="260" t="s">
        <v>2690</v>
      </c>
      <c r="F117" s="261" t="s">
        <v>2691</v>
      </c>
      <c r="G117" s="262" t="s">
        <v>688</v>
      </c>
      <c r="H117" s="263">
        <v>5</v>
      </c>
      <c r="I117" s="264"/>
      <c r="J117" s="265"/>
      <c r="K117" s="266">
        <f>ROUND(P117*H117,2)</f>
        <v>0</v>
      </c>
      <c r="L117" s="261" t="s">
        <v>22</v>
      </c>
      <c r="M117" s="267"/>
      <c r="N117" s="268" t="s">
        <v>22</v>
      </c>
      <c r="O117" s="226" t="s">
        <v>46</v>
      </c>
      <c r="P117" s="227">
        <f>I117+J117</f>
        <v>0</v>
      </c>
      <c r="Q117" s="227">
        <f>ROUND(I117*H117,2)</f>
        <v>0</v>
      </c>
      <c r="R117" s="227">
        <f>ROUND(J117*H117,2)</f>
        <v>0</v>
      </c>
      <c r="S117" s="86"/>
      <c r="T117" s="228">
        <f>S117*H117</f>
        <v>0</v>
      </c>
      <c r="U117" s="228">
        <v>0</v>
      </c>
      <c r="V117" s="228">
        <f>U117*H117</f>
        <v>0</v>
      </c>
      <c r="W117" s="228">
        <v>0</v>
      </c>
      <c r="X117" s="229">
        <f>W117*H117</f>
        <v>0</v>
      </c>
      <c r="Y117" s="40"/>
      <c r="Z117" s="40"/>
      <c r="AA117" s="40"/>
      <c r="AB117" s="40"/>
      <c r="AC117" s="40"/>
      <c r="AD117" s="40"/>
      <c r="AE117" s="40"/>
      <c r="AR117" s="230" t="s">
        <v>402</v>
      </c>
      <c r="AT117" s="230" t="s">
        <v>452</v>
      </c>
      <c r="AU117" s="230" t="s">
        <v>86</v>
      </c>
      <c r="AY117" s="19" t="s">
        <v>211</v>
      </c>
      <c r="BE117" s="231">
        <f>IF(O117="základní",K117,0)</f>
        <v>0</v>
      </c>
      <c r="BF117" s="231">
        <f>IF(O117="snížená",K117,0)</f>
        <v>0</v>
      </c>
      <c r="BG117" s="231">
        <f>IF(O117="zákl. přenesená",K117,0)</f>
        <v>0</v>
      </c>
      <c r="BH117" s="231">
        <f>IF(O117="sníž. přenesená",K117,0)</f>
        <v>0</v>
      </c>
      <c r="BI117" s="231">
        <f>IF(O117="nulová",K117,0)</f>
        <v>0</v>
      </c>
      <c r="BJ117" s="19" t="s">
        <v>84</v>
      </c>
      <c r="BK117" s="231">
        <f>ROUND(P117*H117,2)</f>
        <v>0</v>
      </c>
      <c r="BL117" s="19" t="s">
        <v>302</v>
      </c>
      <c r="BM117" s="230" t="s">
        <v>2692</v>
      </c>
    </row>
    <row r="118" s="2" customFormat="1">
      <c r="A118" s="40"/>
      <c r="B118" s="41"/>
      <c r="C118" s="42"/>
      <c r="D118" s="232" t="s">
        <v>220</v>
      </c>
      <c r="E118" s="42"/>
      <c r="F118" s="233" t="s">
        <v>2691</v>
      </c>
      <c r="G118" s="42"/>
      <c r="H118" s="42"/>
      <c r="I118" s="234"/>
      <c r="J118" s="234"/>
      <c r="K118" s="42"/>
      <c r="L118" s="42"/>
      <c r="M118" s="46"/>
      <c r="N118" s="235"/>
      <c r="O118" s="236"/>
      <c r="P118" s="86"/>
      <c r="Q118" s="86"/>
      <c r="R118" s="86"/>
      <c r="S118" s="86"/>
      <c r="T118" s="86"/>
      <c r="U118" s="86"/>
      <c r="V118" s="86"/>
      <c r="W118" s="86"/>
      <c r="X118" s="87"/>
      <c r="Y118" s="40"/>
      <c r="Z118" s="40"/>
      <c r="AA118" s="40"/>
      <c r="AB118" s="40"/>
      <c r="AC118" s="40"/>
      <c r="AD118" s="40"/>
      <c r="AE118" s="40"/>
      <c r="AT118" s="19" t="s">
        <v>220</v>
      </c>
      <c r="AU118" s="19" t="s">
        <v>86</v>
      </c>
    </row>
    <row r="119" s="2" customFormat="1" ht="16.5" customHeight="1">
      <c r="A119" s="40"/>
      <c r="B119" s="41"/>
      <c r="C119" s="259" t="s">
        <v>280</v>
      </c>
      <c r="D119" s="259" t="s">
        <v>452</v>
      </c>
      <c r="E119" s="260" t="s">
        <v>749</v>
      </c>
      <c r="F119" s="261" t="s">
        <v>750</v>
      </c>
      <c r="G119" s="262" t="s">
        <v>345</v>
      </c>
      <c r="H119" s="263">
        <v>430</v>
      </c>
      <c r="I119" s="264"/>
      <c r="J119" s="265"/>
      <c r="K119" s="266">
        <f>ROUND(P119*H119,2)</f>
        <v>0</v>
      </c>
      <c r="L119" s="261" t="s">
        <v>22</v>
      </c>
      <c r="M119" s="267"/>
      <c r="N119" s="268" t="s">
        <v>22</v>
      </c>
      <c r="O119" s="226" t="s">
        <v>46</v>
      </c>
      <c r="P119" s="227">
        <f>I119+J119</f>
        <v>0</v>
      </c>
      <c r="Q119" s="227">
        <f>ROUND(I119*H119,2)</f>
        <v>0</v>
      </c>
      <c r="R119" s="227">
        <f>ROUND(J119*H119,2)</f>
        <v>0</v>
      </c>
      <c r="S119" s="86"/>
      <c r="T119" s="228">
        <f>S119*H119</f>
        <v>0</v>
      </c>
      <c r="U119" s="228">
        <v>0</v>
      </c>
      <c r="V119" s="228">
        <f>U119*H119</f>
        <v>0</v>
      </c>
      <c r="W119" s="228">
        <v>0</v>
      </c>
      <c r="X119" s="229">
        <f>W119*H119</f>
        <v>0</v>
      </c>
      <c r="Y119" s="40"/>
      <c r="Z119" s="40"/>
      <c r="AA119" s="40"/>
      <c r="AB119" s="40"/>
      <c r="AC119" s="40"/>
      <c r="AD119" s="40"/>
      <c r="AE119" s="40"/>
      <c r="AR119" s="230" t="s">
        <v>402</v>
      </c>
      <c r="AT119" s="230" t="s">
        <v>452</v>
      </c>
      <c r="AU119" s="230" t="s">
        <v>86</v>
      </c>
      <c r="AY119" s="19" t="s">
        <v>211</v>
      </c>
      <c r="BE119" s="231">
        <f>IF(O119="základní",K119,0)</f>
        <v>0</v>
      </c>
      <c r="BF119" s="231">
        <f>IF(O119="snížená",K119,0)</f>
        <v>0</v>
      </c>
      <c r="BG119" s="231">
        <f>IF(O119="zákl. přenesená",K119,0)</f>
        <v>0</v>
      </c>
      <c r="BH119" s="231">
        <f>IF(O119="sníž. přenesená",K119,0)</f>
        <v>0</v>
      </c>
      <c r="BI119" s="231">
        <f>IF(O119="nulová",K119,0)</f>
        <v>0</v>
      </c>
      <c r="BJ119" s="19" t="s">
        <v>84</v>
      </c>
      <c r="BK119" s="231">
        <f>ROUND(P119*H119,2)</f>
        <v>0</v>
      </c>
      <c r="BL119" s="19" t="s">
        <v>302</v>
      </c>
      <c r="BM119" s="230" t="s">
        <v>2693</v>
      </c>
    </row>
    <row r="120" s="2" customFormat="1">
      <c r="A120" s="40"/>
      <c r="B120" s="41"/>
      <c r="C120" s="42"/>
      <c r="D120" s="232" t="s">
        <v>220</v>
      </c>
      <c r="E120" s="42"/>
      <c r="F120" s="233" t="s">
        <v>750</v>
      </c>
      <c r="G120" s="42"/>
      <c r="H120" s="42"/>
      <c r="I120" s="234"/>
      <c r="J120" s="234"/>
      <c r="K120" s="42"/>
      <c r="L120" s="42"/>
      <c r="M120" s="46"/>
      <c r="N120" s="235"/>
      <c r="O120" s="236"/>
      <c r="P120" s="86"/>
      <c r="Q120" s="86"/>
      <c r="R120" s="86"/>
      <c r="S120" s="86"/>
      <c r="T120" s="86"/>
      <c r="U120" s="86"/>
      <c r="V120" s="86"/>
      <c r="W120" s="86"/>
      <c r="X120" s="87"/>
      <c r="Y120" s="40"/>
      <c r="Z120" s="40"/>
      <c r="AA120" s="40"/>
      <c r="AB120" s="40"/>
      <c r="AC120" s="40"/>
      <c r="AD120" s="40"/>
      <c r="AE120" s="40"/>
      <c r="AT120" s="19" t="s">
        <v>220</v>
      </c>
      <c r="AU120" s="19" t="s">
        <v>86</v>
      </c>
    </row>
    <row r="121" s="12" customFormat="1" ht="22.8" customHeight="1">
      <c r="A121" s="12"/>
      <c r="B121" s="201"/>
      <c r="C121" s="202"/>
      <c r="D121" s="203" t="s">
        <v>76</v>
      </c>
      <c r="E121" s="216" t="s">
        <v>2694</v>
      </c>
      <c r="F121" s="216" t="s">
        <v>2695</v>
      </c>
      <c r="G121" s="202"/>
      <c r="H121" s="202"/>
      <c r="I121" s="205"/>
      <c r="J121" s="205"/>
      <c r="K121" s="217">
        <f>BK121</f>
        <v>0</v>
      </c>
      <c r="L121" s="202"/>
      <c r="M121" s="207"/>
      <c r="N121" s="208"/>
      <c r="O121" s="209"/>
      <c r="P121" s="209"/>
      <c r="Q121" s="210">
        <f>SUM(Q122:Q153)</f>
        <v>0</v>
      </c>
      <c r="R121" s="210">
        <f>SUM(R122:R153)</f>
        <v>0</v>
      </c>
      <c r="S121" s="209"/>
      <c r="T121" s="211">
        <f>SUM(T122:T153)</f>
        <v>0</v>
      </c>
      <c r="U121" s="209"/>
      <c r="V121" s="211">
        <f>SUM(V122:V153)</f>
        <v>0</v>
      </c>
      <c r="W121" s="209"/>
      <c r="X121" s="212">
        <f>SUM(X122:X153)</f>
        <v>0</v>
      </c>
      <c r="Y121" s="12"/>
      <c r="Z121" s="12"/>
      <c r="AA121" s="12"/>
      <c r="AB121" s="12"/>
      <c r="AC121" s="12"/>
      <c r="AD121" s="12"/>
      <c r="AE121" s="12"/>
      <c r="AR121" s="213" t="s">
        <v>86</v>
      </c>
      <c r="AT121" s="214" t="s">
        <v>76</v>
      </c>
      <c r="AU121" s="214" t="s">
        <v>84</v>
      </c>
      <c r="AY121" s="213" t="s">
        <v>211</v>
      </c>
      <c r="BK121" s="215">
        <f>SUM(BK122:BK153)</f>
        <v>0</v>
      </c>
    </row>
    <row r="122" s="2" customFormat="1" ht="21.75" customHeight="1">
      <c r="A122" s="40"/>
      <c r="B122" s="41"/>
      <c r="C122" s="259" t="s">
        <v>286</v>
      </c>
      <c r="D122" s="259" t="s">
        <v>452</v>
      </c>
      <c r="E122" s="260" t="s">
        <v>2696</v>
      </c>
      <c r="F122" s="261" t="s">
        <v>2697</v>
      </c>
      <c r="G122" s="262" t="s">
        <v>345</v>
      </c>
      <c r="H122" s="263">
        <v>75</v>
      </c>
      <c r="I122" s="264"/>
      <c r="J122" s="265"/>
      <c r="K122" s="266">
        <f>ROUND(P122*H122,2)</f>
        <v>0</v>
      </c>
      <c r="L122" s="261" t="s">
        <v>22</v>
      </c>
      <c r="M122" s="267"/>
      <c r="N122" s="268" t="s">
        <v>22</v>
      </c>
      <c r="O122" s="226" t="s">
        <v>46</v>
      </c>
      <c r="P122" s="227">
        <f>I122+J122</f>
        <v>0</v>
      </c>
      <c r="Q122" s="227">
        <f>ROUND(I122*H122,2)</f>
        <v>0</v>
      </c>
      <c r="R122" s="227">
        <f>ROUND(J122*H122,2)</f>
        <v>0</v>
      </c>
      <c r="S122" s="86"/>
      <c r="T122" s="228">
        <f>S122*H122</f>
        <v>0</v>
      </c>
      <c r="U122" s="228">
        <v>0</v>
      </c>
      <c r="V122" s="228">
        <f>U122*H122</f>
        <v>0</v>
      </c>
      <c r="W122" s="228">
        <v>0</v>
      </c>
      <c r="X122" s="229">
        <f>W122*H122</f>
        <v>0</v>
      </c>
      <c r="Y122" s="40"/>
      <c r="Z122" s="40"/>
      <c r="AA122" s="40"/>
      <c r="AB122" s="40"/>
      <c r="AC122" s="40"/>
      <c r="AD122" s="40"/>
      <c r="AE122" s="40"/>
      <c r="AR122" s="230" t="s">
        <v>402</v>
      </c>
      <c r="AT122" s="230" t="s">
        <v>452</v>
      </c>
      <c r="AU122" s="230" t="s">
        <v>86</v>
      </c>
      <c r="AY122" s="19" t="s">
        <v>211</v>
      </c>
      <c r="BE122" s="231">
        <f>IF(O122="základní",K122,0)</f>
        <v>0</v>
      </c>
      <c r="BF122" s="231">
        <f>IF(O122="snížená",K122,0)</f>
        <v>0</v>
      </c>
      <c r="BG122" s="231">
        <f>IF(O122="zákl. přenesená",K122,0)</f>
        <v>0</v>
      </c>
      <c r="BH122" s="231">
        <f>IF(O122="sníž. přenesená",K122,0)</f>
        <v>0</v>
      </c>
      <c r="BI122" s="231">
        <f>IF(O122="nulová",K122,0)</f>
        <v>0</v>
      </c>
      <c r="BJ122" s="19" t="s">
        <v>84</v>
      </c>
      <c r="BK122" s="231">
        <f>ROUND(P122*H122,2)</f>
        <v>0</v>
      </c>
      <c r="BL122" s="19" t="s">
        <v>302</v>
      </c>
      <c r="BM122" s="230" t="s">
        <v>2698</v>
      </c>
    </row>
    <row r="123" s="2" customFormat="1">
      <c r="A123" s="40"/>
      <c r="B123" s="41"/>
      <c r="C123" s="42"/>
      <c r="D123" s="232" t="s">
        <v>220</v>
      </c>
      <c r="E123" s="42"/>
      <c r="F123" s="233" t="s">
        <v>2697</v>
      </c>
      <c r="G123" s="42"/>
      <c r="H123" s="42"/>
      <c r="I123" s="234"/>
      <c r="J123" s="234"/>
      <c r="K123" s="42"/>
      <c r="L123" s="42"/>
      <c r="M123" s="46"/>
      <c r="N123" s="235"/>
      <c r="O123" s="236"/>
      <c r="P123" s="86"/>
      <c r="Q123" s="86"/>
      <c r="R123" s="86"/>
      <c r="S123" s="86"/>
      <c r="T123" s="86"/>
      <c r="U123" s="86"/>
      <c r="V123" s="86"/>
      <c r="W123" s="86"/>
      <c r="X123" s="87"/>
      <c r="Y123" s="40"/>
      <c r="Z123" s="40"/>
      <c r="AA123" s="40"/>
      <c r="AB123" s="40"/>
      <c r="AC123" s="40"/>
      <c r="AD123" s="40"/>
      <c r="AE123" s="40"/>
      <c r="AT123" s="19" t="s">
        <v>220</v>
      </c>
      <c r="AU123" s="19" t="s">
        <v>86</v>
      </c>
    </row>
    <row r="124" s="2" customFormat="1" ht="21.75" customHeight="1">
      <c r="A124" s="40"/>
      <c r="B124" s="41"/>
      <c r="C124" s="259" t="s">
        <v>292</v>
      </c>
      <c r="D124" s="259" t="s">
        <v>452</v>
      </c>
      <c r="E124" s="260" t="s">
        <v>2699</v>
      </c>
      <c r="F124" s="261" t="s">
        <v>2700</v>
      </c>
      <c r="G124" s="262" t="s">
        <v>345</v>
      </c>
      <c r="H124" s="263">
        <v>155</v>
      </c>
      <c r="I124" s="264"/>
      <c r="J124" s="265"/>
      <c r="K124" s="266">
        <f>ROUND(P124*H124,2)</f>
        <v>0</v>
      </c>
      <c r="L124" s="261" t="s">
        <v>22</v>
      </c>
      <c r="M124" s="267"/>
      <c r="N124" s="268" t="s">
        <v>22</v>
      </c>
      <c r="O124" s="226" t="s">
        <v>46</v>
      </c>
      <c r="P124" s="227">
        <f>I124+J124</f>
        <v>0</v>
      </c>
      <c r="Q124" s="227">
        <f>ROUND(I124*H124,2)</f>
        <v>0</v>
      </c>
      <c r="R124" s="227">
        <f>ROUND(J124*H124,2)</f>
        <v>0</v>
      </c>
      <c r="S124" s="86"/>
      <c r="T124" s="228">
        <f>S124*H124</f>
        <v>0</v>
      </c>
      <c r="U124" s="228">
        <v>0</v>
      </c>
      <c r="V124" s="228">
        <f>U124*H124</f>
        <v>0</v>
      </c>
      <c r="W124" s="228">
        <v>0</v>
      </c>
      <c r="X124" s="229">
        <f>W124*H124</f>
        <v>0</v>
      </c>
      <c r="Y124" s="40"/>
      <c r="Z124" s="40"/>
      <c r="AA124" s="40"/>
      <c r="AB124" s="40"/>
      <c r="AC124" s="40"/>
      <c r="AD124" s="40"/>
      <c r="AE124" s="40"/>
      <c r="AR124" s="230" t="s">
        <v>402</v>
      </c>
      <c r="AT124" s="230" t="s">
        <v>452</v>
      </c>
      <c r="AU124" s="230" t="s">
        <v>86</v>
      </c>
      <c r="AY124" s="19" t="s">
        <v>211</v>
      </c>
      <c r="BE124" s="231">
        <f>IF(O124="základní",K124,0)</f>
        <v>0</v>
      </c>
      <c r="BF124" s="231">
        <f>IF(O124="snížená",K124,0)</f>
        <v>0</v>
      </c>
      <c r="BG124" s="231">
        <f>IF(O124="zákl. přenesená",K124,0)</f>
        <v>0</v>
      </c>
      <c r="BH124" s="231">
        <f>IF(O124="sníž. přenesená",K124,0)</f>
        <v>0</v>
      </c>
      <c r="BI124" s="231">
        <f>IF(O124="nulová",K124,0)</f>
        <v>0</v>
      </c>
      <c r="BJ124" s="19" t="s">
        <v>84</v>
      </c>
      <c r="BK124" s="231">
        <f>ROUND(P124*H124,2)</f>
        <v>0</v>
      </c>
      <c r="BL124" s="19" t="s">
        <v>302</v>
      </c>
      <c r="BM124" s="230" t="s">
        <v>2701</v>
      </c>
    </row>
    <row r="125" s="2" customFormat="1">
      <c r="A125" s="40"/>
      <c r="B125" s="41"/>
      <c r="C125" s="42"/>
      <c r="D125" s="232" t="s">
        <v>220</v>
      </c>
      <c r="E125" s="42"/>
      <c r="F125" s="233" t="s">
        <v>2700</v>
      </c>
      <c r="G125" s="42"/>
      <c r="H125" s="42"/>
      <c r="I125" s="234"/>
      <c r="J125" s="234"/>
      <c r="K125" s="42"/>
      <c r="L125" s="42"/>
      <c r="M125" s="46"/>
      <c r="N125" s="235"/>
      <c r="O125" s="236"/>
      <c r="P125" s="86"/>
      <c r="Q125" s="86"/>
      <c r="R125" s="86"/>
      <c r="S125" s="86"/>
      <c r="T125" s="86"/>
      <c r="U125" s="86"/>
      <c r="V125" s="86"/>
      <c r="W125" s="86"/>
      <c r="X125" s="87"/>
      <c r="Y125" s="40"/>
      <c r="Z125" s="40"/>
      <c r="AA125" s="40"/>
      <c r="AB125" s="40"/>
      <c r="AC125" s="40"/>
      <c r="AD125" s="40"/>
      <c r="AE125" s="40"/>
      <c r="AT125" s="19" t="s">
        <v>220</v>
      </c>
      <c r="AU125" s="19" t="s">
        <v>86</v>
      </c>
    </row>
    <row r="126" s="2" customFormat="1" ht="21.75" customHeight="1">
      <c r="A126" s="40"/>
      <c r="B126" s="41"/>
      <c r="C126" s="259" t="s">
        <v>9</v>
      </c>
      <c r="D126" s="259" t="s">
        <v>452</v>
      </c>
      <c r="E126" s="260" t="s">
        <v>2702</v>
      </c>
      <c r="F126" s="261" t="s">
        <v>2703</v>
      </c>
      <c r="G126" s="262" t="s">
        <v>345</v>
      </c>
      <c r="H126" s="263">
        <v>89</v>
      </c>
      <c r="I126" s="264"/>
      <c r="J126" s="265"/>
      <c r="K126" s="266">
        <f>ROUND(P126*H126,2)</f>
        <v>0</v>
      </c>
      <c r="L126" s="261" t="s">
        <v>22</v>
      </c>
      <c r="M126" s="267"/>
      <c r="N126" s="268" t="s">
        <v>22</v>
      </c>
      <c r="O126" s="226" t="s">
        <v>46</v>
      </c>
      <c r="P126" s="227">
        <f>I126+J126</f>
        <v>0</v>
      </c>
      <c r="Q126" s="227">
        <f>ROUND(I126*H126,2)</f>
        <v>0</v>
      </c>
      <c r="R126" s="227">
        <f>ROUND(J126*H126,2)</f>
        <v>0</v>
      </c>
      <c r="S126" s="86"/>
      <c r="T126" s="228">
        <f>S126*H126</f>
        <v>0</v>
      </c>
      <c r="U126" s="228">
        <v>0</v>
      </c>
      <c r="V126" s="228">
        <f>U126*H126</f>
        <v>0</v>
      </c>
      <c r="W126" s="228">
        <v>0</v>
      </c>
      <c r="X126" s="229">
        <f>W126*H126</f>
        <v>0</v>
      </c>
      <c r="Y126" s="40"/>
      <c r="Z126" s="40"/>
      <c r="AA126" s="40"/>
      <c r="AB126" s="40"/>
      <c r="AC126" s="40"/>
      <c r="AD126" s="40"/>
      <c r="AE126" s="40"/>
      <c r="AR126" s="230" t="s">
        <v>402</v>
      </c>
      <c r="AT126" s="230" t="s">
        <v>452</v>
      </c>
      <c r="AU126" s="230" t="s">
        <v>86</v>
      </c>
      <c r="AY126" s="19" t="s">
        <v>211</v>
      </c>
      <c r="BE126" s="231">
        <f>IF(O126="základní",K126,0)</f>
        <v>0</v>
      </c>
      <c r="BF126" s="231">
        <f>IF(O126="snížená",K126,0)</f>
        <v>0</v>
      </c>
      <c r="BG126" s="231">
        <f>IF(O126="zákl. přenesená",K126,0)</f>
        <v>0</v>
      </c>
      <c r="BH126" s="231">
        <f>IF(O126="sníž. přenesená",K126,0)</f>
        <v>0</v>
      </c>
      <c r="BI126" s="231">
        <f>IF(O126="nulová",K126,0)</f>
        <v>0</v>
      </c>
      <c r="BJ126" s="19" t="s">
        <v>84</v>
      </c>
      <c r="BK126" s="231">
        <f>ROUND(P126*H126,2)</f>
        <v>0</v>
      </c>
      <c r="BL126" s="19" t="s">
        <v>302</v>
      </c>
      <c r="BM126" s="230" t="s">
        <v>2704</v>
      </c>
    </row>
    <row r="127" s="2" customFormat="1">
      <c r="A127" s="40"/>
      <c r="B127" s="41"/>
      <c r="C127" s="42"/>
      <c r="D127" s="232" t="s">
        <v>220</v>
      </c>
      <c r="E127" s="42"/>
      <c r="F127" s="233" t="s">
        <v>2703</v>
      </c>
      <c r="G127" s="42"/>
      <c r="H127" s="42"/>
      <c r="I127" s="234"/>
      <c r="J127" s="234"/>
      <c r="K127" s="42"/>
      <c r="L127" s="42"/>
      <c r="M127" s="46"/>
      <c r="N127" s="235"/>
      <c r="O127" s="236"/>
      <c r="P127" s="86"/>
      <c r="Q127" s="86"/>
      <c r="R127" s="86"/>
      <c r="S127" s="86"/>
      <c r="T127" s="86"/>
      <c r="U127" s="86"/>
      <c r="V127" s="86"/>
      <c r="W127" s="86"/>
      <c r="X127" s="87"/>
      <c r="Y127" s="40"/>
      <c r="Z127" s="40"/>
      <c r="AA127" s="40"/>
      <c r="AB127" s="40"/>
      <c r="AC127" s="40"/>
      <c r="AD127" s="40"/>
      <c r="AE127" s="40"/>
      <c r="AT127" s="19" t="s">
        <v>220</v>
      </c>
      <c r="AU127" s="19" t="s">
        <v>86</v>
      </c>
    </row>
    <row r="128" s="2" customFormat="1" ht="21.75" customHeight="1">
      <c r="A128" s="40"/>
      <c r="B128" s="41"/>
      <c r="C128" s="259" t="s">
        <v>302</v>
      </c>
      <c r="D128" s="259" t="s">
        <v>452</v>
      </c>
      <c r="E128" s="260" t="s">
        <v>2705</v>
      </c>
      <c r="F128" s="261" t="s">
        <v>2706</v>
      </c>
      <c r="G128" s="262" t="s">
        <v>345</v>
      </c>
      <c r="H128" s="263">
        <v>155</v>
      </c>
      <c r="I128" s="264"/>
      <c r="J128" s="265"/>
      <c r="K128" s="266">
        <f>ROUND(P128*H128,2)</f>
        <v>0</v>
      </c>
      <c r="L128" s="261" t="s">
        <v>22</v>
      </c>
      <c r="M128" s="267"/>
      <c r="N128" s="268" t="s">
        <v>22</v>
      </c>
      <c r="O128" s="226" t="s">
        <v>46</v>
      </c>
      <c r="P128" s="227">
        <f>I128+J128</f>
        <v>0</v>
      </c>
      <c r="Q128" s="227">
        <f>ROUND(I128*H128,2)</f>
        <v>0</v>
      </c>
      <c r="R128" s="227">
        <f>ROUND(J128*H128,2)</f>
        <v>0</v>
      </c>
      <c r="S128" s="86"/>
      <c r="T128" s="228">
        <f>S128*H128</f>
        <v>0</v>
      </c>
      <c r="U128" s="228">
        <v>0</v>
      </c>
      <c r="V128" s="228">
        <f>U128*H128</f>
        <v>0</v>
      </c>
      <c r="W128" s="228">
        <v>0</v>
      </c>
      <c r="X128" s="229">
        <f>W128*H128</f>
        <v>0</v>
      </c>
      <c r="Y128" s="40"/>
      <c r="Z128" s="40"/>
      <c r="AA128" s="40"/>
      <c r="AB128" s="40"/>
      <c r="AC128" s="40"/>
      <c r="AD128" s="40"/>
      <c r="AE128" s="40"/>
      <c r="AR128" s="230" t="s">
        <v>402</v>
      </c>
      <c r="AT128" s="230" t="s">
        <v>452</v>
      </c>
      <c r="AU128" s="230" t="s">
        <v>86</v>
      </c>
      <c r="AY128" s="19" t="s">
        <v>211</v>
      </c>
      <c r="BE128" s="231">
        <f>IF(O128="základní",K128,0)</f>
        <v>0</v>
      </c>
      <c r="BF128" s="231">
        <f>IF(O128="snížená",K128,0)</f>
        <v>0</v>
      </c>
      <c r="BG128" s="231">
        <f>IF(O128="zákl. přenesená",K128,0)</f>
        <v>0</v>
      </c>
      <c r="BH128" s="231">
        <f>IF(O128="sníž. přenesená",K128,0)</f>
        <v>0</v>
      </c>
      <c r="BI128" s="231">
        <f>IF(O128="nulová",K128,0)</f>
        <v>0</v>
      </c>
      <c r="BJ128" s="19" t="s">
        <v>84</v>
      </c>
      <c r="BK128" s="231">
        <f>ROUND(P128*H128,2)</f>
        <v>0</v>
      </c>
      <c r="BL128" s="19" t="s">
        <v>302</v>
      </c>
      <c r="BM128" s="230" t="s">
        <v>2707</v>
      </c>
    </row>
    <row r="129" s="2" customFormat="1">
      <c r="A129" s="40"/>
      <c r="B129" s="41"/>
      <c r="C129" s="42"/>
      <c r="D129" s="232" t="s">
        <v>220</v>
      </c>
      <c r="E129" s="42"/>
      <c r="F129" s="233" t="s">
        <v>2706</v>
      </c>
      <c r="G129" s="42"/>
      <c r="H129" s="42"/>
      <c r="I129" s="234"/>
      <c r="J129" s="234"/>
      <c r="K129" s="42"/>
      <c r="L129" s="42"/>
      <c r="M129" s="46"/>
      <c r="N129" s="235"/>
      <c r="O129" s="236"/>
      <c r="P129" s="86"/>
      <c r="Q129" s="86"/>
      <c r="R129" s="86"/>
      <c r="S129" s="86"/>
      <c r="T129" s="86"/>
      <c r="U129" s="86"/>
      <c r="V129" s="86"/>
      <c r="W129" s="86"/>
      <c r="X129" s="87"/>
      <c r="Y129" s="40"/>
      <c r="Z129" s="40"/>
      <c r="AA129" s="40"/>
      <c r="AB129" s="40"/>
      <c r="AC129" s="40"/>
      <c r="AD129" s="40"/>
      <c r="AE129" s="40"/>
      <c r="AT129" s="19" t="s">
        <v>220</v>
      </c>
      <c r="AU129" s="19" t="s">
        <v>86</v>
      </c>
    </row>
    <row r="130" s="2" customFormat="1" ht="21.75" customHeight="1">
      <c r="A130" s="40"/>
      <c r="B130" s="41"/>
      <c r="C130" s="259" t="s">
        <v>308</v>
      </c>
      <c r="D130" s="259" t="s">
        <v>452</v>
      </c>
      <c r="E130" s="260" t="s">
        <v>2708</v>
      </c>
      <c r="F130" s="261" t="s">
        <v>2709</v>
      </c>
      <c r="G130" s="262" t="s">
        <v>345</v>
      </c>
      <c r="H130" s="263">
        <v>195</v>
      </c>
      <c r="I130" s="264"/>
      <c r="J130" s="265"/>
      <c r="K130" s="266">
        <f>ROUND(P130*H130,2)</f>
        <v>0</v>
      </c>
      <c r="L130" s="261" t="s">
        <v>22</v>
      </c>
      <c r="M130" s="267"/>
      <c r="N130" s="268" t="s">
        <v>22</v>
      </c>
      <c r="O130" s="226" t="s">
        <v>46</v>
      </c>
      <c r="P130" s="227">
        <f>I130+J130</f>
        <v>0</v>
      </c>
      <c r="Q130" s="227">
        <f>ROUND(I130*H130,2)</f>
        <v>0</v>
      </c>
      <c r="R130" s="227">
        <f>ROUND(J130*H130,2)</f>
        <v>0</v>
      </c>
      <c r="S130" s="86"/>
      <c r="T130" s="228">
        <f>S130*H130</f>
        <v>0</v>
      </c>
      <c r="U130" s="228">
        <v>0</v>
      </c>
      <c r="V130" s="228">
        <f>U130*H130</f>
        <v>0</v>
      </c>
      <c r="W130" s="228">
        <v>0</v>
      </c>
      <c r="X130" s="229">
        <f>W130*H130</f>
        <v>0</v>
      </c>
      <c r="Y130" s="40"/>
      <c r="Z130" s="40"/>
      <c r="AA130" s="40"/>
      <c r="AB130" s="40"/>
      <c r="AC130" s="40"/>
      <c r="AD130" s="40"/>
      <c r="AE130" s="40"/>
      <c r="AR130" s="230" t="s">
        <v>402</v>
      </c>
      <c r="AT130" s="230" t="s">
        <v>452</v>
      </c>
      <c r="AU130" s="230" t="s">
        <v>86</v>
      </c>
      <c r="AY130" s="19" t="s">
        <v>211</v>
      </c>
      <c r="BE130" s="231">
        <f>IF(O130="základní",K130,0)</f>
        <v>0</v>
      </c>
      <c r="BF130" s="231">
        <f>IF(O130="snížená",K130,0)</f>
        <v>0</v>
      </c>
      <c r="BG130" s="231">
        <f>IF(O130="zákl. přenesená",K130,0)</f>
        <v>0</v>
      </c>
      <c r="BH130" s="231">
        <f>IF(O130="sníž. přenesená",K130,0)</f>
        <v>0</v>
      </c>
      <c r="BI130" s="231">
        <f>IF(O130="nulová",K130,0)</f>
        <v>0</v>
      </c>
      <c r="BJ130" s="19" t="s">
        <v>84</v>
      </c>
      <c r="BK130" s="231">
        <f>ROUND(P130*H130,2)</f>
        <v>0</v>
      </c>
      <c r="BL130" s="19" t="s">
        <v>302</v>
      </c>
      <c r="BM130" s="230" t="s">
        <v>2710</v>
      </c>
    </row>
    <row r="131" s="2" customFormat="1">
      <c r="A131" s="40"/>
      <c r="B131" s="41"/>
      <c r="C131" s="42"/>
      <c r="D131" s="232" t="s">
        <v>220</v>
      </c>
      <c r="E131" s="42"/>
      <c r="F131" s="233" t="s">
        <v>2709</v>
      </c>
      <c r="G131" s="42"/>
      <c r="H131" s="42"/>
      <c r="I131" s="234"/>
      <c r="J131" s="234"/>
      <c r="K131" s="42"/>
      <c r="L131" s="42"/>
      <c r="M131" s="46"/>
      <c r="N131" s="235"/>
      <c r="O131" s="236"/>
      <c r="P131" s="86"/>
      <c r="Q131" s="86"/>
      <c r="R131" s="86"/>
      <c r="S131" s="86"/>
      <c r="T131" s="86"/>
      <c r="U131" s="86"/>
      <c r="V131" s="86"/>
      <c r="W131" s="86"/>
      <c r="X131" s="87"/>
      <c r="Y131" s="40"/>
      <c r="Z131" s="40"/>
      <c r="AA131" s="40"/>
      <c r="AB131" s="40"/>
      <c r="AC131" s="40"/>
      <c r="AD131" s="40"/>
      <c r="AE131" s="40"/>
      <c r="AT131" s="19" t="s">
        <v>220</v>
      </c>
      <c r="AU131" s="19" t="s">
        <v>86</v>
      </c>
    </row>
    <row r="132" s="2" customFormat="1" ht="21.75" customHeight="1">
      <c r="A132" s="40"/>
      <c r="B132" s="41"/>
      <c r="C132" s="259" t="s">
        <v>314</v>
      </c>
      <c r="D132" s="259" t="s">
        <v>452</v>
      </c>
      <c r="E132" s="260" t="s">
        <v>2711</v>
      </c>
      <c r="F132" s="261" t="s">
        <v>2712</v>
      </c>
      <c r="G132" s="262" t="s">
        <v>345</v>
      </c>
      <c r="H132" s="263">
        <v>20</v>
      </c>
      <c r="I132" s="264"/>
      <c r="J132" s="265"/>
      <c r="K132" s="266">
        <f>ROUND(P132*H132,2)</f>
        <v>0</v>
      </c>
      <c r="L132" s="261" t="s">
        <v>22</v>
      </c>
      <c r="M132" s="267"/>
      <c r="N132" s="268" t="s">
        <v>22</v>
      </c>
      <c r="O132" s="226" t="s">
        <v>46</v>
      </c>
      <c r="P132" s="227">
        <f>I132+J132</f>
        <v>0</v>
      </c>
      <c r="Q132" s="227">
        <f>ROUND(I132*H132,2)</f>
        <v>0</v>
      </c>
      <c r="R132" s="227">
        <f>ROUND(J132*H132,2)</f>
        <v>0</v>
      </c>
      <c r="S132" s="86"/>
      <c r="T132" s="228">
        <f>S132*H132</f>
        <v>0</v>
      </c>
      <c r="U132" s="228">
        <v>0</v>
      </c>
      <c r="V132" s="228">
        <f>U132*H132</f>
        <v>0</v>
      </c>
      <c r="W132" s="228">
        <v>0</v>
      </c>
      <c r="X132" s="229">
        <f>W132*H132</f>
        <v>0</v>
      </c>
      <c r="Y132" s="40"/>
      <c r="Z132" s="40"/>
      <c r="AA132" s="40"/>
      <c r="AB132" s="40"/>
      <c r="AC132" s="40"/>
      <c r="AD132" s="40"/>
      <c r="AE132" s="40"/>
      <c r="AR132" s="230" t="s">
        <v>402</v>
      </c>
      <c r="AT132" s="230" t="s">
        <v>452</v>
      </c>
      <c r="AU132" s="230" t="s">
        <v>86</v>
      </c>
      <c r="AY132" s="19" t="s">
        <v>211</v>
      </c>
      <c r="BE132" s="231">
        <f>IF(O132="základní",K132,0)</f>
        <v>0</v>
      </c>
      <c r="BF132" s="231">
        <f>IF(O132="snížená",K132,0)</f>
        <v>0</v>
      </c>
      <c r="BG132" s="231">
        <f>IF(O132="zákl. přenesená",K132,0)</f>
        <v>0</v>
      </c>
      <c r="BH132" s="231">
        <f>IF(O132="sníž. přenesená",K132,0)</f>
        <v>0</v>
      </c>
      <c r="BI132" s="231">
        <f>IF(O132="nulová",K132,0)</f>
        <v>0</v>
      </c>
      <c r="BJ132" s="19" t="s">
        <v>84</v>
      </c>
      <c r="BK132" s="231">
        <f>ROUND(P132*H132,2)</f>
        <v>0</v>
      </c>
      <c r="BL132" s="19" t="s">
        <v>302</v>
      </c>
      <c r="BM132" s="230" t="s">
        <v>2713</v>
      </c>
    </row>
    <row r="133" s="2" customFormat="1">
      <c r="A133" s="40"/>
      <c r="B133" s="41"/>
      <c r="C133" s="42"/>
      <c r="D133" s="232" t="s">
        <v>220</v>
      </c>
      <c r="E133" s="42"/>
      <c r="F133" s="233" t="s">
        <v>2712</v>
      </c>
      <c r="G133" s="42"/>
      <c r="H133" s="42"/>
      <c r="I133" s="234"/>
      <c r="J133" s="234"/>
      <c r="K133" s="42"/>
      <c r="L133" s="42"/>
      <c r="M133" s="46"/>
      <c r="N133" s="235"/>
      <c r="O133" s="236"/>
      <c r="P133" s="86"/>
      <c r="Q133" s="86"/>
      <c r="R133" s="86"/>
      <c r="S133" s="86"/>
      <c r="T133" s="86"/>
      <c r="U133" s="86"/>
      <c r="V133" s="86"/>
      <c r="W133" s="86"/>
      <c r="X133" s="87"/>
      <c r="Y133" s="40"/>
      <c r="Z133" s="40"/>
      <c r="AA133" s="40"/>
      <c r="AB133" s="40"/>
      <c r="AC133" s="40"/>
      <c r="AD133" s="40"/>
      <c r="AE133" s="40"/>
      <c r="AT133" s="19" t="s">
        <v>220</v>
      </c>
      <c r="AU133" s="19" t="s">
        <v>86</v>
      </c>
    </row>
    <row r="134" s="2" customFormat="1" ht="16.5" customHeight="1">
      <c r="A134" s="40"/>
      <c r="B134" s="41"/>
      <c r="C134" s="259" t="s">
        <v>318</v>
      </c>
      <c r="D134" s="259" t="s">
        <v>452</v>
      </c>
      <c r="E134" s="260" t="s">
        <v>2714</v>
      </c>
      <c r="F134" s="261" t="s">
        <v>2715</v>
      </c>
      <c r="G134" s="262" t="s">
        <v>688</v>
      </c>
      <c r="H134" s="263">
        <v>50</v>
      </c>
      <c r="I134" s="264"/>
      <c r="J134" s="265"/>
      <c r="K134" s="266">
        <f>ROUND(P134*H134,2)</f>
        <v>0</v>
      </c>
      <c r="L134" s="261" t="s">
        <v>22</v>
      </c>
      <c r="M134" s="267"/>
      <c r="N134" s="268" t="s">
        <v>22</v>
      </c>
      <c r="O134" s="226" t="s">
        <v>46</v>
      </c>
      <c r="P134" s="227">
        <f>I134+J134</f>
        <v>0</v>
      </c>
      <c r="Q134" s="227">
        <f>ROUND(I134*H134,2)</f>
        <v>0</v>
      </c>
      <c r="R134" s="227">
        <f>ROUND(J134*H134,2)</f>
        <v>0</v>
      </c>
      <c r="S134" s="86"/>
      <c r="T134" s="228">
        <f>S134*H134</f>
        <v>0</v>
      </c>
      <c r="U134" s="228">
        <v>0</v>
      </c>
      <c r="V134" s="228">
        <f>U134*H134</f>
        <v>0</v>
      </c>
      <c r="W134" s="228">
        <v>0</v>
      </c>
      <c r="X134" s="229">
        <f>W134*H134</f>
        <v>0</v>
      </c>
      <c r="Y134" s="40"/>
      <c r="Z134" s="40"/>
      <c r="AA134" s="40"/>
      <c r="AB134" s="40"/>
      <c r="AC134" s="40"/>
      <c r="AD134" s="40"/>
      <c r="AE134" s="40"/>
      <c r="AR134" s="230" t="s">
        <v>402</v>
      </c>
      <c r="AT134" s="230" t="s">
        <v>452</v>
      </c>
      <c r="AU134" s="230" t="s">
        <v>86</v>
      </c>
      <c r="AY134" s="19" t="s">
        <v>211</v>
      </c>
      <c r="BE134" s="231">
        <f>IF(O134="základní",K134,0)</f>
        <v>0</v>
      </c>
      <c r="BF134" s="231">
        <f>IF(O134="snížená",K134,0)</f>
        <v>0</v>
      </c>
      <c r="BG134" s="231">
        <f>IF(O134="zákl. přenesená",K134,0)</f>
        <v>0</v>
      </c>
      <c r="BH134" s="231">
        <f>IF(O134="sníž. přenesená",K134,0)</f>
        <v>0</v>
      </c>
      <c r="BI134" s="231">
        <f>IF(O134="nulová",K134,0)</f>
        <v>0</v>
      </c>
      <c r="BJ134" s="19" t="s">
        <v>84</v>
      </c>
      <c r="BK134" s="231">
        <f>ROUND(P134*H134,2)</f>
        <v>0</v>
      </c>
      <c r="BL134" s="19" t="s">
        <v>302</v>
      </c>
      <c r="BM134" s="230" t="s">
        <v>2716</v>
      </c>
    </row>
    <row r="135" s="2" customFormat="1">
      <c r="A135" s="40"/>
      <c r="B135" s="41"/>
      <c r="C135" s="42"/>
      <c r="D135" s="232" t="s">
        <v>220</v>
      </c>
      <c r="E135" s="42"/>
      <c r="F135" s="233" t="s">
        <v>2715</v>
      </c>
      <c r="G135" s="42"/>
      <c r="H135" s="42"/>
      <c r="I135" s="234"/>
      <c r="J135" s="234"/>
      <c r="K135" s="42"/>
      <c r="L135" s="42"/>
      <c r="M135" s="46"/>
      <c r="N135" s="235"/>
      <c r="O135" s="236"/>
      <c r="P135" s="86"/>
      <c r="Q135" s="86"/>
      <c r="R135" s="86"/>
      <c r="S135" s="86"/>
      <c r="T135" s="86"/>
      <c r="U135" s="86"/>
      <c r="V135" s="86"/>
      <c r="W135" s="86"/>
      <c r="X135" s="87"/>
      <c r="Y135" s="40"/>
      <c r="Z135" s="40"/>
      <c r="AA135" s="40"/>
      <c r="AB135" s="40"/>
      <c r="AC135" s="40"/>
      <c r="AD135" s="40"/>
      <c r="AE135" s="40"/>
      <c r="AT135" s="19" t="s">
        <v>220</v>
      </c>
      <c r="AU135" s="19" t="s">
        <v>86</v>
      </c>
    </row>
    <row r="136" s="2" customFormat="1" ht="16.5" customHeight="1">
      <c r="A136" s="40"/>
      <c r="B136" s="41"/>
      <c r="C136" s="259" t="s">
        <v>323</v>
      </c>
      <c r="D136" s="259" t="s">
        <v>452</v>
      </c>
      <c r="E136" s="260" t="s">
        <v>2717</v>
      </c>
      <c r="F136" s="261" t="s">
        <v>2718</v>
      </c>
      <c r="G136" s="262" t="s">
        <v>345</v>
      </c>
      <c r="H136" s="263">
        <v>689</v>
      </c>
      <c r="I136" s="264"/>
      <c r="J136" s="265"/>
      <c r="K136" s="266">
        <f>ROUND(P136*H136,2)</f>
        <v>0</v>
      </c>
      <c r="L136" s="261" t="s">
        <v>22</v>
      </c>
      <c r="M136" s="267"/>
      <c r="N136" s="268" t="s">
        <v>22</v>
      </c>
      <c r="O136" s="226" t="s">
        <v>46</v>
      </c>
      <c r="P136" s="227">
        <f>I136+J136</f>
        <v>0</v>
      </c>
      <c r="Q136" s="227">
        <f>ROUND(I136*H136,2)</f>
        <v>0</v>
      </c>
      <c r="R136" s="227">
        <f>ROUND(J136*H136,2)</f>
        <v>0</v>
      </c>
      <c r="S136" s="86"/>
      <c r="T136" s="228">
        <f>S136*H136</f>
        <v>0</v>
      </c>
      <c r="U136" s="228">
        <v>0</v>
      </c>
      <c r="V136" s="228">
        <f>U136*H136</f>
        <v>0</v>
      </c>
      <c r="W136" s="228">
        <v>0</v>
      </c>
      <c r="X136" s="229">
        <f>W136*H136</f>
        <v>0</v>
      </c>
      <c r="Y136" s="40"/>
      <c r="Z136" s="40"/>
      <c r="AA136" s="40"/>
      <c r="AB136" s="40"/>
      <c r="AC136" s="40"/>
      <c r="AD136" s="40"/>
      <c r="AE136" s="40"/>
      <c r="AR136" s="230" t="s">
        <v>402</v>
      </c>
      <c r="AT136" s="230" t="s">
        <v>452</v>
      </c>
      <c r="AU136" s="230" t="s">
        <v>86</v>
      </c>
      <c r="AY136" s="19" t="s">
        <v>211</v>
      </c>
      <c r="BE136" s="231">
        <f>IF(O136="základní",K136,0)</f>
        <v>0</v>
      </c>
      <c r="BF136" s="231">
        <f>IF(O136="snížená",K136,0)</f>
        <v>0</v>
      </c>
      <c r="BG136" s="231">
        <f>IF(O136="zákl. přenesená",K136,0)</f>
        <v>0</v>
      </c>
      <c r="BH136" s="231">
        <f>IF(O136="sníž. přenesená",K136,0)</f>
        <v>0</v>
      </c>
      <c r="BI136" s="231">
        <f>IF(O136="nulová",K136,0)</f>
        <v>0</v>
      </c>
      <c r="BJ136" s="19" t="s">
        <v>84</v>
      </c>
      <c r="BK136" s="231">
        <f>ROUND(P136*H136,2)</f>
        <v>0</v>
      </c>
      <c r="BL136" s="19" t="s">
        <v>302</v>
      </c>
      <c r="BM136" s="230" t="s">
        <v>2719</v>
      </c>
    </row>
    <row r="137" s="2" customFormat="1">
      <c r="A137" s="40"/>
      <c r="B137" s="41"/>
      <c r="C137" s="42"/>
      <c r="D137" s="232" t="s">
        <v>220</v>
      </c>
      <c r="E137" s="42"/>
      <c r="F137" s="233" t="s">
        <v>2718</v>
      </c>
      <c r="G137" s="42"/>
      <c r="H137" s="42"/>
      <c r="I137" s="234"/>
      <c r="J137" s="234"/>
      <c r="K137" s="42"/>
      <c r="L137" s="42"/>
      <c r="M137" s="46"/>
      <c r="N137" s="235"/>
      <c r="O137" s="236"/>
      <c r="P137" s="86"/>
      <c r="Q137" s="86"/>
      <c r="R137" s="86"/>
      <c r="S137" s="86"/>
      <c r="T137" s="86"/>
      <c r="U137" s="86"/>
      <c r="V137" s="86"/>
      <c r="W137" s="86"/>
      <c r="X137" s="87"/>
      <c r="Y137" s="40"/>
      <c r="Z137" s="40"/>
      <c r="AA137" s="40"/>
      <c r="AB137" s="40"/>
      <c r="AC137" s="40"/>
      <c r="AD137" s="40"/>
      <c r="AE137" s="40"/>
      <c r="AT137" s="19" t="s">
        <v>220</v>
      </c>
      <c r="AU137" s="19" t="s">
        <v>86</v>
      </c>
    </row>
    <row r="138" s="2" customFormat="1" ht="16.5" customHeight="1">
      <c r="A138" s="40"/>
      <c r="B138" s="41"/>
      <c r="C138" s="259" t="s">
        <v>8</v>
      </c>
      <c r="D138" s="259" t="s">
        <v>452</v>
      </c>
      <c r="E138" s="260" t="s">
        <v>2720</v>
      </c>
      <c r="F138" s="261" t="s">
        <v>2721</v>
      </c>
      <c r="G138" s="262" t="s">
        <v>345</v>
      </c>
      <c r="H138" s="263">
        <v>689</v>
      </c>
      <c r="I138" s="264"/>
      <c r="J138" s="265"/>
      <c r="K138" s="266">
        <f>ROUND(P138*H138,2)</f>
        <v>0</v>
      </c>
      <c r="L138" s="261" t="s">
        <v>22</v>
      </c>
      <c r="M138" s="267"/>
      <c r="N138" s="268" t="s">
        <v>22</v>
      </c>
      <c r="O138" s="226" t="s">
        <v>46</v>
      </c>
      <c r="P138" s="227">
        <f>I138+J138</f>
        <v>0</v>
      </c>
      <c r="Q138" s="227">
        <f>ROUND(I138*H138,2)</f>
        <v>0</v>
      </c>
      <c r="R138" s="227">
        <f>ROUND(J138*H138,2)</f>
        <v>0</v>
      </c>
      <c r="S138" s="86"/>
      <c r="T138" s="228">
        <f>S138*H138</f>
        <v>0</v>
      </c>
      <c r="U138" s="228">
        <v>0</v>
      </c>
      <c r="V138" s="228">
        <f>U138*H138</f>
        <v>0</v>
      </c>
      <c r="W138" s="228">
        <v>0</v>
      </c>
      <c r="X138" s="229">
        <f>W138*H138</f>
        <v>0</v>
      </c>
      <c r="Y138" s="40"/>
      <c r="Z138" s="40"/>
      <c r="AA138" s="40"/>
      <c r="AB138" s="40"/>
      <c r="AC138" s="40"/>
      <c r="AD138" s="40"/>
      <c r="AE138" s="40"/>
      <c r="AR138" s="230" t="s">
        <v>402</v>
      </c>
      <c r="AT138" s="230" t="s">
        <v>452</v>
      </c>
      <c r="AU138" s="230" t="s">
        <v>86</v>
      </c>
      <c r="AY138" s="19" t="s">
        <v>211</v>
      </c>
      <c r="BE138" s="231">
        <f>IF(O138="základní",K138,0)</f>
        <v>0</v>
      </c>
      <c r="BF138" s="231">
        <f>IF(O138="snížená",K138,0)</f>
        <v>0</v>
      </c>
      <c r="BG138" s="231">
        <f>IF(O138="zákl. přenesená",K138,0)</f>
        <v>0</v>
      </c>
      <c r="BH138" s="231">
        <f>IF(O138="sníž. přenesená",K138,0)</f>
        <v>0</v>
      </c>
      <c r="BI138" s="231">
        <f>IF(O138="nulová",K138,0)</f>
        <v>0</v>
      </c>
      <c r="BJ138" s="19" t="s">
        <v>84</v>
      </c>
      <c r="BK138" s="231">
        <f>ROUND(P138*H138,2)</f>
        <v>0</v>
      </c>
      <c r="BL138" s="19" t="s">
        <v>302</v>
      </c>
      <c r="BM138" s="230" t="s">
        <v>2722</v>
      </c>
    </row>
    <row r="139" s="2" customFormat="1">
      <c r="A139" s="40"/>
      <c r="B139" s="41"/>
      <c r="C139" s="42"/>
      <c r="D139" s="232" t="s">
        <v>220</v>
      </c>
      <c r="E139" s="42"/>
      <c r="F139" s="233" t="s">
        <v>2721</v>
      </c>
      <c r="G139" s="42"/>
      <c r="H139" s="42"/>
      <c r="I139" s="234"/>
      <c r="J139" s="234"/>
      <c r="K139" s="42"/>
      <c r="L139" s="42"/>
      <c r="M139" s="46"/>
      <c r="N139" s="235"/>
      <c r="O139" s="236"/>
      <c r="P139" s="86"/>
      <c r="Q139" s="86"/>
      <c r="R139" s="86"/>
      <c r="S139" s="86"/>
      <c r="T139" s="86"/>
      <c r="U139" s="86"/>
      <c r="V139" s="86"/>
      <c r="W139" s="86"/>
      <c r="X139" s="87"/>
      <c r="Y139" s="40"/>
      <c r="Z139" s="40"/>
      <c r="AA139" s="40"/>
      <c r="AB139" s="40"/>
      <c r="AC139" s="40"/>
      <c r="AD139" s="40"/>
      <c r="AE139" s="40"/>
      <c r="AT139" s="19" t="s">
        <v>220</v>
      </c>
      <c r="AU139" s="19" t="s">
        <v>86</v>
      </c>
    </row>
    <row r="140" s="2" customFormat="1" ht="16.5" customHeight="1">
      <c r="A140" s="40"/>
      <c r="B140" s="41"/>
      <c r="C140" s="259" t="s">
        <v>337</v>
      </c>
      <c r="D140" s="259" t="s">
        <v>452</v>
      </c>
      <c r="E140" s="260" t="s">
        <v>2723</v>
      </c>
      <c r="F140" s="261" t="s">
        <v>2724</v>
      </c>
      <c r="G140" s="262" t="s">
        <v>345</v>
      </c>
      <c r="H140" s="263">
        <v>689</v>
      </c>
      <c r="I140" s="264"/>
      <c r="J140" s="265"/>
      <c r="K140" s="266">
        <f>ROUND(P140*H140,2)</f>
        <v>0</v>
      </c>
      <c r="L140" s="261" t="s">
        <v>22</v>
      </c>
      <c r="M140" s="267"/>
      <c r="N140" s="268" t="s">
        <v>22</v>
      </c>
      <c r="O140" s="226" t="s">
        <v>46</v>
      </c>
      <c r="P140" s="227">
        <f>I140+J140</f>
        <v>0</v>
      </c>
      <c r="Q140" s="227">
        <f>ROUND(I140*H140,2)</f>
        <v>0</v>
      </c>
      <c r="R140" s="227">
        <f>ROUND(J140*H140,2)</f>
        <v>0</v>
      </c>
      <c r="S140" s="86"/>
      <c r="T140" s="228">
        <f>S140*H140</f>
        <v>0</v>
      </c>
      <c r="U140" s="228">
        <v>0</v>
      </c>
      <c r="V140" s="228">
        <f>U140*H140</f>
        <v>0</v>
      </c>
      <c r="W140" s="228">
        <v>0</v>
      </c>
      <c r="X140" s="229">
        <f>W140*H140</f>
        <v>0</v>
      </c>
      <c r="Y140" s="40"/>
      <c r="Z140" s="40"/>
      <c r="AA140" s="40"/>
      <c r="AB140" s="40"/>
      <c r="AC140" s="40"/>
      <c r="AD140" s="40"/>
      <c r="AE140" s="40"/>
      <c r="AR140" s="230" t="s">
        <v>402</v>
      </c>
      <c r="AT140" s="230" t="s">
        <v>452</v>
      </c>
      <c r="AU140" s="230" t="s">
        <v>86</v>
      </c>
      <c r="AY140" s="19" t="s">
        <v>211</v>
      </c>
      <c r="BE140" s="231">
        <f>IF(O140="základní",K140,0)</f>
        <v>0</v>
      </c>
      <c r="BF140" s="231">
        <f>IF(O140="snížená",K140,0)</f>
        <v>0</v>
      </c>
      <c r="BG140" s="231">
        <f>IF(O140="zákl. přenesená",K140,0)</f>
        <v>0</v>
      </c>
      <c r="BH140" s="231">
        <f>IF(O140="sníž. přenesená",K140,0)</f>
        <v>0</v>
      </c>
      <c r="BI140" s="231">
        <f>IF(O140="nulová",K140,0)</f>
        <v>0</v>
      </c>
      <c r="BJ140" s="19" t="s">
        <v>84</v>
      </c>
      <c r="BK140" s="231">
        <f>ROUND(P140*H140,2)</f>
        <v>0</v>
      </c>
      <c r="BL140" s="19" t="s">
        <v>302</v>
      </c>
      <c r="BM140" s="230" t="s">
        <v>2725</v>
      </c>
    </row>
    <row r="141" s="2" customFormat="1">
      <c r="A141" s="40"/>
      <c r="B141" s="41"/>
      <c r="C141" s="42"/>
      <c r="D141" s="232" t="s">
        <v>220</v>
      </c>
      <c r="E141" s="42"/>
      <c r="F141" s="233" t="s">
        <v>2724</v>
      </c>
      <c r="G141" s="42"/>
      <c r="H141" s="42"/>
      <c r="I141" s="234"/>
      <c r="J141" s="234"/>
      <c r="K141" s="42"/>
      <c r="L141" s="42"/>
      <c r="M141" s="46"/>
      <c r="N141" s="235"/>
      <c r="O141" s="236"/>
      <c r="P141" s="86"/>
      <c r="Q141" s="86"/>
      <c r="R141" s="86"/>
      <c r="S141" s="86"/>
      <c r="T141" s="86"/>
      <c r="U141" s="86"/>
      <c r="V141" s="86"/>
      <c r="W141" s="86"/>
      <c r="X141" s="87"/>
      <c r="Y141" s="40"/>
      <c r="Z141" s="40"/>
      <c r="AA141" s="40"/>
      <c r="AB141" s="40"/>
      <c r="AC141" s="40"/>
      <c r="AD141" s="40"/>
      <c r="AE141" s="40"/>
      <c r="AT141" s="19" t="s">
        <v>220</v>
      </c>
      <c r="AU141" s="19" t="s">
        <v>86</v>
      </c>
    </row>
    <row r="142" s="2" customFormat="1" ht="16.5" customHeight="1">
      <c r="A142" s="40"/>
      <c r="B142" s="41"/>
      <c r="C142" s="259" t="s">
        <v>342</v>
      </c>
      <c r="D142" s="259" t="s">
        <v>452</v>
      </c>
      <c r="E142" s="260" t="s">
        <v>2726</v>
      </c>
      <c r="F142" s="261" t="s">
        <v>2727</v>
      </c>
      <c r="G142" s="262" t="s">
        <v>688</v>
      </c>
      <c r="H142" s="263">
        <v>6</v>
      </c>
      <c r="I142" s="264"/>
      <c r="J142" s="265"/>
      <c r="K142" s="266">
        <f>ROUND(P142*H142,2)</f>
        <v>0</v>
      </c>
      <c r="L142" s="261" t="s">
        <v>22</v>
      </c>
      <c r="M142" s="267"/>
      <c r="N142" s="268" t="s">
        <v>22</v>
      </c>
      <c r="O142" s="226" t="s">
        <v>46</v>
      </c>
      <c r="P142" s="227">
        <f>I142+J142</f>
        <v>0</v>
      </c>
      <c r="Q142" s="227">
        <f>ROUND(I142*H142,2)</f>
        <v>0</v>
      </c>
      <c r="R142" s="227">
        <f>ROUND(J142*H142,2)</f>
        <v>0</v>
      </c>
      <c r="S142" s="86"/>
      <c r="T142" s="228">
        <f>S142*H142</f>
        <v>0</v>
      </c>
      <c r="U142" s="228">
        <v>0</v>
      </c>
      <c r="V142" s="228">
        <f>U142*H142</f>
        <v>0</v>
      </c>
      <c r="W142" s="228">
        <v>0</v>
      </c>
      <c r="X142" s="229">
        <f>W142*H142</f>
        <v>0</v>
      </c>
      <c r="Y142" s="40"/>
      <c r="Z142" s="40"/>
      <c r="AA142" s="40"/>
      <c r="AB142" s="40"/>
      <c r="AC142" s="40"/>
      <c r="AD142" s="40"/>
      <c r="AE142" s="40"/>
      <c r="AR142" s="230" t="s">
        <v>402</v>
      </c>
      <c r="AT142" s="230" t="s">
        <v>452</v>
      </c>
      <c r="AU142" s="230" t="s">
        <v>86</v>
      </c>
      <c r="AY142" s="19" t="s">
        <v>211</v>
      </c>
      <c r="BE142" s="231">
        <f>IF(O142="základní",K142,0)</f>
        <v>0</v>
      </c>
      <c r="BF142" s="231">
        <f>IF(O142="snížená",K142,0)</f>
        <v>0</v>
      </c>
      <c r="BG142" s="231">
        <f>IF(O142="zákl. přenesená",K142,0)</f>
        <v>0</v>
      </c>
      <c r="BH142" s="231">
        <f>IF(O142="sníž. přenesená",K142,0)</f>
        <v>0</v>
      </c>
      <c r="BI142" s="231">
        <f>IF(O142="nulová",K142,0)</f>
        <v>0</v>
      </c>
      <c r="BJ142" s="19" t="s">
        <v>84</v>
      </c>
      <c r="BK142" s="231">
        <f>ROUND(P142*H142,2)</f>
        <v>0</v>
      </c>
      <c r="BL142" s="19" t="s">
        <v>302</v>
      </c>
      <c r="BM142" s="230" t="s">
        <v>2728</v>
      </c>
    </row>
    <row r="143" s="2" customFormat="1">
      <c r="A143" s="40"/>
      <c r="B143" s="41"/>
      <c r="C143" s="42"/>
      <c r="D143" s="232" t="s">
        <v>220</v>
      </c>
      <c r="E143" s="42"/>
      <c r="F143" s="233" t="s">
        <v>2727</v>
      </c>
      <c r="G143" s="42"/>
      <c r="H143" s="42"/>
      <c r="I143" s="234"/>
      <c r="J143" s="234"/>
      <c r="K143" s="42"/>
      <c r="L143" s="42"/>
      <c r="M143" s="46"/>
      <c r="N143" s="235"/>
      <c r="O143" s="236"/>
      <c r="P143" s="86"/>
      <c r="Q143" s="86"/>
      <c r="R143" s="86"/>
      <c r="S143" s="86"/>
      <c r="T143" s="86"/>
      <c r="U143" s="86"/>
      <c r="V143" s="86"/>
      <c r="W143" s="86"/>
      <c r="X143" s="87"/>
      <c r="Y143" s="40"/>
      <c r="Z143" s="40"/>
      <c r="AA143" s="40"/>
      <c r="AB143" s="40"/>
      <c r="AC143" s="40"/>
      <c r="AD143" s="40"/>
      <c r="AE143" s="40"/>
      <c r="AT143" s="19" t="s">
        <v>220</v>
      </c>
      <c r="AU143" s="19" t="s">
        <v>86</v>
      </c>
    </row>
    <row r="144" s="2" customFormat="1" ht="16.5" customHeight="1">
      <c r="A144" s="40"/>
      <c r="B144" s="41"/>
      <c r="C144" s="259" t="s">
        <v>349</v>
      </c>
      <c r="D144" s="259" t="s">
        <v>452</v>
      </c>
      <c r="E144" s="260" t="s">
        <v>2729</v>
      </c>
      <c r="F144" s="261" t="s">
        <v>2730</v>
      </c>
      <c r="G144" s="262" t="s">
        <v>688</v>
      </c>
      <c r="H144" s="263">
        <v>15</v>
      </c>
      <c r="I144" s="264"/>
      <c r="J144" s="265"/>
      <c r="K144" s="266">
        <f>ROUND(P144*H144,2)</f>
        <v>0</v>
      </c>
      <c r="L144" s="261" t="s">
        <v>22</v>
      </c>
      <c r="M144" s="267"/>
      <c r="N144" s="268" t="s">
        <v>22</v>
      </c>
      <c r="O144" s="226" t="s">
        <v>46</v>
      </c>
      <c r="P144" s="227">
        <f>I144+J144</f>
        <v>0</v>
      </c>
      <c r="Q144" s="227">
        <f>ROUND(I144*H144,2)</f>
        <v>0</v>
      </c>
      <c r="R144" s="227">
        <f>ROUND(J144*H144,2)</f>
        <v>0</v>
      </c>
      <c r="S144" s="86"/>
      <c r="T144" s="228">
        <f>S144*H144</f>
        <v>0</v>
      </c>
      <c r="U144" s="228">
        <v>0</v>
      </c>
      <c r="V144" s="228">
        <f>U144*H144</f>
        <v>0</v>
      </c>
      <c r="W144" s="228">
        <v>0</v>
      </c>
      <c r="X144" s="229">
        <f>W144*H144</f>
        <v>0</v>
      </c>
      <c r="Y144" s="40"/>
      <c r="Z144" s="40"/>
      <c r="AA144" s="40"/>
      <c r="AB144" s="40"/>
      <c r="AC144" s="40"/>
      <c r="AD144" s="40"/>
      <c r="AE144" s="40"/>
      <c r="AR144" s="230" t="s">
        <v>402</v>
      </c>
      <c r="AT144" s="230" t="s">
        <v>452</v>
      </c>
      <c r="AU144" s="230" t="s">
        <v>86</v>
      </c>
      <c r="AY144" s="19" t="s">
        <v>211</v>
      </c>
      <c r="BE144" s="231">
        <f>IF(O144="základní",K144,0)</f>
        <v>0</v>
      </c>
      <c r="BF144" s="231">
        <f>IF(O144="snížená",K144,0)</f>
        <v>0</v>
      </c>
      <c r="BG144" s="231">
        <f>IF(O144="zákl. přenesená",K144,0)</f>
        <v>0</v>
      </c>
      <c r="BH144" s="231">
        <f>IF(O144="sníž. přenesená",K144,0)</f>
        <v>0</v>
      </c>
      <c r="BI144" s="231">
        <f>IF(O144="nulová",K144,0)</f>
        <v>0</v>
      </c>
      <c r="BJ144" s="19" t="s">
        <v>84</v>
      </c>
      <c r="BK144" s="231">
        <f>ROUND(P144*H144,2)</f>
        <v>0</v>
      </c>
      <c r="BL144" s="19" t="s">
        <v>302</v>
      </c>
      <c r="BM144" s="230" t="s">
        <v>2731</v>
      </c>
    </row>
    <row r="145" s="2" customFormat="1">
      <c r="A145" s="40"/>
      <c r="B145" s="41"/>
      <c r="C145" s="42"/>
      <c r="D145" s="232" t="s">
        <v>220</v>
      </c>
      <c r="E145" s="42"/>
      <c r="F145" s="233" t="s">
        <v>2730</v>
      </c>
      <c r="G145" s="42"/>
      <c r="H145" s="42"/>
      <c r="I145" s="234"/>
      <c r="J145" s="234"/>
      <c r="K145" s="42"/>
      <c r="L145" s="42"/>
      <c r="M145" s="46"/>
      <c r="N145" s="235"/>
      <c r="O145" s="236"/>
      <c r="P145" s="86"/>
      <c r="Q145" s="86"/>
      <c r="R145" s="86"/>
      <c r="S145" s="86"/>
      <c r="T145" s="86"/>
      <c r="U145" s="86"/>
      <c r="V145" s="86"/>
      <c r="W145" s="86"/>
      <c r="X145" s="87"/>
      <c r="Y145" s="40"/>
      <c r="Z145" s="40"/>
      <c r="AA145" s="40"/>
      <c r="AB145" s="40"/>
      <c r="AC145" s="40"/>
      <c r="AD145" s="40"/>
      <c r="AE145" s="40"/>
      <c r="AT145" s="19" t="s">
        <v>220</v>
      </c>
      <c r="AU145" s="19" t="s">
        <v>86</v>
      </c>
    </row>
    <row r="146" s="2" customFormat="1" ht="16.5" customHeight="1">
      <c r="A146" s="40"/>
      <c r="B146" s="41"/>
      <c r="C146" s="259" t="s">
        <v>356</v>
      </c>
      <c r="D146" s="259" t="s">
        <v>452</v>
      </c>
      <c r="E146" s="260" t="s">
        <v>2732</v>
      </c>
      <c r="F146" s="261" t="s">
        <v>2733</v>
      </c>
      <c r="G146" s="262" t="s">
        <v>688</v>
      </c>
      <c r="H146" s="263">
        <v>30</v>
      </c>
      <c r="I146" s="264"/>
      <c r="J146" s="265"/>
      <c r="K146" s="266">
        <f>ROUND(P146*H146,2)</f>
        <v>0</v>
      </c>
      <c r="L146" s="261" t="s">
        <v>22</v>
      </c>
      <c r="M146" s="267"/>
      <c r="N146" s="268" t="s">
        <v>22</v>
      </c>
      <c r="O146" s="226" t="s">
        <v>46</v>
      </c>
      <c r="P146" s="227">
        <f>I146+J146</f>
        <v>0</v>
      </c>
      <c r="Q146" s="227">
        <f>ROUND(I146*H146,2)</f>
        <v>0</v>
      </c>
      <c r="R146" s="227">
        <f>ROUND(J146*H146,2)</f>
        <v>0</v>
      </c>
      <c r="S146" s="86"/>
      <c r="T146" s="228">
        <f>S146*H146</f>
        <v>0</v>
      </c>
      <c r="U146" s="228">
        <v>0</v>
      </c>
      <c r="V146" s="228">
        <f>U146*H146</f>
        <v>0</v>
      </c>
      <c r="W146" s="228">
        <v>0</v>
      </c>
      <c r="X146" s="229">
        <f>W146*H146</f>
        <v>0</v>
      </c>
      <c r="Y146" s="40"/>
      <c r="Z146" s="40"/>
      <c r="AA146" s="40"/>
      <c r="AB146" s="40"/>
      <c r="AC146" s="40"/>
      <c r="AD146" s="40"/>
      <c r="AE146" s="40"/>
      <c r="AR146" s="230" t="s">
        <v>402</v>
      </c>
      <c r="AT146" s="230" t="s">
        <v>452</v>
      </c>
      <c r="AU146" s="230" t="s">
        <v>86</v>
      </c>
      <c r="AY146" s="19" t="s">
        <v>211</v>
      </c>
      <c r="BE146" s="231">
        <f>IF(O146="základní",K146,0)</f>
        <v>0</v>
      </c>
      <c r="BF146" s="231">
        <f>IF(O146="snížená",K146,0)</f>
        <v>0</v>
      </c>
      <c r="BG146" s="231">
        <f>IF(O146="zákl. přenesená",K146,0)</f>
        <v>0</v>
      </c>
      <c r="BH146" s="231">
        <f>IF(O146="sníž. přenesená",K146,0)</f>
        <v>0</v>
      </c>
      <c r="BI146" s="231">
        <f>IF(O146="nulová",K146,0)</f>
        <v>0</v>
      </c>
      <c r="BJ146" s="19" t="s">
        <v>84</v>
      </c>
      <c r="BK146" s="231">
        <f>ROUND(P146*H146,2)</f>
        <v>0</v>
      </c>
      <c r="BL146" s="19" t="s">
        <v>302</v>
      </c>
      <c r="BM146" s="230" t="s">
        <v>2734</v>
      </c>
    </row>
    <row r="147" s="2" customFormat="1">
      <c r="A147" s="40"/>
      <c r="B147" s="41"/>
      <c r="C147" s="42"/>
      <c r="D147" s="232" t="s">
        <v>220</v>
      </c>
      <c r="E147" s="42"/>
      <c r="F147" s="233" t="s">
        <v>2733</v>
      </c>
      <c r="G147" s="42"/>
      <c r="H147" s="42"/>
      <c r="I147" s="234"/>
      <c r="J147" s="234"/>
      <c r="K147" s="42"/>
      <c r="L147" s="42"/>
      <c r="M147" s="46"/>
      <c r="N147" s="235"/>
      <c r="O147" s="236"/>
      <c r="P147" s="86"/>
      <c r="Q147" s="86"/>
      <c r="R147" s="86"/>
      <c r="S147" s="86"/>
      <c r="T147" s="86"/>
      <c r="U147" s="86"/>
      <c r="V147" s="86"/>
      <c r="W147" s="86"/>
      <c r="X147" s="87"/>
      <c r="Y147" s="40"/>
      <c r="Z147" s="40"/>
      <c r="AA147" s="40"/>
      <c r="AB147" s="40"/>
      <c r="AC147" s="40"/>
      <c r="AD147" s="40"/>
      <c r="AE147" s="40"/>
      <c r="AT147" s="19" t="s">
        <v>220</v>
      </c>
      <c r="AU147" s="19" t="s">
        <v>86</v>
      </c>
    </row>
    <row r="148" s="2" customFormat="1" ht="16.5" customHeight="1">
      <c r="A148" s="40"/>
      <c r="B148" s="41"/>
      <c r="C148" s="259" t="s">
        <v>362</v>
      </c>
      <c r="D148" s="259" t="s">
        <v>452</v>
      </c>
      <c r="E148" s="260" t="s">
        <v>2735</v>
      </c>
      <c r="F148" s="261" t="s">
        <v>2736</v>
      </c>
      <c r="G148" s="262" t="s">
        <v>688</v>
      </c>
      <c r="H148" s="263">
        <v>5</v>
      </c>
      <c r="I148" s="264"/>
      <c r="J148" s="265"/>
      <c r="K148" s="266">
        <f>ROUND(P148*H148,2)</f>
        <v>0</v>
      </c>
      <c r="L148" s="261" t="s">
        <v>22</v>
      </c>
      <c r="M148" s="267"/>
      <c r="N148" s="268" t="s">
        <v>22</v>
      </c>
      <c r="O148" s="226" t="s">
        <v>46</v>
      </c>
      <c r="P148" s="227">
        <f>I148+J148</f>
        <v>0</v>
      </c>
      <c r="Q148" s="227">
        <f>ROUND(I148*H148,2)</f>
        <v>0</v>
      </c>
      <c r="R148" s="227">
        <f>ROUND(J148*H148,2)</f>
        <v>0</v>
      </c>
      <c r="S148" s="86"/>
      <c r="T148" s="228">
        <f>S148*H148</f>
        <v>0</v>
      </c>
      <c r="U148" s="228">
        <v>0</v>
      </c>
      <c r="V148" s="228">
        <f>U148*H148</f>
        <v>0</v>
      </c>
      <c r="W148" s="228">
        <v>0</v>
      </c>
      <c r="X148" s="229">
        <f>W148*H148</f>
        <v>0</v>
      </c>
      <c r="Y148" s="40"/>
      <c r="Z148" s="40"/>
      <c r="AA148" s="40"/>
      <c r="AB148" s="40"/>
      <c r="AC148" s="40"/>
      <c r="AD148" s="40"/>
      <c r="AE148" s="40"/>
      <c r="AR148" s="230" t="s">
        <v>402</v>
      </c>
      <c r="AT148" s="230" t="s">
        <v>452</v>
      </c>
      <c r="AU148" s="230" t="s">
        <v>86</v>
      </c>
      <c r="AY148" s="19" t="s">
        <v>211</v>
      </c>
      <c r="BE148" s="231">
        <f>IF(O148="základní",K148,0)</f>
        <v>0</v>
      </c>
      <c r="BF148" s="231">
        <f>IF(O148="snížená",K148,0)</f>
        <v>0</v>
      </c>
      <c r="BG148" s="231">
        <f>IF(O148="zákl. přenesená",K148,0)</f>
        <v>0</v>
      </c>
      <c r="BH148" s="231">
        <f>IF(O148="sníž. přenesená",K148,0)</f>
        <v>0</v>
      </c>
      <c r="BI148" s="231">
        <f>IF(O148="nulová",K148,0)</f>
        <v>0</v>
      </c>
      <c r="BJ148" s="19" t="s">
        <v>84</v>
      </c>
      <c r="BK148" s="231">
        <f>ROUND(P148*H148,2)</f>
        <v>0</v>
      </c>
      <c r="BL148" s="19" t="s">
        <v>302</v>
      </c>
      <c r="BM148" s="230" t="s">
        <v>2737</v>
      </c>
    </row>
    <row r="149" s="2" customFormat="1">
      <c r="A149" s="40"/>
      <c r="B149" s="41"/>
      <c r="C149" s="42"/>
      <c r="D149" s="232" t="s">
        <v>220</v>
      </c>
      <c r="E149" s="42"/>
      <c r="F149" s="233" t="s">
        <v>2736</v>
      </c>
      <c r="G149" s="42"/>
      <c r="H149" s="42"/>
      <c r="I149" s="234"/>
      <c r="J149" s="234"/>
      <c r="K149" s="42"/>
      <c r="L149" s="42"/>
      <c r="M149" s="46"/>
      <c r="N149" s="235"/>
      <c r="O149" s="236"/>
      <c r="P149" s="86"/>
      <c r="Q149" s="86"/>
      <c r="R149" s="86"/>
      <c r="S149" s="86"/>
      <c r="T149" s="86"/>
      <c r="U149" s="86"/>
      <c r="V149" s="86"/>
      <c r="W149" s="86"/>
      <c r="X149" s="87"/>
      <c r="Y149" s="40"/>
      <c r="Z149" s="40"/>
      <c r="AA149" s="40"/>
      <c r="AB149" s="40"/>
      <c r="AC149" s="40"/>
      <c r="AD149" s="40"/>
      <c r="AE149" s="40"/>
      <c r="AT149" s="19" t="s">
        <v>220</v>
      </c>
      <c r="AU149" s="19" t="s">
        <v>86</v>
      </c>
    </row>
    <row r="150" s="2" customFormat="1" ht="16.5" customHeight="1">
      <c r="A150" s="40"/>
      <c r="B150" s="41"/>
      <c r="C150" s="259" t="s">
        <v>368</v>
      </c>
      <c r="D150" s="259" t="s">
        <v>452</v>
      </c>
      <c r="E150" s="260" t="s">
        <v>2738</v>
      </c>
      <c r="F150" s="261" t="s">
        <v>2739</v>
      </c>
      <c r="G150" s="262" t="s">
        <v>688</v>
      </c>
      <c r="H150" s="263">
        <v>5</v>
      </c>
      <c r="I150" s="264"/>
      <c r="J150" s="265"/>
      <c r="K150" s="266">
        <f>ROUND(P150*H150,2)</f>
        <v>0</v>
      </c>
      <c r="L150" s="261" t="s">
        <v>22</v>
      </c>
      <c r="M150" s="267"/>
      <c r="N150" s="268" t="s">
        <v>22</v>
      </c>
      <c r="O150" s="226" t="s">
        <v>46</v>
      </c>
      <c r="P150" s="227">
        <f>I150+J150</f>
        <v>0</v>
      </c>
      <c r="Q150" s="227">
        <f>ROUND(I150*H150,2)</f>
        <v>0</v>
      </c>
      <c r="R150" s="227">
        <f>ROUND(J150*H150,2)</f>
        <v>0</v>
      </c>
      <c r="S150" s="86"/>
      <c r="T150" s="228">
        <f>S150*H150</f>
        <v>0</v>
      </c>
      <c r="U150" s="228">
        <v>0</v>
      </c>
      <c r="V150" s="228">
        <f>U150*H150</f>
        <v>0</v>
      </c>
      <c r="W150" s="228">
        <v>0</v>
      </c>
      <c r="X150" s="229">
        <f>W150*H150</f>
        <v>0</v>
      </c>
      <c r="Y150" s="40"/>
      <c r="Z150" s="40"/>
      <c r="AA150" s="40"/>
      <c r="AB150" s="40"/>
      <c r="AC150" s="40"/>
      <c r="AD150" s="40"/>
      <c r="AE150" s="40"/>
      <c r="AR150" s="230" t="s">
        <v>402</v>
      </c>
      <c r="AT150" s="230" t="s">
        <v>452</v>
      </c>
      <c r="AU150" s="230" t="s">
        <v>86</v>
      </c>
      <c r="AY150" s="19" t="s">
        <v>211</v>
      </c>
      <c r="BE150" s="231">
        <f>IF(O150="základní",K150,0)</f>
        <v>0</v>
      </c>
      <c r="BF150" s="231">
        <f>IF(O150="snížená",K150,0)</f>
        <v>0</v>
      </c>
      <c r="BG150" s="231">
        <f>IF(O150="zákl. přenesená",K150,0)</f>
        <v>0</v>
      </c>
      <c r="BH150" s="231">
        <f>IF(O150="sníž. přenesená",K150,0)</f>
        <v>0</v>
      </c>
      <c r="BI150" s="231">
        <f>IF(O150="nulová",K150,0)</f>
        <v>0</v>
      </c>
      <c r="BJ150" s="19" t="s">
        <v>84</v>
      </c>
      <c r="BK150" s="231">
        <f>ROUND(P150*H150,2)</f>
        <v>0</v>
      </c>
      <c r="BL150" s="19" t="s">
        <v>302</v>
      </c>
      <c r="BM150" s="230" t="s">
        <v>2740</v>
      </c>
    </row>
    <row r="151" s="2" customFormat="1">
      <c r="A151" s="40"/>
      <c r="B151" s="41"/>
      <c r="C151" s="42"/>
      <c r="D151" s="232" t="s">
        <v>220</v>
      </c>
      <c r="E151" s="42"/>
      <c r="F151" s="233" t="s">
        <v>2739</v>
      </c>
      <c r="G151" s="42"/>
      <c r="H151" s="42"/>
      <c r="I151" s="234"/>
      <c r="J151" s="234"/>
      <c r="K151" s="42"/>
      <c r="L151" s="42"/>
      <c r="M151" s="46"/>
      <c r="N151" s="235"/>
      <c r="O151" s="236"/>
      <c r="P151" s="86"/>
      <c r="Q151" s="86"/>
      <c r="R151" s="86"/>
      <c r="S151" s="86"/>
      <c r="T151" s="86"/>
      <c r="U151" s="86"/>
      <c r="V151" s="86"/>
      <c r="W151" s="86"/>
      <c r="X151" s="87"/>
      <c r="Y151" s="40"/>
      <c r="Z151" s="40"/>
      <c r="AA151" s="40"/>
      <c r="AB151" s="40"/>
      <c r="AC151" s="40"/>
      <c r="AD151" s="40"/>
      <c r="AE151" s="40"/>
      <c r="AT151" s="19" t="s">
        <v>220</v>
      </c>
      <c r="AU151" s="19" t="s">
        <v>86</v>
      </c>
    </row>
    <row r="152" s="2" customFormat="1" ht="16.5" customHeight="1">
      <c r="A152" s="40"/>
      <c r="B152" s="41"/>
      <c r="C152" s="259" t="s">
        <v>374</v>
      </c>
      <c r="D152" s="259" t="s">
        <v>452</v>
      </c>
      <c r="E152" s="260" t="s">
        <v>2741</v>
      </c>
      <c r="F152" s="261" t="s">
        <v>2742</v>
      </c>
      <c r="G152" s="262" t="s">
        <v>688</v>
      </c>
      <c r="H152" s="263">
        <v>1</v>
      </c>
      <c r="I152" s="264"/>
      <c r="J152" s="265"/>
      <c r="K152" s="266">
        <f>ROUND(P152*H152,2)</f>
        <v>0</v>
      </c>
      <c r="L152" s="261" t="s">
        <v>22</v>
      </c>
      <c r="M152" s="267"/>
      <c r="N152" s="268" t="s">
        <v>22</v>
      </c>
      <c r="O152" s="226" t="s">
        <v>46</v>
      </c>
      <c r="P152" s="227">
        <f>I152+J152</f>
        <v>0</v>
      </c>
      <c r="Q152" s="227">
        <f>ROUND(I152*H152,2)</f>
        <v>0</v>
      </c>
      <c r="R152" s="227">
        <f>ROUND(J152*H152,2)</f>
        <v>0</v>
      </c>
      <c r="S152" s="86"/>
      <c r="T152" s="228">
        <f>S152*H152</f>
        <v>0</v>
      </c>
      <c r="U152" s="228">
        <v>0</v>
      </c>
      <c r="V152" s="228">
        <f>U152*H152</f>
        <v>0</v>
      </c>
      <c r="W152" s="228">
        <v>0</v>
      </c>
      <c r="X152" s="229">
        <f>W152*H152</f>
        <v>0</v>
      </c>
      <c r="Y152" s="40"/>
      <c r="Z152" s="40"/>
      <c r="AA152" s="40"/>
      <c r="AB152" s="40"/>
      <c r="AC152" s="40"/>
      <c r="AD152" s="40"/>
      <c r="AE152" s="40"/>
      <c r="AR152" s="230" t="s">
        <v>402</v>
      </c>
      <c r="AT152" s="230" t="s">
        <v>452</v>
      </c>
      <c r="AU152" s="230" t="s">
        <v>86</v>
      </c>
      <c r="AY152" s="19" t="s">
        <v>211</v>
      </c>
      <c r="BE152" s="231">
        <f>IF(O152="základní",K152,0)</f>
        <v>0</v>
      </c>
      <c r="BF152" s="231">
        <f>IF(O152="snížená",K152,0)</f>
        <v>0</v>
      </c>
      <c r="BG152" s="231">
        <f>IF(O152="zákl. přenesená",K152,0)</f>
        <v>0</v>
      </c>
      <c r="BH152" s="231">
        <f>IF(O152="sníž. přenesená",K152,0)</f>
        <v>0</v>
      </c>
      <c r="BI152" s="231">
        <f>IF(O152="nulová",K152,0)</f>
        <v>0</v>
      </c>
      <c r="BJ152" s="19" t="s">
        <v>84</v>
      </c>
      <c r="BK152" s="231">
        <f>ROUND(P152*H152,2)</f>
        <v>0</v>
      </c>
      <c r="BL152" s="19" t="s">
        <v>302</v>
      </c>
      <c r="BM152" s="230" t="s">
        <v>2743</v>
      </c>
    </row>
    <row r="153" s="2" customFormat="1">
      <c r="A153" s="40"/>
      <c r="B153" s="41"/>
      <c r="C153" s="42"/>
      <c r="D153" s="232" t="s">
        <v>220</v>
      </c>
      <c r="E153" s="42"/>
      <c r="F153" s="233" t="s">
        <v>2742</v>
      </c>
      <c r="G153" s="42"/>
      <c r="H153" s="42"/>
      <c r="I153" s="234"/>
      <c r="J153" s="234"/>
      <c r="K153" s="42"/>
      <c r="L153" s="42"/>
      <c r="M153" s="46"/>
      <c r="N153" s="283"/>
      <c r="O153" s="284"/>
      <c r="P153" s="285"/>
      <c r="Q153" s="285"/>
      <c r="R153" s="285"/>
      <c r="S153" s="285"/>
      <c r="T153" s="285"/>
      <c r="U153" s="285"/>
      <c r="V153" s="285"/>
      <c r="W153" s="285"/>
      <c r="X153" s="286"/>
      <c r="Y153" s="40"/>
      <c r="Z153" s="40"/>
      <c r="AA153" s="40"/>
      <c r="AB153" s="40"/>
      <c r="AC153" s="40"/>
      <c r="AD153" s="40"/>
      <c r="AE153" s="40"/>
      <c r="AT153" s="19" t="s">
        <v>220</v>
      </c>
      <c r="AU153" s="19" t="s">
        <v>86</v>
      </c>
    </row>
    <row r="154" s="2" customFormat="1" ht="6.96" customHeight="1">
      <c r="A154" s="40"/>
      <c r="B154" s="61"/>
      <c r="C154" s="62"/>
      <c r="D154" s="62"/>
      <c r="E154" s="62"/>
      <c r="F154" s="62"/>
      <c r="G154" s="62"/>
      <c r="H154" s="62"/>
      <c r="I154" s="62"/>
      <c r="J154" s="62"/>
      <c r="K154" s="62"/>
      <c r="L154" s="62"/>
      <c r="M154" s="46"/>
      <c r="N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TJZwzQVuj/0EY3yVW4w76aCRMZYOfzc91vjdJY2R03uAmeScbX2m/QYDc01yKbw/9iGqn6PO0BDNkckN/czFog==" hashValue="HEToMUCDb+tN2e1LpE4/7Nrw0NiuUyC7gdubtvPtm85qavxvPqp2GpcVZJ1uUSG5Aap4Lrzlyfn0isA61AYMXg==" algorithmName="SHA-512" password="CC35"/>
  <autoFilter ref="C91:L153"/>
  <mergeCells count="12">
    <mergeCell ref="E7:H7"/>
    <mergeCell ref="E9:H9"/>
    <mergeCell ref="E11:H11"/>
    <mergeCell ref="E20:H20"/>
    <mergeCell ref="E29:H29"/>
    <mergeCell ref="E52:H52"/>
    <mergeCell ref="E54:H54"/>
    <mergeCell ref="E56:H56"/>
    <mergeCell ref="E80:H80"/>
    <mergeCell ref="E82:H82"/>
    <mergeCell ref="E84:H84"/>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115</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1712</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2744</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ROUND(K92,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ROUND((SUM(BE92:BE107)),  2)</f>
        <v>0</v>
      </c>
      <c r="G37" s="40"/>
      <c r="H37" s="40"/>
      <c r="I37" s="161">
        <v>0.20999999999999999</v>
      </c>
      <c r="J37" s="40"/>
      <c r="K37" s="156">
        <f>ROUND(((SUM(BE92:BE107))*I37),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ROUND((SUM(BF92:BF107)),  2)</f>
        <v>0</v>
      </c>
      <c r="G38" s="40"/>
      <c r="H38" s="40"/>
      <c r="I38" s="161">
        <v>0.14999999999999999</v>
      </c>
      <c r="J38" s="40"/>
      <c r="K38" s="156">
        <f>ROUND(((SUM(BF92:BF107))*I38),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ROUND((SUM(BG92:BG107)),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ROUND((SUM(BH92:BH107)),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ROUND((SUM(BI92:BI107)),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1712</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04 - teplovod</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Q92</f>
        <v>0</v>
      </c>
      <c r="J65" s="104">
        <f>R92</f>
        <v>0</v>
      </c>
      <c r="K65" s="104">
        <f>K92</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Q93</f>
        <v>0</v>
      </c>
      <c r="J66" s="182">
        <f>R93</f>
        <v>0</v>
      </c>
      <c r="K66" s="182">
        <f>K93</f>
        <v>0</v>
      </c>
      <c r="L66" s="179"/>
      <c r="M66" s="183"/>
      <c r="S66" s="9"/>
      <c r="T66" s="9"/>
      <c r="U66" s="9"/>
      <c r="V66" s="9"/>
      <c r="W66" s="9"/>
      <c r="X66" s="9"/>
      <c r="Y66" s="9"/>
      <c r="Z66" s="9"/>
      <c r="AA66" s="9"/>
      <c r="AB66" s="9"/>
      <c r="AC66" s="9"/>
      <c r="AD66" s="9"/>
      <c r="AE66" s="9"/>
    </row>
    <row r="67" s="10" customFormat="1" ht="19.92" customHeight="1">
      <c r="A67" s="10"/>
      <c r="B67" s="184"/>
      <c r="C67" s="129"/>
      <c r="D67" s="185" t="s">
        <v>641</v>
      </c>
      <c r="E67" s="186"/>
      <c r="F67" s="186"/>
      <c r="G67" s="186"/>
      <c r="H67" s="186"/>
      <c r="I67" s="187">
        <f>Q94</f>
        <v>0</v>
      </c>
      <c r="J67" s="187">
        <f>R94</f>
        <v>0</v>
      </c>
      <c r="K67" s="187">
        <f>K94</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180</v>
      </c>
      <c r="E68" s="186"/>
      <c r="F68" s="186"/>
      <c r="G68" s="186"/>
      <c r="H68" s="186"/>
      <c r="I68" s="187">
        <f>Q97</f>
        <v>0</v>
      </c>
      <c r="J68" s="187">
        <f>R97</f>
        <v>0</v>
      </c>
      <c r="K68" s="187">
        <f>K97</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643</v>
      </c>
      <c r="E69" s="186"/>
      <c r="F69" s="186"/>
      <c r="G69" s="186"/>
      <c r="H69" s="186"/>
      <c r="I69" s="187">
        <f>Q100</f>
        <v>0</v>
      </c>
      <c r="J69" s="187">
        <f>R100</f>
        <v>0</v>
      </c>
      <c r="K69" s="187">
        <f>K100</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182</v>
      </c>
      <c r="E70" s="186"/>
      <c r="F70" s="186"/>
      <c r="G70" s="186"/>
      <c r="H70" s="186"/>
      <c r="I70" s="187">
        <f>Q105</f>
        <v>0</v>
      </c>
      <c r="J70" s="187">
        <f>R105</f>
        <v>0</v>
      </c>
      <c r="K70" s="187">
        <f>K105</f>
        <v>0</v>
      </c>
      <c r="L70" s="129"/>
      <c r="M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42"/>
      <c r="M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62"/>
      <c r="M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64"/>
      <c r="M76" s="148"/>
      <c r="S76" s="40"/>
      <c r="T76" s="40"/>
      <c r="U76" s="40"/>
      <c r="V76" s="40"/>
      <c r="W76" s="40"/>
      <c r="X76" s="40"/>
      <c r="Y76" s="40"/>
      <c r="Z76" s="40"/>
      <c r="AA76" s="40"/>
      <c r="AB76" s="40"/>
      <c r="AC76" s="40"/>
      <c r="AD76" s="40"/>
      <c r="AE76" s="40"/>
    </row>
    <row r="77" s="2" customFormat="1" ht="24.96" customHeight="1">
      <c r="A77" s="40"/>
      <c r="B77" s="41"/>
      <c r="C77" s="25" t="s">
        <v>192</v>
      </c>
      <c r="D77" s="42"/>
      <c r="E77" s="42"/>
      <c r="F77" s="42"/>
      <c r="G77" s="42"/>
      <c r="H77" s="42"/>
      <c r="I77" s="42"/>
      <c r="J77" s="42"/>
      <c r="K77" s="42"/>
      <c r="L77" s="42"/>
      <c r="M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42"/>
      <c r="M78" s="148"/>
      <c r="S78" s="40"/>
      <c r="T78" s="40"/>
      <c r="U78" s="40"/>
      <c r="V78" s="40"/>
      <c r="W78" s="40"/>
      <c r="X78" s="40"/>
      <c r="Y78" s="40"/>
      <c r="Z78" s="40"/>
      <c r="AA78" s="40"/>
      <c r="AB78" s="40"/>
      <c r="AC78" s="40"/>
      <c r="AD78" s="40"/>
      <c r="AE78" s="40"/>
    </row>
    <row r="79" s="2" customFormat="1" ht="12" customHeight="1">
      <c r="A79" s="40"/>
      <c r="B79" s="41"/>
      <c r="C79" s="34" t="s">
        <v>17</v>
      </c>
      <c r="D79" s="42"/>
      <c r="E79" s="42"/>
      <c r="F79" s="42"/>
      <c r="G79" s="42"/>
      <c r="H79" s="42"/>
      <c r="I79" s="42"/>
      <c r="J79" s="42"/>
      <c r="K79" s="42"/>
      <c r="L79" s="42"/>
      <c r="M79" s="148"/>
      <c r="S79" s="40"/>
      <c r="T79" s="40"/>
      <c r="U79" s="40"/>
      <c r="V79" s="40"/>
      <c r="W79" s="40"/>
      <c r="X79" s="40"/>
      <c r="Y79" s="40"/>
      <c r="Z79" s="40"/>
      <c r="AA79" s="40"/>
      <c r="AB79" s="40"/>
      <c r="AC79" s="40"/>
      <c r="AD79" s="40"/>
      <c r="AE79" s="40"/>
    </row>
    <row r="80" s="2" customFormat="1" ht="16.5" customHeight="1">
      <c r="A80" s="40"/>
      <c r="B80" s="41"/>
      <c r="C80" s="42"/>
      <c r="D80" s="42"/>
      <c r="E80" s="173" t="str">
        <f>E7</f>
        <v>Stavební úpravy pro bezbariérovost objektu ZŠ Liberec, U školy, Liberec</v>
      </c>
      <c r="F80" s="34"/>
      <c r="G80" s="34"/>
      <c r="H80" s="34"/>
      <c r="I80" s="42"/>
      <c r="J80" s="42"/>
      <c r="K80" s="42"/>
      <c r="L80" s="42"/>
      <c r="M80" s="148"/>
      <c r="S80" s="40"/>
      <c r="T80" s="40"/>
      <c r="U80" s="40"/>
      <c r="V80" s="40"/>
      <c r="W80" s="40"/>
      <c r="X80" s="40"/>
      <c r="Y80" s="40"/>
      <c r="Z80" s="40"/>
      <c r="AA80" s="40"/>
      <c r="AB80" s="40"/>
      <c r="AC80" s="40"/>
      <c r="AD80" s="40"/>
      <c r="AE80" s="40"/>
    </row>
    <row r="81" s="1" customFormat="1" ht="12" customHeight="1">
      <c r="B81" s="23"/>
      <c r="C81" s="34" t="s">
        <v>164</v>
      </c>
      <c r="D81" s="24"/>
      <c r="E81" s="24"/>
      <c r="F81" s="24"/>
      <c r="G81" s="24"/>
      <c r="H81" s="24"/>
      <c r="I81" s="24"/>
      <c r="J81" s="24"/>
      <c r="K81" s="24"/>
      <c r="L81" s="24"/>
      <c r="M81" s="22"/>
    </row>
    <row r="82" s="2" customFormat="1" ht="16.5" customHeight="1">
      <c r="A82" s="40"/>
      <c r="B82" s="41"/>
      <c r="C82" s="42"/>
      <c r="D82" s="42"/>
      <c r="E82" s="173" t="s">
        <v>1712</v>
      </c>
      <c r="F82" s="42"/>
      <c r="G82" s="42"/>
      <c r="H82" s="42"/>
      <c r="I82" s="42"/>
      <c r="J82" s="42"/>
      <c r="K82" s="42"/>
      <c r="L82" s="42"/>
      <c r="M82" s="148"/>
      <c r="S82" s="40"/>
      <c r="T82" s="40"/>
      <c r="U82" s="40"/>
      <c r="V82" s="40"/>
      <c r="W82" s="40"/>
      <c r="X82" s="40"/>
      <c r="Y82" s="40"/>
      <c r="Z82" s="40"/>
      <c r="AA82" s="40"/>
      <c r="AB82" s="40"/>
      <c r="AC82" s="40"/>
      <c r="AD82" s="40"/>
      <c r="AE82" s="40"/>
    </row>
    <row r="83" s="2" customFormat="1" ht="12" customHeight="1">
      <c r="A83" s="40"/>
      <c r="B83" s="41"/>
      <c r="C83" s="34" t="s">
        <v>166</v>
      </c>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6.5" customHeight="1">
      <c r="A84" s="40"/>
      <c r="B84" s="41"/>
      <c r="C84" s="42"/>
      <c r="D84" s="42"/>
      <c r="E84" s="71" t="str">
        <f>E11</f>
        <v>04 - teplovod</v>
      </c>
      <c r="F84" s="42"/>
      <c r="G84" s="42"/>
      <c r="H84" s="42"/>
      <c r="I84" s="42"/>
      <c r="J84" s="42"/>
      <c r="K84" s="42"/>
      <c r="L84" s="42"/>
      <c r="M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42"/>
      <c r="M85" s="148"/>
      <c r="S85" s="40"/>
      <c r="T85" s="40"/>
      <c r="U85" s="40"/>
      <c r="V85" s="40"/>
      <c r="W85" s="40"/>
      <c r="X85" s="40"/>
      <c r="Y85" s="40"/>
      <c r="Z85" s="40"/>
      <c r="AA85" s="40"/>
      <c r="AB85" s="40"/>
      <c r="AC85" s="40"/>
      <c r="AD85" s="40"/>
      <c r="AE85" s="40"/>
    </row>
    <row r="86" s="2" customFormat="1" ht="12" customHeight="1">
      <c r="A86" s="40"/>
      <c r="B86" s="41"/>
      <c r="C86" s="34" t="s">
        <v>23</v>
      </c>
      <c r="D86" s="42"/>
      <c r="E86" s="42"/>
      <c r="F86" s="29" t="str">
        <f>F14</f>
        <v>Liberec</v>
      </c>
      <c r="G86" s="42"/>
      <c r="H86" s="42"/>
      <c r="I86" s="34" t="s">
        <v>25</v>
      </c>
      <c r="J86" s="74" t="str">
        <f>IF(J14="","",J14)</f>
        <v>11.2.2022</v>
      </c>
      <c r="K86" s="42"/>
      <c r="L86" s="42"/>
      <c r="M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42"/>
      <c r="M87" s="148"/>
      <c r="S87" s="40"/>
      <c r="T87" s="40"/>
      <c r="U87" s="40"/>
      <c r="V87" s="40"/>
      <c r="W87" s="40"/>
      <c r="X87" s="40"/>
      <c r="Y87" s="40"/>
      <c r="Z87" s="40"/>
      <c r="AA87" s="40"/>
      <c r="AB87" s="40"/>
      <c r="AC87" s="40"/>
      <c r="AD87" s="40"/>
      <c r="AE87" s="40"/>
    </row>
    <row r="88" s="2" customFormat="1" ht="40.05" customHeight="1">
      <c r="A88" s="40"/>
      <c r="B88" s="41"/>
      <c r="C88" s="34" t="s">
        <v>27</v>
      </c>
      <c r="D88" s="42"/>
      <c r="E88" s="42"/>
      <c r="F88" s="29" t="str">
        <f>E17</f>
        <v>Statutární město Liberec</v>
      </c>
      <c r="G88" s="42"/>
      <c r="H88" s="42"/>
      <c r="I88" s="34" t="s">
        <v>34</v>
      </c>
      <c r="J88" s="38" t="str">
        <f>E23</f>
        <v>TRIGLYPH architektonická kancelář s.r.o.</v>
      </c>
      <c r="K88" s="42"/>
      <c r="L88" s="42"/>
      <c r="M88" s="148"/>
      <c r="S88" s="40"/>
      <c r="T88" s="40"/>
      <c r="U88" s="40"/>
      <c r="V88" s="40"/>
      <c r="W88" s="40"/>
      <c r="X88" s="40"/>
      <c r="Y88" s="40"/>
      <c r="Z88" s="40"/>
      <c r="AA88" s="40"/>
      <c r="AB88" s="40"/>
      <c r="AC88" s="40"/>
      <c r="AD88" s="40"/>
      <c r="AE88" s="40"/>
    </row>
    <row r="89" s="2" customFormat="1" ht="15.15" customHeight="1">
      <c r="A89" s="40"/>
      <c r="B89" s="41"/>
      <c r="C89" s="34" t="s">
        <v>32</v>
      </c>
      <c r="D89" s="42"/>
      <c r="E89" s="42"/>
      <c r="F89" s="29" t="str">
        <f>IF(E20="","",E20)</f>
        <v>Vyplň údaj</v>
      </c>
      <c r="G89" s="42"/>
      <c r="H89" s="42"/>
      <c r="I89" s="34" t="s">
        <v>37</v>
      </c>
      <c r="J89" s="38" t="str">
        <f>E26</f>
        <v xml:space="preserve"> </v>
      </c>
      <c r="K89" s="42"/>
      <c r="L89" s="42"/>
      <c r="M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42"/>
      <c r="M90" s="148"/>
      <c r="S90" s="40"/>
      <c r="T90" s="40"/>
      <c r="U90" s="40"/>
      <c r="V90" s="40"/>
      <c r="W90" s="40"/>
      <c r="X90" s="40"/>
      <c r="Y90" s="40"/>
      <c r="Z90" s="40"/>
      <c r="AA90" s="40"/>
      <c r="AB90" s="40"/>
      <c r="AC90" s="40"/>
      <c r="AD90" s="40"/>
      <c r="AE90" s="40"/>
    </row>
    <row r="91" s="11" customFormat="1" ht="29.28" customHeight="1">
      <c r="A91" s="189"/>
      <c r="B91" s="190"/>
      <c r="C91" s="191" t="s">
        <v>193</v>
      </c>
      <c r="D91" s="192" t="s">
        <v>60</v>
      </c>
      <c r="E91" s="192" t="s">
        <v>56</v>
      </c>
      <c r="F91" s="192" t="s">
        <v>57</v>
      </c>
      <c r="G91" s="192" t="s">
        <v>194</v>
      </c>
      <c r="H91" s="192" t="s">
        <v>195</v>
      </c>
      <c r="I91" s="192" t="s">
        <v>196</v>
      </c>
      <c r="J91" s="192" t="s">
        <v>197</v>
      </c>
      <c r="K91" s="192" t="s">
        <v>175</v>
      </c>
      <c r="L91" s="193" t="s">
        <v>198</v>
      </c>
      <c r="M91" s="194"/>
      <c r="N91" s="94" t="s">
        <v>22</v>
      </c>
      <c r="O91" s="95" t="s">
        <v>45</v>
      </c>
      <c r="P91" s="95" t="s">
        <v>199</v>
      </c>
      <c r="Q91" s="95" t="s">
        <v>200</v>
      </c>
      <c r="R91" s="95" t="s">
        <v>201</v>
      </c>
      <c r="S91" s="95" t="s">
        <v>202</v>
      </c>
      <c r="T91" s="95" t="s">
        <v>203</v>
      </c>
      <c r="U91" s="95" t="s">
        <v>204</v>
      </c>
      <c r="V91" s="95" t="s">
        <v>205</v>
      </c>
      <c r="W91" s="95" t="s">
        <v>206</v>
      </c>
      <c r="X91" s="96" t="s">
        <v>207</v>
      </c>
      <c r="Y91" s="189"/>
      <c r="Z91" s="189"/>
      <c r="AA91" s="189"/>
      <c r="AB91" s="189"/>
      <c r="AC91" s="189"/>
      <c r="AD91" s="189"/>
      <c r="AE91" s="189"/>
    </row>
    <row r="92" s="2" customFormat="1" ht="22.8" customHeight="1">
      <c r="A92" s="40"/>
      <c r="B92" s="41"/>
      <c r="C92" s="101" t="s">
        <v>208</v>
      </c>
      <c r="D92" s="42"/>
      <c r="E92" s="42"/>
      <c r="F92" s="42"/>
      <c r="G92" s="42"/>
      <c r="H92" s="42"/>
      <c r="I92" s="42"/>
      <c r="J92" s="42"/>
      <c r="K92" s="195">
        <f>BK92</f>
        <v>0</v>
      </c>
      <c r="L92" s="42"/>
      <c r="M92" s="46"/>
      <c r="N92" s="97"/>
      <c r="O92" s="196"/>
      <c r="P92" s="98"/>
      <c r="Q92" s="197">
        <f>Q93</f>
        <v>0</v>
      </c>
      <c r="R92" s="197">
        <f>R93</f>
        <v>0</v>
      </c>
      <c r="S92" s="98"/>
      <c r="T92" s="198">
        <f>T93</f>
        <v>0</v>
      </c>
      <c r="U92" s="98"/>
      <c r="V92" s="198">
        <f>V93</f>
        <v>0</v>
      </c>
      <c r="W92" s="98"/>
      <c r="X92" s="199">
        <f>X93</f>
        <v>0</v>
      </c>
      <c r="Y92" s="40"/>
      <c r="Z92" s="40"/>
      <c r="AA92" s="40"/>
      <c r="AB92" s="40"/>
      <c r="AC92" s="40"/>
      <c r="AD92" s="40"/>
      <c r="AE92" s="40"/>
      <c r="AT92" s="19" t="s">
        <v>76</v>
      </c>
      <c r="AU92" s="19" t="s">
        <v>176</v>
      </c>
      <c r="BK92" s="200">
        <f>BK93</f>
        <v>0</v>
      </c>
    </row>
    <row r="93" s="12" customFormat="1" ht="25.92" customHeight="1">
      <c r="A93" s="12"/>
      <c r="B93" s="201"/>
      <c r="C93" s="202"/>
      <c r="D93" s="203" t="s">
        <v>76</v>
      </c>
      <c r="E93" s="204" t="s">
        <v>209</v>
      </c>
      <c r="F93" s="204" t="s">
        <v>210</v>
      </c>
      <c r="G93" s="202"/>
      <c r="H93" s="202"/>
      <c r="I93" s="205"/>
      <c r="J93" s="205"/>
      <c r="K93" s="206">
        <f>BK93</f>
        <v>0</v>
      </c>
      <c r="L93" s="202"/>
      <c r="M93" s="207"/>
      <c r="N93" s="208"/>
      <c r="O93" s="209"/>
      <c r="P93" s="209"/>
      <c r="Q93" s="210">
        <f>Q94+Q97+Q100+Q105</f>
        <v>0</v>
      </c>
      <c r="R93" s="210">
        <f>R94+R97+R100+R105</f>
        <v>0</v>
      </c>
      <c r="S93" s="209"/>
      <c r="T93" s="211">
        <f>T94+T97+T100+T105</f>
        <v>0</v>
      </c>
      <c r="U93" s="209"/>
      <c r="V93" s="211">
        <f>V94+V97+V100+V105</f>
        <v>0</v>
      </c>
      <c r="W93" s="209"/>
      <c r="X93" s="212">
        <f>X94+X97+X100+X105</f>
        <v>0</v>
      </c>
      <c r="Y93" s="12"/>
      <c r="Z93" s="12"/>
      <c r="AA93" s="12"/>
      <c r="AB93" s="12"/>
      <c r="AC93" s="12"/>
      <c r="AD93" s="12"/>
      <c r="AE93" s="12"/>
      <c r="AR93" s="213" t="s">
        <v>84</v>
      </c>
      <c r="AT93" s="214" t="s">
        <v>76</v>
      </c>
      <c r="AU93" s="214" t="s">
        <v>77</v>
      </c>
      <c r="AY93" s="213" t="s">
        <v>211</v>
      </c>
      <c r="BK93" s="215">
        <f>BK94+BK97+BK100+BK105</f>
        <v>0</v>
      </c>
    </row>
    <row r="94" s="12" customFormat="1" ht="22.8" customHeight="1">
      <c r="A94" s="12"/>
      <c r="B94" s="201"/>
      <c r="C94" s="202"/>
      <c r="D94" s="203" t="s">
        <v>76</v>
      </c>
      <c r="E94" s="216" t="s">
        <v>86</v>
      </c>
      <c r="F94" s="216" t="s">
        <v>668</v>
      </c>
      <c r="G94" s="202"/>
      <c r="H94" s="202"/>
      <c r="I94" s="205"/>
      <c r="J94" s="205"/>
      <c r="K94" s="217">
        <f>BK94</f>
        <v>0</v>
      </c>
      <c r="L94" s="202"/>
      <c r="M94" s="207"/>
      <c r="N94" s="208"/>
      <c r="O94" s="209"/>
      <c r="P94" s="209"/>
      <c r="Q94" s="210">
        <f>SUM(Q95:Q96)</f>
        <v>0</v>
      </c>
      <c r="R94" s="210">
        <f>SUM(R95:R96)</f>
        <v>0</v>
      </c>
      <c r="S94" s="209"/>
      <c r="T94" s="211">
        <f>SUM(T95:T96)</f>
        <v>0</v>
      </c>
      <c r="U94" s="209"/>
      <c r="V94" s="211">
        <f>SUM(V95:V96)</f>
        <v>0</v>
      </c>
      <c r="W94" s="209"/>
      <c r="X94" s="212">
        <f>SUM(X95:X96)</f>
        <v>0</v>
      </c>
      <c r="Y94" s="12"/>
      <c r="Z94" s="12"/>
      <c r="AA94" s="12"/>
      <c r="AB94" s="12"/>
      <c r="AC94" s="12"/>
      <c r="AD94" s="12"/>
      <c r="AE94" s="12"/>
      <c r="AR94" s="213" t="s">
        <v>84</v>
      </c>
      <c r="AT94" s="214" t="s">
        <v>76</v>
      </c>
      <c r="AU94" s="214" t="s">
        <v>84</v>
      </c>
      <c r="AY94" s="213" t="s">
        <v>211</v>
      </c>
      <c r="BK94" s="215">
        <f>SUM(BK95:BK96)</f>
        <v>0</v>
      </c>
    </row>
    <row r="95" s="2" customFormat="1" ht="16.5" customHeight="1">
      <c r="A95" s="40"/>
      <c r="B95" s="41"/>
      <c r="C95" s="259" t="s">
        <v>84</v>
      </c>
      <c r="D95" s="259" t="s">
        <v>452</v>
      </c>
      <c r="E95" s="260" t="s">
        <v>669</v>
      </c>
      <c r="F95" s="261" t="s">
        <v>670</v>
      </c>
      <c r="G95" s="262" t="s">
        <v>216</v>
      </c>
      <c r="H95" s="263">
        <v>2</v>
      </c>
      <c r="I95" s="264"/>
      <c r="J95" s="265"/>
      <c r="K95" s="266">
        <f>ROUND(P95*H95,2)</f>
        <v>0</v>
      </c>
      <c r="L95" s="261" t="s">
        <v>22</v>
      </c>
      <c r="M95" s="267"/>
      <c r="N95" s="268" t="s">
        <v>22</v>
      </c>
      <c r="O95" s="226" t="s">
        <v>46</v>
      </c>
      <c r="P95" s="227">
        <f>I95+J95</f>
        <v>0</v>
      </c>
      <c r="Q95" s="227">
        <f>ROUND(I95*H95,2)</f>
        <v>0</v>
      </c>
      <c r="R95" s="227">
        <f>ROUND(J95*H95,2)</f>
        <v>0</v>
      </c>
      <c r="S95" s="86"/>
      <c r="T95" s="228">
        <f>S95*H95</f>
        <v>0</v>
      </c>
      <c r="U95" s="228">
        <v>0</v>
      </c>
      <c r="V95" s="228">
        <f>U95*H95</f>
        <v>0</v>
      </c>
      <c r="W95" s="228">
        <v>0</v>
      </c>
      <c r="X95" s="229">
        <f>W95*H95</f>
        <v>0</v>
      </c>
      <c r="Y95" s="40"/>
      <c r="Z95" s="40"/>
      <c r="AA95" s="40"/>
      <c r="AB95" s="40"/>
      <c r="AC95" s="40"/>
      <c r="AD95" s="40"/>
      <c r="AE95" s="40"/>
      <c r="AR95" s="230" t="s">
        <v>258</v>
      </c>
      <c r="AT95" s="230" t="s">
        <v>452</v>
      </c>
      <c r="AU95" s="230" t="s">
        <v>86</v>
      </c>
      <c r="AY95" s="19" t="s">
        <v>211</v>
      </c>
      <c r="BE95" s="231">
        <f>IF(O95="základní",K95,0)</f>
        <v>0</v>
      </c>
      <c r="BF95" s="231">
        <f>IF(O95="snížená",K95,0)</f>
        <v>0</v>
      </c>
      <c r="BG95" s="231">
        <f>IF(O95="zákl. přenesená",K95,0)</f>
        <v>0</v>
      </c>
      <c r="BH95" s="231">
        <f>IF(O95="sníž. přenesená",K95,0)</f>
        <v>0</v>
      </c>
      <c r="BI95" s="231">
        <f>IF(O95="nulová",K95,0)</f>
        <v>0</v>
      </c>
      <c r="BJ95" s="19" t="s">
        <v>84</v>
      </c>
      <c r="BK95" s="231">
        <f>ROUND(P95*H95,2)</f>
        <v>0</v>
      </c>
      <c r="BL95" s="19" t="s">
        <v>218</v>
      </c>
      <c r="BM95" s="230" t="s">
        <v>2745</v>
      </c>
    </row>
    <row r="96" s="2" customFormat="1">
      <c r="A96" s="40"/>
      <c r="B96" s="41"/>
      <c r="C96" s="42"/>
      <c r="D96" s="232" t="s">
        <v>220</v>
      </c>
      <c r="E96" s="42"/>
      <c r="F96" s="233" t="s">
        <v>670</v>
      </c>
      <c r="G96" s="42"/>
      <c r="H96" s="42"/>
      <c r="I96" s="234"/>
      <c r="J96" s="234"/>
      <c r="K96" s="42"/>
      <c r="L96" s="42"/>
      <c r="M96" s="46"/>
      <c r="N96" s="235"/>
      <c r="O96" s="236"/>
      <c r="P96" s="86"/>
      <c r="Q96" s="86"/>
      <c r="R96" s="86"/>
      <c r="S96" s="86"/>
      <c r="T96" s="86"/>
      <c r="U96" s="86"/>
      <c r="V96" s="86"/>
      <c r="W96" s="86"/>
      <c r="X96" s="87"/>
      <c r="Y96" s="40"/>
      <c r="Z96" s="40"/>
      <c r="AA96" s="40"/>
      <c r="AB96" s="40"/>
      <c r="AC96" s="40"/>
      <c r="AD96" s="40"/>
      <c r="AE96" s="40"/>
      <c r="AT96" s="19" t="s">
        <v>220</v>
      </c>
      <c r="AU96" s="19" t="s">
        <v>86</v>
      </c>
    </row>
    <row r="97" s="12" customFormat="1" ht="22.8" customHeight="1">
      <c r="A97" s="12"/>
      <c r="B97" s="201"/>
      <c r="C97" s="202"/>
      <c r="D97" s="203" t="s">
        <v>76</v>
      </c>
      <c r="E97" s="216" t="s">
        <v>218</v>
      </c>
      <c r="F97" s="216" t="s">
        <v>307</v>
      </c>
      <c r="G97" s="202"/>
      <c r="H97" s="202"/>
      <c r="I97" s="205"/>
      <c r="J97" s="205"/>
      <c r="K97" s="217">
        <f>BK97</f>
        <v>0</v>
      </c>
      <c r="L97" s="202"/>
      <c r="M97" s="207"/>
      <c r="N97" s="208"/>
      <c r="O97" s="209"/>
      <c r="P97" s="209"/>
      <c r="Q97" s="210">
        <f>SUM(Q98:Q99)</f>
        <v>0</v>
      </c>
      <c r="R97" s="210">
        <f>SUM(R98:R99)</f>
        <v>0</v>
      </c>
      <c r="S97" s="209"/>
      <c r="T97" s="211">
        <f>SUM(T98:T99)</f>
        <v>0</v>
      </c>
      <c r="U97" s="209"/>
      <c r="V97" s="211">
        <f>SUM(V98:V99)</f>
        <v>0</v>
      </c>
      <c r="W97" s="209"/>
      <c r="X97" s="212">
        <f>SUM(X98:X99)</f>
        <v>0</v>
      </c>
      <c r="Y97" s="12"/>
      <c r="Z97" s="12"/>
      <c r="AA97" s="12"/>
      <c r="AB97" s="12"/>
      <c r="AC97" s="12"/>
      <c r="AD97" s="12"/>
      <c r="AE97" s="12"/>
      <c r="AR97" s="213" t="s">
        <v>84</v>
      </c>
      <c r="AT97" s="214" t="s">
        <v>76</v>
      </c>
      <c r="AU97" s="214" t="s">
        <v>84</v>
      </c>
      <c r="AY97" s="213" t="s">
        <v>211</v>
      </c>
      <c r="BK97" s="215">
        <f>SUM(BK98:BK99)</f>
        <v>0</v>
      </c>
    </row>
    <row r="98" s="2" customFormat="1" ht="16.5" customHeight="1">
      <c r="A98" s="40"/>
      <c r="B98" s="41"/>
      <c r="C98" s="259" t="s">
        <v>86</v>
      </c>
      <c r="D98" s="259" t="s">
        <v>452</v>
      </c>
      <c r="E98" s="260" t="s">
        <v>677</v>
      </c>
      <c r="F98" s="261" t="s">
        <v>678</v>
      </c>
      <c r="G98" s="262" t="s">
        <v>216</v>
      </c>
      <c r="H98" s="263">
        <v>2</v>
      </c>
      <c r="I98" s="264"/>
      <c r="J98" s="265"/>
      <c r="K98" s="266">
        <f>ROUND(P98*H98,2)</f>
        <v>0</v>
      </c>
      <c r="L98" s="261" t="s">
        <v>22</v>
      </c>
      <c r="M98" s="267"/>
      <c r="N98" s="268" t="s">
        <v>22</v>
      </c>
      <c r="O98" s="226" t="s">
        <v>46</v>
      </c>
      <c r="P98" s="227">
        <f>I98+J98</f>
        <v>0</v>
      </c>
      <c r="Q98" s="227">
        <f>ROUND(I98*H98,2)</f>
        <v>0</v>
      </c>
      <c r="R98" s="227">
        <f>ROUND(J98*H98,2)</f>
        <v>0</v>
      </c>
      <c r="S98" s="86"/>
      <c r="T98" s="228">
        <f>S98*H98</f>
        <v>0</v>
      </c>
      <c r="U98" s="228">
        <v>0</v>
      </c>
      <c r="V98" s="228">
        <f>U98*H98</f>
        <v>0</v>
      </c>
      <c r="W98" s="228">
        <v>0</v>
      </c>
      <c r="X98" s="229">
        <f>W98*H98</f>
        <v>0</v>
      </c>
      <c r="Y98" s="40"/>
      <c r="Z98" s="40"/>
      <c r="AA98" s="40"/>
      <c r="AB98" s="40"/>
      <c r="AC98" s="40"/>
      <c r="AD98" s="40"/>
      <c r="AE98" s="40"/>
      <c r="AR98" s="230" t="s">
        <v>258</v>
      </c>
      <c r="AT98" s="230" t="s">
        <v>452</v>
      </c>
      <c r="AU98" s="230" t="s">
        <v>86</v>
      </c>
      <c r="AY98" s="19" t="s">
        <v>211</v>
      </c>
      <c r="BE98" s="231">
        <f>IF(O98="základní",K98,0)</f>
        <v>0</v>
      </c>
      <c r="BF98" s="231">
        <f>IF(O98="snížená",K98,0)</f>
        <v>0</v>
      </c>
      <c r="BG98" s="231">
        <f>IF(O98="zákl. přenesená",K98,0)</f>
        <v>0</v>
      </c>
      <c r="BH98" s="231">
        <f>IF(O98="sníž. přenesená",K98,0)</f>
        <v>0</v>
      </c>
      <c r="BI98" s="231">
        <f>IF(O98="nulová",K98,0)</f>
        <v>0</v>
      </c>
      <c r="BJ98" s="19" t="s">
        <v>84</v>
      </c>
      <c r="BK98" s="231">
        <f>ROUND(P98*H98,2)</f>
        <v>0</v>
      </c>
      <c r="BL98" s="19" t="s">
        <v>218</v>
      </c>
      <c r="BM98" s="230" t="s">
        <v>2746</v>
      </c>
    </row>
    <row r="99" s="2" customFormat="1">
      <c r="A99" s="40"/>
      <c r="B99" s="41"/>
      <c r="C99" s="42"/>
      <c r="D99" s="232" t="s">
        <v>220</v>
      </c>
      <c r="E99" s="42"/>
      <c r="F99" s="233" t="s">
        <v>678</v>
      </c>
      <c r="G99" s="42"/>
      <c r="H99" s="42"/>
      <c r="I99" s="234"/>
      <c r="J99" s="234"/>
      <c r="K99" s="42"/>
      <c r="L99" s="42"/>
      <c r="M99" s="46"/>
      <c r="N99" s="235"/>
      <c r="O99" s="236"/>
      <c r="P99" s="86"/>
      <c r="Q99" s="86"/>
      <c r="R99" s="86"/>
      <c r="S99" s="86"/>
      <c r="T99" s="86"/>
      <c r="U99" s="86"/>
      <c r="V99" s="86"/>
      <c r="W99" s="86"/>
      <c r="X99" s="87"/>
      <c r="Y99" s="40"/>
      <c r="Z99" s="40"/>
      <c r="AA99" s="40"/>
      <c r="AB99" s="40"/>
      <c r="AC99" s="40"/>
      <c r="AD99" s="40"/>
      <c r="AE99" s="40"/>
      <c r="AT99" s="19" t="s">
        <v>220</v>
      </c>
      <c r="AU99" s="19" t="s">
        <v>86</v>
      </c>
    </row>
    <row r="100" s="12" customFormat="1" ht="22.8" customHeight="1">
      <c r="A100" s="12"/>
      <c r="B100" s="201"/>
      <c r="C100" s="202"/>
      <c r="D100" s="203" t="s">
        <v>76</v>
      </c>
      <c r="E100" s="216" t="s">
        <v>258</v>
      </c>
      <c r="F100" s="216" t="s">
        <v>676</v>
      </c>
      <c r="G100" s="202"/>
      <c r="H100" s="202"/>
      <c r="I100" s="205"/>
      <c r="J100" s="205"/>
      <c r="K100" s="217">
        <f>BK100</f>
        <v>0</v>
      </c>
      <c r="L100" s="202"/>
      <c r="M100" s="207"/>
      <c r="N100" s="208"/>
      <c r="O100" s="209"/>
      <c r="P100" s="209"/>
      <c r="Q100" s="210">
        <f>SUM(Q101:Q104)</f>
        <v>0</v>
      </c>
      <c r="R100" s="210">
        <f>SUM(R101:R104)</f>
        <v>0</v>
      </c>
      <c r="S100" s="209"/>
      <c r="T100" s="211">
        <f>SUM(T101:T104)</f>
        <v>0</v>
      </c>
      <c r="U100" s="209"/>
      <c r="V100" s="211">
        <f>SUM(V101:V104)</f>
        <v>0</v>
      </c>
      <c r="W100" s="209"/>
      <c r="X100" s="212">
        <f>SUM(X101:X104)</f>
        <v>0</v>
      </c>
      <c r="Y100" s="12"/>
      <c r="Z100" s="12"/>
      <c r="AA100" s="12"/>
      <c r="AB100" s="12"/>
      <c r="AC100" s="12"/>
      <c r="AD100" s="12"/>
      <c r="AE100" s="12"/>
      <c r="AR100" s="213" t="s">
        <v>84</v>
      </c>
      <c r="AT100" s="214" t="s">
        <v>76</v>
      </c>
      <c r="AU100" s="214" t="s">
        <v>84</v>
      </c>
      <c r="AY100" s="213" t="s">
        <v>211</v>
      </c>
      <c r="BK100" s="215">
        <f>SUM(BK101:BK104)</f>
        <v>0</v>
      </c>
    </row>
    <row r="101" s="2" customFormat="1" ht="24.15" customHeight="1">
      <c r="A101" s="40"/>
      <c r="B101" s="41"/>
      <c r="C101" s="259" t="s">
        <v>229</v>
      </c>
      <c r="D101" s="259" t="s">
        <v>452</v>
      </c>
      <c r="E101" s="260" t="s">
        <v>680</v>
      </c>
      <c r="F101" s="261" t="s">
        <v>681</v>
      </c>
      <c r="G101" s="262" t="s">
        <v>345</v>
      </c>
      <c r="H101" s="263">
        <v>65</v>
      </c>
      <c r="I101" s="264"/>
      <c r="J101" s="265"/>
      <c r="K101" s="266">
        <f>ROUND(P101*H101,2)</f>
        <v>0</v>
      </c>
      <c r="L101" s="261" t="s">
        <v>22</v>
      </c>
      <c r="M101" s="267"/>
      <c r="N101" s="268" t="s">
        <v>22</v>
      </c>
      <c r="O101" s="226" t="s">
        <v>46</v>
      </c>
      <c r="P101" s="227">
        <f>I101+J101</f>
        <v>0</v>
      </c>
      <c r="Q101" s="227">
        <f>ROUND(I101*H101,2)</f>
        <v>0</v>
      </c>
      <c r="R101" s="227">
        <f>ROUND(J101*H101,2)</f>
        <v>0</v>
      </c>
      <c r="S101" s="86"/>
      <c r="T101" s="228">
        <f>S101*H101</f>
        <v>0</v>
      </c>
      <c r="U101" s="228">
        <v>0</v>
      </c>
      <c r="V101" s="228">
        <f>U101*H101</f>
        <v>0</v>
      </c>
      <c r="W101" s="228">
        <v>0</v>
      </c>
      <c r="X101" s="229">
        <f>W101*H101</f>
        <v>0</v>
      </c>
      <c r="Y101" s="40"/>
      <c r="Z101" s="40"/>
      <c r="AA101" s="40"/>
      <c r="AB101" s="40"/>
      <c r="AC101" s="40"/>
      <c r="AD101" s="40"/>
      <c r="AE101" s="40"/>
      <c r="AR101" s="230" t="s">
        <v>258</v>
      </c>
      <c r="AT101" s="230" t="s">
        <v>452</v>
      </c>
      <c r="AU101" s="230" t="s">
        <v>86</v>
      </c>
      <c r="AY101" s="19" t="s">
        <v>211</v>
      </c>
      <c r="BE101" s="231">
        <f>IF(O101="základní",K101,0)</f>
        <v>0</v>
      </c>
      <c r="BF101" s="231">
        <f>IF(O101="snížená",K101,0)</f>
        <v>0</v>
      </c>
      <c r="BG101" s="231">
        <f>IF(O101="zákl. přenesená",K101,0)</f>
        <v>0</v>
      </c>
      <c r="BH101" s="231">
        <f>IF(O101="sníž. přenesená",K101,0)</f>
        <v>0</v>
      </c>
      <c r="BI101" s="231">
        <f>IF(O101="nulová",K101,0)</f>
        <v>0</v>
      </c>
      <c r="BJ101" s="19" t="s">
        <v>84</v>
      </c>
      <c r="BK101" s="231">
        <f>ROUND(P101*H101,2)</f>
        <v>0</v>
      </c>
      <c r="BL101" s="19" t="s">
        <v>218</v>
      </c>
      <c r="BM101" s="230" t="s">
        <v>2747</v>
      </c>
    </row>
    <row r="102" s="2" customFormat="1">
      <c r="A102" s="40"/>
      <c r="B102" s="41"/>
      <c r="C102" s="42"/>
      <c r="D102" s="232" t="s">
        <v>220</v>
      </c>
      <c r="E102" s="42"/>
      <c r="F102" s="233" t="s">
        <v>681</v>
      </c>
      <c r="G102" s="42"/>
      <c r="H102" s="42"/>
      <c r="I102" s="234"/>
      <c r="J102" s="234"/>
      <c r="K102" s="42"/>
      <c r="L102" s="42"/>
      <c r="M102" s="46"/>
      <c r="N102" s="235"/>
      <c r="O102" s="236"/>
      <c r="P102" s="86"/>
      <c r="Q102" s="86"/>
      <c r="R102" s="86"/>
      <c r="S102" s="86"/>
      <c r="T102" s="86"/>
      <c r="U102" s="86"/>
      <c r="V102" s="86"/>
      <c r="W102" s="86"/>
      <c r="X102" s="87"/>
      <c r="Y102" s="40"/>
      <c r="Z102" s="40"/>
      <c r="AA102" s="40"/>
      <c r="AB102" s="40"/>
      <c r="AC102" s="40"/>
      <c r="AD102" s="40"/>
      <c r="AE102" s="40"/>
      <c r="AT102" s="19" t="s">
        <v>220</v>
      </c>
      <c r="AU102" s="19" t="s">
        <v>86</v>
      </c>
    </row>
    <row r="103" s="2" customFormat="1" ht="16.5" customHeight="1">
      <c r="A103" s="40"/>
      <c r="B103" s="41"/>
      <c r="C103" s="259" t="s">
        <v>218</v>
      </c>
      <c r="D103" s="259" t="s">
        <v>452</v>
      </c>
      <c r="E103" s="260" t="s">
        <v>693</v>
      </c>
      <c r="F103" s="261" t="s">
        <v>694</v>
      </c>
      <c r="G103" s="262" t="s">
        <v>688</v>
      </c>
      <c r="H103" s="263">
        <v>8</v>
      </c>
      <c r="I103" s="264"/>
      <c r="J103" s="265"/>
      <c r="K103" s="266">
        <f>ROUND(P103*H103,2)</f>
        <v>0</v>
      </c>
      <c r="L103" s="261" t="s">
        <v>22</v>
      </c>
      <c r="M103" s="267"/>
      <c r="N103" s="268" t="s">
        <v>22</v>
      </c>
      <c r="O103" s="226" t="s">
        <v>46</v>
      </c>
      <c r="P103" s="227">
        <f>I103+J103</f>
        <v>0</v>
      </c>
      <c r="Q103" s="227">
        <f>ROUND(I103*H103,2)</f>
        <v>0</v>
      </c>
      <c r="R103" s="227">
        <f>ROUND(J103*H103,2)</f>
        <v>0</v>
      </c>
      <c r="S103" s="86"/>
      <c r="T103" s="228">
        <f>S103*H103</f>
        <v>0</v>
      </c>
      <c r="U103" s="228">
        <v>0</v>
      </c>
      <c r="V103" s="228">
        <f>U103*H103</f>
        <v>0</v>
      </c>
      <c r="W103" s="228">
        <v>0</v>
      </c>
      <c r="X103" s="229">
        <f>W103*H103</f>
        <v>0</v>
      </c>
      <c r="Y103" s="40"/>
      <c r="Z103" s="40"/>
      <c r="AA103" s="40"/>
      <c r="AB103" s="40"/>
      <c r="AC103" s="40"/>
      <c r="AD103" s="40"/>
      <c r="AE103" s="40"/>
      <c r="AR103" s="230" t="s">
        <v>258</v>
      </c>
      <c r="AT103" s="230" t="s">
        <v>452</v>
      </c>
      <c r="AU103" s="230" t="s">
        <v>86</v>
      </c>
      <c r="AY103" s="19" t="s">
        <v>211</v>
      </c>
      <c r="BE103" s="231">
        <f>IF(O103="základní",K103,0)</f>
        <v>0</v>
      </c>
      <c r="BF103" s="231">
        <f>IF(O103="snížená",K103,0)</f>
        <v>0</v>
      </c>
      <c r="BG103" s="231">
        <f>IF(O103="zákl. přenesená",K103,0)</f>
        <v>0</v>
      </c>
      <c r="BH103" s="231">
        <f>IF(O103="sníž. přenesená",K103,0)</f>
        <v>0</v>
      </c>
      <c r="BI103" s="231">
        <f>IF(O103="nulová",K103,0)</f>
        <v>0</v>
      </c>
      <c r="BJ103" s="19" t="s">
        <v>84</v>
      </c>
      <c r="BK103" s="231">
        <f>ROUND(P103*H103,2)</f>
        <v>0</v>
      </c>
      <c r="BL103" s="19" t="s">
        <v>218</v>
      </c>
      <c r="BM103" s="230" t="s">
        <v>2748</v>
      </c>
    </row>
    <row r="104" s="2" customFormat="1">
      <c r="A104" s="40"/>
      <c r="B104" s="41"/>
      <c r="C104" s="42"/>
      <c r="D104" s="232" t="s">
        <v>220</v>
      </c>
      <c r="E104" s="42"/>
      <c r="F104" s="233" t="s">
        <v>694</v>
      </c>
      <c r="G104" s="42"/>
      <c r="H104" s="42"/>
      <c r="I104" s="234"/>
      <c r="J104" s="234"/>
      <c r="K104" s="42"/>
      <c r="L104" s="42"/>
      <c r="M104" s="46"/>
      <c r="N104" s="235"/>
      <c r="O104" s="236"/>
      <c r="P104" s="86"/>
      <c r="Q104" s="86"/>
      <c r="R104" s="86"/>
      <c r="S104" s="86"/>
      <c r="T104" s="86"/>
      <c r="U104" s="86"/>
      <c r="V104" s="86"/>
      <c r="W104" s="86"/>
      <c r="X104" s="87"/>
      <c r="Y104" s="40"/>
      <c r="Z104" s="40"/>
      <c r="AA104" s="40"/>
      <c r="AB104" s="40"/>
      <c r="AC104" s="40"/>
      <c r="AD104" s="40"/>
      <c r="AE104" s="40"/>
      <c r="AT104" s="19" t="s">
        <v>220</v>
      </c>
      <c r="AU104" s="19" t="s">
        <v>86</v>
      </c>
    </row>
    <row r="105" s="12" customFormat="1" ht="22.8" customHeight="1">
      <c r="A105" s="12"/>
      <c r="B105" s="201"/>
      <c r="C105" s="202"/>
      <c r="D105" s="203" t="s">
        <v>76</v>
      </c>
      <c r="E105" s="216" t="s">
        <v>263</v>
      </c>
      <c r="F105" s="216" t="s">
        <v>379</v>
      </c>
      <c r="G105" s="202"/>
      <c r="H105" s="202"/>
      <c r="I105" s="205"/>
      <c r="J105" s="205"/>
      <c r="K105" s="217">
        <f>BK105</f>
        <v>0</v>
      </c>
      <c r="L105" s="202"/>
      <c r="M105" s="207"/>
      <c r="N105" s="208"/>
      <c r="O105" s="209"/>
      <c r="P105" s="209"/>
      <c r="Q105" s="210">
        <f>SUM(Q106:Q107)</f>
        <v>0</v>
      </c>
      <c r="R105" s="210">
        <f>SUM(R106:R107)</f>
        <v>0</v>
      </c>
      <c r="S105" s="209"/>
      <c r="T105" s="211">
        <f>SUM(T106:T107)</f>
        <v>0</v>
      </c>
      <c r="U105" s="209"/>
      <c r="V105" s="211">
        <f>SUM(V106:V107)</f>
        <v>0</v>
      </c>
      <c r="W105" s="209"/>
      <c r="X105" s="212">
        <f>SUM(X106:X107)</f>
        <v>0</v>
      </c>
      <c r="Y105" s="12"/>
      <c r="Z105" s="12"/>
      <c r="AA105" s="12"/>
      <c r="AB105" s="12"/>
      <c r="AC105" s="12"/>
      <c r="AD105" s="12"/>
      <c r="AE105" s="12"/>
      <c r="AR105" s="213" t="s">
        <v>84</v>
      </c>
      <c r="AT105" s="214" t="s">
        <v>76</v>
      </c>
      <c r="AU105" s="214" t="s">
        <v>84</v>
      </c>
      <c r="AY105" s="213" t="s">
        <v>211</v>
      </c>
      <c r="BK105" s="215">
        <f>SUM(BK106:BK107)</f>
        <v>0</v>
      </c>
    </row>
    <row r="106" s="2" customFormat="1" ht="16.5" customHeight="1">
      <c r="A106" s="40"/>
      <c r="B106" s="41"/>
      <c r="C106" s="259" t="s">
        <v>240</v>
      </c>
      <c r="D106" s="259" t="s">
        <v>452</v>
      </c>
      <c r="E106" s="260" t="s">
        <v>724</v>
      </c>
      <c r="F106" s="261" t="s">
        <v>725</v>
      </c>
      <c r="G106" s="262" t="s">
        <v>497</v>
      </c>
      <c r="H106" s="263">
        <v>1</v>
      </c>
      <c r="I106" s="264"/>
      <c r="J106" s="265"/>
      <c r="K106" s="266">
        <f>ROUND(P106*H106,2)</f>
        <v>0</v>
      </c>
      <c r="L106" s="261" t="s">
        <v>22</v>
      </c>
      <c r="M106" s="267"/>
      <c r="N106" s="268" t="s">
        <v>22</v>
      </c>
      <c r="O106" s="226" t="s">
        <v>46</v>
      </c>
      <c r="P106" s="227">
        <f>I106+J106</f>
        <v>0</v>
      </c>
      <c r="Q106" s="227">
        <f>ROUND(I106*H106,2)</f>
        <v>0</v>
      </c>
      <c r="R106" s="227">
        <f>ROUND(J106*H106,2)</f>
        <v>0</v>
      </c>
      <c r="S106" s="86"/>
      <c r="T106" s="228">
        <f>S106*H106</f>
        <v>0</v>
      </c>
      <c r="U106" s="228">
        <v>0</v>
      </c>
      <c r="V106" s="228">
        <f>U106*H106</f>
        <v>0</v>
      </c>
      <c r="W106" s="228">
        <v>0</v>
      </c>
      <c r="X106" s="229">
        <f>W106*H106</f>
        <v>0</v>
      </c>
      <c r="Y106" s="40"/>
      <c r="Z106" s="40"/>
      <c r="AA106" s="40"/>
      <c r="AB106" s="40"/>
      <c r="AC106" s="40"/>
      <c r="AD106" s="40"/>
      <c r="AE106" s="40"/>
      <c r="AR106" s="230" t="s">
        <v>258</v>
      </c>
      <c r="AT106" s="230" t="s">
        <v>452</v>
      </c>
      <c r="AU106" s="230" t="s">
        <v>86</v>
      </c>
      <c r="AY106" s="19" t="s">
        <v>211</v>
      </c>
      <c r="BE106" s="231">
        <f>IF(O106="základní",K106,0)</f>
        <v>0</v>
      </c>
      <c r="BF106" s="231">
        <f>IF(O106="snížená",K106,0)</f>
        <v>0</v>
      </c>
      <c r="BG106" s="231">
        <f>IF(O106="zákl. přenesená",K106,0)</f>
        <v>0</v>
      </c>
      <c r="BH106" s="231">
        <f>IF(O106="sníž. přenesená",K106,0)</f>
        <v>0</v>
      </c>
      <c r="BI106" s="231">
        <f>IF(O106="nulová",K106,0)</f>
        <v>0</v>
      </c>
      <c r="BJ106" s="19" t="s">
        <v>84</v>
      </c>
      <c r="BK106" s="231">
        <f>ROUND(P106*H106,2)</f>
        <v>0</v>
      </c>
      <c r="BL106" s="19" t="s">
        <v>218</v>
      </c>
      <c r="BM106" s="230" t="s">
        <v>2749</v>
      </c>
    </row>
    <row r="107" s="2" customFormat="1">
      <c r="A107" s="40"/>
      <c r="B107" s="41"/>
      <c r="C107" s="42"/>
      <c r="D107" s="232" t="s">
        <v>220</v>
      </c>
      <c r="E107" s="42"/>
      <c r="F107" s="233" t="s">
        <v>725</v>
      </c>
      <c r="G107" s="42"/>
      <c r="H107" s="42"/>
      <c r="I107" s="234"/>
      <c r="J107" s="234"/>
      <c r="K107" s="42"/>
      <c r="L107" s="42"/>
      <c r="M107" s="46"/>
      <c r="N107" s="283"/>
      <c r="O107" s="284"/>
      <c r="P107" s="285"/>
      <c r="Q107" s="285"/>
      <c r="R107" s="285"/>
      <c r="S107" s="285"/>
      <c r="T107" s="285"/>
      <c r="U107" s="285"/>
      <c r="V107" s="285"/>
      <c r="W107" s="285"/>
      <c r="X107" s="286"/>
      <c r="Y107" s="40"/>
      <c r="Z107" s="40"/>
      <c r="AA107" s="40"/>
      <c r="AB107" s="40"/>
      <c r="AC107" s="40"/>
      <c r="AD107" s="40"/>
      <c r="AE107" s="40"/>
      <c r="AT107" s="19" t="s">
        <v>220</v>
      </c>
      <c r="AU107" s="19" t="s">
        <v>86</v>
      </c>
    </row>
    <row r="108" s="2" customFormat="1" ht="6.96" customHeight="1">
      <c r="A108" s="40"/>
      <c r="B108" s="61"/>
      <c r="C108" s="62"/>
      <c r="D108" s="62"/>
      <c r="E108" s="62"/>
      <c r="F108" s="62"/>
      <c r="G108" s="62"/>
      <c r="H108" s="62"/>
      <c r="I108" s="62"/>
      <c r="J108" s="62"/>
      <c r="K108" s="62"/>
      <c r="L108" s="62"/>
      <c r="M108" s="46"/>
      <c r="N108" s="40"/>
      <c r="P108" s="40"/>
      <c r="Q108" s="40"/>
      <c r="R108" s="40"/>
      <c r="S108" s="40"/>
      <c r="T108" s="40"/>
      <c r="U108" s="40"/>
      <c r="V108" s="40"/>
      <c r="W108" s="40"/>
      <c r="X108" s="40"/>
      <c r="Y108" s="40"/>
      <c r="Z108" s="40"/>
      <c r="AA108" s="40"/>
      <c r="AB108" s="40"/>
      <c r="AC108" s="40"/>
      <c r="AD108" s="40"/>
      <c r="AE108" s="40"/>
    </row>
  </sheetData>
  <sheetProtection sheet="1" autoFilter="0" formatColumns="0" formatRows="0" objects="1" scenarios="1" spinCount="100000" saltValue="T9SyyDH19j+kQATZSBKGWJqCylxsHAYpfq0tr4Uz9TaV4drrT8isGgZPpjxmId39UPRQhwj6k3ugrxixWjHPzA==" hashValue="LhQR5HItdB3P+3FsenuHgFXmVQvwsEDp6gCxN89bR75ZW4OfwloiEKG8zNliNHbKpPAug0tZl55AQFb3s1apWg==" algorithmName="SHA-512" password="CC35"/>
  <autoFilter ref="C91:L107"/>
  <mergeCells count="12">
    <mergeCell ref="E7:H7"/>
    <mergeCell ref="E9:H9"/>
    <mergeCell ref="E11:H11"/>
    <mergeCell ref="E20:H20"/>
    <mergeCell ref="E29:H29"/>
    <mergeCell ref="E52:H52"/>
    <mergeCell ref="E54:H54"/>
    <mergeCell ref="E56:H56"/>
    <mergeCell ref="E80:H80"/>
    <mergeCell ref="E82:H82"/>
    <mergeCell ref="E84:H84"/>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118</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1712</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2750</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ROUND(K90,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ROUND((SUM(BE90:BE111)),  2)</f>
        <v>0</v>
      </c>
      <c r="G37" s="40"/>
      <c r="H37" s="40"/>
      <c r="I37" s="161">
        <v>0.20999999999999999</v>
      </c>
      <c r="J37" s="40"/>
      <c r="K37" s="156">
        <f>ROUND(((SUM(BE90:BE111))*I37),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ROUND((SUM(BF90:BF111)),  2)</f>
        <v>0</v>
      </c>
      <c r="G38" s="40"/>
      <c r="H38" s="40"/>
      <c r="I38" s="161">
        <v>0.14999999999999999</v>
      </c>
      <c r="J38" s="40"/>
      <c r="K38" s="156">
        <f>ROUND(((SUM(BF90:BF111))*I38),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ROUND((SUM(BG90:BG111)),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ROUND((SUM(BH90:BH111)),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ROUND((SUM(BI90:BI111)),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1712</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05 - vzduchotechnika</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Q90</f>
        <v>0</v>
      </c>
      <c r="J65" s="104">
        <f>R90</f>
        <v>0</v>
      </c>
      <c r="K65" s="104">
        <f>K90</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185</v>
      </c>
      <c r="E66" s="181"/>
      <c r="F66" s="181"/>
      <c r="G66" s="181"/>
      <c r="H66" s="181"/>
      <c r="I66" s="182">
        <f>Q91</f>
        <v>0</v>
      </c>
      <c r="J66" s="182">
        <f>R91</f>
        <v>0</v>
      </c>
      <c r="K66" s="182">
        <f>K91</f>
        <v>0</v>
      </c>
      <c r="L66" s="179"/>
      <c r="M66" s="183"/>
      <c r="S66" s="9"/>
      <c r="T66" s="9"/>
      <c r="U66" s="9"/>
      <c r="V66" s="9"/>
      <c r="W66" s="9"/>
      <c r="X66" s="9"/>
      <c r="Y66" s="9"/>
      <c r="Z66" s="9"/>
      <c r="AA66" s="9"/>
      <c r="AB66" s="9"/>
      <c r="AC66" s="9"/>
      <c r="AD66" s="9"/>
      <c r="AE66" s="9"/>
    </row>
    <row r="67" s="10" customFormat="1" ht="19.92" customHeight="1">
      <c r="A67" s="10"/>
      <c r="B67" s="184"/>
      <c r="C67" s="129"/>
      <c r="D67" s="185" t="s">
        <v>2751</v>
      </c>
      <c r="E67" s="186"/>
      <c r="F67" s="186"/>
      <c r="G67" s="186"/>
      <c r="H67" s="186"/>
      <c r="I67" s="187">
        <f>Q92</f>
        <v>0</v>
      </c>
      <c r="J67" s="187">
        <f>R92</f>
        <v>0</v>
      </c>
      <c r="K67" s="187">
        <f>K92</f>
        <v>0</v>
      </c>
      <c r="L67" s="129"/>
      <c r="M67" s="188"/>
      <c r="S67" s="10"/>
      <c r="T67" s="10"/>
      <c r="U67" s="10"/>
      <c r="V67" s="10"/>
      <c r="W67" s="10"/>
      <c r="X67" s="10"/>
      <c r="Y67" s="10"/>
      <c r="Z67" s="10"/>
      <c r="AA67" s="10"/>
      <c r="AB67" s="10"/>
      <c r="AC67" s="10"/>
      <c r="AD67" s="10"/>
      <c r="AE67" s="10"/>
    </row>
    <row r="68" s="10" customFormat="1" ht="14.88" customHeight="1">
      <c r="A68" s="10"/>
      <c r="B68" s="184"/>
      <c r="C68" s="129"/>
      <c r="D68" s="185" t="s">
        <v>2752</v>
      </c>
      <c r="E68" s="186"/>
      <c r="F68" s="186"/>
      <c r="G68" s="186"/>
      <c r="H68" s="186"/>
      <c r="I68" s="187">
        <f>Q93</f>
        <v>0</v>
      </c>
      <c r="J68" s="187">
        <f>R93</f>
        <v>0</v>
      </c>
      <c r="K68" s="187">
        <f>K93</f>
        <v>0</v>
      </c>
      <c r="L68" s="129"/>
      <c r="M68" s="188"/>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42"/>
      <c r="M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62"/>
      <c r="M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64"/>
      <c r="M74" s="148"/>
      <c r="S74" s="40"/>
      <c r="T74" s="40"/>
      <c r="U74" s="40"/>
      <c r="V74" s="40"/>
      <c r="W74" s="40"/>
      <c r="X74" s="40"/>
      <c r="Y74" s="40"/>
      <c r="Z74" s="40"/>
      <c r="AA74" s="40"/>
      <c r="AB74" s="40"/>
      <c r="AC74" s="40"/>
      <c r="AD74" s="40"/>
      <c r="AE74" s="40"/>
    </row>
    <row r="75" s="2" customFormat="1" ht="24.96" customHeight="1">
      <c r="A75" s="40"/>
      <c r="B75" s="41"/>
      <c r="C75" s="25" t="s">
        <v>192</v>
      </c>
      <c r="D75" s="42"/>
      <c r="E75" s="42"/>
      <c r="F75" s="42"/>
      <c r="G75" s="42"/>
      <c r="H75" s="42"/>
      <c r="I75" s="42"/>
      <c r="J75" s="42"/>
      <c r="K75" s="42"/>
      <c r="L75" s="42"/>
      <c r="M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42"/>
      <c r="M76" s="148"/>
      <c r="S76" s="40"/>
      <c r="T76" s="40"/>
      <c r="U76" s="40"/>
      <c r="V76" s="40"/>
      <c r="W76" s="40"/>
      <c r="X76" s="40"/>
      <c r="Y76" s="40"/>
      <c r="Z76" s="40"/>
      <c r="AA76" s="40"/>
      <c r="AB76" s="40"/>
      <c r="AC76" s="40"/>
      <c r="AD76" s="40"/>
      <c r="AE76" s="40"/>
    </row>
    <row r="77" s="2" customFormat="1" ht="12" customHeight="1">
      <c r="A77" s="40"/>
      <c r="B77" s="41"/>
      <c r="C77" s="34" t="s">
        <v>17</v>
      </c>
      <c r="D77" s="42"/>
      <c r="E77" s="42"/>
      <c r="F77" s="42"/>
      <c r="G77" s="42"/>
      <c r="H77" s="42"/>
      <c r="I77" s="42"/>
      <c r="J77" s="42"/>
      <c r="K77" s="42"/>
      <c r="L77" s="42"/>
      <c r="M77" s="148"/>
      <c r="S77" s="40"/>
      <c r="T77" s="40"/>
      <c r="U77" s="40"/>
      <c r="V77" s="40"/>
      <c r="W77" s="40"/>
      <c r="X77" s="40"/>
      <c r="Y77" s="40"/>
      <c r="Z77" s="40"/>
      <c r="AA77" s="40"/>
      <c r="AB77" s="40"/>
      <c r="AC77" s="40"/>
      <c r="AD77" s="40"/>
      <c r="AE77" s="40"/>
    </row>
    <row r="78" s="2" customFormat="1" ht="16.5" customHeight="1">
      <c r="A78" s="40"/>
      <c r="B78" s="41"/>
      <c r="C78" s="42"/>
      <c r="D78" s="42"/>
      <c r="E78" s="173" t="str">
        <f>E7</f>
        <v>Stavební úpravy pro bezbariérovost objektu ZŠ Liberec, U školy, Liberec</v>
      </c>
      <c r="F78" s="34"/>
      <c r="G78" s="34"/>
      <c r="H78" s="34"/>
      <c r="I78" s="42"/>
      <c r="J78" s="42"/>
      <c r="K78" s="42"/>
      <c r="L78" s="42"/>
      <c r="M78" s="148"/>
      <c r="S78" s="40"/>
      <c r="T78" s="40"/>
      <c r="U78" s="40"/>
      <c r="V78" s="40"/>
      <c r="W78" s="40"/>
      <c r="X78" s="40"/>
      <c r="Y78" s="40"/>
      <c r="Z78" s="40"/>
      <c r="AA78" s="40"/>
      <c r="AB78" s="40"/>
      <c r="AC78" s="40"/>
      <c r="AD78" s="40"/>
      <c r="AE78" s="40"/>
    </row>
    <row r="79" s="1" customFormat="1" ht="12" customHeight="1">
      <c r="B79" s="23"/>
      <c r="C79" s="34" t="s">
        <v>164</v>
      </c>
      <c r="D79" s="24"/>
      <c r="E79" s="24"/>
      <c r="F79" s="24"/>
      <c r="G79" s="24"/>
      <c r="H79" s="24"/>
      <c r="I79" s="24"/>
      <c r="J79" s="24"/>
      <c r="K79" s="24"/>
      <c r="L79" s="24"/>
      <c r="M79" s="22"/>
    </row>
    <row r="80" s="2" customFormat="1" ht="16.5" customHeight="1">
      <c r="A80" s="40"/>
      <c r="B80" s="41"/>
      <c r="C80" s="42"/>
      <c r="D80" s="42"/>
      <c r="E80" s="173" t="s">
        <v>1712</v>
      </c>
      <c r="F80" s="42"/>
      <c r="G80" s="42"/>
      <c r="H80" s="42"/>
      <c r="I80" s="42"/>
      <c r="J80" s="42"/>
      <c r="K80" s="42"/>
      <c r="L80" s="42"/>
      <c r="M80" s="148"/>
      <c r="S80" s="40"/>
      <c r="T80" s="40"/>
      <c r="U80" s="40"/>
      <c r="V80" s="40"/>
      <c r="W80" s="40"/>
      <c r="X80" s="40"/>
      <c r="Y80" s="40"/>
      <c r="Z80" s="40"/>
      <c r="AA80" s="40"/>
      <c r="AB80" s="40"/>
      <c r="AC80" s="40"/>
      <c r="AD80" s="40"/>
      <c r="AE80" s="40"/>
    </row>
    <row r="81" s="2" customFormat="1" ht="12" customHeight="1">
      <c r="A81" s="40"/>
      <c r="B81" s="41"/>
      <c r="C81" s="34" t="s">
        <v>166</v>
      </c>
      <c r="D81" s="42"/>
      <c r="E81" s="42"/>
      <c r="F81" s="42"/>
      <c r="G81" s="42"/>
      <c r="H81" s="42"/>
      <c r="I81" s="42"/>
      <c r="J81" s="42"/>
      <c r="K81" s="42"/>
      <c r="L81" s="42"/>
      <c r="M81" s="148"/>
      <c r="S81" s="40"/>
      <c r="T81" s="40"/>
      <c r="U81" s="40"/>
      <c r="V81" s="40"/>
      <c r="W81" s="40"/>
      <c r="X81" s="40"/>
      <c r="Y81" s="40"/>
      <c r="Z81" s="40"/>
      <c r="AA81" s="40"/>
      <c r="AB81" s="40"/>
      <c r="AC81" s="40"/>
      <c r="AD81" s="40"/>
      <c r="AE81" s="40"/>
    </row>
    <row r="82" s="2" customFormat="1" ht="16.5" customHeight="1">
      <c r="A82" s="40"/>
      <c r="B82" s="41"/>
      <c r="C82" s="42"/>
      <c r="D82" s="42"/>
      <c r="E82" s="71" t="str">
        <f>E11</f>
        <v>05 - vzduchotechnika</v>
      </c>
      <c r="F82" s="42"/>
      <c r="G82" s="42"/>
      <c r="H82" s="42"/>
      <c r="I82" s="42"/>
      <c r="J82" s="42"/>
      <c r="K82" s="42"/>
      <c r="L82" s="42"/>
      <c r="M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2" customHeight="1">
      <c r="A84" s="40"/>
      <c r="B84" s="41"/>
      <c r="C84" s="34" t="s">
        <v>23</v>
      </c>
      <c r="D84" s="42"/>
      <c r="E84" s="42"/>
      <c r="F84" s="29" t="str">
        <f>F14</f>
        <v>Liberec</v>
      </c>
      <c r="G84" s="42"/>
      <c r="H84" s="42"/>
      <c r="I84" s="34" t="s">
        <v>25</v>
      </c>
      <c r="J84" s="74" t="str">
        <f>IF(J14="","",J14)</f>
        <v>11.2.2022</v>
      </c>
      <c r="K84" s="42"/>
      <c r="L84" s="42"/>
      <c r="M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42"/>
      <c r="M85" s="148"/>
      <c r="S85" s="40"/>
      <c r="T85" s="40"/>
      <c r="U85" s="40"/>
      <c r="V85" s="40"/>
      <c r="W85" s="40"/>
      <c r="X85" s="40"/>
      <c r="Y85" s="40"/>
      <c r="Z85" s="40"/>
      <c r="AA85" s="40"/>
      <c r="AB85" s="40"/>
      <c r="AC85" s="40"/>
      <c r="AD85" s="40"/>
      <c r="AE85" s="40"/>
    </row>
    <row r="86" s="2" customFormat="1" ht="40.05" customHeight="1">
      <c r="A86" s="40"/>
      <c r="B86" s="41"/>
      <c r="C86" s="34" t="s">
        <v>27</v>
      </c>
      <c r="D86" s="42"/>
      <c r="E86" s="42"/>
      <c r="F86" s="29" t="str">
        <f>E17</f>
        <v>Statutární město Liberec</v>
      </c>
      <c r="G86" s="42"/>
      <c r="H86" s="42"/>
      <c r="I86" s="34" t="s">
        <v>34</v>
      </c>
      <c r="J86" s="38" t="str">
        <f>E23</f>
        <v>TRIGLYPH architektonická kancelář s.r.o.</v>
      </c>
      <c r="K86" s="42"/>
      <c r="L86" s="42"/>
      <c r="M86" s="148"/>
      <c r="S86" s="40"/>
      <c r="T86" s="40"/>
      <c r="U86" s="40"/>
      <c r="V86" s="40"/>
      <c r="W86" s="40"/>
      <c r="X86" s="40"/>
      <c r="Y86" s="40"/>
      <c r="Z86" s="40"/>
      <c r="AA86" s="40"/>
      <c r="AB86" s="40"/>
      <c r="AC86" s="40"/>
      <c r="AD86" s="40"/>
      <c r="AE86" s="40"/>
    </row>
    <row r="87" s="2" customFormat="1" ht="15.15" customHeight="1">
      <c r="A87" s="40"/>
      <c r="B87" s="41"/>
      <c r="C87" s="34" t="s">
        <v>32</v>
      </c>
      <c r="D87" s="42"/>
      <c r="E87" s="42"/>
      <c r="F87" s="29" t="str">
        <f>IF(E20="","",E20)</f>
        <v>Vyplň údaj</v>
      </c>
      <c r="G87" s="42"/>
      <c r="H87" s="42"/>
      <c r="I87" s="34" t="s">
        <v>37</v>
      </c>
      <c r="J87" s="38" t="str">
        <f>E26</f>
        <v xml:space="preserve"> </v>
      </c>
      <c r="K87" s="42"/>
      <c r="L87" s="42"/>
      <c r="M87" s="148"/>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42"/>
      <c r="M88" s="148"/>
      <c r="S88" s="40"/>
      <c r="T88" s="40"/>
      <c r="U88" s="40"/>
      <c r="V88" s="40"/>
      <c r="W88" s="40"/>
      <c r="X88" s="40"/>
      <c r="Y88" s="40"/>
      <c r="Z88" s="40"/>
      <c r="AA88" s="40"/>
      <c r="AB88" s="40"/>
      <c r="AC88" s="40"/>
      <c r="AD88" s="40"/>
      <c r="AE88" s="40"/>
    </row>
    <row r="89" s="11" customFormat="1" ht="29.28" customHeight="1">
      <c r="A89" s="189"/>
      <c r="B89" s="190"/>
      <c r="C89" s="191" t="s">
        <v>193</v>
      </c>
      <c r="D89" s="192" t="s">
        <v>60</v>
      </c>
      <c r="E89" s="192" t="s">
        <v>56</v>
      </c>
      <c r="F89" s="192" t="s">
        <v>57</v>
      </c>
      <c r="G89" s="192" t="s">
        <v>194</v>
      </c>
      <c r="H89" s="192" t="s">
        <v>195</v>
      </c>
      <c r="I89" s="192" t="s">
        <v>196</v>
      </c>
      <c r="J89" s="192" t="s">
        <v>197</v>
      </c>
      <c r="K89" s="192" t="s">
        <v>175</v>
      </c>
      <c r="L89" s="193" t="s">
        <v>198</v>
      </c>
      <c r="M89" s="194"/>
      <c r="N89" s="94" t="s">
        <v>22</v>
      </c>
      <c r="O89" s="95" t="s">
        <v>45</v>
      </c>
      <c r="P89" s="95" t="s">
        <v>199</v>
      </c>
      <c r="Q89" s="95" t="s">
        <v>200</v>
      </c>
      <c r="R89" s="95" t="s">
        <v>201</v>
      </c>
      <c r="S89" s="95" t="s">
        <v>202</v>
      </c>
      <c r="T89" s="95" t="s">
        <v>203</v>
      </c>
      <c r="U89" s="95" t="s">
        <v>204</v>
      </c>
      <c r="V89" s="95" t="s">
        <v>205</v>
      </c>
      <c r="W89" s="95" t="s">
        <v>206</v>
      </c>
      <c r="X89" s="96" t="s">
        <v>207</v>
      </c>
      <c r="Y89" s="189"/>
      <c r="Z89" s="189"/>
      <c r="AA89" s="189"/>
      <c r="AB89" s="189"/>
      <c r="AC89" s="189"/>
      <c r="AD89" s="189"/>
      <c r="AE89" s="189"/>
    </row>
    <row r="90" s="2" customFormat="1" ht="22.8" customHeight="1">
      <c r="A90" s="40"/>
      <c r="B90" s="41"/>
      <c r="C90" s="101" t="s">
        <v>208</v>
      </c>
      <c r="D90" s="42"/>
      <c r="E90" s="42"/>
      <c r="F90" s="42"/>
      <c r="G90" s="42"/>
      <c r="H90" s="42"/>
      <c r="I90" s="42"/>
      <c r="J90" s="42"/>
      <c r="K90" s="195">
        <f>BK90</f>
        <v>0</v>
      </c>
      <c r="L90" s="42"/>
      <c r="M90" s="46"/>
      <c r="N90" s="97"/>
      <c r="O90" s="196"/>
      <c r="P90" s="98"/>
      <c r="Q90" s="197">
        <f>Q91</f>
        <v>0</v>
      </c>
      <c r="R90" s="197">
        <f>R91</f>
        <v>0</v>
      </c>
      <c r="S90" s="98"/>
      <c r="T90" s="198">
        <f>T91</f>
        <v>0</v>
      </c>
      <c r="U90" s="98"/>
      <c r="V90" s="198">
        <f>V91</f>
        <v>0</v>
      </c>
      <c r="W90" s="98"/>
      <c r="X90" s="199">
        <f>X91</f>
        <v>0</v>
      </c>
      <c r="Y90" s="40"/>
      <c r="Z90" s="40"/>
      <c r="AA90" s="40"/>
      <c r="AB90" s="40"/>
      <c r="AC90" s="40"/>
      <c r="AD90" s="40"/>
      <c r="AE90" s="40"/>
      <c r="AT90" s="19" t="s">
        <v>76</v>
      </c>
      <c r="AU90" s="19" t="s">
        <v>176</v>
      </c>
      <c r="BK90" s="200">
        <f>BK91</f>
        <v>0</v>
      </c>
    </row>
    <row r="91" s="12" customFormat="1" ht="25.92" customHeight="1">
      <c r="A91" s="12"/>
      <c r="B91" s="201"/>
      <c r="C91" s="202"/>
      <c r="D91" s="203" t="s">
        <v>76</v>
      </c>
      <c r="E91" s="204" t="s">
        <v>441</v>
      </c>
      <c r="F91" s="204" t="s">
        <v>442</v>
      </c>
      <c r="G91" s="202"/>
      <c r="H91" s="202"/>
      <c r="I91" s="205"/>
      <c r="J91" s="205"/>
      <c r="K91" s="206">
        <f>BK91</f>
        <v>0</v>
      </c>
      <c r="L91" s="202"/>
      <c r="M91" s="207"/>
      <c r="N91" s="208"/>
      <c r="O91" s="209"/>
      <c r="P91" s="209"/>
      <c r="Q91" s="210">
        <f>Q92</f>
        <v>0</v>
      </c>
      <c r="R91" s="210">
        <f>R92</f>
        <v>0</v>
      </c>
      <c r="S91" s="209"/>
      <c r="T91" s="211">
        <f>T92</f>
        <v>0</v>
      </c>
      <c r="U91" s="209"/>
      <c r="V91" s="211">
        <f>V92</f>
        <v>0</v>
      </c>
      <c r="W91" s="209"/>
      <c r="X91" s="212">
        <f>X92</f>
        <v>0</v>
      </c>
      <c r="Y91" s="12"/>
      <c r="Z91" s="12"/>
      <c r="AA91" s="12"/>
      <c r="AB91" s="12"/>
      <c r="AC91" s="12"/>
      <c r="AD91" s="12"/>
      <c r="AE91" s="12"/>
      <c r="AR91" s="213" t="s">
        <v>86</v>
      </c>
      <c r="AT91" s="214" t="s">
        <v>76</v>
      </c>
      <c r="AU91" s="214" t="s">
        <v>77</v>
      </c>
      <c r="AY91" s="213" t="s">
        <v>211</v>
      </c>
      <c r="BK91" s="215">
        <f>BK92</f>
        <v>0</v>
      </c>
    </row>
    <row r="92" s="12" customFormat="1" ht="22.8" customHeight="1">
      <c r="A92" s="12"/>
      <c r="B92" s="201"/>
      <c r="C92" s="202"/>
      <c r="D92" s="203" t="s">
        <v>76</v>
      </c>
      <c r="E92" s="216" t="s">
        <v>2753</v>
      </c>
      <c r="F92" s="216" t="s">
        <v>2754</v>
      </c>
      <c r="G92" s="202"/>
      <c r="H92" s="202"/>
      <c r="I92" s="205"/>
      <c r="J92" s="205"/>
      <c r="K92" s="217">
        <f>BK92</f>
        <v>0</v>
      </c>
      <c r="L92" s="202"/>
      <c r="M92" s="207"/>
      <c r="N92" s="208"/>
      <c r="O92" s="209"/>
      <c r="P92" s="209"/>
      <c r="Q92" s="210">
        <f>Q93</f>
        <v>0</v>
      </c>
      <c r="R92" s="210">
        <f>R93</f>
        <v>0</v>
      </c>
      <c r="S92" s="209"/>
      <c r="T92" s="211">
        <f>T93</f>
        <v>0</v>
      </c>
      <c r="U92" s="209"/>
      <c r="V92" s="211">
        <f>V93</f>
        <v>0</v>
      </c>
      <c r="W92" s="209"/>
      <c r="X92" s="212">
        <f>X93</f>
        <v>0</v>
      </c>
      <c r="Y92" s="12"/>
      <c r="Z92" s="12"/>
      <c r="AA92" s="12"/>
      <c r="AB92" s="12"/>
      <c r="AC92" s="12"/>
      <c r="AD92" s="12"/>
      <c r="AE92" s="12"/>
      <c r="AR92" s="213" t="s">
        <v>86</v>
      </c>
      <c r="AT92" s="214" t="s">
        <v>76</v>
      </c>
      <c r="AU92" s="214" t="s">
        <v>84</v>
      </c>
      <c r="AY92" s="213" t="s">
        <v>211</v>
      </c>
      <c r="BK92" s="215">
        <f>BK93</f>
        <v>0</v>
      </c>
    </row>
    <row r="93" s="12" customFormat="1" ht="20.88" customHeight="1">
      <c r="A93" s="12"/>
      <c r="B93" s="201"/>
      <c r="C93" s="202"/>
      <c r="D93" s="203" t="s">
        <v>76</v>
      </c>
      <c r="E93" s="216" t="s">
        <v>88</v>
      </c>
      <c r="F93" s="216" t="s">
        <v>2755</v>
      </c>
      <c r="G93" s="202"/>
      <c r="H93" s="202"/>
      <c r="I93" s="205"/>
      <c r="J93" s="205"/>
      <c r="K93" s="217">
        <f>BK93</f>
        <v>0</v>
      </c>
      <c r="L93" s="202"/>
      <c r="M93" s="207"/>
      <c r="N93" s="208"/>
      <c r="O93" s="209"/>
      <c r="P93" s="209"/>
      <c r="Q93" s="210">
        <f>SUM(Q94:Q111)</f>
        <v>0</v>
      </c>
      <c r="R93" s="210">
        <f>SUM(R94:R111)</f>
        <v>0</v>
      </c>
      <c r="S93" s="209"/>
      <c r="T93" s="211">
        <f>SUM(T94:T111)</f>
        <v>0</v>
      </c>
      <c r="U93" s="209"/>
      <c r="V93" s="211">
        <f>SUM(V94:V111)</f>
        <v>0</v>
      </c>
      <c r="W93" s="209"/>
      <c r="X93" s="212">
        <f>SUM(X94:X111)</f>
        <v>0</v>
      </c>
      <c r="Y93" s="12"/>
      <c r="Z93" s="12"/>
      <c r="AA93" s="12"/>
      <c r="AB93" s="12"/>
      <c r="AC93" s="12"/>
      <c r="AD93" s="12"/>
      <c r="AE93" s="12"/>
      <c r="AR93" s="213" t="s">
        <v>86</v>
      </c>
      <c r="AT93" s="214" t="s">
        <v>76</v>
      </c>
      <c r="AU93" s="214" t="s">
        <v>86</v>
      </c>
      <c r="AY93" s="213" t="s">
        <v>211</v>
      </c>
      <c r="BK93" s="215">
        <f>SUM(BK94:BK111)</f>
        <v>0</v>
      </c>
    </row>
    <row r="94" s="2" customFormat="1" ht="21.75" customHeight="1">
      <c r="A94" s="40"/>
      <c r="B94" s="41"/>
      <c r="C94" s="259" t="s">
        <v>84</v>
      </c>
      <c r="D94" s="259" t="s">
        <v>452</v>
      </c>
      <c r="E94" s="260" t="s">
        <v>2756</v>
      </c>
      <c r="F94" s="261" t="s">
        <v>2757</v>
      </c>
      <c r="G94" s="262" t="s">
        <v>688</v>
      </c>
      <c r="H94" s="263">
        <v>1</v>
      </c>
      <c r="I94" s="264"/>
      <c r="J94" s="265"/>
      <c r="K94" s="266">
        <f>ROUND(P94*H94,2)</f>
        <v>0</v>
      </c>
      <c r="L94" s="261" t="s">
        <v>22</v>
      </c>
      <c r="M94" s="267"/>
      <c r="N94" s="268" t="s">
        <v>22</v>
      </c>
      <c r="O94" s="226" t="s">
        <v>46</v>
      </c>
      <c r="P94" s="227">
        <f>I94+J94</f>
        <v>0</v>
      </c>
      <c r="Q94" s="227">
        <f>ROUND(I94*H94,2)</f>
        <v>0</v>
      </c>
      <c r="R94" s="227">
        <f>ROUND(J94*H94,2)</f>
        <v>0</v>
      </c>
      <c r="S94" s="86"/>
      <c r="T94" s="228">
        <f>S94*H94</f>
        <v>0</v>
      </c>
      <c r="U94" s="228">
        <v>0</v>
      </c>
      <c r="V94" s="228">
        <f>U94*H94</f>
        <v>0</v>
      </c>
      <c r="W94" s="228">
        <v>0</v>
      </c>
      <c r="X94" s="229">
        <f>W94*H94</f>
        <v>0</v>
      </c>
      <c r="Y94" s="40"/>
      <c r="Z94" s="40"/>
      <c r="AA94" s="40"/>
      <c r="AB94" s="40"/>
      <c r="AC94" s="40"/>
      <c r="AD94" s="40"/>
      <c r="AE94" s="40"/>
      <c r="AR94" s="230" t="s">
        <v>402</v>
      </c>
      <c r="AT94" s="230" t="s">
        <v>452</v>
      </c>
      <c r="AU94" s="230" t="s">
        <v>229</v>
      </c>
      <c r="AY94" s="19" t="s">
        <v>211</v>
      </c>
      <c r="BE94" s="231">
        <f>IF(O94="základní",K94,0)</f>
        <v>0</v>
      </c>
      <c r="BF94" s="231">
        <f>IF(O94="snížená",K94,0)</f>
        <v>0</v>
      </c>
      <c r="BG94" s="231">
        <f>IF(O94="zákl. přenesená",K94,0)</f>
        <v>0</v>
      </c>
      <c r="BH94" s="231">
        <f>IF(O94="sníž. přenesená",K94,0)</f>
        <v>0</v>
      </c>
      <c r="BI94" s="231">
        <f>IF(O94="nulová",K94,0)</f>
        <v>0</v>
      </c>
      <c r="BJ94" s="19" t="s">
        <v>84</v>
      </c>
      <c r="BK94" s="231">
        <f>ROUND(P94*H94,2)</f>
        <v>0</v>
      </c>
      <c r="BL94" s="19" t="s">
        <v>302</v>
      </c>
      <c r="BM94" s="230" t="s">
        <v>2758</v>
      </c>
    </row>
    <row r="95" s="2" customFormat="1">
      <c r="A95" s="40"/>
      <c r="B95" s="41"/>
      <c r="C95" s="42"/>
      <c r="D95" s="232" t="s">
        <v>220</v>
      </c>
      <c r="E95" s="42"/>
      <c r="F95" s="233" t="s">
        <v>2757</v>
      </c>
      <c r="G95" s="42"/>
      <c r="H95" s="42"/>
      <c r="I95" s="234"/>
      <c r="J95" s="234"/>
      <c r="K95" s="42"/>
      <c r="L95" s="42"/>
      <c r="M95" s="46"/>
      <c r="N95" s="235"/>
      <c r="O95" s="236"/>
      <c r="P95" s="86"/>
      <c r="Q95" s="86"/>
      <c r="R95" s="86"/>
      <c r="S95" s="86"/>
      <c r="T95" s="86"/>
      <c r="U95" s="86"/>
      <c r="V95" s="86"/>
      <c r="W95" s="86"/>
      <c r="X95" s="87"/>
      <c r="Y95" s="40"/>
      <c r="Z95" s="40"/>
      <c r="AA95" s="40"/>
      <c r="AB95" s="40"/>
      <c r="AC95" s="40"/>
      <c r="AD95" s="40"/>
      <c r="AE95" s="40"/>
      <c r="AT95" s="19" t="s">
        <v>220</v>
      </c>
      <c r="AU95" s="19" t="s">
        <v>229</v>
      </c>
    </row>
    <row r="96" s="2" customFormat="1" ht="16.5" customHeight="1">
      <c r="A96" s="40"/>
      <c r="B96" s="41"/>
      <c r="C96" s="259" t="s">
        <v>86</v>
      </c>
      <c r="D96" s="259" t="s">
        <v>452</v>
      </c>
      <c r="E96" s="260" t="s">
        <v>2759</v>
      </c>
      <c r="F96" s="261" t="s">
        <v>2760</v>
      </c>
      <c r="G96" s="262" t="s">
        <v>688</v>
      </c>
      <c r="H96" s="263">
        <v>2</v>
      </c>
      <c r="I96" s="264"/>
      <c r="J96" s="265"/>
      <c r="K96" s="266">
        <f>ROUND(P96*H96,2)</f>
        <v>0</v>
      </c>
      <c r="L96" s="261" t="s">
        <v>22</v>
      </c>
      <c r="M96" s="267"/>
      <c r="N96" s="268" t="s">
        <v>22</v>
      </c>
      <c r="O96" s="226" t="s">
        <v>46</v>
      </c>
      <c r="P96" s="227">
        <f>I96+J96</f>
        <v>0</v>
      </c>
      <c r="Q96" s="227">
        <f>ROUND(I96*H96,2)</f>
        <v>0</v>
      </c>
      <c r="R96" s="227">
        <f>ROUND(J96*H96,2)</f>
        <v>0</v>
      </c>
      <c r="S96" s="86"/>
      <c r="T96" s="228">
        <f>S96*H96</f>
        <v>0</v>
      </c>
      <c r="U96" s="228">
        <v>0</v>
      </c>
      <c r="V96" s="228">
        <f>U96*H96</f>
        <v>0</v>
      </c>
      <c r="W96" s="228">
        <v>0</v>
      </c>
      <c r="X96" s="229">
        <f>W96*H96</f>
        <v>0</v>
      </c>
      <c r="Y96" s="40"/>
      <c r="Z96" s="40"/>
      <c r="AA96" s="40"/>
      <c r="AB96" s="40"/>
      <c r="AC96" s="40"/>
      <c r="AD96" s="40"/>
      <c r="AE96" s="40"/>
      <c r="AR96" s="230" t="s">
        <v>402</v>
      </c>
      <c r="AT96" s="230" t="s">
        <v>452</v>
      </c>
      <c r="AU96" s="230" t="s">
        <v>229</v>
      </c>
      <c r="AY96" s="19" t="s">
        <v>211</v>
      </c>
      <c r="BE96" s="231">
        <f>IF(O96="základní",K96,0)</f>
        <v>0</v>
      </c>
      <c r="BF96" s="231">
        <f>IF(O96="snížená",K96,0)</f>
        <v>0</v>
      </c>
      <c r="BG96" s="231">
        <f>IF(O96="zákl. přenesená",K96,0)</f>
        <v>0</v>
      </c>
      <c r="BH96" s="231">
        <f>IF(O96="sníž. přenesená",K96,0)</f>
        <v>0</v>
      </c>
      <c r="BI96" s="231">
        <f>IF(O96="nulová",K96,0)</f>
        <v>0</v>
      </c>
      <c r="BJ96" s="19" t="s">
        <v>84</v>
      </c>
      <c r="BK96" s="231">
        <f>ROUND(P96*H96,2)</f>
        <v>0</v>
      </c>
      <c r="BL96" s="19" t="s">
        <v>302</v>
      </c>
      <c r="BM96" s="230" t="s">
        <v>2761</v>
      </c>
    </row>
    <row r="97" s="2" customFormat="1">
      <c r="A97" s="40"/>
      <c r="B97" s="41"/>
      <c r="C97" s="42"/>
      <c r="D97" s="232" t="s">
        <v>220</v>
      </c>
      <c r="E97" s="42"/>
      <c r="F97" s="233" t="s">
        <v>2760</v>
      </c>
      <c r="G97" s="42"/>
      <c r="H97" s="42"/>
      <c r="I97" s="234"/>
      <c r="J97" s="234"/>
      <c r="K97" s="42"/>
      <c r="L97" s="42"/>
      <c r="M97" s="46"/>
      <c r="N97" s="235"/>
      <c r="O97" s="236"/>
      <c r="P97" s="86"/>
      <c r="Q97" s="86"/>
      <c r="R97" s="86"/>
      <c r="S97" s="86"/>
      <c r="T97" s="86"/>
      <c r="U97" s="86"/>
      <c r="V97" s="86"/>
      <c r="W97" s="86"/>
      <c r="X97" s="87"/>
      <c r="Y97" s="40"/>
      <c r="Z97" s="40"/>
      <c r="AA97" s="40"/>
      <c r="AB97" s="40"/>
      <c r="AC97" s="40"/>
      <c r="AD97" s="40"/>
      <c r="AE97" s="40"/>
      <c r="AT97" s="19" t="s">
        <v>220</v>
      </c>
      <c r="AU97" s="19" t="s">
        <v>229</v>
      </c>
    </row>
    <row r="98" s="2" customFormat="1" ht="16.5" customHeight="1">
      <c r="A98" s="40"/>
      <c r="B98" s="41"/>
      <c r="C98" s="259" t="s">
        <v>229</v>
      </c>
      <c r="D98" s="259" t="s">
        <v>452</v>
      </c>
      <c r="E98" s="260" t="s">
        <v>2762</v>
      </c>
      <c r="F98" s="261" t="s">
        <v>2763</v>
      </c>
      <c r="G98" s="262" t="s">
        <v>716</v>
      </c>
      <c r="H98" s="263">
        <v>10</v>
      </c>
      <c r="I98" s="264"/>
      <c r="J98" s="265"/>
      <c r="K98" s="266">
        <f>ROUND(P98*H98,2)</f>
        <v>0</v>
      </c>
      <c r="L98" s="261" t="s">
        <v>22</v>
      </c>
      <c r="M98" s="267"/>
      <c r="N98" s="268" t="s">
        <v>22</v>
      </c>
      <c r="O98" s="226" t="s">
        <v>46</v>
      </c>
      <c r="P98" s="227">
        <f>I98+J98</f>
        <v>0</v>
      </c>
      <c r="Q98" s="227">
        <f>ROUND(I98*H98,2)</f>
        <v>0</v>
      </c>
      <c r="R98" s="227">
        <f>ROUND(J98*H98,2)</f>
        <v>0</v>
      </c>
      <c r="S98" s="86"/>
      <c r="T98" s="228">
        <f>S98*H98</f>
        <v>0</v>
      </c>
      <c r="U98" s="228">
        <v>0</v>
      </c>
      <c r="V98" s="228">
        <f>U98*H98</f>
        <v>0</v>
      </c>
      <c r="W98" s="228">
        <v>0</v>
      </c>
      <c r="X98" s="229">
        <f>W98*H98</f>
        <v>0</v>
      </c>
      <c r="Y98" s="40"/>
      <c r="Z98" s="40"/>
      <c r="AA98" s="40"/>
      <c r="AB98" s="40"/>
      <c r="AC98" s="40"/>
      <c r="AD98" s="40"/>
      <c r="AE98" s="40"/>
      <c r="AR98" s="230" t="s">
        <v>402</v>
      </c>
      <c r="AT98" s="230" t="s">
        <v>452</v>
      </c>
      <c r="AU98" s="230" t="s">
        <v>229</v>
      </c>
      <c r="AY98" s="19" t="s">
        <v>211</v>
      </c>
      <c r="BE98" s="231">
        <f>IF(O98="základní",K98,0)</f>
        <v>0</v>
      </c>
      <c r="BF98" s="231">
        <f>IF(O98="snížená",K98,0)</f>
        <v>0</v>
      </c>
      <c r="BG98" s="231">
        <f>IF(O98="zákl. přenesená",K98,0)</f>
        <v>0</v>
      </c>
      <c r="BH98" s="231">
        <f>IF(O98="sníž. přenesená",K98,0)</f>
        <v>0</v>
      </c>
      <c r="BI98" s="231">
        <f>IF(O98="nulová",K98,0)</f>
        <v>0</v>
      </c>
      <c r="BJ98" s="19" t="s">
        <v>84</v>
      </c>
      <c r="BK98" s="231">
        <f>ROUND(P98*H98,2)</f>
        <v>0</v>
      </c>
      <c r="BL98" s="19" t="s">
        <v>302</v>
      </c>
      <c r="BM98" s="230" t="s">
        <v>2764</v>
      </c>
    </row>
    <row r="99" s="2" customFormat="1">
      <c r="A99" s="40"/>
      <c r="B99" s="41"/>
      <c r="C99" s="42"/>
      <c r="D99" s="232" t="s">
        <v>220</v>
      </c>
      <c r="E99" s="42"/>
      <c r="F99" s="233" t="s">
        <v>2763</v>
      </c>
      <c r="G99" s="42"/>
      <c r="H99" s="42"/>
      <c r="I99" s="234"/>
      <c r="J99" s="234"/>
      <c r="K99" s="42"/>
      <c r="L99" s="42"/>
      <c r="M99" s="46"/>
      <c r="N99" s="235"/>
      <c r="O99" s="236"/>
      <c r="P99" s="86"/>
      <c r="Q99" s="86"/>
      <c r="R99" s="86"/>
      <c r="S99" s="86"/>
      <c r="T99" s="86"/>
      <c r="U99" s="86"/>
      <c r="V99" s="86"/>
      <c r="W99" s="86"/>
      <c r="X99" s="87"/>
      <c r="Y99" s="40"/>
      <c r="Z99" s="40"/>
      <c r="AA99" s="40"/>
      <c r="AB99" s="40"/>
      <c r="AC99" s="40"/>
      <c r="AD99" s="40"/>
      <c r="AE99" s="40"/>
      <c r="AT99" s="19" t="s">
        <v>220</v>
      </c>
      <c r="AU99" s="19" t="s">
        <v>229</v>
      </c>
    </row>
    <row r="100" s="2" customFormat="1" ht="16.5" customHeight="1">
      <c r="A100" s="40"/>
      <c r="B100" s="41"/>
      <c r="C100" s="259" t="s">
        <v>218</v>
      </c>
      <c r="D100" s="259" t="s">
        <v>452</v>
      </c>
      <c r="E100" s="260" t="s">
        <v>2765</v>
      </c>
      <c r="F100" s="261" t="s">
        <v>2766</v>
      </c>
      <c r="G100" s="262" t="s">
        <v>1567</v>
      </c>
      <c r="H100" s="263">
        <v>20</v>
      </c>
      <c r="I100" s="264"/>
      <c r="J100" s="265"/>
      <c r="K100" s="266">
        <f>ROUND(P100*H100,2)</f>
        <v>0</v>
      </c>
      <c r="L100" s="261" t="s">
        <v>22</v>
      </c>
      <c r="M100" s="267"/>
      <c r="N100" s="268" t="s">
        <v>22</v>
      </c>
      <c r="O100" s="226" t="s">
        <v>46</v>
      </c>
      <c r="P100" s="227">
        <f>I100+J100</f>
        <v>0</v>
      </c>
      <c r="Q100" s="227">
        <f>ROUND(I100*H100,2)</f>
        <v>0</v>
      </c>
      <c r="R100" s="227">
        <f>ROUND(J100*H100,2)</f>
        <v>0</v>
      </c>
      <c r="S100" s="86"/>
      <c r="T100" s="228">
        <f>S100*H100</f>
        <v>0</v>
      </c>
      <c r="U100" s="228">
        <v>0</v>
      </c>
      <c r="V100" s="228">
        <f>U100*H100</f>
        <v>0</v>
      </c>
      <c r="W100" s="228">
        <v>0</v>
      </c>
      <c r="X100" s="229">
        <f>W100*H100</f>
        <v>0</v>
      </c>
      <c r="Y100" s="40"/>
      <c r="Z100" s="40"/>
      <c r="AA100" s="40"/>
      <c r="AB100" s="40"/>
      <c r="AC100" s="40"/>
      <c r="AD100" s="40"/>
      <c r="AE100" s="40"/>
      <c r="AR100" s="230" t="s">
        <v>402</v>
      </c>
      <c r="AT100" s="230" t="s">
        <v>452</v>
      </c>
      <c r="AU100" s="230" t="s">
        <v>229</v>
      </c>
      <c r="AY100" s="19" t="s">
        <v>211</v>
      </c>
      <c r="BE100" s="231">
        <f>IF(O100="základní",K100,0)</f>
        <v>0</v>
      </c>
      <c r="BF100" s="231">
        <f>IF(O100="snížená",K100,0)</f>
        <v>0</v>
      </c>
      <c r="BG100" s="231">
        <f>IF(O100="zákl. přenesená",K100,0)</f>
        <v>0</v>
      </c>
      <c r="BH100" s="231">
        <f>IF(O100="sníž. přenesená",K100,0)</f>
        <v>0</v>
      </c>
      <c r="BI100" s="231">
        <f>IF(O100="nulová",K100,0)</f>
        <v>0</v>
      </c>
      <c r="BJ100" s="19" t="s">
        <v>84</v>
      </c>
      <c r="BK100" s="231">
        <f>ROUND(P100*H100,2)</f>
        <v>0</v>
      </c>
      <c r="BL100" s="19" t="s">
        <v>302</v>
      </c>
      <c r="BM100" s="230" t="s">
        <v>2767</v>
      </c>
    </row>
    <row r="101" s="2" customFormat="1">
      <c r="A101" s="40"/>
      <c r="B101" s="41"/>
      <c r="C101" s="42"/>
      <c r="D101" s="232" t="s">
        <v>220</v>
      </c>
      <c r="E101" s="42"/>
      <c r="F101" s="233" t="s">
        <v>2766</v>
      </c>
      <c r="G101" s="42"/>
      <c r="H101" s="42"/>
      <c r="I101" s="234"/>
      <c r="J101" s="234"/>
      <c r="K101" s="42"/>
      <c r="L101" s="42"/>
      <c r="M101" s="46"/>
      <c r="N101" s="235"/>
      <c r="O101" s="236"/>
      <c r="P101" s="86"/>
      <c r="Q101" s="86"/>
      <c r="R101" s="86"/>
      <c r="S101" s="86"/>
      <c r="T101" s="86"/>
      <c r="U101" s="86"/>
      <c r="V101" s="86"/>
      <c r="W101" s="86"/>
      <c r="X101" s="87"/>
      <c r="Y101" s="40"/>
      <c r="Z101" s="40"/>
      <c r="AA101" s="40"/>
      <c r="AB101" s="40"/>
      <c r="AC101" s="40"/>
      <c r="AD101" s="40"/>
      <c r="AE101" s="40"/>
      <c r="AT101" s="19" t="s">
        <v>220</v>
      </c>
      <c r="AU101" s="19" t="s">
        <v>229</v>
      </c>
    </row>
    <row r="102" s="2" customFormat="1" ht="16.5" customHeight="1">
      <c r="A102" s="40"/>
      <c r="B102" s="41"/>
      <c r="C102" s="259" t="s">
        <v>240</v>
      </c>
      <c r="D102" s="259" t="s">
        <v>452</v>
      </c>
      <c r="E102" s="260" t="s">
        <v>2768</v>
      </c>
      <c r="F102" s="261" t="s">
        <v>2769</v>
      </c>
      <c r="G102" s="262" t="s">
        <v>1492</v>
      </c>
      <c r="H102" s="263">
        <v>1</v>
      </c>
      <c r="I102" s="264"/>
      <c r="J102" s="265"/>
      <c r="K102" s="266">
        <f>ROUND(P102*H102,2)</f>
        <v>0</v>
      </c>
      <c r="L102" s="261" t="s">
        <v>22</v>
      </c>
      <c r="M102" s="267"/>
      <c r="N102" s="268" t="s">
        <v>22</v>
      </c>
      <c r="O102" s="226" t="s">
        <v>46</v>
      </c>
      <c r="P102" s="227">
        <f>I102+J102</f>
        <v>0</v>
      </c>
      <c r="Q102" s="227">
        <f>ROUND(I102*H102,2)</f>
        <v>0</v>
      </c>
      <c r="R102" s="227">
        <f>ROUND(J102*H102,2)</f>
        <v>0</v>
      </c>
      <c r="S102" s="86"/>
      <c r="T102" s="228">
        <f>S102*H102</f>
        <v>0</v>
      </c>
      <c r="U102" s="228">
        <v>0</v>
      </c>
      <c r="V102" s="228">
        <f>U102*H102</f>
        <v>0</v>
      </c>
      <c r="W102" s="228">
        <v>0</v>
      </c>
      <c r="X102" s="229">
        <f>W102*H102</f>
        <v>0</v>
      </c>
      <c r="Y102" s="40"/>
      <c r="Z102" s="40"/>
      <c r="AA102" s="40"/>
      <c r="AB102" s="40"/>
      <c r="AC102" s="40"/>
      <c r="AD102" s="40"/>
      <c r="AE102" s="40"/>
      <c r="AR102" s="230" t="s">
        <v>402</v>
      </c>
      <c r="AT102" s="230" t="s">
        <v>452</v>
      </c>
      <c r="AU102" s="230" t="s">
        <v>229</v>
      </c>
      <c r="AY102" s="19" t="s">
        <v>211</v>
      </c>
      <c r="BE102" s="231">
        <f>IF(O102="základní",K102,0)</f>
        <v>0</v>
      </c>
      <c r="BF102" s="231">
        <f>IF(O102="snížená",K102,0)</f>
        <v>0</v>
      </c>
      <c r="BG102" s="231">
        <f>IF(O102="zákl. přenesená",K102,0)</f>
        <v>0</v>
      </c>
      <c r="BH102" s="231">
        <f>IF(O102="sníž. přenesená",K102,0)</f>
        <v>0</v>
      </c>
      <c r="BI102" s="231">
        <f>IF(O102="nulová",K102,0)</f>
        <v>0</v>
      </c>
      <c r="BJ102" s="19" t="s">
        <v>84</v>
      </c>
      <c r="BK102" s="231">
        <f>ROUND(P102*H102,2)</f>
        <v>0</v>
      </c>
      <c r="BL102" s="19" t="s">
        <v>302</v>
      </c>
      <c r="BM102" s="230" t="s">
        <v>2770</v>
      </c>
    </row>
    <row r="103" s="2" customFormat="1">
      <c r="A103" s="40"/>
      <c r="B103" s="41"/>
      <c r="C103" s="42"/>
      <c r="D103" s="232" t="s">
        <v>220</v>
      </c>
      <c r="E103" s="42"/>
      <c r="F103" s="233" t="s">
        <v>2769</v>
      </c>
      <c r="G103" s="42"/>
      <c r="H103" s="42"/>
      <c r="I103" s="234"/>
      <c r="J103" s="234"/>
      <c r="K103" s="42"/>
      <c r="L103" s="42"/>
      <c r="M103" s="46"/>
      <c r="N103" s="235"/>
      <c r="O103" s="236"/>
      <c r="P103" s="86"/>
      <c r="Q103" s="86"/>
      <c r="R103" s="86"/>
      <c r="S103" s="86"/>
      <c r="T103" s="86"/>
      <c r="U103" s="86"/>
      <c r="V103" s="86"/>
      <c r="W103" s="86"/>
      <c r="X103" s="87"/>
      <c r="Y103" s="40"/>
      <c r="Z103" s="40"/>
      <c r="AA103" s="40"/>
      <c r="AB103" s="40"/>
      <c r="AC103" s="40"/>
      <c r="AD103" s="40"/>
      <c r="AE103" s="40"/>
      <c r="AT103" s="19" t="s">
        <v>220</v>
      </c>
      <c r="AU103" s="19" t="s">
        <v>229</v>
      </c>
    </row>
    <row r="104" s="2" customFormat="1" ht="16.5" customHeight="1">
      <c r="A104" s="40"/>
      <c r="B104" s="41"/>
      <c r="C104" s="259" t="s">
        <v>246</v>
      </c>
      <c r="D104" s="259" t="s">
        <v>452</v>
      </c>
      <c r="E104" s="260" t="s">
        <v>2771</v>
      </c>
      <c r="F104" s="261" t="s">
        <v>2772</v>
      </c>
      <c r="G104" s="262" t="s">
        <v>1492</v>
      </c>
      <c r="H104" s="263">
        <v>1</v>
      </c>
      <c r="I104" s="264"/>
      <c r="J104" s="265"/>
      <c r="K104" s="266">
        <f>ROUND(P104*H104,2)</f>
        <v>0</v>
      </c>
      <c r="L104" s="261" t="s">
        <v>22</v>
      </c>
      <c r="M104" s="267"/>
      <c r="N104" s="268" t="s">
        <v>22</v>
      </c>
      <c r="O104" s="226" t="s">
        <v>46</v>
      </c>
      <c r="P104" s="227">
        <f>I104+J104</f>
        <v>0</v>
      </c>
      <c r="Q104" s="227">
        <f>ROUND(I104*H104,2)</f>
        <v>0</v>
      </c>
      <c r="R104" s="227">
        <f>ROUND(J104*H104,2)</f>
        <v>0</v>
      </c>
      <c r="S104" s="86"/>
      <c r="T104" s="228">
        <f>S104*H104</f>
        <v>0</v>
      </c>
      <c r="U104" s="228">
        <v>0</v>
      </c>
      <c r="V104" s="228">
        <f>U104*H104</f>
        <v>0</v>
      </c>
      <c r="W104" s="228">
        <v>0</v>
      </c>
      <c r="X104" s="229">
        <f>W104*H104</f>
        <v>0</v>
      </c>
      <c r="Y104" s="40"/>
      <c r="Z104" s="40"/>
      <c r="AA104" s="40"/>
      <c r="AB104" s="40"/>
      <c r="AC104" s="40"/>
      <c r="AD104" s="40"/>
      <c r="AE104" s="40"/>
      <c r="AR104" s="230" t="s">
        <v>402</v>
      </c>
      <c r="AT104" s="230" t="s">
        <v>452</v>
      </c>
      <c r="AU104" s="230" t="s">
        <v>229</v>
      </c>
      <c r="AY104" s="19" t="s">
        <v>211</v>
      </c>
      <c r="BE104" s="231">
        <f>IF(O104="základní",K104,0)</f>
        <v>0</v>
      </c>
      <c r="BF104" s="231">
        <f>IF(O104="snížená",K104,0)</f>
        <v>0</v>
      </c>
      <c r="BG104" s="231">
        <f>IF(O104="zákl. přenesená",K104,0)</f>
        <v>0</v>
      </c>
      <c r="BH104" s="231">
        <f>IF(O104="sníž. přenesená",K104,0)</f>
        <v>0</v>
      </c>
      <c r="BI104" s="231">
        <f>IF(O104="nulová",K104,0)</f>
        <v>0</v>
      </c>
      <c r="BJ104" s="19" t="s">
        <v>84</v>
      </c>
      <c r="BK104" s="231">
        <f>ROUND(P104*H104,2)</f>
        <v>0</v>
      </c>
      <c r="BL104" s="19" t="s">
        <v>302</v>
      </c>
      <c r="BM104" s="230" t="s">
        <v>2773</v>
      </c>
    </row>
    <row r="105" s="2" customFormat="1">
      <c r="A105" s="40"/>
      <c r="B105" s="41"/>
      <c r="C105" s="42"/>
      <c r="D105" s="232" t="s">
        <v>220</v>
      </c>
      <c r="E105" s="42"/>
      <c r="F105" s="233" t="s">
        <v>2772</v>
      </c>
      <c r="G105" s="42"/>
      <c r="H105" s="42"/>
      <c r="I105" s="234"/>
      <c r="J105" s="234"/>
      <c r="K105" s="42"/>
      <c r="L105" s="42"/>
      <c r="M105" s="46"/>
      <c r="N105" s="235"/>
      <c r="O105" s="236"/>
      <c r="P105" s="86"/>
      <c r="Q105" s="86"/>
      <c r="R105" s="86"/>
      <c r="S105" s="86"/>
      <c r="T105" s="86"/>
      <c r="U105" s="86"/>
      <c r="V105" s="86"/>
      <c r="W105" s="86"/>
      <c r="X105" s="87"/>
      <c r="Y105" s="40"/>
      <c r="Z105" s="40"/>
      <c r="AA105" s="40"/>
      <c r="AB105" s="40"/>
      <c r="AC105" s="40"/>
      <c r="AD105" s="40"/>
      <c r="AE105" s="40"/>
      <c r="AT105" s="19" t="s">
        <v>220</v>
      </c>
      <c r="AU105" s="19" t="s">
        <v>229</v>
      </c>
    </row>
    <row r="106" s="2" customFormat="1" ht="16.5" customHeight="1">
      <c r="A106" s="40"/>
      <c r="B106" s="41"/>
      <c r="C106" s="259" t="s">
        <v>253</v>
      </c>
      <c r="D106" s="259" t="s">
        <v>452</v>
      </c>
      <c r="E106" s="260" t="s">
        <v>2774</v>
      </c>
      <c r="F106" s="261" t="s">
        <v>2775</v>
      </c>
      <c r="G106" s="262" t="s">
        <v>688</v>
      </c>
      <c r="H106" s="263">
        <v>1</v>
      </c>
      <c r="I106" s="264"/>
      <c r="J106" s="265"/>
      <c r="K106" s="266">
        <f>ROUND(P106*H106,2)</f>
        <v>0</v>
      </c>
      <c r="L106" s="261" t="s">
        <v>22</v>
      </c>
      <c r="M106" s="267"/>
      <c r="N106" s="268" t="s">
        <v>22</v>
      </c>
      <c r="O106" s="226" t="s">
        <v>46</v>
      </c>
      <c r="P106" s="227">
        <f>I106+J106</f>
        <v>0</v>
      </c>
      <c r="Q106" s="227">
        <f>ROUND(I106*H106,2)</f>
        <v>0</v>
      </c>
      <c r="R106" s="227">
        <f>ROUND(J106*H106,2)</f>
        <v>0</v>
      </c>
      <c r="S106" s="86"/>
      <c r="T106" s="228">
        <f>S106*H106</f>
        <v>0</v>
      </c>
      <c r="U106" s="228">
        <v>0</v>
      </c>
      <c r="V106" s="228">
        <f>U106*H106</f>
        <v>0</v>
      </c>
      <c r="W106" s="228">
        <v>0</v>
      </c>
      <c r="X106" s="229">
        <f>W106*H106</f>
        <v>0</v>
      </c>
      <c r="Y106" s="40"/>
      <c r="Z106" s="40"/>
      <c r="AA106" s="40"/>
      <c r="AB106" s="40"/>
      <c r="AC106" s="40"/>
      <c r="AD106" s="40"/>
      <c r="AE106" s="40"/>
      <c r="AR106" s="230" t="s">
        <v>402</v>
      </c>
      <c r="AT106" s="230" t="s">
        <v>452</v>
      </c>
      <c r="AU106" s="230" t="s">
        <v>229</v>
      </c>
      <c r="AY106" s="19" t="s">
        <v>211</v>
      </c>
      <c r="BE106" s="231">
        <f>IF(O106="základní",K106,0)</f>
        <v>0</v>
      </c>
      <c r="BF106" s="231">
        <f>IF(O106="snížená",K106,0)</f>
        <v>0</v>
      </c>
      <c r="BG106" s="231">
        <f>IF(O106="zákl. přenesená",K106,0)</f>
        <v>0</v>
      </c>
      <c r="BH106" s="231">
        <f>IF(O106="sníž. přenesená",K106,0)</f>
        <v>0</v>
      </c>
      <c r="BI106" s="231">
        <f>IF(O106="nulová",K106,0)</f>
        <v>0</v>
      </c>
      <c r="BJ106" s="19" t="s">
        <v>84</v>
      </c>
      <c r="BK106" s="231">
        <f>ROUND(P106*H106,2)</f>
        <v>0</v>
      </c>
      <c r="BL106" s="19" t="s">
        <v>302</v>
      </c>
      <c r="BM106" s="230" t="s">
        <v>2776</v>
      </c>
    </row>
    <row r="107" s="2" customFormat="1">
      <c r="A107" s="40"/>
      <c r="B107" s="41"/>
      <c r="C107" s="42"/>
      <c r="D107" s="232" t="s">
        <v>220</v>
      </c>
      <c r="E107" s="42"/>
      <c r="F107" s="233" t="s">
        <v>2775</v>
      </c>
      <c r="G107" s="42"/>
      <c r="H107" s="42"/>
      <c r="I107" s="234"/>
      <c r="J107" s="234"/>
      <c r="K107" s="42"/>
      <c r="L107" s="42"/>
      <c r="M107" s="46"/>
      <c r="N107" s="235"/>
      <c r="O107" s="236"/>
      <c r="P107" s="86"/>
      <c r="Q107" s="86"/>
      <c r="R107" s="86"/>
      <c r="S107" s="86"/>
      <c r="T107" s="86"/>
      <c r="U107" s="86"/>
      <c r="V107" s="86"/>
      <c r="W107" s="86"/>
      <c r="X107" s="87"/>
      <c r="Y107" s="40"/>
      <c r="Z107" s="40"/>
      <c r="AA107" s="40"/>
      <c r="AB107" s="40"/>
      <c r="AC107" s="40"/>
      <c r="AD107" s="40"/>
      <c r="AE107" s="40"/>
      <c r="AT107" s="19" t="s">
        <v>220</v>
      </c>
      <c r="AU107" s="19" t="s">
        <v>229</v>
      </c>
    </row>
    <row r="108" s="2" customFormat="1" ht="16.5" customHeight="1">
      <c r="A108" s="40"/>
      <c r="B108" s="41"/>
      <c r="C108" s="259" t="s">
        <v>258</v>
      </c>
      <c r="D108" s="259" t="s">
        <v>452</v>
      </c>
      <c r="E108" s="260" t="s">
        <v>2777</v>
      </c>
      <c r="F108" s="261" t="s">
        <v>170</v>
      </c>
      <c r="G108" s="262" t="s">
        <v>266</v>
      </c>
      <c r="H108" s="263">
        <v>1</v>
      </c>
      <c r="I108" s="264"/>
      <c r="J108" s="265"/>
      <c r="K108" s="266">
        <f>ROUND(P108*H108,2)</f>
        <v>0</v>
      </c>
      <c r="L108" s="261" t="s">
        <v>22</v>
      </c>
      <c r="M108" s="267"/>
      <c r="N108" s="268" t="s">
        <v>22</v>
      </c>
      <c r="O108" s="226" t="s">
        <v>46</v>
      </c>
      <c r="P108" s="227">
        <f>I108+J108</f>
        <v>0</v>
      </c>
      <c r="Q108" s="227">
        <f>ROUND(I108*H108,2)</f>
        <v>0</v>
      </c>
      <c r="R108" s="227">
        <f>ROUND(J108*H108,2)</f>
        <v>0</v>
      </c>
      <c r="S108" s="86"/>
      <c r="T108" s="228">
        <f>S108*H108</f>
        <v>0</v>
      </c>
      <c r="U108" s="228">
        <v>0</v>
      </c>
      <c r="V108" s="228">
        <f>U108*H108</f>
        <v>0</v>
      </c>
      <c r="W108" s="228">
        <v>0</v>
      </c>
      <c r="X108" s="229">
        <f>W108*H108</f>
        <v>0</v>
      </c>
      <c r="Y108" s="40"/>
      <c r="Z108" s="40"/>
      <c r="AA108" s="40"/>
      <c r="AB108" s="40"/>
      <c r="AC108" s="40"/>
      <c r="AD108" s="40"/>
      <c r="AE108" s="40"/>
      <c r="AR108" s="230" t="s">
        <v>402</v>
      </c>
      <c r="AT108" s="230" t="s">
        <v>452</v>
      </c>
      <c r="AU108" s="230" t="s">
        <v>229</v>
      </c>
      <c r="AY108" s="19" t="s">
        <v>211</v>
      </c>
      <c r="BE108" s="231">
        <f>IF(O108="základní",K108,0)</f>
        <v>0</v>
      </c>
      <c r="BF108" s="231">
        <f>IF(O108="snížená",K108,0)</f>
        <v>0</v>
      </c>
      <c r="BG108" s="231">
        <f>IF(O108="zákl. přenesená",K108,0)</f>
        <v>0</v>
      </c>
      <c r="BH108" s="231">
        <f>IF(O108="sníž. přenesená",K108,0)</f>
        <v>0</v>
      </c>
      <c r="BI108" s="231">
        <f>IF(O108="nulová",K108,0)</f>
        <v>0</v>
      </c>
      <c r="BJ108" s="19" t="s">
        <v>84</v>
      </c>
      <c r="BK108" s="231">
        <f>ROUND(P108*H108,2)</f>
        <v>0</v>
      </c>
      <c r="BL108" s="19" t="s">
        <v>302</v>
      </c>
      <c r="BM108" s="230" t="s">
        <v>2778</v>
      </c>
    </row>
    <row r="109" s="2" customFormat="1">
      <c r="A109" s="40"/>
      <c r="B109" s="41"/>
      <c r="C109" s="42"/>
      <c r="D109" s="232" t="s">
        <v>220</v>
      </c>
      <c r="E109" s="42"/>
      <c r="F109" s="233" t="s">
        <v>170</v>
      </c>
      <c r="G109" s="42"/>
      <c r="H109" s="42"/>
      <c r="I109" s="234"/>
      <c r="J109" s="234"/>
      <c r="K109" s="42"/>
      <c r="L109" s="42"/>
      <c r="M109" s="46"/>
      <c r="N109" s="235"/>
      <c r="O109" s="236"/>
      <c r="P109" s="86"/>
      <c r="Q109" s="86"/>
      <c r="R109" s="86"/>
      <c r="S109" s="86"/>
      <c r="T109" s="86"/>
      <c r="U109" s="86"/>
      <c r="V109" s="86"/>
      <c r="W109" s="86"/>
      <c r="X109" s="87"/>
      <c r="Y109" s="40"/>
      <c r="Z109" s="40"/>
      <c r="AA109" s="40"/>
      <c r="AB109" s="40"/>
      <c r="AC109" s="40"/>
      <c r="AD109" s="40"/>
      <c r="AE109" s="40"/>
      <c r="AT109" s="19" t="s">
        <v>220</v>
      </c>
      <c r="AU109" s="19" t="s">
        <v>229</v>
      </c>
    </row>
    <row r="110" s="2" customFormat="1" ht="16.5" customHeight="1">
      <c r="A110" s="40"/>
      <c r="B110" s="41"/>
      <c r="C110" s="259" t="s">
        <v>263</v>
      </c>
      <c r="D110" s="259" t="s">
        <v>452</v>
      </c>
      <c r="E110" s="260" t="s">
        <v>737</v>
      </c>
      <c r="F110" s="261" t="s">
        <v>2779</v>
      </c>
      <c r="G110" s="262" t="s">
        <v>629</v>
      </c>
      <c r="H110" s="263">
        <v>48</v>
      </c>
      <c r="I110" s="264"/>
      <c r="J110" s="265"/>
      <c r="K110" s="266">
        <f>ROUND(P110*H110,2)</f>
        <v>0</v>
      </c>
      <c r="L110" s="261" t="s">
        <v>22</v>
      </c>
      <c r="M110" s="267"/>
      <c r="N110" s="268" t="s">
        <v>22</v>
      </c>
      <c r="O110" s="226" t="s">
        <v>46</v>
      </c>
      <c r="P110" s="227">
        <f>I110+J110</f>
        <v>0</v>
      </c>
      <c r="Q110" s="227">
        <f>ROUND(I110*H110,2)</f>
        <v>0</v>
      </c>
      <c r="R110" s="227">
        <f>ROUND(J110*H110,2)</f>
        <v>0</v>
      </c>
      <c r="S110" s="86"/>
      <c r="T110" s="228">
        <f>S110*H110</f>
        <v>0</v>
      </c>
      <c r="U110" s="228">
        <v>0</v>
      </c>
      <c r="V110" s="228">
        <f>U110*H110</f>
        <v>0</v>
      </c>
      <c r="W110" s="228">
        <v>0</v>
      </c>
      <c r="X110" s="229">
        <f>W110*H110</f>
        <v>0</v>
      </c>
      <c r="Y110" s="40"/>
      <c r="Z110" s="40"/>
      <c r="AA110" s="40"/>
      <c r="AB110" s="40"/>
      <c r="AC110" s="40"/>
      <c r="AD110" s="40"/>
      <c r="AE110" s="40"/>
      <c r="AR110" s="230" t="s">
        <v>402</v>
      </c>
      <c r="AT110" s="230" t="s">
        <v>452</v>
      </c>
      <c r="AU110" s="230" t="s">
        <v>229</v>
      </c>
      <c r="AY110" s="19" t="s">
        <v>211</v>
      </c>
      <c r="BE110" s="231">
        <f>IF(O110="základní",K110,0)</f>
        <v>0</v>
      </c>
      <c r="BF110" s="231">
        <f>IF(O110="snížená",K110,0)</f>
        <v>0</v>
      </c>
      <c r="BG110" s="231">
        <f>IF(O110="zákl. přenesená",K110,0)</f>
        <v>0</v>
      </c>
      <c r="BH110" s="231">
        <f>IF(O110="sníž. přenesená",K110,0)</f>
        <v>0</v>
      </c>
      <c r="BI110" s="231">
        <f>IF(O110="nulová",K110,0)</f>
        <v>0</v>
      </c>
      <c r="BJ110" s="19" t="s">
        <v>84</v>
      </c>
      <c r="BK110" s="231">
        <f>ROUND(P110*H110,2)</f>
        <v>0</v>
      </c>
      <c r="BL110" s="19" t="s">
        <v>302</v>
      </c>
      <c r="BM110" s="230" t="s">
        <v>2780</v>
      </c>
    </row>
    <row r="111" s="2" customFormat="1">
      <c r="A111" s="40"/>
      <c r="B111" s="41"/>
      <c r="C111" s="42"/>
      <c r="D111" s="232" t="s">
        <v>220</v>
      </c>
      <c r="E111" s="42"/>
      <c r="F111" s="233" t="s">
        <v>2779</v>
      </c>
      <c r="G111" s="42"/>
      <c r="H111" s="42"/>
      <c r="I111" s="234"/>
      <c r="J111" s="234"/>
      <c r="K111" s="42"/>
      <c r="L111" s="42"/>
      <c r="M111" s="46"/>
      <c r="N111" s="283"/>
      <c r="O111" s="284"/>
      <c r="P111" s="285"/>
      <c r="Q111" s="285"/>
      <c r="R111" s="285"/>
      <c r="S111" s="285"/>
      <c r="T111" s="285"/>
      <c r="U111" s="285"/>
      <c r="V111" s="285"/>
      <c r="W111" s="285"/>
      <c r="X111" s="286"/>
      <c r="Y111" s="40"/>
      <c r="Z111" s="40"/>
      <c r="AA111" s="40"/>
      <c r="AB111" s="40"/>
      <c r="AC111" s="40"/>
      <c r="AD111" s="40"/>
      <c r="AE111" s="40"/>
      <c r="AT111" s="19" t="s">
        <v>220</v>
      </c>
      <c r="AU111" s="19" t="s">
        <v>229</v>
      </c>
    </row>
    <row r="112" s="2" customFormat="1" ht="6.96" customHeight="1">
      <c r="A112" s="40"/>
      <c r="B112" s="61"/>
      <c r="C112" s="62"/>
      <c r="D112" s="62"/>
      <c r="E112" s="62"/>
      <c r="F112" s="62"/>
      <c r="G112" s="62"/>
      <c r="H112" s="62"/>
      <c r="I112" s="62"/>
      <c r="J112" s="62"/>
      <c r="K112" s="62"/>
      <c r="L112" s="62"/>
      <c r="M112" s="46"/>
      <c r="N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9g7suDW6cq5YmQ46YMMX7bHvhti4OpO+qYN/sYHm8dQaRw10Za/u85d0T21QmkAoMIWXcenFWsJvsLVlkGc+kQ==" hashValue="2IWnX3CM/JsCn5wxuIftPpgztXp0vj33IfuUPdIb7Y/0SClBxOjUac4cYXMeoeuP2RO4v7YzwVdvKWpY4YlbVQ==" algorithmName="SHA-512" password="CC35"/>
  <autoFilter ref="C89:L111"/>
  <mergeCells count="12">
    <mergeCell ref="E7:H7"/>
    <mergeCell ref="E9:H9"/>
    <mergeCell ref="E11:H11"/>
    <mergeCell ref="E20:H20"/>
    <mergeCell ref="E29:H29"/>
    <mergeCell ref="E52:H52"/>
    <mergeCell ref="E54:H54"/>
    <mergeCell ref="E56:H56"/>
    <mergeCell ref="E78:H78"/>
    <mergeCell ref="E80:H80"/>
    <mergeCell ref="E82:H82"/>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121</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1712</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2781</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ROUND(K90,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ROUND((SUM(BE90:BE145)),  2)</f>
        <v>0</v>
      </c>
      <c r="G37" s="40"/>
      <c r="H37" s="40"/>
      <c r="I37" s="161">
        <v>0.20999999999999999</v>
      </c>
      <c r="J37" s="40"/>
      <c r="K37" s="156">
        <f>ROUND(((SUM(BE90:BE145))*I37),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ROUND((SUM(BF90:BF145)),  2)</f>
        <v>0</v>
      </c>
      <c r="G38" s="40"/>
      <c r="H38" s="40"/>
      <c r="I38" s="161">
        <v>0.14999999999999999</v>
      </c>
      <c r="J38" s="40"/>
      <c r="K38" s="156">
        <f>ROUND(((SUM(BF90:BF145))*I38),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ROUND((SUM(BG90:BG145)),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ROUND((SUM(BH90:BH145)),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ROUND((SUM(BI90:BI145)),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1712</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06 - ústřední vytápění</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Q90</f>
        <v>0</v>
      </c>
      <c r="J65" s="104">
        <f>R90</f>
        <v>0</v>
      </c>
      <c r="K65" s="104">
        <f>K90</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185</v>
      </c>
      <c r="E66" s="181"/>
      <c r="F66" s="181"/>
      <c r="G66" s="181"/>
      <c r="H66" s="181"/>
      <c r="I66" s="182">
        <f>Q91</f>
        <v>0</v>
      </c>
      <c r="J66" s="182">
        <f>R91</f>
        <v>0</v>
      </c>
      <c r="K66" s="182">
        <f>K91</f>
        <v>0</v>
      </c>
      <c r="L66" s="179"/>
      <c r="M66" s="183"/>
      <c r="S66" s="9"/>
      <c r="T66" s="9"/>
      <c r="U66" s="9"/>
      <c r="V66" s="9"/>
      <c r="W66" s="9"/>
      <c r="X66" s="9"/>
      <c r="Y66" s="9"/>
      <c r="Z66" s="9"/>
      <c r="AA66" s="9"/>
      <c r="AB66" s="9"/>
      <c r="AC66" s="9"/>
      <c r="AD66" s="9"/>
      <c r="AE66" s="9"/>
    </row>
    <row r="67" s="10" customFormat="1" ht="19.92" customHeight="1">
      <c r="A67" s="10"/>
      <c r="B67" s="184"/>
      <c r="C67" s="129"/>
      <c r="D67" s="185" t="s">
        <v>2782</v>
      </c>
      <c r="E67" s="186"/>
      <c r="F67" s="186"/>
      <c r="G67" s="186"/>
      <c r="H67" s="186"/>
      <c r="I67" s="187">
        <f>Q92</f>
        <v>0</v>
      </c>
      <c r="J67" s="187">
        <f>R92</f>
        <v>0</v>
      </c>
      <c r="K67" s="187">
        <f>K92</f>
        <v>0</v>
      </c>
      <c r="L67" s="129"/>
      <c r="M67" s="188"/>
      <c r="S67" s="10"/>
      <c r="T67" s="10"/>
      <c r="U67" s="10"/>
      <c r="V67" s="10"/>
      <c r="W67" s="10"/>
      <c r="X67" s="10"/>
      <c r="Y67" s="10"/>
      <c r="Z67" s="10"/>
      <c r="AA67" s="10"/>
      <c r="AB67" s="10"/>
      <c r="AC67" s="10"/>
      <c r="AD67" s="10"/>
      <c r="AE67" s="10"/>
    </row>
    <row r="68" s="9" customFormat="1" ht="24.96" customHeight="1">
      <c r="A68" s="9"/>
      <c r="B68" s="178"/>
      <c r="C68" s="179"/>
      <c r="D68" s="180" t="s">
        <v>2783</v>
      </c>
      <c r="E68" s="181"/>
      <c r="F68" s="181"/>
      <c r="G68" s="181"/>
      <c r="H68" s="181"/>
      <c r="I68" s="182">
        <f>Q143</f>
        <v>0</v>
      </c>
      <c r="J68" s="182">
        <f>R143</f>
        <v>0</v>
      </c>
      <c r="K68" s="182">
        <f>K143</f>
        <v>0</v>
      </c>
      <c r="L68" s="179"/>
      <c r="M68" s="183"/>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42"/>
      <c r="M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62"/>
      <c r="M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64"/>
      <c r="M74" s="148"/>
      <c r="S74" s="40"/>
      <c r="T74" s="40"/>
      <c r="U74" s="40"/>
      <c r="V74" s="40"/>
      <c r="W74" s="40"/>
      <c r="X74" s="40"/>
      <c r="Y74" s="40"/>
      <c r="Z74" s="40"/>
      <c r="AA74" s="40"/>
      <c r="AB74" s="40"/>
      <c r="AC74" s="40"/>
      <c r="AD74" s="40"/>
      <c r="AE74" s="40"/>
    </row>
    <row r="75" s="2" customFormat="1" ht="24.96" customHeight="1">
      <c r="A75" s="40"/>
      <c r="B75" s="41"/>
      <c r="C75" s="25" t="s">
        <v>192</v>
      </c>
      <c r="D75" s="42"/>
      <c r="E75" s="42"/>
      <c r="F75" s="42"/>
      <c r="G75" s="42"/>
      <c r="H75" s="42"/>
      <c r="I75" s="42"/>
      <c r="J75" s="42"/>
      <c r="K75" s="42"/>
      <c r="L75" s="42"/>
      <c r="M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42"/>
      <c r="M76" s="148"/>
      <c r="S76" s="40"/>
      <c r="T76" s="40"/>
      <c r="U76" s="40"/>
      <c r="V76" s="40"/>
      <c r="W76" s="40"/>
      <c r="X76" s="40"/>
      <c r="Y76" s="40"/>
      <c r="Z76" s="40"/>
      <c r="AA76" s="40"/>
      <c r="AB76" s="40"/>
      <c r="AC76" s="40"/>
      <c r="AD76" s="40"/>
      <c r="AE76" s="40"/>
    </row>
    <row r="77" s="2" customFormat="1" ht="12" customHeight="1">
      <c r="A77" s="40"/>
      <c r="B77" s="41"/>
      <c r="C77" s="34" t="s">
        <v>17</v>
      </c>
      <c r="D77" s="42"/>
      <c r="E77" s="42"/>
      <c r="F77" s="42"/>
      <c r="G77" s="42"/>
      <c r="H77" s="42"/>
      <c r="I77" s="42"/>
      <c r="J77" s="42"/>
      <c r="K77" s="42"/>
      <c r="L77" s="42"/>
      <c r="M77" s="148"/>
      <c r="S77" s="40"/>
      <c r="T77" s="40"/>
      <c r="U77" s="40"/>
      <c r="V77" s="40"/>
      <c r="W77" s="40"/>
      <c r="X77" s="40"/>
      <c r="Y77" s="40"/>
      <c r="Z77" s="40"/>
      <c r="AA77" s="40"/>
      <c r="AB77" s="40"/>
      <c r="AC77" s="40"/>
      <c r="AD77" s="40"/>
      <c r="AE77" s="40"/>
    </row>
    <row r="78" s="2" customFormat="1" ht="16.5" customHeight="1">
      <c r="A78" s="40"/>
      <c r="B78" s="41"/>
      <c r="C78" s="42"/>
      <c r="D78" s="42"/>
      <c r="E78" s="173" t="str">
        <f>E7</f>
        <v>Stavební úpravy pro bezbariérovost objektu ZŠ Liberec, U školy, Liberec</v>
      </c>
      <c r="F78" s="34"/>
      <c r="G78" s="34"/>
      <c r="H78" s="34"/>
      <c r="I78" s="42"/>
      <c r="J78" s="42"/>
      <c r="K78" s="42"/>
      <c r="L78" s="42"/>
      <c r="M78" s="148"/>
      <c r="S78" s="40"/>
      <c r="T78" s="40"/>
      <c r="U78" s="40"/>
      <c r="V78" s="40"/>
      <c r="W78" s="40"/>
      <c r="X78" s="40"/>
      <c r="Y78" s="40"/>
      <c r="Z78" s="40"/>
      <c r="AA78" s="40"/>
      <c r="AB78" s="40"/>
      <c r="AC78" s="40"/>
      <c r="AD78" s="40"/>
      <c r="AE78" s="40"/>
    </row>
    <row r="79" s="1" customFormat="1" ht="12" customHeight="1">
      <c r="B79" s="23"/>
      <c r="C79" s="34" t="s">
        <v>164</v>
      </c>
      <c r="D79" s="24"/>
      <c r="E79" s="24"/>
      <c r="F79" s="24"/>
      <c r="G79" s="24"/>
      <c r="H79" s="24"/>
      <c r="I79" s="24"/>
      <c r="J79" s="24"/>
      <c r="K79" s="24"/>
      <c r="L79" s="24"/>
      <c r="M79" s="22"/>
    </row>
    <row r="80" s="2" customFormat="1" ht="16.5" customHeight="1">
      <c r="A80" s="40"/>
      <c r="B80" s="41"/>
      <c r="C80" s="42"/>
      <c r="D80" s="42"/>
      <c r="E80" s="173" t="s">
        <v>1712</v>
      </c>
      <c r="F80" s="42"/>
      <c r="G80" s="42"/>
      <c r="H80" s="42"/>
      <c r="I80" s="42"/>
      <c r="J80" s="42"/>
      <c r="K80" s="42"/>
      <c r="L80" s="42"/>
      <c r="M80" s="148"/>
      <c r="S80" s="40"/>
      <c r="T80" s="40"/>
      <c r="U80" s="40"/>
      <c r="V80" s="40"/>
      <c r="W80" s="40"/>
      <c r="X80" s="40"/>
      <c r="Y80" s="40"/>
      <c r="Z80" s="40"/>
      <c r="AA80" s="40"/>
      <c r="AB80" s="40"/>
      <c r="AC80" s="40"/>
      <c r="AD80" s="40"/>
      <c r="AE80" s="40"/>
    </row>
    <row r="81" s="2" customFormat="1" ht="12" customHeight="1">
      <c r="A81" s="40"/>
      <c r="B81" s="41"/>
      <c r="C81" s="34" t="s">
        <v>166</v>
      </c>
      <c r="D81" s="42"/>
      <c r="E81" s="42"/>
      <c r="F81" s="42"/>
      <c r="G81" s="42"/>
      <c r="H81" s="42"/>
      <c r="I81" s="42"/>
      <c r="J81" s="42"/>
      <c r="K81" s="42"/>
      <c r="L81" s="42"/>
      <c r="M81" s="148"/>
      <c r="S81" s="40"/>
      <c r="T81" s="40"/>
      <c r="U81" s="40"/>
      <c r="V81" s="40"/>
      <c r="W81" s="40"/>
      <c r="X81" s="40"/>
      <c r="Y81" s="40"/>
      <c r="Z81" s="40"/>
      <c r="AA81" s="40"/>
      <c r="AB81" s="40"/>
      <c r="AC81" s="40"/>
      <c r="AD81" s="40"/>
      <c r="AE81" s="40"/>
    </row>
    <row r="82" s="2" customFormat="1" ht="16.5" customHeight="1">
      <c r="A82" s="40"/>
      <c r="B82" s="41"/>
      <c r="C82" s="42"/>
      <c r="D82" s="42"/>
      <c r="E82" s="71" t="str">
        <f>E11</f>
        <v>06 - ústřední vytápění</v>
      </c>
      <c r="F82" s="42"/>
      <c r="G82" s="42"/>
      <c r="H82" s="42"/>
      <c r="I82" s="42"/>
      <c r="J82" s="42"/>
      <c r="K82" s="42"/>
      <c r="L82" s="42"/>
      <c r="M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2" customHeight="1">
      <c r="A84" s="40"/>
      <c r="B84" s="41"/>
      <c r="C84" s="34" t="s">
        <v>23</v>
      </c>
      <c r="D84" s="42"/>
      <c r="E84" s="42"/>
      <c r="F84" s="29" t="str">
        <f>F14</f>
        <v>Liberec</v>
      </c>
      <c r="G84" s="42"/>
      <c r="H84" s="42"/>
      <c r="I84" s="34" t="s">
        <v>25</v>
      </c>
      <c r="J84" s="74" t="str">
        <f>IF(J14="","",J14)</f>
        <v>11.2.2022</v>
      </c>
      <c r="K84" s="42"/>
      <c r="L84" s="42"/>
      <c r="M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42"/>
      <c r="M85" s="148"/>
      <c r="S85" s="40"/>
      <c r="T85" s="40"/>
      <c r="U85" s="40"/>
      <c r="V85" s="40"/>
      <c r="W85" s="40"/>
      <c r="X85" s="40"/>
      <c r="Y85" s="40"/>
      <c r="Z85" s="40"/>
      <c r="AA85" s="40"/>
      <c r="AB85" s="40"/>
      <c r="AC85" s="40"/>
      <c r="AD85" s="40"/>
      <c r="AE85" s="40"/>
    </row>
    <row r="86" s="2" customFormat="1" ht="40.05" customHeight="1">
      <c r="A86" s="40"/>
      <c r="B86" s="41"/>
      <c r="C86" s="34" t="s">
        <v>27</v>
      </c>
      <c r="D86" s="42"/>
      <c r="E86" s="42"/>
      <c r="F86" s="29" t="str">
        <f>E17</f>
        <v>Statutární město Liberec</v>
      </c>
      <c r="G86" s="42"/>
      <c r="H86" s="42"/>
      <c r="I86" s="34" t="s">
        <v>34</v>
      </c>
      <c r="J86" s="38" t="str">
        <f>E23</f>
        <v>TRIGLYPH architektonická kancelář s.r.o.</v>
      </c>
      <c r="K86" s="42"/>
      <c r="L86" s="42"/>
      <c r="M86" s="148"/>
      <c r="S86" s="40"/>
      <c r="T86" s="40"/>
      <c r="U86" s="40"/>
      <c r="V86" s="40"/>
      <c r="W86" s="40"/>
      <c r="X86" s="40"/>
      <c r="Y86" s="40"/>
      <c r="Z86" s="40"/>
      <c r="AA86" s="40"/>
      <c r="AB86" s="40"/>
      <c r="AC86" s="40"/>
      <c r="AD86" s="40"/>
      <c r="AE86" s="40"/>
    </row>
    <row r="87" s="2" customFormat="1" ht="15.15" customHeight="1">
      <c r="A87" s="40"/>
      <c r="B87" s="41"/>
      <c r="C87" s="34" t="s">
        <v>32</v>
      </c>
      <c r="D87" s="42"/>
      <c r="E87" s="42"/>
      <c r="F87" s="29" t="str">
        <f>IF(E20="","",E20)</f>
        <v>Vyplň údaj</v>
      </c>
      <c r="G87" s="42"/>
      <c r="H87" s="42"/>
      <c r="I87" s="34" t="s">
        <v>37</v>
      </c>
      <c r="J87" s="38" t="str">
        <f>E26</f>
        <v xml:space="preserve"> </v>
      </c>
      <c r="K87" s="42"/>
      <c r="L87" s="42"/>
      <c r="M87" s="148"/>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42"/>
      <c r="M88" s="148"/>
      <c r="S88" s="40"/>
      <c r="T88" s="40"/>
      <c r="U88" s="40"/>
      <c r="V88" s="40"/>
      <c r="W88" s="40"/>
      <c r="X88" s="40"/>
      <c r="Y88" s="40"/>
      <c r="Z88" s="40"/>
      <c r="AA88" s="40"/>
      <c r="AB88" s="40"/>
      <c r="AC88" s="40"/>
      <c r="AD88" s="40"/>
      <c r="AE88" s="40"/>
    </row>
    <row r="89" s="11" customFormat="1" ht="29.28" customHeight="1">
      <c r="A89" s="189"/>
      <c r="B89" s="190"/>
      <c r="C89" s="191" t="s">
        <v>193</v>
      </c>
      <c r="D89" s="192" t="s">
        <v>60</v>
      </c>
      <c r="E89" s="192" t="s">
        <v>56</v>
      </c>
      <c r="F89" s="192" t="s">
        <v>57</v>
      </c>
      <c r="G89" s="192" t="s">
        <v>194</v>
      </c>
      <c r="H89" s="192" t="s">
        <v>195</v>
      </c>
      <c r="I89" s="192" t="s">
        <v>196</v>
      </c>
      <c r="J89" s="192" t="s">
        <v>197</v>
      </c>
      <c r="K89" s="192" t="s">
        <v>175</v>
      </c>
      <c r="L89" s="193" t="s">
        <v>198</v>
      </c>
      <c r="M89" s="194"/>
      <c r="N89" s="94" t="s">
        <v>22</v>
      </c>
      <c r="O89" s="95" t="s">
        <v>45</v>
      </c>
      <c r="P89" s="95" t="s">
        <v>199</v>
      </c>
      <c r="Q89" s="95" t="s">
        <v>200</v>
      </c>
      <c r="R89" s="95" t="s">
        <v>201</v>
      </c>
      <c r="S89" s="95" t="s">
        <v>202</v>
      </c>
      <c r="T89" s="95" t="s">
        <v>203</v>
      </c>
      <c r="U89" s="95" t="s">
        <v>204</v>
      </c>
      <c r="V89" s="95" t="s">
        <v>205</v>
      </c>
      <c r="W89" s="95" t="s">
        <v>206</v>
      </c>
      <c r="X89" s="96" t="s">
        <v>207</v>
      </c>
      <c r="Y89" s="189"/>
      <c r="Z89" s="189"/>
      <c r="AA89" s="189"/>
      <c r="AB89" s="189"/>
      <c r="AC89" s="189"/>
      <c r="AD89" s="189"/>
      <c r="AE89" s="189"/>
    </row>
    <row r="90" s="2" customFormat="1" ht="22.8" customHeight="1">
      <c r="A90" s="40"/>
      <c r="B90" s="41"/>
      <c r="C90" s="101" t="s">
        <v>208</v>
      </c>
      <c r="D90" s="42"/>
      <c r="E90" s="42"/>
      <c r="F90" s="42"/>
      <c r="G90" s="42"/>
      <c r="H90" s="42"/>
      <c r="I90" s="42"/>
      <c r="J90" s="42"/>
      <c r="K90" s="195">
        <f>BK90</f>
        <v>0</v>
      </c>
      <c r="L90" s="42"/>
      <c r="M90" s="46"/>
      <c r="N90" s="97"/>
      <c r="O90" s="196"/>
      <c r="P90" s="98"/>
      <c r="Q90" s="197">
        <f>Q91+Q143</f>
        <v>0</v>
      </c>
      <c r="R90" s="197">
        <f>R91+R143</f>
        <v>0</v>
      </c>
      <c r="S90" s="98"/>
      <c r="T90" s="198">
        <f>T91+T143</f>
        <v>0</v>
      </c>
      <c r="U90" s="98"/>
      <c r="V90" s="198">
        <f>V91+V143</f>
        <v>0</v>
      </c>
      <c r="W90" s="98"/>
      <c r="X90" s="199">
        <f>X91+X143</f>
        <v>0</v>
      </c>
      <c r="Y90" s="40"/>
      <c r="Z90" s="40"/>
      <c r="AA90" s="40"/>
      <c r="AB90" s="40"/>
      <c r="AC90" s="40"/>
      <c r="AD90" s="40"/>
      <c r="AE90" s="40"/>
      <c r="AT90" s="19" t="s">
        <v>76</v>
      </c>
      <c r="AU90" s="19" t="s">
        <v>176</v>
      </c>
      <c r="BK90" s="200">
        <f>BK91+BK143</f>
        <v>0</v>
      </c>
    </row>
    <row r="91" s="12" customFormat="1" ht="25.92" customHeight="1">
      <c r="A91" s="12"/>
      <c r="B91" s="201"/>
      <c r="C91" s="202"/>
      <c r="D91" s="203" t="s">
        <v>76</v>
      </c>
      <c r="E91" s="204" t="s">
        <v>441</v>
      </c>
      <c r="F91" s="204" t="s">
        <v>442</v>
      </c>
      <c r="G91" s="202"/>
      <c r="H91" s="202"/>
      <c r="I91" s="205"/>
      <c r="J91" s="205"/>
      <c r="K91" s="206">
        <f>BK91</f>
        <v>0</v>
      </c>
      <c r="L91" s="202"/>
      <c r="M91" s="207"/>
      <c r="N91" s="208"/>
      <c r="O91" s="209"/>
      <c r="P91" s="209"/>
      <c r="Q91" s="210">
        <f>Q92</f>
        <v>0</v>
      </c>
      <c r="R91" s="210">
        <f>R92</f>
        <v>0</v>
      </c>
      <c r="S91" s="209"/>
      <c r="T91" s="211">
        <f>T92</f>
        <v>0</v>
      </c>
      <c r="U91" s="209"/>
      <c r="V91" s="211">
        <f>V92</f>
        <v>0</v>
      </c>
      <c r="W91" s="209"/>
      <c r="X91" s="212">
        <f>X92</f>
        <v>0</v>
      </c>
      <c r="Y91" s="12"/>
      <c r="Z91" s="12"/>
      <c r="AA91" s="12"/>
      <c r="AB91" s="12"/>
      <c r="AC91" s="12"/>
      <c r="AD91" s="12"/>
      <c r="AE91" s="12"/>
      <c r="AR91" s="213" t="s">
        <v>86</v>
      </c>
      <c r="AT91" s="214" t="s">
        <v>76</v>
      </c>
      <c r="AU91" s="214" t="s">
        <v>77</v>
      </c>
      <c r="AY91" s="213" t="s">
        <v>211</v>
      </c>
      <c r="BK91" s="215">
        <f>BK92</f>
        <v>0</v>
      </c>
    </row>
    <row r="92" s="12" customFormat="1" ht="22.8" customHeight="1">
      <c r="A92" s="12"/>
      <c r="B92" s="201"/>
      <c r="C92" s="202"/>
      <c r="D92" s="203" t="s">
        <v>76</v>
      </c>
      <c r="E92" s="216" t="s">
        <v>2784</v>
      </c>
      <c r="F92" s="216" t="s">
        <v>2785</v>
      </c>
      <c r="G92" s="202"/>
      <c r="H92" s="202"/>
      <c r="I92" s="205"/>
      <c r="J92" s="205"/>
      <c r="K92" s="217">
        <f>BK92</f>
        <v>0</v>
      </c>
      <c r="L92" s="202"/>
      <c r="M92" s="207"/>
      <c r="N92" s="208"/>
      <c r="O92" s="209"/>
      <c r="P92" s="209"/>
      <c r="Q92" s="210">
        <f>SUM(Q93:Q142)</f>
        <v>0</v>
      </c>
      <c r="R92" s="210">
        <f>SUM(R93:R142)</f>
        <v>0</v>
      </c>
      <c r="S92" s="209"/>
      <c r="T92" s="211">
        <f>SUM(T93:T142)</f>
        <v>0</v>
      </c>
      <c r="U92" s="209"/>
      <c r="V92" s="211">
        <f>SUM(V93:V142)</f>
        <v>0</v>
      </c>
      <c r="W92" s="209"/>
      <c r="X92" s="212">
        <f>SUM(X93:X142)</f>
        <v>0</v>
      </c>
      <c r="Y92" s="12"/>
      <c r="Z92" s="12"/>
      <c r="AA92" s="12"/>
      <c r="AB92" s="12"/>
      <c r="AC92" s="12"/>
      <c r="AD92" s="12"/>
      <c r="AE92" s="12"/>
      <c r="AR92" s="213" t="s">
        <v>86</v>
      </c>
      <c r="AT92" s="214" t="s">
        <v>76</v>
      </c>
      <c r="AU92" s="214" t="s">
        <v>84</v>
      </c>
      <c r="AY92" s="213" t="s">
        <v>211</v>
      </c>
      <c r="BK92" s="215">
        <f>SUM(BK93:BK142)</f>
        <v>0</v>
      </c>
    </row>
    <row r="93" s="2" customFormat="1" ht="16.5" customHeight="1">
      <c r="A93" s="40"/>
      <c r="B93" s="41"/>
      <c r="C93" s="259" t="s">
        <v>84</v>
      </c>
      <c r="D93" s="259" t="s">
        <v>452</v>
      </c>
      <c r="E93" s="260" t="s">
        <v>2786</v>
      </c>
      <c r="F93" s="261" t="s">
        <v>2787</v>
      </c>
      <c r="G93" s="262" t="s">
        <v>345</v>
      </c>
      <c r="H93" s="263">
        <v>50</v>
      </c>
      <c r="I93" s="264"/>
      <c r="J93" s="265"/>
      <c r="K93" s="266">
        <f>ROUND(P93*H93,2)</f>
        <v>0</v>
      </c>
      <c r="L93" s="261" t="s">
        <v>22</v>
      </c>
      <c r="M93" s="267"/>
      <c r="N93" s="268" t="s">
        <v>22</v>
      </c>
      <c r="O93" s="226" t="s">
        <v>46</v>
      </c>
      <c r="P93" s="227">
        <f>I93+J93</f>
        <v>0</v>
      </c>
      <c r="Q93" s="227">
        <f>ROUND(I93*H93,2)</f>
        <v>0</v>
      </c>
      <c r="R93" s="227">
        <f>ROUND(J93*H93,2)</f>
        <v>0</v>
      </c>
      <c r="S93" s="86"/>
      <c r="T93" s="228">
        <f>S93*H93</f>
        <v>0</v>
      </c>
      <c r="U93" s="228">
        <v>0</v>
      </c>
      <c r="V93" s="228">
        <f>U93*H93</f>
        <v>0</v>
      </c>
      <c r="W93" s="228">
        <v>0</v>
      </c>
      <c r="X93" s="229">
        <f>W93*H93</f>
        <v>0</v>
      </c>
      <c r="Y93" s="40"/>
      <c r="Z93" s="40"/>
      <c r="AA93" s="40"/>
      <c r="AB93" s="40"/>
      <c r="AC93" s="40"/>
      <c r="AD93" s="40"/>
      <c r="AE93" s="40"/>
      <c r="AR93" s="230" t="s">
        <v>402</v>
      </c>
      <c r="AT93" s="230" t="s">
        <v>452</v>
      </c>
      <c r="AU93" s="230" t="s">
        <v>86</v>
      </c>
      <c r="AY93" s="19" t="s">
        <v>211</v>
      </c>
      <c r="BE93" s="231">
        <f>IF(O93="základní",K93,0)</f>
        <v>0</v>
      </c>
      <c r="BF93" s="231">
        <f>IF(O93="snížená",K93,0)</f>
        <v>0</v>
      </c>
      <c r="BG93" s="231">
        <f>IF(O93="zákl. přenesená",K93,0)</f>
        <v>0</v>
      </c>
      <c r="BH93" s="231">
        <f>IF(O93="sníž. přenesená",K93,0)</f>
        <v>0</v>
      </c>
      <c r="BI93" s="231">
        <f>IF(O93="nulová",K93,0)</f>
        <v>0</v>
      </c>
      <c r="BJ93" s="19" t="s">
        <v>84</v>
      </c>
      <c r="BK93" s="231">
        <f>ROUND(P93*H93,2)</f>
        <v>0</v>
      </c>
      <c r="BL93" s="19" t="s">
        <v>302</v>
      </c>
      <c r="BM93" s="230" t="s">
        <v>2788</v>
      </c>
    </row>
    <row r="94" s="2" customFormat="1">
      <c r="A94" s="40"/>
      <c r="B94" s="41"/>
      <c r="C94" s="42"/>
      <c r="D94" s="232" t="s">
        <v>220</v>
      </c>
      <c r="E94" s="42"/>
      <c r="F94" s="233" t="s">
        <v>2787</v>
      </c>
      <c r="G94" s="42"/>
      <c r="H94" s="42"/>
      <c r="I94" s="234"/>
      <c r="J94" s="234"/>
      <c r="K94" s="42"/>
      <c r="L94" s="42"/>
      <c r="M94" s="46"/>
      <c r="N94" s="235"/>
      <c r="O94" s="236"/>
      <c r="P94" s="86"/>
      <c r="Q94" s="86"/>
      <c r="R94" s="86"/>
      <c r="S94" s="86"/>
      <c r="T94" s="86"/>
      <c r="U94" s="86"/>
      <c r="V94" s="86"/>
      <c r="W94" s="86"/>
      <c r="X94" s="87"/>
      <c r="Y94" s="40"/>
      <c r="Z94" s="40"/>
      <c r="AA94" s="40"/>
      <c r="AB94" s="40"/>
      <c r="AC94" s="40"/>
      <c r="AD94" s="40"/>
      <c r="AE94" s="40"/>
      <c r="AT94" s="19" t="s">
        <v>220</v>
      </c>
      <c r="AU94" s="19" t="s">
        <v>86</v>
      </c>
    </row>
    <row r="95" s="2" customFormat="1" ht="16.5" customHeight="1">
      <c r="A95" s="40"/>
      <c r="B95" s="41"/>
      <c r="C95" s="259" t="s">
        <v>86</v>
      </c>
      <c r="D95" s="259" t="s">
        <v>452</v>
      </c>
      <c r="E95" s="260" t="s">
        <v>2789</v>
      </c>
      <c r="F95" s="261" t="s">
        <v>2790</v>
      </c>
      <c r="G95" s="262" t="s">
        <v>345</v>
      </c>
      <c r="H95" s="263">
        <v>50</v>
      </c>
      <c r="I95" s="264"/>
      <c r="J95" s="265"/>
      <c r="K95" s="266">
        <f>ROUND(P95*H95,2)</f>
        <v>0</v>
      </c>
      <c r="L95" s="261" t="s">
        <v>22</v>
      </c>
      <c r="M95" s="267"/>
      <c r="N95" s="268" t="s">
        <v>22</v>
      </c>
      <c r="O95" s="226" t="s">
        <v>46</v>
      </c>
      <c r="P95" s="227">
        <f>I95+J95</f>
        <v>0</v>
      </c>
      <c r="Q95" s="227">
        <f>ROUND(I95*H95,2)</f>
        <v>0</v>
      </c>
      <c r="R95" s="227">
        <f>ROUND(J95*H95,2)</f>
        <v>0</v>
      </c>
      <c r="S95" s="86"/>
      <c r="T95" s="228">
        <f>S95*H95</f>
        <v>0</v>
      </c>
      <c r="U95" s="228">
        <v>0</v>
      </c>
      <c r="V95" s="228">
        <f>U95*H95</f>
        <v>0</v>
      </c>
      <c r="W95" s="228">
        <v>0</v>
      </c>
      <c r="X95" s="229">
        <f>W95*H95</f>
        <v>0</v>
      </c>
      <c r="Y95" s="40"/>
      <c r="Z95" s="40"/>
      <c r="AA95" s="40"/>
      <c r="AB95" s="40"/>
      <c r="AC95" s="40"/>
      <c r="AD95" s="40"/>
      <c r="AE95" s="40"/>
      <c r="AR95" s="230" t="s">
        <v>402</v>
      </c>
      <c r="AT95" s="230" t="s">
        <v>452</v>
      </c>
      <c r="AU95" s="230" t="s">
        <v>86</v>
      </c>
      <c r="AY95" s="19" t="s">
        <v>211</v>
      </c>
      <c r="BE95" s="231">
        <f>IF(O95="základní",K95,0)</f>
        <v>0</v>
      </c>
      <c r="BF95" s="231">
        <f>IF(O95="snížená",K95,0)</f>
        <v>0</v>
      </c>
      <c r="BG95" s="231">
        <f>IF(O95="zákl. přenesená",K95,0)</f>
        <v>0</v>
      </c>
      <c r="BH95" s="231">
        <f>IF(O95="sníž. přenesená",K95,0)</f>
        <v>0</v>
      </c>
      <c r="BI95" s="231">
        <f>IF(O95="nulová",K95,0)</f>
        <v>0</v>
      </c>
      <c r="BJ95" s="19" t="s">
        <v>84</v>
      </c>
      <c r="BK95" s="231">
        <f>ROUND(P95*H95,2)</f>
        <v>0</v>
      </c>
      <c r="BL95" s="19" t="s">
        <v>302</v>
      </c>
      <c r="BM95" s="230" t="s">
        <v>2791</v>
      </c>
    </row>
    <row r="96" s="2" customFormat="1">
      <c r="A96" s="40"/>
      <c r="B96" s="41"/>
      <c r="C96" s="42"/>
      <c r="D96" s="232" t="s">
        <v>220</v>
      </c>
      <c r="E96" s="42"/>
      <c r="F96" s="233" t="s">
        <v>2790</v>
      </c>
      <c r="G96" s="42"/>
      <c r="H96" s="42"/>
      <c r="I96" s="234"/>
      <c r="J96" s="234"/>
      <c r="K96" s="42"/>
      <c r="L96" s="42"/>
      <c r="M96" s="46"/>
      <c r="N96" s="235"/>
      <c r="O96" s="236"/>
      <c r="P96" s="86"/>
      <c r="Q96" s="86"/>
      <c r="R96" s="86"/>
      <c r="S96" s="86"/>
      <c r="T96" s="86"/>
      <c r="U96" s="86"/>
      <c r="V96" s="86"/>
      <c r="W96" s="86"/>
      <c r="X96" s="87"/>
      <c r="Y96" s="40"/>
      <c r="Z96" s="40"/>
      <c r="AA96" s="40"/>
      <c r="AB96" s="40"/>
      <c r="AC96" s="40"/>
      <c r="AD96" s="40"/>
      <c r="AE96" s="40"/>
      <c r="AT96" s="19" t="s">
        <v>220</v>
      </c>
      <c r="AU96" s="19" t="s">
        <v>86</v>
      </c>
    </row>
    <row r="97" s="2" customFormat="1" ht="16.5" customHeight="1">
      <c r="A97" s="40"/>
      <c r="B97" s="41"/>
      <c r="C97" s="259" t="s">
        <v>229</v>
      </c>
      <c r="D97" s="259" t="s">
        <v>452</v>
      </c>
      <c r="E97" s="260" t="s">
        <v>2792</v>
      </c>
      <c r="F97" s="261" t="s">
        <v>2793</v>
      </c>
      <c r="G97" s="262" t="s">
        <v>345</v>
      </c>
      <c r="H97" s="263">
        <v>160</v>
      </c>
      <c r="I97" s="264"/>
      <c r="J97" s="265"/>
      <c r="K97" s="266">
        <f>ROUND(P97*H97,2)</f>
        <v>0</v>
      </c>
      <c r="L97" s="261" t="s">
        <v>22</v>
      </c>
      <c r="M97" s="267"/>
      <c r="N97" s="268" t="s">
        <v>22</v>
      </c>
      <c r="O97" s="226" t="s">
        <v>46</v>
      </c>
      <c r="P97" s="227">
        <f>I97+J97</f>
        <v>0</v>
      </c>
      <c r="Q97" s="227">
        <f>ROUND(I97*H97,2)</f>
        <v>0</v>
      </c>
      <c r="R97" s="227">
        <f>ROUND(J97*H97,2)</f>
        <v>0</v>
      </c>
      <c r="S97" s="86"/>
      <c r="T97" s="228">
        <f>S97*H97</f>
        <v>0</v>
      </c>
      <c r="U97" s="228">
        <v>0</v>
      </c>
      <c r="V97" s="228">
        <f>U97*H97</f>
        <v>0</v>
      </c>
      <c r="W97" s="228">
        <v>0</v>
      </c>
      <c r="X97" s="229">
        <f>W97*H97</f>
        <v>0</v>
      </c>
      <c r="Y97" s="40"/>
      <c r="Z97" s="40"/>
      <c r="AA97" s="40"/>
      <c r="AB97" s="40"/>
      <c r="AC97" s="40"/>
      <c r="AD97" s="40"/>
      <c r="AE97" s="40"/>
      <c r="AR97" s="230" t="s">
        <v>402</v>
      </c>
      <c r="AT97" s="230" t="s">
        <v>452</v>
      </c>
      <c r="AU97" s="230" t="s">
        <v>86</v>
      </c>
      <c r="AY97" s="19" t="s">
        <v>211</v>
      </c>
      <c r="BE97" s="231">
        <f>IF(O97="základní",K97,0)</f>
        <v>0</v>
      </c>
      <c r="BF97" s="231">
        <f>IF(O97="snížená",K97,0)</f>
        <v>0</v>
      </c>
      <c r="BG97" s="231">
        <f>IF(O97="zákl. přenesená",K97,0)</f>
        <v>0</v>
      </c>
      <c r="BH97" s="231">
        <f>IF(O97="sníž. přenesená",K97,0)</f>
        <v>0</v>
      </c>
      <c r="BI97" s="231">
        <f>IF(O97="nulová",K97,0)</f>
        <v>0</v>
      </c>
      <c r="BJ97" s="19" t="s">
        <v>84</v>
      </c>
      <c r="BK97" s="231">
        <f>ROUND(P97*H97,2)</f>
        <v>0</v>
      </c>
      <c r="BL97" s="19" t="s">
        <v>302</v>
      </c>
      <c r="BM97" s="230" t="s">
        <v>2794</v>
      </c>
    </row>
    <row r="98" s="2" customFormat="1">
      <c r="A98" s="40"/>
      <c r="B98" s="41"/>
      <c r="C98" s="42"/>
      <c r="D98" s="232" t="s">
        <v>220</v>
      </c>
      <c r="E98" s="42"/>
      <c r="F98" s="233" t="s">
        <v>2793</v>
      </c>
      <c r="G98" s="42"/>
      <c r="H98" s="42"/>
      <c r="I98" s="234"/>
      <c r="J98" s="234"/>
      <c r="K98" s="42"/>
      <c r="L98" s="42"/>
      <c r="M98" s="46"/>
      <c r="N98" s="235"/>
      <c r="O98" s="236"/>
      <c r="P98" s="86"/>
      <c r="Q98" s="86"/>
      <c r="R98" s="86"/>
      <c r="S98" s="86"/>
      <c r="T98" s="86"/>
      <c r="U98" s="86"/>
      <c r="V98" s="86"/>
      <c r="W98" s="86"/>
      <c r="X98" s="87"/>
      <c r="Y98" s="40"/>
      <c r="Z98" s="40"/>
      <c r="AA98" s="40"/>
      <c r="AB98" s="40"/>
      <c r="AC98" s="40"/>
      <c r="AD98" s="40"/>
      <c r="AE98" s="40"/>
      <c r="AT98" s="19" t="s">
        <v>220</v>
      </c>
      <c r="AU98" s="19" t="s">
        <v>86</v>
      </c>
    </row>
    <row r="99" s="2" customFormat="1" ht="16.5" customHeight="1">
      <c r="A99" s="40"/>
      <c r="B99" s="41"/>
      <c r="C99" s="259" t="s">
        <v>218</v>
      </c>
      <c r="D99" s="259" t="s">
        <v>452</v>
      </c>
      <c r="E99" s="260" t="s">
        <v>2795</v>
      </c>
      <c r="F99" s="261" t="s">
        <v>2796</v>
      </c>
      <c r="G99" s="262" t="s">
        <v>345</v>
      </c>
      <c r="H99" s="263">
        <v>160</v>
      </c>
      <c r="I99" s="264"/>
      <c r="J99" s="265"/>
      <c r="K99" s="266">
        <f>ROUND(P99*H99,2)</f>
        <v>0</v>
      </c>
      <c r="L99" s="261" t="s">
        <v>22</v>
      </c>
      <c r="M99" s="267"/>
      <c r="N99" s="268" t="s">
        <v>22</v>
      </c>
      <c r="O99" s="226" t="s">
        <v>46</v>
      </c>
      <c r="P99" s="227">
        <f>I99+J99</f>
        <v>0</v>
      </c>
      <c r="Q99" s="227">
        <f>ROUND(I99*H99,2)</f>
        <v>0</v>
      </c>
      <c r="R99" s="227">
        <f>ROUND(J99*H99,2)</f>
        <v>0</v>
      </c>
      <c r="S99" s="86"/>
      <c r="T99" s="228">
        <f>S99*H99</f>
        <v>0</v>
      </c>
      <c r="U99" s="228">
        <v>0</v>
      </c>
      <c r="V99" s="228">
        <f>U99*H99</f>
        <v>0</v>
      </c>
      <c r="W99" s="228">
        <v>0</v>
      </c>
      <c r="X99" s="229">
        <f>W99*H99</f>
        <v>0</v>
      </c>
      <c r="Y99" s="40"/>
      <c r="Z99" s="40"/>
      <c r="AA99" s="40"/>
      <c r="AB99" s="40"/>
      <c r="AC99" s="40"/>
      <c r="AD99" s="40"/>
      <c r="AE99" s="40"/>
      <c r="AR99" s="230" t="s">
        <v>402</v>
      </c>
      <c r="AT99" s="230" t="s">
        <v>452</v>
      </c>
      <c r="AU99" s="230" t="s">
        <v>86</v>
      </c>
      <c r="AY99" s="19" t="s">
        <v>211</v>
      </c>
      <c r="BE99" s="231">
        <f>IF(O99="základní",K99,0)</f>
        <v>0</v>
      </c>
      <c r="BF99" s="231">
        <f>IF(O99="snížená",K99,0)</f>
        <v>0</v>
      </c>
      <c r="BG99" s="231">
        <f>IF(O99="zákl. přenesená",K99,0)</f>
        <v>0</v>
      </c>
      <c r="BH99" s="231">
        <f>IF(O99="sníž. přenesená",K99,0)</f>
        <v>0</v>
      </c>
      <c r="BI99" s="231">
        <f>IF(O99="nulová",K99,0)</f>
        <v>0</v>
      </c>
      <c r="BJ99" s="19" t="s">
        <v>84</v>
      </c>
      <c r="BK99" s="231">
        <f>ROUND(P99*H99,2)</f>
        <v>0</v>
      </c>
      <c r="BL99" s="19" t="s">
        <v>302</v>
      </c>
      <c r="BM99" s="230" t="s">
        <v>2797</v>
      </c>
    </row>
    <row r="100" s="2" customFormat="1">
      <c r="A100" s="40"/>
      <c r="B100" s="41"/>
      <c r="C100" s="42"/>
      <c r="D100" s="232" t="s">
        <v>220</v>
      </c>
      <c r="E100" s="42"/>
      <c r="F100" s="233" t="s">
        <v>2796</v>
      </c>
      <c r="G100" s="42"/>
      <c r="H100" s="42"/>
      <c r="I100" s="234"/>
      <c r="J100" s="234"/>
      <c r="K100" s="42"/>
      <c r="L100" s="42"/>
      <c r="M100" s="46"/>
      <c r="N100" s="235"/>
      <c r="O100" s="236"/>
      <c r="P100" s="86"/>
      <c r="Q100" s="86"/>
      <c r="R100" s="86"/>
      <c r="S100" s="86"/>
      <c r="T100" s="86"/>
      <c r="U100" s="86"/>
      <c r="V100" s="86"/>
      <c r="W100" s="86"/>
      <c r="X100" s="87"/>
      <c r="Y100" s="40"/>
      <c r="Z100" s="40"/>
      <c r="AA100" s="40"/>
      <c r="AB100" s="40"/>
      <c r="AC100" s="40"/>
      <c r="AD100" s="40"/>
      <c r="AE100" s="40"/>
      <c r="AT100" s="19" t="s">
        <v>220</v>
      </c>
      <c r="AU100" s="19" t="s">
        <v>86</v>
      </c>
    </row>
    <row r="101" s="2" customFormat="1" ht="16.5" customHeight="1">
      <c r="A101" s="40"/>
      <c r="B101" s="41"/>
      <c r="C101" s="259" t="s">
        <v>240</v>
      </c>
      <c r="D101" s="259" t="s">
        <v>452</v>
      </c>
      <c r="E101" s="260" t="s">
        <v>2798</v>
      </c>
      <c r="F101" s="261" t="s">
        <v>2799</v>
      </c>
      <c r="G101" s="262" t="s">
        <v>345</v>
      </c>
      <c r="H101" s="263">
        <v>255</v>
      </c>
      <c r="I101" s="264"/>
      <c r="J101" s="265"/>
      <c r="K101" s="266">
        <f>ROUND(P101*H101,2)</f>
        <v>0</v>
      </c>
      <c r="L101" s="261" t="s">
        <v>22</v>
      </c>
      <c r="M101" s="267"/>
      <c r="N101" s="268" t="s">
        <v>22</v>
      </c>
      <c r="O101" s="226" t="s">
        <v>46</v>
      </c>
      <c r="P101" s="227">
        <f>I101+J101</f>
        <v>0</v>
      </c>
      <c r="Q101" s="227">
        <f>ROUND(I101*H101,2)</f>
        <v>0</v>
      </c>
      <c r="R101" s="227">
        <f>ROUND(J101*H101,2)</f>
        <v>0</v>
      </c>
      <c r="S101" s="86"/>
      <c r="T101" s="228">
        <f>S101*H101</f>
        <v>0</v>
      </c>
      <c r="U101" s="228">
        <v>0</v>
      </c>
      <c r="V101" s="228">
        <f>U101*H101</f>
        <v>0</v>
      </c>
      <c r="W101" s="228">
        <v>0</v>
      </c>
      <c r="X101" s="229">
        <f>W101*H101</f>
        <v>0</v>
      </c>
      <c r="Y101" s="40"/>
      <c r="Z101" s="40"/>
      <c r="AA101" s="40"/>
      <c r="AB101" s="40"/>
      <c r="AC101" s="40"/>
      <c r="AD101" s="40"/>
      <c r="AE101" s="40"/>
      <c r="AR101" s="230" t="s">
        <v>402</v>
      </c>
      <c r="AT101" s="230" t="s">
        <v>452</v>
      </c>
      <c r="AU101" s="230" t="s">
        <v>86</v>
      </c>
      <c r="AY101" s="19" t="s">
        <v>211</v>
      </c>
      <c r="BE101" s="231">
        <f>IF(O101="základní",K101,0)</f>
        <v>0</v>
      </c>
      <c r="BF101" s="231">
        <f>IF(O101="snížená",K101,0)</f>
        <v>0</v>
      </c>
      <c r="BG101" s="231">
        <f>IF(O101="zákl. přenesená",K101,0)</f>
        <v>0</v>
      </c>
      <c r="BH101" s="231">
        <f>IF(O101="sníž. přenesená",K101,0)</f>
        <v>0</v>
      </c>
      <c r="BI101" s="231">
        <f>IF(O101="nulová",K101,0)</f>
        <v>0</v>
      </c>
      <c r="BJ101" s="19" t="s">
        <v>84</v>
      </c>
      <c r="BK101" s="231">
        <f>ROUND(P101*H101,2)</f>
        <v>0</v>
      </c>
      <c r="BL101" s="19" t="s">
        <v>302</v>
      </c>
      <c r="BM101" s="230" t="s">
        <v>2800</v>
      </c>
    </row>
    <row r="102" s="2" customFormat="1">
      <c r="A102" s="40"/>
      <c r="B102" s="41"/>
      <c r="C102" s="42"/>
      <c r="D102" s="232" t="s">
        <v>220</v>
      </c>
      <c r="E102" s="42"/>
      <c r="F102" s="233" t="s">
        <v>2799</v>
      </c>
      <c r="G102" s="42"/>
      <c r="H102" s="42"/>
      <c r="I102" s="234"/>
      <c r="J102" s="234"/>
      <c r="K102" s="42"/>
      <c r="L102" s="42"/>
      <c r="M102" s="46"/>
      <c r="N102" s="235"/>
      <c r="O102" s="236"/>
      <c r="P102" s="86"/>
      <c r="Q102" s="86"/>
      <c r="R102" s="86"/>
      <c r="S102" s="86"/>
      <c r="T102" s="86"/>
      <c r="U102" s="86"/>
      <c r="V102" s="86"/>
      <c r="W102" s="86"/>
      <c r="X102" s="87"/>
      <c r="Y102" s="40"/>
      <c r="Z102" s="40"/>
      <c r="AA102" s="40"/>
      <c r="AB102" s="40"/>
      <c r="AC102" s="40"/>
      <c r="AD102" s="40"/>
      <c r="AE102" s="40"/>
      <c r="AT102" s="19" t="s">
        <v>220</v>
      </c>
      <c r="AU102" s="19" t="s">
        <v>86</v>
      </c>
    </row>
    <row r="103" s="2" customFormat="1" ht="16.5" customHeight="1">
      <c r="A103" s="40"/>
      <c r="B103" s="41"/>
      <c r="C103" s="259" t="s">
        <v>246</v>
      </c>
      <c r="D103" s="259" t="s">
        <v>452</v>
      </c>
      <c r="E103" s="260" t="s">
        <v>2801</v>
      </c>
      <c r="F103" s="261" t="s">
        <v>2802</v>
      </c>
      <c r="G103" s="262" t="s">
        <v>345</v>
      </c>
      <c r="H103" s="263">
        <v>68</v>
      </c>
      <c r="I103" s="264"/>
      <c r="J103" s="265"/>
      <c r="K103" s="266">
        <f>ROUND(P103*H103,2)</f>
        <v>0</v>
      </c>
      <c r="L103" s="261" t="s">
        <v>22</v>
      </c>
      <c r="M103" s="267"/>
      <c r="N103" s="268" t="s">
        <v>22</v>
      </c>
      <c r="O103" s="226" t="s">
        <v>46</v>
      </c>
      <c r="P103" s="227">
        <f>I103+J103</f>
        <v>0</v>
      </c>
      <c r="Q103" s="227">
        <f>ROUND(I103*H103,2)</f>
        <v>0</v>
      </c>
      <c r="R103" s="227">
        <f>ROUND(J103*H103,2)</f>
        <v>0</v>
      </c>
      <c r="S103" s="86"/>
      <c r="T103" s="228">
        <f>S103*H103</f>
        <v>0</v>
      </c>
      <c r="U103" s="228">
        <v>0</v>
      </c>
      <c r="V103" s="228">
        <f>U103*H103</f>
        <v>0</v>
      </c>
      <c r="W103" s="228">
        <v>0</v>
      </c>
      <c r="X103" s="229">
        <f>W103*H103</f>
        <v>0</v>
      </c>
      <c r="Y103" s="40"/>
      <c r="Z103" s="40"/>
      <c r="AA103" s="40"/>
      <c r="AB103" s="40"/>
      <c r="AC103" s="40"/>
      <c r="AD103" s="40"/>
      <c r="AE103" s="40"/>
      <c r="AR103" s="230" t="s">
        <v>402</v>
      </c>
      <c r="AT103" s="230" t="s">
        <v>452</v>
      </c>
      <c r="AU103" s="230" t="s">
        <v>86</v>
      </c>
      <c r="AY103" s="19" t="s">
        <v>211</v>
      </c>
      <c r="BE103" s="231">
        <f>IF(O103="základní",K103,0)</f>
        <v>0</v>
      </c>
      <c r="BF103" s="231">
        <f>IF(O103="snížená",K103,0)</f>
        <v>0</v>
      </c>
      <c r="BG103" s="231">
        <f>IF(O103="zákl. přenesená",K103,0)</f>
        <v>0</v>
      </c>
      <c r="BH103" s="231">
        <f>IF(O103="sníž. přenesená",K103,0)</f>
        <v>0</v>
      </c>
      <c r="BI103" s="231">
        <f>IF(O103="nulová",K103,0)</f>
        <v>0</v>
      </c>
      <c r="BJ103" s="19" t="s">
        <v>84</v>
      </c>
      <c r="BK103" s="231">
        <f>ROUND(P103*H103,2)</f>
        <v>0</v>
      </c>
      <c r="BL103" s="19" t="s">
        <v>302</v>
      </c>
      <c r="BM103" s="230" t="s">
        <v>2803</v>
      </c>
    </row>
    <row r="104" s="2" customFormat="1">
      <c r="A104" s="40"/>
      <c r="B104" s="41"/>
      <c r="C104" s="42"/>
      <c r="D104" s="232" t="s">
        <v>220</v>
      </c>
      <c r="E104" s="42"/>
      <c r="F104" s="233" t="s">
        <v>2802</v>
      </c>
      <c r="G104" s="42"/>
      <c r="H104" s="42"/>
      <c r="I104" s="234"/>
      <c r="J104" s="234"/>
      <c r="K104" s="42"/>
      <c r="L104" s="42"/>
      <c r="M104" s="46"/>
      <c r="N104" s="235"/>
      <c r="O104" s="236"/>
      <c r="P104" s="86"/>
      <c r="Q104" s="86"/>
      <c r="R104" s="86"/>
      <c r="S104" s="86"/>
      <c r="T104" s="86"/>
      <c r="U104" s="86"/>
      <c r="V104" s="86"/>
      <c r="W104" s="86"/>
      <c r="X104" s="87"/>
      <c r="Y104" s="40"/>
      <c r="Z104" s="40"/>
      <c r="AA104" s="40"/>
      <c r="AB104" s="40"/>
      <c r="AC104" s="40"/>
      <c r="AD104" s="40"/>
      <c r="AE104" s="40"/>
      <c r="AT104" s="19" t="s">
        <v>220</v>
      </c>
      <c r="AU104" s="19" t="s">
        <v>86</v>
      </c>
    </row>
    <row r="105" s="2" customFormat="1" ht="16.5" customHeight="1">
      <c r="A105" s="40"/>
      <c r="B105" s="41"/>
      <c r="C105" s="259" t="s">
        <v>253</v>
      </c>
      <c r="D105" s="259" t="s">
        <v>452</v>
      </c>
      <c r="E105" s="260" t="s">
        <v>2804</v>
      </c>
      <c r="F105" s="261" t="s">
        <v>2805</v>
      </c>
      <c r="G105" s="262" t="s">
        <v>345</v>
      </c>
      <c r="H105" s="263">
        <v>50</v>
      </c>
      <c r="I105" s="264"/>
      <c r="J105" s="265"/>
      <c r="K105" s="266">
        <f>ROUND(P105*H105,2)</f>
        <v>0</v>
      </c>
      <c r="L105" s="261" t="s">
        <v>22</v>
      </c>
      <c r="M105" s="267"/>
      <c r="N105" s="268" t="s">
        <v>22</v>
      </c>
      <c r="O105" s="226" t="s">
        <v>46</v>
      </c>
      <c r="P105" s="227">
        <f>I105+J105</f>
        <v>0</v>
      </c>
      <c r="Q105" s="227">
        <f>ROUND(I105*H105,2)</f>
        <v>0</v>
      </c>
      <c r="R105" s="227">
        <f>ROUND(J105*H105,2)</f>
        <v>0</v>
      </c>
      <c r="S105" s="86"/>
      <c r="T105" s="228">
        <f>S105*H105</f>
        <v>0</v>
      </c>
      <c r="U105" s="228">
        <v>0</v>
      </c>
      <c r="V105" s="228">
        <f>U105*H105</f>
        <v>0</v>
      </c>
      <c r="W105" s="228">
        <v>0</v>
      </c>
      <c r="X105" s="229">
        <f>W105*H105</f>
        <v>0</v>
      </c>
      <c r="Y105" s="40"/>
      <c r="Z105" s="40"/>
      <c r="AA105" s="40"/>
      <c r="AB105" s="40"/>
      <c r="AC105" s="40"/>
      <c r="AD105" s="40"/>
      <c r="AE105" s="40"/>
      <c r="AR105" s="230" t="s">
        <v>402</v>
      </c>
      <c r="AT105" s="230" t="s">
        <v>452</v>
      </c>
      <c r="AU105" s="230" t="s">
        <v>86</v>
      </c>
      <c r="AY105" s="19" t="s">
        <v>211</v>
      </c>
      <c r="BE105" s="231">
        <f>IF(O105="základní",K105,0)</f>
        <v>0</v>
      </c>
      <c r="BF105" s="231">
        <f>IF(O105="snížená",K105,0)</f>
        <v>0</v>
      </c>
      <c r="BG105" s="231">
        <f>IF(O105="zákl. přenesená",K105,0)</f>
        <v>0</v>
      </c>
      <c r="BH105" s="231">
        <f>IF(O105="sníž. přenesená",K105,0)</f>
        <v>0</v>
      </c>
      <c r="BI105" s="231">
        <f>IF(O105="nulová",K105,0)</f>
        <v>0</v>
      </c>
      <c r="BJ105" s="19" t="s">
        <v>84</v>
      </c>
      <c r="BK105" s="231">
        <f>ROUND(P105*H105,2)</f>
        <v>0</v>
      </c>
      <c r="BL105" s="19" t="s">
        <v>302</v>
      </c>
      <c r="BM105" s="230" t="s">
        <v>2806</v>
      </c>
    </row>
    <row r="106" s="2" customFormat="1">
      <c r="A106" s="40"/>
      <c r="B106" s="41"/>
      <c r="C106" s="42"/>
      <c r="D106" s="232" t="s">
        <v>220</v>
      </c>
      <c r="E106" s="42"/>
      <c r="F106" s="233" t="s">
        <v>2805</v>
      </c>
      <c r="G106" s="42"/>
      <c r="H106" s="42"/>
      <c r="I106" s="234"/>
      <c r="J106" s="234"/>
      <c r="K106" s="42"/>
      <c r="L106" s="42"/>
      <c r="M106" s="46"/>
      <c r="N106" s="235"/>
      <c r="O106" s="236"/>
      <c r="P106" s="86"/>
      <c r="Q106" s="86"/>
      <c r="R106" s="86"/>
      <c r="S106" s="86"/>
      <c r="T106" s="86"/>
      <c r="U106" s="86"/>
      <c r="V106" s="86"/>
      <c r="W106" s="86"/>
      <c r="X106" s="87"/>
      <c r="Y106" s="40"/>
      <c r="Z106" s="40"/>
      <c r="AA106" s="40"/>
      <c r="AB106" s="40"/>
      <c r="AC106" s="40"/>
      <c r="AD106" s="40"/>
      <c r="AE106" s="40"/>
      <c r="AT106" s="19" t="s">
        <v>220</v>
      </c>
      <c r="AU106" s="19" t="s">
        <v>86</v>
      </c>
    </row>
    <row r="107" s="2" customFormat="1" ht="16.5" customHeight="1">
      <c r="A107" s="40"/>
      <c r="B107" s="41"/>
      <c r="C107" s="259" t="s">
        <v>258</v>
      </c>
      <c r="D107" s="259" t="s">
        <v>452</v>
      </c>
      <c r="E107" s="260" t="s">
        <v>2807</v>
      </c>
      <c r="F107" s="261" t="s">
        <v>2808</v>
      </c>
      <c r="G107" s="262" t="s">
        <v>345</v>
      </c>
      <c r="H107" s="263">
        <v>160</v>
      </c>
      <c r="I107" s="264"/>
      <c r="J107" s="265"/>
      <c r="K107" s="266">
        <f>ROUND(P107*H107,2)</f>
        <v>0</v>
      </c>
      <c r="L107" s="261" t="s">
        <v>22</v>
      </c>
      <c r="M107" s="267"/>
      <c r="N107" s="268" t="s">
        <v>22</v>
      </c>
      <c r="O107" s="226" t="s">
        <v>46</v>
      </c>
      <c r="P107" s="227">
        <f>I107+J107</f>
        <v>0</v>
      </c>
      <c r="Q107" s="227">
        <f>ROUND(I107*H107,2)</f>
        <v>0</v>
      </c>
      <c r="R107" s="227">
        <f>ROUND(J107*H107,2)</f>
        <v>0</v>
      </c>
      <c r="S107" s="86"/>
      <c r="T107" s="228">
        <f>S107*H107</f>
        <v>0</v>
      </c>
      <c r="U107" s="228">
        <v>0</v>
      </c>
      <c r="V107" s="228">
        <f>U107*H107</f>
        <v>0</v>
      </c>
      <c r="W107" s="228">
        <v>0</v>
      </c>
      <c r="X107" s="229">
        <f>W107*H107</f>
        <v>0</v>
      </c>
      <c r="Y107" s="40"/>
      <c r="Z107" s="40"/>
      <c r="AA107" s="40"/>
      <c r="AB107" s="40"/>
      <c r="AC107" s="40"/>
      <c r="AD107" s="40"/>
      <c r="AE107" s="40"/>
      <c r="AR107" s="230" t="s">
        <v>402</v>
      </c>
      <c r="AT107" s="230" t="s">
        <v>452</v>
      </c>
      <c r="AU107" s="230" t="s">
        <v>86</v>
      </c>
      <c r="AY107" s="19" t="s">
        <v>211</v>
      </c>
      <c r="BE107" s="231">
        <f>IF(O107="základní",K107,0)</f>
        <v>0</v>
      </c>
      <c r="BF107" s="231">
        <f>IF(O107="snížená",K107,0)</f>
        <v>0</v>
      </c>
      <c r="BG107" s="231">
        <f>IF(O107="zákl. přenesená",K107,0)</f>
        <v>0</v>
      </c>
      <c r="BH107" s="231">
        <f>IF(O107="sníž. přenesená",K107,0)</f>
        <v>0</v>
      </c>
      <c r="BI107" s="231">
        <f>IF(O107="nulová",K107,0)</f>
        <v>0</v>
      </c>
      <c r="BJ107" s="19" t="s">
        <v>84</v>
      </c>
      <c r="BK107" s="231">
        <f>ROUND(P107*H107,2)</f>
        <v>0</v>
      </c>
      <c r="BL107" s="19" t="s">
        <v>302</v>
      </c>
      <c r="BM107" s="230" t="s">
        <v>2809</v>
      </c>
    </row>
    <row r="108" s="2" customFormat="1">
      <c r="A108" s="40"/>
      <c r="B108" s="41"/>
      <c r="C108" s="42"/>
      <c r="D108" s="232" t="s">
        <v>220</v>
      </c>
      <c r="E108" s="42"/>
      <c r="F108" s="233" t="s">
        <v>2808</v>
      </c>
      <c r="G108" s="42"/>
      <c r="H108" s="42"/>
      <c r="I108" s="234"/>
      <c r="J108" s="234"/>
      <c r="K108" s="42"/>
      <c r="L108" s="42"/>
      <c r="M108" s="46"/>
      <c r="N108" s="235"/>
      <c r="O108" s="236"/>
      <c r="P108" s="86"/>
      <c r="Q108" s="86"/>
      <c r="R108" s="86"/>
      <c r="S108" s="86"/>
      <c r="T108" s="86"/>
      <c r="U108" s="86"/>
      <c r="V108" s="86"/>
      <c r="W108" s="86"/>
      <c r="X108" s="87"/>
      <c r="Y108" s="40"/>
      <c r="Z108" s="40"/>
      <c r="AA108" s="40"/>
      <c r="AB108" s="40"/>
      <c r="AC108" s="40"/>
      <c r="AD108" s="40"/>
      <c r="AE108" s="40"/>
      <c r="AT108" s="19" t="s">
        <v>220</v>
      </c>
      <c r="AU108" s="19" t="s">
        <v>86</v>
      </c>
    </row>
    <row r="109" s="2" customFormat="1" ht="16.5" customHeight="1">
      <c r="A109" s="40"/>
      <c r="B109" s="41"/>
      <c r="C109" s="259" t="s">
        <v>263</v>
      </c>
      <c r="D109" s="259" t="s">
        <v>452</v>
      </c>
      <c r="E109" s="260" t="s">
        <v>2810</v>
      </c>
      <c r="F109" s="261" t="s">
        <v>2811</v>
      </c>
      <c r="G109" s="262" t="s">
        <v>345</v>
      </c>
      <c r="H109" s="263">
        <v>160</v>
      </c>
      <c r="I109" s="264"/>
      <c r="J109" s="265"/>
      <c r="K109" s="266">
        <f>ROUND(P109*H109,2)</f>
        <v>0</v>
      </c>
      <c r="L109" s="261" t="s">
        <v>22</v>
      </c>
      <c r="M109" s="267"/>
      <c r="N109" s="268" t="s">
        <v>22</v>
      </c>
      <c r="O109" s="226" t="s">
        <v>46</v>
      </c>
      <c r="P109" s="227">
        <f>I109+J109</f>
        <v>0</v>
      </c>
      <c r="Q109" s="227">
        <f>ROUND(I109*H109,2)</f>
        <v>0</v>
      </c>
      <c r="R109" s="227">
        <f>ROUND(J109*H109,2)</f>
        <v>0</v>
      </c>
      <c r="S109" s="86"/>
      <c r="T109" s="228">
        <f>S109*H109</f>
        <v>0</v>
      </c>
      <c r="U109" s="228">
        <v>0</v>
      </c>
      <c r="V109" s="228">
        <f>U109*H109</f>
        <v>0</v>
      </c>
      <c r="W109" s="228">
        <v>0</v>
      </c>
      <c r="X109" s="229">
        <f>W109*H109</f>
        <v>0</v>
      </c>
      <c r="Y109" s="40"/>
      <c r="Z109" s="40"/>
      <c r="AA109" s="40"/>
      <c r="AB109" s="40"/>
      <c r="AC109" s="40"/>
      <c r="AD109" s="40"/>
      <c r="AE109" s="40"/>
      <c r="AR109" s="230" t="s">
        <v>402</v>
      </c>
      <c r="AT109" s="230" t="s">
        <v>452</v>
      </c>
      <c r="AU109" s="230" t="s">
        <v>86</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302</v>
      </c>
      <c r="BM109" s="230" t="s">
        <v>2812</v>
      </c>
    </row>
    <row r="110" s="2" customFormat="1">
      <c r="A110" s="40"/>
      <c r="B110" s="41"/>
      <c r="C110" s="42"/>
      <c r="D110" s="232" t="s">
        <v>220</v>
      </c>
      <c r="E110" s="42"/>
      <c r="F110" s="233" t="s">
        <v>2811</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86</v>
      </c>
    </row>
    <row r="111" s="2" customFormat="1" ht="16.5" customHeight="1">
      <c r="A111" s="40"/>
      <c r="B111" s="41"/>
      <c r="C111" s="259" t="s">
        <v>269</v>
      </c>
      <c r="D111" s="259" t="s">
        <v>452</v>
      </c>
      <c r="E111" s="260" t="s">
        <v>2813</v>
      </c>
      <c r="F111" s="261" t="s">
        <v>2814</v>
      </c>
      <c r="G111" s="262" t="s">
        <v>345</v>
      </c>
      <c r="H111" s="263">
        <v>255</v>
      </c>
      <c r="I111" s="264"/>
      <c r="J111" s="265"/>
      <c r="K111" s="266">
        <f>ROUND(P111*H111,2)</f>
        <v>0</v>
      </c>
      <c r="L111" s="261" t="s">
        <v>22</v>
      </c>
      <c r="M111" s="267"/>
      <c r="N111" s="268" t="s">
        <v>22</v>
      </c>
      <c r="O111" s="226" t="s">
        <v>46</v>
      </c>
      <c r="P111" s="227">
        <f>I111+J111</f>
        <v>0</v>
      </c>
      <c r="Q111" s="227">
        <f>ROUND(I111*H111,2)</f>
        <v>0</v>
      </c>
      <c r="R111" s="227">
        <f>ROUND(J111*H111,2)</f>
        <v>0</v>
      </c>
      <c r="S111" s="86"/>
      <c r="T111" s="228">
        <f>S111*H111</f>
        <v>0</v>
      </c>
      <c r="U111" s="228">
        <v>0</v>
      </c>
      <c r="V111" s="228">
        <f>U111*H111</f>
        <v>0</v>
      </c>
      <c r="W111" s="228">
        <v>0</v>
      </c>
      <c r="X111" s="229">
        <f>W111*H111</f>
        <v>0</v>
      </c>
      <c r="Y111" s="40"/>
      <c r="Z111" s="40"/>
      <c r="AA111" s="40"/>
      <c r="AB111" s="40"/>
      <c r="AC111" s="40"/>
      <c r="AD111" s="40"/>
      <c r="AE111" s="40"/>
      <c r="AR111" s="230" t="s">
        <v>402</v>
      </c>
      <c r="AT111" s="230" t="s">
        <v>452</v>
      </c>
      <c r="AU111" s="230" t="s">
        <v>86</v>
      </c>
      <c r="AY111" s="19" t="s">
        <v>211</v>
      </c>
      <c r="BE111" s="231">
        <f>IF(O111="základní",K111,0)</f>
        <v>0</v>
      </c>
      <c r="BF111" s="231">
        <f>IF(O111="snížená",K111,0)</f>
        <v>0</v>
      </c>
      <c r="BG111" s="231">
        <f>IF(O111="zákl. přenesená",K111,0)</f>
        <v>0</v>
      </c>
      <c r="BH111" s="231">
        <f>IF(O111="sníž. přenesená",K111,0)</f>
        <v>0</v>
      </c>
      <c r="BI111" s="231">
        <f>IF(O111="nulová",K111,0)</f>
        <v>0</v>
      </c>
      <c r="BJ111" s="19" t="s">
        <v>84</v>
      </c>
      <c r="BK111" s="231">
        <f>ROUND(P111*H111,2)</f>
        <v>0</v>
      </c>
      <c r="BL111" s="19" t="s">
        <v>302</v>
      </c>
      <c r="BM111" s="230" t="s">
        <v>2815</v>
      </c>
    </row>
    <row r="112" s="2" customFormat="1">
      <c r="A112" s="40"/>
      <c r="B112" s="41"/>
      <c r="C112" s="42"/>
      <c r="D112" s="232" t="s">
        <v>220</v>
      </c>
      <c r="E112" s="42"/>
      <c r="F112" s="233" t="s">
        <v>2814</v>
      </c>
      <c r="G112" s="42"/>
      <c r="H112" s="42"/>
      <c r="I112" s="234"/>
      <c r="J112" s="234"/>
      <c r="K112" s="42"/>
      <c r="L112" s="42"/>
      <c r="M112" s="46"/>
      <c r="N112" s="235"/>
      <c r="O112" s="236"/>
      <c r="P112" s="86"/>
      <c r="Q112" s="86"/>
      <c r="R112" s="86"/>
      <c r="S112" s="86"/>
      <c r="T112" s="86"/>
      <c r="U112" s="86"/>
      <c r="V112" s="86"/>
      <c r="W112" s="86"/>
      <c r="X112" s="87"/>
      <c r="Y112" s="40"/>
      <c r="Z112" s="40"/>
      <c r="AA112" s="40"/>
      <c r="AB112" s="40"/>
      <c r="AC112" s="40"/>
      <c r="AD112" s="40"/>
      <c r="AE112" s="40"/>
      <c r="AT112" s="19" t="s">
        <v>220</v>
      </c>
      <c r="AU112" s="19" t="s">
        <v>86</v>
      </c>
    </row>
    <row r="113" s="2" customFormat="1" ht="16.5" customHeight="1">
      <c r="A113" s="40"/>
      <c r="B113" s="41"/>
      <c r="C113" s="259" t="s">
        <v>276</v>
      </c>
      <c r="D113" s="259" t="s">
        <v>452</v>
      </c>
      <c r="E113" s="260" t="s">
        <v>2816</v>
      </c>
      <c r="F113" s="261" t="s">
        <v>2817</v>
      </c>
      <c r="G113" s="262" t="s">
        <v>688</v>
      </c>
      <c r="H113" s="263">
        <v>33</v>
      </c>
      <c r="I113" s="264"/>
      <c r="J113" s="265"/>
      <c r="K113" s="266">
        <f>ROUND(P113*H113,2)</f>
        <v>0</v>
      </c>
      <c r="L113" s="261" t="s">
        <v>22</v>
      </c>
      <c r="M113" s="267"/>
      <c r="N113" s="268" t="s">
        <v>22</v>
      </c>
      <c r="O113" s="226" t="s">
        <v>46</v>
      </c>
      <c r="P113" s="227">
        <f>I113+J113</f>
        <v>0</v>
      </c>
      <c r="Q113" s="227">
        <f>ROUND(I113*H113,2)</f>
        <v>0</v>
      </c>
      <c r="R113" s="227">
        <f>ROUND(J113*H113,2)</f>
        <v>0</v>
      </c>
      <c r="S113" s="86"/>
      <c r="T113" s="228">
        <f>S113*H113</f>
        <v>0</v>
      </c>
      <c r="U113" s="228">
        <v>0</v>
      </c>
      <c r="V113" s="228">
        <f>U113*H113</f>
        <v>0</v>
      </c>
      <c r="W113" s="228">
        <v>0</v>
      </c>
      <c r="X113" s="229">
        <f>W113*H113</f>
        <v>0</v>
      </c>
      <c r="Y113" s="40"/>
      <c r="Z113" s="40"/>
      <c r="AA113" s="40"/>
      <c r="AB113" s="40"/>
      <c r="AC113" s="40"/>
      <c r="AD113" s="40"/>
      <c r="AE113" s="40"/>
      <c r="AR113" s="230" t="s">
        <v>402</v>
      </c>
      <c r="AT113" s="230" t="s">
        <v>452</v>
      </c>
      <c r="AU113" s="230" t="s">
        <v>86</v>
      </c>
      <c r="AY113" s="19" t="s">
        <v>211</v>
      </c>
      <c r="BE113" s="231">
        <f>IF(O113="základní",K113,0)</f>
        <v>0</v>
      </c>
      <c r="BF113" s="231">
        <f>IF(O113="snížená",K113,0)</f>
        <v>0</v>
      </c>
      <c r="BG113" s="231">
        <f>IF(O113="zákl. přenesená",K113,0)</f>
        <v>0</v>
      </c>
      <c r="BH113" s="231">
        <f>IF(O113="sníž. přenesená",K113,0)</f>
        <v>0</v>
      </c>
      <c r="BI113" s="231">
        <f>IF(O113="nulová",K113,0)</f>
        <v>0</v>
      </c>
      <c r="BJ113" s="19" t="s">
        <v>84</v>
      </c>
      <c r="BK113" s="231">
        <f>ROUND(P113*H113,2)</f>
        <v>0</v>
      </c>
      <c r="BL113" s="19" t="s">
        <v>302</v>
      </c>
      <c r="BM113" s="230" t="s">
        <v>2818</v>
      </c>
    </row>
    <row r="114" s="2" customFormat="1">
      <c r="A114" s="40"/>
      <c r="B114" s="41"/>
      <c r="C114" s="42"/>
      <c r="D114" s="232" t="s">
        <v>220</v>
      </c>
      <c r="E114" s="42"/>
      <c r="F114" s="233" t="s">
        <v>2817</v>
      </c>
      <c r="G114" s="42"/>
      <c r="H114" s="42"/>
      <c r="I114" s="234"/>
      <c r="J114" s="234"/>
      <c r="K114" s="42"/>
      <c r="L114" s="42"/>
      <c r="M114" s="46"/>
      <c r="N114" s="235"/>
      <c r="O114" s="236"/>
      <c r="P114" s="86"/>
      <c r="Q114" s="86"/>
      <c r="R114" s="86"/>
      <c r="S114" s="86"/>
      <c r="T114" s="86"/>
      <c r="U114" s="86"/>
      <c r="V114" s="86"/>
      <c r="W114" s="86"/>
      <c r="X114" s="87"/>
      <c r="Y114" s="40"/>
      <c r="Z114" s="40"/>
      <c r="AA114" s="40"/>
      <c r="AB114" s="40"/>
      <c r="AC114" s="40"/>
      <c r="AD114" s="40"/>
      <c r="AE114" s="40"/>
      <c r="AT114" s="19" t="s">
        <v>220</v>
      </c>
      <c r="AU114" s="19" t="s">
        <v>86</v>
      </c>
    </row>
    <row r="115" s="2" customFormat="1" ht="16.5" customHeight="1">
      <c r="A115" s="40"/>
      <c r="B115" s="41"/>
      <c r="C115" s="259" t="s">
        <v>280</v>
      </c>
      <c r="D115" s="259" t="s">
        <v>452</v>
      </c>
      <c r="E115" s="260" t="s">
        <v>2819</v>
      </c>
      <c r="F115" s="261" t="s">
        <v>2820</v>
      </c>
      <c r="G115" s="262" t="s">
        <v>688</v>
      </c>
      <c r="H115" s="263">
        <v>33</v>
      </c>
      <c r="I115" s="264"/>
      <c r="J115" s="265"/>
      <c r="K115" s="266">
        <f>ROUND(P115*H115,2)</f>
        <v>0</v>
      </c>
      <c r="L115" s="261" t="s">
        <v>22</v>
      </c>
      <c r="M115" s="267"/>
      <c r="N115" s="268" t="s">
        <v>22</v>
      </c>
      <c r="O115" s="226" t="s">
        <v>46</v>
      </c>
      <c r="P115" s="227">
        <f>I115+J115</f>
        <v>0</v>
      </c>
      <c r="Q115" s="227">
        <f>ROUND(I115*H115,2)</f>
        <v>0</v>
      </c>
      <c r="R115" s="227">
        <f>ROUND(J115*H115,2)</f>
        <v>0</v>
      </c>
      <c r="S115" s="86"/>
      <c r="T115" s="228">
        <f>S115*H115</f>
        <v>0</v>
      </c>
      <c r="U115" s="228">
        <v>0</v>
      </c>
      <c r="V115" s="228">
        <f>U115*H115</f>
        <v>0</v>
      </c>
      <c r="W115" s="228">
        <v>0</v>
      </c>
      <c r="X115" s="229">
        <f>W115*H115</f>
        <v>0</v>
      </c>
      <c r="Y115" s="40"/>
      <c r="Z115" s="40"/>
      <c r="AA115" s="40"/>
      <c r="AB115" s="40"/>
      <c r="AC115" s="40"/>
      <c r="AD115" s="40"/>
      <c r="AE115" s="40"/>
      <c r="AR115" s="230" t="s">
        <v>402</v>
      </c>
      <c r="AT115" s="230" t="s">
        <v>452</v>
      </c>
      <c r="AU115" s="230" t="s">
        <v>86</v>
      </c>
      <c r="AY115" s="19" t="s">
        <v>211</v>
      </c>
      <c r="BE115" s="231">
        <f>IF(O115="základní",K115,0)</f>
        <v>0</v>
      </c>
      <c r="BF115" s="231">
        <f>IF(O115="snížená",K115,0)</f>
        <v>0</v>
      </c>
      <c r="BG115" s="231">
        <f>IF(O115="zákl. přenesená",K115,0)</f>
        <v>0</v>
      </c>
      <c r="BH115" s="231">
        <f>IF(O115="sníž. přenesená",K115,0)</f>
        <v>0</v>
      </c>
      <c r="BI115" s="231">
        <f>IF(O115="nulová",K115,0)</f>
        <v>0</v>
      </c>
      <c r="BJ115" s="19" t="s">
        <v>84</v>
      </c>
      <c r="BK115" s="231">
        <f>ROUND(P115*H115,2)</f>
        <v>0</v>
      </c>
      <c r="BL115" s="19" t="s">
        <v>302</v>
      </c>
      <c r="BM115" s="230" t="s">
        <v>2821</v>
      </c>
    </row>
    <row r="116" s="2" customFormat="1">
      <c r="A116" s="40"/>
      <c r="B116" s="41"/>
      <c r="C116" s="42"/>
      <c r="D116" s="232" t="s">
        <v>220</v>
      </c>
      <c r="E116" s="42"/>
      <c r="F116" s="233" t="s">
        <v>2820</v>
      </c>
      <c r="G116" s="42"/>
      <c r="H116" s="42"/>
      <c r="I116" s="234"/>
      <c r="J116" s="234"/>
      <c r="K116" s="42"/>
      <c r="L116" s="42"/>
      <c r="M116" s="46"/>
      <c r="N116" s="235"/>
      <c r="O116" s="236"/>
      <c r="P116" s="86"/>
      <c r="Q116" s="86"/>
      <c r="R116" s="86"/>
      <c r="S116" s="86"/>
      <c r="T116" s="86"/>
      <c r="U116" s="86"/>
      <c r="V116" s="86"/>
      <c r="W116" s="86"/>
      <c r="X116" s="87"/>
      <c r="Y116" s="40"/>
      <c r="Z116" s="40"/>
      <c r="AA116" s="40"/>
      <c r="AB116" s="40"/>
      <c r="AC116" s="40"/>
      <c r="AD116" s="40"/>
      <c r="AE116" s="40"/>
      <c r="AT116" s="19" t="s">
        <v>220</v>
      </c>
      <c r="AU116" s="19" t="s">
        <v>86</v>
      </c>
    </row>
    <row r="117" s="2" customFormat="1" ht="24.15" customHeight="1">
      <c r="A117" s="40"/>
      <c r="B117" s="41"/>
      <c r="C117" s="259" t="s">
        <v>286</v>
      </c>
      <c r="D117" s="259" t="s">
        <v>452</v>
      </c>
      <c r="E117" s="260" t="s">
        <v>2822</v>
      </c>
      <c r="F117" s="261" t="s">
        <v>2823</v>
      </c>
      <c r="G117" s="262" t="s">
        <v>1492</v>
      </c>
      <c r="H117" s="263">
        <v>1</v>
      </c>
      <c r="I117" s="264"/>
      <c r="J117" s="265"/>
      <c r="K117" s="266">
        <f>ROUND(P117*H117,2)</f>
        <v>0</v>
      </c>
      <c r="L117" s="261" t="s">
        <v>22</v>
      </c>
      <c r="M117" s="267"/>
      <c r="N117" s="268" t="s">
        <v>22</v>
      </c>
      <c r="O117" s="226" t="s">
        <v>46</v>
      </c>
      <c r="P117" s="227">
        <f>I117+J117</f>
        <v>0</v>
      </c>
      <c r="Q117" s="227">
        <f>ROUND(I117*H117,2)</f>
        <v>0</v>
      </c>
      <c r="R117" s="227">
        <f>ROUND(J117*H117,2)</f>
        <v>0</v>
      </c>
      <c r="S117" s="86"/>
      <c r="T117" s="228">
        <f>S117*H117</f>
        <v>0</v>
      </c>
      <c r="U117" s="228">
        <v>0</v>
      </c>
      <c r="V117" s="228">
        <f>U117*H117</f>
        <v>0</v>
      </c>
      <c r="W117" s="228">
        <v>0</v>
      </c>
      <c r="X117" s="229">
        <f>W117*H117</f>
        <v>0</v>
      </c>
      <c r="Y117" s="40"/>
      <c r="Z117" s="40"/>
      <c r="AA117" s="40"/>
      <c r="AB117" s="40"/>
      <c r="AC117" s="40"/>
      <c r="AD117" s="40"/>
      <c r="AE117" s="40"/>
      <c r="AR117" s="230" t="s">
        <v>402</v>
      </c>
      <c r="AT117" s="230" t="s">
        <v>452</v>
      </c>
      <c r="AU117" s="230" t="s">
        <v>86</v>
      </c>
      <c r="AY117" s="19" t="s">
        <v>211</v>
      </c>
      <c r="BE117" s="231">
        <f>IF(O117="základní",K117,0)</f>
        <v>0</v>
      </c>
      <c r="BF117" s="231">
        <f>IF(O117="snížená",K117,0)</f>
        <v>0</v>
      </c>
      <c r="BG117" s="231">
        <f>IF(O117="zákl. přenesená",K117,0)</f>
        <v>0</v>
      </c>
      <c r="BH117" s="231">
        <f>IF(O117="sníž. přenesená",K117,0)</f>
        <v>0</v>
      </c>
      <c r="BI117" s="231">
        <f>IF(O117="nulová",K117,0)</f>
        <v>0</v>
      </c>
      <c r="BJ117" s="19" t="s">
        <v>84</v>
      </c>
      <c r="BK117" s="231">
        <f>ROUND(P117*H117,2)</f>
        <v>0</v>
      </c>
      <c r="BL117" s="19" t="s">
        <v>302</v>
      </c>
      <c r="BM117" s="230" t="s">
        <v>2824</v>
      </c>
    </row>
    <row r="118" s="2" customFormat="1">
      <c r="A118" s="40"/>
      <c r="B118" s="41"/>
      <c r="C118" s="42"/>
      <c r="D118" s="232" t="s">
        <v>220</v>
      </c>
      <c r="E118" s="42"/>
      <c r="F118" s="233" t="s">
        <v>2823</v>
      </c>
      <c r="G118" s="42"/>
      <c r="H118" s="42"/>
      <c r="I118" s="234"/>
      <c r="J118" s="234"/>
      <c r="K118" s="42"/>
      <c r="L118" s="42"/>
      <c r="M118" s="46"/>
      <c r="N118" s="235"/>
      <c r="O118" s="236"/>
      <c r="P118" s="86"/>
      <c r="Q118" s="86"/>
      <c r="R118" s="86"/>
      <c r="S118" s="86"/>
      <c r="T118" s="86"/>
      <c r="U118" s="86"/>
      <c r="V118" s="86"/>
      <c r="W118" s="86"/>
      <c r="X118" s="87"/>
      <c r="Y118" s="40"/>
      <c r="Z118" s="40"/>
      <c r="AA118" s="40"/>
      <c r="AB118" s="40"/>
      <c r="AC118" s="40"/>
      <c r="AD118" s="40"/>
      <c r="AE118" s="40"/>
      <c r="AT118" s="19" t="s">
        <v>220</v>
      </c>
      <c r="AU118" s="19" t="s">
        <v>86</v>
      </c>
    </row>
    <row r="119" s="2" customFormat="1" ht="16.5" customHeight="1">
      <c r="A119" s="40"/>
      <c r="B119" s="41"/>
      <c r="C119" s="259" t="s">
        <v>292</v>
      </c>
      <c r="D119" s="259" t="s">
        <v>452</v>
      </c>
      <c r="E119" s="260" t="s">
        <v>2825</v>
      </c>
      <c r="F119" s="261" t="s">
        <v>2826</v>
      </c>
      <c r="G119" s="262" t="s">
        <v>688</v>
      </c>
      <c r="H119" s="263">
        <v>66</v>
      </c>
      <c r="I119" s="264"/>
      <c r="J119" s="265"/>
      <c r="K119" s="266">
        <f>ROUND(P119*H119,2)</f>
        <v>0</v>
      </c>
      <c r="L119" s="261" t="s">
        <v>22</v>
      </c>
      <c r="M119" s="267"/>
      <c r="N119" s="268" t="s">
        <v>22</v>
      </c>
      <c r="O119" s="226" t="s">
        <v>46</v>
      </c>
      <c r="P119" s="227">
        <f>I119+J119</f>
        <v>0</v>
      </c>
      <c r="Q119" s="227">
        <f>ROUND(I119*H119,2)</f>
        <v>0</v>
      </c>
      <c r="R119" s="227">
        <f>ROUND(J119*H119,2)</f>
        <v>0</v>
      </c>
      <c r="S119" s="86"/>
      <c r="T119" s="228">
        <f>S119*H119</f>
        <v>0</v>
      </c>
      <c r="U119" s="228">
        <v>0</v>
      </c>
      <c r="V119" s="228">
        <f>U119*H119</f>
        <v>0</v>
      </c>
      <c r="W119" s="228">
        <v>0</v>
      </c>
      <c r="X119" s="229">
        <f>W119*H119</f>
        <v>0</v>
      </c>
      <c r="Y119" s="40"/>
      <c r="Z119" s="40"/>
      <c r="AA119" s="40"/>
      <c r="AB119" s="40"/>
      <c r="AC119" s="40"/>
      <c r="AD119" s="40"/>
      <c r="AE119" s="40"/>
      <c r="AR119" s="230" t="s">
        <v>402</v>
      </c>
      <c r="AT119" s="230" t="s">
        <v>452</v>
      </c>
      <c r="AU119" s="230" t="s">
        <v>86</v>
      </c>
      <c r="AY119" s="19" t="s">
        <v>211</v>
      </c>
      <c r="BE119" s="231">
        <f>IF(O119="základní",K119,0)</f>
        <v>0</v>
      </c>
      <c r="BF119" s="231">
        <f>IF(O119="snížená",K119,0)</f>
        <v>0</v>
      </c>
      <c r="BG119" s="231">
        <f>IF(O119="zákl. přenesená",K119,0)</f>
        <v>0</v>
      </c>
      <c r="BH119" s="231">
        <f>IF(O119="sníž. přenesená",K119,0)</f>
        <v>0</v>
      </c>
      <c r="BI119" s="231">
        <f>IF(O119="nulová",K119,0)</f>
        <v>0</v>
      </c>
      <c r="BJ119" s="19" t="s">
        <v>84</v>
      </c>
      <c r="BK119" s="231">
        <f>ROUND(P119*H119,2)</f>
        <v>0</v>
      </c>
      <c r="BL119" s="19" t="s">
        <v>302</v>
      </c>
      <c r="BM119" s="230" t="s">
        <v>2827</v>
      </c>
    </row>
    <row r="120" s="2" customFormat="1">
      <c r="A120" s="40"/>
      <c r="B120" s="41"/>
      <c r="C120" s="42"/>
      <c r="D120" s="232" t="s">
        <v>220</v>
      </c>
      <c r="E120" s="42"/>
      <c r="F120" s="233" t="s">
        <v>2826</v>
      </c>
      <c r="G120" s="42"/>
      <c r="H120" s="42"/>
      <c r="I120" s="234"/>
      <c r="J120" s="234"/>
      <c r="K120" s="42"/>
      <c r="L120" s="42"/>
      <c r="M120" s="46"/>
      <c r="N120" s="235"/>
      <c r="O120" s="236"/>
      <c r="P120" s="86"/>
      <c r="Q120" s="86"/>
      <c r="R120" s="86"/>
      <c r="S120" s="86"/>
      <c r="T120" s="86"/>
      <c r="U120" s="86"/>
      <c r="V120" s="86"/>
      <c r="W120" s="86"/>
      <c r="X120" s="87"/>
      <c r="Y120" s="40"/>
      <c r="Z120" s="40"/>
      <c r="AA120" s="40"/>
      <c r="AB120" s="40"/>
      <c r="AC120" s="40"/>
      <c r="AD120" s="40"/>
      <c r="AE120" s="40"/>
      <c r="AT120" s="19" t="s">
        <v>220</v>
      </c>
      <c r="AU120" s="19" t="s">
        <v>86</v>
      </c>
    </row>
    <row r="121" s="2" customFormat="1" ht="16.5" customHeight="1">
      <c r="A121" s="40"/>
      <c r="B121" s="41"/>
      <c r="C121" s="259" t="s">
        <v>9</v>
      </c>
      <c r="D121" s="259" t="s">
        <v>452</v>
      </c>
      <c r="E121" s="260" t="s">
        <v>2828</v>
      </c>
      <c r="F121" s="261" t="s">
        <v>2829</v>
      </c>
      <c r="G121" s="262" t="s">
        <v>688</v>
      </c>
      <c r="H121" s="263">
        <v>30</v>
      </c>
      <c r="I121" s="264"/>
      <c r="J121" s="265"/>
      <c r="K121" s="266">
        <f>ROUND(P121*H121,2)</f>
        <v>0</v>
      </c>
      <c r="L121" s="261" t="s">
        <v>22</v>
      </c>
      <c r="M121" s="267"/>
      <c r="N121" s="268" t="s">
        <v>22</v>
      </c>
      <c r="O121" s="226" t="s">
        <v>46</v>
      </c>
      <c r="P121" s="227">
        <f>I121+J121</f>
        <v>0</v>
      </c>
      <c r="Q121" s="227">
        <f>ROUND(I121*H121,2)</f>
        <v>0</v>
      </c>
      <c r="R121" s="227">
        <f>ROUND(J121*H121,2)</f>
        <v>0</v>
      </c>
      <c r="S121" s="86"/>
      <c r="T121" s="228">
        <f>S121*H121</f>
        <v>0</v>
      </c>
      <c r="U121" s="228">
        <v>0</v>
      </c>
      <c r="V121" s="228">
        <f>U121*H121</f>
        <v>0</v>
      </c>
      <c r="W121" s="228">
        <v>0</v>
      </c>
      <c r="X121" s="229">
        <f>W121*H121</f>
        <v>0</v>
      </c>
      <c r="Y121" s="40"/>
      <c r="Z121" s="40"/>
      <c r="AA121" s="40"/>
      <c r="AB121" s="40"/>
      <c r="AC121" s="40"/>
      <c r="AD121" s="40"/>
      <c r="AE121" s="40"/>
      <c r="AR121" s="230" t="s">
        <v>402</v>
      </c>
      <c r="AT121" s="230" t="s">
        <v>452</v>
      </c>
      <c r="AU121" s="230" t="s">
        <v>86</v>
      </c>
      <c r="AY121" s="19" t="s">
        <v>211</v>
      </c>
      <c r="BE121" s="231">
        <f>IF(O121="základní",K121,0)</f>
        <v>0</v>
      </c>
      <c r="BF121" s="231">
        <f>IF(O121="snížená",K121,0)</f>
        <v>0</v>
      </c>
      <c r="BG121" s="231">
        <f>IF(O121="zákl. přenesená",K121,0)</f>
        <v>0</v>
      </c>
      <c r="BH121" s="231">
        <f>IF(O121="sníž. přenesená",K121,0)</f>
        <v>0</v>
      </c>
      <c r="BI121" s="231">
        <f>IF(O121="nulová",K121,0)</f>
        <v>0</v>
      </c>
      <c r="BJ121" s="19" t="s">
        <v>84</v>
      </c>
      <c r="BK121" s="231">
        <f>ROUND(P121*H121,2)</f>
        <v>0</v>
      </c>
      <c r="BL121" s="19" t="s">
        <v>302</v>
      </c>
      <c r="BM121" s="230" t="s">
        <v>2830</v>
      </c>
    </row>
    <row r="122" s="2" customFormat="1">
      <c r="A122" s="40"/>
      <c r="B122" s="41"/>
      <c r="C122" s="42"/>
      <c r="D122" s="232" t="s">
        <v>220</v>
      </c>
      <c r="E122" s="42"/>
      <c r="F122" s="233" t="s">
        <v>2829</v>
      </c>
      <c r="G122" s="42"/>
      <c r="H122" s="42"/>
      <c r="I122" s="234"/>
      <c r="J122" s="234"/>
      <c r="K122" s="42"/>
      <c r="L122" s="42"/>
      <c r="M122" s="46"/>
      <c r="N122" s="235"/>
      <c r="O122" s="236"/>
      <c r="P122" s="86"/>
      <c r="Q122" s="86"/>
      <c r="R122" s="86"/>
      <c r="S122" s="86"/>
      <c r="T122" s="86"/>
      <c r="U122" s="86"/>
      <c r="V122" s="86"/>
      <c r="W122" s="86"/>
      <c r="X122" s="87"/>
      <c r="Y122" s="40"/>
      <c r="Z122" s="40"/>
      <c r="AA122" s="40"/>
      <c r="AB122" s="40"/>
      <c r="AC122" s="40"/>
      <c r="AD122" s="40"/>
      <c r="AE122" s="40"/>
      <c r="AT122" s="19" t="s">
        <v>220</v>
      </c>
      <c r="AU122" s="19" t="s">
        <v>86</v>
      </c>
    </row>
    <row r="123" s="2" customFormat="1" ht="16.5" customHeight="1">
      <c r="A123" s="40"/>
      <c r="B123" s="41"/>
      <c r="C123" s="259" t="s">
        <v>302</v>
      </c>
      <c r="D123" s="259" t="s">
        <v>452</v>
      </c>
      <c r="E123" s="260" t="s">
        <v>2831</v>
      </c>
      <c r="F123" s="261" t="s">
        <v>2832</v>
      </c>
      <c r="G123" s="262" t="s">
        <v>1492</v>
      </c>
      <c r="H123" s="263">
        <v>1</v>
      </c>
      <c r="I123" s="264"/>
      <c r="J123" s="265"/>
      <c r="K123" s="266">
        <f>ROUND(P123*H123,2)</f>
        <v>0</v>
      </c>
      <c r="L123" s="261" t="s">
        <v>22</v>
      </c>
      <c r="M123" s="267"/>
      <c r="N123" s="268" t="s">
        <v>22</v>
      </c>
      <c r="O123" s="226" t="s">
        <v>46</v>
      </c>
      <c r="P123" s="227">
        <f>I123+J123</f>
        <v>0</v>
      </c>
      <c r="Q123" s="227">
        <f>ROUND(I123*H123,2)</f>
        <v>0</v>
      </c>
      <c r="R123" s="227">
        <f>ROUND(J123*H123,2)</f>
        <v>0</v>
      </c>
      <c r="S123" s="86"/>
      <c r="T123" s="228">
        <f>S123*H123</f>
        <v>0</v>
      </c>
      <c r="U123" s="228">
        <v>0</v>
      </c>
      <c r="V123" s="228">
        <f>U123*H123</f>
        <v>0</v>
      </c>
      <c r="W123" s="228">
        <v>0</v>
      </c>
      <c r="X123" s="229">
        <f>W123*H123</f>
        <v>0</v>
      </c>
      <c r="Y123" s="40"/>
      <c r="Z123" s="40"/>
      <c r="AA123" s="40"/>
      <c r="AB123" s="40"/>
      <c r="AC123" s="40"/>
      <c r="AD123" s="40"/>
      <c r="AE123" s="40"/>
      <c r="AR123" s="230" t="s">
        <v>402</v>
      </c>
      <c r="AT123" s="230" t="s">
        <v>452</v>
      </c>
      <c r="AU123" s="230" t="s">
        <v>86</v>
      </c>
      <c r="AY123" s="19" t="s">
        <v>211</v>
      </c>
      <c r="BE123" s="231">
        <f>IF(O123="základní",K123,0)</f>
        <v>0</v>
      </c>
      <c r="BF123" s="231">
        <f>IF(O123="snížená",K123,0)</f>
        <v>0</v>
      </c>
      <c r="BG123" s="231">
        <f>IF(O123="zákl. přenesená",K123,0)</f>
        <v>0</v>
      </c>
      <c r="BH123" s="231">
        <f>IF(O123="sníž. přenesená",K123,0)</f>
        <v>0</v>
      </c>
      <c r="BI123" s="231">
        <f>IF(O123="nulová",K123,0)</f>
        <v>0</v>
      </c>
      <c r="BJ123" s="19" t="s">
        <v>84</v>
      </c>
      <c r="BK123" s="231">
        <f>ROUND(P123*H123,2)</f>
        <v>0</v>
      </c>
      <c r="BL123" s="19" t="s">
        <v>302</v>
      </c>
      <c r="BM123" s="230" t="s">
        <v>2833</v>
      </c>
    </row>
    <row r="124" s="2" customFormat="1">
      <c r="A124" s="40"/>
      <c r="B124" s="41"/>
      <c r="C124" s="42"/>
      <c r="D124" s="232" t="s">
        <v>220</v>
      </c>
      <c r="E124" s="42"/>
      <c r="F124" s="233" t="s">
        <v>2832</v>
      </c>
      <c r="G124" s="42"/>
      <c r="H124" s="42"/>
      <c r="I124" s="234"/>
      <c r="J124" s="234"/>
      <c r="K124" s="42"/>
      <c r="L124" s="42"/>
      <c r="M124" s="46"/>
      <c r="N124" s="235"/>
      <c r="O124" s="236"/>
      <c r="P124" s="86"/>
      <c r="Q124" s="86"/>
      <c r="R124" s="86"/>
      <c r="S124" s="86"/>
      <c r="T124" s="86"/>
      <c r="U124" s="86"/>
      <c r="V124" s="86"/>
      <c r="W124" s="86"/>
      <c r="X124" s="87"/>
      <c r="Y124" s="40"/>
      <c r="Z124" s="40"/>
      <c r="AA124" s="40"/>
      <c r="AB124" s="40"/>
      <c r="AC124" s="40"/>
      <c r="AD124" s="40"/>
      <c r="AE124" s="40"/>
      <c r="AT124" s="19" t="s">
        <v>220</v>
      </c>
      <c r="AU124" s="19" t="s">
        <v>86</v>
      </c>
    </row>
    <row r="125" s="2" customFormat="1" ht="16.5" customHeight="1">
      <c r="A125" s="40"/>
      <c r="B125" s="41"/>
      <c r="C125" s="259" t="s">
        <v>308</v>
      </c>
      <c r="D125" s="259" t="s">
        <v>452</v>
      </c>
      <c r="E125" s="260" t="s">
        <v>2834</v>
      </c>
      <c r="F125" s="261" t="s">
        <v>2835</v>
      </c>
      <c r="G125" s="262" t="s">
        <v>1492</v>
      </c>
      <c r="H125" s="263">
        <v>1</v>
      </c>
      <c r="I125" s="264"/>
      <c r="J125" s="265"/>
      <c r="K125" s="266">
        <f>ROUND(P125*H125,2)</f>
        <v>0</v>
      </c>
      <c r="L125" s="261" t="s">
        <v>22</v>
      </c>
      <c r="M125" s="267"/>
      <c r="N125" s="268" t="s">
        <v>22</v>
      </c>
      <c r="O125" s="226" t="s">
        <v>46</v>
      </c>
      <c r="P125" s="227">
        <f>I125+J125</f>
        <v>0</v>
      </c>
      <c r="Q125" s="227">
        <f>ROUND(I125*H125,2)</f>
        <v>0</v>
      </c>
      <c r="R125" s="227">
        <f>ROUND(J125*H125,2)</f>
        <v>0</v>
      </c>
      <c r="S125" s="86"/>
      <c r="T125" s="228">
        <f>S125*H125</f>
        <v>0</v>
      </c>
      <c r="U125" s="228">
        <v>0</v>
      </c>
      <c r="V125" s="228">
        <f>U125*H125</f>
        <v>0</v>
      </c>
      <c r="W125" s="228">
        <v>0</v>
      </c>
      <c r="X125" s="229">
        <f>W125*H125</f>
        <v>0</v>
      </c>
      <c r="Y125" s="40"/>
      <c r="Z125" s="40"/>
      <c r="AA125" s="40"/>
      <c r="AB125" s="40"/>
      <c r="AC125" s="40"/>
      <c r="AD125" s="40"/>
      <c r="AE125" s="40"/>
      <c r="AR125" s="230" t="s">
        <v>402</v>
      </c>
      <c r="AT125" s="230" t="s">
        <v>452</v>
      </c>
      <c r="AU125" s="230" t="s">
        <v>86</v>
      </c>
      <c r="AY125" s="19" t="s">
        <v>211</v>
      </c>
      <c r="BE125" s="231">
        <f>IF(O125="základní",K125,0)</f>
        <v>0</v>
      </c>
      <c r="BF125" s="231">
        <f>IF(O125="snížená",K125,0)</f>
        <v>0</v>
      </c>
      <c r="BG125" s="231">
        <f>IF(O125="zákl. přenesená",K125,0)</f>
        <v>0</v>
      </c>
      <c r="BH125" s="231">
        <f>IF(O125="sníž. přenesená",K125,0)</f>
        <v>0</v>
      </c>
      <c r="BI125" s="231">
        <f>IF(O125="nulová",K125,0)</f>
        <v>0</v>
      </c>
      <c r="BJ125" s="19" t="s">
        <v>84</v>
      </c>
      <c r="BK125" s="231">
        <f>ROUND(P125*H125,2)</f>
        <v>0</v>
      </c>
      <c r="BL125" s="19" t="s">
        <v>302</v>
      </c>
      <c r="BM125" s="230" t="s">
        <v>2836</v>
      </c>
    </row>
    <row r="126" s="2" customFormat="1">
      <c r="A126" s="40"/>
      <c r="B126" s="41"/>
      <c r="C126" s="42"/>
      <c r="D126" s="232" t="s">
        <v>220</v>
      </c>
      <c r="E126" s="42"/>
      <c r="F126" s="233" t="s">
        <v>2835</v>
      </c>
      <c r="G126" s="42"/>
      <c r="H126" s="42"/>
      <c r="I126" s="234"/>
      <c r="J126" s="234"/>
      <c r="K126" s="42"/>
      <c r="L126" s="42"/>
      <c r="M126" s="46"/>
      <c r="N126" s="235"/>
      <c r="O126" s="236"/>
      <c r="P126" s="86"/>
      <c r="Q126" s="86"/>
      <c r="R126" s="86"/>
      <c r="S126" s="86"/>
      <c r="T126" s="86"/>
      <c r="U126" s="86"/>
      <c r="V126" s="86"/>
      <c r="W126" s="86"/>
      <c r="X126" s="87"/>
      <c r="Y126" s="40"/>
      <c r="Z126" s="40"/>
      <c r="AA126" s="40"/>
      <c r="AB126" s="40"/>
      <c r="AC126" s="40"/>
      <c r="AD126" s="40"/>
      <c r="AE126" s="40"/>
      <c r="AT126" s="19" t="s">
        <v>220</v>
      </c>
      <c r="AU126" s="19" t="s">
        <v>86</v>
      </c>
    </row>
    <row r="127" s="2" customFormat="1" ht="16.5" customHeight="1">
      <c r="A127" s="40"/>
      <c r="B127" s="41"/>
      <c r="C127" s="259" t="s">
        <v>314</v>
      </c>
      <c r="D127" s="259" t="s">
        <v>452</v>
      </c>
      <c r="E127" s="260" t="s">
        <v>2837</v>
      </c>
      <c r="F127" s="261" t="s">
        <v>2838</v>
      </c>
      <c r="G127" s="262" t="s">
        <v>629</v>
      </c>
      <c r="H127" s="263">
        <v>24</v>
      </c>
      <c r="I127" s="264"/>
      <c r="J127" s="265"/>
      <c r="K127" s="266">
        <f>ROUND(P127*H127,2)</f>
        <v>0</v>
      </c>
      <c r="L127" s="261" t="s">
        <v>22</v>
      </c>
      <c r="M127" s="267"/>
      <c r="N127" s="268" t="s">
        <v>22</v>
      </c>
      <c r="O127" s="226" t="s">
        <v>46</v>
      </c>
      <c r="P127" s="227">
        <f>I127+J127</f>
        <v>0</v>
      </c>
      <c r="Q127" s="227">
        <f>ROUND(I127*H127,2)</f>
        <v>0</v>
      </c>
      <c r="R127" s="227">
        <f>ROUND(J127*H127,2)</f>
        <v>0</v>
      </c>
      <c r="S127" s="86"/>
      <c r="T127" s="228">
        <f>S127*H127</f>
        <v>0</v>
      </c>
      <c r="U127" s="228">
        <v>0</v>
      </c>
      <c r="V127" s="228">
        <f>U127*H127</f>
        <v>0</v>
      </c>
      <c r="W127" s="228">
        <v>0</v>
      </c>
      <c r="X127" s="229">
        <f>W127*H127</f>
        <v>0</v>
      </c>
      <c r="Y127" s="40"/>
      <c r="Z127" s="40"/>
      <c r="AA127" s="40"/>
      <c r="AB127" s="40"/>
      <c r="AC127" s="40"/>
      <c r="AD127" s="40"/>
      <c r="AE127" s="40"/>
      <c r="AR127" s="230" t="s">
        <v>402</v>
      </c>
      <c r="AT127" s="230" t="s">
        <v>452</v>
      </c>
      <c r="AU127" s="230" t="s">
        <v>86</v>
      </c>
      <c r="AY127" s="19" t="s">
        <v>211</v>
      </c>
      <c r="BE127" s="231">
        <f>IF(O127="základní",K127,0)</f>
        <v>0</v>
      </c>
      <c r="BF127" s="231">
        <f>IF(O127="snížená",K127,0)</f>
        <v>0</v>
      </c>
      <c r="BG127" s="231">
        <f>IF(O127="zákl. přenesená",K127,0)</f>
        <v>0</v>
      </c>
      <c r="BH127" s="231">
        <f>IF(O127="sníž. přenesená",K127,0)</f>
        <v>0</v>
      </c>
      <c r="BI127" s="231">
        <f>IF(O127="nulová",K127,0)</f>
        <v>0</v>
      </c>
      <c r="BJ127" s="19" t="s">
        <v>84</v>
      </c>
      <c r="BK127" s="231">
        <f>ROUND(P127*H127,2)</f>
        <v>0</v>
      </c>
      <c r="BL127" s="19" t="s">
        <v>302</v>
      </c>
      <c r="BM127" s="230" t="s">
        <v>2839</v>
      </c>
    </row>
    <row r="128" s="2" customFormat="1">
      <c r="A128" s="40"/>
      <c r="B128" s="41"/>
      <c r="C128" s="42"/>
      <c r="D128" s="232" t="s">
        <v>220</v>
      </c>
      <c r="E128" s="42"/>
      <c r="F128" s="233" t="s">
        <v>2838</v>
      </c>
      <c r="G128" s="42"/>
      <c r="H128" s="42"/>
      <c r="I128" s="234"/>
      <c r="J128" s="234"/>
      <c r="K128" s="42"/>
      <c r="L128" s="42"/>
      <c r="M128" s="46"/>
      <c r="N128" s="235"/>
      <c r="O128" s="236"/>
      <c r="P128" s="86"/>
      <c r="Q128" s="86"/>
      <c r="R128" s="86"/>
      <c r="S128" s="86"/>
      <c r="T128" s="86"/>
      <c r="U128" s="86"/>
      <c r="V128" s="86"/>
      <c r="W128" s="86"/>
      <c r="X128" s="87"/>
      <c r="Y128" s="40"/>
      <c r="Z128" s="40"/>
      <c r="AA128" s="40"/>
      <c r="AB128" s="40"/>
      <c r="AC128" s="40"/>
      <c r="AD128" s="40"/>
      <c r="AE128" s="40"/>
      <c r="AT128" s="19" t="s">
        <v>220</v>
      </c>
      <c r="AU128" s="19" t="s">
        <v>86</v>
      </c>
    </row>
    <row r="129" s="2" customFormat="1" ht="16.5" customHeight="1">
      <c r="A129" s="40"/>
      <c r="B129" s="41"/>
      <c r="C129" s="259" t="s">
        <v>318</v>
      </c>
      <c r="D129" s="259" t="s">
        <v>452</v>
      </c>
      <c r="E129" s="260" t="s">
        <v>2840</v>
      </c>
      <c r="F129" s="261" t="s">
        <v>2841</v>
      </c>
      <c r="G129" s="262" t="s">
        <v>1492</v>
      </c>
      <c r="H129" s="263">
        <v>1</v>
      </c>
      <c r="I129" s="264"/>
      <c r="J129" s="265"/>
      <c r="K129" s="266">
        <f>ROUND(P129*H129,2)</f>
        <v>0</v>
      </c>
      <c r="L129" s="261" t="s">
        <v>22</v>
      </c>
      <c r="M129" s="267"/>
      <c r="N129" s="268" t="s">
        <v>22</v>
      </c>
      <c r="O129" s="226" t="s">
        <v>46</v>
      </c>
      <c r="P129" s="227">
        <f>I129+J129</f>
        <v>0</v>
      </c>
      <c r="Q129" s="227">
        <f>ROUND(I129*H129,2)</f>
        <v>0</v>
      </c>
      <c r="R129" s="227">
        <f>ROUND(J129*H129,2)</f>
        <v>0</v>
      </c>
      <c r="S129" s="86"/>
      <c r="T129" s="228">
        <f>S129*H129</f>
        <v>0</v>
      </c>
      <c r="U129" s="228">
        <v>0</v>
      </c>
      <c r="V129" s="228">
        <f>U129*H129</f>
        <v>0</v>
      </c>
      <c r="W129" s="228">
        <v>0</v>
      </c>
      <c r="X129" s="229">
        <f>W129*H129</f>
        <v>0</v>
      </c>
      <c r="Y129" s="40"/>
      <c r="Z129" s="40"/>
      <c r="AA129" s="40"/>
      <c r="AB129" s="40"/>
      <c r="AC129" s="40"/>
      <c r="AD129" s="40"/>
      <c r="AE129" s="40"/>
      <c r="AR129" s="230" t="s">
        <v>402</v>
      </c>
      <c r="AT129" s="230" t="s">
        <v>452</v>
      </c>
      <c r="AU129" s="230" t="s">
        <v>86</v>
      </c>
      <c r="AY129" s="19" t="s">
        <v>211</v>
      </c>
      <c r="BE129" s="231">
        <f>IF(O129="základní",K129,0)</f>
        <v>0</v>
      </c>
      <c r="BF129" s="231">
        <f>IF(O129="snížená",K129,0)</f>
        <v>0</v>
      </c>
      <c r="BG129" s="231">
        <f>IF(O129="zákl. přenesená",K129,0)</f>
        <v>0</v>
      </c>
      <c r="BH129" s="231">
        <f>IF(O129="sníž. přenesená",K129,0)</f>
        <v>0</v>
      </c>
      <c r="BI129" s="231">
        <f>IF(O129="nulová",K129,0)</f>
        <v>0</v>
      </c>
      <c r="BJ129" s="19" t="s">
        <v>84</v>
      </c>
      <c r="BK129" s="231">
        <f>ROUND(P129*H129,2)</f>
        <v>0</v>
      </c>
      <c r="BL129" s="19" t="s">
        <v>302</v>
      </c>
      <c r="BM129" s="230" t="s">
        <v>2842</v>
      </c>
    </row>
    <row r="130" s="2" customFormat="1">
      <c r="A130" s="40"/>
      <c r="B130" s="41"/>
      <c r="C130" s="42"/>
      <c r="D130" s="232" t="s">
        <v>220</v>
      </c>
      <c r="E130" s="42"/>
      <c r="F130" s="233" t="s">
        <v>2841</v>
      </c>
      <c r="G130" s="42"/>
      <c r="H130" s="42"/>
      <c r="I130" s="234"/>
      <c r="J130" s="234"/>
      <c r="K130" s="42"/>
      <c r="L130" s="42"/>
      <c r="M130" s="46"/>
      <c r="N130" s="235"/>
      <c r="O130" s="236"/>
      <c r="P130" s="86"/>
      <c r="Q130" s="86"/>
      <c r="R130" s="86"/>
      <c r="S130" s="86"/>
      <c r="T130" s="86"/>
      <c r="U130" s="86"/>
      <c r="V130" s="86"/>
      <c r="W130" s="86"/>
      <c r="X130" s="87"/>
      <c r="Y130" s="40"/>
      <c r="Z130" s="40"/>
      <c r="AA130" s="40"/>
      <c r="AB130" s="40"/>
      <c r="AC130" s="40"/>
      <c r="AD130" s="40"/>
      <c r="AE130" s="40"/>
      <c r="AT130" s="19" t="s">
        <v>220</v>
      </c>
      <c r="AU130" s="19" t="s">
        <v>86</v>
      </c>
    </row>
    <row r="131" s="2" customFormat="1" ht="16.5" customHeight="1">
      <c r="A131" s="40"/>
      <c r="B131" s="41"/>
      <c r="C131" s="259" t="s">
        <v>323</v>
      </c>
      <c r="D131" s="259" t="s">
        <v>452</v>
      </c>
      <c r="E131" s="260" t="s">
        <v>2843</v>
      </c>
      <c r="F131" s="261" t="s">
        <v>2844</v>
      </c>
      <c r="G131" s="262" t="s">
        <v>1492</v>
      </c>
      <c r="H131" s="263">
        <v>1</v>
      </c>
      <c r="I131" s="264"/>
      <c r="J131" s="265"/>
      <c r="K131" s="266">
        <f>ROUND(P131*H131,2)</f>
        <v>0</v>
      </c>
      <c r="L131" s="261" t="s">
        <v>22</v>
      </c>
      <c r="M131" s="267"/>
      <c r="N131" s="268" t="s">
        <v>22</v>
      </c>
      <c r="O131" s="226" t="s">
        <v>46</v>
      </c>
      <c r="P131" s="227">
        <f>I131+J131</f>
        <v>0</v>
      </c>
      <c r="Q131" s="227">
        <f>ROUND(I131*H131,2)</f>
        <v>0</v>
      </c>
      <c r="R131" s="227">
        <f>ROUND(J131*H131,2)</f>
        <v>0</v>
      </c>
      <c r="S131" s="86"/>
      <c r="T131" s="228">
        <f>S131*H131</f>
        <v>0</v>
      </c>
      <c r="U131" s="228">
        <v>0</v>
      </c>
      <c r="V131" s="228">
        <f>U131*H131</f>
        <v>0</v>
      </c>
      <c r="W131" s="228">
        <v>0</v>
      </c>
      <c r="X131" s="229">
        <f>W131*H131</f>
        <v>0</v>
      </c>
      <c r="Y131" s="40"/>
      <c r="Z131" s="40"/>
      <c r="AA131" s="40"/>
      <c r="AB131" s="40"/>
      <c r="AC131" s="40"/>
      <c r="AD131" s="40"/>
      <c r="AE131" s="40"/>
      <c r="AR131" s="230" t="s">
        <v>402</v>
      </c>
      <c r="AT131" s="230" t="s">
        <v>452</v>
      </c>
      <c r="AU131" s="230" t="s">
        <v>86</v>
      </c>
      <c r="AY131" s="19" t="s">
        <v>211</v>
      </c>
      <c r="BE131" s="231">
        <f>IF(O131="základní",K131,0)</f>
        <v>0</v>
      </c>
      <c r="BF131" s="231">
        <f>IF(O131="snížená",K131,0)</f>
        <v>0</v>
      </c>
      <c r="BG131" s="231">
        <f>IF(O131="zákl. přenesená",K131,0)</f>
        <v>0</v>
      </c>
      <c r="BH131" s="231">
        <f>IF(O131="sníž. přenesená",K131,0)</f>
        <v>0</v>
      </c>
      <c r="BI131" s="231">
        <f>IF(O131="nulová",K131,0)</f>
        <v>0</v>
      </c>
      <c r="BJ131" s="19" t="s">
        <v>84</v>
      </c>
      <c r="BK131" s="231">
        <f>ROUND(P131*H131,2)</f>
        <v>0</v>
      </c>
      <c r="BL131" s="19" t="s">
        <v>302</v>
      </c>
      <c r="BM131" s="230" t="s">
        <v>2845</v>
      </c>
    </row>
    <row r="132" s="2" customFormat="1">
      <c r="A132" s="40"/>
      <c r="B132" s="41"/>
      <c r="C132" s="42"/>
      <c r="D132" s="232" t="s">
        <v>220</v>
      </c>
      <c r="E132" s="42"/>
      <c r="F132" s="233" t="s">
        <v>2844</v>
      </c>
      <c r="G132" s="42"/>
      <c r="H132" s="42"/>
      <c r="I132" s="234"/>
      <c r="J132" s="234"/>
      <c r="K132" s="42"/>
      <c r="L132" s="42"/>
      <c r="M132" s="46"/>
      <c r="N132" s="235"/>
      <c r="O132" s="236"/>
      <c r="P132" s="86"/>
      <c r="Q132" s="86"/>
      <c r="R132" s="86"/>
      <c r="S132" s="86"/>
      <c r="T132" s="86"/>
      <c r="U132" s="86"/>
      <c r="V132" s="86"/>
      <c r="W132" s="86"/>
      <c r="X132" s="87"/>
      <c r="Y132" s="40"/>
      <c r="Z132" s="40"/>
      <c r="AA132" s="40"/>
      <c r="AB132" s="40"/>
      <c r="AC132" s="40"/>
      <c r="AD132" s="40"/>
      <c r="AE132" s="40"/>
      <c r="AT132" s="19" t="s">
        <v>220</v>
      </c>
      <c r="AU132" s="19" t="s">
        <v>86</v>
      </c>
    </row>
    <row r="133" s="2" customFormat="1" ht="16.5" customHeight="1">
      <c r="A133" s="40"/>
      <c r="B133" s="41"/>
      <c r="C133" s="259" t="s">
        <v>8</v>
      </c>
      <c r="D133" s="259" t="s">
        <v>452</v>
      </c>
      <c r="E133" s="260" t="s">
        <v>2846</v>
      </c>
      <c r="F133" s="261" t="s">
        <v>2847</v>
      </c>
      <c r="G133" s="262" t="s">
        <v>1492</v>
      </c>
      <c r="H133" s="263">
        <v>9</v>
      </c>
      <c r="I133" s="264"/>
      <c r="J133" s="265"/>
      <c r="K133" s="266">
        <f>ROUND(P133*H133,2)</f>
        <v>0</v>
      </c>
      <c r="L133" s="261" t="s">
        <v>22</v>
      </c>
      <c r="M133" s="267"/>
      <c r="N133" s="268" t="s">
        <v>22</v>
      </c>
      <c r="O133" s="226" t="s">
        <v>46</v>
      </c>
      <c r="P133" s="227">
        <f>I133+J133</f>
        <v>0</v>
      </c>
      <c r="Q133" s="227">
        <f>ROUND(I133*H133,2)</f>
        <v>0</v>
      </c>
      <c r="R133" s="227">
        <f>ROUND(J133*H133,2)</f>
        <v>0</v>
      </c>
      <c r="S133" s="86"/>
      <c r="T133" s="228">
        <f>S133*H133</f>
        <v>0</v>
      </c>
      <c r="U133" s="228">
        <v>0</v>
      </c>
      <c r="V133" s="228">
        <f>U133*H133</f>
        <v>0</v>
      </c>
      <c r="W133" s="228">
        <v>0</v>
      </c>
      <c r="X133" s="229">
        <f>W133*H133</f>
        <v>0</v>
      </c>
      <c r="Y133" s="40"/>
      <c r="Z133" s="40"/>
      <c r="AA133" s="40"/>
      <c r="AB133" s="40"/>
      <c r="AC133" s="40"/>
      <c r="AD133" s="40"/>
      <c r="AE133" s="40"/>
      <c r="AR133" s="230" t="s">
        <v>402</v>
      </c>
      <c r="AT133" s="230" t="s">
        <v>452</v>
      </c>
      <c r="AU133" s="230" t="s">
        <v>86</v>
      </c>
      <c r="AY133" s="19" t="s">
        <v>211</v>
      </c>
      <c r="BE133" s="231">
        <f>IF(O133="základní",K133,0)</f>
        <v>0</v>
      </c>
      <c r="BF133" s="231">
        <f>IF(O133="snížená",K133,0)</f>
        <v>0</v>
      </c>
      <c r="BG133" s="231">
        <f>IF(O133="zákl. přenesená",K133,0)</f>
        <v>0</v>
      </c>
      <c r="BH133" s="231">
        <f>IF(O133="sníž. přenesená",K133,0)</f>
        <v>0</v>
      </c>
      <c r="BI133" s="231">
        <f>IF(O133="nulová",K133,0)</f>
        <v>0</v>
      </c>
      <c r="BJ133" s="19" t="s">
        <v>84</v>
      </c>
      <c r="BK133" s="231">
        <f>ROUND(P133*H133,2)</f>
        <v>0</v>
      </c>
      <c r="BL133" s="19" t="s">
        <v>302</v>
      </c>
      <c r="BM133" s="230" t="s">
        <v>2848</v>
      </c>
    </row>
    <row r="134" s="2" customFormat="1">
      <c r="A134" s="40"/>
      <c r="B134" s="41"/>
      <c r="C134" s="42"/>
      <c r="D134" s="232" t="s">
        <v>220</v>
      </c>
      <c r="E134" s="42"/>
      <c r="F134" s="233" t="s">
        <v>2847</v>
      </c>
      <c r="G134" s="42"/>
      <c r="H134" s="42"/>
      <c r="I134" s="234"/>
      <c r="J134" s="234"/>
      <c r="K134" s="42"/>
      <c r="L134" s="42"/>
      <c r="M134" s="46"/>
      <c r="N134" s="235"/>
      <c r="O134" s="236"/>
      <c r="P134" s="86"/>
      <c r="Q134" s="86"/>
      <c r="R134" s="86"/>
      <c r="S134" s="86"/>
      <c r="T134" s="86"/>
      <c r="U134" s="86"/>
      <c r="V134" s="86"/>
      <c r="W134" s="86"/>
      <c r="X134" s="87"/>
      <c r="Y134" s="40"/>
      <c r="Z134" s="40"/>
      <c r="AA134" s="40"/>
      <c r="AB134" s="40"/>
      <c r="AC134" s="40"/>
      <c r="AD134" s="40"/>
      <c r="AE134" s="40"/>
      <c r="AT134" s="19" t="s">
        <v>220</v>
      </c>
      <c r="AU134" s="19" t="s">
        <v>86</v>
      </c>
    </row>
    <row r="135" s="2" customFormat="1" ht="16.5" customHeight="1">
      <c r="A135" s="40"/>
      <c r="B135" s="41"/>
      <c r="C135" s="259" t="s">
        <v>337</v>
      </c>
      <c r="D135" s="259" t="s">
        <v>452</v>
      </c>
      <c r="E135" s="260" t="s">
        <v>2849</v>
      </c>
      <c r="F135" s="261" t="s">
        <v>2850</v>
      </c>
      <c r="G135" s="262" t="s">
        <v>1492</v>
      </c>
      <c r="H135" s="263">
        <v>1</v>
      </c>
      <c r="I135" s="264"/>
      <c r="J135" s="265"/>
      <c r="K135" s="266">
        <f>ROUND(P135*H135,2)</f>
        <v>0</v>
      </c>
      <c r="L135" s="261" t="s">
        <v>22</v>
      </c>
      <c r="M135" s="267"/>
      <c r="N135" s="268" t="s">
        <v>22</v>
      </c>
      <c r="O135" s="226" t="s">
        <v>46</v>
      </c>
      <c r="P135" s="227">
        <f>I135+J135</f>
        <v>0</v>
      </c>
      <c r="Q135" s="227">
        <f>ROUND(I135*H135,2)</f>
        <v>0</v>
      </c>
      <c r="R135" s="227">
        <f>ROUND(J135*H135,2)</f>
        <v>0</v>
      </c>
      <c r="S135" s="86"/>
      <c r="T135" s="228">
        <f>S135*H135</f>
        <v>0</v>
      </c>
      <c r="U135" s="228">
        <v>0</v>
      </c>
      <c r="V135" s="228">
        <f>U135*H135</f>
        <v>0</v>
      </c>
      <c r="W135" s="228">
        <v>0</v>
      </c>
      <c r="X135" s="229">
        <f>W135*H135</f>
        <v>0</v>
      </c>
      <c r="Y135" s="40"/>
      <c r="Z135" s="40"/>
      <c r="AA135" s="40"/>
      <c r="AB135" s="40"/>
      <c r="AC135" s="40"/>
      <c r="AD135" s="40"/>
      <c r="AE135" s="40"/>
      <c r="AR135" s="230" t="s">
        <v>402</v>
      </c>
      <c r="AT135" s="230" t="s">
        <v>452</v>
      </c>
      <c r="AU135" s="230" t="s">
        <v>86</v>
      </c>
      <c r="AY135" s="19" t="s">
        <v>211</v>
      </c>
      <c r="BE135" s="231">
        <f>IF(O135="základní",K135,0)</f>
        <v>0</v>
      </c>
      <c r="BF135" s="231">
        <f>IF(O135="snížená",K135,0)</f>
        <v>0</v>
      </c>
      <c r="BG135" s="231">
        <f>IF(O135="zákl. přenesená",K135,0)</f>
        <v>0</v>
      </c>
      <c r="BH135" s="231">
        <f>IF(O135="sníž. přenesená",K135,0)</f>
        <v>0</v>
      </c>
      <c r="BI135" s="231">
        <f>IF(O135="nulová",K135,0)</f>
        <v>0</v>
      </c>
      <c r="BJ135" s="19" t="s">
        <v>84</v>
      </c>
      <c r="BK135" s="231">
        <f>ROUND(P135*H135,2)</f>
        <v>0</v>
      </c>
      <c r="BL135" s="19" t="s">
        <v>302</v>
      </c>
      <c r="BM135" s="230" t="s">
        <v>2851</v>
      </c>
    </row>
    <row r="136" s="2" customFormat="1">
      <c r="A136" s="40"/>
      <c r="B136" s="41"/>
      <c r="C136" s="42"/>
      <c r="D136" s="232" t="s">
        <v>220</v>
      </c>
      <c r="E136" s="42"/>
      <c r="F136" s="233" t="s">
        <v>2850</v>
      </c>
      <c r="G136" s="42"/>
      <c r="H136" s="42"/>
      <c r="I136" s="234"/>
      <c r="J136" s="234"/>
      <c r="K136" s="42"/>
      <c r="L136" s="42"/>
      <c r="M136" s="46"/>
      <c r="N136" s="235"/>
      <c r="O136" s="236"/>
      <c r="P136" s="86"/>
      <c r="Q136" s="86"/>
      <c r="R136" s="86"/>
      <c r="S136" s="86"/>
      <c r="T136" s="86"/>
      <c r="U136" s="86"/>
      <c r="V136" s="86"/>
      <c r="W136" s="86"/>
      <c r="X136" s="87"/>
      <c r="Y136" s="40"/>
      <c r="Z136" s="40"/>
      <c r="AA136" s="40"/>
      <c r="AB136" s="40"/>
      <c r="AC136" s="40"/>
      <c r="AD136" s="40"/>
      <c r="AE136" s="40"/>
      <c r="AT136" s="19" t="s">
        <v>220</v>
      </c>
      <c r="AU136" s="19" t="s">
        <v>86</v>
      </c>
    </row>
    <row r="137" s="2" customFormat="1" ht="16.5" customHeight="1">
      <c r="A137" s="40"/>
      <c r="B137" s="41"/>
      <c r="C137" s="259" t="s">
        <v>342</v>
      </c>
      <c r="D137" s="259" t="s">
        <v>452</v>
      </c>
      <c r="E137" s="260" t="s">
        <v>2852</v>
      </c>
      <c r="F137" s="261" t="s">
        <v>2853</v>
      </c>
      <c r="G137" s="262" t="s">
        <v>1492</v>
      </c>
      <c r="H137" s="263">
        <v>9</v>
      </c>
      <c r="I137" s="264"/>
      <c r="J137" s="265"/>
      <c r="K137" s="266">
        <f>ROUND(P137*H137,2)</f>
        <v>0</v>
      </c>
      <c r="L137" s="261" t="s">
        <v>22</v>
      </c>
      <c r="M137" s="267"/>
      <c r="N137" s="268" t="s">
        <v>22</v>
      </c>
      <c r="O137" s="226" t="s">
        <v>46</v>
      </c>
      <c r="P137" s="227">
        <f>I137+J137</f>
        <v>0</v>
      </c>
      <c r="Q137" s="227">
        <f>ROUND(I137*H137,2)</f>
        <v>0</v>
      </c>
      <c r="R137" s="227">
        <f>ROUND(J137*H137,2)</f>
        <v>0</v>
      </c>
      <c r="S137" s="86"/>
      <c r="T137" s="228">
        <f>S137*H137</f>
        <v>0</v>
      </c>
      <c r="U137" s="228">
        <v>0</v>
      </c>
      <c r="V137" s="228">
        <f>U137*H137</f>
        <v>0</v>
      </c>
      <c r="W137" s="228">
        <v>0</v>
      </c>
      <c r="X137" s="229">
        <f>W137*H137</f>
        <v>0</v>
      </c>
      <c r="Y137" s="40"/>
      <c r="Z137" s="40"/>
      <c r="AA137" s="40"/>
      <c r="AB137" s="40"/>
      <c r="AC137" s="40"/>
      <c r="AD137" s="40"/>
      <c r="AE137" s="40"/>
      <c r="AR137" s="230" t="s">
        <v>402</v>
      </c>
      <c r="AT137" s="230" t="s">
        <v>452</v>
      </c>
      <c r="AU137" s="230" t="s">
        <v>86</v>
      </c>
      <c r="AY137" s="19" t="s">
        <v>211</v>
      </c>
      <c r="BE137" s="231">
        <f>IF(O137="základní",K137,0)</f>
        <v>0</v>
      </c>
      <c r="BF137" s="231">
        <f>IF(O137="snížená",K137,0)</f>
        <v>0</v>
      </c>
      <c r="BG137" s="231">
        <f>IF(O137="zákl. přenesená",K137,0)</f>
        <v>0</v>
      </c>
      <c r="BH137" s="231">
        <f>IF(O137="sníž. přenesená",K137,0)</f>
        <v>0</v>
      </c>
      <c r="BI137" s="231">
        <f>IF(O137="nulová",K137,0)</f>
        <v>0</v>
      </c>
      <c r="BJ137" s="19" t="s">
        <v>84</v>
      </c>
      <c r="BK137" s="231">
        <f>ROUND(P137*H137,2)</f>
        <v>0</v>
      </c>
      <c r="BL137" s="19" t="s">
        <v>302</v>
      </c>
      <c r="BM137" s="230" t="s">
        <v>2854</v>
      </c>
    </row>
    <row r="138" s="2" customFormat="1">
      <c r="A138" s="40"/>
      <c r="B138" s="41"/>
      <c r="C138" s="42"/>
      <c r="D138" s="232" t="s">
        <v>220</v>
      </c>
      <c r="E138" s="42"/>
      <c r="F138" s="233" t="s">
        <v>2853</v>
      </c>
      <c r="G138" s="42"/>
      <c r="H138" s="42"/>
      <c r="I138" s="234"/>
      <c r="J138" s="234"/>
      <c r="K138" s="42"/>
      <c r="L138" s="42"/>
      <c r="M138" s="46"/>
      <c r="N138" s="235"/>
      <c r="O138" s="236"/>
      <c r="P138" s="86"/>
      <c r="Q138" s="86"/>
      <c r="R138" s="86"/>
      <c r="S138" s="86"/>
      <c r="T138" s="86"/>
      <c r="U138" s="86"/>
      <c r="V138" s="86"/>
      <c r="W138" s="86"/>
      <c r="X138" s="87"/>
      <c r="Y138" s="40"/>
      <c r="Z138" s="40"/>
      <c r="AA138" s="40"/>
      <c r="AB138" s="40"/>
      <c r="AC138" s="40"/>
      <c r="AD138" s="40"/>
      <c r="AE138" s="40"/>
      <c r="AT138" s="19" t="s">
        <v>220</v>
      </c>
      <c r="AU138" s="19" t="s">
        <v>86</v>
      </c>
    </row>
    <row r="139" s="2" customFormat="1" ht="24.15" customHeight="1">
      <c r="A139" s="40"/>
      <c r="B139" s="41"/>
      <c r="C139" s="259" t="s">
        <v>349</v>
      </c>
      <c r="D139" s="259" t="s">
        <v>452</v>
      </c>
      <c r="E139" s="260" t="s">
        <v>2855</v>
      </c>
      <c r="F139" s="261" t="s">
        <v>2856</v>
      </c>
      <c r="G139" s="262" t="s">
        <v>688</v>
      </c>
      <c r="H139" s="263">
        <v>9</v>
      </c>
      <c r="I139" s="264"/>
      <c r="J139" s="265"/>
      <c r="K139" s="266">
        <f>ROUND(P139*H139,2)</f>
        <v>0</v>
      </c>
      <c r="L139" s="261" t="s">
        <v>22</v>
      </c>
      <c r="M139" s="267"/>
      <c r="N139" s="268" t="s">
        <v>22</v>
      </c>
      <c r="O139" s="226" t="s">
        <v>46</v>
      </c>
      <c r="P139" s="227">
        <f>I139+J139</f>
        <v>0</v>
      </c>
      <c r="Q139" s="227">
        <f>ROUND(I139*H139,2)</f>
        <v>0</v>
      </c>
      <c r="R139" s="227">
        <f>ROUND(J139*H139,2)</f>
        <v>0</v>
      </c>
      <c r="S139" s="86"/>
      <c r="T139" s="228">
        <f>S139*H139</f>
        <v>0</v>
      </c>
      <c r="U139" s="228">
        <v>0</v>
      </c>
      <c r="V139" s="228">
        <f>U139*H139</f>
        <v>0</v>
      </c>
      <c r="W139" s="228">
        <v>0</v>
      </c>
      <c r="X139" s="229">
        <f>W139*H139</f>
        <v>0</v>
      </c>
      <c r="Y139" s="40"/>
      <c r="Z139" s="40"/>
      <c r="AA139" s="40"/>
      <c r="AB139" s="40"/>
      <c r="AC139" s="40"/>
      <c r="AD139" s="40"/>
      <c r="AE139" s="40"/>
      <c r="AR139" s="230" t="s">
        <v>402</v>
      </c>
      <c r="AT139" s="230" t="s">
        <v>452</v>
      </c>
      <c r="AU139" s="230" t="s">
        <v>86</v>
      </c>
      <c r="AY139" s="19" t="s">
        <v>211</v>
      </c>
      <c r="BE139" s="231">
        <f>IF(O139="základní",K139,0)</f>
        <v>0</v>
      </c>
      <c r="BF139" s="231">
        <f>IF(O139="snížená",K139,0)</f>
        <v>0</v>
      </c>
      <c r="BG139" s="231">
        <f>IF(O139="zákl. přenesená",K139,0)</f>
        <v>0</v>
      </c>
      <c r="BH139" s="231">
        <f>IF(O139="sníž. přenesená",K139,0)</f>
        <v>0</v>
      </c>
      <c r="BI139" s="231">
        <f>IF(O139="nulová",K139,0)</f>
        <v>0</v>
      </c>
      <c r="BJ139" s="19" t="s">
        <v>84</v>
      </c>
      <c r="BK139" s="231">
        <f>ROUND(P139*H139,2)</f>
        <v>0</v>
      </c>
      <c r="BL139" s="19" t="s">
        <v>302</v>
      </c>
      <c r="BM139" s="230" t="s">
        <v>2857</v>
      </c>
    </row>
    <row r="140" s="2" customFormat="1">
      <c r="A140" s="40"/>
      <c r="B140" s="41"/>
      <c r="C140" s="42"/>
      <c r="D140" s="232" t="s">
        <v>220</v>
      </c>
      <c r="E140" s="42"/>
      <c r="F140" s="233" t="s">
        <v>2856</v>
      </c>
      <c r="G140" s="42"/>
      <c r="H140" s="42"/>
      <c r="I140" s="234"/>
      <c r="J140" s="234"/>
      <c r="K140" s="42"/>
      <c r="L140" s="42"/>
      <c r="M140" s="46"/>
      <c r="N140" s="235"/>
      <c r="O140" s="236"/>
      <c r="P140" s="86"/>
      <c r="Q140" s="86"/>
      <c r="R140" s="86"/>
      <c r="S140" s="86"/>
      <c r="T140" s="86"/>
      <c r="U140" s="86"/>
      <c r="V140" s="86"/>
      <c r="W140" s="86"/>
      <c r="X140" s="87"/>
      <c r="Y140" s="40"/>
      <c r="Z140" s="40"/>
      <c r="AA140" s="40"/>
      <c r="AB140" s="40"/>
      <c r="AC140" s="40"/>
      <c r="AD140" s="40"/>
      <c r="AE140" s="40"/>
      <c r="AT140" s="19" t="s">
        <v>220</v>
      </c>
      <c r="AU140" s="19" t="s">
        <v>86</v>
      </c>
    </row>
    <row r="141" s="2" customFormat="1" ht="16.5" customHeight="1">
      <c r="A141" s="40"/>
      <c r="B141" s="41"/>
      <c r="C141" s="259" t="s">
        <v>356</v>
      </c>
      <c r="D141" s="259" t="s">
        <v>452</v>
      </c>
      <c r="E141" s="260" t="s">
        <v>2858</v>
      </c>
      <c r="F141" s="261" t="s">
        <v>170</v>
      </c>
      <c r="G141" s="262" t="s">
        <v>266</v>
      </c>
      <c r="H141" s="263">
        <v>1</v>
      </c>
      <c r="I141" s="264"/>
      <c r="J141" s="265"/>
      <c r="K141" s="266">
        <f>ROUND(P141*H141,2)</f>
        <v>0</v>
      </c>
      <c r="L141" s="261" t="s">
        <v>22</v>
      </c>
      <c r="M141" s="267"/>
      <c r="N141" s="268" t="s">
        <v>22</v>
      </c>
      <c r="O141" s="226" t="s">
        <v>46</v>
      </c>
      <c r="P141" s="227">
        <f>I141+J141</f>
        <v>0</v>
      </c>
      <c r="Q141" s="227">
        <f>ROUND(I141*H141,2)</f>
        <v>0</v>
      </c>
      <c r="R141" s="227">
        <f>ROUND(J141*H141,2)</f>
        <v>0</v>
      </c>
      <c r="S141" s="86"/>
      <c r="T141" s="228">
        <f>S141*H141</f>
        <v>0</v>
      </c>
      <c r="U141" s="228">
        <v>0</v>
      </c>
      <c r="V141" s="228">
        <f>U141*H141</f>
        <v>0</v>
      </c>
      <c r="W141" s="228">
        <v>0</v>
      </c>
      <c r="X141" s="229">
        <f>W141*H141</f>
        <v>0</v>
      </c>
      <c r="Y141" s="40"/>
      <c r="Z141" s="40"/>
      <c r="AA141" s="40"/>
      <c r="AB141" s="40"/>
      <c r="AC141" s="40"/>
      <c r="AD141" s="40"/>
      <c r="AE141" s="40"/>
      <c r="AR141" s="230" t="s">
        <v>402</v>
      </c>
      <c r="AT141" s="230" t="s">
        <v>452</v>
      </c>
      <c r="AU141" s="230" t="s">
        <v>86</v>
      </c>
      <c r="AY141" s="19" t="s">
        <v>211</v>
      </c>
      <c r="BE141" s="231">
        <f>IF(O141="základní",K141,0)</f>
        <v>0</v>
      </c>
      <c r="BF141" s="231">
        <f>IF(O141="snížená",K141,0)</f>
        <v>0</v>
      </c>
      <c r="BG141" s="231">
        <f>IF(O141="zákl. přenesená",K141,0)</f>
        <v>0</v>
      </c>
      <c r="BH141" s="231">
        <f>IF(O141="sníž. přenesená",K141,0)</f>
        <v>0</v>
      </c>
      <c r="BI141" s="231">
        <f>IF(O141="nulová",K141,0)</f>
        <v>0</v>
      </c>
      <c r="BJ141" s="19" t="s">
        <v>84</v>
      </c>
      <c r="BK141" s="231">
        <f>ROUND(P141*H141,2)</f>
        <v>0</v>
      </c>
      <c r="BL141" s="19" t="s">
        <v>302</v>
      </c>
      <c r="BM141" s="230" t="s">
        <v>2859</v>
      </c>
    </row>
    <row r="142" s="2" customFormat="1">
      <c r="A142" s="40"/>
      <c r="B142" s="41"/>
      <c r="C142" s="42"/>
      <c r="D142" s="232" t="s">
        <v>220</v>
      </c>
      <c r="E142" s="42"/>
      <c r="F142" s="233" t="s">
        <v>170</v>
      </c>
      <c r="G142" s="42"/>
      <c r="H142" s="42"/>
      <c r="I142" s="234"/>
      <c r="J142" s="234"/>
      <c r="K142" s="42"/>
      <c r="L142" s="42"/>
      <c r="M142" s="46"/>
      <c r="N142" s="235"/>
      <c r="O142" s="236"/>
      <c r="P142" s="86"/>
      <c r="Q142" s="86"/>
      <c r="R142" s="86"/>
      <c r="S142" s="86"/>
      <c r="T142" s="86"/>
      <c r="U142" s="86"/>
      <c r="V142" s="86"/>
      <c r="W142" s="86"/>
      <c r="X142" s="87"/>
      <c r="Y142" s="40"/>
      <c r="Z142" s="40"/>
      <c r="AA142" s="40"/>
      <c r="AB142" s="40"/>
      <c r="AC142" s="40"/>
      <c r="AD142" s="40"/>
      <c r="AE142" s="40"/>
      <c r="AT142" s="19" t="s">
        <v>220</v>
      </c>
      <c r="AU142" s="19" t="s">
        <v>86</v>
      </c>
    </row>
    <row r="143" s="12" customFormat="1" ht="25.92" customHeight="1">
      <c r="A143" s="12"/>
      <c r="B143" s="201"/>
      <c r="C143" s="202"/>
      <c r="D143" s="203" t="s">
        <v>76</v>
      </c>
      <c r="E143" s="204" t="s">
        <v>2860</v>
      </c>
      <c r="F143" s="204" t="s">
        <v>2861</v>
      </c>
      <c r="G143" s="202"/>
      <c r="H143" s="202"/>
      <c r="I143" s="205"/>
      <c r="J143" s="205"/>
      <c r="K143" s="206">
        <f>BK143</f>
        <v>0</v>
      </c>
      <c r="L143" s="202"/>
      <c r="M143" s="207"/>
      <c r="N143" s="208"/>
      <c r="O143" s="209"/>
      <c r="P143" s="209"/>
      <c r="Q143" s="210">
        <f>SUM(Q144:Q145)</f>
        <v>0</v>
      </c>
      <c r="R143" s="210">
        <f>SUM(R144:R145)</f>
        <v>0</v>
      </c>
      <c r="S143" s="209"/>
      <c r="T143" s="211">
        <f>SUM(T144:T145)</f>
        <v>0</v>
      </c>
      <c r="U143" s="209"/>
      <c r="V143" s="211">
        <f>SUM(V144:V145)</f>
        <v>0</v>
      </c>
      <c r="W143" s="209"/>
      <c r="X143" s="212">
        <f>SUM(X144:X145)</f>
        <v>0</v>
      </c>
      <c r="Y143" s="12"/>
      <c r="Z143" s="12"/>
      <c r="AA143" s="12"/>
      <c r="AB143" s="12"/>
      <c r="AC143" s="12"/>
      <c r="AD143" s="12"/>
      <c r="AE143" s="12"/>
      <c r="AR143" s="213" t="s">
        <v>240</v>
      </c>
      <c r="AT143" s="214" t="s">
        <v>76</v>
      </c>
      <c r="AU143" s="214" t="s">
        <v>77</v>
      </c>
      <c r="AY143" s="213" t="s">
        <v>211</v>
      </c>
      <c r="BK143" s="215">
        <f>SUM(BK144:BK145)</f>
        <v>0</v>
      </c>
    </row>
    <row r="144" s="2" customFormat="1" ht="16.5" customHeight="1">
      <c r="A144" s="40"/>
      <c r="B144" s="41"/>
      <c r="C144" s="218" t="s">
        <v>362</v>
      </c>
      <c r="D144" s="218" t="s">
        <v>213</v>
      </c>
      <c r="E144" s="219" t="s">
        <v>2862</v>
      </c>
      <c r="F144" s="220" t="s">
        <v>2863</v>
      </c>
      <c r="G144" s="221" t="s">
        <v>22</v>
      </c>
      <c r="H144" s="222">
        <v>0</v>
      </c>
      <c r="I144" s="223"/>
      <c r="J144" s="223"/>
      <c r="K144" s="224">
        <f>ROUND(P144*H144,2)</f>
        <v>0</v>
      </c>
      <c r="L144" s="220" t="s">
        <v>22</v>
      </c>
      <c r="M144" s="46"/>
      <c r="N144" s="225" t="s">
        <v>22</v>
      </c>
      <c r="O144" s="226" t="s">
        <v>46</v>
      </c>
      <c r="P144" s="227">
        <f>I144+J144</f>
        <v>0</v>
      </c>
      <c r="Q144" s="227">
        <f>ROUND(I144*H144,2)</f>
        <v>0</v>
      </c>
      <c r="R144" s="227">
        <f>ROUND(J144*H144,2)</f>
        <v>0</v>
      </c>
      <c r="S144" s="86"/>
      <c r="T144" s="228">
        <f>S144*H144</f>
        <v>0</v>
      </c>
      <c r="U144" s="228">
        <v>0</v>
      </c>
      <c r="V144" s="228">
        <f>U144*H144</f>
        <v>0</v>
      </c>
      <c r="W144" s="228">
        <v>0</v>
      </c>
      <c r="X144" s="229">
        <f>W144*H144</f>
        <v>0</v>
      </c>
      <c r="Y144" s="40"/>
      <c r="Z144" s="40"/>
      <c r="AA144" s="40"/>
      <c r="AB144" s="40"/>
      <c r="AC144" s="40"/>
      <c r="AD144" s="40"/>
      <c r="AE144" s="40"/>
      <c r="AR144" s="230" t="s">
        <v>218</v>
      </c>
      <c r="AT144" s="230" t="s">
        <v>213</v>
      </c>
      <c r="AU144" s="230" t="s">
        <v>84</v>
      </c>
      <c r="AY144" s="19" t="s">
        <v>211</v>
      </c>
      <c r="BE144" s="231">
        <f>IF(O144="základní",K144,0)</f>
        <v>0</v>
      </c>
      <c r="BF144" s="231">
        <f>IF(O144="snížená",K144,0)</f>
        <v>0</v>
      </c>
      <c r="BG144" s="231">
        <f>IF(O144="zákl. přenesená",K144,0)</f>
        <v>0</v>
      </c>
      <c r="BH144" s="231">
        <f>IF(O144="sníž. přenesená",K144,0)</f>
        <v>0</v>
      </c>
      <c r="BI144" s="231">
        <f>IF(O144="nulová",K144,0)</f>
        <v>0</v>
      </c>
      <c r="BJ144" s="19" t="s">
        <v>84</v>
      </c>
      <c r="BK144" s="231">
        <f>ROUND(P144*H144,2)</f>
        <v>0</v>
      </c>
      <c r="BL144" s="19" t="s">
        <v>218</v>
      </c>
      <c r="BM144" s="230" t="s">
        <v>2864</v>
      </c>
    </row>
    <row r="145" s="2" customFormat="1">
      <c r="A145" s="40"/>
      <c r="B145" s="41"/>
      <c r="C145" s="42"/>
      <c r="D145" s="232" t="s">
        <v>220</v>
      </c>
      <c r="E145" s="42"/>
      <c r="F145" s="233" t="s">
        <v>2863</v>
      </c>
      <c r="G145" s="42"/>
      <c r="H145" s="42"/>
      <c r="I145" s="234"/>
      <c r="J145" s="234"/>
      <c r="K145" s="42"/>
      <c r="L145" s="42"/>
      <c r="M145" s="46"/>
      <c r="N145" s="283"/>
      <c r="O145" s="284"/>
      <c r="P145" s="285"/>
      <c r="Q145" s="285"/>
      <c r="R145" s="285"/>
      <c r="S145" s="285"/>
      <c r="T145" s="285"/>
      <c r="U145" s="285"/>
      <c r="V145" s="285"/>
      <c r="W145" s="285"/>
      <c r="X145" s="286"/>
      <c r="Y145" s="40"/>
      <c r="Z145" s="40"/>
      <c r="AA145" s="40"/>
      <c r="AB145" s="40"/>
      <c r="AC145" s="40"/>
      <c r="AD145" s="40"/>
      <c r="AE145" s="40"/>
      <c r="AT145" s="19" t="s">
        <v>220</v>
      </c>
      <c r="AU145" s="19" t="s">
        <v>84</v>
      </c>
    </row>
    <row r="146" s="2" customFormat="1" ht="6.96" customHeight="1">
      <c r="A146" s="40"/>
      <c r="B146" s="61"/>
      <c r="C146" s="62"/>
      <c r="D146" s="62"/>
      <c r="E146" s="62"/>
      <c r="F146" s="62"/>
      <c r="G146" s="62"/>
      <c r="H146" s="62"/>
      <c r="I146" s="62"/>
      <c r="J146" s="62"/>
      <c r="K146" s="62"/>
      <c r="L146" s="62"/>
      <c r="M146" s="46"/>
      <c r="N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5J+cf/2GdKc919NcAi5oxU69hGWk9T9/I/RQfniVEHSJDRo9OGUdAZEsWeZD2vAhvaAcJrnKB7cLQ6F/Ebmqlw==" hashValue="0ItEHEhcs7F37jhErTVrVtB4ru0rIHVbxNZjoRtBj7vu3YKaEhyAqvSdFV5pVakrw6P3YWdZVjoGdk1LhFYQRQ==" algorithmName="SHA-512" password="CC35"/>
  <autoFilter ref="C89:L145"/>
  <mergeCells count="12">
    <mergeCell ref="E7:H7"/>
    <mergeCell ref="E9:H9"/>
    <mergeCell ref="E11:H11"/>
    <mergeCell ref="E20:H20"/>
    <mergeCell ref="E29:H29"/>
    <mergeCell ref="E52:H52"/>
    <mergeCell ref="E54:H54"/>
    <mergeCell ref="E56:H56"/>
    <mergeCell ref="E78:H78"/>
    <mergeCell ref="E80:H80"/>
    <mergeCell ref="E82:H82"/>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125</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2865</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167</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ROUND(K106,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ROUND((SUM(BE106:BE595)),  2)</f>
        <v>0</v>
      </c>
      <c r="G37" s="40"/>
      <c r="H37" s="40"/>
      <c r="I37" s="161">
        <v>0.20999999999999999</v>
      </c>
      <c r="J37" s="40"/>
      <c r="K37" s="156">
        <f>ROUND(((SUM(BE106:BE595))*I37),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ROUND((SUM(BF106:BF595)),  2)</f>
        <v>0</v>
      </c>
      <c r="G38" s="40"/>
      <c r="H38" s="40"/>
      <c r="I38" s="161">
        <v>0.14999999999999999</v>
      </c>
      <c r="J38" s="40"/>
      <c r="K38" s="156">
        <f>ROUND(((SUM(BF106:BF595))*I38),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ROUND((SUM(BG106:BG595)),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ROUND((SUM(BH106:BH595)),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ROUND((SUM(BI106:BI595)),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2865</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01 - stavební část</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Q106</f>
        <v>0</v>
      </c>
      <c r="J65" s="104">
        <f>R106</f>
        <v>0</v>
      </c>
      <c r="K65" s="104">
        <f>K106</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Q107</f>
        <v>0</v>
      </c>
      <c r="J66" s="182">
        <f>R107</f>
        <v>0</v>
      </c>
      <c r="K66" s="182">
        <f>K107</f>
        <v>0</v>
      </c>
      <c r="L66" s="179"/>
      <c r="M66" s="183"/>
      <c r="S66" s="9"/>
      <c r="T66" s="9"/>
      <c r="U66" s="9"/>
      <c r="V66" s="9"/>
      <c r="W66" s="9"/>
      <c r="X66" s="9"/>
      <c r="Y66" s="9"/>
      <c r="Z66" s="9"/>
      <c r="AA66" s="9"/>
      <c r="AB66" s="9"/>
      <c r="AC66" s="9"/>
      <c r="AD66" s="9"/>
      <c r="AE66" s="9"/>
    </row>
    <row r="67" s="10" customFormat="1" ht="19.92" customHeight="1">
      <c r="A67" s="10"/>
      <c r="B67" s="184"/>
      <c r="C67" s="129"/>
      <c r="D67" s="185" t="s">
        <v>179</v>
      </c>
      <c r="E67" s="186"/>
      <c r="F67" s="186"/>
      <c r="G67" s="186"/>
      <c r="H67" s="186"/>
      <c r="I67" s="187">
        <f>Q108</f>
        <v>0</v>
      </c>
      <c r="J67" s="187">
        <f>R108</f>
        <v>0</v>
      </c>
      <c r="K67" s="187">
        <f>K108</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180</v>
      </c>
      <c r="E68" s="186"/>
      <c r="F68" s="186"/>
      <c r="G68" s="186"/>
      <c r="H68" s="186"/>
      <c r="I68" s="187">
        <f>Q115</f>
        <v>0</v>
      </c>
      <c r="J68" s="187">
        <f>R115</f>
        <v>0</v>
      </c>
      <c r="K68" s="187">
        <f>K115</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181</v>
      </c>
      <c r="E69" s="186"/>
      <c r="F69" s="186"/>
      <c r="G69" s="186"/>
      <c r="H69" s="186"/>
      <c r="I69" s="187">
        <f>Q119</f>
        <v>0</v>
      </c>
      <c r="J69" s="187">
        <f>R119</f>
        <v>0</v>
      </c>
      <c r="K69" s="187">
        <f>K119</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643</v>
      </c>
      <c r="E70" s="186"/>
      <c r="F70" s="186"/>
      <c r="G70" s="186"/>
      <c r="H70" s="186"/>
      <c r="I70" s="187">
        <f>Q272</f>
        <v>0</v>
      </c>
      <c r="J70" s="187">
        <f>R272</f>
        <v>0</v>
      </c>
      <c r="K70" s="187">
        <f>K272</f>
        <v>0</v>
      </c>
      <c r="L70" s="129"/>
      <c r="M70" s="188"/>
      <c r="S70" s="10"/>
      <c r="T70" s="10"/>
      <c r="U70" s="10"/>
      <c r="V70" s="10"/>
      <c r="W70" s="10"/>
      <c r="X70" s="10"/>
      <c r="Y70" s="10"/>
      <c r="Z70" s="10"/>
      <c r="AA70" s="10"/>
      <c r="AB70" s="10"/>
      <c r="AC70" s="10"/>
      <c r="AD70" s="10"/>
      <c r="AE70" s="10"/>
    </row>
    <row r="71" s="10" customFormat="1" ht="19.92" customHeight="1">
      <c r="A71" s="10"/>
      <c r="B71" s="184"/>
      <c r="C71" s="129"/>
      <c r="D71" s="185" t="s">
        <v>182</v>
      </c>
      <c r="E71" s="186"/>
      <c r="F71" s="186"/>
      <c r="G71" s="186"/>
      <c r="H71" s="186"/>
      <c r="I71" s="187">
        <f>Q282</f>
        <v>0</v>
      </c>
      <c r="J71" s="187">
        <f>R282</f>
        <v>0</v>
      </c>
      <c r="K71" s="187">
        <f>K282</f>
        <v>0</v>
      </c>
      <c r="L71" s="129"/>
      <c r="M71" s="188"/>
      <c r="S71" s="10"/>
      <c r="T71" s="10"/>
      <c r="U71" s="10"/>
      <c r="V71" s="10"/>
      <c r="W71" s="10"/>
      <c r="X71" s="10"/>
      <c r="Y71" s="10"/>
      <c r="Z71" s="10"/>
      <c r="AA71" s="10"/>
      <c r="AB71" s="10"/>
      <c r="AC71" s="10"/>
      <c r="AD71" s="10"/>
      <c r="AE71" s="10"/>
    </row>
    <row r="72" s="10" customFormat="1" ht="19.92" customHeight="1">
      <c r="A72" s="10"/>
      <c r="B72" s="184"/>
      <c r="C72" s="129"/>
      <c r="D72" s="185" t="s">
        <v>183</v>
      </c>
      <c r="E72" s="186"/>
      <c r="F72" s="186"/>
      <c r="G72" s="186"/>
      <c r="H72" s="186"/>
      <c r="I72" s="187">
        <f>Q369</f>
        <v>0</v>
      </c>
      <c r="J72" s="187">
        <f>R369</f>
        <v>0</v>
      </c>
      <c r="K72" s="187">
        <f>K369</f>
        <v>0</v>
      </c>
      <c r="L72" s="129"/>
      <c r="M72" s="188"/>
      <c r="S72" s="10"/>
      <c r="T72" s="10"/>
      <c r="U72" s="10"/>
      <c r="V72" s="10"/>
      <c r="W72" s="10"/>
      <c r="X72" s="10"/>
      <c r="Y72" s="10"/>
      <c r="Z72" s="10"/>
      <c r="AA72" s="10"/>
      <c r="AB72" s="10"/>
      <c r="AC72" s="10"/>
      <c r="AD72" s="10"/>
      <c r="AE72" s="10"/>
    </row>
    <row r="73" s="10" customFormat="1" ht="19.92" customHeight="1">
      <c r="A73" s="10"/>
      <c r="B73" s="184"/>
      <c r="C73" s="129"/>
      <c r="D73" s="185" t="s">
        <v>184</v>
      </c>
      <c r="E73" s="186"/>
      <c r="F73" s="186"/>
      <c r="G73" s="186"/>
      <c r="H73" s="186"/>
      <c r="I73" s="187">
        <f>Q393</f>
        <v>0</v>
      </c>
      <c r="J73" s="187">
        <f>R393</f>
        <v>0</v>
      </c>
      <c r="K73" s="187">
        <f>K393</f>
        <v>0</v>
      </c>
      <c r="L73" s="129"/>
      <c r="M73" s="188"/>
      <c r="S73" s="10"/>
      <c r="T73" s="10"/>
      <c r="U73" s="10"/>
      <c r="V73" s="10"/>
      <c r="W73" s="10"/>
      <c r="X73" s="10"/>
      <c r="Y73" s="10"/>
      <c r="Z73" s="10"/>
      <c r="AA73" s="10"/>
      <c r="AB73" s="10"/>
      <c r="AC73" s="10"/>
      <c r="AD73" s="10"/>
      <c r="AE73" s="10"/>
    </row>
    <row r="74" s="9" customFormat="1" ht="24.96" customHeight="1">
      <c r="A74" s="9"/>
      <c r="B74" s="178"/>
      <c r="C74" s="179"/>
      <c r="D74" s="180" t="s">
        <v>185</v>
      </c>
      <c r="E74" s="181"/>
      <c r="F74" s="181"/>
      <c r="G74" s="181"/>
      <c r="H74" s="181"/>
      <c r="I74" s="182">
        <f>Q396</f>
        <v>0</v>
      </c>
      <c r="J74" s="182">
        <f>R396</f>
        <v>0</v>
      </c>
      <c r="K74" s="182">
        <f>K396</f>
        <v>0</v>
      </c>
      <c r="L74" s="179"/>
      <c r="M74" s="183"/>
      <c r="S74" s="9"/>
      <c r="T74" s="9"/>
      <c r="U74" s="9"/>
      <c r="V74" s="9"/>
      <c r="W74" s="9"/>
      <c r="X74" s="9"/>
      <c r="Y74" s="9"/>
      <c r="Z74" s="9"/>
      <c r="AA74" s="9"/>
      <c r="AB74" s="9"/>
      <c r="AC74" s="9"/>
      <c r="AD74" s="9"/>
      <c r="AE74" s="9"/>
    </row>
    <row r="75" s="10" customFormat="1" ht="19.92" customHeight="1">
      <c r="A75" s="10"/>
      <c r="B75" s="184"/>
      <c r="C75" s="129"/>
      <c r="D75" s="185" t="s">
        <v>186</v>
      </c>
      <c r="E75" s="186"/>
      <c r="F75" s="186"/>
      <c r="G75" s="186"/>
      <c r="H75" s="186"/>
      <c r="I75" s="187">
        <f>Q397</f>
        <v>0</v>
      </c>
      <c r="J75" s="187">
        <f>R397</f>
        <v>0</v>
      </c>
      <c r="K75" s="187">
        <f>K397</f>
        <v>0</v>
      </c>
      <c r="L75" s="129"/>
      <c r="M75" s="188"/>
      <c r="S75" s="10"/>
      <c r="T75" s="10"/>
      <c r="U75" s="10"/>
      <c r="V75" s="10"/>
      <c r="W75" s="10"/>
      <c r="X75" s="10"/>
      <c r="Y75" s="10"/>
      <c r="Z75" s="10"/>
      <c r="AA75" s="10"/>
      <c r="AB75" s="10"/>
      <c r="AC75" s="10"/>
      <c r="AD75" s="10"/>
      <c r="AE75" s="10"/>
    </row>
    <row r="76" s="10" customFormat="1" ht="19.92" customHeight="1">
      <c r="A76" s="10"/>
      <c r="B76" s="184"/>
      <c r="C76" s="129"/>
      <c r="D76" s="185" t="s">
        <v>757</v>
      </c>
      <c r="E76" s="186"/>
      <c r="F76" s="186"/>
      <c r="G76" s="186"/>
      <c r="H76" s="186"/>
      <c r="I76" s="187">
        <f>Q420</f>
        <v>0</v>
      </c>
      <c r="J76" s="187">
        <f>R420</f>
        <v>0</v>
      </c>
      <c r="K76" s="187">
        <f>K420</f>
        <v>0</v>
      </c>
      <c r="L76" s="129"/>
      <c r="M76" s="188"/>
      <c r="S76" s="10"/>
      <c r="T76" s="10"/>
      <c r="U76" s="10"/>
      <c r="V76" s="10"/>
      <c r="W76" s="10"/>
      <c r="X76" s="10"/>
      <c r="Y76" s="10"/>
      <c r="Z76" s="10"/>
      <c r="AA76" s="10"/>
      <c r="AB76" s="10"/>
      <c r="AC76" s="10"/>
      <c r="AD76" s="10"/>
      <c r="AE76" s="10"/>
    </row>
    <row r="77" s="10" customFormat="1" ht="19.92" customHeight="1">
      <c r="A77" s="10"/>
      <c r="B77" s="184"/>
      <c r="C77" s="129"/>
      <c r="D77" s="185" t="s">
        <v>728</v>
      </c>
      <c r="E77" s="186"/>
      <c r="F77" s="186"/>
      <c r="G77" s="186"/>
      <c r="H77" s="186"/>
      <c r="I77" s="187">
        <f>Q449</f>
        <v>0</v>
      </c>
      <c r="J77" s="187">
        <f>R449</f>
        <v>0</v>
      </c>
      <c r="K77" s="187">
        <f>K449</f>
        <v>0</v>
      </c>
      <c r="L77" s="129"/>
      <c r="M77" s="188"/>
      <c r="S77" s="10"/>
      <c r="T77" s="10"/>
      <c r="U77" s="10"/>
      <c r="V77" s="10"/>
      <c r="W77" s="10"/>
      <c r="X77" s="10"/>
      <c r="Y77" s="10"/>
      <c r="Z77" s="10"/>
      <c r="AA77" s="10"/>
      <c r="AB77" s="10"/>
      <c r="AC77" s="10"/>
      <c r="AD77" s="10"/>
      <c r="AE77" s="10"/>
    </row>
    <row r="78" s="10" customFormat="1" ht="19.92" customHeight="1">
      <c r="A78" s="10"/>
      <c r="B78" s="184"/>
      <c r="C78" s="129"/>
      <c r="D78" s="185" t="s">
        <v>758</v>
      </c>
      <c r="E78" s="186"/>
      <c r="F78" s="186"/>
      <c r="G78" s="186"/>
      <c r="H78" s="186"/>
      <c r="I78" s="187">
        <f>Q460</f>
        <v>0</v>
      </c>
      <c r="J78" s="187">
        <f>R460</f>
        <v>0</v>
      </c>
      <c r="K78" s="187">
        <f>K460</f>
        <v>0</v>
      </c>
      <c r="L78" s="129"/>
      <c r="M78" s="188"/>
      <c r="S78" s="10"/>
      <c r="T78" s="10"/>
      <c r="U78" s="10"/>
      <c r="V78" s="10"/>
      <c r="W78" s="10"/>
      <c r="X78" s="10"/>
      <c r="Y78" s="10"/>
      <c r="Z78" s="10"/>
      <c r="AA78" s="10"/>
      <c r="AB78" s="10"/>
      <c r="AC78" s="10"/>
      <c r="AD78" s="10"/>
      <c r="AE78" s="10"/>
    </row>
    <row r="79" s="10" customFormat="1" ht="19.92" customHeight="1">
      <c r="A79" s="10"/>
      <c r="B79" s="184"/>
      <c r="C79" s="129"/>
      <c r="D79" s="185" t="s">
        <v>189</v>
      </c>
      <c r="E79" s="186"/>
      <c r="F79" s="186"/>
      <c r="G79" s="186"/>
      <c r="H79" s="186"/>
      <c r="I79" s="187">
        <f>Q464</f>
        <v>0</v>
      </c>
      <c r="J79" s="187">
        <f>R464</f>
        <v>0</v>
      </c>
      <c r="K79" s="187">
        <f>K464</f>
        <v>0</v>
      </c>
      <c r="L79" s="129"/>
      <c r="M79" s="188"/>
      <c r="S79" s="10"/>
      <c r="T79" s="10"/>
      <c r="U79" s="10"/>
      <c r="V79" s="10"/>
      <c r="W79" s="10"/>
      <c r="X79" s="10"/>
      <c r="Y79" s="10"/>
      <c r="Z79" s="10"/>
      <c r="AA79" s="10"/>
      <c r="AB79" s="10"/>
      <c r="AC79" s="10"/>
      <c r="AD79" s="10"/>
      <c r="AE79" s="10"/>
    </row>
    <row r="80" s="10" customFormat="1" ht="19.92" customHeight="1">
      <c r="A80" s="10"/>
      <c r="B80" s="184"/>
      <c r="C80" s="129"/>
      <c r="D80" s="185" t="s">
        <v>190</v>
      </c>
      <c r="E80" s="186"/>
      <c r="F80" s="186"/>
      <c r="G80" s="186"/>
      <c r="H80" s="186"/>
      <c r="I80" s="187">
        <f>Q495</f>
        <v>0</v>
      </c>
      <c r="J80" s="187">
        <f>R495</f>
        <v>0</v>
      </c>
      <c r="K80" s="187">
        <f>K495</f>
        <v>0</v>
      </c>
      <c r="L80" s="129"/>
      <c r="M80" s="188"/>
      <c r="S80" s="10"/>
      <c r="T80" s="10"/>
      <c r="U80" s="10"/>
      <c r="V80" s="10"/>
      <c r="W80" s="10"/>
      <c r="X80" s="10"/>
      <c r="Y80" s="10"/>
      <c r="Z80" s="10"/>
      <c r="AA80" s="10"/>
      <c r="AB80" s="10"/>
      <c r="AC80" s="10"/>
      <c r="AD80" s="10"/>
      <c r="AE80" s="10"/>
    </row>
    <row r="81" s="10" customFormat="1" ht="19.92" customHeight="1">
      <c r="A81" s="10"/>
      <c r="B81" s="184"/>
      <c r="C81" s="129"/>
      <c r="D81" s="185" t="s">
        <v>759</v>
      </c>
      <c r="E81" s="186"/>
      <c r="F81" s="186"/>
      <c r="G81" s="186"/>
      <c r="H81" s="186"/>
      <c r="I81" s="187">
        <f>Q500</f>
        <v>0</v>
      </c>
      <c r="J81" s="187">
        <f>R500</f>
        <v>0</v>
      </c>
      <c r="K81" s="187">
        <f>K500</f>
        <v>0</v>
      </c>
      <c r="L81" s="129"/>
      <c r="M81" s="188"/>
      <c r="S81" s="10"/>
      <c r="T81" s="10"/>
      <c r="U81" s="10"/>
      <c r="V81" s="10"/>
      <c r="W81" s="10"/>
      <c r="X81" s="10"/>
      <c r="Y81" s="10"/>
      <c r="Z81" s="10"/>
      <c r="AA81" s="10"/>
      <c r="AB81" s="10"/>
      <c r="AC81" s="10"/>
      <c r="AD81" s="10"/>
      <c r="AE81" s="10"/>
    </row>
    <row r="82" s="10" customFormat="1" ht="19.92" customHeight="1">
      <c r="A82" s="10"/>
      <c r="B82" s="184"/>
      <c r="C82" s="129"/>
      <c r="D82" s="185" t="s">
        <v>1714</v>
      </c>
      <c r="E82" s="186"/>
      <c r="F82" s="186"/>
      <c r="G82" s="186"/>
      <c r="H82" s="186"/>
      <c r="I82" s="187">
        <f>Q563</f>
        <v>0</v>
      </c>
      <c r="J82" s="187">
        <f>R563</f>
        <v>0</v>
      </c>
      <c r="K82" s="187">
        <f>K563</f>
        <v>0</v>
      </c>
      <c r="L82" s="129"/>
      <c r="M82" s="188"/>
      <c r="S82" s="10"/>
      <c r="T82" s="10"/>
      <c r="U82" s="10"/>
      <c r="V82" s="10"/>
      <c r="W82" s="10"/>
      <c r="X82" s="10"/>
      <c r="Y82" s="10"/>
      <c r="Z82" s="10"/>
      <c r="AA82" s="10"/>
      <c r="AB82" s="10"/>
      <c r="AC82" s="10"/>
      <c r="AD82" s="10"/>
      <c r="AE82" s="10"/>
    </row>
    <row r="83" s="10" customFormat="1" ht="19.92" customHeight="1">
      <c r="A83" s="10"/>
      <c r="B83" s="184"/>
      <c r="C83" s="129"/>
      <c r="D83" s="185" t="s">
        <v>760</v>
      </c>
      <c r="E83" s="186"/>
      <c r="F83" s="186"/>
      <c r="G83" s="186"/>
      <c r="H83" s="186"/>
      <c r="I83" s="187">
        <f>Q567</f>
        <v>0</v>
      </c>
      <c r="J83" s="187">
        <f>R567</f>
        <v>0</v>
      </c>
      <c r="K83" s="187">
        <f>K567</f>
        <v>0</v>
      </c>
      <c r="L83" s="129"/>
      <c r="M83" s="188"/>
      <c r="S83" s="10"/>
      <c r="T83" s="10"/>
      <c r="U83" s="10"/>
      <c r="V83" s="10"/>
      <c r="W83" s="10"/>
      <c r="X83" s="10"/>
      <c r="Y83" s="10"/>
      <c r="Z83" s="10"/>
      <c r="AA83" s="10"/>
      <c r="AB83" s="10"/>
      <c r="AC83" s="10"/>
      <c r="AD83" s="10"/>
      <c r="AE83" s="10"/>
    </row>
    <row r="84" s="10" customFormat="1" ht="19.92" customHeight="1">
      <c r="A84" s="10"/>
      <c r="B84" s="184"/>
      <c r="C84" s="129"/>
      <c r="D84" s="185" t="s">
        <v>761</v>
      </c>
      <c r="E84" s="186"/>
      <c r="F84" s="186"/>
      <c r="G84" s="186"/>
      <c r="H84" s="186"/>
      <c r="I84" s="187">
        <f>Q580</f>
        <v>0</v>
      </c>
      <c r="J84" s="187">
        <f>R580</f>
        <v>0</v>
      </c>
      <c r="K84" s="187">
        <f>K580</f>
        <v>0</v>
      </c>
      <c r="L84" s="129"/>
      <c r="M84" s="188"/>
      <c r="S84" s="10"/>
      <c r="T84" s="10"/>
      <c r="U84" s="10"/>
      <c r="V84" s="10"/>
      <c r="W84" s="10"/>
      <c r="X84" s="10"/>
      <c r="Y84" s="10"/>
      <c r="Z84" s="10"/>
      <c r="AA84" s="10"/>
      <c r="AB84" s="10"/>
      <c r="AC84" s="10"/>
      <c r="AD84" s="10"/>
      <c r="AE84" s="10"/>
    </row>
    <row r="85" s="2" customFormat="1" ht="21.84" customHeight="1">
      <c r="A85" s="40"/>
      <c r="B85" s="41"/>
      <c r="C85" s="42"/>
      <c r="D85" s="42"/>
      <c r="E85" s="42"/>
      <c r="F85" s="42"/>
      <c r="G85" s="42"/>
      <c r="H85" s="42"/>
      <c r="I85" s="42"/>
      <c r="J85" s="42"/>
      <c r="K85" s="42"/>
      <c r="L85" s="42"/>
      <c r="M85" s="148"/>
      <c r="S85" s="40"/>
      <c r="T85" s="40"/>
      <c r="U85" s="40"/>
      <c r="V85" s="40"/>
      <c r="W85" s="40"/>
      <c r="X85" s="40"/>
      <c r="Y85" s="40"/>
      <c r="Z85" s="40"/>
      <c r="AA85" s="40"/>
      <c r="AB85" s="40"/>
      <c r="AC85" s="40"/>
      <c r="AD85" s="40"/>
      <c r="AE85" s="40"/>
    </row>
    <row r="86" s="2" customFormat="1" ht="6.96" customHeight="1">
      <c r="A86" s="40"/>
      <c r="B86" s="61"/>
      <c r="C86" s="62"/>
      <c r="D86" s="62"/>
      <c r="E86" s="62"/>
      <c r="F86" s="62"/>
      <c r="G86" s="62"/>
      <c r="H86" s="62"/>
      <c r="I86" s="62"/>
      <c r="J86" s="62"/>
      <c r="K86" s="62"/>
      <c r="L86" s="62"/>
      <c r="M86" s="148"/>
      <c r="S86" s="40"/>
      <c r="T86" s="40"/>
      <c r="U86" s="40"/>
      <c r="V86" s="40"/>
      <c r="W86" s="40"/>
      <c r="X86" s="40"/>
      <c r="Y86" s="40"/>
      <c r="Z86" s="40"/>
      <c r="AA86" s="40"/>
      <c r="AB86" s="40"/>
      <c r="AC86" s="40"/>
      <c r="AD86" s="40"/>
      <c r="AE86" s="40"/>
    </row>
    <row r="90" s="2" customFormat="1" ht="6.96" customHeight="1">
      <c r="A90" s="40"/>
      <c r="B90" s="63"/>
      <c r="C90" s="64"/>
      <c r="D90" s="64"/>
      <c r="E90" s="64"/>
      <c r="F90" s="64"/>
      <c r="G90" s="64"/>
      <c r="H90" s="64"/>
      <c r="I90" s="64"/>
      <c r="J90" s="64"/>
      <c r="K90" s="64"/>
      <c r="L90" s="64"/>
      <c r="M90" s="148"/>
      <c r="S90" s="40"/>
      <c r="T90" s="40"/>
      <c r="U90" s="40"/>
      <c r="V90" s="40"/>
      <c r="W90" s="40"/>
      <c r="X90" s="40"/>
      <c r="Y90" s="40"/>
      <c r="Z90" s="40"/>
      <c r="AA90" s="40"/>
      <c r="AB90" s="40"/>
      <c r="AC90" s="40"/>
      <c r="AD90" s="40"/>
      <c r="AE90" s="40"/>
    </row>
    <row r="91" s="2" customFormat="1" ht="24.96" customHeight="1">
      <c r="A91" s="40"/>
      <c r="B91" s="41"/>
      <c r="C91" s="25" t="s">
        <v>192</v>
      </c>
      <c r="D91" s="42"/>
      <c r="E91" s="42"/>
      <c r="F91" s="42"/>
      <c r="G91" s="42"/>
      <c r="H91" s="42"/>
      <c r="I91" s="42"/>
      <c r="J91" s="42"/>
      <c r="K91" s="42"/>
      <c r="L91" s="42"/>
      <c r="M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42"/>
      <c r="M92" s="148"/>
      <c r="S92" s="40"/>
      <c r="T92" s="40"/>
      <c r="U92" s="40"/>
      <c r="V92" s="40"/>
      <c r="W92" s="40"/>
      <c r="X92" s="40"/>
      <c r="Y92" s="40"/>
      <c r="Z92" s="40"/>
      <c r="AA92" s="40"/>
      <c r="AB92" s="40"/>
      <c r="AC92" s="40"/>
      <c r="AD92" s="40"/>
      <c r="AE92" s="40"/>
    </row>
    <row r="93" s="2" customFormat="1" ht="12" customHeight="1">
      <c r="A93" s="40"/>
      <c r="B93" s="41"/>
      <c r="C93" s="34" t="s">
        <v>17</v>
      </c>
      <c r="D93" s="42"/>
      <c r="E93" s="42"/>
      <c r="F93" s="42"/>
      <c r="G93" s="42"/>
      <c r="H93" s="42"/>
      <c r="I93" s="42"/>
      <c r="J93" s="42"/>
      <c r="K93" s="42"/>
      <c r="L93" s="42"/>
      <c r="M93" s="148"/>
      <c r="S93" s="40"/>
      <c r="T93" s="40"/>
      <c r="U93" s="40"/>
      <c r="V93" s="40"/>
      <c r="W93" s="40"/>
      <c r="X93" s="40"/>
      <c r="Y93" s="40"/>
      <c r="Z93" s="40"/>
      <c r="AA93" s="40"/>
      <c r="AB93" s="40"/>
      <c r="AC93" s="40"/>
      <c r="AD93" s="40"/>
      <c r="AE93" s="40"/>
    </row>
    <row r="94" s="2" customFormat="1" ht="16.5" customHeight="1">
      <c r="A94" s="40"/>
      <c r="B94" s="41"/>
      <c r="C94" s="42"/>
      <c r="D94" s="42"/>
      <c r="E94" s="173" t="str">
        <f>E7</f>
        <v>Stavební úpravy pro bezbariérovost objektu ZŠ Liberec, U školy, Liberec</v>
      </c>
      <c r="F94" s="34"/>
      <c r="G94" s="34"/>
      <c r="H94" s="34"/>
      <c r="I94" s="42"/>
      <c r="J94" s="42"/>
      <c r="K94" s="42"/>
      <c r="L94" s="42"/>
      <c r="M94" s="148"/>
      <c r="S94" s="40"/>
      <c r="T94" s="40"/>
      <c r="U94" s="40"/>
      <c r="V94" s="40"/>
      <c r="W94" s="40"/>
      <c r="X94" s="40"/>
      <c r="Y94" s="40"/>
      <c r="Z94" s="40"/>
      <c r="AA94" s="40"/>
      <c r="AB94" s="40"/>
      <c r="AC94" s="40"/>
      <c r="AD94" s="40"/>
      <c r="AE94" s="40"/>
    </row>
    <row r="95" s="1" customFormat="1" ht="12" customHeight="1">
      <c r="B95" s="23"/>
      <c r="C95" s="34" t="s">
        <v>164</v>
      </c>
      <c r="D95" s="24"/>
      <c r="E95" s="24"/>
      <c r="F95" s="24"/>
      <c r="G95" s="24"/>
      <c r="H95" s="24"/>
      <c r="I95" s="24"/>
      <c r="J95" s="24"/>
      <c r="K95" s="24"/>
      <c r="L95" s="24"/>
      <c r="M95" s="22"/>
    </row>
    <row r="96" s="2" customFormat="1" ht="16.5" customHeight="1">
      <c r="A96" s="40"/>
      <c r="B96" s="41"/>
      <c r="C96" s="42"/>
      <c r="D96" s="42"/>
      <c r="E96" s="173" t="s">
        <v>2865</v>
      </c>
      <c r="F96" s="42"/>
      <c r="G96" s="42"/>
      <c r="H96" s="42"/>
      <c r="I96" s="42"/>
      <c r="J96" s="42"/>
      <c r="K96" s="42"/>
      <c r="L96" s="42"/>
      <c r="M96" s="148"/>
      <c r="S96" s="40"/>
      <c r="T96" s="40"/>
      <c r="U96" s="40"/>
      <c r="V96" s="40"/>
      <c r="W96" s="40"/>
      <c r="X96" s="40"/>
      <c r="Y96" s="40"/>
      <c r="Z96" s="40"/>
      <c r="AA96" s="40"/>
      <c r="AB96" s="40"/>
      <c r="AC96" s="40"/>
      <c r="AD96" s="40"/>
      <c r="AE96" s="40"/>
    </row>
    <row r="97" s="2" customFormat="1" ht="12" customHeight="1">
      <c r="A97" s="40"/>
      <c r="B97" s="41"/>
      <c r="C97" s="34" t="s">
        <v>166</v>
      </c>
      <c r="D97" s="42"/>
      <c r="E97" s="42"/>
      <c r="F97" s="42"/>
      <c r="G97" s="42"/>
      <c r="H97" s="42"/>
      <c r="I97" s="42"/>
      <c r="J97" s="42"/>
      <c r="K97" s="42"/>
      <c r="L97" s="42"/>
      <c r="M97" s="148"/>
      <c r="S97" s="40"/>
      <c r="T97" s="40"/>
      <c r="U97" s="40"/>
      <c r="V97" s="40"/>
      <c r="W97" s="40"/>
      <c r="X97" s="40"/>
      <c r="Y97" s="40"/>
      <c r="Z97" s="40"/>
      <c r="AA97" s="40"/>
      <c r="AB97" s="40"/>
      <c r="AC97" s="40"/>
      <c r="AD97" s="40"/>
      <c r="AE97" s="40"/>
    </row>
    <row r="98" s="2" customFormat="1" ht="16.5" customHeight="1">
      <c r="A98" s="40"/>
      <c r="B98" s="41"/>
      <c r="C98" s="42"/>
      <c r="D98" s="42"/>
      <c r="E98" s="71" t="str">
        <f>E11</f>
        <v>01 - stavební část</v>
      </c>
      <c r="F98" s="42"/>
      <c r="G98" s="42"/>
      <c r="H98" s="42"/>
      <c r="I98" s="42"/>
      <c r="J98" s="42"/>
      <c r="K98" s="42"/>
      <c r="L98" s="42"/>
      <c r="M98" s="148"/>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42"/>
      <c r="M99" s="148"/>
      <c r="S99" s="40"/>
      <c r="T99" s="40"/>
      <c r="U99" s="40"/>
      <c r="V99" s="40"/>
      <c r="W99" s="40"/>
      <c r="X99" s="40"/>
      <c r="Y99" s="40"/>
      <c r="Z99" s="40"/>
      <c r="AA99" s="40"/>
      <c r="AB99" s="40"/>
      <c r="AC99" s="40"/>
      <c r="AD99" s="40"/>
      <c r="AE99" s="40"/>
    </row>
    <row r="100" s="2" customFormat="1" ht="12" customHeight="1">
      <c r="A100" s="40"/>
      <c r="B100" s="41"/>
      <c r="C100" s="34" t="s">
        <v>23</v>
      </c>
      <c r="D100" s="42"/>
      <c r="E100" s="42"/>
      <c r="F100" s="29" t="str">
        <f>F14</f>
        <v>Liberec</v>
      </c>
      <c r="G100" s="42"/>
      <c r="H100" s="42"/>
      <c r="I100" s="34" t="s">
        <v>25</v>
      </c>
      <c r="J100" s="74" t="str">
        <f>IF(J14="","",J14)</f>
        <v>11.2.2022</v>
      </c>
      <c r="K100" s="42"/>
      <c r="L100" s="42"/>
      <c r="M100" s="148"/>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42"/>
      <c r="M101" s="148"/>
      <c r="S101" s="40"/>
      <c r="T101" s="40"/>
      <c r="U101" s="40"/>
      <c r="V101" s="40"/>
      <c r="W101" s="40"/>
      <c r="X101" s="40"/>
      <c r="Y101" s="40"/>
      <c r="Z101" s="40"/>
      <c r="AA101" s="40"/>
      <c r="AB101" s="40"/>
      <c r="AC101" s="40"/>
      <c r="AD101" s="40"/>
      <c r="AE101" s="40"/>
    </row>
    <row r="102" s="2" customFormat="1" ht="40.05" customHeight="1">
      <c r="A102" s="40"/>
      <c r="B102" s="41"/>
      <c r="C102" s="34" t="s">
        <v>27</v>
      </c>
      <c r="D102" s="42"/>
      <c r="E102" s="42"/>
      <c r="F102" s="29" t="str">
        <f>E17</f>
        <v>Statutární město Liberec</v>
      </c>
      <c r="G102" s="42"/>
      <c r="H102" s="42"/>
      <c r="I102" s="34" t="s">
        <v>34</v>
      </c>
      <c r="J102" s="38" t="str">
        <f>E23</f>
        <v>TRIGLYPH architektonická kancelář s.r.o.</v>
      </c>
      <c r="K102" s="42"/>
      <c r="L102" s="42"/>
      <c r="M102" s="148"/>
      <c r="S102" s="40"/>
      <c r="T102" s="40"/>
      <c r="U102" s="40"/>
      <c r="V102" s="40"/>
      <c r="W102" s="40"/>
      <c r="X102" s="40"/>
      <c r="Y102" s="40"/>
      <c r="Z102" s="40"/>
      <c r="AA102" s="40"/>
      <c r="AB102" s="40"/>
      <c r="AC102" s="40"/>
      <c r="AD102" s="40"/>
      <c r="AE102" s="40"/>
    </row>
    <row r="103" s="2" customFormat="1" ht="15.15" customHeight="1">
      <c r="A103" s="40"/>
      <c r="B103" s="41"/>
      <c r="C103" s="34" t="s">
        <v>32</v>
      </c>
      <c r="D103" s="42"/>
      <c r="E103" s="42"/>
      <c r="F103" s="29" t="str">
        <f>IF(E20="","",E20)</f>
        <v>Vyplň údaj</v>
      </c>
      <c r="G103" s="42"/>
      <c r="H103" s="42"/>
      <c r="I103" s="34" t="s">
        <v>37</v>
      </c>
      <c r="J103" s="38" t="str">
        <f>E26</f>
        <v xml:space="preserve"> </v>
      </c>
      <c r="K103" s="42"/>
      <c r="L103" s="42"/>
      <c r="M103" s="148"/>
      <c r="S103" s="40"/>
      <c r="T103" s="40"/>
      <c r="U103" s="40"/>
      <c r="V103" s="40"/>
      <c r="W103" s="40"/>
      <c r="X103" s="40"/>
      <c r="Y103" s="40"/>
      <c r="Z103" s="40"/>
      <c r="AA103" s="40"/>
      <c r="AB103" s="40"/>
      <c r="AC103" s="40"/>
      <c r="AD103" s="40"/>
      <c r="AE103" s="40"/>
    </row>
    <row r="104" s="2" customFormat="1" ht="10.32" customHeight="1">
      <c r="A104" s="40"/>
      <c r="B104" s="41"/>
      <c r="C104" s="42"/>
      <c r="D104" s="42"/>
      <c r="E104" s="42"/>
      <c r="F104" s="42"/>
      <c r="G104" s="42"/>
      <c r="H104" s="42"/>
      <c r="I104" s="42"/>
      <c r="J104" s="42"/>
      <c r="K104" s="42"/>
      <c r="L104" s="42"/>
      <c r="M104" s="148"/>
      <c r="S104" s="40"/>
      <c r="T104" s="40"/>
      <c r="U104" s="40"/>
      <c r="V104" s="40"/>
      <c r="W104" s="40"/>
      <c r="X104" s="40"/>
      <c r="Y104" s="40"/>
      <c r="Z104" s="40"/>
      <c r="AA104" s="40"/>
      <c r="AB104" s="40"/>
      <c r="AC104" s="40"/>
      <c r="AD104" s="40"/>
      <c r="AE104" s="40"/>
    </row>
    <row r="105" s="11" customFormat="1" ht="29.28" customHeight="1">
      <c r="A105" s="189"/>
      <c r="B105" s="190"/>
      <c r="C105" s="191" t="s">
        <v>193</v>
      </c>
      <c r="D105" s="192" t="s">
        <v>60</v>
      </c>
      <c r="E105" s="192" t="s">
        <v>56</v>
      </c>
      <c r="F105" s="192" t="s">
        <v>57</v>
      </c>
      <c r="G105" s="192" t="s">
        <v>194</v>
      </c>
      <c r="H105" s="192" t="s">
        <v>195</v>
      </c>
      <c r="I105" s="192" t="s">
        <v>196</v>
      </c>
      <c r="J105" s="192" t="s">
        <v>197</v>
      </c>
      <c r="K105" s="192" t="s">
        <v>175</v>
      </c>
      <c r="L105" s="193" t="s">
        <v>198</v>
      </c>
      <c r="M105" s="194"/>
      <c r="N105" s="94" t="s">
        <v>22</v>
      </c>
      <c r="O105" s="95" t="s">
        <v>45</v>
      </c>
      <c r="P105" s="95" t="s">
        <v>199</v>
      </c>
      <c r="Q105" s="95" t="s">
        <v>200</v>
      </c>
      <c r="R105" s="95" t="s">
        <v>201</v>
      </c>
      <c r="S105" s="95" t="s">
        <v>202</v>
      </c>
      <c r="T105" s="95" t="s">
        <v>203</v>
      </c>
      <c r="U105" s="95" t="s">
        <v>204</v>
      </c>
      <c r="V105" s="95" t="s">
        <v>205</v>
      </c>
      <c r="W105" s="95" t="s">
        <v>206</v>
      </c>
      <c r="X105" s="96" t="s">
        <v>207</v>
      </c>
      <c r="Y105" s="189"/>
      <c r="Z105" s="189"/>
      <c r="AA105" s="189"/>
      <c r="AB105" s="189"/>
      <c r="AC105" s="189"/>
      <c r="AD105" s="189"/>
      <c r="AE105" s="189"/>
    </row>
    <row r="106" s="2" customFormat="1" ht="22.8" customHeight="1">
      <c r="A106" s="40"/>
      <c r="B106" s="41"/>
      <c r="C106" s="101" t="s">
        <v>208</v>
      </c>
      <c r="D106" s="42"/>
      <c r="E106" s="42"/>
      <c r="F106" s="42"/>
      <c r="G106" s="42"/>
      <c r="H106" s="42"/>
      <c r="I106" s="42"/>
      <c r="J106" s="42"/>
      <c r="K106" s="195">
        <f>BK106</f>
        <v>0</v>
      </c>
      <c r="L106" s="42"/>
      <c r="M106" s="46"/>
      <c r="N106" s="97"/>
      <c r="O106" s="196"/>
      <c r="P106" s="98"/>
      <c r="Q106" s="197">
        <f>Q107+Q396</f>
        <v>0</v>
      </c>
      <c r="R106" s="197">
        <f>R107+R396</f>
        <v>0</v>
      </c>
      <c r="S106" s="98"/>
      <c r="T106" s="198">
        <f>T107+T396</f>
        <v>0</v>
      </c>
      <c r="U106" s="98"/>
      <c r="V106" s="198">
        <f>V107+V396</f>
        <v>506.76665141356835</v>
      </c>
      <c r="W106" s="98"/>
      <c r="X106" s="199">
        <f>X107+X396</f>
        <v>591.52225635000013</v>
      </c>
      <c r="Y106" s="40"/>
      <c r="Z106" s="40"/>
      <c r="AA106" s="40"/>
      <c r="AB106" s="40"/>
      <c r="AC106" s="40"/>
      <c r="AD106" s="40"/>
      <c r="AE106" s="40"/>
      <c r="AT106" s="19" t="s">
        <v>76</v>
      </c>
      <c r="AU106" s="19" t="s">
        <v>176</v>
      </c>
      <c r="BK106" s="200">
        <f>BK107+BK396</f>
        <v>0</v>
      </c>
    </row>
    <row r="107" s="12" customFormat="1" ht="25.92" customHeight="1">
      <c r="A107" s="12"/>
      <c r="B107" s="201"/>
      <c r="C107" s="202"/>
      <c r="D107" s="203" t="s">
        <v>76</v>
      </c>
      <c r="E107" s="204" t="s">
        <v>209</v>
      </c>
      <c r="F107" s="204" t="s">
        <v>210</v>
      </c>
      <c r="G107" s="202"/>
      <c r="H107" s="202"/>
      <c r="I107" s="205"/>
      <c r="J107" s="205"/>
      <c r="K107" s="206">
        <f>BK107</f>
        <v>0</v>
      </c>
      <c r="L107" s="202"/>
      <c r="M107" s="207"/>
      <c r="N107" s="208"/>
      <c r="O107" s="209"/>
      <c r="P107" s="209"/>
      <c r="Q107" s="210">
        <f>Q108+Q115+Q119+Q272+Q282+Q369+Q393</f>
        <v>0</v>
      </c>
      <c r="R107" s="210">
        <f>R108+R115+R119+R272+R282+R369+R393</f>
        <v>0</v>
      </c>
      <c r="S107" s="209"/>
      <c r="T107" s="211">
        <f>T108+T115+T119+T272+T282+T369+T393</f>
        <v>0</v>
      </c>
      <c r="U107" s="209"/>
      <c r="V107" s="211">
        <f>V108+V115+V119+V272+V282+V369+V393</f>
        <v>489.10516054556837</v>
      </c>
      <c r="W107" s="209"/>
      <c r="X107" s="212">
        <f>X108+X115+X119+X272+X282+X369+X393</f>
        <v>575.53416700000014</v>
      </c>
      <c r="Y107" s="12"/>
      <c r="Z107" s="12"/>
      <c r="AA107" s="12"/>
      <c r="AB107" s="12"/>
      <c r="AC107" s="12"/>
      <c r="AD107" s="12"/>
      <c r="AE107" s="12"/>
      <c r="AR107" s="213" t="s">
        <v>84</v>
      </c>
      <c r="AT107" s="214" t="s">
        <v>76</v>
      </c>
      <c r="AU107" s="214" t="s">
        <v>77</v>
      </c>
      <c r="AY107" s="213" t="s">
        <v>211</v>
      </c>
      <c r="BK107" s="215">
        <f>BK108+BK115+BK119+BK272+BK282+BK369+BK393</f>
        <v>0</v>
      </c>
    </row>
    <row r="108" s="12" customFormat="1" ht="22.8" customHeight="1">
      <c r="A108" s="12"/>
      <c r="B108" s="201"/>
      <c r="C108" s="202"/>
      <c r="D108" s="203" t="s">
        <v>76</v>
      </c>
      <c r="E108" s="216" t="s">
        <v>229</v>
      </c>
      <c r="F108" s="216" t="s">
        <v>296</v>
      </c>
      <c r="G108" s="202"/>
      <c r="H108" s="202"/>
      <c r="I108" s="205"/>
      <c r="J108" s="205"/>
      <c r="K108" s="217">
        <f>BK108</f>
        <v>0</v>
      </c>
      <c r="L108" s="202"/>
      <c r="M108" s="207"/>
      <c r="N108" s="208"/>
      <c r="O108" s="209"/>
      <c r="P108" s="209"/>
      <c r="Q108" s="210">
        <f>SUM(Q109:Q114)</f>
        <v>0</v>
      </c>
      <c r="R108" s="210">
        <f>SUM(R109:R114)</f>
        <v>0</v>
      </c>
      <c r="S108" s="209"/>
      <c r="T108" s="211">
        <f>SUM(T109:T114)</f>
        <v>0</v>
      </c>
      <c r="U108" s="209"/>
      <c r="V108" s="211">
        <f>SUM(V109:V114)</f>
        <v>2.7601042399999995</v>
      </c>
      <c r="W108" s="209"/>
      <c r="X108" s="212">
        <f>SUM(X109:X114)</f>
        <v>0</v>
      </c>
      <c r="Y108" s="12"/>
      <c r="Z108" s="12"/>
      <c r="AA108" s="12"/>
      <c r="AB108" s="12"/>
      <c r="AC108" s="12"/>
      <c r="AD108" s="12"/>
      <c r="AE108" s="12"/>
      <c r="AR108" s="213" t="s">
        <v>84</v>
      </c>
      <c r="AT108" s="214" t="s">
        <v>76</v>
      </c>
      <c r="AU108" s="214" t="s">
        <v>84</v>
      </c>
      <c r="AY108" s="213" t="s">
        <v>211</v>
      </c>
      <c r="BK108" s="215">
        <f>SUM(BK109:BK114)</f>
        <v>0</v>
      </c>
    </row>
    <row r="109" s="2" customFormat="1" ht="24.15" customHeight="1">
      <c r="A109" s="40"/>
      <c r="B109" s="41"/>
      <c r="C109" s="218" t="s">
        <v>84</v>
      </c>
      <c r="D109" s="218" t="s">
        <v>213</v>
      </c>
      <c r="E109" s="219" t="s">
        <v>819</v>
      </c>
      <c r="F109" s="220" t="s">
        <v>820</v>
      </c>
      <c r="G109" s="221" t="s">
        <v>216</v>
      </c>
      <c r="H109" s="222">
        <v>1.3939999999999999</v>
      </c>
      <c r="I109" s="223"/>
      <c r="J109" s="223"/>
      <c r="K109" s="224">
        <f>ROUND(P109*H109,2)</f>
        <v>0</v>
      </c>
      <c r="L109" s="220" t="s">
        <v>217</v>
      </c>
      <c r="M109" s="46"/>
      <c r="N109" s="225" t="s">
        <v>22</v>
      </c>
      <c r="O109" s="226" t="s">
        <v>46</v>
      </c>
      <c r="P109" s="227">
        <f>I109+J109</f>
        <v>0</v>
      </c>
      <c r="Q109" s="227">
        <f>ROUND(I109*H109,2)</f>
        <v>0</v>
      </c>
      <c r="R109" s="227">
        <f>ROUND(J109*H109,2)</f>
        <v>0</v>
      </c>
      <c r="S109" s="86"/>
      <c r="T109" s="228">
        <f>S109*H109</f>
        <v>0</v>
      </c>
      <c r="U109" s="228">
        <v>1.8775</v>
      </c>
      <c r="V109" s="228">
        <f>U109*H109</f>
        <v>2.6172349999999995</v>
      </c>
      <c r="W109" s="228">
        <v>0</v>
      </c>
      <c r="X109" s="229">
        <f>W109*H109</f>
        <v>0</v>
      </c>
      <c r="Y109" s="40"/>
      <c r="Z109" s="40"/>
      <c r="AA109" s="40"/>
      <c r="AB109" s="40"/>
      <c r="AC109" s="40"/>
      <c r="AD109" s="40"/>
      <c r="AE109" s="40"/>
      <c r="AR109" s="230" t="s">
        <v>218</v>
      </c>
      <c r="AT109" s="230" t="s">
        <v>213</v>
      </c>
      <c r="AU109" s="230" t="s">
        <v>86</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218</v>
      </c>
      <c r="BM109" s="230" t="s">
        <v>2866</v>
      </c>
    </row>
    <row r="110" s="2" customFormat="1">
      <c r="A110" s="40"/>
      <c r="B110" s="41"/>
      <c r="C110" s="42"/>
      <c r="D110" s="232" t="s">
        <v>220</v>
      </c>
      <c r="E110" s="42"/>
      <c r="F110" s="233" t="s">
        <v>822</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86</v>
      </c>
    </row>
    <row r="111" s="13" customFormat="1">
      <c r="A111" s="13"/>
      <c r="B111" s="237"/>
      <c r="C111" s="238"/>
      <c r="D111" s="232" t="s">
        <v>222</v>
      </c>
      <c r="E111" s="239" t="s">
        <v>22</v>
      </c>
      <c r="F111" s="240" t="s">
        <v>2867</v>
      </c>
      <c r="G111" s="238"/>
      <c r="H111" s="241">
        <v>1.3939999999999999</v>
      </c>
      <c r="I111" s="242"/>
      <c r="J111" s="242"/>
      <c r="K111" s="238"/>
      <c r="L111" s="238"/>
      <c r="M111" s="243"/>
      <c r="N111" s="244"/>
      <c r="O111" s="245"/>
      <c r="P111" s="245"/>
      <c r="Q111" s="245"/>
      <c r="R111" s="245"/>
      <c r="S111" s="245"/>
      <c r="T111" s="245"/>
      <c r="U111" s="245"/>
      <c r="V111" s="245"/>
      <c r="W111" s="245"/>
      <c r="X111" s="246"/>
      <c r="Y111" s="13"/>
      <c r="Z111" s="13"/>
      <c r="AA111" s="13"/>
      <c r="AB111" s="13"/>
      <c r="AC111" s="13"/>
      <c r="AD111" s="13"/>
      <c r="AE111" s="13"/>
      <c r="AT111" s="247" t="s">
        <v>222</v>
      </c>
      <c r="AU111" s="247" t="s">
        <v>86</v>
      </c>
      <c r="AV111" s="13" t="s">
        <v>86</v>
      </c>
      <c r="AW111" s="13" t="s">
        <v>5</v>
      </c>
      <c r="AX111" s="13" t="s">
        <v>84</v>
      </c>
      <c r="AY111" s="247" t="s">
        <v>211</v>
      </c>
    </row>
    <row r="112" s="2" customFormat="1" ht="24.15" customHeight="1">
      <c r="A112" s="40"/>
      <c r="B112" s="41"/>
      <c r="C112" s="218" t="s">
        <v>86</v>
      </c>
      <c r="D112" s="218" t="s">
        <v>213</v>
      </c>
      <c r="E112" s="219" t="s">
        <v>1720</v>
      </c>
      <c r="F112" s="220" t="s">
        <v>1721</v>
      </c>
      <c r="G112" s="221" t="s">
        <v>272</v>
      </c>
      <c r="H112" s="222">
        <v>1.8</v>
      </c>
      <c r="I112" s="223"/>
      <c r="J112" s="223"/>
      <c r="K112" s="224">
        <f>ROUND(P112*H112,2)</f>
        <v>0</v>
      </c>
      <c r="L112" s="220" t="s">
        <v>217</v>
      </c>
      <c r="M112" s="46"/>
      <c r="N112" s="225" t="s">
        <v>22</v>
      </c>
      <c r="O112" s="226" t="s">
        <v>46</v>
      </c>
      <c r="P112" s="227">
        <f>I112+J112</f>
        <v>0</v>
      </c>
      <c r="Q112" s="227">
        <f>ROUND(I112*H112,2)</f>
        <v>0</v>
      </c>
      <c r="R112" s="227">
        <f>ROUND(J112*H112,2)</f>
        <v>0</v>
      </c>
      <c r="S112" s="86"/>
      <c r="T112" s="228">
        <f>S112*H112</f>
        <v>0</v>
      </c>
      <c r="U112" s="228">
        <v>0.079371800000000006</v>
      </c>
      <c r="V112" s="228">
        <f>U112*H112</f>
        <v>0.14286924000000001</v>
      </c>
      <c r="W112" s="228">
        <v>0</v>
      </c>
      <c r="X112" s="229">
        <f>W112*H112</f>
        <v>0</v>
      </c>
      <c r="Y112" s="40"/>
      <c r="Z112" s="40"/>
      <c r="AA112" s="40"/>
      <c r="AB112" s="40"/>
      <c r="AC112" s="40"/>
      <c r="AD112" s="40"/>
      <c r="AE112" s="40"/>
      <c r="AR112" s="230" t="s">
        <v>218</v>
      </c>
      <c r="AT112" s="230" t="s">
        <v>213</v>
      </c>
      <c r="AU112" s="230" t="s">
        <v>86</v>
      </c>
      <c r="AY112" s="19" t="s">
        <v>211</v>
      </c>
      <c r="BE112" s="231">
        <f>IF(O112="základní",K112,0)</f>
        <v>0</v>
      </c>
      <c r="BF112" s="231">
        <f>IF(O112="snížená",K112,0)</f>
        <v>0</v>
      </c>
      <c r="BG112" s="231">
        <f>IF(O112="zákl. přenesená",K112,0)</f>
        <v>0</v>
      </c>
      <c r="BH112" s="231">
        <f>IF(O112="sníž. přenesená",K112,0)</f>
        <v>0</v>
      </c>
      <c r="BI112" s="231">
        <f>IF(O112="nulová",K112,0)</f>
        <v>0</v>
      </c>
      <c r="BJ112" s="19" t="s">
        <v>84</v>
      </c>
      <c r="BK112" s="231">
        <f>ROUND(P112*H112,2)</f>
        <v>0</v>
      </c>
      <c r="BL112" s="19" t="s">
        <v>218</v>
      </c>
      <c r="BM112" s="230" t="s">
        <v>2868</v>
      </c>
    </row>
    <row r="113" s="2" customFormat="1">
      <c r="A113" s="40"/>
      <c r="B113" s="41"/>
      <c r="C113" s="42"/>
      <c r="D113" s="232" t="s">
        <v>220</v>
      </c>
      <c r="E113" s="42"/>
      <c r="F113" s="233" t="s">
        <v>1723</v>
      </c>
      <c r="G113" s="42"/>
      <c r="H113" s="42"/>
      <c r="I113" s="234"/>
      <c r="J113" s="234"/>
      <c r="K113" s="42"/>
      <c r="L113" s="42"/>
      <c r="M113" s="46"/>
      <c r="N113" s="235"/>
      <c r="O113" s="236"/>
      <c r="P113" s="86"/>
      <c r="Q113" s="86"/>
      <c r="R113" s="86"/>
      <c r="S113" s="86"/>
      <c r="T113" s="86"/>
      <c r="U113" s="86"/>
      <c r="V113" s="86"/>
      <c r="W113" s="86"/>
      <c r="X113" s="87"/>
      <c r="Y113" s="40"/>
      <c r="Z113" s="40"/>
      <c r="AA113" s="40"/>
      <c r="AB113" s="40"/>
      <c r="AC113" s="40"/>
      <c r="AD113" s="40"/>
      <c r="AE113" s="40"/>
      <c r="AT113" s="19" t="s">
        <v>220</v>
      </c>
      <c r="AU113" s="19" t="s">
        <v>86</v>
      </c>
    </row>
    <row r="114" s="13" customFormat="1">
      <c r="A114" s="13"/>
      <c r="B114" s="237"/>
      <c r="C114" s="238"/>
      <c r="D114" s="232" t="s">
        <v>222</v>
      </c>
      <c r="E114" s="239" t="s">
        <v>22</v>
      </c>
      <c r="F114" s="240" t="s">
        <v>2869</v>
      </c>
      <c r="G114" s="238"/>
      <c r="H114" s="241">
        <v>1.8</v>
      </c>
      <c r="I114" s="242"/>
      <c r="J114" s="242"/>
      <c r="K114" s="238"/>
      <c r="L114" s="238"/>
      <c r="M114" s="243"/>
      <c r="N114" s="244"/>
      <c r="O114" s="245"/>
      <c r="P114" s="245"/>
      <c r="Q114" s="245"/>
      <c r="R114" s="245"/>
      <c r="S114" s="245"/>
      <c r="T114" s="245"/>
      <c r="U114" s="245"/>
      <c r="V114" s="245"/>
      <c r="W114" s="245"/>
      <c r="X114" s="246"/>
      <c r="Y114" s="13"/>
      <c r="Z114" s="13"/>
      <c r="AA114" s="13"/>
      <c r="AB114" s="13"/>
      <c r="AC114" s="13"/>
      <c r="AD114" s="13"/>
      <c r="AE114" s="13"/>
      <c r="AT114" s="247" t="s">
        <v>222</v>
      </c>
      <c r="AU114" s="247" t="s">
        <v>86</v>
      </c>
      <c r="AV114" s="13" t="s">
        <v>86</v>
      </c>
      <c r="AW114" s="13" t="s">
        <v>5</v>
      </c>
      <c r="AX114" s="13" t="s">
        <v>84</v>
      </c>
      <c r="AY114" s="247" t="s">
        <v>211</v>
      </c>
    </row>
    <row r="115" s="12" customFormat="1" ht="22.8" customHeight="1">
      <c r="A115" s="12"/>
      <c r="B115" s="201"/>
      <c r="C115" s="202"/>
      <c r="D115" s="203" t="s">
        <v>76</v>
      </c>
      <c r="E115" s="216" t="s">
        <v>218</v>
      </c>
      <c r="F115" s="216" t="s">
        <v>307</v>
      </c>
      <c r="G115" s="202"/>
      <c r="H115" s="202"/>
      <c r="I115" s="205"/>
      <c r="J115" s="205"/>
      <c r="K115" s="217">
        <f>BK115</f>
        <v>0</v>
      </c>
      <c r="L115" s="202"/>
      <c r="M115" s="207"/>
      <c r="N115" s="208"/>
      <c r="O115" s="209"/>
      <c r="P115" s="209"/>
      <c r="Q115" s="210">
        <f>SUM(Q116:Q118)</f>
        <v>0</v>
      </c>
      <c r="R115" s="210">
        <f>SUM(R116:R118)</f>
        <v>0</v>
      </c>
      <c r="S115" s="209"/>
      <c r="T115" s="211">
        <f>SUM(T116:T118)</f>
        <v>0</v>
      </c>
      <c r="U115" s="209"/>
      <c r="V115" s="211">
        <f>SUM(V116:V118)</f>
        <v>0</v>
      </c>
      <c r="W115" s="209"/>
      <c r="X115" s="212">
        <f>SUM(X116:X118)</f>
        <v>0</v>
      </c>
      <c r="Y115" s="12"/>
      <c r="Z115" s="12"/>
      <c r="AA115" s="12"/>
      <c r="AB115" s="12"/>
      <c r="AC115" s="12"/>
      <c r="AD115" s="12"/>
      <c r="AE115" s="12"/>
      <c r="AR115" s="213" t="s">
        <v>84</v>
      </c>
      <c r="AT115" s="214" t="s">
        <v>76</v>
      </c>
      <c r="AU115" s="214" t="s">
        <v>84</v>
      </c>
      <c r="AY115" s="213" t="s">
        <v>211</v>
      </c>
      <c r="BK115" s="215">
        <f>SUM(BK116:BK118)</f>
        <v>0</v>
      </c>
    </row>
    <row r="116" s="2" customFormat="1" ht="16.5" customHeight="1">
      <c r="A116" s="40"/>
      <c r="B116" s="41"/>
      <c r="C116" s="218" t="s">
        <v>229</v>
      </c>
      <c r="D116" s="218" t="s">
        <v>213</v>
      </c>
      <c r="E116" s="219" t="s">
        <v>2870</v>
      </c>
      <c r="F116" s="220" t="s">
        <v>2871</v>
      </c>
      <c r="G116" s="221" t="s">
        <v>266</v>
      </c>
      <c r="H116" s="222">
        <v>1</v>
      </c>
      <c r="I116" s="223"/>
      <c r="J116" s="223"/>
      <c r="K116" s="224">
        <f>ROUND(P116*H116,2)</f>
        <v>0</v>
      </c>
      <c r="L116" s="220" t="s">
        <v>22</v>
      </c>
      <c r="M116" s="46"/>
      <c r="N116" s="225" t="s">
        <v>22</v>
      </c>
      <c r="O116" s="226" t="s">
        <v>46</v>
      </c>
      <c r="P116" s="227">
        <f>I116+J116</f>
        <v>0</v>
      </c>
      <c r="Q116" s="227">
        <f>ROUND(I116*H116,2)</f>
        <v>0</v>
      </c>
      <c r="R116" s="227">
        <f>ROUND(J116*H116,2)</f>
        <v>0</v>
      </c>
      <c r="S116" s="86"/>
      <c r="T116" s="228">
        <f>S116*H116</f>
        <v>0</v>
      </c>
      <c r="U116" s="228">
        <v>0</v>
      </c>
      <c r="V116" s="228">
        <f>U116*H116</f>
        <v>0</v>
      </c>
      <c r="W116" s="228">
        <v>0</v>
      </c>
      <c r="X116" s="229">
        <f>W116*H116</f>
        <v>0</v>
      </c>
      <c r="Y116" s="40"/>
      <c r="Z116" s="40"/>
      <c r="AA116" s="40"/>
      <c r="AB116" s="40"/>
      <c r="AC116" s="40"/>
      <c r="AD116" s="40"/>
      <c r="AE116" s="40"/>
      <c r="AR116" s="230" t="s">
        <v>218</v>
      </c>
      <c r="AT116" s="230" t="s">
        <v>213</v>
      </c>
      <c r="AU116" s="230" t="s">
        <v>86</v>
      </c>
      <c r="AY116" s="19" t="s">
        <v>211</v>
      </c>
      <c r="BE116" s="231">
        <f>IF(O116="základní",K116,0)</f>
        <v>0</v>
      </c>
      <c r="BF116" s="231">
        <f>IF(O116="snížená",K116,0)</f>
        <v>0</v>
      </c>
      <c r="BG116" s="231">
        <f>IF(O116="zákl. přenesená",K116,0)</f>
        <v>0</v>
      </c>
      <c r="BH116" s="231">
        <f>IF(O116="sníž. přenesená",K116,0)</f>
        <v>0</v>
      </c>
      <c r="BI116" s="231">
        <f>IF(O116="nulová",K116,0)</f>
        <v>0</v>
      </c>
      <c r="BJ116" s="19" t="s">
        <v>84</v>
      </c>
      <c r="BK116" s="231">
        <f>ROUND(P116*H116,2)</f>
        <v>0</v>
      </c>
      <c r="BL116" s="19" t="s">
        <v>218</v>
      </c>
      <c r="BM116" s="230" t="s">
        <v>2872</v>
      </c>
    </row>
    <row r="117" s="2" customFormat="1">
      <c r="A117" s="40"/>
      <c r="B117" s="41"/>
      <c r="C117" s="42"/>
      <c r="D117" s="232" t="s">
        <v>220</v>
      </c>
      <c r="E117" s="42"/>
      <c r="F117" s="233" t="s">
        <v>2871</v>
      </c>
      <c r="G117" s="42"/>
      <c r="H117" s="42"/>
      <c r="I117" s="234"/>
      <c r="J117" s="234"/>
      <c r="K117" s="42"/>
      <c r="L117" s="42"/>
      <c r="M117" s="46"/>
      <c r="N117" s="235"/>
      <c r="O117" s="236"/>
      <c r="P117" s="86"/>
      <c r="Q117" s="86"/>
      <c r="R117" s="86"/>
      <c r="S117" s="86"/>
      <c r="T117" s="86"/>
      <c r="U117" s="86"/>
      <c r="V117" s="86"/>
      <c r="W117" s="86"/>
      <c r="X117" s="87"/>
      <c r="Y117" s="40"/>
      <c r="Z117" s="40"/>
      <c r="AA117" s="40"/>
      <c r="AB117" s="40"/>
      <c r="AC117" s="40"/>
      <c r="AD117" s="40"/>
      <c r="AE117" s="40"/>
      <c r="AT117" s="19" t="s">
        <v>220</v>
      </c>
      <c r="AU117" s="19" t="s">
        <v>86</v>
      </c>
    </row>
    <row r="118" s="13" customFormat="1">
      <c r="A118" s="13"/>
      <c r="B118" s="237"/>
      <c r="C118" s="238"/>
      <c r="D118" s="232" t="s">
        <v>222</v>
      </c>
      <c r="E118" s="239" t="s">
        <v>22</v>
      </c>
      <c r="F118" s="240" t="s">
        <v>268</v>
      </c>
      <c r="G118" s="238"/>
      <c r="H118" s="241">
        <v>1</v>
      </c>
      <c r="I118" s="242"/>
      <c r="J118" s="242"/>
      <c r="K118" s="238"/>
      <c r="L118" s="238"/>
      <c r="M118" s="243"/>
      <c r="N118" s="244"/>
      <c r="O118" s="245"/>
      <c r="P118" s="245"/>
      <c r="Q118" s="245"/>
      <c r="R118" s="245"/>
      <c r="S118" s="245"/>
      <c r="T118" s="245"/>
      <c r="U118" s="245"/>
      <c r="V118" s="245"/>
      <c r="W118" s="245"/>
      <c r="X118" s="246"/>
      <c r="Y118" s="13"/>
      <c r="Z118" s="13"/>
      <c r="AA118" s="13"/>
      <c r="AB118" s="13"/>
      <c r="AC118" s="13"/>
      <c r="AD118" s="13"/>
      <c r="AE118" s="13"/>
      <c r="AT118" s="247" t="s">
        <v>222</v>
      </c>
      <c r="AU118" s="247" t="s">
        <v>86</v>
      </c>
      <c r="AV118" s="13" t="s">
        <v>86</v>
      </c>
      <c r="AW118" s="13" t="s">
        <v>5</v>
      </c>
      <c r="AX118" s="13" t="s">
        <v>84</v>
      </c>
      <c r="AY118" s="247" t="s">
        <v>211</v>
      </c>
    </row>
    <row r="119" s="12" customFormat="1" ht="22.8" customHeight="1">
      <c r="A119" s="12"/>
      <c r="B119" s="201"/>
      <c r="C119" s="202"/>
      <c r="D119" s="203" t="s">
        <v>76</v>
      </c>
      <c r="E119" s="216" t="s">
        <v>246</v>
      </c>
      <c r="F119" s="216" t="s">
        <v>361</v>
      </c>
      <c r="G119" s="202"/>
      <c r="H119" s="202"/>
      <c r="I119" s="205"/>
      <c r="J119" s="205"/>
      <c r="K119" s="217">
        <f>BK119</f>
        <v>0</v>
      </c>
      <c r="L119" s="202"/>
      <c r="M119" s="207"/>
      <c r="N119" s="208"/>
      <c r="O119" s="209"/>
      <c r="P119" s="209"/>
      <c r="Q119" s="210">
        <f>SUM(Q120:Q271)</f>
        <v>0</v>
      </c>
      <c r="R119" s="210">
        <f>SUM(R120:R271)</f>
        <v>0</v>
      </c>
      <c r="S119" s="209"/>
      <c r="T119" s="211">
        <f>SUM(T120:T271)</f>
        <v>0</v>
      </c>
      <c r="U119" s="209"/>
      <c r="V119" s="211">
        <f>SUM(V120:V271)</f>
        <v>486.21510726556841</v>
      </c>
      <c r="W119" s="209"/>
      <c r="X119" s="212">
        <f>SUM(X120:X271)</f>
        <v>0</v>
      </c>
      <c r="Y119" s="12"/>
      <c r="Z119" s="12"/>
      <c r="AA119" s="12"/>
      <c r="AB119" s="12"/>
      <c r="AC119" s="12"/>
      <c r="AD119" s="12"/>
      <c r="AE119" s="12"/>
      <c r="AR119" s="213" t="s">
        <v>84</v>
      </c>
      <c r="AT119" s="214" t="s">
        <v>76</v>
      </c>
      <c r="AU119" s="214" t="s">
        <v>84</v>
      </c>
      <c r="AY119" s="213" t="s">
        <v>211</v>
      </c>
      <c r="BK119" s="215">
        <f>SUM(BK120:BK271)</f>
        <v>0</v>
      </c>
    </row>
    <row r="120" s="2" customFormat="1" ht="24.15" customHeight="1">
      <c r="A120" s="40"/>
      <c r="B120" s="41"/>
      <c r="C120" s="218" t="s">
        <v>218</v>
      </c>
      <c r="D120" s="218" t="s">
        <v>213</v>
      </c>
      <c r="E120" s="219" t="s">
        <v>1738</v>
      </c>
      <c r="F120" s="220" t="s">
        <v>1739</v>
      </c>
      <c r="G120" s="221" t="s">
        <v>272</v>
      </c>
      <c r="H120" s="222">
        <v>304.30000000000001</v>
      </c>
      <c r="I120" s="223"/>
      <c r="J120" s="223"/>
      <c r="K120" s="224">
        <f>ROUND(P120*H120,2)</f>
        <v>0</v>
      </c>
      <c r="L120" s="220" t="s">
        <v>217</v>
      </c>
      <c r="M120" s="46"/>
      <c r="N120" s="225" t="s">
        <v>22</v>
      </c>
      <c r="O120" s="226" t="s">
        <v>46</v>
      </c>
      <c r="P120" s="227">
        <f>I120+J120</f>
        <v>0</v>
      </c>
      <c r="Q120" s="227">
        <f>ROUND(I120*H120,2)</f>
        <v>0</v>
      </c>
      <c r="R120" s="227">
        <f>ROUND(J120*H120,2)</f>
        <v>0</v>
      </c>
      <c r="S120" s="86"/>
      <c r="T120" s="228">
        <f>S120*H120</f>
        <v>0</v>
      </c>
      <c r="U120" s="228">
        <v>0.028400000000000002</v>
      </c>
      <c r="V120" s="228">
        <f>U120*H120</f>
        <v>8.6421200000000002</v>
      </c>
      <c r="W120" s="228">
        <v>0</v>
      </c>
      <c r="X120" s="229">
        <f>W120*H120</f>
        <v>0</v>
      </c>
      <c r="Y120" s="40"/>
      <c r="Z120" s="40"/>
      <c r="AA120" s="40"/>
      <c r="AB120" s="40"/>
      <c r="AC120" s="40"/>
      <c r="AD120" s="40"/>
      <c r="AE120" s="40"/>
      <c r="AR120" s="230" t="s">
        <v>218</v>
      </c>
      <c r="AT120" s="230" t="s">
        <v>213</v>
      </c>
      <c r="AU120" s="230" t="s">
        <v>86</v>
      </c>
      <c r="AY120" s="19" t="s">
        <v>211</v>
      </c>
      <c r="BE120" s="231">
        <f>IF(O120="základní",K120,0)</f>
        <v>0</v>
      </c>
      <c r="BF120" s="231">
        <f>IF(O120="snížená",K120,0)</f>
        <v>0</v>
      </c>
      <c r="BG120" s="231">
        <f>IF(O120="zákl. přenesená",K120,0)</f>
        <v>0</v>
      </c>
      <c r="BH120" s="231">
        <f>IF(O120="sníž. přenesená",K120,0)</f>
        <v>0</v>
      </c>
      <c r="BI120" s="231">
        <f>IF(O120="nulová",K120,0)</f>
        <v>0</v>
      </c>
      <c r="BJ120" s="19" t="s">
        <v>84</v>
      </c>
      <c r="BK120" s="231">
        <f>ROUND(P120*H120,2)</f>
        <v>0</v>
      </c>
      <c r="BL120" s="19" t="s">
        <v>218</v>
      </c>
      <c r="BM120" s="230" t="s">
        <v>2873</v>
      </c>
    </row>
    <row r="121" s="2" customFormat="1">
      <c r="A121" s="40"/>
      <c r="B121" s="41"/>
      <c r="C121" s="42"/>
      <c r="D121" s="232" t="s">
        <v>220</v>
      </c>
      <c r="E121" s="42"/>
      <c r="F121" s="233" t="s">
        <v>1741</v>
      </c>
      <c r="G121" s="42"/>
      <c r="H121" s="42"/>
      <c r="I121" s="234"/>
      <c r="J121" s="234"/>
      <c r="K121" s="42"/>
      <c r="L121" s="42"/>
      <c r="M121" s="46"/>
      <c r="N121" s="235"/>
      <c r="O121" s="236"/>
      <c r="P121" s="86"/>
      <c r="Q121" s="86"/>
      <c r="R121" s="86"/>
      <c r="S121" s="86"/>
      <c r="T121" s="86"/>
      <c r="U121" s="86"/>
      <c r="V121" s="86"/>
      <c r="W121" s="86"/>
      <c r="X121" s="87"/>
      <c r="Y121" s="40"/>
      <c r="Z121" s="40"/>
      <c r="AA121" s="40"/>
      <c r="AB121" s="40"/>
      <c r="AC121" s="40"/>
      <c r="AD121" s="40"/>
      <c r="AE121" s="40"/>
      <c r="AT121" s="19" t="s">
        <v>220</v>
      </c>
      <c r="AU121" s="19" t="s">
        <v>86</v>
      </c>
    </row>
    <row r="122" s="13" customFormat="1">
      <c r="A122" s="13"/>
      <c r="B122" s="237"/>
      <c r="C122" s="238"/>
      <c r="D122" s="232" t="s">
        <v>222</v>
      </c>
      <c r="E122" s="239" t="s">
        <v>22</v>
      </c>
      <c r="F122" s="240" t="s">
        <v>2874</v>
      </c>
      <c r="G122" s="238"/>
      <c r="H122" s="241">
        <v>304.30000000000001</v>
      </c>
      <c r="I122" s="242"/>
      <c r="J122" s="242"/>
      <c r="K122" s="238"/>
      <c r="L122" s="238"/>
      <c r="M122" s="243"/>
      <c r="N122" s="244"/>
      <c r="O122" s="245"/>
      <c r="P122" s="245"/>
      <c r="Q122" s="245"/>
      <c r="R122" s="245"/>
      <c r="S122" s="245"/>
      <c r="T122" s="245"/>
      <c r="U122" s="245"/>
      <c r="V122" s="245"/>
      <c r="W122" s="245"/>
      <c r="X122" s="246"/>
      <c r="Y122" s="13"/>
      <c r="Z122" s="13"/>
      <c r="AA122" s="13"/>
      <c r="AB122" s="13"/>
      <c r="AC122" s="13"/>
      <c r="AD122" s="13"/>
      <c r="AE122" s="13"/>
      <c r="AT122" s="247" t="s">
        <v>222</v>
      </c>
      <c r="AU122" s="247" t="s">
        <v>86</v>
      </c>
      <c r="AV122" s="13" t="s">
        <v>86</v>
      </c>
      <c r="AW122" s="13" t="s">
        <v>5</v>
      </c>
      <c r="AX122" s="13" t="s">
        <v>84</v>
      </c>
      <c r="AY122" s="247" t="s">
        <v>211</v>
      </c>
    </row>
    <row r="123" s="2" customFormat="1">
      <c r="A123" s="40"/>
      <c r="B123" s="41"/>
      <c r="C123" s="218" t="s">
        <v>240</v>
      </c>
      <c r="D123" s="218" t="s">
        <v>213</v>
      </c>
      <c r="E123" s="219" t="s">
        <v>1743</v>
      </c>
      <c r="F123" s="220" t="s">
        <v>1744</v>
      </c>
      <c r="G123" s="221" t="s">
        <v>272</v>
      </c>
      <c r="H123" s="222">
        <v>304.30000000000001</v>
      </c>
      <c r="I123" s="223"/>
      <c r="J123" s="223"/>
      <c r="K123" s="224">
        <f>ROUND(P123*H123,2)</f>
        <v>0</v>
      </c>
      <c r="L123" s="220" t="s">
        <v>217</v>
      </c>
      <c r="M123" s="46"/>
      <c r="N123" s="225" t="s">
        <v>22</v>
      </c>
      <c r="O123" s="226" t="s">
        <v>46</v>
      </c>
      <c r="P123" s="227">
        <f>I123+J123</f>
        <v>0</v>
      </c>
      <c r="Q123" s="227">
        <f>ROUND(I123*H123,2)</f>
        <v>0</v>
      </c>
      <c r="R123" s="227">
        <f>ROUND(J123*H123,2)</f>
        <v>0</v>
      </c>
      <c r="S123" s="86"/>
      <c r="T123" s="228">
        <f>S123*H123</f>
        <v>0</v>
      </c>
      <c r="U123" s="228">
        <v>0.0104</v>
      </c>
      <c r="V123" s="228">
        <f>U123*H123</f>
        <v>3.16472</v>
      </c>
      <c r="W123" s="228">
        <v>0</v>
      </c>
      <c r="X123" s="229">
        <f>W123*H123</f>
        <v>0</v>
      </c>
      <c r="Y123" s="40"/>
      <c r="Z123" s="40"/>
      <c r="AA123" s="40"/>
      <c r="AB123" s="40"/>
      <c r="AC123" s="40"/>
      <c r="AD123" s="40"/>
      <c r="AE123" s="40"/>
      <c r="AR123" s="230" t="s">
        <v>218</v>
      </c>
      <c r="AT123" s="230" t="s">
        <v>213</v>
      </c>
      <c r="AU123" s="230" t="s">
        <v>86</v>
      </c>
      <c r="AY123" s="19" t="s">
        <v>211</v>
      </c>
      <c r="BE123" s="231">
        <f>IF(O123="základní",K123,0)</f>
        <v>0</v>
      </c>
      <c r="BF123" s="231">
        <f>IF(O123="snížená",K123,0)</f>
        <v>0</v>
      </c>
      <c r="BG123" s="231">
        <f>IF(O123="zákl. přenesená",K123,0)</f>
        <v>0</v>
      </c>
      <c r="BH123" s="231">
        <f>IF(O123="sníž. přenesená",K123,0)</f>
        <v>0</v>
      </c>
      <c r="BI123" s="231">
        <f>IF(O123="nulová",K123,0)</f>
        <v>0</v>
      </c>
      <c r="BJ123" s="19" t="s">
        <v>84</v>
      </c>
      <c r="BK123" s="231">
        <f>ROUND(P123*H123,2)</f>
        <v>0</v>
      </c>
      <c r="BL123" s="19" t="s">
        <v>218</v>
      </c>
      <c r="BM123" s="230" t="s">
        <v>2875</v>
      </c>
    </row>
    <row r="124" s="2" customFormat="1">
      <c r="A124" s="40"/>
      <c r="B124" s="41"/>
      <c r="C124" s="42"/>
      <c r="D124" s="232" t="s">
        <v>220</v>
      </c>
      <c r="E124" s="42"/>
      <c r="F124" s="233" t="s">
        <v>1746</v>
      </c>
      <c r="G124" s="42"/>
      <c r="H124" s="42"/>
      <c r="I124" s="234"/>
      <c r="J124" s="234"/>
      <c r="K124" s="42"/>
      <c r="L124" s="42"/>
      <c r="M124" s="46"/>
      <c r="N124" s="235"/>
      <c r="O124" s="236"/>
      <c r="P124" s="86"/>
      <c r="Q124" s="86"/>
      <c r="R124" s="86"/>
      <c r="S124" s="86"/>
      <c r="T124" s="86"/>
      <c r="U124" s="86"/>
      <c r="V124" s="86"/>
      <c r="W124" s="86"/>
      <c r="X124" s="87"/>
      <c r="Y124" s="40"/>
      <c r="Z124" s="40"/>
      <c r="AA124" s="40"/>
      <c r="AB124" s="40"/>
      <c r="AC124" s="40"/>
      <c r="AD124" s="40"/>
      <c r="AE124" s="40"/>
      <c r="AT124" s="19" t="s">
        <v>220</v>
      </c>
      <c r="AU124" s="19" t="s">
        <v>86</v>
      </c>
    </row>
    <row r="125" s="13" customFormat="1">
      <c r="A125" s="13"/>
      <c r="B125" s="237"/>
      <c r="C125" s="238"/>
      <c r="D125" s="232" t="s">
        <v>222</v>
      </c>
      <c r="E125" s="239" t="s">
        <v>22</v>
      </c>
      <c r="F125" s="240" t="s">
        <v>2874</v>
      </c>
      <c r="G125" s="238"/>
      <c r="H125" s="241">
        <v>304.30000000000001</v>
      </c>
      <c r="I125" s="242"/>
      <c r="J125" s="242"/>
      <c r="K125" s="238"/>
      <c r="L125" s="238"/>
      <c r="M125" s="243"/>
      <c r="N125" s="244"/>
      <c r="O125" s="245"/>
      <c r="P125" s="245"/>
      <c r="Q125" s="245"/>
      <c r="R125" s="245"/>
      <c r="S125" s="245"/>
      <c r="T125" s="245"/>
      <c r="U125" s="245"/>
      <c r="V125" s="245"/>
      <c r="W125" s="245"/>
      <c r="X125" s="246"/>
      <c r="Y125" s="13"/>
      <c r="Z125" s="13"/>
      <c r="AA125" s="13"/>
      <c r="AB125" s="13"/>
      <c r="AC125" s="13"/>
      <c r="AD125" s="13"/>
      <c r="AE125" s="13"/>
      <c r="AT125" s="247" t="s">
        <v>222</v>
      </c>
      <c r="AU125" s="247" t="s">
        <v>86</v>
      </c>
      <c r="AV125" s="13" t="s">
        <v>86</v>
      </c>
      <c r="AW125" s="13" t="s">
        <v>5</v>
      </c>
      <c r="AX125" s="13" t="s">
        <v>84</v>
      </c>
      <c r="AY125" s="247" t="s">
        <v>211</v>
      </c>
    </row>
    <row r="126" s="2" customFormat="1" ht="16.5" customHeight="1">
      <c r="A126" s="40"/>
      <c r="B126" s="41"/>
      <c r="C126" s="218" t="s">
        <v>246</v>
      </c>
      <c r="D126" s="218" t="s">
        <v>213</v>
      </c>
      <c r="E126" s="219" t="s">
        <v>1747</v>
      </c>
      <c r="F126" s="220" t="s">
        <v>1748</v>
      </c>
      <c r="G126" s="221" t="s">
        <v>272</v>
      </c>
      <c r="H126" s="222">
        <v>304.30000000000001</v>
      </c>
      <c r="I126" s="223"/>
      <c r="J126" s="223"/>
      <c r="K126" s="224">
        <f>ROUND(P126*H126,2)</f>
        <v>0</v>
      </c>
      <c r="L126" s="220" t="s">
        <v>22</v>
      </c>
      <c r="M126" s="46"/>
      <c r="N126" s="225" t="s">
        <v>22</v>
      </c>
      <c r="O126" s="226" t="s">
        <v>46</v>
      </c>
      <c r="P126" s="227">
        <f>I126+J126</f>
        <v>0</v>
      </c>
      <c r="Q126" s="227">
        <f>ROUND(I126*H126,2)</f>
        <v>0</v>
      </c>
      <c r="R126" s="227">
        <f>ROUND(J126*H126,2)</f>
        <v>0</v>
      </c>
      <c r="S126" s="86"/>
      <c r="T126" s="228">
        <f>S126*H126</f>
        <v>0</v>
      </c>
      <c r="U126" s="228">
        <v>0</v>
      </c>
      <c r="V126" s="228">
        <f>U126*H126</f>
        <v>0</v>
      </c>
      <c r="W126" s="228">
        <v>0</v>
      </c>
      <c r="X126" s="229">
        <f>W126*H126</f>
        <v>0</v>
      </c>
      <c r="Y126" s="40"/>
      <c r="Z126" s="40"/>
      <c r="AA126" s="40"/>
      <c r="AB126" s="40"/>
      <c r="AC126" s="40"/>
      <c r="AD126" s="40"/>
      <c r="AE126" s="40"/>
      <c r="AR126" s="230" t="s">
        <v>218</v>
      </c>
      <c r="AT126" s="230" t="s">
        <v>213</v>
      </c>
      <c r="AU126" s="230" t="s">
        <v>86</v>
      </c>
      <c r="AY126" s="19" t="s">
        <v>211</v>
      </c>
      <c r="BE126" s="231">
        <f>IF(O126="základní",K126,0)</f>
        <v>0</v>
      </c>
      <c r="BF126" s="231">
        <f>IF(O126="snížená",K126,0)</f>
        <v>0</v>
      </c>
      <c r="BG126" s="231">
        <f>IF(O126="zákl. přenesená",K126,0)</f>
        <v>0</v>
      </c>
      <c r="BH126" s="231">
        <f>IF(O126="sníž. přenesená",K126,0)</f>
        <v>0</v>
      </c>
      <c r="BI126" s="231">
        <f>IF(O126="nulová",K126,0)</f>
        <v>0</v>
      </c>
      <c r="BJ126" s="19" t="s">
        <v>84</v>
      </c>
      <c r="BK126" s="231">
        <f>ROUND(P126*H126,2)</f>
        <v>0</v>
      </c>
      <c r="BL126" s="19" t="s">
        <v>218</v>
      </c>
      <c r="BM126" s="230" t="s">
        <v>2876</v>
      </c>
    </row>
    <row r="127" s="2" customFormat="1">
      <c r="A127" s="40"/>
      <c r="B127" s="41"/>
      <c r="C127" s="42"/>
      <c r="D127" s="232" t="s">
        <v>220</v>
      </c>
      <c r="E127" s="42"/>
      <c r="F127" s="233" t="s">
        <v>1748</v>
      </c>
      <c r="G127" s="42"/>
      <c r="H127" s="42"/>
      <c r="I127" s="234"/>
      <c r="J127" s="234"/>
      <c r="K127" s="42"/>
      <c r="L127" s="42"/>
      <c r="M127" s="46"/>
      <c r="N127" s="235"/>
      <c r="O127" s="236"/>
      <c r="P127" s="86"/>
      <c r="Q127" s="86"/>
      <c r="R127" s="86"/>
      <c r="S127" s="86"/>
      <c r="T127" s="86"/>
      <c r="U127" s="86"/>
      <c r="V127" s="86"/>
      <c r="W127" s="86"/>
      <c r="X127" s="87"/>
      <c r="Y127" s="40"/>
      <c r="Z127" s="40"/>
      <c r="AA127" s="40"/>
      <c r="AB127" s="40"/>
      <c r="AC127" s="40"/>
      <c r="AD127" s="40"/>
      <c r="AE127" s="40"/>
      <c r="AT127" s="19" t="s">
        <v>220</v>
      </c>
      <c r="AU127" s="19" t="s">
        <v>86</v>
      </c>
    </row>
    <row r="128" s="13" customFormat="1">
      <c r="A128" s="13"/>
      <c r="B128" s="237"/>
      <c r="C128" s="238"/>
      <c r="D128" s="232" t="s">
        <v>222</v>
      </c>
      <c r="E128" s="239" t="s">
        <v>22</v>
      </c>
      <c r="F128" s="240" t="s">
        <v>2874</v>
      </c>
      <c r="G128" s="238"/>
      <c r="H128" s="241">
        <v>304.30000000000001</v>
      </c>
      <c r="I128" s="242"/>
      <c r="J128" s="242"/>
      <c r="K128" s="238"/>
      <c r="L128" s="238"/>
      <c r="M128" s="243"/>
      <c r="N128" s="244"/>
      <c r="O128" s="245"/>
      <c r="P128" s="245"/>
      <c r="Q128" s="245"/>
      <c r="R128" s="245"/>
      <c r="S128" s="245"/>
      <c r="T128" s="245"/>
      <c r="U128" s="245"/>
      <c r="V128" s="245"/>
      <c r="W128" s="245"/>
      <c r="X128" s="246"/>
      <c r="Y128" s="13"/>
      <c r="Z128" s="13"/>
      <c r="AA128" s="13"/>
      <c r="AB128" s="13"/>
      <c r="AC128" s="13"/>
      <c r="AD128" s="13"/>
      <c r="AE128" s="13"/>
      <c r="AT128" s="247" t="s">
        <v>222</v>
      </c>
      <c r="AU128" s="247" t="s">
        <v>86</v>
      </c>
      <c r="AV128" s="13" t="s">
        <v>86</v>
      </c>
      <c r="AW128" s="13" t="s">
        <v>5</v>
      </c>
      <c r="AX128" s="13" t="s">
        <v>84</v>
      </c>
      <c r="AY128" s="247" t="s">
        <v>211</v>
      </c>
    </row>
    <row r="129" s="2" customFormat="1" ht="24.15" customHeight="1">
      <c r="A129" s="40"/>
      <c r="B129" s="41"/>
      <c r="C129" s="218" t="s">
        <v>253</v>
      </c>
      <c r="D129" s="218" t="s">
        <v>213</v>
      </c>
      <c r="E129" s="219" t="s">
        <v>913</v>
      </c>
      <c r="F129" s="220" t="s">
        <v>914</v>
      </c>
      <c r="G129" s="221" t="s">
        <v>272</v>
      </c>
      <c r="H129" s="222">
        <v>3.7999999999999998</v>
      </c>
      <c r="I129" s="223"/>
      <c r="J129" s="223"/>
      <c r="K129" s="224">
        <f>ROUND(P129*H129,2)</f>
        <v>0</v>
      </c>
      <c r="L129" s="220" t="s">
        <v>217</v>
      </c>
      <c r="M129" s="46"/>
      <c r="N129" s="225" t="s">
        <v>22</v>
      </c>
      <c r="O129" s="226" t="s">
        <v>46</v>
      </c>
      <c r="P129" s="227">
        <f>I129+J129</f>
        <v>0</v>
      </c>
      <c r="Q129" s="227">
        <f>ROUND(I129*H129,2)</f>
        <v>0</v>
      </c>
      <c r="R129" s="227">
        <f>ROUND(J129*H129,2)</f>
        <v>0</v>
      </c>
      <c r="S129" s="86"/>
      <c r="T129" s="228">
        <f>S129*H129</f>
        <v>0</v>
      </c>
      <c r="U129" s="228">
        <v>0.0073499999999999998</v>
      </c>
      <c r="V129" s="228">
        <f>U129*H129</f>
        <v>0.027929999999999996</v>
      </c>
      <c r="W129" s="228">
        <v>0</v>
      </c>
      <c r="X129" s="229">
        <f>W129*H129</f>
        <v>0</v>
      </c>
      <c r="Y129" s="40"/>
      <c r="Z129" s="40"/>
      <c r="AA129" s="40"/>
      <c r="AB129" s="40"/>
      <c r="AC129" s="40"/>
      <c r="AD129" s="40"/>
      <c r="AE129" s="40"/>
      <c r="AR129" s="230" t="s">
        <v>218</v>
      </c>
      <c r="AT129" s="230" t="s">
        <v>213</v>
      </c>
      <c r="AU129" s="230" t="s">
        <v>86</v>
      </c>
      <c r="AY129" s="19" t="s">
        <v>211</v>
      </c>
      <c r="BE129" s="231">
        <f>IF(O129="základní",K129,0)</f>
        <v>0</v>
      </c>
      <c r="BF129" s="231">
        <f>IF(O129="snížená",K129,0)</f>
        <v>0</v>
      </c>
      <c r="BG129" s="231">
        <f>IF(O129="zákl. přenesená",K129,0)</f>
        <v>0</v>
      </c>
      <c r="BH129" s="231">
        <f>IF(O129="sníž. přenesená",K129,0)</f>
        <v>0</v>
      </c>
      <c r="BI129" s="231">
        <f>IF(O129="nulová",K129,0)</f>
        <v>0</v>
      </c>
      <c r="BJ129" s="19" t="s">
        <v>84</v>
      </c>
      <c r="BK129" s="231">
        <f>ROUND(P129*H129,2)</f>
        <v>0</v>
      </c>
      <c r="BL129" s="19" t="s">
        <v>218</v>
      </c>
      <c r="BM129" s="230" t="s">
        <v>2877</v>
      </c>
    </row>
    <row r="130" s="2" customFormat="1">
      <c r="A130" s="40"/>
      <c r="B130" s="41"/>
      <c r="C130" s="42"/>
      <c r="D130" s="232" t="s">
        <v>220</v>
      </c>
      <c r="E130" s="42"/>
      <c r="F130" s="233" t="s">
        <v>916</v>
      </c>
      <c r="G130" s="42"/>
      <c r="H130" s="42"/>
      <c r="I130" s="234"/>
      <c r="J130" s="234"/>
      <c r="K130" s="42"/>
      <c r="L130" s="42"/>
      <c r="M130" s="46"/>
      <c r="N130" s="235"/>
      <c r="O130" s="236"/>
      <c r="P130" s="86"/>
      <c r="Q130" s="86"/>
      <c r="R130" s="86"/>
      <c r="S130" s="86"/>
      <c r="T130" s="86"/>
      <c r="U130" s="86"/>
      <c r="V130" s="86"/>
      <c r="W130" s="86"/>
      <c r="X130" s="87"/>
      <c r="Y130" s="40"/>
      <c r="Z130" s="40"/>
      <c r="AA130" s="40"/>
      <c r="AB130" s="40"/>
      <c r="AC130" s="40"/>
      <c r="AD130" s="40"/>
      <c r="AE130" s="40"/>
      <c r="AT130" s="19" t="s">
        <v>220</v>
      </c>
      <c r="AU130" s="19" t="s">
        <v>86</v>
      </c>
    </row>
    <row r="131" s="13" customFormat="1">
      <c r="A131" s="13"/>
      <c r="B131" s="237"/>
      <c r="C131" s="238"/>
      <c r="D131" s="232" t="s">
        <v>222</v>
      </c>
      <c r="E131" s="239" t="s">
        <v>22</v>
      </c>
      <c r="F131" s="240" t="s">
        <v>2878</v>
      </c>
      <c r="G131" s="238"/>
      <c r="H131" s="241">
        <v>3.7999999999999998</v>
      </c>
      <c r="I131" s="242"/>
      <c r="J131" s="242"/>
      <c r="K131" s="238"/>
      <c r="L131" s="238"/>
      <c r="M131" s="243"/>
      <c r="N131" s="244"/>
      <c r="O131" s="245"/>
      <c r="P131" s="245"/>
      <c r="Q131" s="245"/>
      <c r="R131" s="245"/>
      <c r="S131" s="245"/>
      <c r="T131" s="245"/>
      <c r="U131" s="245"/>
      <c r="V131" s="245"/>
      <c r="W131" s="245"/>
      <c r="X131" s="246"/>
      <c r="Y131" s="13"/>
      <c r="Z131" s="13"/>
      <c r="AA131" s="13"/>
      <c r="AB131" s="13"/>
      <c r="AC131" s="13"/>
      <c r="AD131" s="13"/>
      <c r="AE131" s="13"/>
      <c r="AT131" s="247" t="s">
        <v>222</v>
      </c>
      <c r="AU131" s="247" t="s">
        <v>86</v>
      </c>
      <c r="AV131" s="13" t="s">
        <v>86</v>
      </c>
      <c r="AW131" s="13" t="s">
        <v>5</v>
      </c>
      <c r="AX131" s="13" t="s">
        <v>84</v>
      </c>
      <c r="AY131" s="247" t="s">
        <v>211</v>
      </c>
    </row>
    <row r="132" s="2" customFormat="1" ht="24.15" customHeight="1">
      <c r="A132" s="40"/>
      <c r="B132" s="41"/>
      <c r="C132" s="218" t="s">
        <v>258</v>
      </c>
      <c r="D132" s="218" t="s">
        <v>213</v>
      </c>
      <c r="E132" s="219" t="s">
        <v>1752</v>
      </c>
      <c r="F132" s="220" t="s">
        <v>1753</v>
      </c>
      <c r="G132" s="221" t="s">
        <v>272</v>
      </c>
      <c r="H132" s="222">
        <v>38.100000000000001</v>
      </c>
      <c r="I132" s="223"/>
      <c r="J132" s="223"/>
      <c r="K132" s="224">
        <f>ROUND(P132*H132,2)</f>
        <v>0</v>
      </c>
      <c r="L132" s="220" t="s">
        <v>217</v>
      </c>
      <c r="M132" s="46"/>
      <c r="N132" s="225" t="s">
        <v>22</v>
      </c>
      <c r="O132" s="226" t="s">
        <v>46</v>
      </c>
      <c r="P132" s="227">
        <f>I132+J132</f>
        <v>0</v>
      </c>
      <c r="Q132" s="227">
        <f>ROUND(I132*H132,2)</f>
        <v>0</v>
      </c>
      <c r="R132" s="227">
        <f>ROUND(J132*H132,2)</f>
        <v>0</v>
      </c>
      <c r="S132" s="86"/>
      <c r="T132" s="228">
        <f>S132*H132</f>
        <v>0</v>
      </c>
      <c r="U132" s="228">
        <v>0.0043839999999999999</v>
      </c>
      <c r="V132" s="228">
        <f>U132*H132</f>
        <v>0.1670304</v>
      </c>
      <c r="W132" s="228">
        <v>0</v>
      </c>
      <c r="X132" s="229">
        <f>W132*H132</f>
        <v>0</v>
      </c>
      <c r="Y132" s="40"/>
      <c r="Z132" s="40"/>
      <c r="AA132" s="40"/>
      <c r="AB132" s="40"/>
      <c r="AC132" s="40"/>
      <c r="AD132" s="40"/>
      <c r="AE132" s="40"/>
      <c r="AR132" s="230" t="s">
        <v>218</v>
      </c>
      <c r="AT132" s="230" t="s">
        <v>213</v>
      </c>
      <c r="AU132" s="230" t="s">
        <v>86</v>
      </c>
      <c r="AY132" s="19" t="s">
        <v>211</v>
      </c>
      <c r="BE132" s="231">
        <f>IF(O132="základní",K132,0)</f>
        <v>0</v>
      </c>
      <c r="BF132" s="231">
        <f>IF(O132="snížená",K132,0)</f>
        <v>0</v>
      </c>
      <c r="BG132" s="231">
        <f>IF(O132="zákl. přenesená",K132,0)</f>
        <v>0</v>
      </c>
      <c r="BH132" s="231">
        <f>IF(O132="sníž. přenesená",K132,0)</f>
        <v>0</v>
      </c>
      <c r="BI132" s="231">
        <f>IF(O132="nulová",K132,0)</f>
        <v>0</v>
      </c>
      <c r="BJ132" s="19" t="s">
        <v>84</v>
      </c>
      <c r="BK132" s="231">
        <f>ROUND(P132*H132,2)</f>
        <v>0</v>
      </c>
      <c r="BL132" s="19" t="s">
        <v>218</v>
      </c>
      <c r="BM132" s="230" t="s">
        <v>2879</v>
      </c>
    </row>
    <row r="133" s="2" customFormat="1">
      <c r="A133" s="40"/>
      <c r="B133" s="41"/>
      <c r="C133" s="42"/>
      <c r="D133" s="232" t="s">
        <v>220</v>
      </c>
      <c r="E133" s="42"/>
      <c r="F133" s="233" t="s">
        <v>1755</v>
      </c>
      <c r="G133" s="42"/>
      <c r="H133" s="42"/>
      <c r="I133" s="234"/>
      <c r="J133" s="234"/>
      <c r="K133" s="42"/>
      <c r="L133" s="42"/>
      <c r="M133" s="46"/>
      <c r="N133" s="235"/>
      <c r="O133" s="236"/>
      <c r="P133" s="86"/>
      <c r="Q133" s="86"/>
      <c r="R133" s="86"/>
      <c r="S133" s="86"/>
      <c r="T133" s="86"/>
      <c r="U133" s="86"/>
      <c r="V133" s="86"/>
      <c r="W133" s="86"/>
      <c r="X133" s="87"/>
      <c r="Y133" s="40"/>
      <c r="Z133" s="40"/>
      <c r="AA133" s="40"/>
      <c r="AB133" s="40"/>
      <c r="AC133" s="40"/>
      <c r="AD133" s="40"/>
      <c r="AE133" s="40"/>
      <c r="AT133" s="19" t="s">
        <v>220</v>
      </c>
      <c r="AU133" s="19" t="s">
        <v>86</v>
      </c>
    </row>
    <row r="134" s="13" customFormat="1">
      <c r="A134" s="13"/>
      <c r="B134" s="237"/>
      <c r="C134" s="238"/>
      <c r="D134" s="232" t="s">
        <v>222</v>
      </c>
      <c r="E134" s="239" t="s">
        <v>22</v>
      </c>
      <c r="F134" s="240" t="s">
        <v>2880</v>
      </c>
      <c r="G134" s="238"/>
      <c r="H134" s="241">
        <v>38.100000000000001</v>
      </c>
      <c r="I134" s="242"/>
      <c r="J134" s="242"/>
      <c r="K134" s="238"/>
      <c r="L134" s="238"/>
      <c r="M134" s="243"/>
      <c r="N134" s="244"/>
      <c r="O134" s="245"/>
      <c r="P134" s="245"/>
      <c r="Q134" s="245"/>
      <c r="R134" s="245"/>
      <c r="S134" s="245"/>
      <c r="T134" s="245"/>
      <c r="U134" s="245"/>
      <c r="V134" s="245"/>
      <c r="W134" s="245"/>
      <c r="X134" s="246"/>
      <c r="Y134" s="13"/>
      <c r="Z134" s="13"/>
      <c r="AA134" s="13"/>
      <c r="AB134" s="13"/>
      <c r="AC134" s="13"/>
      <c r="AD134" s="13"/>
      <c r="AE134" s="13"/>
      <c r="AT134" s="247" t="s">
        <v>222</v>
      </c>
      <c r="AU134" s="247" t="s">
        <v>86</v>
      </c>
      <c r="AV134" s="13" t="s">
        <v>86</v>
      </c>
      <c r="AW134" s="13" t="s">
        <v>5</v>
      </c>
      <c r="AX134" s="13" t="s">
        <v>84</v>
      </c>
      <c r="AY134" s="247" t="s">
        <v>211</v>
      </c>
    </row>
    <row r="135" s="2" customFormat="1" ht="24.15" customHeight="1">
      <c r="A135" s="40"/>
      <c r="B135" s="41"/>
      <c r="C135" s="218" t="s">
        <v>263</v>
      </c>
      <c r="D135" s="218" t="s">
        <v>213</v>
      </c>
      <c r="E135" s="219" t="s">
        <v>1757</v>
      </c>
      <c r="F135" s="220" t="s">
        <v>1758</v>
      </c>
      <c r="G135" s="221" t="s">
        <v>272</v>
      </c>
      <c r="H135" s="222">
        <v>3.7999999999999998</v>
      </c>
      <c r="I135" s="223"/>
      <c r="J135" s="223"/>
      <c r="K135" s="224">
        <f>ROUND(P135*H135,2)</f>
        <v>0</v>
      </c>
      <c r="L135" s="220" t="s">
        <v>217</v>
      </c>
      <c r="M135" s="46"/>
      <c r="N135" s="225" t="s">
        <v>22</v>
      </c>
      <c r="O135" s="226" t="s">
        <v>46</v>
      </c>
      <c r="P135" s="227">
        <f>I135+J135</f>
        <v>0</v>
      </c>
      <c r="Q135" s="227">
        <f>ROUND(I135*H135,2)</f>
        <v>0</v>
      </c>
      <c r="R135" s="227">
        <f>ROUND(J135*H135,2)</f>
        <v>0</v>
      </c>
      <c r="S135" s="86"/>
      <c r="T135" s="228">
        <f>S135*H135</f>
        <v>0</v>
      </c>
      <c r="U135" s="228">
        <v>0.018380000000000001</v>
      </c>
      <c r="V135" s="228">
        <f>U135*H135</f>
        <v>0.069844000000000003</v>
      </c>
      <c r="W135" s="228">
        <v>0</v>
      </c>
      <c r="X135" s="229">
        <f>W135*H135</f>
        <v>0</v>
      </c>
      <c r="Y135" s="40"/>
      <c r="Z135" s="40"/>
      <c r="AA135" s="40"/>
      <c r="AB135" s="40"/>
      <c r="AC135" s="40"/>
      <c r="AD135" s="40"/>
      <c r="AE135" s="40"/>
      <c r="AR135" s="230" t="s">
        <v>218</v>
      </c>
      <c r="AT135" s="230" t="s">
        <v>213</v>
      </c>
      <c r="AU135" s="230" t="s">
        <v>86</v>
      </c>
      <c r="AY135" s="19" t="s">
        <v>211</v>
      </c>
      <c r="BE135" s="231">
        <f>IF(O135="základní",K135,0)</f>
        <v>0</v>
      </c>
      <c r="BF135" s="231">
        <f>IF(O135="snížená",K135,0)</f>
        <v>0</v>
      </c>
      <c r="BG135" s="231">
        <f>IF(O135="zákl. přenesená",K135,0)</f>
        <v>0</v>
      </c>
      <c r="BH135" s="231">
        <f>IF(O135="sníž. přenesená",K135,0)</f>
        <v>0</v>
      </c>
      <c r="BI135" s="231">
        <f>IF(O135="nulová",K135,0)</f>
        <v>0</v>
      </c>
      <c r="BJ135" s="19" t="s">
        <v>84</v>
      </c>
      <c r="BK135" s="231">
        <f>ROUND(P135*H135,2)</f>
        <v>0</v>
      </c>
      <c r="BL135" s="19" t="s">
        <v>218</v>
      </c>
      <c r="BM135" s="230" t="s">
        <v>2881</v>
      </c>
    </row>
    <row r="136" s="2" customFormat="1">
      <c r="A136" s="40"/>
      <c r="B136" s="41"/>
      <c r="C136" s="42"/>
      <c r="D136" s="232" t="s">
        <v>220</v>
      </c>
      <c r="E136" s="42"/>
      <c r="F136" s="233" t="s">
        <v>1760</v>
      </c>
      <c r="G136" s="42"/>
      <c r="H136" s="42"/>
      <c r="I136" s="234"/>
      <c r="J136" s="234"/>
      <c r="K136" s="42"/>
      <c r="L136" s="42"/>
      <c r="M136" s="46"/>
      <c r="N136" s="235"/>
      <c r="O136" s="236"/>
      <c r="P136" s="86"/>
      <c r="Q136" s="86"/>
      <c r="R136" s="86"/>
      <c r="S136" s="86"/>
      <c r="T136" s="86"/>
      <c r="U136" s="86"/>
      <c r="V136" s="86"/>
      <c r="W136" s="86"/>
      <c r="X136" s="87"/>
      <c r="Y136" s="40"/>
      <c r="Z136" s="40"/>
      <c r="AA136" s="40"/>
      <c r="AB136" s="40"/>
      <c r="AC136" s="40"/>
      <c r="AD136" s="40"/>
      <c r="AE136" s="40"/>
      <c r="AT136" s="19" t="s">
        <v>220</v>
      </c>
      <c r="AU136" s="19" t="s">
        <v>86</v>
      </c>
    </row>
    <row r="137" s="2" customFormat="1" ht="24.15" customHeight="1">
      <c r="A137" s="40"/>
      <c r="B137" s="41"/>
      <c r="C137" s="218" t="s">
        <v>269</v>
      </c>
      <c r="D137" s="218" t="s">
        <v>213</v>
      </c>
      <c r="E137" s="219" t="s">
        <v>1761</v>
      </c>
      <c r="F137" s="220" t="s">
        <v>1762</v>
      </c>
      <c r="G137" s="221" t="s">
        <v>272</v>
      </c>
      <c r="H137" s="222">
        <v>694.12099999999998</v>
      </c>
      <c r="I137" s="223"/>
      <c r="J137" s="223"/>
      <c r="K137" s="224">
        <f>ROUND(P137*H137,2)</f>
        <v>0</v>
      </c>
      <c r="L137" s="220" t="s">
        <v>217</v>
      </c>
      <c r="M137" s="46"/>
      <c r="N137" s="225" t="s">
        <v>22</v>
      </c>
      <c r="O137" s="226" t="s">
        <v>46</v>
      </c>
      <c r="P137" s="227">
        <f>I137+J137</f>
        <v>0</v>
      </c>
      <c r="Q137" s="227">
        <f>ROUND(I137*H137,2)</f>
        <v>0</v>
      </c>
      <c r="R137" s="227">
        <f>ROUND(J137*H137,2)</f>
        <v>0</v>
      </c>
      <c r="S137" s="86"/>
      <c r="T137" s="228">
        <f>S137*H137</f>
        <v>0</v>
      </c>
      <c r="U137" s="228">
        <v>0.042500000000000003</v>
      </c>
      <c r="V137" s="228">
        <f>U137*H137</f>
        <v>29.500142500000003</v>
      </c>
      <c r="W137" s="228">
        <v>0</v>
      </c>
      <c r="X137" s="229">
        <f>W137*H137</f>
        <v>0</v>
      </c>
      <c r="Y137" s="40"/>
      <c r="Z137" s="40"/>
      <c r="AA137" s="40"/>
      <c r="AB137" s="40"/>
      <c r="AC137" s="40"/>
      <c r="AD137" s="40"/>
      <c r="AE137" s="40"/>
      <c r="AR137" s="230" t="s">
        <v>218</v>
      </c>
      <c r="AT137" s="230" t="s">
        <v>213</v>
      </c>
      <c r="AU137" s="230" t="s">
        <v>86</v>
      </c>
      <c r="AY137" s="19" t="s">
        <v>211</v>
      </c>
      <c r="BE137" s="231">
        <f>IF(O137="základní",K137,0)</f>
        <v>0</v>
      </c>
      <c r="BF137" s="231">
        <f>IF(O137="snížená",K137,0)</f>
        <v>0</v>
      </c>
      <c r="BG137" s="231">
        <f>IF(O137="zákl. přenesená",K137,0)</f>
        <v>0</v>
      </c>
      <c r="BH137" s="231">
        <f>IF(O137="sníž. přenesená",K137,0)</f>
        <v>0</v>
      </c>
      <c r="BI137" s="231">
        <f>IF(O137="nulová",K137,0)</f>
        <v>0</v>
      </c>
      <c r="BJ137" s="19" t="s">
        <v>84</v>
      </c>
      <c r="BK137" s="231">
        <f>ROUND(P137*H137,2)</f>
        <v>0</v>
      </c>
      <c r="BL137" s="19" t="s">
        <v>218</v>
      </c>
      <c r="BM137" s="230" t="s">
        <v>2882</v>
      </c>
    </row>
    <row r="138" s="2" customFormat="1">
      <c r="A138" s="40"/>
      <c r="B138" s="41"/>
      <c r="C138" s="42"/>
      <c r="D138" s="232" t="s">
        <v>220</v>
      </c>
      <c r="E138" s="42"/>
      <c r="F138" s="233" t="s">
        <v>1762</v>
      </c>
      <c r="G138" s="42"/>
      <c r="H138" s="42"/>
      <c r="I138" s="234"/>
      <c r="J138" s="234"/>
      <c r="K138" s="42"/>
      <c r="L138" s="42"/>
      <c r="M138" s="46"/>
      <c r="N138" s="235"/>
      <c r="O138" s="236"/>
      <c r="P138" s="86"/>
      <c r="Q138" s="86"/>
      <c r="R138" s="86"/>
      <c r="S138" s="86"/>
      <c r="T138" s="86"/>
      <c r="U138" s="86"/>
      <c r="V138" s="86"/>
      <c r="W138" s="86"/>
      <c r="X138" s="87"/>
      <c r="Y138" s="40"/>
      <c r="Z138" s="40"/>
      <c r="AA138" s="40"/>
      <c r="AB138" s="40"/>
      <c r="AC138" s="40"/>
      <c r="AD138" s="40"/>
      <c r="AE138" s="40"/>
      <c r="AT138" s="19" t="s">
        <v>220</v>
      </c>
      <c r="AU138" s="19" t="s">
        <v>86</v>
      </c>
    </row>
    <row r="139" s="13" customFormat="1">
      <c r="A139" s="13"/>
      <c r="B139" s="237"/>
      <c r="C139" s="238"/>
      <c r="D139" s="232" t="s">
        <v>222</v>
      </c>
      <c r="E139" s="239" t="s">
        <v>22</v>
      </c>
      <c r="F139" s="240" t="s">
        <v>2883</v>
      </c>
      <c r="G139" s="238"/>
      <c r="H139" s="241">
        <v>211.43700000000001</v>
      </c>
      <c r="I139" s="242"/>
      <c r="J139" s="242"/>
      <c r="K139" s="238"/>
      <c r="L139" s="238"/>
      <c r="M139" s="243"/>
      <c r="N139" s="244"/>
      <c r="O139" s="245"/>
      <c r="P139" s="245"/>
      <c r="Q139" s="245"/>
      <c r="R139" s="245"/>
      <c r="S139" s="245"/>
      <c r="T139" s="245"/>
      <c r="U139" s="245"/>
      <c r="V139" s="245"/>
      <c r="W139" s="245"/>
      <c r="X139" s="246"/>
      <c r="Y139" s="13"/>
      <c r="Z139" s="13"/>
      <c r="AA139" s="13"/>
      <c r="AB139" s="13"/>
      <c r="AC139" s="13"/>
      <c r="AD139" s="13"/>
      <c r="AE139" s="13"/>
      <c r="AT139" s="247" t="s">
        <v>222</v>
      </c>
      <c r="AU139" s="247" t="s">
        <v>86</v>
      </c>
      <c r="AV139" s="13" t="s">
        <v>86</v>
      </c>
      <c r="AW139" s="13" t="s">
        <v>5</v>
      </c>
      <c r="AX139" s="13" t="s">
        <v>77</v>
      </c>
      <c r="AY139" s="247" t="s">
        <v>211</v>
      </c>
    </row>
    <row r="140" s="13" customFormat="1">
      <c r="A140" s="13"/>
      <c r="B140" s="237"/>
      <c r="C140" s="238"/>
      <c r="D140" s="232" t="s">
        <v>222</v>
      </c>
      <c r="E140" s="239" t="s">
        <v>22</v>
      </c>
      <c r="F140" s="240" t="s">
        <v>2884</v>
      </c>
      <c r="G140" s="238"/>
      <c r="H140" s="241">
        <v>0.45100000000000001</v>
      </c>
      <c r="I140" s="242"/>
      <c r="J140" s="242"/>
      <c r="K140" s="238"/>
      <c r="L140" s="238"/>
      <c r="M140" s="243"/>
      <c r="N140" s="244"/>
      <c r="O140" s="245"/>
      <c r="P140" s="245"/>
      <c r="Q140" s="245"/>
      <c r="R140" s="245"/>
      <c r="S140" s="245"/>
      <c r="T140" s="245"/>
      <c r="U140" s="245"/>
      <c r="V140" s="245"/>
      <c r="W140" s="245"/>
      <c r="X140" s="246"/>
      <c r="Y140" s="13"/>
      <c r="Z140" s="13"/>
      <c r="AA140" s="13"/>
      <c r="AB140" s="13"/>
      <c r="AC140" s="13"/>
      <c r="AD140" s="13"/>
      <c r="AE140" s="13"/>
      <c r="AT140" s="247" t="s">
        <v>222</v>
      </c>
      <c r="AU140" s="247" t="s">
        <v>86</v>
      </c>
      <c r="AV140" s="13" t="s">
        <v>86</v>
      </c>
      <c r="AW140" s="13" t="s">
        <v>5</v>
      </c>
      <c r="AX140" s="13" t="s">
        <v>77</v>
      </c>
      <c r="AY140" s="247" t="s">
        <v>211</v>
      </c>
    </row>
    <row r="141" s="13" customFormat="1">
      <c r="A141" s="13"/>
      <c r="B141" s="237"/>
      <c r="C141" s="238"/>
      <c r="D141" s="232" t="s">
        <v>222</v>
      </c>
      <c r="E141" s="239" t="s">
        <v>22</v>
      </c>
      <c r="F141" s="240" t="s">
        <v>2885</v>
      </c>
      <c r="G141" s="238"/>
      <c r="H141" s="241">
        <v>84.597999999999999</v>
      </c>
      <c r="I141" s="242"/>
      <c r="J141" s="242"/>
      <c r="K141" s="238"/>
      <c r="L141" s="238"/>
      <c r="M141" s="243"/>
      <c r="N141" s="244"/>
      <c r="O141" s="245"/>
      <c r="P141" s="245"/>
      <c r="Q141" s="245"/>
      <c r="R141" s="245"/>
      <c r="S141" s="245"/>
      <c r="T141" s="245"/>
      <c r="U141" s="245"/>
      <c r="V141" s="245"/>
      <c r="W141" s="245"/>
      <c r="X141" s="246"/>
      <c r="Y141" s="13"/>
      <c r="Z141" s="13"/>
      <c r="AA141" s="13"/>
      <c r="AB141" s="13"/>
      <c r="AC141" s="13"/>
      <c r="AD141" s="13"/>
      <c r="AE141" s="13"/>
      <c r="AT141" s="247" t="s">
        <v>222</v>
      </c>
      <c r="AU141" s="247" t="s">
        <v>86</v>
      </c>
      <c r="AV141" s="13" t="s">
        <v>86</v>
      </c>
      <c r="AW141" s="13" t="s">
        <v>5</v>
      </c>
      <c r="AX141" s="13" t="s">
        <v>77</v>
      </c>
      <c r="AY141" s="247" t="s">
        <v>211</v>
      </c>
    </row>
    <row r="142" s="13" customFormat="1">
      <c r="A142" s="13"/>
      <c r="B142" s="237"/>
      <c r="C142" s="238"/>
      <c r="D142" s="232" t="s">
        <v>222</v>
      </c>
      <c r="E142" s="239" t="s">
        <v>22</v>
      </c>
      <c r="F142" s="240" t="s">
        <v>2886</v>
      </c>
      <c r="G142" s="238"/>
      <c r="H142" s="241">
        <v>1.05</v>
      </c>
      <c r="I142" s="242"/>
      <c r="J142" s="242"/>
      <c r="K142" s="238"/>
      <c r="L142" s="238"/>
      <c r="M142" s="243"/>
      <c r="N142" s="244"/>
      <c r="O142" s="245"/>
      <c r="P142" s="245"/>
      <c r="Q142" s="245"/>
      <c r="R142" s="245"/>
      <c r="S142" s="245"/>
      <c r="T142" s="245"/>
      <c r="U142" s="245"/>
      <c r="V142" s="245"/>
      <c r="W142" s="245"/>
      <c r="X142" s="246"/>
      <c r="Y142" s="13"/>
      <c r="Z142" s="13"/>
      <c r="AA142" s="13"/>
      <c r="AB142" s="13"/>
      <c r="AC142" s="13"/>
      <c r="AD142" s="13"/>
      <c r="AE142" s="13"/>
      <c r="AT142" s="247" t="s">
        <v>222</v>
      </c>
      <c r="AU142" s="247" t="s">
        <v>86</v>
      </c>
      <c r="AV142" s="13" t="s">
        <v>86</v>
      </c>
      <c r="AW142" s="13" t="s">
        <v>5</v>
      </c>
      <c r="AX142" s="13" t="s">
        <v>77</v>
      </c>
      <c r="AY142" s="247" t="s">
        <v>211</v>
      </c>
    </row>
    <row r="143" s="13" customFormat="1">
      <c r="A143" s="13"/>
      <c r="B143" s="237"/>
      <c r="C143" s="238"/>
      <c r="D143" s="232" t="s">
        <v>222</v>
      </c>
      <c r="E143" s="239" t="s">
        <v>22</v>
      </c>
      <c r="F143" s="240" t="s">
        <v>2887</v>
      </c>
      <c r="G143" s="238"/>
      <c r="H143" s="241">
        <v>2.2000000000000002</v>
      </c>
      <c r="I143" s="242"/>
      <c r="J143" s="242"/>
      <c r="K143" s="238"/>
      <c r="L143" s="238"/>
      <c r="M143" s="243"/>
      <c r="N143" s="244"/>
      <c r="O143" s="245"/>
      <c r="P143" s="245"/>
      <c r="Q143" s="245"/>
      <c r="R143" s="245"/>
      <c r="S143" s="245"/>
      <c r="T143" s="245"/>
      <c r="U143" s="245"/>
      <c r="V143" s="245"/>
      <c r="W143" s="245"/>
      <c r="X143" s="246"/>
      <c r="Y143" s="13"/>
      <c r="Z143" s="13"/>
      <c r="AA143" s="13"/>
      <c r="AB143" s="13"/>
      <c r="AC143" s="13"/>
      <c r="AD143" s="13"/>
      <c r="AE143" s="13"/>
      <c r="AT143" s="247" t="s">
        <v>222</v>
      </c>
      <c r="AU143" s="247" t="s">
        <v>86</v>
      </c>
      <c r="AV143" s="13" t="s">
        <v>86</v>
      </c>
      <c r="AW143" s="13" t="s">
        <v>5</v>
      </c>
      <c r="AX143" s="13" t="s">
        <v>77</v>
      </c>
      <c r="AY143" s="247" t="s">
        <v>211</v>
      </c>
    </row>
    <row r="144" s="13" customFormat="1">
      <c r="A144" s="13"/>
      <c r="B144" s="237"/>
      <c r="C144" s="238"/>
      <c r="D144" s="232" t="s">
        <v>222</v>
      </c>
      <c r="E144" s="239" t="s">
        <v>22</v>
      </c>
      <c r="F144" s="240" t="s">
        <v>2888</v>
      </c>
      <c r="G144" s="238"/>
      <c r="H144" s="241">
        <v>-2.9399999999999999</v>
      </c>
      <c r="I144" s="242"/>
      <c r="J144" s="242"/>
      <c r="K144" s="238"/>
      <c r="L144" s="238"/>
      <c r="M144" s="243"/>
      <c r="N144" s="244"/>
      <c r="O144" s="245"/>
      <c r="P144" s="245"/>
      <c r="Q144" s="245"/>
      <c r="R144" s="245"/>
      <c r="S144" s="245"/>
      <c r="T144" s="245"/>
      <c r="U144" s="245"/>
      <c r="V144" s="245"/>
      <c r="W144" s="245"/>
      <c r="X144" s="246"/>
      <c r="Y144" s="13"/>
      <c r="Z144" s="13"/>
      <c r="AA144" s="13"/>
      <c r="AB144" s="13"/>
      <c r="AC144" s="13"/>
      <c r="AD144" s="13"/>
      <c r="AE144" s="13"/>
      <c r="AT144" s="247" t="s">
        <v>222</v>
      </c>
      <c r="AU144" s="247" t="s">
        <v>86</v>
      </c>
      <c r="AV144" s="13" t="s">
        <v>86</v>
      </c>
      <c r="AW144" s="13" t="s">
        <v>5</v>
      </c>
      <c r="AX144" s="13" t="s">
        <v>77</v>
      </c>
      <c r="AY144" s="247" t="s">
        <v>211</v>
      </c>
    </row>
    <row r="145" s="13" customFormat="1">
      <c r="A145" s="13"/>
      <c r="B145" s="237"/>
      <c r="C145" s="238"/>
      <c r="D145" s="232" t="s">
        <v>222</v>
      </c>
      <c r="E145" s="239" t="s">
        <v>22</v>
      </c>
      <c r="F145" s="240" t="s">
        <v>2889</v>
      </c>
      <c r="G145" s="238"/>
      <c r="H145" s="241">
        <v>111.13200000000001</v>
      </c>
      <c r="I145" s="242"/>
      <c r="J145" s="242"/>
      <c r="K145" s="238"/>
      <c r="L145" s="238"/>
      <c r="M145" s="243"/>
      <c r="N145" s="244"/>
      <c r="O145" s="245"/>
      <c r="P145" s="245"/>
      <c r="Q145" s="245"/>
      <c r="R145" s="245"/>
      <c r="S145" s="245"/>
      <c r="T145" s="245"/>
      <c r="U145" s="245"/>
      <c r="V145" s="245"/>
      <c r="W145" s="245"/>
      <c r="X145" s="246"/>
      <c r="Y145" s="13"/>
      <c r="Z145" s="13"/>
      <c r="AA145" s="13"/>
      <c r="AB145" s="13"/>
      <c r="AC145" s="13"/>
      <c r="AD145" s="13"/>
      <c r="AE145" s="13"/>
      <c r="AT145" s="247" t="s">
        <v>222</v>
      </c>
      <c r="AU145" s="247" t="s">
        <v>86</v>
      </c>
      <c r="AV145" s="13" t="s">
        <v>86</v>
      </c>
      <c r="AW145" s="13" t="s">
        <v>5</v>
      </c>
      <c r="AX145" s="13" t="s">
        <v>77</v>
      </c>
      <c r="AY145" s="247" t="s">
        <v>211</v>
      </c>
    </row>
    <row r="146" s="13" customFormat="1">
      <c r="A146" s="13"/>
      <c r="B146" s="237"/>
      <c r="C146" s="238"/>
      <c r="D146" s="232" t="s">
        <v>222</v>
      </c>
      <c r="E146" s="239" t="s">
        <v>22</v>
      </c>
      <c r="F146" s="240" t="s">
        <v>1768</v>
      </c>
      <c r="G146" s="238"/>
      <c r="H146" s="241">
        <v>-3.6000000000000001</v>
      </c>
      <c r="I146" s="242"/>
      <c r="J146" s="242"/>
      <c r="K146" s="238"/>
      <c r="L146" s="238"/>
      <c r="M146" s="243"/>
      <c r="N146" s="244"/>
      <c r="O146" s="245"/>
      <c r="P146" s="245"/>
      <c r="Q146" s="245"/>
      <c r="R146" s="245"/>
      <c r="S146" s="245"/>
      <c r="T146" s="245"/>
      <c r="U146" s="245"/>
      <c r="V146" s="245"/>
      <c r="W146" s="245"/>
      <c r="X146" s="246"/>
      <c r="Y146" s="13"/>
      <c r="Z146" s="13"/>
      <c r="AA146" s="13"/>
      <c r="AB146" s="13"/>
      <c r="AC146" s="13"/>
      <c r="AD146" s="13"/>
      <c r="AE146" s="13"/>
      <c r="AT146" s="247" t="s">
        <v>222</v>
      </c>
      <c r="AU146" s="247" t="s">
        <v>86</v>
      </c>
      <c r="AV146" s="13" t="s">
        <v>86</v>
      </c>
      <c r="AW146" s="13" t="s">
        <v>5</v>
      </c>
      <c r="AX146" s="13" t="s">
        <v>77</v>
      </c>
      <c r="AY146" s="247" t="s">
        <v>211</v>
      </c>
    </row>
    <row r="147" s="13" customFormat="1">
      <c r="A147" s="13"/>
      <c r="B147" s="237"/>
      <c r="C147" s="238"/>
      <c r="D147" s="232" t="s">
        <v>222</v>
      </c>
      <c r="E147" s="239" t="s">
        <v>22</v>
      </c>
      <c r="F147" s="240" t="s">
        <v>2890</v>
      </c>
      <c r="G147" s="238"/>
      <c r="H147" s="241">
        <v>4.2000000000000002</v>
      </c>
      <c r="I147" s="242"/>
      <c r="J147" s="242"/>
      <c r="K147" s="238"/>
      <c r="L147" s="238"/>
      <c r="M147" s="243"/>
      <c r="N147" s="244"/>
      <c r="O147" s="245"/>
      <c r="P147" s="245"/>
      <c r="Q147" s="245"/>
      <c r="R147" s="245"/>
      <c r="S147" s="245"/>
      <c r="T147" s="245"/>
      <c r="U147" s="245"/>
      <c r="V147" s="245"/>
      <c r="W147" s="245"/>
      <c r="X147" s="246"/>
      <c r="Y147" s="13"/>
      <c r="Z147" s="13"/>
      <c r="AA147" s="13"/>
      <c r="AB147" s="13"/>
      <c r="AC147" s="13"/>
      <c r="AD147" s="13"/>
      <c r="AE147" s="13"/>
      <c r="AT147" s="247" t="s">
        <v>222</v>
      </c>
      <c r="AU147" s="247" t="s">
        <v>86</v>
      </c>
      <c r="AV147" s="13" t="s">
        <v>86</v>
      </c>
      <c r="AW147" s="13" t="s">
        <v>5</v>
      </c>
      <c r="AX147" s="13" t="s">
        <v>77</v>
      </c>
      <c r="AY147" s="247" t="s">
        <v>211</v>
      </c>
    </row>
    <row r="148" s="13" customFormat="1">
      <c r="A148" s="13"/>
      <c r="B148" s="237"/>
      <c r="C148" s="238"/>
      <c r="D148" s="232" t="s">
        <v>222</v>
      </c>
      <c r="E148" s="239" t="s">
        <v>22</v>
      </c>
      <c r="F148" s="240" t="s">
        <v>2891</v>
      </c>
      <c r="G148" s="238"/>
      <c r="H148" s="241">
        <v>3.8929999999999998</v>
      </c>
      <c r="I148" s="242"/>
      <c r="J148" s="242"/>
      <c r="K148" s="238"/>
      <c r="L148" s="238"/>
      <c r="M148" s="243"/>
      <c r="N148" s="244"/>
      <c r="O148" s="245"/>
      <c r="P148" s="245"/>
      <c r="Q148" s="245"/>
      <c r="R148" s="245"/>
      <c r="S148" s="245"/>
      <c r="T148" s="245"/>
      <c r="U148" s="245"/>
      <c r="V148" s="245"/>
      <c r="W148" s="245"/>
      <c r="X148" s="246"/>
      <c r="Y148" s="13"/>
      <c r="Z148" s="13"/>
      <c r="AA148" s="13"/>
      <c r="AB148" s="13"/>
      <c r="AC148" s="13"/>
      <c r="AD148" s="13"/>
      <c r="AE148" s="13"/>
      <c r="AT148" s="247" t="s">
        <v>222</v>
      </c>
      <c r="AU148" s="247" t="s">
        <v>86</v>
      </c>
      <c r="AV148" s="13" t="s">
        <v>86</v>
      </c>
      <c r="AW148" s="13" t="s">
        <v>5</v>
      </c>
      <c r="AX148" s="13" t="s">
        <v>77</v>
      </c>
      <c r="AY148" s="247" t="s">
        <v>211</v>
      </c>
    </row>
    <row r="149" s="13" customFormat="1">
      <c r="A149" s="13"/>
      <c r="B149" s="237"/>
      <c r="C149" s="238"/>
      <c r="D149" s="232" t="s">
        <v>222</v>
      </c>
      <c r="E149" s="239" t="s">
        <v>22</v>
      </c>
      <c r="F149" s="240" t="s">
        <v>2892</v>
      </c>
      <c r="G149" s="238"/>
      <c r="H149" s="241">
        <v>88.893000000000001</v>
      </c>
      <c r="I149" s="242"/>
      <c r="J149" s="242"/>
      <c r="K149" s="238"/>
      <c r="L149" s="238"/>
      <c r="M149" s="243"/>
      <c r="N149" s="244"/>
      <c r="O149" s="245"/>
      <c r="P149" s="245"/>
      <c r="Q149" s="245"/>
      <c r="R149" s="245"/>
      <c r="S149" s="245"/>
      <c r="T149" s="245"/>
      <c r="U149" s="245"/>
      <c r="V149" s="245"/>
      <c r="W149" s="245"/>
      <c r="X149" s="246"/>
      <c r="Y149" s="13"/>
      <c r="Z149" s="13"/>
      <c r="AA149" s="13"/>
      <c r="AB149" s="13"/>
      <c r="AC149" s="13"/>
      <c r="AD149" s="13"/>
      <c r="AE149" s="13"/>
      <c r="AT149" s="247" t="s">
        <v>222</v>
      </c>
      <c r="AU149" s="247" t="s">
        <v>86</v>
      </c>
      <c r="AV149" s="13" t="s">
        <v>86</v>
      </c>
      <c r="AW149" s="13" t="s">
        <v>5</v>
      </c>
      <c r="AX149" s="13" t="s">
        <v>77</v>
      </c>
      <c r="AY149" s="247" t="s">
        <v>211</v>
      </c>
    </row>
    <row r="150" s="13" customFormat="1">
      <c r="A150" s="13"/>
      <c r="B150" s="237"/>
      <c r="C150" s="238"/>
      <c r="D150" s="232" t="s">
        <v>222</v>
      </c>
      <c r="E150" s="239" t="s">
        <v>22</v>
      </c>
      <c r="F150" s="240" t="s">
        <v>1778</v>
      </c>
      <c r="G150" s="238"/>
      <c r="H150" s="241">
        <v>-1.8</v>
      </c>
      <c r="I150" s="242"/>
      <c r="J150" s="242"/>
      <c r="K150" s="238"/>
      <c r="L150" s="238"/>
      <c r="M150" s="243"/>
      <c r="N150" s="244"/>
      <c r="O150" s="245"/>
      <c r="P150" s="245"/>
      <c r="Q150" s="245"/>
      <c r="R150" s="245"/>
      <c r="S150" s="245"/>
      <c r="T150" s="245"/>
      <c r="U150" s="245"/>
      <c r="V150" s="245"/>
      <c r="W150" s="245"/>
      <c r="X150" s="246"/>
      <c r="Y150" s="13"/>
      <c r="Z150" s="13"/>
      <c r="AA150" s="13"/>
      <c r="AB150" s="13"/>
      <c r="AC150" s="13"/>
      <c r="AD150" s="13"/>
      <c r="AE150" s="13"/>
      <c r="AT150" s="247" t="s">
        <v>222</v>
      </c>
      <c r="AU150" s="247" t="s">
        <v>86</v>
      </c>
      <c r="AV150" s="13" t="s">
        <v>86</v>
      </c>
      <c r="AW150" s="13" t="s">
        <v>5</v>
      </c>
      <c r="AX150" s="13" t="s">
        <v>77</v>
      </c>
      <c r="AY150" s="247" t="s">
        <v>211</v>
      </c>
    </row>
    <row r="151" s="13" customFormat="1">
      <c r="A151" s="13"/>
      <c r="B151" s="237"/>
      <c r="C151" s="238"/>
      <c r="D151" s="232" t="s">
        <v>222</v>
      </c>
      <c r="E151" s="239" t="s">
        <v>22</v>
      </c>
      <c r="F151" s="240" t="s">
        <v>2893</v>
      </c>
      <c r="G151" s="238"/>
      <c r="H151" s="241">
        <v>59.345999999999997</v>
      </c>
      <c r="I151" s="242"/>
      <c r="J151" s="242"/>
      <c r="K151" s="238"/>
      <c r="L151" s="238"/>
      <c r="M151" s="243"/>
      <c r="N151" s="244"/>
      <c r="O151" s="245"/>
      <c r="P151" s="245"/>
      <c r="Q151" s="245"/>
      <c r="R151" s="245"/>
      <c r="S151" s="245"/>
      <c r="T151" s="245"/>
      <c r="U151" s="245"/>
      <c r="V151" s="245"/>
      <c r="W151" s="245"/>
      <c r="X151" s="246"/>
      <c r="Y151" s="13"/>
      <c r="Z151" s="13"/>
      <c r="AA151" s="13"/>
      <c r="AB151" s="13"/>
      <c r="AC151" s="13"/>
      <c r="AD151" s="13"/>
      <c r="AE151" s="13"/>
      <c r="AT151" s="247" t="s">
        <v>222</v>
      </c>
      <c r="AU151" s="247" t="s">
        <v>86</v>
      </c>
      <c r="AV151" s="13" t="s">
        <v>86</v>
      </c>
      <c r="AW151" s="13" t="s">
        <v>5</v>
      </c>
      <c r="AX151" s="13" t="s">
        <v>77</v>
      </c>
      <c r="AY151" s="247" t="s">
        <v>211</v>
      </c>
    </row>
    <row r="152" s="13" customFormat="1">
      <c r="A152" s="13"/>
      <c r="B152" s="237"/>
      <c r="C152" s="238"/>
      <c r="D152" s="232" t="s">
        <v>222</v>
      </c>
      <c r="E152" s="239" t="s">
        <v>22</v>
      </c>
      <c r="F152" s="240" t="s">
        <v>2894</v>
      </c>
      <c r="G152" s="238"/>
      <c r="H152" s="241">
        <v>2.04</v>
      </c>
      <c r="I152" s="242"/>
      <c r="J152" s="242"/>
      <c r="K152" s="238"/>
      <c r="L152" s="238"/>
      <c r="M152" s="243"/>
      <c r="N152" s="244"/>
      <c r="O152" s="245"/>
      <c r="P152" s="245"/>
      <c r="Q152" s="245"/>
      <c r="R152" s="245"/>
      <c r="S152" s="245"/>
      <c r="T152" s="245"/>
      <c r="U152" s="245"/>
      <c r="V152" s="245"/>
      <c r="W152" s="245"/>
      <c r="X152" s="246"/>
      <c r="Y152" s="13"/>
      <c r="Z152" s="13"/>
      <c r="AA152" s="13"/>
      <c r="AB152" s="13"/>
      <c r="AC152" s="13"/>
      <c r="AD152" s="13"/>
      <c r="AE152" s="13"/>
      <c r="AT152" s="247" t="s">
        <v>222</v>
      </c>
      <c r="AU152" s="247" t="s">
        <v>86</v>
      </c>
      <c r="AV152" s="13" t="s">
        <v>86</v>
      </c>
      <c r="AW152" s="13" t="s">
        <v>5</v>
      </c>
      <c r="AX152" s="13" t="s">
        <v>77</v>
      </c>
      <c r="AY152" s="247" t="s">
        <v>211</v>
      </c>
    </row>
    <row r="153" s="13" customFormat="1">
      <c r="A153" s="13"/>
      <c r="B153" s="237"/>
      <c r="C153" s="238"/>
      <c r="D153" s="232" t="s">
        <v>222</v>
      </c>
      <c r="E153" s="239" t="s">
        <v>22</v>
      </c>
      <c r="F153" s="240" t="s">
        <v>2895</v>
      </c>
      <c r="G153" s="238"/>
      <c r="H153" s="241">
        <v>88.988</v>
      </c>
      <c r="I153" s="242"/>
      <c r="J153" s="242"/>
      <c r="K153" s="238"/>
      <c r="L153" s="238"/>
      <c r="M153" s="243"/>
      <c r="N153" s="244"/>
      <c r="O153" s="245"/>
      <c r="P153" s="245"/>
      <c r="Q153" s="245"/>
      <c r="R153" s="245"/>
      <c r="S153" s="245"/>
      <c r="T153" s="245"/>
      <c r="U153" s="245"/>
      <c r="V153" s="245"/>
      <c r="W153" s="245"/>
      <c r="X153" s="246"/>
      <c r="Y153" s="13"/>
      <c r="Z153" s="13"/>
      <c r="AA153" s="13"/>
      <c r="AB153" s="13"/>
      <c r="AC153" s="13"/>
      <c r="AD153" s="13"/>
      <c r="AE153" s="13"/>
      <c r="AT153" s="247" t="s">
        <v>222</v>
      </c>
      <c r="AU153" s="247" t="s">
        <v>86</v>
      </c>
      <c r="AV153" s="13" t="s">
        <v>86</v>
      </c>
      <c r="AW153" s="13" t="s">
        <v>5</v>
      </c>
      <c r="AX153" s="13" t="s">
        <v>77</v>
      </c>
      <c r="AY153" s="247" t="s">
        <v>211</v>
      </c>
    </row>
    <row r="154" s="13" customFormat="1">
      <c r="A154" s="13"/>
      <c r="B154" s="237"/>
      <c r="C154" s="238"/>
      <c r="D154" s="232" t="s">
        <v>222</v>
      </c>
      <c r="E154" s="239" t="s">
        <v>22</v>
      </c>
      <c r="F154" s="240" t="s">
        <v>1777</v>
      </c>
      <c r="G154" s="238"/>
      <c r="H154" s="241">
        <v>-1.6000000000000001</v>
      </c>
      <c r="I154" s="242"/>
      <c r="J154" s="242"/>
      <c r="K154" s="238"/>
      <c r="L154" s="238"/>
      <c r="M154" s="243"/>
      <c r="N154" s="244"/>
      <c r="O154" s="245"/>
      <c r="P154" s="245"/>
      <c r="Q154" s="245"/>
      <c r="R154" s="245"/>
      <c r="S154" s="245"/>
      <c r="T154" s="245"/>
      <c r="U154" s="245"/>
      <c r="V154" s="245"/>
      <c r="W154" s="245"/>
      <c r="X154" s="246"/>
      <c r="Y154" s="13"/>
      <c r="Z154" s="13"/>
      <c r="AA154" s="13"/>
      <c r="AB154" s="13"/>
      <c r="AC154" s="13"/>
      <c r="AD154" s="13"/>
      <c r="AE154" s="13"/>
      <c r="AT154" s="247" t="s">
        <v>222</v>
      </c>
      <c r="AU154" s="247" t="s">
        <v>86</v>
      </c>
      <c r="AV154" s="13" t="s">
        <v>86</v>
      </c>
      <c r="AW154" s="13" t="s">
        <v>5</v>
      </c>
      <c r="AX154" s="13" t="s">
        <v>77</v>
      </c>
      <c r="AY154" s="247" t="s">
        <v>211</v>
      </c>
    </row>
    <row r="155" s="13" customFormat="1">
      <c r="A155" s="13"/>
      <c r="B155" s="237"/>
      <c r="C155" s="238"/>
      <c r="D155" s="232" t="s">
        <v>222</v>
      </c>
      <c r="E155" s="239" t="s">
        <v>22</v>
      </c>
      <c r="F155" s="240" t="s">
        <v>2896</v>
      </c>
      <c r="G155" s="238"/>
      <c r="H155" s="241">
        <v>-2</v>
      </c>
      <c r="I155" s="242"/>
      <c r="J155" s="242"/>
      <c r="K155" s="238"/>
      <c r="L155" s="238"/>
      <c r="M155" s="243"/>
      <c r="N155" s="244"/>
      <c r="O155" s="245"/>
      <c r="P155" s="245"/>
      <c r="Q155" s="245"/>
      <c r="R155" s="245"/>
      <c r="S155" s="245"/>
      <c r="T155" s="245"/>
      <c r="U155" s="245"/>
      <c r="V155" s="245"/>
      <c r="W155" s="245"/>
      <c r="X155" s="246"/>
      <c r="Y155" s="13"/>
      <c r="Z155" s="13"/>
      <c r="AA155" s="13"/>
      <c r="AB155" s="13"/>
      <c r="AC155" s="13"/>
      <c r="AD155" s="13"/>
      <c r="AE155" s="13"/>
      <c r="AT155" s="247" t="s">
        <v>222</v>
      </c>
      <c r="AU155" s="247" t="s">
        <v>86</v>
      </c>
      <c r="AV155" s="13" t="s">
        <v>86</v>
      </c>
      <c r="AW155" s="13" t="s">
        <v>5</v>
      </c>
      <c r="AX155" s="13" t="s">
        <v>77</v>
      </c>
      <c r="AY155" s="247" t="s">
        <v>211</v>
      </c>
    </row>
    <row r="156" s="13" customFormat="1">
      <c r="A156" s="13"/>
      <c r="B156" s="237"/>
      <c r="C156" s="238"/>
      <c r="D156" s="232" t="s">
        <v>222</v>
      </c>
      <c r="E156" s="239" t="s">
        <v>22</v>
      </c>
      <c r="F156" s="240" t="s">
        <v>2897</v>
      </c>
      <c r="G156" s="238"/>
      <c r="H156" s="241">
        <v>49.832999999999998</v>
      </c>
      <c r="I156" s="242"/>
      <c r="J156" s="242"/>
      <c r="K156" s="238"/>
      <c r="L156" s="238"/>
      <c r="M156" s="243"/>
      <c r="N156" s="244"/>
      <c r="O156" s="245"/>
      <c r="P156" s="245"/>
      <c r="Q156" s="245"/>
      <c r="R156" s="245"/>
      <c r="S156" s="245"/>
      <c r="T156" s="245"/>
      <c r="U156" s="245"/>
      <c r="V156" s="245"/>
      <c r="W156" s="245"/>
      <c r="X156" s="246"/>
      <c r="Y156" s="13"/>
      <c r="Z156" s="13"/>
      <c r="AA156" s="13"/>
      <c r="AB156" s="13"/>
      <c r="AC156" s="13"/>
      <c r="AD156" s="13"/>
      <c r="AE156" s="13"/>
      <c r="AT156" s="247" t="s">
        <v>222</v>
      </c>
      <c r="AU156" s="247" t="s">
        <v>86</v>
      </c>
      <c r="AV156" s="13" t="s">
        <v>86</v>
      </c>
      <c r="AW156" s="13" t="s">
        <v>5</v>
      </c>
      <c r="AX156" s="13" t="s">
        <v>77</v>
      </c>
      <c r="AY156" s="247" t="s">
        <v>211</v>
      </c>
    </row>
    <row r="157" s="13" customFormat="1">
      <c r="A157" s="13"/>
      <c r="B157" s="237"/>
      <c r="C157" s="238"/>
      <c r="D157" s="232" t="s">
        <v>222</v>
      </c>
      <c r="E157" s="239" t="s">
        <v>22</v>
      </c>
      <c r="F157" s="240" t="s">
        <v>2896</v>
      </c>
      <c r="G157" s="238"/>
      <c r="H157" s="241">
        <v>-2</v>
      </c>
      <c r="I157" s="242"/>
      <c r="J157" s="242"/>
      <c r="K157" s="238"/>
      <c r="L157" s="238"/>
      <c r="M157" s="243"/>
      <c r="N157" s="244"/>
      <c r="O157" s="245"/>
      <c r="P157" s="245"/>
      <c r="Q157" s="245"/>
      <c r="R157" s="245"/>
      <c r="S157" s="245"/>
      <c r="T157" s="245"/>
      <c r="U157" s="245"/>
      <c r="V157" s="245"/>
      <c r="W157" s="245"/>
      <c r="X157" s="246"/>
      <c r="Y157" s="13"/>
      <c r="Z157" s="13"/>
      <c r="AA157" s="13"/>
      <c r="AB157" s="13"/>
      <c r="AC157" s="13"/>
      <c r="AD157" s="13"/>
      <c r="AE157" s="13"/>
      <c r="AT157" s="247" t="s">
        <v>222</v>
      </c>
      <c r="AU157" s="247" t="s">
        <v>86</v>
      </c>
      <c r="AV157" s="13" t="s">
        <v>86</v>
      </c>
      <c r="AW157" s="13" t="s">
        <v>5</v>
      </c>
      <c r="AX157" s="13" t="s">
        <v>77</v>
      </c>
      <c r="AY157" s="247" t="s">
        <v>211</v>
      </c>
    </row>
    <row r="158" s="14" customFormat="1">
      <c r="A158" s="14"/>
      <c r="B158" s="248"/>
      <c r="C158" s="249"/>
      <c r="D158" s="232" t="s">
        <v>222</v>
      </c>
      <c r="E158" s="250" t="s">
        <v>22</v>
      </c>
      <c r="F158" s="251" t="s">
        <v>1794</v>
      </c>
      <c r="G158" s="249"/>
      <c r="H158" s="252">
        <v>694.12099999999987</v>
      </c>
      <c r="I158" s="253"/>
      <c r="J158" s="253"/>
      <c r="K158" s="249"/>
      <c r="L158" s="249"/>
      <c r="M158" s="254"/>
      <c r="N158" s="255"/>
      <c r="O158" s="256"/>
      <c r="P158" s="256"/>
      <c r="Q158" s="256"/>
      <c r="R158" s="256"/>
      <c r="S158" s="256"/>
      <c r="T158" s="256"/>
      <c r="U158" s="256"/>
      <c r="V158" s="256"/>
      <c r="W158" s="256"/>
      <c r="X158" s="257"/>
      <c r="Y158" s="14"/>
      <c r="Z158" s="14"/>
      <c r="AA158" s="14"/>
      <c r="AB158" s="14"/>
      <c r="AC158" s="14"/>
      <c r="AD158" s="14"/>
      <c r="AE158" s="14"/>
      <c r="AT158" s="258" t="s">
        <v>222</v>
      </c>
      <c r="AU158" s="258" t="s">
        <v>86</v>
      </c>
      <c r="AV158" s="14" t="s">
        <v>218</v>
      </c>
      <c r="AW158" s="14" t="s">
        <v>5</v>
      </c>
      <c r="AX158" s="14" t="s">
        <v>84</v>
      </c>
      <c r="AY158" s="258" t="s">
        <v>211</v>
      </c>
    </row>
    <row r="159" s="2" customFormat="1" ht="24.15" customHeight="1">
      <c r="A159" s="40"/>
      <c r="B159" s="41"/>
      <c r="C159" s="218" t="s">
        <v>276</v>
      </c>
      <c r="D159" s="218" t="s">
        <v>213</v>
      </c>
      <c r="E159" s="219" t="s">
        <v>1795</v>
      </c>
      <c r="F159" s="220" t="s">
        <v>1796</v>
      </c>
      <c r="G159" s="221" t="s">
        <v>272</v>
      </c>
      <c r="H159" s="222">
        <v>694.12099999999998</v>
      </c>
      <c r="I159" s="223"/>
      <c r="J159" s="223"/>
      <c r="K159" s="224">
        <f>ROUND(P159*H159,2)</f>
        <v>0</v>
      </c>
      <c r="L159" s="220" t="s">
        <v>217</v>
      </c>
      <c r="M159" s="46"/>
      <c r="N159" s="225" t="s">
        <v>22</v>
      </c>
      <c r="O159" s="226" t="s">
        <v>46</v>
      </c>
      <c r="P159" s="227">
        <f>I159+J159</f>
        <v>0</v>
      </c>
      <c r="Q159" s="227">
        <f>ROUND(I159*H159,2)</f>
        <v>0</v>
      </c>
      <c r="R159" s="227">
        <f>ROUND(J159*H159,2)</f>
        <v>0</v>
      </c>
      <c r="S159" s="86"/>
      <c r="T159" s="228">
        <f>S159*H159</f>
        <v>0</v>
      </c>
      <c r="U159" s="228">
        <v>0.016</v>
      </c>
      <c r="V159" s="228">
        <f>U159*H159</f>
        <v>11.105936</v>
      </c>
      <c r="W159" s="228">
        <v>0</v>
      </c>
      <c r="X159" s="229">
        <f>W159*H159</f>
        <v>0</v>
      </c>
      <c r="Y159" s="40"/>
      <c r="Z159" s="40"/>
      <c r="AA159" s="40"/>
      <c r="AB159" s="40"/>
      <c r="AC159" s="40"/>
      <c r="AD159" s="40"/>
      <c r="AE159" s="40"/>
      <c r="AR159" s="230" t="s">
        <v>218</v>
      </c>
      <c r="AT159" s="230" t="s">
        <v>213</v>
      </c>
      <c r="AU159" s="230" t="s">
        <v>86</v>
      </c>
      <c r="AY159" s="19" t="s">
        <v>211</v>
      </c>
      <c r="BE159" s="231">
        <f>IF(O159="základní",K159,0)</f>
        <v>0</v>
      </c>
      <c r="BF159" s="231">
        <f>IF(O159="snížená",K159,0)</f>
        <v>0</v>
      </c>
      <c r="BG159" s="231">
        <f>IF(O159="zákl. přenesená",K159,0)</f>
        <v>0</v>
      </c>
      <c r="BH159" s="231">
        <f>IF(O159="sníž. přenesená",K159,0)</f>
        <v>0</v>
      </c>
      <c r="BI159" s="231">
        <f>IF(O159="nulová",K159,0)</f>
        <v>0</v>
      </c>
      <c r="BJ159" s="19" t="s">
        <v>84</v>
      </c>
      <c r="BK159" s="231">
        <f>ROUND(P159*H159,2)</f>
        <v>0</v>
      </c>
      <c r="BL159" s="19" t="s">
        <v>218</v>
      </c>
      <c r="BM159" s="230" t="s">
        <v>2898</v>
      </c>
    </row>
    <row r="160" s="2" customFormat="1">
      <c r="A160" s="40"/>
      <c r="B160" s="41"/>
      <c r="C160" s="42"/>
      <c r="D160" s="232" t="s">
        <v>220</v>
      </c>
      <c r="E160" s="42"/>
      <c r="F160" s="233" t="s">
        <v>1796</v>
      </c>
      <c r="G160" s="42"/>
      <c r="H160" s="42"/>
      <c r="I160" s="234"/>
      <c r="J160" s="234"/>
      <c r="K160" s="42"/>
      <c r="L160" s="42"/>
      <c r="M160" s="46"/>
      <c r="N160" s="235"/>
      <c r="O160" s="236"/>
      <c r="P160" s="86"/>
      <c r="Q160" s="86"/>
      <c r="R160" s="86"/>
      <c r="S160" s="86"/>
      <c r="T160" s="86"/>
      <c r="U160" s="86"/>
      <c r="V160" s="86"/>
      <c r="W160" s="86"/>
      <c r="X160" s="87"/>
      <c r="Y160" s="40"/>
      <c r="Z160" s="40"/>
      <c r="AA160" s="40"/>
      <c r="AB160" s="40"/>
      <c r="AC160" s="40"/>
      <c r="AD160" s="40"/>
      <c r="AE160" s="40"/>
      <c r="AT160" s="19" t="s">
        <v>220</v>
      </c>
      <c r="AU160" s="19" t="s">
        <v>86</v>
      </c>
    </row>
    <row r="161" s="13" customFormat="1">
      <c r="A161" s="13"/>
      <c r="B161" s="237"/>
      <c r="C161" s="238"/>
      <c r="D161" s="232" t="s">
        <v>222</v>
      </c>
      <c r="E161" s="239" t="s">
        <v>22</v>
      </c>
      <c r="F161" s="240" t="s">
        <v>2883</v>
      </c>
      <c r="G161" s="238"/>
      <c r="H161" s="241">
        <v>211.43700000000001</v>
      </c>
      <c r="I161" s="242"/>
      <c r="J161" s="242"/>
      <c r="K161" s="238"/>
      <c r="L161" s="238"/>
      <c r="M161" s="243"/>
      <c r="N161" s="244"/>
      <c r="O161" s="245"/>
      <c r="P161" s="245"/>
      <c r="Q161" s="245"/>
      <c r="R161" s="245"/>
      <c r="S161" s="245"/>
      <c r="T161" s="245"/>
      <c r="U161" s="245"/>
      <c r="V161" s="245"/>
      <c r="W161" s="245"/>
      <c r="X161" s="246"/>
      <c r="Y161" s="13"/>
      <c r="Z161" s="13"/>
      <c r="AA161" s="13"/>
      <c r="AB161" s="13"/>
      <c r="AC161" s="13"/>
      <c r="AD161" s="13"/>
      <c r="AE161" s="13"/>
      <c r="AT161" s="247" t="s">
        <v>222</v>
      </c>
      <c r="AU161" s="247" t="s">
        <v>86</v>
      </c>
      <c r="AV161" s="13" t="s">
        <v>86</v>
      </c>
      <c r="AW161" s="13" t="s">
        <v>5</v>
      </c>
      <c r="AX161" s="13" t="s">
        <v>77</v>
      </c>
      <c r="AY161" s="247" t="s">
        <v>211</v>
      </c>
    </row>
    <row r="162" s="13" customFormat="1">
      <c r="A162" s="13"/>
      <c r="B162" s="237"/>
      <c r="C162" s="238"/>
      <c r="D162" s="232" t="s">
        <v>222</v>
      </c>
      <c r="E162" s="239" t="s">
        <v>22</v>
      </c>
      <c r="F162" s="240" t="s">
        <v>2884</v>
      </c>
      <c r="G162" s="238"/>
      <c r="H162" s="241">
        <v>0.45100000000000001</v>
      </c>
      <c r="I162" s="242"/>
      <c r="J162" s="242"/>
      <c r="K162" s="238"/>
      <c r="L162" s="238"/>
      <c r="M162" s="243"/>
      <c r="N162" s="244"/>
      <c r="O162" s="245"/>
      <c r="P162" s="245"/>
      <c r="Q162" s="245"/>
      <c r="R162" s="245"/>
      <c r="S162" s="245"/>
      <c r="T162" s="245"/>
      <c r="U162" s="245"/>
      <c r="V162" s="245"/>
      <c r="W162" s="245"/>
      <c r="X162" s="246"/>
      <c r="Y162" s="13"/>
      <c r="Z162" s="13"/>
      <c r="AA162" s="13"/>
      <c r="AB162" s="13"/>
      <c r="AC162" s="13"/>
      <c r="AD162" s="13"/>
      <c r="AE162" s="13"/>
      <c r="AT162" s="247" t="s">
        <v>222</v>
      </c>
      <c r="AU162" s="247" t="s">
        <v>86</v>
      </c>
      <c r="AV162" s="13" t="s">
        <v>86</v>
      </c>
      <c r="AW162" s="13" t="s">
        <v>5</v>
      </c>
      <c r="AX162" s="13" t="s">
        <v>77</v>
      </c>
      <c r="AY162" s="247" t="s">
        <v>211</v>
      </c>
    </row>
    <row r="163" s="13" customFormat="1">
      <c r="A163" s="13"/>
      <c r="B163" s="237"/>
      <c r="C163" s="238"/>
      <c r="D163" s="232" t="s">
        <v>222</v>
      </c>
      <c r="E163" s="239" t="s">
        <v>22</v>
      </c>
      <c r="F163" s="240" t="s">
        <v>2885</v>
      </c>
      <c r="G163" s="238"/>
      <c r="H163" s="241">
        <v>84.597999999999999</v>
      </c>
      <c r="I163" s="242"/>
      <c r="J163" s="242"/>
      <c r="K163" s="238"/>
      <c r="L163" s="238"/>
      <c r="M163" s="243"/>
      <c r="N163" s="244"/>
      <c r="O163" s="245"/>
      <c r="P163" s="245"/>
      <c r="Q163" s="245"/>
      <c r="R163" s="245"/>
      <c r="S163" s="245"/>
      <c r="T163" s="245"/>
      <c r="U163" s="245"/>
      <c r="V163" s="245"/>
      <c r="W163" s="245"/>
      <c r="X163" s="246"/>
      <c r="Y163" s="13"/>
      <c r="Z163" s="13"/>
      <c r="AA163" s="13"/>
      <c r="AB163" s="13"/>
      <c r="AC163" s="13"/>
      <c r="AD163" s="13"/>
      <c r="AE163" s="13"/>
      <c r="AT163" s="247" t="s">
        <v>222</v>
      </c>
      <c r="AU163" s="247" t="s">
        <v>86</v>
      </c>
      <c r="AV163" s="13" t="s">
        <v>86</v>
      </c>
      <c r="AW163" s="13" t="s">
        <v>5</v>
      </c>
      <c r="AX163" s="13" t="s">
        <v>77</v>
      </c>
      <c r="AY163" s="247" t="s">
        <v>211</v>
      </c>
    </row>
    <row r="164" s="13" customFormat="1">
      <c r="A164" s="13"/>
      <c r="B164" s="237"/>
      <c r="C164" s="238"/>
      <c r="D164" s="232" t="s">
        <v>222</v>
      </c>
      <c r="E164" s="239" t="s">
        <v>22</v>
      </c>
      <c r="F164" s="240" t="s">
        <v>2886</v>
      </c>
      <c r="G164" s="238"/>
      <c r="H164" s="241">
        <v>1.05</v>
      </c>
      <c r="I164" s="242"/>
      <c r="J164" s="242"/>
      <c r="K164" s="238"/>
      <c r="L164" s="238"/>
      <c r="M164" s="243"/>
      <c r="N164" s="244"/>
      <c r="O164" s="245"/>
      <c r="P164" s="245"/>
      <c r="Q164" s="245"/>
      <c r="R164" s="245"/>
      <c r="S164" s="245"/>
      <c r="T164" s="245"/>
      <c r="U164" s="245"/>
      <c r="V164" s="245"/>
      <c r="W164" s="245"/>
      <c r="X164" s="246"/>
      <c r="Y164" s="13"/>
      <c r="Z164" s="13"/>
      <c r="AA164" s="13"/>
      <c r="AB164" s="13"/>
      <c r="AC164" s="13"/>
      <c r="AD164" s="13"/>
      <c r="AE164" s="13"/>
      <c r="AT164" s="247" t="s">
        <v>222</v>
      </c>
      <c r="AU164" s="247" t="s">
        <v>86</v>
      </c>
      <c r="AV164" s="13" t="s">
        <v>86</v>
      </c>
      <c r="AW164" s="13" t="s">
        <v>5</v>
      </c>
      <c r="AX164" s="13" t="s">
        <v>77</v>
      </c>
      <c r="AY164" s="247" t="s">
        <v>211</v>
      </c>
    </row>
    <row r="165" s="13" customFormat="1">
      <c r="A165" s="13"/>
      <c r="B165" s="237"/>
      <c r="C165" s="238"/>
      <c r="D165" s="232" t="s">
        <v>222</v>
      </c>
      <c r="E165" s="239" t="s">
        <v>22</v>
      </c>
      <c r="F165" s="240" t="s">
        <v>2887</v>
      </c>
      <c r="G165" s="238"/>
      <c r="H165" s="241">
        <v>2.2000000000000002</v>
      </c>
      <c r="I165" s="242"/>
      <c r="J165" s="242"/>
      <c r="K165" s="238"/>
      <c r="L165" s="238"/>
      <c r="M165" s="243"/>
      <c r="N165" s="244"/>
      <c r="O165" s="245"/>
      <c r="P165" s="245"/>
      <c r="Q165" s="245"/>
      <c r="R165" s="245"/>
      <c r="S165" s="245"/>
      <c r="T165" s="245"/>
      <c r="U165" s="245"/>
      <c r="V165" s="245"/>
      <c r="W165" s="245"/>
      <c r="X165" s="246"/>
      <c r="Y165" s="13"/>
      <c r="Z165" s="13"/>
      <c r="AA165" s="13"/>
      <c r="AB165" s="13"/>
      <c r="AC165" s="13"/>
      <c r="AD165" s="13"/>
      <c r="AE165" s="13"/>
      <c r="AT165" s="247" t="s">
        <v>222</v>
      </c>
      <c r="AU165" s="247" t="s">
        <v>86</v>
      </c>
      <c r="AV165" s="13" t="s">
        <v>86</v>
      </c>
      <c r="AW165" s="13" t="s">
        <v>5</v>
      </c>
      <c r="AX165" s="13" t="s">
        <v>77</v>
      </c>
      <c r="AY165" s="247" t="s">
        <v>211</v>
      </c>
    </row>
    <row r="166" s="13" customFormat="1">
      <c r="A166" s="13"/>
      <c r="B166" s="237"/>
      <c r="C166" s="238"/>
      <c r="D166" s="232" t="s">
        <v>222</v>
      </c>
      <c r="E166" s="239" t="s">
        <v>22</v>
      </c>
      <c r="F166" s="240" t="s">
        <v>2888</v>
      </c>
      <c r="G166" s="238"/>
      <c r="H166" s="241">
        <v>-2.9399999999999999</v>
      </c>
      <c r="I166" s="242"/>
      <c r="J166" s="242"/>
      <c r="K166" s="238"/>
      <c r="L166" s="238"/>
      <c r="M166" s="243"/>
      <c r="N166" s="244"/>
      <c r="O166" s="245"/>
      <c r="P166" s="245"/>
      <c r="Q166" s="245"/>
      <c r="R166" s="245"/>
      <c r="S166" s="245"/>
      <c r="T166" s="245"/>
      <c r="U166" s="245"/>
      <c r="V166" s="245"/>
      <c r="W166" s="245"/>
      <c r="X166" s="246"/>
      <c r="Y166" s="13"/>
      <c r="Z166" s="13"/>
      <c r="AA166" s="13"/>
      <c r="AB166" s="13"/>
      <c r="AC166" s="13"/>
      <c r="AD166" s="13"/>
      <c r="AE166" s="13"/>
      <c r="AT166" s="247" t="s">
        <v>222</v>
      </c>
      <c r="AU166" s="247" t="s">
        <v>86</v>
      </c>
      <c r="AV166" s="13" t="s">
        <v>86</v>
      </c>
      <c r="AW166" s="13" t="s">
        <v>5</v>
      </c>
      <c r="AX166" s="13" t="s">
        <v>77</v>
      </c>
      <c r="AY166" s="247" t="s">
        <v>211</v>
      </c>
    </row>
    <row r="167" s="13" customFormat="1">
      <c r="A167" s="13"/>
      <c r="B167" s="237"/>
      <c r="C167" s="238"/>
      <c r="D167" s="232" t="s">
        <v>222</v>
      </c>
      <c r="E167" s="239" t="s">
        <v>22</v>
      </c>
      <c r="F167" s="240" t="s">
        <v>2889</v>
      </c>
      <c r="G167" s="238"/>
      <c r="H167" s="241">
        <v>111.13200000000001</v>
      </c>
      <c r="I167" s="242"/>
      <c r="J167" s="242"/>
      <c r="K167" s="238"/>
      <c r="L167" s="238"/>
      <c r="M167" s="243"/>
      <c r="N167" s="244"/>
      <c r="O167" s="245"/>
      <c r="P167" s="245"/>
      <c r="Q167" s="245"/>
      <c r="R167" s="245"/>
      <c r="S167" s="245"/>
      <c r="T167" s="245"/>
      <c r="U167" s="245"/>
      <c r="V167" s="245"/>
      <c r="W167" s="245"/>
      <c r="X167" s="246"/>
      <c r="Y167" s="13"/>
      <c r="Z167" s="13"/>
      <c r="AA167" s="13"/>
      <c r="AB167" s="13"/>
      <c r="AC167" s="13"/>
      <c r="AD167" s="13"/>
      <c r="AE167" s="13"/>
      <c r="AT167" s="247" t="s">
        <v>222</v>
      </c>
      <c r="AU167" s="247" t="s">
        <v>86</v>
      </c>
      <c r="AV167" s="13" t="s">
        <v>86</v>
      </c>
      <c r="AW167" s="13" t="s">
        <v>5</v>
      </c>
      <c r="AX167" s="13" t="s">
        <v>77</v>
      </c>
      <c r="AY167" s="247" t="s">
        <v>211</v>
      </c>
    </row>
    <row r="168" s="13" customFormat="1">
      <c r="A168" s="13"/>
      <c r="B168" s="237"/>
      <c r="C168" s="238"/>
      <c r="D168" s="232" t="s">
        <v>222</v>
      </c>
      <c r="E168" s="239" t="s">
        <v>22</v>
      </c>
      <c r="F168" s="240" t="s">
        <v>1768</v>
      </c>
      <c r="G168" s="238"/>
      <c r="H168" s="241">
        <v>-3.6000000000000001</v>
      </c>
      <c r="I168" s="242"/>
      <c r="J168" s="242"/>
      <c r="K168" s="238"/>
      <c r="L168" s="238"/>
      <c r="M168" s="243"/>
      <c r="N168" s="244"/>
      <c r="O168" s="245"/>
      <c r="P168" s="245"/>
      <c r="Q168" s="245"/>
      <c r="R168" s="245"/>
      <c r="S168" s="245"/>
      <c r="T168" s="245"/>
      <c r="U168" s="245"/>
      <c r="V168" s="245"/>
      <c r="W168" s="245"/>
      <c r="X168" s="246"/>
      <c r="Y168" s="13"/>
      <c r="Z168" s="13"/>
      <c r="AA168" s="13"/>
      <c r="AB168" s="13"/>
      <c r="AC168" s="13"/>
      <c r="AD168" s="13"/>
      <c r="AE168" s="13"/>
      <c r="AT168" s="247" t="s">
        <v>222</v>
      </c>
      <c r="AU168" s="247" t="s">
        <v>86</v>
      </c>
      <c r="AV168" s="13" t="s">
        <v>86</v>
      </c>
      <c r="AW168" s="13" t="s">
        <v>5</v>
      </c>
      <c r="AX168" s="13" t="s">
        <v>77</v>
      </c>
      <c r="AY168" s="247" t="s">
        <v>211</v>
      </c>
    </row>
    <row r="169" s="13" customFormat="1">
      <c r="A169" s="13"/>
      <c r="B169" s="237"/>
      <c r="C169" s="238"/>
      <c r="D169" s="232" t="s">
        <v>222</v>
      </c>
      <c r="E169" s="239" t="s">
        <v>22</v>
      </c>
      <c r="F169" s="240" t="s">
        <v>2890</v>
      </c>
      <c r="G169" s="238"/>
      <c r="H169" s="241">
        <v>4.2000000000000002</v>
      </c>
      <c r="I169" s="242"/>
      <c r="J169" s="242"/>
      <c r="K169" s="238"/>
      <c r="L169" s="238"/>
      <c r="M169" s="243"/>
      <c r="N169" s="244"/>
      <c r="O169" s="245"/>
      <c r="P169" s="245"/>
      <c r="Q169" s="245"/>
      <c r="R169" s="245"/>
      <c r="S169" s="245"/>
      <c r="T169" s="245"/>
      <c r="U169" s="245"/>
      <c r="V169" s="245"/>
      <c r="W169" s="245"/>
      <c r="X169" s="246"/>
      <c r="Y169" s="13"/>
      <c r="Z169" s="13"/>
      <c r="AA169" s="13"/>
      <c r="AB169" s="13"/>
      <c r="AC169" s="13"/>
      <c r="AD169" s="13"/>
      <c r="AE169" s="13"/>
      <c r="AT169" s="247" t="s">
        <v>222</v>
      </c>
      <c r="AU169" s="247" t="s">
        <v>86</v>
      </c>
      <c r="AV169" s="13" t="s">
        <v>86</v>
      </c>
      <c r="AW169" s="13" t="s">
        <v>5</v>
      </c>
      <c r="AX169" s="13" t="s">
        <v>77</v>
      </c>
      <c r="AY169" s="247" t="s">
        <v>211</v>
      </c>
    </row>
    <row r="170" s="13" customFormat="1">
      <c r="A170" s="13"/>
      <c r="B170" s="237"/>
      <c r="C170" s="238"/>
      <c r="D170" s="232" t="s">
        <v>222</v>
      </c>
      <c r="E170" s="239" t="s">
        <v>22</v>
      </c>
      <c r="F170" s="240" t="s">
        <v>2891</v>
      </c>
      <c r="G170" s="238"/>
      <c r="H170" s="241">
        <v>3.8929999999999998</v>
      </c>
      <c r="I170" s="242"/>
      <c r="J170" s="242"/>
      <c r="K170" s="238"/>
      <c r="L170" s="238"/>
      <c r="M170" s="243"/>
      <c r="N170" s="244"/>
      <c r="O170" s="245"/>
      <c r="P170" s="245"/>
      <c r="Q170" s="245"/>
      <c r="R170" s="245"/>
      <c r="S170" s="245"/>
      <c r="T170" s="245"/>
      <c r="U170" s="245"/>
      <c r="V170" s="245"/>
      <c r="W170" s="245"/>
      <c r="X170" s="246"/>
      <c r="Y170" s="13"/>
      <c r="Z170" s="13"/>
      <c r="AA170" s="13"/>
      <c r="AB170" s="13"/>
      <c r="AC170" s="13"/>
      <c r="AD170" s="13"/>
      <c r="AE170" s="13"/>
      <c r="AT170" s="247" t="s">
        <v>222</v>
      </c>
      <c r="AU170" s="247" t="s">
        <v>86</v>
      </c>
      <c r="AV170" s="13" t="s">
        <v>86</v>
      </c>
      <c r="AW170" s="13" t="s">
        <v>5</v>
      </c>
      <c r="AX170" s="13" t="s">
        <v>77</v>
      </c>
      <c r="AY170" s="247" t="s">
        <v>211</v>
      </c>
    </row>
    <row r="171" s="13" customFormat="1">
      <c r="A171" s="13"/>
      <c r="B171" s="237"/>
      <c r="C171" s="238"/>
      <c r="D171" s="232" t="s">
        <v>222</v>
      </c>
      <c r="E171" s="239" t="s">
        <v>22</v>
      </c>
      <c r="F171" s="240" t="s">
        <v>2892</v>
      </c>
      <c r="G171" s="238"/>
      <c r="H171" s="241">
        <v>88.893000000000001</v>
      </c>
      <c r="I171" s="242"/>
      <c r="J171" s="242"/>
      <c r="K171" s="238"/>
      <c r="L171" s="238"/>
      <c r="M171" s="243"/>
      <c r="N171" s="244"/>
      <c r="O171" s="245"/>
      <c r="P171" s="245"/>
      <c r="Q171" s="245"/>
      <c r="R171" s="245"/>
      <c r="S171" s="245"/>
      <c r="T171" s="245"/>
      <c r="U171" s="245"/>
      <c r="V171" s="245"/>
      <c r="W171" s="245"/>
      <c r="X171" s="246"/>
      <c r="Y171" s="13"/>
      <c r="Z171" s="13"/>
      <c r="AA171" s="13"/>
      <c r="AB171" s="13"/>
      <c r="AC171" s="13"/>
      <c r="AD171" s="13"/>
      <c r="AE171" s="13"/>
      <c r="AT171" s="247" t="s">
        <v>222</v>
      </c>
      <c r="AU171" s="247" t="s">
        <v>86</v>
      </c>
      <c r="AV171" s="13" t="s">
        <v>86</v>
      </c>
      <c r="AW171" s="13" t="s">
        <v>5</v>
      </c>
      <c r="AX171" s="13" t="s">
        <v>77</v>
      </c>
      <c r="AY171" s="247" t="s">
        <v>211</v>
      </c>
    </row>
    <row r="172" s="13" customFormat="1">
      <c r="A172" s="13"/>
      <c r="B172" s="237"/>
      <c r="C172" s="238"/>
      <c r="D172" s="232" t="s">
        <v>222</v>
      </c>
      <c r="E172" s="239" t="s">
        <v>22</v>
      </c>
      <c r="F172" s="240" t="s">
        <v>1778</v>
      </c>
      <c r="G172" s="238"/>
      <c r="H172" s="241">
        <v>-1.8</v>
      </c>
      <c r="I172" s="242"/>
      <c r="J172" s="242"/>
      <c r="K172" s="238"/>
      <c r="L172" s="238"/>
      <c r="M172" s="243"/>
      <c r="N172" s="244"/>
      <c r="O172" s="245"/>
      <c r="P172" s="245"/>
      <c r="Q172" s="245"/>
      <c r="R172" s="245"/>
      <c r="S172" s="245"/>
      <c r="T172" s="245"/>
      <c r="U172" s="245"/>
      <c r="V172" s="245"/>
      <c r="W172" s="245"/>
      <c r="X172" s="246"/>
      <c r="Y172" s="13"/>
      <c r="Z172" s="13"/>
      <c r="AA172" s="13"/>
      <c r="AB172" s="13"/>
      <c r="AC172" s="13"/>
      <c r="AD172" s="13"/>
      <c r="AE172" s="13"/>
      <c r="AT172" s="247" t="s">
        <v>222</v>
      </c>
      <c r="AU172" s="247" t="s">
        <v>86</v>
      </c>
      <c r="AV172" s="13" t="s">
        <v>86</v>
      </c>
      <c r="AW172" s="13" t="s">
        <v>5</v>
      </c>
      <c r="AX172" s="13" t="s">
        <v>77</v>
      </c>
      <c r="AY172" s="247" t="s">
        <v>211</v>
      </c>
    </row>
    <row r="173" s="13" customFormat="1">
      <c r="A173" s="13"/>
      <c r="B173" s="237"/>
      <c r="C173" s="238"/>
      <c r="D173" s="232" t="s">
        <v>222</v>
      </c>
      <c r="E173" s="239" t="s">
        <v>22</v>
      </c>
      <c r="F173" s="240" t="s">
        <v>2893</v>
      </c>
      <c r="G173" s="238"/>
      <c r="H173" s="241">
        <v>59.345999999999997</v>
      </c>
      <c r="I173" s="242"/>
      <c r="J173" s="242"/>
      <c r="K173" s="238"/>
      <c r="L173" s="238"/>
      <c r="M173" s="243"/>
      <c r="N173" s="244"/>
      <c r="O173" s="245"/>
      <c r="P173" s="245"/>
      <c r="Q173" s="245"/>
      <c r="R173" s="245"/>
      <c r="S173" s="245"/>
      <c r="T173" s="245"/>
      <c r="U173" s="245"/>
      <c r="V173" s="245"/>
      <c r="W173" s="245"/>
      <c r="X173" s="246"/>
      <c r="Y173" s="13"/>
      <c r="Z173" s="13"/>
      <c r="AA173" s="13"/>
      <c r="AB173" s="13"/>
      <c r="AC173" s="13"/>
      <c r="AD173" s="13"/>
      <c r="AE173" s="13"/>
      <c r="AT173" s="247" t="s">
        <v>222</v>
      </c>
      <c r="AU173" s="247" t="s">
        <v>86</v>
      </c>
      <c r="AV173" s="13" t="s">
        <v>86</v>
      </c>
      <c r="AW173" s="13" t="s">
        <v>5</v>
      </c>
      <c r="AX173" s="13" t="s">
        <v>77</v>
      </c>
      <c r="AY173" s="247" t="s">
        <v>211</v>
      </c>
    </row>
    <row r="174" s="13" customFormat="1">
      <c r="A174" s="13"/>
      <c r="B174" s="237"/>
      <c r="C174" s="238"/>
      <c r="D174" s="232" t="s">
        <v>222</v>
      </c>
      <c r="E174" s="239" t="s">
        <v>22</v>
      </c>
      <c r="F174" s="240" t="s">
        <v>2894</v>
      </c>
      <c r="G174" s="238"/>
      <c r="H174" s="241">
        <v>2.04</v>
      </c>
      <c r="I174" s="242"/>
      <c r="J174" s="242"/>
      <c r="K174" s="238"/>
      <c r="L174" s="238"/>
      <c r="M174" s="243"/>
      <c r="N174" s="244"/>
      <c r="O174" s="245"/>
      <c r="P174" s="245"/>
      <c r="Q174" s="245"/>
      <c r="R174" s="245"/>
      <c r="S174" s="245"/>
      <c r="T174" s="245"/>
      <c r="U174" s="245"/>
      <c r="V174" s="245"/>
      <c r="W174" s="245"/>
      <c r="X174" s="246"/>
      <c r="Y174" s="13"/>
      <c r="Z174" s="13"/>
      <c r="AA174" s="13"/>
      <c r="AB174" s="13"/>
      <c r="AC174" s="13"/>
      <c r="AD174" s="13"/>
      <c r="AE174" s="13"/>
      <c r="AT174" s="247" t="s">
        <v>222</v>
      </c>
      <c r="AU174" s="247" t="s">
        <v>86</v>
      </c>
      <c r="AV174" s="13" t="s">
        <v>86</v>
      </c>
      <c r="AW174" s="13" t="s">
        <v>5</v>
      </c>
      <c r="AX174" s="13" t="s">
        <v>77</v>
      </c>
      <c r="AY174" s="247" t="s">
        <v>211</v>
      </c>
    </row>
    <row r="175" s="13" customFormat="1">
      <c r="A175" s="13"/>
      <c r="B175" s="237"/>
      <c r="C175" s="238"/>
      <c r="D175" s="232" t="s">
        <v>222</v>
      </c>
      <c r="E175" s="239" t="s">
        <v>22</v>
      </c>
      <c r="F175" s="240" t="s">
        <v>2895</v>
      </c>
      <c r="G175" s="238"/>
      <c r="H175" s="241">
        <v>88.988</v>
      </c>
      <c r="I175" s="242"/>
      <c r="J175" s="242"/>
      <c r="K175" s="238"/>
      <c r="L175" s="238"/>
      <c r="M175" s="243"/>
      <c r="N175" s="244"/>
      <c r="O175" s="245"/>
      <c r="P175" s="245"/>
      <c r="Q175" s="245"/>
      <c r="R175" s="245"/>
      <c r="S175" s="245"/>
      <c r="T175" s="245"/>
      <c r="U175" s="245"/>
      <c r="V175" s="245"/>
      <c r="W175" s="245"/>
      <c r="X175" s="246"/>
      <c r="Y175" s="13"/>
      <c r="Z175" s="13"/>
      <c r="AA175" s="13"/>
      <c r="AB175" s="13"/>
      <c r="AC175" s="13"/>
      <c r="AD175" s="13"/>
      <c r="AE175" s="13"/>
      <c r="AT175" s="247" t="s">
        <v>222</v>
      </c>
      <c r="AU175" s="247" t="s">
        <v>86</v>
      </c>
      <c r="AV175" s="13" t="s">
        <v>86</v>
      </c>
      <c r="AW175" s="13" t="s">
        <v>5</v>
      </c>
      <c r="AX175" s="13" t="s">
        <v>77</v>
      </c>
      <c r="AY175" s="247" t="s">
        <v>211</v>
      </c>
    </row>
    <row r="176" s="13" customFormat="1">
      <c r="A176" s="13"/>
      <c r="B176" s="237"/>
      <c r="C176" s="238"/>
      <c r="D176" s="232" t="s">
        <v>222</v>
      </c>
      <c r="E176" s="239" t="s">
        <v>22</v>
      </c>
      <c r="F176" s="240" t="s">
        <v>1777</v>
      </c>
      <c r="G176" s="238"/>
      <c r="H176" s="241">
        <v>-1.6000000000000001</v>
      </c>
      <c r="I176" s="242"/>
      <c r="J176" s="242"/>
      <c r="K176" s="238"/>
      <c r="L176" s="238"/>
      <c r="M176" s="243"/>
      <c r="N176" s="244"/>
      <c r="O176" s="245"/>
      <c r="P176" s="245"/>
      <c r="Q176" s="245"/>
      <c r="R176" s="245"/>
      <c r="S176" s="245"/>
      <c r="T176" s="245"/>
      <c r="U176" s="245"/>
      <c r="V176" s="245"/>
      <c r="W176" s="245"/>
      <c r="X176" s="246"/>
      <c r="Y176" s="13"/>
      <c r="Z176" s="13"/>
      <c r="AA176" s="13"/>
      <c r="AB176" s="13"/>
      <c r="AC176" s="13"/>
      <c r="AD176" s="13"/>
      <c r="AE176" s="13"/>
      <c r="AT176" s="247" t="s">
        <v>222</v>
      </c>
      <c r="AU176" s="247" t="s">
        <v>86</v>
      </c>
      <c r="AV176" s="13" t="s">
        <v>86</v>
      </c>
      <c r="AW176" s="13" t="s">
        <v>5</v>
      </c>
      <c r="AX176" s="13" t="s">
        <v>77</v>
      </c>
      <c r="AY176" s="247" t="s">
        <v>211</v>
      </c>
    </row>
    <row r="177" s="13" customFormat="1">
      <c r="A177" s="13"/>
      <c r="B177" s="237"/>
      <c r="C177" s="238"/>
      <c r="D177" s="232" t="s">
        <v>222</v>
      </c>
      <c r="E177" s="239" t="s">
        <v>22</v>
      </c>
      <c r="F177" s="240" t="s">
        <v>2896</v>
      </c>
      <c r="G177" s="238"/>
      <c r="H177" s="241">
        <v>-2</v>
      </c>
      <c r="I177" s="242"/>
      <c r="J177" s="242"/>
      <c r="K177" s="238"/>
      <c r="L177" s="238"/>
      <c r="M177" s="243"/>
      <c r="N177" s="244"/>
      <c r="O177" s="245"/>
      <c r="P177" s="245"/>
      <c r="Q177" s="245"/>
      <c r="R177" s="245"/>
      <c r="S177" s="245"/>
      <c r="T177" s="245"/>
      <c r="U177" s="245"/>
      <c r="V177" s="245"/>
      <c r="W177" s="245"/>
      <c r="X177" s="246"/>
      <c r="Y177" s="13"/>
      <c r="Z177" s="13"/>
      <c r="AA177" s="13"/>
      <c r="AB177" s="13"/>
      <c r="AC177" s="13"/>
      <c r="AD177" s="13"/>
      <c r="AE177" s="13"/>
      <c r="AT177" s="247" t="s">
        <v>222</v>
      </c>
      <c r="AU177" s="247" t="s">
        <v>86</v>
      </c>
      <c r="AV177" s="13" t="s">
        <v>86</v>
      </c>
      <c r="AW177" s="13" t="s">
        <v>5</v>
      </c>
      <c r="AX177" s="13" t="s">
        <v>77</v>
      </c>
      <c r="AY177" s="247" t="s">
        <v>211</v>
      </c>
    </row>
    <row r="178" s="13" customFormat="1">
      <c r="A178" s="13"/>
      <c r="B178" s="237"/>
      <c r="C178" s="238"/>
      <c r="D178" s="232" t="s">
        <v>222</v>
      </c>
      <c r="E178" s="239" t="s">
        <v>22</v>
      </c>
      <c r="F178" s="240" t="s">
        <v>2897</v>
      </c>
      <c r="G178" s="238"/>
      <c r="H178" s="241">
        <v>49.832999999999998</v>
      </c>
      <c r="I178" s="242"/>
      <c r="J178" s="242"/>
      <c r="K178" s="238"/>
      <c r="L178" s="238"/>
      <c r="M178" s="243"/>
      <c r="N178" s="244"/>
      <c r="O178" s="245"/>
      <c r="P178" s="245"/>
      <c r="Q178" s="245"/>
      <c r="R178" s="245"/>
      <c r="S178" s="245"/>
      <c r="T178" s="245"/>
      <c r="U178" s="245"/>
      <c r="V178" s="245"/>
      <c r="W178" s="245"/>
      <c r="X178" s="246"/>
      <c r="Y178" s="13"/>
      <c r="Z178" s="13"/>
      <c r="AA178" s="13"/>
      <c r="AB178" s="13"/>
      <c r="AC178" s="13"/>
      <c r="AD178" s="13"/>
      <c r="AE178" s="13"/>
      <c r="AT178" s="247" t="s">
        <v>222</v>
      </c>
      <c r="AU178" s="247" t="s">
        <v>86</v>
      </c>
      <c r="AV178" s="13" t="s">
        <v>86</v>
      </c>
      <c r="AW178" s="13" t="s">
        <v>5</v>
      </c>
      <c r="AX178" s="13" t="s">
        <v>77</v>
      </c>
      <c r="AY178" s="247" t="s">
        <v>211</v>
      </c>
    </row>
    <row r="179" s="13" customFormat="1">
      <c r="A179" s="13"/>
      <c r="B179" s="237"/>
      <c r="C179" s="238"/>
      <c r="D179" s="232" t="s">
        <v>222</v>
      </c>
      <c r="E179" s="239" t="s">
        <v>22</v>
      </c>
      <c r="F179" s="240" t="s">
        <v>2896</v>
      </c>
      <c r="G179" s="238"/>
      <c r="H179" s="241">
        <v>-2</v>
      </c>
      <c r="I179" s="242"/>
      <c r="J179" s="242"/>
      <c r="K179" s="238"/>
      <c r="L179" s="238"/>
      <c r="M179" s="243"/>
      <c r="N179" s="244"/>
      <c r="O179" s="245"/>
      <c r="P179" s="245"/>
      <c r="Q179" s="245"/>
      <c r="R179" s="245"/>
      <c r="S179" s="245"/>
      <c r="T179" s="245"/>
      <c r="U179" s="245"/>
      <c r="V179" s="245"/>
      <c r="W179" s="245"/>
      <c r="X179" s="246"/>
      <c r="Y179" s="13"/>
      <c r="Z179" s="13"/>
      <c r="AA179" s="13"/>
      <c r="AB179" s="13"/>
      <c r="AC179" s="13"/>
      <c r="AD179" s="13"/>
      <c r="AE179" s="13"/>
      <c r="AT179" s="247" t="s">
        <v>222</v>
      </c>
      <c r="AU179" s="247" t="s">
        <v>86</v>
      </c>
      <c r="AV179" s="13" t="s">
        <v>86</v>
      </c>
      <c r="AW179" s="13" t="s">
        <v>5</v>
      </c>
      <c r="AX179" s="13" t="s">
        <v>77</v>
      </c>
      <c r="AY179" s="247" t="s">
        <v>211</v>
      </c>
    </row>
    <row r="180" s="14" customFormat="1">
      <c r="A180" s="14"/>
      <c r="B180" s="248"/>
      <c r="C180" s="249"/>
      <c r="D180" s="232" t="s">
        <v>222</v>
      </c>
      <c r="E180" s="250" t="s">
        <v>22</v>
      </c>
      <c r="F180" s="251" t="s">
        <v>1794</v>
      </c>
      <c r="G180" s="249"/>
      <c r="H180" s="252">
        <v>694.12099999999987</v>
      </c>
      <c r="I180" s="253"/>
      <c r="J180" s="253"/>
      <c r="K180" s="249"/>
      <c r="L180" s="249"/>
      <c r="M180" s="254"/>
      <c r="N180" s="255"/>
      <c r="O180" s="256"/>
      <c r="P180" s="256"/>
      <c r="Q180" s="256"/>
      <c r="R180" s="256"/>
      <c r="S180" s="256"/>
      <c r="T180" s="256"/>
      <c r="U180" s="256"/>
      <c r="V180" s="256"/>
      <c r="W180" s="256"/>
      <c r="X180" s="257"/>
      <c r="Y180" s="14"/>
      <c r="Z180" s="14"/>
      <c r="AA180" s="14"/>
      <c r="AB180" s="14"/>
      <c r="AC180" s="14"/>
      <c r="AD180" s="14"/>
      <c r="AE180" s="14"/>
      <c r="AT180" s="258" t="s">
        <v>222</v>
      </c>
      <c r="AU180" s="258" t="s">
        <v>86</v>
      </c>
      <c r="AV180" s="14" t="s">
        <v>218</v>
      </c>
      <c r="AW180" s="14" t="s">
        <v>5</v>
      </c>
      <c r="AX180" s="14" t="s">
        <v>84</v>
      </c>
      <c r="AY180" s="258" t="s">
        <v>211</v>
      </c>
    </row>
    <row r="181" s="2" customFormat="1" ht="24.15" customHeight="1">
      <c r="A181" s="40"/>
      <c r="B181" s="41"/>
      <c r="C181" s="218" t="s">
        <v>280</v>
      </c>
      <c r="D181" s="218" t="s">
        <v>213</v>
      </c>
      <c r="E181" s="219" t="s">
        <v>944</v>
      </c>
      <c r="F181" s="220" t="s">
        <v>945</v>
      </c>
      <c r="G181" s="221" t="s">
        <v>272</v>
      </c>
      <c r="H181" s="222">
        <v>12.9</v>
      </c>
      <c r="I181" s="223"/>
      <c r="J181" s="223"/>
      <c r="K181" s="224">
        <f>ROUND(P181*H181,2)</f>
        <v>0</v>
      </c>
      <c r="L181" s="220" t="s">
        <v>217</v>
      </c>
      <c r="M181" s="46"/>
      <c r="N181" s="225" t="s">
        <v>22</v>
      </c>
      <c r="O181" s="226" t="s">
        <v>46</v>
      </c>
      <c r="P181" s="227">
        <f>I181+J181</f>
        <v>0</v>
      </c>
      <c r="Q181" s="227">
        <f>ROUND(I181*H181,2)</f>
        <v>0</v>
      </c>
      <c r="R181" s="227">
        <f>ROUND(J181*H181,2)</f>
        <v>0</v>
      </c>
      <c r="S181" s="86"/>
      <c r="T181" s="228">
        <f>S181*H181</f>
        <v>0</v>
      </c>
      <c r="U181" s="228">
        <v>0</v>
      </c>
      <c r="V181" s="228">
        <f>U181*H181</f>
        <v>0</v>
      </c>
      <c r="W181" s="228">
        <v>0</v>
      </c>
      <c r="X181" s="229">
        <f>W181*H181</f>
        <v>0</v>
      </c>
      <c r="Y181" s="40"/>
      <c r="Z181" s="40"/>
      <c r="AA181" s="40"/>
      <c r="AB181" s="40"/>
      <c r="AC181" s="40"/>
      <c r="AD181" s="40"/>
      <c r="AE181" s="40"/>
      <c r="AR181" s="230" t="s">
        <v>218</v>
      </c>
      <c r="AT181" s="230" t="s">
        <v>213</v>
      </c>
      <c r="AU181" s="230" t="s">
        <v>86</v>
      </c>
      <c r="AY181" s="19" t="s">
        <v>211</v>
      </c>
      <c r="BE181" s="231">
        <f>IF(O181="základní",K181,0)</f>
        <v>0</v>
      </c>
      <c r="BF181" s="231">
        <f>IF(O181="snížená",K181,0)</f>
        <v>0</v>
      </c>
      <c r="BG181" s="231">
        <f>IF(O181="zákl. přenesená",K181,0)</f>
        <v>0</v>
      </c>
      <c r="BH181" s="231">
        <f>IF(O181="sníž. přenesená",K181,0)</f>
        <v>0</v>
      </c>
      <c r="BI181" s="231">
        <f>IF(O181="nulová",K181,0)</f>
        <v>0</v>
      </c>
      <c r="BJ181" s="19" t="s">
        <v>84</v>
      </c>
      <c r="BK181" s="231">
        <f>ROUND(P181*H181,2)</f>
        <v>0</v>
      </c>
      <c r="BL181" s="19" t="s">
        <v>218</v>
      </c>
      <c r="BM181" s="230" t="s">
        <v>2899</v>
      </c>
    </row>
    <row r="182" s="2" customFormat="1">
      <c r="A182" s="40"/>
      <c r="B182" s="41"/>
      <c r="C182" s="42"/>
      <c r="D182" s="232" t="s">
        <v>220</v>
      </c>
      <c r="E182" s="42"/>
      <c r="F182" s="233" t="s">
        <v>947</v>
      </c>
      <c r="G182" s="42"/>
      <c r="H182" s="42"/>
      <c r="I182" s="234"/>
      <c r="J182" s="234"/>
      <c r="K182" s="42"/>
      <c r="L182" s="42"/>
      <c r="M182" s="46"/>
      <c r="N182" s="235"/>
      <c r="O182" s="236"/>
      <c r="P182" s="86"/>
      <c r="Q182" s="86"/>
      <c r="R182" s="86"/>
      <c r="S182" s="86"/>
      <c r="T182" s="86"/>
      <c r="U182" s="86"/>
      <c r="V182" s="86"/>
      <c r="W182" s="86"/>
      <c r="X182" s="87"/>
      <c r="Y182" s="40"/>
      <c r="Z182" s="40"/>
      <c r="AA182" s="40"/>
      <c r="AB182" s="40"/>
      <c r="AC182" s="40"/>
      <c r="AD182" s="40"/>
      <c r="AE182" s="40"/>
      <c r="AT182" s="19" t="s">
        <v>220</v>
      </c>
      <c r="AU182" s="19" t="s">
        <v>86</v>
      </c>
    </row>
    <row r="183" s="13" customFormat="1">
      <c r="A183" s="13"/>
      <c r="B183" s="237"/>
      <c r="C183" s="238"/>
      <c r="D183" s="232" t="s">
        <v>222</v>
      </c>
      <c r="E183" s="239" t="s">
        <v>22</v>
      </c>
      <c r="F183" s="240" t="s">
        <v>2900</v>
      </c>
      <c r="G183" s="238"/>
      <c r="H183" s="241">
        <v>12.9</v>
      </c>
      <c r="I183" s="242"/>
      <c r="J183" s="242"/>
      <c r="K183" s="238"/>
      <c r="L183" s="238"/>
      <c r="M183" s="243"/>
      <c r="N183" s="244"/>
      <c r="O183" s="245"/>
      <c r="P183" s="245"/>
      <c r="Q183" s="245"/>
      <c r="R183" s="245"/>
      <c r="S183" s="245"/>
      <c r="T183" s="245"/>
      <c r="U183" s="245"/>
      <c r="V183" s="245"/>
      <c r="W183" s="245"/>
      <c r="X183" s="246"/>
      <c r="Y183" s="13"/>
      <c r="Z183" s="13"/>
      <c r="AA183" s="13"/>
      <c r="AB183" s="13"/>
      <c r="AC183" s="13"/>
      <c r="AD183" s="13"/>
      <c r="AE183" s="13"/>
      <c r="AT183" s="247" t="s">
        <v>222</v>
      </c>
      <c r="AU183" s="247" t="s">
        <v>86</v>
      </c>
      <c r="AV183" s="13" t="s">
        <v>86</v>
      </c>
      <c r="AW183" s="13" t="s">
        <v>5</v>
      </c>
      <c r="AX183" s="13" t="s">
        <v>84</v>
      </c>
      <c r="AY183" s="247" t="s">
        <v>211</v>
      </c>
    </row>
    <row r="184" s="2" customFormat="1" ht="24.15" customHeight="1">
      <c r="A184" s="40"/>
      <c r="B184" s="41"/>
      <c r="C184" s="218" t="s">
        <v>286</v>
      </c>
      <c r="D184" s="218" t="s">
        <v>213</v>
      </c>
      <c r="E184" s="219" t="s">
        <v>1802</v>
      </c>
      <c r="F184" s="220" t="s">
        <v>1803</v>
      </c>
      <c r="G184" s="221" t="s">
        <v>272</v>
      </c>
      <c r="H184" s="222">
        <v>43.968000000000004</v>
      </c>
      <c r="I184" s="223"/>
      <c r="J184" s="223"/>
      <c r="K184" s="224">
        <f>ROUND(P184*H184,2)</f>
        <v>0</v>
      </c>
      <c r="L184" s="220" t="s">
        <v>217</v>
      </c>
      <c r="M184" s="46"/>
      <c r="N184" s="225" t="s">
        <v>22</v>
      </c>
      <c r="O184" s="226" t="s">
        <v>46</v>
      </c>
      <c r="P184" s="227">
        <f>I184+J184</f>
        <v>0</v>
      </c>
      <c r="Q184" s="227">
        <f>ROUND(I184*H184,2)</f>
        <v>0</v>
      </c>
      <c r="R184" s="227">
        <f>ROUND(J184*H184,2)</f>
        <v>0</v>
      </c>
      <c r="S184" s="86"/>
      <c r="T184" s="228">
        <f>S184*H184</f>
        <v>0</v>
      </c>
      <c r="U184" s="228">
        <v>0</v>
      </c>
      <c r="V184" s="228">
        <f>U184*H184</f>
        <v>0</v>
      </c>
      <c r="W184" s="228">
        <v>0</v>
      </c>
      <c r="X184" s="229">
        <f>W184*H184</f>
        <v>0</v>
      </c>
      <c r="Y184" s="40"/>
      <c r="Z184" s="40"/>
      <c r="AA184" s="40"/>
      <c r="AB184" s="40"/>
      <c r="AC184" s="40"/>
      <c r="AD184" s="40"/>
      <c r="AE184" s="40"/>
      <c r="AR184" s="230" t="s">
        <v>218</v>
      </c>
      <c r="AT184" s="230" t="s">
        <v>213</v>
      </c>
      <c r="AU184" s="230" t="s">
        <v>86</v>
      </c>
      <c r="AY184" s="19" t="s">
        <v>211</v>
      </c>
      <c r="BE184" s="231">
        <f>IF(O184="základní",K184,0)</f>
        <v>0</v>
      </c>
      <c r="BF184" s="231">
        <f>IF(O184="snížená",K184,0)</f>
        <v>0</v>
      </c>
      <c r="BG184" s="231">
        <f>IF(O184="zákl. přenesená",K184,0)</f>
        <v>0</v>
      </c>
      <c r="BH184" s="231">
        <f>IF(O184="sníž. přenesená",K184,0)</f>
        <v>0</v>
      </c>
      <c r="BI184" s="231">
        <f>IF(O184="nulová",K184,0)</f>
        <v>0</v>
      </c>
      <c r="BJ184" s="19" t="s">
        <v>84</v>
      </c>
      <c r="BK184" s="231">
        <f>ROUND(P184*H184,2)</f>
        <v>0</v>
      </c>
      <c r="BL184" s="19" t="s">
        <v>218</v>
      </c>
      <c r="BM184" s="230" t="s">
        <v>2901</v>
      </c>
    </row>
    <row r="185" s="2" customFormat="1">
      <c r="A185" s="40"/>
      <c r="B185" s="41"/>
      <c r="C185" s="42"/>
      <c r="D185" s="232" t="s">
        <v>220</v>
      </c>
      <c r="E185" s="42"/>
      <c r="F185" s="233" t="s">
        <v>1805</v>
      </c>
      <c r="G185" s="42"/>
      <c r="H185" s="42"/>
      <c r="I185" s="234"/>
      <c r="J185" s="234"/>
      <c r="K185" s="42"/>
      <c r="L185" s="42"/>
      <c r="M185" s="46"/>
      <c r="N185" s="235"/>
      <c r="O185" s="236"/>
      <c r="P185" s="86"/>
      <c r="Q185" s="86"/>
      <c r="R185" s="86"/>
      <c r="S185" s="86"/>
      <c r="T185" s="86"/>
      <c r="U185" s="86"/>
      <c r="V185" s="86"/>
      <c r="W185" s="86"/>
      <c r="X185" s="87"/>
      <c r="Y185" s="40"/>
      <c r="Z185" s="40"/>
      <c r="AA185" s="40"/>
      <c r="AB185" s="40"/>
      <c r="AC185" s="40"/>
      <c r="AD185" s="40"/>
      <c r="AE185" s="40"/>
      <c r="AT185" s="19" t="s">
        <v>220</v>
      </c>
      <c r="AU185" s="19" t="s">
        <v>86</v>
      </c>
    </row>
    <row r="186" s="13" customFormat="1">
      <c r="A186" s="13"/>
      <c r="B186" s="237"/>
      <c r="C186" s="238"/>
      <c r="D186" s="232" t="s">
        <v>222</v>
      </c>
      <c r="E186" s="239" t="s">
        <v>22</v>
      </c>
      <c r="F186" s="240" t="s">
        <v>2902</v>
      </c>
      <c r="G186" s="238"/>
      <c r="H186" s="241">
        <v>43.968000000000004</v>
      </c>
      <c r="I186" s="242"/>
      <c r="J186" s="242"/>
      <c r="K186" s="238"/>
      <c r="L186" s="238"/>
      <c r="M186" s="243"/>
      <c r="N186" s="244"/>
      <c r="O186" s="245"/>
      <c r="P186" s="245"/>
      <c r="Q186" s="245"/>
      <c r="R186" s="245"/>
      <c r="S186" s="245"/>
      <c r="T186" s="245"/>
      <c r="U186" s="245"/>
      <c r="V186" s="245"/>
      <c r="W186" s="245"/>
      <c r="X186" s="246"/>
      <c r="Y186" s="13"/>
      <c r="Z186" s="13"/>
      <c r="AA186" s="13"/>
      <c r="AB186" s="13"/>
      <c r="AC186" s="13"/>
      <c r="AD186" s="13"/>
      <c r="AE186" s="13"/>
      <c r="AT186" s="247" t="s">
        <v>222</v>
      </c>
      <c r="AU186" s="247" t="s">
        <v>86</v>
      </c>
      <c r="AV186" s="13" t="s">
        <v>86</v>
      </c>
      <c r="AW186" s="13" t="s">
        <v>5</v>
      </c>
      <c r="AX186" s="13" t="s">
        <v>84</v>
      </c>
      <c r="AY186" s="247" t="s">
        <v>211</v>
      </c>
    </row>
    <row r="187" s="2" customFormat="1" ht="24.15" customHeight="1">
      <c r="A187" s="40"/>
      <c r="B187" s="41"/>
      <c r="C187" s="218" t="s">
        <v>292</v>
      </c>
      <c r="D187" s="218" t="s">
        <v>213</v>
      </c>
      <c r="E187" s="219" t="s">
        <v>955</v>
      </c>
      <c r="F187" s="220" t="s">
        <v>956</v>
      </c>
      <c r="G187" s="221" t="s">
        <v>272</v>
      </c>
      <c r="H187" s="222">
        <v>11</v>
      </c>
      <c r="I187" s="223"/>
      <c r="J187" s="223"/>
      <c r="K187" s="224">
        <f>ROUND(P187*H187,2)</f>
        <v>0</v>
      </c>
      <c r="L187" s="220" t="s">
        <v>217</v>
      </c>
      <c r="M187" s="46"/>
      <c r="N187" s="225" t="s">
        <v>22</v>
      </c>
      <c r="O187" s="226" t="s">
        <v>46</v>
      </c>
      <c r="P187" s="227">
        <f>I187+J187</f>
        <v>0</v>
      </c>
      <c r="Q187" s="227">
        <f>ROUND(I187*H187,2)</f>
        <v>0</v>
      </c>
      <c r="R187" s="227">
        <f>ROUND(J187*H187,2)</f>
        <v>0</v>
      </c>
      <c r="S187" s="86"/>
      <c r="T187" s="228">
        <f>S187*H187</f>
        <v>0</v>
      </c>
      <c r="U187" s="228">
        <v>0.000263</v>
      </c>
      <c r="V187" s="228">
        <f>U187*H187</f>
        <v>0.0028929999999999997</v>
      </c>
      <c r="W187" s="228">
        <v>0</v>
      </c>
      <c r="X187" s="229">
        <f>W187*H187</f>
        <v>0</v>
      </c>
      <c r="Y187" s="40"/>
      <c r="Z187" s="40"/>
      <c r="AA187" s="40"/>
      <c r="AB187" s="40"/>
      <c r="AC187" s="40"/>
      <c r="AD187" s="40"/>
      <c r="AE187" s="40"/>
      <c r="AR187" s="230" t="s">
        <v>218</v>
      </c>
      <c r="AT187" s="230" t="s">
        <v>213</v>
      </c>
      <c r="AU187" s="230" t="s">
        <v>86</v>
      </c>
      <c r="AY187" s="19" t="s">
        <v>211</v>
      </c>
      <c r="BE187" s="231">
        <f>IF(O187="základní",K187,0)</f>
        <v>0</v>
      </c>
      <c r="BF187" s="231">
        <f>IF(O187="snížená",K187,0)</f>
        <v>0</v>
      </c>
      <c r="BG187" s="231">
        <f>IF(O187="zákl. přenesená",K187,0)</f>
        <v>0</v>
      </c>
      <c r="BH187" s="231">
        <f>IF(O187="sníž. přenesená",K187,0)</f>
        <v>0</v>
      </c>
      <c r="BI187" s="231">
        <f>IF(O187="nulová",K187,0)</f>
        <v>0</v>
      </c>
      <c r="BJ187" s="19" t="s">
        <v>84</v>
      </c>
      <c r="BK187" s="231">
        <f>ROUND(P187*H187,2)</f>
        <v>0</v>
      </c>
      <c r="BL187" s="19" t="s">
        <v>218</v>
      </c>
      <c r="BM187" s="230" t="s">
        <v>2903</v>
      </c>
    </row>
    <row r="188" s="2" customFormat="1">
      <c r="A188" s="40"/>
      <c r="B188" s="41"/>
      <c r="C188" s="42"/>
      <c r="D188" s="232" t="s">
        <v>220</v>
      </c>
      <c r="E188" s="42"/>
      <c r="F188" s="233" t="s">
        <v>958</v>
      </c>
      <c r="G188" s="42"/>
      <c r="H188" s="42"/>
      <c r="I188" s="234"/>
      <c r="J188" s="234"/>
      <c r="K188" s="42"/>
      <c r="L188" s="42"/>
      <c r="M188" s="46"/>
      <c r="N188" s="235"/>
      <c r="O188" s="236"/>
      <c r="P188" s="86"/>
      <c r="Q188" s="86"/>
      <c r="R188" s="86"/>
      <c r="S188" s="86"/>
      <c r="T188" s="86"/>
      <c r="U188" s="86"/>
      <c r="V188" s="86"/>
      <c r="W188" s="86"/>
      <c r="X188" s="87"/>
      <c r="Y188" s="40"/>
      <c r="Z188" s="40"/>
      <c r="AA188" s="40"/>
      <c r="AB188" s="40"/>
      <c r="AC188" s="40"/>
      <c r="AD188" s="40"/>
      <c r="AE188" s="40"/>
      <c r="AT188" s="19" t="s">
        <v>220</v>
      </c>
      <c r="AU188" s="19" t="s">
        <v>86</v>
      </c>
    </row>
    <row r="189" s="13" customFormat="1">
      <c r="A189" s="13"/>
      <c r="B189" s="237"/>
      <c r="C189" s="238"/>
      <c r="D189" s="232" t="s">
        <v>222</v>
      </c>
      <c r="E189" s="239" t="s">
        <v>22</v>
      </c>
      <c r="F189" s="240" t="s">
        <v>2904</v>
      </c>
      <c r="G189" s="238"/>
      <c r="H189" s="241">
        <v>11</v>
      </c>
      <c r="I189" s="242"/>
      <c r="J189" s="242"/>
      <c r="K189" s="238"/>
      <c r="L189" s="238"/>
      <c r="M189" s="243"/>
      <c r="N189" s="244"/>
      <c r="O189" s="245"/>
      <c r="P189" s="245"/>
      <c r="Q189" s="245"/>
      <c r="R189" s="245"/>
      <c r="S189" s="245"/>
      <c r="T189" s="245"/>
      <c r="U189" s="245"/>
      <c r="V189" s="245"/>
      <c r="W189" s="245"/>
      <c r="X189" s="246"/>
      <c r="Y189" s="13"/>
      <c r="Z189" s="13"/>
      <c r="AA189" s="13"/>
      <c r="AB189" s="13"/>
      <c r="AC189" s="13"/>
      <c r="AD189" s="13"/>
      <c r="AE189" s="13"/>
      <c r="AT189" s="247" t="s">
        <v>222</v>
      </c>
      <c r="AU189" s="247" t="s">
        <v>86</v>
      </c>
      <c r="AV189" s="13" t="s">
        <v>86</v>
      </c>
      <c r="AW189" s="13" t="s">
        <v>5</v>
      </c>
      <c r="AX189" s="13" t="s">
        <v>77</v>
      </c>
      <c r="AY189" s="247" t="s">
        <v>211</v>
      </c>
    </row>
    <row r="190" s="14" customFormat="1">
      <c r="A190" s="14"/>
      <c r="B190" s="248"/>
      <c r="C190" s="249"/>
      <c r="D190" s="232" t="s">
        <v>222</v>
      </c>
      <c r="E190" s="250" t="s">
        <v>22</v>
      </c>
      <c r="F190" s="251" t="s">
        <v>1794</v>
      </c>
      <c r="G190" s="249"/>
      <c r="H190" s="252">
        <v>11</v>
      </c>
      <c r="I190" s="253"/>
      <c r="J190" s="253"/>
      <c r="K190" s="249"/>
      <c r="L190" s="249"/>
      <c r="M190" s="254"/>
      <c r="N190" s="255"/>
      <c r="O190" s="256"/>
      <c r="P190" s="256"/>
      <c r="Q190" s="256"/>
      <c r="R190" s="256"/>
      <c r="S190" s="256"/>
      <c r="T190" s="256"/>
      <c r="U190" s="256"/>
      <c r="V190" s="256"/>
      <c r="W190" s="256"/>
      <c r="X190" s="257"/>
      <c r="Y190" s="14"/>
      <c r="Z190" s="14"/>
      <c r="AA190" s="14"/>
      <c r="AB190" s="14"/>
      <c r="AC190" s="14"/>
      <c r="AD190" s="14"/>
      <c r="AE190" s="14"/>
      <c r="AT190" s="258" t="s">
        <v>222</v>
      </c>
      <c r="AU190" s="258" t="s">
        <v>86</v>
      </c>
      <c r="AV190" s="14" t="s">
        <v>218</v>
      </c>
      <c r="AW190" s="14" t="s">
        <v>5</v>
      </c>
      <c r="AX190" s="14" t="s">
        <v>84</v>
      </c>
      <c r="AY190" s="258" t="s">
        <v>211</v>
      </c>
    </row>
    <row r="191" s="2" customFormat="1" ht="24.15" customHeight="1">
      <c r="A191" s="40"/>
      <c r="B191" s="41"/>
      <c r="C191" s="218" t="s">
        <v>9</v>
      </c>
      <c r="D191" s="218" t="s">
        <v>213</v>
      </c>
      <c r="E191" s="219" t="s">
        <v>961</v>
      </c>
      <c r="F191" s="220" t="s">
        <v>962</v>
      </c>
      <c r="G191" s="221" t="s">
        <v>272</v>
      </c>
      <c r="H191" s="222">
        <v>11</v>
      </c>
      <c r="I191" s="223"/>
      <c r="J191" s="223"/>
      <c r="K191" s="224">
        <f>ROUND(P191*H191,2)</f>
        <v>0</v>
      </c>
      <c r="L191" s="220" t="s">
        <v>217</v>
      </c>
      <c r="M191" s="46"/>
      <c r="N191" s="225" t="s">
        <v>22</v>
      </c>
      <c r="O191" s="226" t="s">
        <v>46</v>
      </c>
      <c r="P191" s="227">
        <f>I191+J191</f>
        <v>0</v>
      </c>
      <c r="Q191" s="227">
        <f>ROUND(I191*H191,2)</f>
        <v>0</v>
      </c>
      <c r="R191" s="227">
        <f>ROUND(J191*H191,2)</f>
        <v>0</v>
      </c>
      <c r="S191" s="86"/>
      <c r="T191" s="228">
        <f>S191*H191</f>
        <v>0</v>
      </c>
      <c r="U191" s="228">
        <v>0.0043839999999999999</v>
      </c>
      <c r="V191" s="228">
        <f>U191*H191</f>
        <v>0.048223999999999996</v>
      </c>
      <c r="W191" s="228">
        <v>0</v>
      </c>
      <c r="X191" s="229">
        <f>W191*H191</f>
        <v>0</v>
      </c>
      <c r="Y191" s="40"/>
      <c r="Z191" s="40"/>
      <c r="AA191" s="40"/>
      <c r="AB191" s="40"/>
      <c r="AC191" s="40"/>
      <c r="AD191" s="40"/>
      <c r="AE191" s="40"/>
      <c r="AR191" s="230" t="s">
        <v>218</v>
      </c>
      <c r="AT191" s="230" t="s">
        <v>213</v>
      </c>
      <c r="AU191" s="230" t="s">
        <v>86</v>
      </c>
      <c r="AY191" s="19" t="s">
        <v>211</v>
      </c>
      <c r="BE191" s="231">
        <f>IF(O191="základní",K191,0)</f>
        <v>0</v>
      </c>
      <c r="BF191" s="231">
        <f>IF(O191="snížená",K191,0)</f>
        <v>0</v>
      </c>
      <c r="BG191" s="231">
        <f>IF(O191="zákl. přenesená",K191,0)</f>
        <v>0</v>
      </c>
      <c r="BH191" s="231">
        <f>IF(O191="sníž. přenesená",K191,0)</f>
        <v>0</v>
      </c>
      <c r="BI191" s="231">
        <f>IF(O191="nulová",K191,0)</f>
        <v>0</v>
      </c>
      <c r="BJ191" s="19" t="s">
        <v>84</v>
      </c>
      <c r="BK191" s="231">
        <f>ROUND(P191*H191,2)</f>
        <v>0</v>
      </c>
      <c r="BL191" s="19" t="s">
        <v>218</v>
      </c>
      <c r="BM191" s="230" t="s">
        <v>2905</v>
      </c>
    </row>
    <row r="192" s="2" customFormat="1">
      <c r="A192" s="40"/>
      <c r="B192" s="41"/>
      <c r="C192" s="42"/>
      <c r="D192" s="232" t="s">
        <v>220</v>
      </c>
      <c r="E192" s="42"/>
      <c r="F192" s="233" t="s">
        <v>964</v>
      </c>
      <c r="G192" s="42"/>
      <c r="H192" s="42"/>
      <c r="I192" s="234"/>
      <c r="J192" s="234"/>
      <c r="K192" s="42"/>
      <c r="L192" s="42"/>
      <c r="M192" s="46"/>
      <c r="N192" s="235"/>
      <c r="O192" s="236"/>
      <c r="P192" s="86"/>
      <c r="Q192" s="86"/>
      <c r="R192" s="86"/>
      <c r="S192" s="86"/>
      <c r="T192" s="86"/>
      <c r="U192" s="86"/>
      <c r="V192" s="86"/>
      <c r="W192" s="86"/>
      <c r="X192" s="87"/>
      <c r="Y192" s="40"/>
      <c r="Z192" s="40"/>
      <c r="AA192" s="40"/>
      <c r="AB192" s="40"/>
      <c r="AC192" s="40"/>
      <c r="AD192" s="40"/>
      <c r="AE192" s="40"/>
      <c r="AT192" s="19" t="s">
        <v>220</v>
      </c>
      <c r="AU192" s="19" t="s">
        <v>86</v>
      </c>
    </row>
    <row r="193" s="2" customFormat="1" ht="24.15" customHeight="1">
      <c r="A193" s="40"/>
      <c r="B193" s="41"/>
      <c r="C193" s="218" t="s">
        <v>302</v>
      </c>
      <c r="D193" s="218" t="s">
        <v>213</v>
      </c>
      <c r="E193" s="219" t="s">
        <v>1810</v>
      </c>
      <c r="F193" s="220" t="s">
        <v>1811</v>
      </c>
      <c r="G193" s="221" t="s">
        <v>272</v>
      </c>
      <c r="H193" s="222">
        <v>11</v>
      </c>
      <c r="I193" s="223"/>
      <c r="J193" s="223"/>
      <c r="K193" s="224">
        <f>ROUND(P193*H193,2)</f>
        <v>0</v>
      </c>
      <c r="L193" s="220" t="s">
        <v>217</v>
      </c>
      <c r="M193" s="46"/>
      <c r="N193" s="225" t="s">
        <v>22</v>
      </c>
      <c r="O193" s="226" t="s">
        <v>46</v>
      </c>
      <c r="P193" s="227">
        <f>I193+J193</f>
        <v>0</v>
      </c>
      <c r="Q193" s="227">
        <f>ROUND(I193*H193,2)</f>
        <v>0</v>
      </c>
      <c r="R193" s="227">
        <f>ROUND(J193*H193,2)</f>
        <v>0</v>
      </c>
      <c r="S193" s="86"/>
      <c r="T193" s="228">
        <f>S193*H193</f>
        <v>0</v>
      </c>
      <c r="U193" s="228">
        <v>0.0073499999999999998</v>
      </c>
      <c r="V193" s="228">
        <f>U193*H193</f>
        <v>0.080849999999999991</v>
      </c>
      <c r="W193" s="228">
        <v>0</v>
      </c>
      <c r="X193" s="229">
        <f>W193*H193</f>
        <v>0</v>
      </c>
      <c r="Y193" s="40"/>
      <c r="Z193" s="40"/>
      <c r="AA193" s="40"/>
      <c r="AB193" s="40"/>
      <c r="AC193" s="40"/>
      <c r="AD193" s="40"/>
      <c r="AE193" s="40"/>
      <c r="AR193" s="230" t="s">
        <v>218</v>
      </c>
      <c r="AT193" s="230" t="s">
        <v>213</v>
      </c>
      <c r="AU193" s="230" t="s">
        <v>86</v>
      </c>
      <c r="AY193" s="19" t="s">
        <v>211</v>
      </c>
      <c r="BE193" s="231">
        <f>IF(O193="základní",K193,0)</f>
        <v>0</v>
      </c>
      <c r="BF193" s="231">
        <f>IF(O193="snížená",K193,0)</f>
        <v>0</v>
      </c>
      <c r="BG193" s="231">
        <f>IF(O193="zákl. přenesená",K193,0)</f>
        <v>0</v>
      </c>
      <c r="BH193" s="231">
        <f>IF(O193="sníž. přenesená",K193,0)</f>
        <v>0</v>
      </c>
      <c r="BI193" s="231">
        <f>IF(O193="nulová",K193,0)</f>
        <v>0</v>
      </c>
      <c r="BJ193" s="19" t="s">
        <v>84</v>
      </c>
      <c r="BK193" s="231">
        <f>ROUND(P193*H193,2)</f>
        <v>0</v>
      </c>
      <c r="BL193" s="19" t="s">
        <v>218</v>
      </c>
      <c r="BM193" s="230" t="s">
        <v>2906</v>
      </c>
    </row>
    <row r="194" s="2" customFormat="1">
      <c r="A194" s="40"/>
      <c r="B194" s="41"/>
      <c r="C194" s="42"/>
      <c r="D194" s="232" t="s">
        <v>220</v>
      </c>
      <c r="E194" s="42"/>
      <c r="F194" s="233" t="s">
        <v>1813</v>
      </c>
      <c r="G194" s="42"/>
      <c r="H194" s="42"/>
      <c r="I194" s="234"/>
      <c r="J194" s="234"/>
      <c r="K194" s="42"/>
      <c r="L194" s="42"/>
      <c r="M194" s="46"/>
      <c r="N194" s="235"/>
      <c r="O194" s="236"/>
      <c r="P194" s="86"/>
      <c r="Q194" s="86"/>
      <c r="R194" s="86"/>
      <c r="S194" s="86"/>
      <c r="T194" s="86"/>
      <c r="U194" s="86"/>
      <c r="V194" s="86"/>
      <c r="W194" s="86"/>
      <c r="X194" s="87"/>
      <c r="Y194" s="40"/>
      <c r="Z194" s="40"/>
      <c r="AA194" s="40"/>
      <c r="AB194" s="40"/>
      <c r="AC194" s="40"/>
      <c r="AD194" s="40"/>
      <c r="AE194" s="40"/>
      <c r="AT194" s="19" t="s">
        <v>220</v>
      </c>
      <c r="AU194" s="19" t="s">
        <v>86</v>
      </c>
    </row>
    <row r="195" s="13" customFormat="1">
      <c r="A195" s="13"/>
      <c r="B195" s="237"/>
      <c r="C195" s="238"/>
      <c r="D195" s="232" t="s">
        <v>222</v>
      </c>
      <c r="E195" s="239" t="s">
        <v>22</v>
      </c>
      <c r="F195" s="240" t="s">
        <v>2904</v>
      </c>
      <c r="G195" s="238"/>
      <c r="H195" s="241">
        <v>11</v>
      </c>
      <c r="I195" s="242"/>
      <c r="J195" s="242"/>
      <c r="K195" s="238"/>
      <c r="L195" s="238"/>
      <c r="M195" s="243"/>
      <c r="N195" s="244"/>
      <c r="O195" s="245"/>
      <c r="P195" s="245"/>
      <c r="Q195" s="245"/>
      <c r="R195" s="245"/>
      <c r="S195" s="245"/>
      <c r="T195" s="245"/>
      <c r="U195" s="245"/>
      <c r="V195" s="245"/>
      <c r="W195" s="245"/>
      <c r="X195" s="246"/>
      <c r="Y195" s="13"/>
      <c r="Z195" s="13"/>
      <c r="AA195" s="13"/>
      <c r="AB195" s="13"/>
      <c r="AC195" s="13"/>
      <c r="AD195" s="13"/>
      <c r="AE195" s="13"/>
      <c r="AT195" s="247" t="s">
        <v>222</v>
      </c>
      <c r="AU195" s="247" t="s">
        <v>86</v>
      </c>
      <c r="AV195" s="13" t="s">
        <v>86</v>
      </c>
      <c r="AW195" s="13" t="s">
        <v>5</v>
      </c>
      <c r="AX195" s="13" t="s">
        <v>77</v>
      </c>
      <c r="AY195" s="247" t="s">
        <v>211</v>
      </c>
    </row>
    <row r="196" s="14" customFormat="1">
      <c r="A196" s="14"/>
      <c r="B196" s="248"/>
      <c r="C196" s="249"/>
      <c r="D196" s="232" t="s">
        <v>222</v>
      </c>
      <c r="E196" s="250" t="s">
        <v>22</v>
      </c>
      <c r="F196" s="251" t="s">
        <v>1794</v>
      </c>
      <c r="G196" s="249"/>
      <c r="H196" s="252">
        <v>11</v>
      </c>
      <c r="I196" s="253"/>
      <c r="J196" s="253"/>
      <c r="K196" s="249"/>
      <c r="L196" s="249"/>
      <c r="M196" s="254"/>
      <c r="N196" s="255"/>
      <c r="O196" s="256"/>
      <c r="P196" s="256"/>
      <c r="Q196" s="256"/>
      <c r="R196" s="256"/>
      <c r="S196" s="256"/>
      <c r="T196" s="256"/>
      <c r="U196" s="256"/>
      <c r="V196" s="256"/>
      <c r="W196" s="256"/>
      <c r="X196" s="257"/>
      <c r="Y196" s="14"/>
      <c r="Z196" s="14"/>
      <c r="AA196" s="14"/>
      <c r="AB196" s="14"/>
      <c r="AC196" s="14"/>
      <c r="AD196" s="14"/>
      <c r="AE196" s="14"/>
      <c r="AT196" s="258" t="s">
        <v>222</v>
      </c>
      <c r="AU196" s="258" t="s">
        <v>86</v>
      </c>
      <c r="AV196" s="14" t="s">
        <v>218</v>
      </c>
      <c r="AW196" s="14" t="s">
        <v>5</v>
      </c>
      <c r="AX196" s="14" t="s">
        <v>84</v>
      </c>
      <c r="AY196" s="258" t="s">
        <v>211</v>
      </c>
    </row>
    <row r="197" s="2" customFormat="1" ht="24.15" customHeight="1">
      <c r="A197" s="40"/>
      <c r="B197" s="41"/>
      <c r="C197" s="218" t="s">
        <v>308</v>
      </c>
      <c r="D197" s="218" t="s">
        <v>213</v>
      </c>
      <c r="E197" s="219" t="s">
        <v>1814</v>
      </c>
      <c r="F197" s="220" t="s">
        <v>1815</v>
      </c>
      <c r="G197" s="221" t="s">
        <v>272</v>
      </c>
      <c r="H197" s="222">
        <v>11</v>
      </c>
      <c r="I197" s="223"/>
      <c r="J197" s="223"/>
      <c r="K197" s="224">
        <f>ROUND(P197*H197,2)</f>
        <v>0</v>
      </c>
      <c r="L197" s="220" t="s">
        <v>217</v>
      </c>
      <c r="M197" s="46"/>
      <c r="N197" s="225" t="s">
        <v>22</v>
      </c>
      <c r="O197" s="226" t="s">
        <v>46</v>
      </c>
      <c r="P197" s="227">
        <f>I197+J197</f>
        <v>0</v>
      </c>
      <c r="Q197" s="227">
        <f>ROUND(I197*H197,2)</f>
        <v>0</v>
      </c>
      <c r="R197" s="227">
        <f>ROUND(J197*H197,2)</f>
        <v>0</v>
      </c>
      <c r="S197" s="86"/>
      <c r="T197" s="228">
        <f>S197*H197</f>
        <v>0</v>
      </c>
      <c r="U197" s="228">
        <v>0.026360000000000001</v>
      </c>
      <c r="V197" s="228">
        <f>U197*H197</f>
        <v>0.28996</v>
      </c>
      <c r="W197" s="228">
        <v>0</v>
      </c>
      <c r="X197" s="229">
        <f>W197*H197</f>
        <v>0</v>
      </c>
      <c r="Y197" s="40"/>
      <c r="Z197" s="40"/>
      <c r="AA197" s="40"/>
      <c r="AB197" s="40"/>
      <c r="AC197" s="40"/>
      <c r="AD197" s="40"/>
      <c r="AE197" s="40"/>
      <c r="AR197" s="230" t="s">
        <v>218</v>
      </c>
      <c r="AT197" s="230" t="s">
        <v>213</v>
      </c>
      <c r="AU197" s="230" t="s">
        <v>86</v>
      </c>
      <c r="AY197" s="19" t="s">
        <v>211</v>
      </c>
      <c r="BE197" s="231">
        <f>IF(O197="základní",K197,0)</f>
        <v>0</v>
      </c>
      <c r="BF197" s="231">
        <f>IF(O197="snížená",K197,0)</f>
        <v>0</v>
      </c>
      <c r="BG197" s="231">
        <f>IF(O197="zákl. přenesená",K197,0)</f>
        <v>0</v>
      </c>
      <c r="BH197" s="231">
        <f>IF(O197="sníž. přenesená",K197,0)</f>
        <v>0</v>
      </c>
      <c r="BI197" s="231">
        <f>IF(O197="nulová",K197,0)</f>
        <v>0</v>
      </c>
      <c r="BJ197" s="19" t="s">
        <v>84</v>
      </c>
      <c r="BK197" s="231">
        <f>ROUND(P197*H197,2)</f>
        <v>0</v>
      </c>
      <c r="BL197" s="19" t="s">
        <v>218</v>
      </c>
      <c r="BM197" s="230" t="s">
        <v>2907</v>
      </c>
    </row>
    <row r="198" s="2" customFormat="1">
      <c r="A198" s="40"/>
      <c r="B198" s="41"/>
      <c r="C198" s="42"/>
      <c r="D198" s="232" t="s">
        <v>220</v>
      </c>
      <c r="E198" s="42"/>
      <c r="F198" s="233" t="s">
        <v>1817</v>
      </c>
      <c r="G198" s="42"/>
      <c r="H198" s="42"/>
      <c r="I198" s="234"/>
      <c r="J198" s="234"/>
      <c r="K198" s="42"/>
      <c r="L198" s="42"/>
      <c r="M198" s="46"/>
      <c r="N198" s="235"/>
      <c r="O198" s="236"/>
      <c r="P198" s="86"/>
      <c r="Q198" s="86"/>
      <c r="R198" s="86"/>
      <c r="S198" s="86"/>
      <c r="T198" s="86"/>
      <c r="U198" s="86"/>
      <c r="V198" s="86"/>
      <c r="W198" s="86"/>
      <c r="X198" s="87"/>
      <c r="Y198" s="40"/>
      <c r="Z198" s="40"/>
      <c r="AA198" s="40"/>
      <c r="AB198" s="40"/>
      <c r="AC198" s="40"/>
      <c r="AD198" s="40"/>
      <c r="AE198" s="40"/>
      <c r="AT198" s="19" t="s">
        <v>220</v>
      </c>
      <c r="AU198" s="19" t="s">
        <v>86</v>
      </c>
    </row>
    <row r="199" s="13" customFormat="1">
      <c r="A199" s="13"/>
      <c r="B199" s="237"/>
      <c r="C199" s="238"/>
      <c r="D199" s="232" t="s">
        <v>222</v>
      </c>
      <c r="E199" s="239" t="s">
        <v>22</v>
      </c>
      <c r="F199" s="240" t="s">
        <v>2904</v>
      </c>
      <c r="G199" s="238"/>
      <c r="H199" s="241">
        <v>11</v>
      </c>
      <c r="I199" s="242"/>
      <c r="J199" s="242"/>
      <c r="K199" s="238"/>
      <c r="L199" s="238"/>
      <c r="M199" s="243"/>
      <c r="N199" s="244"/>
      <c r="O199" s="245"/>
      <c r="P199" s="245"/>
      <c r="Q199" s="245"/>
      <c r="R199" s="245"/>
      <c r="S199" s="245"/>
      <c r="T199" s="245"/>
      <c r="U199" s="245"/>
      <c r="V199" s="245"/>
      <c r="W199" s="245"/>
      <c r="X199" s="246"/>
      <c r="Y199" s="13"/>
      <c r="Z199" s="13"/>
      <c r="AA199" s="13"/>
      <c r="AB199" s="13"/>
      <c r="AC199" s="13"/>
      <c r="AD199" s="13"/>
      <c r="AE199" s="13"/>
      <c r="AT199" s="247" t="s">
        <v>222</v>
      </c>
      <c r="AU199" s="247" t="s">
        <v>86</v>
      </c>
      <c r="AV199" s="13" t="s">
        <v>86</v>
      </c>
      <c r="AW199" s="13" t="s">
        <v>5</v>
      </c>
      <c r="AX199" s="13" t="s">
        <v>77</v>
      </c>
      <c r="AY199" s="247" t="s">
        <v>211</v>
      </c>
    </row>
    <row r="200" s="14" customFormat="1">
      <c r="A200" s="14"/>
      <c r="B200" s="248"/>
      <c r="C200" s="249"/>
      <c r="D200" s="232" t="s">
        <v>222</v>
      </c>
      <c r="E200" s="250" t="s">
        <v>22</v>
      </c>
      <c r="F200" s="251" t="s">
        <v>1794</v>
      </c>
      <c r="G200" s="249"/>
      <c r="H200" s="252">
        <v>11</v>
      </c>
      <c r="I200" s="253"/>
      <c r="J200" s="253"/>
      <c r="K200" s="249"/>
      <c r="L200" s="249"/>
      <c r="M200" s="254"/>
      <c r="N200" s="255"/>
      <c r="O200" s="256"/>
      <c r="P200" s="256"/>
      <c r="Q200" s="256"/>
      <c r="R200" s="256"/>
      <c r="S200" s="256"/>
      <c r="T200" s="256"/>
      <c r="U200" s="256"/>
      <c r="V200" s="256"/>
      <c r="W200" s="256"/>
      <c r="X200" s="257"/>
      <c r="Y200" s="14"/>
      <c r="Z200" s="14"/>
      <c r="AA200" s="14"/>
      <c r="AB200" s="14"/>
      <c r="AC200" s="14"/>
      <c r="AD200" s="14"/>
      <c r="AE200" s="14"/>
      <c r="AT200" s="258" t="s">
        <v>222</v>
      </c>
      <c r="AU200" s="258" t="s">
        <v>86</v>
      </c>
      <c r="AV200" s="14" t="s">
        <v>218</v>
      </c>
      <c r="AW200" s="14" t="s">
        <v>5</v>
      </c>
      <c r="AX200" s="14" t="s">
        <v>84</v>
      </c>
      <c r="AY200" s="258" t="s">
        <v>211</v>
      </c>
    </row>
    <row r="201" s="2" customFormat="1" ht="16.5" customHeight="1">
      <c r="A201" s="40"/>
      <c r="B201" s="41"/>
      <c r="C201" s="218" t="s">
        <v>314</v>
      </c>
      <c r="D201" s="218" t="s">
        <v>213</v>
      </c>
      <c r="E201" s="219" t="s">
        <v>2908</v>
      </c>
      <c r="F201" s="220" t="s">
        <v>2909</v>
      </c>
      <c r="G201" s="221" t="s">
        <v>497</v>
      </c>
      <c r="H201" s="222">
        <v>1</v>
      </c>
      <c r="I201" s="223"/>
      <c r="J201" s="223"/>
      <c r="K201" s="224">
        <f>ROUND(P201*H201,2)</f>
        <v>0</v>
      </c>
      <c r="L201" s="220" t="s">
        <v>22</v>
      </c>
      <c r="M201" s="46"/>
      <c r="N201" s="225" t="s">
        <v>22</v>
      </c>
      <c r="O201" s="226" t="s">
        <v>46</v>
      </c>
      <c r="P201" s="227">
        <f>I201+J201</f>
        <v>0</v>
      </c>
      <c r="Q201" s="227">
        <f>ROUND(I201*H201,2)</f>
        <v>0</v>
      </c>
      <c r="R201" s="227">
        <f>ROUND(J201*H201,2)</f>
        <v>0</v>
      </c>
      <c r="S201" s="86"/>
      <c r="T201" s="228">
        <f>S201*H201</f>
        <v>0</v>
      </c>
      <c r="U201" s="228">
        <v>0</v>
      </c>
      <c r="V201" s="228">
        <f>U201*H201</f>
        <v>0</v>
      </c>
      <c r="W201" s="228">
        <v>0</v>
      </c>
      <c r="X201" s="229">
        <f>W201*H201</f>
        <v>0</v>
      </c>
      <c r="Y201" s="40"/>
      <c r="Z201" s="40"/>
      <c r="AA201" s="40"/>
      <c r="AB201" s="40"/>
      <c r="AC201" s="40"/>
      <c r="AD201" s="40"/>
      <c r="AE201" s="40"/>
      <c r="AR201" s="230" t="s">
        <v>218</v>
      </c>
      <c r="AT201" s="230" t="s">
        <v>213</v>
      </c>
      <c r="AU201" s="230" t="s">
        <v>86</v>
      </c>
      <c r="AY201" s="19" t="s">
        <v>211</v>
      </c>
      <c r="BE201" s="231">
        <f>IF(O201="základní",K201,0)</f>
        <v>0</v>
      </c>
      <c r="BF201" s="231">
        <f>IF(O201="snížená",K201,0)</f>
        <v>0</v>
      </c>
      <c r="BG201" s="231">
        <f>IF(O201="zákl. přenesená",K201,0)</f>
        <v>0</v>
      </c>
      <c r="BH201" s="231">
        <f>IF(O201="sníž. přenesená",K201,0)</f>
        <v>0</v>
      </c>
      <c r="BI201" s="231">
        <f>IF(O201="nulová",K201,0)</f>
        <v>0</v>
      </c>
      <c r="BJ201" s="19" t="s">
        <v>84</v>
      </c>
      <c r="BK201" s="231">
        <f>ROUND(P201*H201,2)</f>
        <v>0</v>
      </c>
      <c r="BL201" s="19" t="s">
        <v>218</v>
      </c>
      <c r="BM201" s="230" t="s">
        <v>2910</v>
      </c>
    </row>
    <row r="202" s="2" customFormat="1">
      <c r="A202" s="40"/>
      <c r="B202" s="41"/>
      <c r="C202" s="42"/>
      <c r="D202" s="232" t="s">
        <v>220</v>
      </c>
      <c r="E202" s="42"/>
      <c r="F202" s="233" t="s">
        <v>2909</v>
      </c>
      <c r="G202" s="42"/>
      <c r="H202" s="42"/>
      <c r="I202" s="234"/>
      <c r="J202" s="234"/>
      <c r="K202" s="42"/>
      <c r="L202" s="42"/>
      <c r="M202" s="46"/>
      <c r="N202" s="235"/>
      <c r="O202" s="236"/>
      <c r="P202" s="86"/>
      <c r="Q202" s="86"/>
      <c r="R202" s="86"/>
      <c r="S202" s="86"/>
      <c r="T202" s="86"/>
      <c r="U202" s="86"/>
      <c r="V202" s="86"/>
      <c r="W202" s="86"/>
      <c r="X202" s="87"/>
      <c r="Y202" s="40"/>
      <c r="Z202" s="40"/>
      <c r="AA202" s="40"/>
      <c r="AB202" s="40"/>
      <c r="AC202" s="40"/>
      <c r="AD202" s="40"/>
      <c r="AE202" s="40"/>
      <c r="AT202" s="19" t="s">
        <v>220</v>
      </c>
      <c r="AU202" s="19" t="s">
        <v>86</v>
      </c>
    </row>
    <row r="203" s="13" customFormat="1">
      <c r="A203" s="13"/>
      <c r="B203" s="237"/>
      <c r="C203" s="238"/>
      <c r="D203" s="232" t="s">
        <v>222</v>
      </c>
      <c r="E203" s="239" t="s">
        <v>22</v>
      </c>
      <c r="F203" s="240" t="s">
        <v>268</v>
      </c>
      <c r="G203" s="238"/>
      <c r="H203" s="241">
        <v>1</v>
      </c>
      <c r="I203" s="242"/>
      <c r="J203" s="242"/>
      <c r="K203" s="238"/>
      <c r="L203" s="238"/>
      <c r="M203" s="243"/>
      <c r="N203" s="244"/>
      <c r="O203" s="245"/>
      <c r="P203" s="245"/>
      <c r="Q203" s="245"/>
      <c r="R203" s="245"/>
      <c r="S203" s="245"/>
      <c r="T203" s="245"/>
      <c r="U203" s="245"/>
      <c r="V203" s="245"/>
      <c r="W203" s="245"/>
      <c r="X203" s="246"/>
      <c r="Y203" s="13"/>
      <c r="Z203" s="13"/>
      <c r="AA203" s="13"/>
      <c r="AB203" s="13"/>
      <c r="AC203" s="13"/>
      <c r="AD203" s="13"/>
      <c r="AE203" s="13"/>
      <c r="AT203" s="247" t="s">
        <v>222</v>
      </c>
      <c r="AU203" s="247" t="s">
        <v>86</v>
      </c>
      <c r="AV203" s="13" t="s">
        <v>86</v>
      </c>
      <c r="AW203" s="13" t="s">
        <v>5</v>
      </c>
      <c r="AX203" s="13" t="s">
        <v>84</v>
      </c>
      <c r="AY203" s="247" t="s">
        <v>211</v>
      </c>
    </row>
    <row r="204" s="2" customFormat="1">
      <c r="A204" s="40"/>
      <c r="B204" s="41"/>
      <c r="C204" s="218" t="s">
        <v>318</v>
      </c>
      <c r="D204" s="218" t="s">
        <v>213</v>
      </c>
      <c r="E204" s="219" t="s">
        <v>1819</v>
      </c>
      <c r="F204" s="220" t="s">
        <v>1820</v>
      </c>
      <c r="G204" s="221" t="s">
        <v>216</v>
      </c>
      <c r="H204" s="222">
        <v>13.868</v>
      </c>
      <c r="I204" s="223"/>
      <c r="J204" s="223"/>
      <c r="K204" s="224">
        <f>ROUND(P204*H204,2)</f>
        <v>0</v>
      </c>
      <c r="L204" s="220" t="s">
        <v>217</v>
      </c>
      <c r="M204" s="46"/>
      <c r="N204" s="225" t="s">
        <v>22</v>
      </c>
      <c r="O204" s="226" t="s">
        <v>46</v>
      </c>
      <c r="P204" s="227">
        <f>I204+J204</f>
        <v>0</v>
      </c>
      <c r="Q204" s="227">
        <f>ROUND(I204*H204,2)</f>
        <v>0</v>
      </c>
      <c r="R204" s="227">
        <f>ROUND(J204*H204,2)</f>
        <v>0</v>
      </c>
      <c r="S204" s="86"/>
      <c r="T204" s="228">
        <f>S204*H204</f>
        <v>0</v>
      </c>
      <c r="U204" s="228">
        <v>2.5018699999999998</v>
      </c>
      <c r="V204" s="228">
        <f>U204*H204</f>
        <v>34.695933159999996</v>
      </c>
      <c r="W204" s="228">
        <v>0</v>
      </c>
      <c r="X204" s="229">
        <f>W204*H204</f>
        <v>0</v>
      </c>
      <c r="Y204" s="40"/>
      <c r="Z204" s="40"/>
      <c r="AA204" s="40"/>
      <c r="AB204" s="40"/>
      <c r="AC204" s="40"/>
      <c r="AD204" s="40"/>
      <c r="AE204" s="40"/>
      <c r="AR204" s="230" t="s">
        <v>218</v>
      </c>
      <c r="AT204" s="230" t="s">
        <v>213</v>
      </c>
      <c r="AU204" s="230" t="s">
        <v>86</v>
      </c>
      <c r="AY204" s="19" t="s">
        <v>211</v>
      </c>
      <c r="BE204" s="231">
        <f>IF(O204="základní",K204,0)</f>
        <v>0</v>
      </c>
      <c r="BF204" s="231">
        <f>IF(O204="snížená",K204,0)</f>
        <v>0</v>
      </c>
      <c r="BG204" s="231">
        <f>IF(O204="zákl. přenesená",K204,0)</f>
        <v>0</v>
      </c>
      <c r="BH204" s="231">
        <f>IF(O204="sníž. přenesená",K204,0)</f>
        <v>0</v>
      </c>
      <c r="BI204" s="231">
        <f>IF(O204="nulová",K204,0)</f>
        <v>0</v>
      </c>
      <c r="BJ204" s="19" t="s">
        <v>84</v>
      </c>
      <c r="BK204" s="231">
        <f>ROUND(P204*H204,2)</f>
        <v>0</v>
      </c>
      <c r="BL204" s="19" t="s">
        <v>218</v>
      </c>
      <c r="BM204" s="230" t="s">
        <v>2911</v>
      </c>
    </row>
    <row r="205" s="2" customFormat="1">
      <c r="A205" s="40"/>
      <c r="B205" s="41"/>
      <c r="C205" s="42"/>
      <c r="D205" s="232" t="s">
        <v>220</v>
      </c>
      <c r="E205" s="42"/>
      <c r="F205" s="233" t="s">
        <v>1822</v>
      </c>
      <c r="G205" s="42"/>
      <c r="H205" s="42"/>
      <c r="I205" s="234"/>
      <c r="J205" s="234"/>
      <c r="K205" s="42"/>
      <c r="L205" s="42"/>
      <c r="M205" s="46"/>
      <c r="N205" s="235"/>
      <c r="O205" s="236"/>
      <c r="P205" s="86"/>
      <c r="Q205" s="86"/>
      <c r="R205" s="86"/>
      <c r="S205" s="86"/>
      <c r="T205" s="86"/>
      <c r="U205" s="86"/>
      <c r="V205" s="86"/>
      <c r="W205" s="86"/>
      <c r="X205" s="87"/>
      <c r="Y205" s="40"/>
      <c r="Z205" s="40"/>
      <c r="AA205" s="40"/>
      <c r="AB205" s="40"/>
      <c r="AC205" s="40"/>
      <c r="AD205" s="40"/>
      <c r="AE205" s="40"/>
      <c r="AT205" s="19" t="s">
        <v>220</v>
      </c>
      <c r="AU205" s="19" t="s">
        <v>86</v>
      </c>
    </row>
    <row r="206" s="13" customFormat="1">
      <c r="A206" s="13"/>
      <c r="B206" s="237"/>
      <c r="C206" s="238"/>
      <c r="D206" s="232" t="s">
        <v>222</v>
      </c>
      <c r="E206" s="239" t="s">
        <v>22</v>
      </c>
      <c r="F206" s="240" t="s">
        <v>2912</v>
      </c>
      <c r="G206" s="238"/>
      <c r="H206" s="241">
        <v>11.234999999999999</v>
      </c>
      <c r="I206" s="242"/>
      <c r="J206" s="242"/>
      <c r="K206" s="238"/>
      <c r="L206" s="238"/>
      <c r="M206" s="243"/>
      <c r="N206" s="244"/>
      <c r="O206" s="245"/>
      <c r="P206" s="245"/>
      <c r="Q206" s="245"/>
      <c r="R206" s="245"/>
      <c r="S206" s="245"/>
      <c r="T206" s="245"/>
      <c r="U206" s="245"/>
      <c r="V206" s="245"/>
      <c r="W206" s="245"/>
      <c r="X206" s="246"/>
      <c r="Y206" s="13"/>
      <c r="Z206" s="13"/>
      <c r="AA206" s="13"/>
      <c r="AB206" s="13"/>
      <c r="AC206" s="13"/>
      <c r="AD206" s="13"/>
      <c r="AE206" s="13"/>
      <c r="AT206" s="247" t="s">
        <v>222</v>
      </c>
      <c r="AU206" s="247" t="s">
        <v>86</v>
      </c>
      <c r="AV206" s="13" t="s">
        <v>86</v>
      </c>
      <c r="AW206" s="13" t="s">
        <v>5</v>
      </c>
      <c r="AX206" s="13" t="s">
        <v>77</v>
      </c>
      <c r="AY206" s="247" t="s">
        <v>211</v>
      </c>
    </row>
    <row r="207" s="13" customFormat="1">
      <c r="A207" s="13"/>
      <c r="B207" s="237"/>
      <c r="C207" s="238"/>
      <c r="D207" s="232" t="s">
        <v>222</v>
      </c>
      <c r="E207" s="239" t="s">
        <v>22</v>
      </c>
      <c r="F207" s="240" t="s">
        <v>2913</v>
      </c>
      <c r="G207" s="238"/>
      <c r="H207" s="241">
        <v>2.633</v>
      </c>
      <c r="I207" s="242"/>
      <c r="J207" s="242"/>
      <c r="K207" s="238"/>
      <c r="L207" s="238"/>
      <c r="M207" s="243"/>
      <c r="N207" s="244"/>
      <c r="O207" s="245"/>
      <c r="P207" s="245"/>
      <c r="Q207" s="245"/>
      <c r="R207" s="245"/>
      <c r="S207" s="245"/>
      <c r="T207" s="245"/>
      <c r="U207" s="245"/>
      <c r="V207" s="245"/>
      <c r="W207" s="245"/>
      <c r="X207" s="246"/>
      <c r="Y207" s="13"/>
      <c r="Z207" s="13"/>
      <c r="AA207" s="13"/>
      <c r="AB207" s="13"/>
      <c r="AC207" s="13"/>
      <c r="AD207" s="13"/>
      <c r="AE207" s="13"/>
      <c r="AT207" s="247" t="s">
        <v>222</v>
      </c>
      <c r="AU207" s="247" t="s">
        <v>86</v>
      </c>
      <c r="AV207" s="13" t="s">
        <v>86</v>
      </c>
      <c r="AW207" s="13" t="s">
        <v>5</v>
      </c>
      <c r="AX207" s="13" t="s">
        <v>77</v>
      </c>
      <c r="AY207" s="247" t="s">
        <v>211</v>
      </c>
    </row>
    <row r="208" s="14" customFormat="1">
      <c r="A208" s="14"/>
      <c r="B208" s="248"/>
      <c r="C208" s="249"/>
      <c r="D208" s="232" t="s">
        <v>222</v>
      </c>
      <c r="E208" s="250" t="s">
        <v>22</v>
      </c>
      <c r="F208" s="251" t="s">
        <v>331</v>
      </c>
      <c r="G208" s="249"/>
      <c r="H208" s="252">
        <v>13.867999999999999</v>
      </c>
      <c r="I208" s="253"/>
      <c r="J208" s="253"/>
      <c r="K208" s="249"/>
      <c r="L208" s="249"/>
      <c r="M208" s="254"/>
      <c r="N208" s="255"/>
      <c r="O208" s="256"/>
      <c r="P208" s="256"/>
      <c r="Q208" s="256"/>
      <c r="R208" s="256"/>
      <c r="S208" s="256"/>
      <c r="T208" s="256"/>
      <c r="U208" s="256"/>
      <c r="V208" s="256"/>
      <c r="W208" s="256"/>
      <c r="X208" s="257"/>
      <c r="Y208" s="14"/>
      <c r="Z208" s="14"/>
      <c r="AA208" s="14"/>
      <c r="AB208" s="14"/>
      <c r="AC208" s="14"/>
      <c r="AD208" s="14"/>
      <c r="AE208" s="14"/>
      <c r="AT208" s="258" t="s">
        <v>222</v>
      </c>
      <c r="AU208" s="258" t="s">
        <v>86</v>
      </c>
      <c r="AV208" s="14" t="s">
        <v>218</v>
      </c>
      <c r="AW208" s="14" t="s">
        <v>5</v>
      </c>
      <c r="AX208" s="14" t="s">
        <v>84</v>
      </c>
      <c r="AY208" s="258" t="s">
        <v>211</v>
      </c>
    </row>
    <row r="209" s="2" customFormat="1">
      <c r="A209" s="40"/>
      <c r="B209" s="41"/>
      <c r="C209" s="218" t="s">
        <v>323</v>
      </c>
      <c r="D209" s="218" t="s">
        <v>213</v>
      </c>
      <c r="E209" s="219" t="s">
        <v>2914</v>
      </c>
      <c r="F209" s="220" t="s">
        <v>2915</v>
      </c>
      <c r="G209" s="221" t="s">
        <v>216</v>
      </c>
      <c r="H209" s="222">
        <v>2.0779999999999998</v>
      </c>
      <c r="I209" s="223"/>
      <c r="J209" s="223"/>
      <c r="K209" s="224">
        <f>ROUND(P209*H209,2)</f>
        <v>0</v>
      </c>
      <c r="L209" s="220" t="s">
        <v>217</v>
      </c>
      <c r="M209" s="46"/>
      <c r="N209" s="225" t="s">
        <v>22</v>
      </c>
      <c r="O209" s="226" t="s">
        <v>46</v>
      </c>
      <c r="P209" s="227">
        <f>I209+J209</f>
        <v>0</v>
      </c>
      <c r="Q209" s="227">
        <f>ROUND(I209*H209,2)</f>
        <v>0</v>
      </c>
      <c r="R209" s="227">
        <f>ROUND(J209*H209,2)</f>
        <v>0</v>
      </c>
      <c r="S209" s="86"/>
      <c r="T209" s="228">
        <f>S209*H209</f>
        <v>0</v>
      </c>
      <c r="U209" s="228">
        <v>2.5018699999999998</v>
      </c>
      <c r="V209" s="228">
        <f>U209*H209</f>
        <v>5.198885859999999</v>
      </c>
      <c r="W209" s="228">
        <v>0</v>
      </c>
      <c r="X209" s="229">
        <f>W209*H209</f>
        <v>0</v>
      </c>
      <c r="Y209" s="40"/>
      <c r="Z209" s="40"/>
      <c r="AA209" s="40"/>
      <c r="AB209" s="40"/>
      <c r="AC209" s="40"/>
      <c r="AD209" s="40"/>
      <c r="AE209" s="40"/>
      <c r="AR209" s="230" t="s">
        <v>218</v>
      </c>
      <c r="AT209" s="230" t="s">
        <v>213</v>
      </c>
      <c r="AU209" s="230" t="s">
        <v>86</v>
      </c>
      <c r="AY209" s="19" t="s">
        <v>211</v>
      </c>
      <c r="BE209" s="231">
        <f>IF(O209="základní",K209,0)</f>
        <v>0</v>
      </c>
      <c r="BF209" s="231">
        <f>IF(O209="snížená",K209,0)</f>
        <v>0</v>
      </c>
      <c r="BG209" s="231">
        <f>IF(O209="zákl. přenesená",K209,0)</f>
        <v>0</v>
      </c>
      <c r="BH209" s="231">
        <f>IF(O209="sníž. přenesená",K209,0)</f>
        <v>0</v>
      </c>
      <c r="BI209" s="231">
        <f>IF(O209="nulová",K209,0)</f>
        <v>0</v>
      </c>
      <c r="BJ209" s="19" t="s">
        <v>84</v>
      </c>
      <c r="BK209" s="231">
        <f>ROUND(P209*H209,2)</f>
        <v>0</v>
      </c>
      <c r="BL209" s="19" t="s">
        <v>218</v>
      </c>
      <c r="BM209" s="230" t="s">
        <v>2916</v>
      </c>
    </row>
    <row r="210" s="2" customFormat="1">
      <c r="A210" s="40"/>
      <c r="B210" s="41"/>
      <c r="C210" s="42"/>
      <c r="D210" s="232" t="s">
        <v>220</v>
      </c>
      <c r="E210" s="42"/>
      <c r="F210" s="233" t="s">
        <v>2917</v>
      </c>
      <c r="G210" s="42"/>
      <c r="H210" s="42"/>
      <c r="I210" s="234"/>
      <c r="J210" s="234"/>
      <c r="K210" s="42"/>
      <c r="L210" s="42"/>
      <c r="M210" s="46"/>
      <c r="N210" s="235"/>
      <c r="O210" s="236"/>
      <c r="P210" s="86"/>
      <c r="Q210" s="86"/>
      <c r="R210" s="86"/>
      <c r="S210" s="86"/>
      <c r="T210" s="86"/>
      <c r="U210" s="86"/>
      <c r="V210" s="86"/>
      <c r="W210" s="86"/>
      <c r="X210" s="87"/>
      <c r="Y210" s="40"/>
      <c r="Z210" s="40"/>
      <c r="AA210" s="40"/>
      <c r="AB210" s="40"/>
      <c r="AC210" s="40"/>
      <c r="AD210" s="40"/>
      <c r="AE210" s="40"/>
      <c r="AT210" s="19" t="s">
        <v>220</v>
      </c>
      <c r="AU210" s="19" t="s">
        <v>86</v>
      </c>
    </row>
    <row r="211" s="13" customFormat="1">
      <c r="A211" s="13"/>
      <c r="B211" s="237"/>
      <c r="C211" s="238"/>
      <c r="D211" s="232" t="s">
        <v>222</v>
      </c>
      <c r="E211" s="239" t="s">
        <v>22</v>
      </c>
      <c r="F211" s="240" t="s">
        <v>2918</v>
      </c>
      <c r="G211" s="238"/>
      <c r="H211" s="241">
        <v>2.0779999999999998</v>
      </c>
      <c r="I211" s="242"/>
      <c r="J211" s="242"/>
      <c r="K211" s="238"/>
      <c r="L211" s="238"/>
      <c r="M211" s="243"/>
      <c r="N211" s="244"/>
      <c r="O211" s="245"/>
      <c r="P211" s="245"/>
      <c r="Q211" s="245"/>
      <c r="R211" s="245"/>
      <c r="S211" s="245"/>
      <c r="T211" s="245"/>
      <c r="U211" s="245"/>
      <c r="V211" s="245"/>
      <c r="W211" s="245"/>
      <c r="X211" s="246"/>
      <c r="Y211" s="13"/>
      <c r="Z211" s="13"/>
      <c r="AA211" s="13"/>
      <c r="AB211" s="13"/>
      <c r="AC211" s="13"/>
      <c r="AD211" s="13"/>
      <c r="AE211" s="13"/>
      <c r="AT211" s="247" t="s">
        <v>222</v>
      </c>
      <c r="AU211" s="247" t="s">
        <v>86</v>
      </c>
      <c r="AV211" s="13" t="s">
        <v>86</v>
      </c>
      <c r="AW211" s="13" t="s">
        <v>5</v>
      </c>
      <c r="AX211" s="13" t="s">
        <v>84</v>
      </c>
      <c r="AY211" s="247" t="s">
        <v>211</v>
      </c>
    </row>
    <row r="212" s="2" customFormat="1">
      <c r="A212" s="40"/>
      <c r="B212" s="41"/>
      <c r="C212" s="218" t="s">
        <v>8</v>
      </c>
      <c r="D212" s="218" t="s">
        <v>213</v>
      </c>
      <c r="E212" s="219" t="s">
        <v>980</v>
      </c>
      <c r="F212" s="220" t="s">
        <v>981</v>
      </c>
      <c r="G212" s="221" t="s">
        <v>216</v>
      </c>
      <c r="H212" s="222">
        <v>48.537999999999997</v>
      </c>
      <c r="I212" s="223"/>
      <c r="J212" s="223"/>
      <c r="K212" s="224">
        <f>ROUND(P212*H212,2)</f>
        <v>0</v>
      </c>
      <c r="L212" s="220" t="s">
        <v>217</v>
      </c>
      <c r="M212" s="46"/>
      <c r="N212" s="225" t="s">
        <v>22</v>
      </c>
      <c r="O212" s="226" t="s">
        <v>46</v>
      </c>
      <c r="P212" s="227">
        <f>I212+J212</f>
        <v>0</v>
      </c>
      <c r="Q212" s="227">
        <f>ROUND(I212*H212,2)</f>
        <v>0</v>
      </c>
      <c r="R212" s="227">
        <f>ROUND(J212*H212,2)</f>
        <v>0</v>
      </c>
      <c r="S212" s="86"/>
      <c r="T212" s="228">
        <f>S212*H212</f>
        <v>0</v>
      </c>
      <c r="U212" s="228">
        <v>2.5018699999999998</v>
      </c>
      <c r="V212" s="228">
        <f>U212*H212</f>
        <v>121.43576605999998</v>
      </c>
      <c r="W212" s="228">
        <v>0</v>
      </c>
      <c r="X212" s="229">
        <f>W212*H212</f>
        <v>0</v>
      </c>
      <c r="Y212" s="40"/>
      <c r="Z212" s="40"/>
      <c r="AA212" s="40"/>
      <c r="AB212" s="40"/>
      <c r="AC212" s="40"/>
      <c r="AD212" s="40"/>
      <c r="AE212" s="40"/>
      <c r="AR212" s="230" t="s">
        <v>218</v>
      </c>
      <c r="AT212" s="230" t="s">
        <v>213</v>
      </c>
      <c r="AU212" s="230" t="s">
        <v>86</v>
      </c>
      <c r="AY212" s="19" t="s">
        <v>211</v>
      </c>
      <c r="BE212" s="231">
        <f>IF(O212="základní",K212,0)</f>
        <v>0</v>
      </c>
      <c r="BF212" s="231">
        <f>IF(O212="snížená",K212,0)</f>
        <v>0</v>
      </c>
      <c r="BG212" s="231">
        <f>IF(O212="zákl. přenesená",K212,0)</f>
        <v>0</v>
      </c>
      <c r="BH212" s="231">
        <f>IF(O212="sníž. přenesená",K212,0)</f>
        <v>0</v>
      </c>
      <c r="BI212" s="231">
        <f>IF(O212="nulová",K212,0)</f>
        <v>0</v>
      </c>
      <c r="BJ212" s="19" t="s">
        <v>84</v>
      </c>
      <c r="BK212" s="231">
        <f>ROUND(P212*H212,2)</f>
        <v>0</v>
      </c>
      <c r="BL212" s="19" t="s">
        <v>218</v>
      </c>
      <c r="BM212" s="230" t="s">
        <v>2919</v>
      </c>
    </row>
    <row r="213" s="2" customFormat="1">
      <c r="A213" s="40"/>
      <c r="B213" s="41"/>
      <c r="C213" s="42"/>
      <c r="D213" s="232" t="s">
        <v>220</v>
      </c>
      <c r="E213" s="42"/>
      <c r="F213" s="233" t="s">
        <v>983</v>
      </c>
      <c r="G213" s="42"/>
      <c r="H213" s="42"/>
      <c r="I213" s="234"/>
      <c r="J213" s="234"/>
      <c r="K213" s="42"/>
      <c r="L213" s="42"/>
      <c r="M213" s="46"/>
      <c r="N213" s="235"/>
      <c r="O213" s="236"/>
      <c r="P213" s="86"/>
      <c r="Q213" s="86"/>
      <c r="R213" s="86"/>
      <c r="S213" s="86"/>
      <c r="T213" s="86"/>
      <c r="U213" s="86"/>
      <c r="V213" s="86"/>
      <c r="W213" s="86"/>
      <c r="X213" s="87"/>
      <c r="Y213" s="40"/>
      <c r="Z213" s="40"/>
      <c r="AA213" s="40"/>
      <c r="AB213" s="40"/>
      <c r="AC213" s="40"/>
      <c r="AD213" s="40"/>
      <c r="AE213" s="40"/>
      <c r="AT213" s="19" t="s">
        <v>220</v>
      </c>
      <c r="AU213" s="19" t="s">
        <v>86</v>
      </c>
    </row>
    <row r="214" s="13" customFormat="1">
      <c r="A214" s="13"/>
      <c r="B214" s="237"/>
      <c r="C214" s="238"/>
      <c r="D214" s="232" t="s">
        <v>222</v>
      </c>
      <c r="E214" s="239" t="s">
        <v>22</v>
      </c>
      <c r="F214" s="240" t="s">
        <v>2920</v>
      </c>
      <c r="G214" s="238"/>
      <c r="H214" s="241">
        <v>39.323</v>
      </c>
      <c r="I214" s="242"/>
      <c r="J214" s="242"/>
      <c r="K214" s="238"/>
      <c r="L214" s="238"/>
      <c r="M214" s="243"/>
      <c r="N214" s="244"/>
      <c r="O214" s="245"/>
      <c r="P214" s="245"/>
      <c r="Q214" s="245"/>
      <c r="R214" s="245"/>
      <c r="S214" s="245"/>
      <c r="T214" s="245"/>
      <c r="U214" s="245"/>
      <c r="V214" s="245"/>
      <c r="W214" s="245"/>
      <c r="X214" s="246"/>
      <c r="Y214" s="13"/>
      <c r="Z214" s="13"/>
      <c r="AA214" s="13"/>
      <c r="AB214" s="13"/>
      <c r="AC214" s="13"/>
      <c r="AD214" s="13"/>
      <c r="AE214" s="13"/>
      <c r="AT214" s="247" t="s">
        <v>222</v>
      </c>
      <c r="AU214" s="247" t="s">
        <v>86</v>
      </c>
      <c r="AV214" s="13" t="s">
        <v>86</v>
      </c>
      <c r="AW214" s="13" t="s">
        <v>5</v>
      </c>
      <c r="AX214" s="13" t="s">
        <v>77</v>
      </c>
      <c r="AY214" s="247" t="s">
        <v>211</v>
      </c>
    </row>
    <row r="215" s="13" customFormat="1">
      <c r="A215" s="13"/>
      <c r="B215" s="237"/>
      <c r="C215" s="238"/>
      <c r="D215" s="232" t="s">
        <v>222</v>
      </c>
      <c r="E215" s="239" t="s">
        <v>22</v>
      </c>
      <c r="F215" s="240" t="s">
        <v>2921</v>
      </c>
      <c r="G215" s="238"/>
      <c r="H215" s="241">
        <v>9.2149999999999999</v>
      </c>
      <c r="I215" s="242"/>
      <c r="J215" s="242"/>
      <c r="K215" s="238"/>
      <c r="L215" s="238"/>
      <c r="M215" s="243"/>
      <c r="N215" s="244"/>
      <c r="O215" s="245"/>
      <c r="P215" s="245"/>
      <c r="Q215" s="245"/>
      <c r="R215" s="245"/>
      <c r="S215" s="245"/>
      <c r="T215" s="245"/>
      <c r="U215" s="245"/>
      <c r="V215" s="245"/>
      <c r="W215" s="245"/>
      <c r="X215" s="246"/>
      <c r="Y215" s="13"/>
      <c r="Z215" s="13"/>
      <c r="AA215" s="13"/>
      <c r="AB215" s="13"/>
      <c r="AC215" s="13"/>
      <c r="AD215" s="13"/>
      <c r="AE215" s="13"/>
      <c r="AT215" s="247" t="s">
        <v>222</v>
      </c>
      <c r="AU215" s="247" t="s">
        <v>86</v>
      </c>
      <c r="AV215" s="13" t="s">
        <v>86</v>
      </c>
      <c r="AW215" s="13" t="s">
        <v>5</v>
      </c>
      <c r="AX215" s="13" t="s">
        <v>77</v>
      </c>
      <c r="AY215" s="247" t="s">
        <v>211</v>
      </c>
    </row>
    <row r="216" s="14" customFormat="1">
      <c r="A216" s="14"/>
      <c r="B216" s="248"/>
      <c r="C216" s="249"/>
      <c r="D216" s="232" t="s">
        <v>222</v>
      </c>
      <c r="E216" s="250" t="s">
        <v>22</v>
      </c>
      <c r="F216" s="251" t="s">
        <v>331</v>
      </c>
      <c r="G216" s="249"/>
      <c r="H216" s="252">
        <v>48.537999999999997</v>
      </c>
      <c r="I216" s="253"/>
      <c r="J216" s="253"/>
      <c r="K216" s="249"/>
      <c r="L216" s="249"/>
      <c r="M216" s="254"/>
      <c r="N216" s="255"/>
      <c r="O216" s="256"/>
      <c r="P216" s="256"/>
      <c r="Q216" s="256"/>
      <c r="R216" s="256"/>
      <c r="S216" s="256"/>
      <c r="T216" s="256"/>
      <c r="U216" s="256"/>
      <c r="V216" s="256"/>
      <c r="W216" s="256"/>
      <c r="X216" s="257"/>
      <c r="Y216" s="14"/>
      <c r="Z216" s="14"/>
      <c r="AA216" s="14"/>
      <c r="AB216" s="14"/>
      <c r="AC216" s="14"/>
      <c r="AD216" s="14"/>
      <c r="AE216" s="14"/>
      <c r="AT216" s="258" t="s">
        <v>222</v>
      </c>
      <c r="AU216" s="258" t="s">
        <v>86</v>
      </c>
      <c r="AV216" s="14" t="s">
        <v>218</v>
      </c>
      <c r="AW216" s="14" t="s">
        <v>5</v>
      </c>
      <c r="AX216" s="14" t="s">
        <v>84</v>
      </c>
      <c r="AY216" s="258" t="s">
        <v>211</v>
      </c>
    </row>
    <row r="217" s="2" customFormat="1" ht="24.15" customHeight="1">
      <c r="A217" s="40"/>
      <c r="B217" s="41"/>
      <c r="C217" s="218" t="s">
        <v>337</v>
      </c>
      <c r="D217" s="218" t="s">
        <v>213</v>
      </c>
      <c r="E217" s="219" t="s">
        <v>1828</v>
      </c>
      <c r="F217" s="220" t="s">
        <v>1829</v>
      </c>
      <c r="G217" s="221" t="s">
        <v>216</v>
      </c>
      <c r="H217" s="222">
        <v>13.868</v>
      </c>
      <c r="I217" s="223"/>
      <c r="J217" s="223"/>
      <c r="K217" s="224">
        <f>ROUND(P217*H217,2)</f>
        <v>0</v>
      </c>
      <c r="L217" s="220" t="s">
        <v>217</v>
      </c>
      <c r="M217" s="46"/>
      <c r="N217" s="225" t="s">
        <v>22</v>
      </c>
      <c r="O217" s="226" t="s">
        <v>46</v>
      </c>
      <c r="P217" s="227">
        <f>I217+J217</f>
        <v>0</v>
      </c>
      <c r="Q217" s="227">
        <f>ROUND(I217*H217,2)</f>
        <v>0</v>
      </c>
      <c r="R217" s="227">
        <f>ROUND(J217*H217,2)</f>
        <v>0</v>
      </c>
      <c r="S217" s="86"/>
      <c r="T217" s="228">
        <f>S217*H217</f>
        <v>0</v>
      </c>
      <c r="U217" s="228">
        <v>0</v>
      </c>
      <c r="V217" s="228">
        <f>U217*H217</f>
        <v>0</v>
      </c>
      <c r="W217" s="228">
        <v>0</v>
      </c>
      <c r="X217" s="229">
        <f>W217*H217</f>
        <v>0</v>
      </c>
      <c r="Y217" s="40"/>
      <c r="Z217" s="40"/>
      <c r="AA217" s="40"/>
      <c r="AB217" s="40"/>
      <c r="AC217" s="40"/>
      <c r="AD217" s="40"/>
      <c r="AE217" s="40"/>
      <c r="AR217" s="230" t="s">
        <v>218</v>
      </c>
      <c r="AT217" s="230" t="s">
        <v>213</v>
      </c>
      <c r="AU217" s="230" t="s">
        <v>86</v>
      </c>
      <c r="AY217" s="19" t="s">
        <v>211</v>
      </c>
      <c r="BE217" s="231">
        <f>IF(O217="základní",K217,0)</f>
        <v>0</v>
      </c>
      <c r="BF217" s="231">
        <f>IF(O217="snížená",K217,0)</f>
        <v>0</v>
      </c>
      <c r="BG217" s="231">
        <f>IF(O217="zákl. přenesená",K217,0)</f>
        <v>0</v>
      </c>
      <c r="BH217" s="231">
        <f>IF(O217="sníž. přenesená",K217,0)</f>
        <v>0</v>
      </c>
      <c r="BI217" s="231">
        <f>IF(O217="nulová",K217,0)</f>
        <v>0</v>
      </c>
      <c r="BJ217" s="19" t="s">
        <v>84</v>
      </c>
      <c r="BK217" s="231">
        <f>ROUND(P217*H217,2)</f>
        <v>0</v>
      </c>
      <c r="BL217" s="19" t="s">
        <v>218</v>
      </c>
      <c r="BM217" s="230" t="s">
        <v>2922</v>
      </c>
    </row>
    <row r="218" s="2" customFormat="1">
      <c r="A218" s="40"/>
      <c r="B218" s="41"/>
      <c r="C218" s="42"/>
      <c r="D218" s="232" t="s">
        <v>220</v>
      </c>
      <c r="E218" s="42"/>
      <c r="F218" s="233" t="s">
        <v>1831</v>
      </c>
      <c r="G218" s="42"/>
      <c r="H218" s="42"/>
      <c r="I218" s="234"/>
      <c r="J218" s="234"/>
      <c r="K218" s="42"/>
      <c r="L218" s="42"/>
      <c r="M218" s="46"/>
      <c r="N218" s="235"/>
      <c r="O218" s="236"/>
      <c r="P218" s="86"/>
      <c r="Q218" s="86"/>
      <c r="R218" s="86"/>
      <c r="S218" s="86"/>
      <c r="T218" s="86"/>
      <c r="U218" s="86"/>
      <c r="V218" s="86"/>
      <c r="W218" s="86"/>
      <c r="X218" s="87"/>
      <c r="Y218" s="40"/>
      <c r="Z218" s="40"/>
      <c r="AA218" s="40"/>
      <c r="AB218" s="40"/>
      <c r="AC218" s="40"/>
      <c r="AD218" s="40"/>
      <c r="AE218" s="40"/>
      <c r="AT218" s="19" t="s">
        <v>220</v>
      </c>
      <c r="AU218" s="19" t="s">
        <v>86</v>
      </c>
    </row>
    <row r="219" s="2" customFormat="1" ht="24.15" customHeight="1">
      <c r="A219" s="40"/>
      <c r="B219" s="41"/>
      <c r="C219" s="218" t="s">
        <v>342</v>
      </c>
      <c r="D219" s="218" t="s">
        <v>213</v>
      </c>
      <c r="E219" s="219" t="s">
        <v>2923</v>
      </c>
      <c r="F219" s="220" t="s">
        <v>2924</v>
      </c>
      <c r="G219" s="221" t="s">
        <v>216</v>
      </c>
      <c r="H219" s="222">
        <v>2.0779999999999998</v>
      </c>
      <c r="I219" s="223"/>
      <c r="J219" s="223"/>
      <c r="K219" s="224">
        <f>ROUND(P219*H219,2)</f>
        <v>0</v>
      </c>
      <c r="L219" s="220" t="s">
        <v>217</v>
      </c>
      <c r="M219" s="46"/>
      <c r="N219" s="225" t="s">
        <v>22</v>
      </c>
      <c r="O219" s="226" t="s">
        <v>46</v>
      </c>
      <c r="P219" s="227">
        <f>I219+J219</f>
        <v>0</v>
      </c>
      <c r="Q219" s="227">
        <f>ROUND(I219*H219,2)</f>
        <v>0</v>
      </c>
      <c r="R219" s="227">
        <f>ROUND(J219*H219,2)</f>
        <v>0</v>
      </c>
      <c r="S219" s="86"/>
      <c r="T219" s="228">
        <f>S219*H219</f>
        <v>0</v>
      </c>
      <c r="U219" s="228">
        <v>0</v>
      </c>
      <c r="V219" s="228">
        <f>U219*H219</f>
        <v>0</v>
      </c>
      <c r="W219" s="228">
        <v>0</v>
      </c>
      <c r="X219" s="229">
        <f>W219*H219</f>
        <v>0</v>
      </c>
      <c r="Y219" s="40"/>
      <c r="Z219" s="40"/>
      <c r="AA219" s="40"/>
      <c r="AB219" s="40"/>
      <c r="AC219" s="40"/>
      <c r="AD219" s="40"/>
      <c r="AE219" s="40"/>
      <c r="AR219" s="230" t="s">
        <v>218</v>
      </c>
      <c r="AT219" s="230" t="s">
        <v>213</v>
      </c>
      <c r="AU219" s="230" t="s">
        <v>86</v>
      </c>
      <c r="AY219" s="19" t="s">
        <v>211</v>
      </c>
      <c r="BE219" s="231">
        <f>IF(O219="základní",K219,0)</f>
        <v>0</v>
      </c>
      <c r="BF219" s="231">
        <f>IF(O219="snížená",K219,0)</f>
        <v>0</v>
      </c>
      <c r="BG219" s="231">
        <f>IF(O219="zákl. přenesená",K219,0)</f>
        <v>0</v>
      </c>
      <c r="BH219" s="231">
        <f>IF(O219="sníž. přenesená",K219,0)</f>
        <v>0</v>
      </c>
      <c r="BI219" s="231">
        <f>IF(O219="nulová",K219,0)</f>
        <v>0</v>
      </c>
      <c r="BJ219" s="19" t="s">
        <v>84</v>
      </c>
      <c r="BK219" s="231">
        <f>ROUND(P219*H219,2)</f>
        <v>0</v>
      </c>
      <c r="BL219" s="19" t="s">
        <v>218</v>
      </c>
      <c r="BM219" s="230" t="s">
        <v>2925</v>
      </c>
    </row>
    <row r="220" s="2" customFormat="1">
      <c r="A220" s="40"/>
      <c r="B220" s="41"/>
      <c r="C220" s="42"/>
      <c r="D220" s="232" t="s">
        <v>220</v>
      </c>
      <c r="E220" s="42"/>
      <c r="F220" s="233" t="s">
        <v>2926</v>
      </c>
      <c r="G220" s="42"/>
      <c r="H220" s="42"/>
      <c r="I220" s="234"/>
      <c r="J220" s="234"/>
      <c r="K220" s="42"/>
      <c r="L220" s="42"/>
      <c r="M220" s="46"/>
      <c r="N220" s="235"/>
      <c r="O220" s="236"/>
      <c r="P220" s="86"/>
      <c r="Q220" s="86"/>
      <c r="R220" s="86"/>
      <c r="S220" s="86"/>
      <c r="T220" s="86"/>
      <c r="U220" s="86"/>
      <c r="V220" s="86"/>
      <c r="W220" s="86"/>
      <c r="X220" s="87"/>
      <c r="Y220" s="40"/>
      <c r="Z220" s="40"/>
      <c r="AA220" s="40"/>
      <c r="AB220" s="40"/>
      <c r="AC220" s="40"/>
      <c r="AD220" s="40"/>
      <c r="AE220" s="40"/>
      <c r="AT220" s="19" t="s">
        <v>220</v>
      </c>
      <c r="AU220" s="19" t="s">
        <v>86</v>
      </c>
    </row>
    <row r="221" s="2" customFormat="1">
      <c r="A221" s="40"/>
      <c r="B221" s="41"/>
      <c r="C221" s="218" t="s">
        <v>349</v>
      </c>
      <c r="D221" s="218" t="s">
        <v>213</v>
      </c>
      <c r="E221" s="219" t="s">
        <v>1832</v>
      </c>
      <c r="F221" s="220" t="s">
        <v>1833</v>
      </c>
      <c r="G221" s="221" t="s">
        <v>216</v>
      </c>
      <c r="H221" s="222">
        <v>13.868</v>
      </c>
      <c r="I221" s="223"/>
      <c r="J221" s="223"/>
      <c r="K221" s="224">
        <f>ROUND(P221*H221,2)</f>
        <v>0</v>
      </c>
      <c r="L221" s="220" t="s">
        <v>217</v>
      </c>
      <c r="M221" s="46"/>
      <c r="N221" s="225" t="s">
        <v>22</v>
      </c>
      <c r="O221" s="226" t="s">
        <v>46</v>
      </c>
      <c r="P221" s="227">
        <f>I221+J221</f>
        <v>0</v>
      </c>
      <c r="Q221" s="227">
        <f>ROUND(I221*H221,2)</f>
        <v>0</v>
      </c>
      <c r="R221" s="227">
        <f>ROUND(J221*H221,2)</f>
        <v>0</v>
      </c>
      <c r="S221" s="86"/>
      <c r="T221" s="228">
        <f>S221*H221</f>
        <v>0</v>
      </c>
      <c r="U221" s="228">
        <v>0</v>
      </c>
      <c r="V221" s="228">
        <f>U221*H221</f>
        <v>0</v>
      </c>
      <c r="W221" s="228">
        <v>0</v>
      </c>
      <c r="X221" s="229">
        <f>W221*H221</f>
        <v>0</v>
      </c>
      <c r="Y221" s="40"/>
      <c r="Z221" s="40"/>
      <c r="AA221" s="40"/>
      <c r="AB221" s="40"/>
      <c r="AC221" s="40"/>
      <c r="AD221" s="40"/>
      <c r="AE221" s="40"/>
      <c r="AR221" s="230" t="s">
        <v>218</v>
      </c>
      <c r="AT221" s="230" t="s">
        <v>213</v>
      </c>
      <c r="AU221" s="230" t="s">
        <v>86</v>
      </c>
      <c r="AY221" s="19" t="s">
        <v>211</v>
      </c>
      <c r="BE221" s="231">
        <f>IF(O221="základní",K221,0)</f>
        <v>0</v>
      </c>
      <c r="BF221" s="231">
        <f>IF(O221="snížená",K221,0)</f>
        <v>0</v>
      </c>
      <c r="BG221" s="231">
        <f>IF(O221="zákl. přenesená",K221,0)</f>
        <v>0</v>
      </c>
      <c r="BH221" s="231">
        <f>IF(O221="sníž. přenesená",K221,0)</f>
        <v>0</v>
      </c>
      <c r="BI221" s="231">
        <f>IF(O221="nulová",K221,0)</f>
        <v>0</v>
      </c>
      <c r="BJ221" s="19" t="s">
        <v>84</v>
      </c>
      <c r="BK221" s="231">
        <f>ROUND(P221*H221,2)</f>
        <v>0</v>
      </c>
      <c r="BL221" s="19" t="s">
        <v>218</v>
      </c>
      <c r="BM221" s="230" t="s">
        <v>2927</v>
      </c>
    </row>
    <row r="222" s="2" customFormat="1">
      <c r="A222" s="40"/>
      <c r="B222" s="41"/>
      <c r="C222" s="42"/>
      <c r="D222" s="232" t="s">
        <v>220</v>
      </c>
      <c r="E222" s="42"/>
      <c r="F222" s="233" t="s">
        <v>1835</v>
      </c>
      <c r="G222" s="42"/>
      <c r="H222" s="42"/>
      <c r="I222" s="234"/>
      <c r="J222" s="234"/>
      <c r="K222" s="42"/>
      <c r="L222" s="42"/>
      <c r="M222" s="46"/>
      <c r="N222" s="235"/>
      <c r="O222" s="236"/>
      <c r="P222" s="86"/>
      <c r="Q222" s="86"/>
      <c r="R222" s="86"/>
      <c r="S222" s="86"/>
      <c r="T222" s="86"/>
      <c r="U222" s="86"/>
      <c r="V222" s="86"/>
      <c r="W222" s="86"/>
      <c r="X222" s="87"/>
      <c r="Y222" s="40"/>
      <c r="Z222" s="40"/>
      <c r="AA222" s="40"/>
      <c r="AB222" s="40"/>
      <c r="AC222" s="40"/>
      <c r="AD222" s="40"/>
      <c r="AE222" s="40"/>
      <c r="AT222" s="19" t="s">
        <v>220</v>
      </c>
      <c r="AU222" s="19" t="s">
        <v>86</v>
      </c>
    </row>
    <row r="223" s="2" customFormat="1">
      <c r="A223" s="40"/>
      <c r="B223" s="41"/>
      <c r="C223" s="218" t="s">
        <v>356</v>
      </c>
      <c r="D223" s="218" t="s">
        <v>213</v>
      </c>
      <c r="E223" s="219" t="s">
        <v>2928</v>
      </c>
      <c r="F223" s="220" t="s">
        <v>2929</v>
      </c>
      <c r="G223" s="221" t="s">
        <v>216</v>
      </c>
      <c r="H223" s="222">
        <v>2.0779999999999998</v>
      </c>
      <c r="I223" s="223"/>
      <c r="J223" s="223"/>
      <c r="K223" s="224">
        <f>ROUND(P223*H223,2)</f>
        <v>0</v>
      </c>
      <c r="L223" s="220" t="s">
        <v>217</v>
      </c>
      <c r="M223" s="46"/>
      <c r="N223" s="225" t="s">
        <v>22</v>
      </c>
      <c r="O223" s="226" t="s">
        <v>46</v>
      </c>
      <c r="P223" s="227">
        <f>I223+J223</f>
        <v>0</v>
      </c>
      <c r="Q223" s="227">
        <f>ROUND(I223*H223,2)</f>
        <v>0</v>
      </c>
      <c r="R223" s="227">
        <f>ROUND(J223*H223,2)</f>
        <v>0</v>
      </c>
      <c r="S223" s="86"/>
      <c r="T223" s="228">
        <f>S223*H223</f>
        <v>0</v>
      </c>
      <c r="U223" s="228">
        <v>0</v>
      </c>
      <c r="V223" s="228">
        <f>U223*H223</f>
        <v>0</v>
      </c>
      <c r="W223" s="228">
        <v>0</v>
      </c>
      <c r="X223" s="229">
        <f>W223*H223</f>
        <v>0</v>
      </c>
      <c r="Y223" s="40"/>
      <c r="Z223" s="40"/>
      <c r="AA223" s="40"/>
      <c r="AB223" s="40"/>
      <c r="AC223" s="40"/>
      <c r="AD223" s="40"/>
      <c r="AE223" s="40"/>
      <c r="AR223" s="230" t="s">
        <v>218</v>
      </c>
      <c r="AT223" s="230" t="s">
        <v>213</v>
      </c>
      <c r="AU223" s="230" t="s">
        <v>86</v>
      </c>
      <c r="AY223" s="19" t="s">
        <v>211</v>
      </c>
      <c r="BE223" s="231">
        <f>IF(O223="základní",K223,0)</f>
        <v>0</v>
      </c>
      <c r="BF223" s="231">
        <f>IF(O223="snížená",K223,0)</f>
        <v>0</v>
      </c>
      <c r="BG223" s="231">
        <f>IF(O223="zákl. přenesená",K223,0)</f>
        <v>0</v>
      </c>
      <c r="BH223" s="231">
        <f>IF(O223="sníž. přenesená",K223,0)</f>
        <v>0</v>
      </c>
      <c r="BI223" s="231">
        <f>IF(O223="nulová",K223,0)</f>
        <v>0</v>
      </c>
      <c r="BJ223" s="19" t="s">
        <v>84</v>
      </c>
      <c r="BK223" s="231">
        <f>ROUND(P223*H223,2)</f>
        <v>0</v>
      </c>
      <c r="BL223" s="19" t="s">
        <v>218</v>
      </c>
      <c r="BM223" s="230" t="s">
        <v>2930</v>
      </c>
    </row>
    <row r="224" s="2" customFormat="1">
      <c r="A224" s="40"/>
      <c r="B224" s="41"/>
      <c r="C224" s="42"/>
      <c r="D224" s="232" t="s">
        <v>220</v>
      </c>
      <c r="E224" s="42"/>
      <c r="F224" s="233" t="s">
        <v>2931</v>
      </c>
      <c r="G224" s="42"/>
      <c r="H224" s="42"/>
      <c r="I224" s="234"/>
      <c r="J224" s="234"/>
      <c r="K224" s="42"/>
      <c r="L224" s="42"/>
      <c r="M224" s="46"/>
      <c r="N224" s="235"/>
      <c r="O224" s="236"/>
      <c r="P224" s="86"/>
      <c r="Q224" s="86"/>
      <c r="R224" s="86"/>
      <c r="S224" s="86"/>
      <c r="T224" s="86"/>
      <c r="U224" s="86"/>
      <c r="V224" s="86"/>
      <c r="W224" s="86"/>
      <c r="X224" s="87"/>
      <c r="Y224" s="40"/>
      <c r="Z224" s="40"/>
      <c r="AA224" s="40"/>
      <c r="AB224" s="40"/>
      <c r="AC224" s="40"/>
      <c r="AD224" s="40"/>
      <c r="AE224" s="40"/>
      <c r="AT224" s="19" t="s">
        <v>220</v>
      </c>
      <c r="AU224" s="19" t="s">
        <v>86</v>
      </c>
    </row>
    <row r="225" s="2" customFormat="1">
      <c r="A225" s="40"/>
      <c r="B225" s="41"/>
      <c r="C225" s="218" t="s">
        <v>362</v>
      </c>
      <c r="D225" s="218" t="s">
        <v>213</v>
      </c>
      <c r="E225" s="219" t="s">
        <v>1836</v>
      </c>
      <c r="F225" s="220" t="s">
        <v>1837</v>
      </c>
      <c r="G225" s="221" t="s">
        <v>216</v>
      </c>
      <c r="H225" s="222">
        <v>48.537999999999997</v>
      </c>
      <c r="I225" s="223"/>
      <c r="J225" s="223"/>
      <c r="K225" s="224">
        <f>ROUND(P225*H225,2)</f>
        <v>0</v>
      </c>
      <c r="L225" s="220" t="s">
        <v>217</v>
      </c>
      <c r="M225" s="46"/>
      <c r="N225" s="225" t="s">
        <v>22</v>
      </c>
      <c r="O225" s="226" t="s">
        <v>46</v>
      </c>
      <c r="P225" s="227">
        <f>I225+J225</f>
        <v>0</v>
      </c>
      <c r="Q225" s="227">
        <f>ROUND(I225*H225,2)</f>
        <v>0</v>
      </c>
      <c r="R225" s="227">
        <f>ROUND(J225*H225,2)</f>
        <v>0</v>
      </c>
      <c r="S225" s="86"/>
      <c r="T225" s="228">
        <f>S225*H225</f>
        <v>0</v>
      </c>
      <c r="U225" s="228">
        <v>0</v>
      </c>
      <c r="V225" s="228">
        <f>U225*H225</f>
        <v>0</v>
      </c>
      <c r="W225" s="228">
        <v>0</v>
      </c>
      <c r="X225" s="229">
        <f>W225*H225</f>
        <v>0</v>
      </c>
      <c r="Y225" s="40"/>
      <c r="Z225" s="40"/>
      <c r="AA225" s="40"/>
      <c r="AB225" s="40"/>
      <c r="AC225" s="40"/>
      <c r="AD225" s="40"/>
      <c r="AE225" s="40"/>
      <c r="AR225" s="230" t="s">
        <v>218</v>
      </c>
      <c r="AT225" s="230" t="s">
        <v>213</v>
      </c>
      <c r="AU225" s="230" t="s">
        <v>86</v>
      </c>
      <c r="AY225" s="19" t="s">
        <v>211</v>
      </c>
      <c r="BE225" s="231">
        <f>IF(O225="základní",K225,0)</f>
        <v>0</v>
      </c>
      <c r="BF225" s="231">
        <f>IF(O225="snížená",K225,0)</f>
        <v>0</v>
      </c>
      <c r="BG225" s="231">
        <f>IF(O225="zákl. přenesená",K225,0)</f>
        <v>0</v>
      </c>
      <c r="BH225" s="231">
        <f>IF(O225="sníž. přenesená",K225,0)</f>
        <v>0</v>
      </c>
      <c r="BI225" s="231">
        <f>IF(O225="nulová",K225,0)</f>
        <v>0</v>
      </c>
      <c r="BJ225" s="19" t="s">
        <v>84</v>
      </c>
      <c r="BK225" s="231">
        <f>ROUND(P225*H225,2)</f>
        <v>0</v>
      </c>
      <c r="BL225" s="19" t="s">
        <v>218</v>
      </c>
      <c r="BM225" s="230" t="s">
        <v>2932</v>
      </c>
    </row>
    <row r="226" s="2" customFormat="1">
      <c r="A226" s="40"/>
      <c r="B226" s="41"/>
      <c r="C226" s="42"/>
      <c r="D226" s="232" t="s">
        <v>220</v>
      </c>
      <c r="E226" s="42"/>
      <c r="F226" s="233" t="s">
        <v>1839</v>
      </c>
      <c r="G226" s="42"/>
      <c r="H226" s="42"/>
      <c r="I226" s="234"/>
      <c r="J226" s="234"/>
      <c r="K226" s="42"/>
      <c r="L226" s="42"/>
      <c r="M226" s="46"/>
      <c r="N226" s="235"/>
      <c r="O226" s="236"/>
      <c r="P226" s="86"/>
      <c r="Q226" s="86"/>
      <c r="R226" s="86"/>
      <c r="S226" s="86"/>
      <c r="T226" s="86"/>
      <c r="U226" s="86"/>
      <c r="V226" s="86"/>
      <c r="W226" s="86"/>
      <c r="X226" s="87"/>
      <c r="Y226" s="40"/>
      <c r="Z226" s="40"/>
      <c r="AA226" s="40"/>
      <c r="AB226" s="40"/>
      <c r="AC226" s="40"/>
      <c r="AD226" s="40"/>
      <c r="AE226" s="40"/>
      <c r="AT226" s="19" t="s">
        <v>220</v>
      </c>
      <c r="AU226" s="19" t="s">
        <v>86</v>
      </c>
    </row>
    <row r="227" s="2" customFormat="1" ht="24.15" customHeight="1">
      <c r="A227" s="40"/>
      <c r="B227" s="41"/>
      <c r="C227" s="218" t="s">
        <v>368</v>
      </c>
      <c r="D227" s="218" t="s">
        <v>213</v>
      </c>
      <c r="E227" s="219" t="s">
        <v>1840</v>
      </c>
      <c r="F227" s="220" t="s">
        <v>1841</v>
      </c>
      <c r="G227" s="221" t="s">
        <v>249</v>
      </c>
      <c r="H227" s="222">
        <v>2.0419999999999998</v>
      </c>
      <c r="I227" s="223"/>
      <c r="J227" s="223"/>
      <c r="K227" s="224">
        <f>ROUND(P227*H227,2)</f>
        <v>0</v>
      </c>
      <c r="L227" s="220" t="s">
        <v>217</v>
      </c>
      <c r="M227" s="46"/>
      <c r="N227" s="225" t="s">
        <v>22</v>
      </c>
      <c r="O227" s="226" t="s">
        <v>46</v>
      </c>
      <c r="P227" s="227">
        <f>I227+J227</f>
        <v>0</v>
      </c>
      <c r="Q227" s="227">
        <f>ROUND(I227*H227,2)</f>
        <v>0</v>
      </c>
      <c r="R227" s="227">
        <f>ROUND(J227*H227,2)</f>
        <v>0</v>
      </c>
      <c r="S227" s="86"/>
      <c r="T227" s="228">
        <f>S227*H227</f>
        <v>0</v>
      </c>
      <c r="U227" s="228">
        <v>1.0627727797</v>
      </c>
      <c r="V227" s="228">
        <f>U227*H227</f>
        <v>2.1701820161473999</v>
      </c>
      <c r="W227" s="228">
        <v>0</v>
      </c>
      <c r="X227" s="229">
        <f>W227*H227</f>
        <v>0</v>
      </c>
      <c r="Y227" s="40"/>
      <c r="Z227" s="40"/>
      <c r="AA227" s="40"/>
      <c r="AB227" s="40"/>
      <c r="AC227" s="40"/>
      <c r="AD227" s="40"/>
      <c r="AE227" s="40"/>
      <c r="AR227" s="230" t="s">
        <v>218</v>
      </c>
      <c r="AT227" s="230" t="s">
        <v>213</v>
      </c>
      <c r="AU227" s="230" t="s">
        <v>86</v>
      </c>
      <c r="AY227" s="19" t="s">
        <v>211</v>
      </c>
      <c r="BE227" s="231">
        <f>IF(O227="základní",K227,0)</f>
        <v>0</v>
      </c>
      <c r="BF227" s="231">
        <f>IF(O227="snížená",K227,0)</f>
        <v>0</v>
      </c>
      <c r="BG227" s="231">
        <f>IF(O227="zákl. přenesená",K227,0)</f>
        <v>0</v>
      </c>
      <c r="BH227" s="231">
        <f>IF(O227="sníž. přenesená",K227,0)</f>
        <v>0</v>
      </c>
      <c r="BI227" s="231">
        <f>IF(O227="nulová",K227,0)</f>
        <v>0</v>
      </c>
      <c r="BJ227" s="19" t="s">
        <v>84</v>
      </c>
      <c r="BK227" s="231">
        <f>ROUND(P227*H227,2)</f>
        <v>0</v>
      </c>
      <c r="BL227" s="19" t="s">
        <v>218</v>
      </c>
      <c r="BM227" s="230" t="s">
        <v>2933</v>
      </c>
    </row>
    <row r="228" s="2" customFormat="1">
      <c r="A228" s="40"/>
      <c r="B228" s="41"/>
      <c r="C228" s="42"/>
      <c r="D228" s="232" t="s">
        <v>220</v>
      </c>
      <c r="E228" s="42"/>
      <c r="F228" s="233" t="s">
        <v>1843</v>
      </c>
      <c r="G228" s="42"/>
      <c r="H228" s="42"/>
      <c r="I228" s="234"/>
      <c r="J228" s="234"/>
      <c r="K228" s="42"/>
      <c r="L228" s="42"/>
      <c r="M228" s="46"/>
      <c r="N228" s="235"/>
      <c r="O228" s="236"/>
      <c r="P228" s="86"/>
      <c r="Q228" s="86"/>
      <c r="R228" s="86"/>
      <c r="S228" s="86"/>
      <c r="T228" s="86"/>
      <c r="U228" s="86"/>
      <c r="V228" s="86"/>
      <c r="W228" s="86"/>
      <c r="X228" s="87"/>
      <c r="Y228" s="40"/>
      <c r="Z228" s="40"/>
      <c r="AA228" s="40"/>
      <c r="AB228" s="40"/>
      <c r="AC228" s="40"/>
      <c r="AD228" s="40"/>
      <c r="AE228" s="40"/>
      <c r="AT228" s="19" t="s">
        <v>220</v>
      </c>
      <c r="AU228" s="19" t="s">
        <v>86</v>
      </c>
    </row>
    <row r="229" s="13" customFormat="1">
      <c r="A229" s="13"/>
      <c r="B229" s="237"/>
      <c r="C229" s="238"/>
      <c r="D229" s="232" t="s">
        <v>222</v>
      </c>
      <c r="E229" s="239" t="s">
        <v>22</v>
      </c>
      <c r="F229" s="240" t="s">
        <v>2934</v>
      </c>
      <c r="G229" s="238"/>
      <c r="H229" s="241">
        <v>1.2470000000000001</v>
      </c>
      <c r="I229" s="242"/>
      <c r="J229" s="242"/>
      <c r="K229" s="238"/>
      <c r="L229" s="238"/>
      <c r="M229" s="243"/>
      <c r="N229" s="244"/>
      <c r="O229" s="245"/>
      <c r="P229" s="245"/>
      <c r="Q229" s="245"/>
      <c r="R229" s="245"/>
      <c r="S229" s="245"/>
      <c r="T229" s="245"/>
      <c r="U229" s="245"/>
      <c r="V229" s="245"/>
      <c r="W229" s="245"/>
      <c r="X229" s="246"/>
      <c r="Y229" s="13"/>
      <c r="Z229" s="13"/>
      <c r="AA229" s="13"/>
      <c r="AB229" s="13"/>
      <c r="AC229" s="13"/>
      <c r="AD229" s="13"/>
      <c r="AE229" s="13"/>
      <c r="AT229" s="247" t="s">
        <v>222</v>
      </c>
      <c r="AU229" s="247" t="s">
        <v>86</v>
      </c>
      <c r="AV229" s="13" t="s">
        <v>86</v>
      </c>
      <c r="AW229" s="13" t="s">
        <v>5</v>
      </c>
      <c r="AX229" s="13" t="s">
        <v>77</v>
      </c>
      <c r="AY229" s="247" t="s">
        <v>211</v>
      </c>
    </row>
    <row r="230" s="13" customFormat="1">
      <c r="A230" s="13"/>
      <c r="B230" s="237"/>
      <c r="C230" s="238"/>
      <c r="D230" s="232" t="s">
        <v>222</v>
      </c>
      <c r="E230" s="239" t="s">
        <v>22</v>
      </c>
      <c r="F230" s="240" t="s">
        <v>2935</v>
      </c>
      <c r="G230" s="238"/>
      <c r="H230" s="241">
        <v>0.29199999999999998</v>
      </c>
      <c r="I230" s="242"/>
      <c r="J230" s="242"/>
      <c r="K230" s="238"/>
      <c r="L230" s="238"/>
      <c r="M230" s="243"/>
      <c r="N230" s="244"/>
      <c r="O230" s="245"/>
      <c r="P230" s="245"/>
      <c r="Q230" s="245"/>
      <c r="R230" s="245"/>
      <c r="S230" s="245"/>
      <c r="T230" s="245"/>
      <c r="U230" s="245"/>
      <c r="V230" s="245"/>
      <c r="W230" s="245"/>
      <c r="X230" s="246"/>
      <c r="Y230" s="13"/>
      <c r="Z230" s="13"/>
      <c r="AA230" s="13"/>
      <c r="AB230" s="13"/>
      <c r="AC230" s="13"/>
      <c r="AD230" s="13"/>
      <c r="AE230" s="13"/>
      <c r="AT230" s="247" t="s">
        <v>222</v>
      </c>
      <c r="AU230" s="247" t="s">
        <v>86</v>
      </c>
      <c r="AV230" s="13" t="s">
        <v>86</v>
      </c>
      <c r="AW230" s="13" t="s">
        <v>5</v>
      </c>
      <c r="AX230" s="13" t="s">
        <v>77</v>
      </c>
      <c r="AY230" s="247" t="s">
        <v>211</v>
      </c>
    </row>
    <row r="231" s="16" customFormat="1">
      <c r="A231" s="16"/>
      <c r="B231" s="288"/>
      <c r="C231" s="289"/>
      <c r="D231" s="232" t="s">
        <v>222</v>
      </c>
      <c r="E231" s="290" t="s">
        <v>22</v>
      </c>
      <c r="F231" s="291" t="s">
        <v>1846</v>
      </c>
      <c r="G231" s="289"/>
      <c r="H231" s="292">
        <v>1.5390000000000002</v>
      </c>
      <c r="I231" s="293"/>
      <c r="J231" s="293"/>
      <c r="K231" s="289"/>
      <c r="L231" s="289"/>
      <c r="M231" s="294"/>
      <c r="N231" s="295"/>
      <c r="O231" s="296"/>
      <c r="P231" s="296"/>
      <c r="Q231" s="296"/>
      <c r="R231" s="296"/>
      <c r="S231" s="296"/>
      <c r="T231" s="296"/>
      <c r="U231" s="296"/>
      <c r="V231" s="296"/>
      <c r="W231" s="296"/>
      <c r="X231" s="297"/>
      <c r="Y231" s="16"/>
      <c r="Z231" s="16"/>
      <c r="AA231" s="16"/>
      <c r="AB231" s="16"/>
      <c r="AC231" s="16"/>
      <c r="AD231" s="16"/>
      <c r="AE231" s="16"/>
      <c r="AT231" s="298" t="s">
        <v>222</v>
      </c>
      <c r="AU231" s="298" t="s">
        <v>86</v>
      </c>
      <c r="AV231" s="16" t="s">
        <v>229</v>
      </c>
      <c r="AW231" s="16" t="s">
        <v>5</v>
      </c>
      <c r="AX231" s="16" t="s">
        <v>77</v>
      </c>
      <c r="AY231" s="298" t="s">
        <v>211</v>
      </c>
    </row>
    <row r="232" s="13" customFormat="1">
      <c r="A232" s="13"/>
      <c r="B232" s="237"/>
      <c r="C232" s="238"/>
      <c r="D232" s="232" t="s">
        <v>222</v>
      </c>
      <c r="E232" s="239" t="s">
        <v>22</v>
      </c>
      <c r="F232" s="240" t="s">
        <v>2936</v>
      </c>
      <c r="G232" s="238"/>
      <c r="H232" s="241">
        <v>0.379</v>
      </c>
      <c r="I232" s="242"/>
      <c r="J232" s="242"/>
      <c r="K232" s="238"/>
      <c r="L232" s="238"/>
      <c r="M232" s="243"/>
      <c r="N232" s="244"/>
      <c r="O232" s="245"/>
      <c r="P232" s="245"/>
      <c r="Q232" s="245"/>
      <c r="R232" s="245"/>
      <c r="S232" s="245"/>
      <c r="T232" s="245"/>
      <c r="U232" s="245"/>
      <c r="V232" s="245"/>
      <c r="W232" s="245"/>
      <c r="X232" s="246"/>
      <c r="Y232" s="13"/>
      <c r="Z232" s="13"/>
      <c r="AA232" s="13"/>
      <c r="AB232" s="13"/>
      <c r="AC232" s="13"/>
      <c r="AD232" s="13"/>
      <c r="AE232" s="13"/>
      <c r="AT232" s="247" t="s">
        <v>222</v>
      </c>
      <c r="AU232" s="247" t="s">
        <v>86</v>
      </c>
      <c r="AV232" s="13" t="s">
        <v>86</v>
      </c>
      <c r="AW232" s="13" t="s">
        <v>5</v>
      </c>
      <c r="AX232" s="13" t="s">
        <v>77</v>
      </c>
      <c r="AY232" s="247" t="s">
        <v>211</v>
      </c>
    </row>
    <row r="233" s="13" customFormat="1">
      <c r="A233" s="13"/>
      <c r="B233" s="237"/>
      <c r="C233" s="238"/>
      <c r="D233" s="232" t="s">
        <v>222</v>
      </c>
      <c r="E233" s="239" t="s">
        <v>22</v>
      </c>
      <c r="F233" s="240" t="s">
        <v>2937</v>
      </c>
      <c r="G233" s="238"/>
      <c r="H233" s="241">
        <v>0.088999999999999996</v>
      </c>
      <c r="I233" s="242"/>
      <c r="J233" s="242"/>
      <c r="K233" s="238"/>
      <c r="L233" s="238"/>
      <c r="M233" s="243"/>
      <c r="N233" s="244"/>
      <c r="O233" s="245"/>
      <c r="P233" s="245"/>
      <c r="Q233" s="245"/>
      <c r="R233" s="245"/>
      <c r="S233" s="245"/>
      <c r="T233" s="245"/>
      <c r="U233" s="245"/>
      <c r="V233" s="245"/>
      <c r="W233" s="245"/>
      <c r="X233" s="246"/>
      <c r="Y233" s="13"/>
      <c r="Z233" s="13"/>
      <c r="AA233" s="13"/>
      <c r="AB233" s="13"/>
      <c r="AC233" s="13"/>
      <c r="AD233" s="13"/>
      <c r="AE233" s="13"/>
      <c r="AT233" s="247" t="s">
        <v>222</v>
      </c>
      <c r="AU233" s="247" t="s">
        <v>86</v>
      </c>
      <c r="AV233" s="13" t="s">
        <v>86</v>
      </c>
      <c r="AW233" s="13" t="s">
        <v>5</v>
      </c>
      <c r="AX233" s="13" t="s">
        <v>77</v>
      </c>
      <c r="AY233" s="247" t="s">
        <v>211</v>
      </c>
    </row>
    <row r="234" s="13" customFormat="1">
      <c r="A234" s="13"/>
      <c r="B234" s="237"/>
      <c r="C234" s="238"/>
      <c r="D234" s="232" t="s">
        <v>222</v>
      </c>
      <c r="E234" s="239" t="s">
        <v>22</v>
      </c>
      <c r="F234" s="240" t="s">
        <v>2938</v>
      </c>
      <c r="G234" s="238"/>
      <c r="H234" s="241">
        <v>0.035000000000000003</v>
      </c>
      <c r="I234" s="242"/>
      <c r="J234" s="242"/>
      <c r="K234" s="238"/>
      <c r="L234" s="238"/>
      <c r="M234" s="243"/>
      <c r="N234" s="244"/>
      <c r="O234" s="245"/>
      <c r="P234" s="245"/>
      <c r="Q234" s="245"/>
      <c r="R234" s="245"/>
      <c r="S234" s="245"/>
      <c r="T234" s="245"/>
      <c r="U234" s="245"/>
      <c r="V234" s="245"/>
      <c r="W234" s="245"/>
      <c r="X234" s="246"/>
      <c r="Y234" s="13"/>
      <c r="Z234" s="13"/>
      <c r="AA234" s="13"/>
      <c r="AB234" s="13"/>
      <c r="AC234" s="13"/>
      <c r="AD234" s="13"/>
      <c r="AE234" s="13"/>
      <c r="AT234" s="247" t="s">
        <v>222</v>
      </c>
      <c r="AU234" s="247" t="s">
        <v>86</v>
      </c>
      <c r="AV234" s="13" t="s">
        <v>86</v>
      </c>
      <c r="AW234" s="13" t="s">
        <v>5</v>
      </c>
      <c r="AX234" s="13" t="s">
        <v>77</v>
      </c>
      <c r="AY234" s="247" t="s">
        <v>211</v>
      </c>
    </row>
    <row r="235" s="16" customFormat="1">
      <c r="A235" s="16"/>
      <c r="B235" s="288"/>
      <c r="C235" s="289"/>
      <c r="D235" s="232" t="s">
        <v>222</v>
      </c>
      <c r="E235" s="290" t="s">
        <v>22</v>
      </c>
      <c r="F235" s="291" t="s">
        <v>1849</v>
      </c>
      <c r="G235" s="289"/>
      <c r="H235" s="292">
        <v>0.503</v>
      </c>
      <c r="I235" s="293"/>
      <c r="J235" s="293"/>
      <c r="K235" s="289"/>
      <c r="L235" s="289"/>
      <c r="M235" s="294"/>
      <c r="N235" s="295"/>
      <c r="O235" s="296"/>
      <c r="P235" s="296"/>
      <c r="Q235" s="296"/>
      <c r="R235" s="296"/>
      <c r="S235" s="296"/>
      <c r="T235" s="296"/>
      <c r="U235" s="296"/>
      <c r="V235" s="296"/>
      <c r="W235" s="296"/>
      <c r="X235" s="297"/>
      <c r="Y235" s="16"/>
      <c r="Z235" s="16"/>
      <c r="AA235" s="16"/>
      <c r="AB235" s="16"/>
      <c r="AC235" s="16"/>
      <c r="AD235" s="16"/>
      <c r="AE235" s="16"/>
      <c r="AT235" s="298" t="s">
        <v>222</v>
      </c>
      <c r="AU235" s="298" t="s">
        <v>86</v>
      </c>
      <c r="AV235" s="16" t="s">
        <v>229</v>
      </c>
      <c r="AW235" s="16" t="s">
        <v>5</v>
      </c>
      <c r="AX235" s="16" t="s">
        <v>77</v>
      </c>
      <c r="AY235" s="298" t="s">
        <v>211</v>
      </c>
    </row>
    <row r="236" s="14" customFormat="1">
      <c r="A236" s="14"/>
      <c r="B236" s="248"/>
      <c r="C236" s="249"/>
      <c r="D236" s="232" t="s">
        <v>222</v>
      </c>
      <c r="E236" s="250" t="s">
        <v>22</v>
      </c>
      <c r="F236" s="251" t="s">
        <v>331</v>
      </c>
      <c r="G236" s="249"/>
      <c r="H236" s="252">
        <v>2.0420000000000003</v>
      </c>
      <c r="I236" s="253"/>
      <c r="J236" s="253"/>
      <c r="K236" s="249"/>
      <c r="L236" s="249"/>
      <c r="M236" s="254"/>
      <c r="N236" s="255"/>
      <c r="O236" s="256"/>
      <c r="P236" s="256"/>
      <c r="Q236" s="256"/>
      <c r="R236" s="256"/>
      <c r="S236" s="256"/>
      <c r="T236" s="256"/>
      <c r="U236" s="256"/>
      <c r="V236" s="256"/>
      <c r="W236" s="256"/>
      <c r="X236" s="257"/>
      <c r="Y236" s="14"/>
      <c r="Z236" s="14"/>
      <c r="AA236" s="14"/>
      <c r="AB236" s="14"/>
      <c r="AC236" s="14"/>
      <c r="AD236" s="14"/>
      <c r="AE236" s="14"/>
      <c r="AT236" s="258" t="s">
        <v>222</v>
      </c>
      <c r="AU236" s="258" t="s">
        <v>86</v>
      </c>
      <c r="AV236" s="14" t="s">
        <v>218</v>
      </c>
      <c r="AW236" s="14" t="s">
        <v>5</v>
      </c>
      <c r="AX236" s="14" t="s">
        <v>84</v>
      </c>
      <c r="AY236" s="258" t="s">
        <v>211</v>
      </c>
    </row>
    <row r="237" s="2" customFormat="1">
      <c r="A237" s="40"/>
      <c r="B237" s="41"/>
      <c r="C237" s="218" t="s">
        <v>374</v>
      </c>
      <c r="D237" s="218" t="s">
        <v>213</v>
      </c>
      <c r="E237" s="219" t="s">
        <v>1850</v>
      </c>
      <c r="F237" s="220" t="s">
        <v>1851</v>
      </c>
      <c r="G237" s="221" t="s">
        <v>345</v>
      </c>
      <c r="H237" s="222">
        <v>221.68000000000001</v>
      </c>
      <c r="I237" s="223"/>
      <c r="J237" s="223"/>
      <c r="K237" s="224">
        <f>ROUND(P237*H237,2)</f>
        <v>0</v>
      </c>
      <c r="L237" s="220" t="s">
        <v>217</v>
      </c>
      <c r="M237" s="46"/>
      <c r="N237" s="225" t="s">
        <v>22</v>
      </c>
      <c r="O237" s="226" t="s">
        <v>46</v>
      </c>
      <c r="P237" s="227">
        <f>I237+J237</f>
        <v>0</v>
      </c>
      <c r="Q237" s="227">
        <f>ROUND(I237*H237,2)</f>
        <v>0</v>
      </c>
      <c r="R237" s="227">
        <f>ROUND(J237*H237,2)</f>
        <v>0</v>
      </c>
      <c r="S237" s="86"/>
      <c r="T237" s="228">
        <f>S237*H237</f>
        <v>0</v>
      </c>
      <c r="U237" s="228">
        <v>2.0999999999999999E-05</v>
      </c>
      <c r="V237" s="228">
        <f>U237*H237</f>
        <v>0.0046552799999999995</v>
      </c>
      <c r="W237" s="228">
        <v>0</v>
      </c>
      <c r="X237" s="229">
        <f>W237*H237</f>
        <v>0</v>
      </c>
      <c r="Y237" s="40"/>
      <c r="Z237" s="40"/>
      <c r="AA237" s="40"/>
      <c r="AB237" s="40"/>
      <c r="AC237" s="40"/>
      <c r="AD237" s="40"/>
      <c r="AE237" s="40"/>
      <c r="AR237" s="230" t="s">
        <v>218</v>
      </c>
      <c r="AT237" s="230" t="s">
        <v>213</v>
      </c>
      <c r="AU237" s="230" t="s">
        <v>86</v>
      </c>
      <c r="AY237" s="19" t="s">
        <v>211</v>
      </c>
      <c r="BE237" s="231">
        <f>IF(O237="základní",K237,0)</f>
        <v>0</v>
      </c>
      <c r="BF237" s="231">
        <f>IF(O237="snížená",K237,0)</f>
        <v>0</v>
      </c>
      <c r="BG237" s="231">
        <f>IF(O237="zákl. přenesená",K237,0)</f>
        <v>0</v>
      </c>
      <c r="BH237" s="231">
        <f>IF(O237="sníž. přenesená",K237,0)</f>
        <v>0</v>
      </c>
      <c r="BI237" s="231">
        <f>IF(O237="nulová",K237,0)</f>
        <v>0</v>
      </c>
      <c r="BJ237" s="19" t="s">
        <v>84</v>
      </c>
      <c r="BK237" s="231">
        <f>ROUND(P237*H237,2)</f>
        <v>0</v>
      </c>
      <c r="BL237" s="19" t="s">
        <v>218</v>
      </c>
      <c r="BM237" s="230" t="s">
        <v>2939</v>
      </c>
    </row>
    <row r="238" s="2" customFormat="1">
      <c r="A238" s="40"/>
      <c r="B238" s="41"/>
      <c r="C238" s="42"/>
      <c r="D238" s="232" t="s">
        <v>220</v>
      </c>
      <c r="E238" s="42"/>
      <c r="F238" s="233" t="s">
        <v>1853</v>
      </c>
      <c r="G238" s="42"/>
      <c r="H238" s="42"/>
      <c r="I238" s="234"/>
      <c r="J238" s="234"/>
      <c r="K238" s="42"/>
      <c r="L238" s="42"/>
      <c r="M238" s="46"/>
      <c r="N238" s="235"/>
      <c r="O238" s="236"/>
      <c r="P238" s="86"/>
      <c r="Q238" s="86"/>
      <c r="R238" s="86"/>
      <c r="S238" s="86"/>
      <c r="T238" s="86"/>
      <c r="U238" s="86"/>
      <c r="V238" s="86"/>
      <c r="W238" s="86"/>
      <c r="X238" s="87"/>
      <c r="Y238" s="40"/>
      <c r="Z238" s="40"/>
      <c r="AA238" s="40"/>
      <c r="AB238" s="40"/>
      <c r="AC238" s="40"/>
      <c r="AD238" s="40"/>
      <c r="AE238" s="40"/>
      <c r="AT238" s="19" t="s">
        <v>220</v>
      </c>
      <c r="AU238" s="19" t="s">
        <v>86</v>
      </c>
    </row>
    <row r="239" s="13" customFormat="1">
      <c r="A239" s="13"/>
      <c r="B239" s="237"/>
      <c r="C239" s="238"/>
      <c r="D239" s="232" t="s">
        <v>222</v>
      </c>
      <c r="E239" s="239" t="s">
        <v>22</v>
      </c>
      <c r="F239" s="240" t="s">
        <v>2940</v>
      </c>
      <c r="G239" s="238"/>
      <c r="H239" s="241">
        <v>53.659999999999997</v>
      </c>
      <c r="I239" s="242"/>
      <c r="J239" s="242"/>
      <c r="K239" s="238"/>
      <c r="L239" s="238"/>
      <c r="M239" s="243"/>
      <c r="N239" s="244"/>
      <c r="O239" s="245"/>
      <c r="P239" s="245"/>
      <c r="Q239" s="245"/>
      <c r="R239" s="245"/>
      <c r="S239" s="245"/>
      <c r="T239" s="245"/>
      <c r="U239" s="245"/>
      <c r="V239" s="245"/>
      <c r="W239" s="245"/>
      <c r="X239" s="246"/>
      <c r="Y239" s="13"/>
      <c r="Z239" s="13"/>
      <c r="AA239" s="13"/>
      <c r="AB239" s="13"/>
      <c r="AC239" s="13"/>
      <c r="AD239" s="13"/>
      <c r="AE239" s="13"/>
      <c r="AT239" s="247" t="s">
        <v>222</v>
      </c>
      <c r="AU239" s="247" t="s">
        <v>86</v>
      </c>
      <c r="AV239" s="13" t="s">
        <v>86</v>
      </c>
      <c r="AW239" s="13" t="s">
        <v>5</v>
      </c>
      <c r="AX239" s="13" t="s">
        <v>77</v>
      </c>
      <c r="AY239" s="247" t="s">
        <v>211</v>
      </c>
    </row>
    <row r="240" s="13" customFormat="1">
      <c r="A240" s="13"/>
      <c r="B240" s="237"/>
      <c r="C240" s="238"/>
      <c r="D240" s="232" t="s">
        <v>222</v>
      </c>
      <c r="E240" s="239" t="s">
        <v>22</v>
      </c>
      <c r="F240" s="240" t="s">
        <v>2941</v>
      </c>
      <c r="G240" s="238"/>
      <c r="H240" s="241">
        <v>29.079999999999998</v>
      </c>
      <c r="I240" s="242"/>
      <c r="J240" s="242"/>
      <c r="K240" s="238"/>
      <c r="L240" s="238"/>
      <c r="M240" s="243"/>
      <c r="N240" s="244"/>
      <c r="O240" s="245"/>
      <c r="P240" s="245"/>
      <c r="Q240" s="245"/>
      <c r="R240" s="245"/>
      <c r="S240" s="245"/>
      <c r="T240" s="245"/>
      <c r="U240" s="245"/>
      <c r="V240" s="245"/>
      <c r="W240" s="245"/>
      <c r="X240" s="246"/>
      <c r="Y240" s="13"/>
      <c r="Z240" s="13"/>
      <c r="AA240" s="13"/>
      <c r="AB240" s="13"/>
      <c r="AC240" s="13"/>
      <c r="AD240" s="13"/>
      <c r="AE240" s="13"/>
      <c r="AT240" s="247" t="s">
        <v>222</v>
      </c>
      <c r="AU240" s="247" t="s">
        <v>86</v>
      </c>
      <c r="AV240" s="13" t="s">
        <v>86</v>
      </c>
      <c r="AW240" s="13" t="s">
        <v>5</v>
      </c>
      <c r="AX240" s="13" t="s">
        <v>77</v>
      </c>
      <c r="AY240" s="247" t="s">
        <v>211</v>
      </c>
    </row>
    <row r="241" s="13" customFormat="1">
      <c r="A241" s="13"/>
      <c r="B241" s="237"/>
      <c r="C241" s="238"/>
      <c r="D241" s="232" t="s">
        <v>222</v>
      </c>
      <c r="E241" s="239" t="s">
        <v>22</v>
      </c>
      <c r="F241" s="240" t="s">
        <v>2942</v>
      </c>
      <c r="G241" s="238"/>
      <c r="H241" s="241">
        <v>35.280000000000001</v>
      </c>
      <c r="I241" s="242"/>
      <c r="J241" s="242"/>
      <c r="K241" s="238"/>
      <c r="L241" s="238"/>
      <c r="M241" s="243"/>
      <c r="N241" s="244"/>
      <c r="O241" s="245"/>
      <c r="P241" s="245"/>
      <c r="Q241" s="245"/>
      <c r="R241" s="245"/>
      <c r="S241" s="245"/>
      <c r="T241" s="245"/>
      <c r="U241" s="245"/>
      <c r="V241" s="245"/>
      <c r="W241" s="245"/>
      <c r="X241" s="246"/>
      <c r="Y241" s="13"/>
      <c r="Z241" s="13"/>
      <c r="AA241" s="13"/>
      <c r="AB241" s="13"/>
      <c r="AC241" s="13"/>
      <c r="AD241" s="13"/>
      <c r="AE241" s="13"/>
      <c r="AT241" s="247" t="s">
        <v>222</v>
      </c>
      <c r="AU241" s="247" t="s">
        <v>86</v>
      </c>
      <c r="AV241" s="13" t="s">
        <v>86</v>
      </c>
      <c r="AW241" s="13" t="s">
        <v>5</v>
      </c>
      <c r="AX241" s="13" t="s">
        <v>77</v>
      </c>
      <c r="AY241" s="247" t="s">
        <v>211</v>
      </c>
    </row>
    <row r="242" s="13" customFormat="1">
      <c r="A242" s="13"/>
      <c r="B242" s="237"/>
      <c r="C242" s="238"/>
      <c r="D242" s="232" t="s">
        <v>222</v>
      </c>
      <c r="E242" s="239" t="s">
        <v>22</v>
      </c>
      <c r="F242" s="240" t="s">
        <v>2943</v>
      </c>
      <c r="G242" s="238"/>
      <c r="H242" s="241">
        <v>28.219999999999999</v>
      </c>
      <c r="I242" s="242"/>
      <c r="J242" s="242"/>
      <c r="K242" s="238"/>
      <c r="L242" s="238"/>
      <c r="M242" s="243"/>
      <c r="N242" s="244"/>
      <c r="O242" s="245"/>
      <c r="P242" s="245"/>
      <c r="Q242" s="245"/>
      <c r="R242" s="245"/>
      <c r="S242" s="245"/>
      <c r="T242" s="245"/>
      <c r="U242" s="245"/>
      <c r="V242" s="245"/>
      <c r="W242" s="245"/>
      <c r="X242" s="246"/>
      <c r="Y242" s="13"/>
      <c r="Z242" s="13"/>
      <c r="AA242" s="13"/>
      <c r="AB242" s="13"/>
      <c r="AC242" s="13"/>
      <c r="AD242" s="13"/>
      <c r="AE242" s="13"/>
      <c r="AT242" s="247" t="s">
        <v>222</v>
      </c>
      <c r="AU242" s="247" t="s">
        <v>86</v>
      </c>
      <c r="AV242" s="13" t="s">
        <v>86</v>
      </c>
      <c r="AW242" s="13" t="s">
        <v>5</v>
      </c>
      <c r="AX242" s="13" t="s">
        <v>77</v>
      </c>
      <c r="AY242" s="247" t="s">
        <v>211</v>
      </c>
    </row>
    <row r="243" s="13" customFormat="1">
      <c r="A243" s="13"/>
      <c r="B243" s="237"/>
      <c r="C243" s="238"/>
      <c r="D243" s="232" t="s">
        <v>222</v>
      </c>
      <c r="E243" s="239" t="s">
        <v>22</v>
      </c>
      <c r="F243" s="240" t="s">
        <v>2944</v>
      </c>
      <c r="G243" s="238"/>
      <c r="H243" s="241">
        <v>18.84</v>
      </c>
      <c r="I243" s="242"/>
      <c r="J243" s="242"/>
      <c r="K243" s="238"/>
      <c r="L243" s="238"/>
      <c r="M243" s="243"/>
      <c r="N243" s="244"/>
      <c r="O243" s="245"/>
      <c r="P243" s="245"/>
      <c r="Q243" s="245"/>
      <c r="R243" s="245"/>
      <c r="S243" s="245"/>
      <c r="T243" s="245"/>
      <c r="U243" s="245"/>
      <c r="V243" s="245"/>
      <c r="W243" s="245"/>
      <c r="X243" s="246"/>
      <c r="Y243" s="13"/>
      <c r="Z243" s="13"/>
      <c r="AA243" s="13"/>
      <c r="AB243" s="13"/>
      <c r="AC243" s="13"/>
      <c r="AD243" s="13"/>
      <c r="AE243" s="13"/>
      <c r="AT243" s="247" t="s">
        <v>222</v>
      </c>
      <c r="AU243" s="247" t="s">
        <v>86</v>
      </c>
      <c r="AV243" s="13" t="s">
        <v>86</v>
      </c>
      <c r="AW243" s="13" t="s">
        <v>5</v>
      </c>
      <c r="AX243" s="13" t="s">
        <v>77</v>
      </c>
      <c r="AY243" s="247" t="s">
        <v>211</v>
      </c>
    </row>
    <row r="244" s="13" customFormat="1">
      <c r="A244" s="13"/>
      <c r="B244" s="237"/>
      <c r="C244" s="238"/>
      <c r="D244" s="232" t="s">
        <v>222</v>
      </c>
      <c r="E244" s="239" t="s">
        <v>22</v>
      </c>
      <c r="F244" s="240" t="s">
        <v>2945</v>
      </c>
      <c r="G244" s="238"/>
      <c r="H244" s="241">
        <v>21.460000000000001</v>
      </c>
      <c r="I244" s="242"/>
      <c r="J244" s="242"/>
      <c r="K244" s="238"/>
      <c r="L244" s="238"/>
      <c r="M244" s="243"/>
      <c r="N244" s="244"/>
      <c r="O244" s="245"/>
      <c r="P244" s="245"/>
      <c r="Q244" s="245"/>
      <c r="R244" s="245"/>
      <c r="S244" s="245"/>
      <c r="T244" s="245"/>
      <c r="U244" s="245"/>
      <c r="V244" s="245"/>
      <c r="W244" s="245"/>
      <c r="X244" s="246"/>
      <c r="Y244" s="13"/>
      <c r="Z244" s="13"/>
      <c r="AA244" s="13"/>
      <c r="AB244" s="13"/>
      <c r="AC244" s="13"/>
      <c r="AD244" s="13"/>
      <c r="AE244" s="13"/>
      <c r="AT244" s="247" t="s">
        <v>222</v>
      </c>
      <c r="AU244" s="247" t="s">
        <v>86</v>
      </c>
      <c r="AV244" s="13" t="s">
        <v>86</v>
      </c>
      <c r="AW244" s="13" t="s">
        <v>5</v>
      </c>
      <c r="AX244" s="13" t="s">
        <v>77</v>
      </c>
      <c r="AY244" s="247" t="s">
        <v>211</v>
      </c>
    </row>
    <row r="245" s="13" customFormat="1">
      <c r="A245" s="13"/>
      <c r="B245" s="237"/>
      <c r="C245" s="238"/>
      <c r="D245" s="232" t="s">
        <v>222</v>
      </c>
      <c r="E245" s="239" t="s">
        <v>22</v>
      </c>
      <c r="F245" s="240" t="s">
        <v>2946</v>
      </c>
      <c r="G245" s="238"/>
      <c r="H245" s="241">
        <v>19.32</v>
      </c>
      <c r="I245" s="242"/>
      <c r="J245" s="242"/>
      <c r="K245" s="238"/>
      <c r="L245" s="238"/>
      <c r="M245" s="243"/>
      <c r="N245" s="244"/>
      <c r="O245" s="245"/>
      <c r="P245" s="245"/>
      <c r="Q245" s="245"/>
      <c r="R245" s="245"/>
      <c r="S245" s="245"/>
      <c r="T245" s="245"/>
      <c r="U245" s="245"/>
      <c r="V245" s="245"/>
      <c r="W245" s="245"/>
      <c r="X245" s="246"/>
      <c r="Y245" s="13"/>
      <c r="Z245" s="13"/>
      <c r="AA245" s="13"/>
      <c r="AB245" s="13"/>
      <c r="AC245" s="13"/>
      <c r="AD245" s="13"/>
      <c r="AE245" s="13"/>
      <c r="AT245" s="247" t="s">
        <v>222</v>
      </c>
      <c r="AU245" s="247" t="s">
        <v>86</v>
      </c>
      <c r="AV245" s="13" t="s">
        <v>86</v>
      </c>
      <c r="AW245" s="13" t="s">
        <v>5</v>
      </c>
      <c r="AX245" s="13" t="s">
        <v>77</v>
      </c>
      <c r="AY245" s="247" t="s">
        <v>211</v>
      </c>
    </row>
    <row r="246" s="13" customFormat="1">
      <c r="A246" s="13"/>
      <c r="B246" s="237"/>
      <c r="C246" s="238"/>
      <c r="D246" s="232" t="s">
        <v>222</v>
      </c>
      <c r="E246" s="239" t="s">
        <v>22</v>
      </c>
      <c r="F246" s="240" t="s">
        <v>2947</v>
      </c>
      <c r="G246" s="238"/>
      <c r="H246" s="241">
        <v>15.82</v>
      </c>
      <c r="I246" s="242"/>
      <c r="J246" s="242"/>
      <c r="K246" s="238"/>
      <c r="L246" s="238"/>
      <c r="M246" s="243"/>
      <c r="N246" s="244"/>
      <c r="O246" s="245"/>
      <c r="P246" s="245"/>
      <c r="Q246" s="245"/>
      <c r="R246" s="245"/>
      <c r="S246" s="245"/>
      <c r="T246" s="245"/>
      <c r="U246" s="245"/>
      <c r="V246" s="245"/>
      <c r="W246" s="245"/>
      <c r="X246" s="246"/>
      <c r="Y246" s="13"/>
      <c r="Z246" s="13"/>
      <c r="AA246" s="13"/>
      <c r="AB246" s="13"/>
      <c r="AC246" s="13"/>
      <c r="AD246" s="13"/>
      <c r="AE246" s="13"/>
      <c r="AT246" s="247" t="s">
        <v>222</v>
      </c>
      <c r="AU246" s="247" t="s">
        <v>86</v>
      </c>
      <c r="AV246" s="13" t="s">
        <v>86</v>
      </c>
      <c r="AW246" s="13" t="s">
        <v>5</v>
      </c>
      <c r="AX246" s="13" t="s">
        <v>77</v>
      </c>
      <c r="AY246" s="247" t="s">
        <v>211</v>
      </c>
    </row>
    <row r="247" s="14" customFormat="1">
      <c r="A247" s="14"/>
      <c r="B247" s="248"/>
      <c r="C247" s="249"/>
      <c r="D247" s="232" t="s">
        <v>222</v>
      </c>
      <c r="E247" s="250" t="s">
        <v>22</v>
      </c>
      <c r="F247" s="251" t="s">
        <v>1794</v>
      </c>
      <c r="G247" s="249"/>
      <c r="H247" s="252">
        <v>221.68000000000001</v>
      </c>
      <c r="I247" s="253"/>
      <c r="J247" s="253"/>
      <c r="K247" s="249"/>
      <c r="L247" s="249"/>
      <c r="M247" s="254"/>
      <c r="N247" s="255"/>
      <c r="O247" s="256"/>
      <c r="P247" s="256"/>
      <c r="Q247" s="256"/>
      <c r="R247" s="256"/>
      <c r="S247" s="256"/>
      <c r="T247" s="256"/>
      <c r="U247" s="256"/>
      <c r="V247" s="256"/>
      <c r="W247" s="256"/>
      <c r="X247" s="257"/>
      <c r="Y247" s="14"/>
      <c r="Z247" s="14"/>
      <c r="AA247" s="14"/>
      <c r="AB247" s="14"/>
      <c r="AC247" s="14"/>
      <c r="AD247" s="14"/>
      <c r="AE247" s="14"/>
      <c r="AT247" s="258" t="s">
        <v>222</v>
      </c>
      <c r="AU247" s="258" t="s">
        <v>86</v>
      </c>
      <c r="AV247" s="14" t="s">
        <v>218</v>
      </c>
      <c r="AW247" s="14" t="s">
        <v>5</v>
      </c>
      <c r="AX247" s="14" t="s">
        <v>84</v>
      </c>
      <c r="AY247" s="258" t="s">
        <v>211</v>
      </c>
    </row>
    <row r="248" s="2" customFormat="1" ht="24.15" customHeight="1">
      <c r="A248" s="40"/>
      <c r="B248" s="41"/>
      <c r="C248" s="218" t="s">
        <v>380</v>
      </c>
      <c r="D248" s="218" t="s">
        <v>213</v>
      </c>
      <c r="E248" s="219" t="s">
        <v>1863</v>
      </c>
      <c r="F248" s="220" t="s">
        <v>1864</v>
      </c>
      <c r="G248" s="221" t="s">
        <v>345</v>
      </c>
      <c r="H248" s="222">
        <v>59.829999999999998</v>
      </c>
      <c r="I248" s="223"/>
      <c r="J248" s="223"/>
      <c r="K248" s="224">
        <f>ROUND(P248*H248,2)</f>
        <v>0</v>
      </c>
      <c r="L248" s="220" t="s">
        <v>217</v>
      </c>
      <c r="M248" s="46"/>
      <c r="N248" s="225" t="s">
        <v>22</v>
      </c>
      <c r="O248" s="226" t="s">
        <v>46</v>
      </c>
      <c r="P248" s="227">
        <f>I248+J248</f>
        <v>0</v>
      </c>
      <c r="Q248" s="227">
        <f>ROUND(I248*H248,2)</f>
        <v>0</v>
      </c>
      <c r="R248" s="227">
        <f>ROUND(J248*H248,2)</f>
        <v>0</v>
      </c>
      <c r="S248" s="86"/>
      <c r="T248" s="228">
        <f>S248*H248</f>
        <v>0</v>
      </c>
      <c r="U248" s="228">
        <v>0.0002050787</v>
      </c>
      <c r="V248" s="228">
        <f>U248*H248</f>
        <v>0.012269858621</v>
      </c>
      <c r="W248" s="228">
        <v>0</v>
      </c>
      <c r="X248" s="229">
        <f>W248*H248</f>
        <v>0</v>
      </c>
      <c r="Y248" s="40"/>
      <c r="Z248" s="40"/>
      <c r="AA248" s="40"/>
      <c r="AB248" s="40"/>
      <c r="AC248" s="40"/>
      <c r="AD248" s="40"/>
      <c r="AE248" s="40"/>
      <c r="AR248" s="230" t="s">
        <v>218</v>
      </c>
      <c r="AT248" s="230" t="s">
        <v>213</v>
      </c>
      <c r="AU248" s="230" t="s">
        <v>86</v>
      </c>
      <c r="AY248" s="19" t="s">
        <v>211</v>
      </c>
      <c r="BE248" s="231">
        <f>IF(O248="základní",K248,0)</f>
        <v>0</v>
      </c>
      <c r="BF248" s="231">
        <f>IF(O248="snížená",K248,0)</f>
        <v>0</v>
      </c>
      <c r="BG248" s="231">
        <f>IF(O248="zákl. přenesená",K248,0)</f>
        <v>0</v>
      </c>
      <c r="BH248" s="231">
        <f>IF(O248="sníž. přenesená",K248,0)</f>
        <v>0</v>
      </c>
      <c r="BI248" s="231">
        <f>IF(O248="nulová",K248,0)</f>
        <v>0</v>
      </c>
      <c r="BJ248" s="19" t="s">
        <v>84</v>
      </c>
      <c r="BK248" s="231">
        <f>ROUND(P248*H248,2)</f>
        <v>0</v>
      </c>
      <c r="BL248" s="19" t="s">
        <v>218</v>
      </c>
      <c r="BM248" s="230" t="s">
        <v>2948</v>
      </c>
    </row>
    <row r="249" s="2" customFormat="1">
      <c r="A249" s="40"/>
      <c r="B249" s="41"/>
      <c r="C249" s="42"/>
      <c r="D249" s="232" t="s">
        <v>220</v>
      </c>
      <c r="E249" s="42"/>
      <c r="F249" s="233" t="s">
        <v>1866</v>
      </c>
      <c r="G249" s="42"/>
      <c r="H249" s="42"/>
      <c r="I249" s="234"/>
      <c r="J249" s="234"/>
      <c r="K249" s="42"/>
      <c r="L249" s="42"/>
      <c r="M249" s="46"/>
      <c r="N249" s="235"/>
      <c r="O249" s="236"/>
      <c r="P249" s="86"/>
      <c r="Q249" s="86"/>
      <c r="R249" s="86"/>
      <c r="S249" s="86"/>
      <c r="T249" s="86"/>
      <c r="U249" s="86"/>
      <c r="V249" s="86"/>
      <c r="W249" s="86"/>
      <c r="X249" s="87"/>
      <c r="Y249" s="40"/>
      <c r="Z249" s="40"/>
      <c r="AA249" s="40"/>
      <c r="AB249" s="40"/>
      <c r="AC249" s="40"/>
      <c r="AD249" s="40"/>
      <c r="AE249" s="40"/>
      <c r="AT249" s="19" t="s">
        <v>220</v>
      </c>
      <c r="AU249" s="19" t="s">
        <v>86</v>
      </c>
    </row>
    <row r="250" s="2" customFormat="1" ht="24.15" customHeight="1">
      <c r="A250" s="40"/>
      <c r="B250" s="41"/>
      <c r="C250" s="218" t="s">
        <v>385</v>
      </c>
      <c r="D250" s="218" t="s">
        <v>213</v>
      </c>
      <c r="E250" s="219" t="s">
        <v>1867</v>
      </c>
      <c r="F250" s="220" t="s">
        <v>1868</v>
      </c>
      <c r="G250" s="221" t="s">
        <v>345</v>
      </c>
      <c r="H250" s="222">
        <v>59.829999999999998</v>
      </c>
      <c r="I250" s="223"/>
      <c r="J250" s="223"/>
      <c r="K250" s="224">
        <f>ROUND(P250*H250,2)</f>
        <v>0</v>
      </c>
      <c r="L250" s="220" t="s">
        <v>217</v>
      </c>
      <c r="M250" s="46"/>
      <c r="N250" s="225" t="s">
        <v>22</v>
      </c>
      <c r="O250" s="226" t="s">
        <v>46</v>
      </c>
      <c r="P250" s="227">
        <f>I250+J250</f>
        <v>0</v>
      </c>
      <c r="Q250" s="227">
        <f>ROUND(I250*H250,2)</f>
        <v>0</v>
      </c>
      <c r="R250" s="227">
        <f>ROUND(J250*H250,2)</f>
        <v>0</v>
      </c>
      <c r="S250" s="86"/>
      <c r="T250" s="228">
        <f>S250*H250</f>
        <v>0</v>
      </c>
      <c r="U250" s="228">
        <v>2.7599999999999998E-06</v>
      </c>
      <c r="V250" s="228">
        <f>U250*H250</f>
        <v>0.00016513079999999999</v>
      </c>
      <c r="W250" s="228">
        <v>0</v>
      </c>
      <c r="X250" s="229">
        <f>W250*H250</f>
        <v>0</v>
      </c>
      <c r="Y250" s="40"/>
      <c r="Z250" s="40"/>
      <c r="AA250" s="40"/>
      <c r="AB250" s="40"/>
      <c r="AC250" s="40"/>
      <c r="AD250" s="40"/>
      <c r="AE250" s="40"/>
      <c r="AR250" s="230" t="s">
        <v>218</v>
      </c>
      <c r="AT250" s="230" t="s">
        <v>213</v>
      </c>
      <c r="AU250" s="230" t="s">
        <v>86</v>
      </c>
      <c r="AY250" s="19" t="s">
        <v>211</v>
      </c>
      <c r="BE250" s="231">
        <f>IF(O250="základní",K250,0)</f>
        <v>0</v>
      </c>
      <c r="BF250" s="231">
        <f>IF(O250="snížená",K250,0)</f>
        <v>0</v>
      </c>
      <c r="BG250" s="231">
        <f>IF(O250="zákl. přenesená",K250,0)</f>
        <v>0</v>
      </c>
      <c r="BH250" s="231">
        <f>IF(O250="sníž. přenesená",K250,0)</f>
        <v>0</v>
      </c>
      <c r="BI250" s="231">
        <f>IF(O250="nulová",K250,0)</f>
        <v>0</v>
      </c>
      <c r="BJ250" s="19" t="s">
        <v>84</v>
      </c>
      <c r="BK250" s="231">
        <f>ROUND(P250*H250,2)</f>
        <v>0</v>
      </c>
      <c r="BL250" s="19" t="s">
        <v>218</v>
      </c>
      <c r="BM250" s="230" t="s">
        <v>2949</v>
      </c>
    </row>
    <row r="251" s="2" customFormat="1">
      <c r="A251" s="40"/>
      <c r="B251" s="41"/>
      <c r="C251" s="42"/>
      <c r="D251" s="232" t="s">
        <v>220</v>
      </c>
      <c r="E251" s="42"/>
      <c r="F251" s="233" t="s">
        <v>1870</v>
      </c>
      <c r="G251" s="42"/>
      <c r="H251" s="42"/>
      <c r="I251" s="234"/>
      <c r="J251" s="234"/>
      <c r="K251" s="42"/>
      <c r="L251" s="42"/>
      <c r="M251" s="46"/>
      <c r="N251" s="235"/>
      <c r="O251" s="236"/>
      <c r="P251" s="86"/>
      <c r="Q251" s="86"/>
      <c r="R251" s="86"/>
      <c r="S251" s="86"/>
      <c r="T251" s="86"/>
      <c r="U251" s="86"/>
      <c r="V251" s="86"/>
      <c r="W251" s="86"/>
      <c r="X251" s="87"/>
      <c r="Y251" s="40"/>
      <c r="Z251" s="40"/>
      <c r="AA251" s="40"/>
      <c r="AB251" s="40"/>
      <c r="AC251" s="40"/>
      <c r="AD251" s="40"/>
      <c r="AE251" s="40"/>
      <c r="AT251" s="19" t="s">
        <v>220</v>
      </c>
      <c r="AU251" s="19" t="s">
        <v>86</v>
      </c>
    </row>
    <row r="252" s="13" customFormat="1">
      <c r="A252" s="13"/>
      <c r="B252" s="237"/>
      <c r="C252" s="238"/>
      <c r="D252" s="232" t="s">
        <v>222</v>
      </c>
      <c r="E252" s="239" t="s">
        <v>22</v>
      </c>
      <c r="F252" s="240" t="s">
        <v>2950</v>
      </c>
      <c r="G252" s="238"/>
      <c r="H252" s="241">
        <v>59.829999999999998</v>
      </c>
      <c r="I252" s="242"/>
      <c r="J252" s="242"/>
      <c r="K252" s="238"/>
      <c r="L252" s="238"/>
      <c r="M252" s="243"/>
      <c r="N252" s="244"/>
      <c r="O252" s="245"/>
      <c r="P252" s="245"/>
      <c r="Q252" s="245"/>
      <c r="R252" s="245"/>
      <c r="S252" s="245"/>
      <c r="T252" s="245"/>
      <c r="U252" s="245"/>
      <c r="V252" s="245"/>
      <c r="W252" s="245"/>
      <c r="X252" s="246"/>
      <c r="Y252" s="13"/>
      <c r="Z252" s="13"/>
      <c r="AA252" s="13"/>
      <c r="AB252" s="13"/>
      <c r="AC252" s="13"/>
      <c r="AD252" s="13"/>
      <c r="AE252" s="13"/>
      <c r="AT252" s="247" t="s">
        <v>222</v>
      </c>
      <c r="AU252" s="247" t="s">
        <v>86</v>
      </c>
      <c r="AV252" s="13" t="s">
        <v>86</v>
      </c>
      <c r="AW252" s="13" t="s">
        <v>5</v>
      </c>
      <c r="AX252" s="13" t="s">
        <v>84</v>
      </c>
      <c r="AY252" s="247" t="s">
        <v>211</v>
      </c>
    </row>
    <row r="253" s="2" customFormat="1" ht="24.15" customHeight="1">
      <c r="A253" s="40"/>
      <c r="B253" s="41"/>
      <c r="C253" s="218" t="s">
        <v>390</v>
      </c>
      <c r="D253" s="218" t="s">
        <v>213</v>
      </c>
      <c r="E253" s="219" t="s">
        <v>1872</v>
      </c>
      <c r="F253" s="220" t="s">
        <v>1873</v>
      </c>
      <c r="G253" s="221" t="s">
        <v>216</v>
      </c>
      <c r="H253" s="222">
        <v>124.812</v>
      </c>
      <c r="I253" s="223"/>
      <c r="J253" s="223"/>
      <c r="K253" s="224">
        <f>ROUND(P253*H253,2)</f>
        <v>0</v>
      </c>
      <c r="L253" s="220" t="s">
        <v>217</v>
      </c>
      <c r="M253" s="46"/>
      <c r="N253" s="225" t="s">
        <v>22</v>
      </c>
      <c r="O253" s="226" t="s">
        <v>46</v>
      </c>
      <c r="P253" s="227">
        <f>I253+J253</f>
        <v>0</v>
      </c>
      <c r="Q253" s="227">
        <f>ROUND(I253*H253,2)</f>
        <v>0</v>
      </c>
      <c r="R253" s="227">
        <f>ROUND(J253*H253,2)</f>
        <v>0</v>
      </c>
      <c r="S253" s="86"/>
      <c r="T253" s="228">
        <f>S253*H253</f>
        <v>0</v>
      </c>
      <c r="U253" s="228">
        <v>2.1600000000000001</v>
      </c>
      <c r="V253" s="228">
        <f>U253*H253</f>
        <v>269.59392000000003</v>
      </c>
      <c r="W253" s="228">
        <v>0</v>
      </c>
      <c r="X253" s="229">
        <f>W253*H253</f>
        <v>0</v>
      </c>
      <c r="Y253" s="40"/>
      <c r="Z253" s="40"/>
      <c r="AA253" s="40"/>
      <c r="AB253" s="40"/>
      <c r="AC253" s="40"/>
      <c r="AD253" s="40"/>
      <c r="AE253" s="40"/>
      <c r="AR253" s="230" t="s">
        <v>218</v>
      </c>
      <c r="AT253" s="230" t="s">
        <v>213</v>
      </c>
      <c r="AU253" s="230" t="s">
        <v>86</v>
      </c>
      <c r="AY253" s="19" t="s">
        <v>211</v>
      </c>
      <c r="BE253" s="231">
        <f>IF(O253="základní",K253,0)</f>
        <v>0</v>
      </c>
      <c r="BF253" s="231">
        <f>IF(O253="snížená",K253,0)</f>
        <v>0</v>
      </c>
      <c r="BG253" s="231">
        <f>IF(O253="zákl. přenesená",K253,0)</f>
        <v>0</v>
      </c>
      <c r="BH253" s="231">
        <f>IF(O253="sníž. přenesená",K253,0)</f>
        <v>0</v>
      </c>
      <c r="BI253" s="231">
        <f>IF(O253="nulová",K253,0)</f>
        <v>0</v>
      </c>
      <c r="BJ253" s="19" t="s">
        <v>84</v>
      </c>
      <c r="BK253" s="231">
        <f>ROUND(P253*H253,2)</f>
        <v>0</v>
      </c>
      <c r="BL253" s="19" t="s">
        <v>218</v>
      </c>
      <c r="BM253" s="230" t="s">
        <v>2951</v>
      </c>
    </row>
    <row r="254" s="2" customFormat="1">
      <c r="A254" s="40"/>
      <c r="B254" s="41"/>
      <c r="C254" s="42"/>
      <c r="D254" s="232" t="s">
        <v>220</v>
      </c>
      <c r="E254" s="42"/>
      <c r="F254" s="233" t="s">
        <v>1875</v>
      </c>
      <c r="G254" s="42"/>
      <c r="H254" s="42"/>
      <c r="I254" s="234"/>
      <c r="J254" s="234"/>
      <c r="K254" s="42"/>
      <c r="L254" s="42"/>
      <c r="M254" s="46"/>
      <c r="N254" s="235"/>
      <c r="O254" s="236"/>
      <c r="P254" s="86"/>
      <c r="Q254" s="86"/>
      <c r="R254" s="86"/>
      <c r="S254" s="86"/>
      <c r="T254" s="86"/>
      <c r="U254" s="86"/>
      <c r="V254" s="86"/>
      <c r="W254" s="86"/>
      <c r="X254" s="87"/>
      <c r="Y254" s="40"/>
      <c r="Z254" s="40"/>
      <c r="AA254" s="40"/>
      <c r="AB254" s="40"/>
      <c r="AC254" s="40"/>
      <c r="AD254" s="40"/>
      <c r="AE254" s="40"/>
      <c r="AT254" s="19" t="s">
        <v>220</v>
      </c>
      <c r="AU254" s="19" t="s">
        <v>86</v>
      </c>
    </row>
    <row r="255" s="13" customFormat="1">
      <c r="A255" s="13"/>
      <c r="B255" s="237"/>
      <c r="C255" s="238"/>
      <c r="D255" s="232" t="s">
        <v>222</v>
      </c>
      <c r="E255" s="239" t="s">
        <v>22</v>
      </c>
      <c r="F255" s="240" t="s">
        <v>2952</v>
      </c>
      <c r="G255" s="238"/>
      <c r="H255" s="241">
        <v>101.115</v>
      </c>
      <c r="I255" s="242"/>
      <c r="J255" s="242"/>
      <c r="K255" s="238"/>
      <c r="L255" s="238"/>
      <c r="M255" s="243"/>
      <c r="N255" s="244"/>
      <c r="O255" s="245"/>
      <c r="P255" s="245"/>
      <c r="Q255" s="245"/>
      <c r="R255" s="245"/>
      <c r="S255" s="245"/>
      <c r="T255" s="245"/>
      <c r="U255" s="245"/>
      <c r="V255" s="245"/>
      <c r="W255" s="245"/>
      <c r="X255" s="246"/>
      <c r="Y255" s="13"/>
      <c r="Z255" s="13"/>
      <c r="AA255" s="13"/>
      <c r="AB255" s="13"/>
      <c r="AC255" s="13"/>
      <c r="AD255" s="13"/>
      <c r="AE255" s="13"/>
      <c r="AT255" s="247" t="s">
        <v>222</v>
      </c>
      <c r="AU255" s="247" t="s">
        <v>86</v>
      </c>
      <c r="AV255" s="13" t="s">
        <v>86</v>
      </c>
      <c r="AW255" s="13" t="s">
        <v>5</v>
      </c>
      <c r="AX255" s="13" t="s">
        <v>77</v>
      </c>
      <c r="AY255" s="247" t="s">
        <v>211</v>
      </c>
    </row>
    <row r="256" s="13" customFormat="1">
      <c r="A256" s="13"/>
      <c r="B256" s="237"/>
      <c r="C256" s="238"/>
      <c r="D256" s="232" t="s">
        <v>222</v>
      </c>
      <c r="E256" s="239" t="s">
        <v>22</v>
      </c>
      <c r="F256" s="240" t="s">
        <v>2953</v>
      </c>
      <c r="G256" s="238"/>
      <c r="H256" s="241">
        <v>23.696999999999999</v>
      </c>
      <c r="I256" s="242"/>
      <c r="J256" s="242"/>
      <c r="K256" s="238"/>
      <c r="L256" s="238"/>
      <c r="M256" s="243"/>
      <c r="N256" s="244"/>
      <c r="O256" s="245"/>
      <c r="P256" s="245"/>
      <c r="Q256" s="245"/>
      <c r="R256" s="245"/>
      <c r="S256" s="245"/>
      <c r="T256" s="245"/>
      <c r="U256" s="245"/>
      <c r="V256" s="245"/>
      <c r="W256" s="245"/>
      <c r="X256" s="246"/>
      <c r="Y256" s="13"/>
      <c r="Z256" s="13"/>
      <c r="AA256" s="13"/>
      <c r="AB256" s="13"/>
      <c r="AC256" s="13"/>
      <c r="AD256" s="13"/>
      <c r="AE256" s="13"/>
      <c r="AT256" s="247" t="s">
        <v>222</v>
      </c>
      <c r="AU256" s="247" t="s">
        <v>86</v>
      </c>
      <c r="AV256" s="13" t="s">
        <v>86</v>
      </c>
      <c r="AW256" s="13" t="s">
        <v>5</v>
      </c>
      <c r="AX256" s="13" t="s">
        <v>77</v>
      </c>
      <c r="AY256" s="247" t="s">
        <v>211</v>
      </c>
    </row>
    <row r="257" s="14" customFormat="1">
      <c r="A257" s="14"/>
      <c r="B257" s="248"/>
      <c r="C257" s="249"/>
      <c r="D257" s="232" t="s">
        <v>222</v>
      </c>
      <c r="E257" s="250" t="s">
        <v>22</v>
      </c>
      <c r="F257" s="251" t="s">
        <v>331</v>
      </c>
      <c r="G257" s="249"/>
      <c r="H257" s="252">
        <v>124.812</v>
      </c>
      <c r="I257" s="253"/>
      <c r="J257" s="253"/>
      <c r="K257" s="249"/>
      <c r="L257" s="249"/>
      <c r="M257" s="254"/>
      <c r="N257" s="255"/>
      <c r="O257" s="256"/>
      <c r="P257" s="256"/>
      <c r="Q257" s="256"/>
      <c r="R257" s="256"/>
      <c r="S257" s="256"/>
      <c r="T257" s="256"/>
      <c r="U257" s="256"/>
      <c r="V257" s="256"/>
      <c r="W257" s="256"/>
      <c r="X257" s="257"/>
      <c r="Y257" s="14"/>
      <c r="Z257" s="14"/>
      <c r="AA257" s="14"/>
      <c r="AB257" s="14"/>
      <c r="AC257" s="14"/>
      <c r="AD257" s="14"/>
      <c r="AE257" s="14"/>
      <c r="AT257" s="258" t="s">
        <v>222</v>
      </c>
      <c r="AU257" s="258" t="s">
        <v>86</v>
      </c>
      <c r="AV257" s="14" t="s">
        <v>218</v>
      </c>
      <c r="AW257" s="14" t="s">
        <v>5</v>
      </c>
      <c r="AX257" s="14" t="s">
        <v>84</v>
      </c>
      <c r="AY257" s="258" t="s">
        <v>211</v>
      </c>
    </row>
    <row r="258" s="2" customFormat="1" ht="24.15" customHeight="1">
      <c r="A258" s="40"/>
      <c r="B258" s="41"/>
      <c r="C258" s="218" t="s">
        <v>402</v>
      </c>
      <c r="D258" s="218" t="s">
        <v>213</v>
      </c>
      <c r="E258" s="219" t="s">
        <v>1878</v>
      </c>
      <c r="F258" s="220" t="s">
        <v>1879</v>
      </c>
      <c r="G258" s="221" t="s">
        <v>497</v>
      </c>
      <c r="H258" s="222">
        <v>8</v>
      </c>
      <c r="I258" s="223"/>
      <c r="J258" s="223"/>
      <c r="K258" s="224">
        <f>ROUND(P258*H258,2)</f>
        <v>0</v>
      </c>
      <c r="L258" s="220" t="s">
        <v>217</v>
      </c>
      <c r="M258" s="46"/>
      <c r="N258" s="225" t="s">
        <v>22</v>
      </c>
      <c r="O258" s="226" t="s">
        <v>46</v>
      </c>
      <c r="P258" s="227">
        <f>I258+J258</f>
        <v>0</v>
      </c>
      <c r="Q258" s="227">
        <f>ROUND(I258*H258,2)</f>
        <v>0</v>
      </c>
      <c r="R258" s="227">
        <f>ROUND(J258*H258,2)</f>
        <v>0</v>
      </c>
      <c r="S258" s="86"/>
      <c r="T258" s="228">
        <f>S258*H258</f>
        <v>0</v>
      </c>
      <c r="U258" s="228">
        <v>0</v>
      </c>
      <c r="V258" s="228">
        <f>U258*H258</f>
        <v>0</v>
      </c>
      <c r="W258" s="228">
        <v>0</v>
      </c>
      <c r="X258" s="229">
        <f>W258*H258</f>
        <v>0</v>
      </c>
      <c r="Y258" s="40"/>
      <c r="Z258" s="40"/>
      <c r="AA258" s="40"/>
      <c r="AB258" s="40"/>
      <c r="AC258" s="40"/>
      <c r="AD258" s="40"/>
      <c r="AE258" s="40"/>
      <c r="AR258" s="230" t="s">
        <v>218</v>
      </c>
      <c r="AT258" s="230" t="s">
        <v>213</v>
      </c>
      <c r="AU258" s="230" t="s">
        <v>86</v>
      </c>
      <c r="AY258" s="19" t="s">
        <v>211</v>
      </c>
      <c r="BE258" s="231">
        <f>IF(O258="základní",K258,0)</f>
        <v>0</v>
      </c>
      <c r="BF258" s="231">
        <f>IF(O258="snížená",K258,0)</f>
        <v>0</v>
      </c>
      <c r="BG258" s="231">
        <f>IF(O258="zákl. přenesená",K258,0)</f>
        <v>0</v>
      </c>
      <c r="BH258" s="231">
        <f>IF(O258="sníž. přenesená",K258,0)</f>
        <v>0</v>
      </c>
      <c r="BI258" s="231">
        <f>IF(O258="nulová",K258,0)</f>
        <v>0</v>
      </c>
      <c r="BJ258" s="19" t="s">
        <v>84</v>
      </c>
      <c r="BK258" s="231">
        <f>ROUND(P258*H258,2)</f>
        <v>0</v>
      </c>
      <c r="BL258" s="19" t="s">
        <v>218</v>
      </c>
      <c r="BM258" s="230" t="s">
        <v>2954</v>
      </c>
    </row>
    <row r="259" s="2" customFormat="1">
      <c r="A259" s="40"/>
      <c r="B259" s="41"/>
      <c r="C259" s="42"/>
      <c r="D259" s="232" t="s">
        <v>220</v>
      </c>
      <c r="E259" s="42"/>
      <c r="F259" s="233" t="s">
        <v>1881</v>
      </c>
      <c r="G259" s="42"/>
      <c r="H259" s="42"/>
      <c r="I259" s="234"/>
      <c r="J259" s="234"/>
      <c r="K259" s="42"/>
      <c r="L259" s="42"/>
      <c r="M259" s="46"/>
      <c r="N259" s="235"/>
      <c r="O259" s="236"/>
      <c r="P259" s="86"/>
      <c r="Q259" s="86"/>
      <c r="R259" s="86"/>
      <c r="S259" s="86"/>
      <c r="T259" s="86"/>
      <c r="U259" s="86"/>
      <c r="V259" s="86"/>
      <c r="W259" s="86"/>
      <c r="X259" s="87"/>
      <c r="Y259" s="40"/>
      <c r="Z259" s="40"/>
      <c r="AA259" s="40"/>
      <c r="AB259" s="40"/>
      <c r="AC259" s="40"/>
      <c r="AD259" s="40"/>
      <c r="AE259" s="40"/>
      <c r="AT259" s="19" t="s">
        <v>220</v>
      </c>
      <c r="AU259" s="19" t="s">
        <v>86</v>
      </c>
    </row>
    <row r="260" s="13" customFormat="1">
      <c r="A260" s="13"/>
      <c r="B260" s="237"/>
      <c r="C260" s="238"/>
      <c r="D260" s="232" t="s">
        <v>222</v>
      </c>
      <c r="E260" s="239" t="s">
        <v>22</v>
      </c>
      <c r="F260" s="240" t="s">
        <v>2955</v>
      </c>
      <c r="G260" s="238"/>
      <c r="H260" s="241">
        <v>8</v>
      </c>
      <c r="I260" s="242"/>
      <c r="J260" s="242"/>
      <c r="K260" s="238"/>
      <c r="L260" s="238"/>
      <c r="M260" s="243"/>
      <c r="N260" s="244"/>
      <c r="O260" s="245"/>
      <c r="P260" s="245"/>
      <c r="Q260" s="245"/>
      <c r="R260" s="245"/>
      <c r="S260" s="245"/>
      <c r="T260" s="245"/>
      <c r="U260" s="245"/>
      <c r="V260" s="245"/>
      <c r="W260" s="245"/>
      <c r="X260" s="246"/>
      <c r="Y260" s="13"/>
      <c r="Z260" s="13"/>
      <c r="AA260" s="13"/>
      <c r="AB260" s="13"/>
      <c r="AC260" s="13"/>
      <c r="AD260" s="13"/>
      <c r="AE260" s="13"/>
      <c r="AT260" s="247" t="s">
        <v>222</v>
      </c>
      <c r="AU260" s="247" t="s">
        <v>86</v>
      </c>
      <c r="AV260" s="13" t="s">
        <v>86</v>
      </c>
      <c r="AW260" s="13" t="s">
        <v>5</v>
      </c>
      <c r="AX260" s="13" t="s">
        <v>84</v>
      </c>
      <c r="AY260" s="247" t="s">
        <v>211</v>
      </c>
    </row>
    <row r="261" s="2" customFormat="1" ht="16.5" customHeight="1">
      <c r="A261" s="40"/>
      <c r="B261" s="41"/>
      <c r="C261" s="259" t="s">
        <v>407</v>
      </c>
      <c r="D261" s="259" t="s">
        <v>452</v>
      </c>
      <c r="E261" s="260" t="s">
        <v>1883</v>
      </c>
      <c r="F261" s="261" t="s">
        <v>1884</v>
      </c>
      <c r="G261" s="262" t="s">
        <v>497</v>
      </c>
      <c r="H261" s="263">
        <v>8</v>
      </c>
      <c r="I261" s="264"/>
      <c r="J261" s="265"/>
      <c r="K261" s="266">
        <f>ROUND(P261*H261,2)</f>
        <v>0</v>
      </c>
      <c r="L261" s="261" t="s">
        <v>22</v>
      </c>
      <c r="M261" s="267"/>
      <c r="N261" s="268" t="s">
        <v>22</v>
      </c>
      <c r="O261" s="226" t="s">
        <v>46</v>
      </c>
      <c r="P261" s="227">
        <f>I261+J261</f>
        <v>0</v>
      </c>
      <c r="Q261" s="227">
        <f>ROUND(I261*H261,2)</f>
        <v>0</v>
      </c>
      <c r="R261" s="227">
        <f>ROUND(J261*H261,2)</f>
        <v>0</v>
      </c>
      <c r="S261" s="86"/>
      <c r="T261" s="228">
        <f>S261*H261</f>
        <v>0</v>
      </c>
      <c r="U261" s="228">
        <v>0.00046000000000000001</v>
      </c>
      <c r="V261" s="228">
        <f>U261*H261</f>
        <v>0.0036800000000000001</v>
      </c>
      <c r="W261" s="228">
        <v>0</v>
      </c>
      <c r="X261" s="229">
        <f>W261*H261</f>
        <v>0</v>
      </c>
      <c r="Y261" s="40"/>
      <c r="Z261" s="40"/>
      <c r="AA261" s="40"/>
      <c r="AB261" s="40"/>
      <c r="AC261" s="40"/>
      <c r="AD261" s="40"/>
      <c r="AE261" s="40"/>
      <c r="AR261" s="230" t="s">
        <v>258</v>
      </c>
      <c r="AT261" s="230" t="s">
        <v>452</v>
      </c>
      <c r="AU261" s="230" t="s">
        <v>86</v>
      </c>
      <c r="AY261" s="19" t="s">
        <v>211</v>
      </c>
      <c r="BE261" s="231">
        <f>IF(O261="základní",K261,0)</f>
        <v>0</v>
      </c>
      <c r="BF261" s="231">
        <f>IF(O261="snížená",K261,0)</f>
        <v>0</v>
      </c>
      <c r="BG261" s="231">
        <f>IF(O261="zákl. přenesená",K261,0)</f>
        <v>0</v>
      </c>
      <c r="BH261" s="231">
        <f>IF(O261="sníž. přenesená",K261,0)</f>
        <v>0</v>
      </c>
      <c r="BI261" s="231">
        <f>IF(O261="nulová",K261,0)</f>
        <v>0</v>
      </c>
      <c r="BJ261" s="19" t="s">
        <v>84</v>
      </c>
      <c r="BK261" s="231">
        <f>ROUND(P261*H261,2)</f>
        <v>0</v>
      </c>
      <c r="BL261" s="19" t="s">
        <v>218</v>
      </c>
      <c r="BM261" s="230" t="s">
        <v>2956</v>
      </c>
    </row>
    <row r="262" s="2" customFormat="1">
      <c r="A262" s="40"/>
      <c r="B262" s="41"/>
      <c r="C262" s="42"/>
      <c r="D262" s="232" t="s">
        <v>220</v>
      </c>
      <c r="E262" s="42"/>
      <c r="F262" s="233" t="s">
        <v>1884</v>
      </c>
      <c r="G262" s="42"/>
      <c r="H262" s="42"/>
      <c r="I262" s="234"/>
      <c r="J262" s="234"/>
      <c r="K262" s="42"/>
      <c r="L262" s="42"/>
      <c r="M262" s="46"/>
      <c r="N262" s="235"/>
      <c r="O262" s="236"/>
      <c r="P262" s="86"/>
      <c r="Q262" s="86"/>
      <c r="R262" s="86"/>
      <c r="S262" s="86"/>
      <c r="T262" s="86"/>
      <c r="U262" s="86"/>
      <c r="V262" s="86"/>
      <c r="W262" s="86"/>
      <c r="X262" s="87"/>
      <c r="Y262" s="40"/>
      <c r="Z262" s="40"/>
      <c r="AA262" s="40"/>
      <c r="AB262" s="40"/>
      <c r="AC262" s="40"/>
      <c r="AD262" s="40"/>
      <c r="AE262" s="40"/>
      <c r="AT262" s="19" t="s">
        <v>220</v>
      </c>
      <c r="AU262" s="19" t="s">
        <v>86</v>
      </c>
    </row>
    <row r="263" s="2" customFormat="1" ht="16.5" customHeight="1">
      <c r="A263" s="40"/>
      <c r="B263" s="41"/>
      <c r="C263" s="218" t="s">
        <v>413</v>
      </c>
      <c r="D263" s="218" t="s">
        <v>213</v>
      </c>
      <c r="E263" s="219" t="s">
        <v>994</v>
      </c>
      <c r="F263" s="220" t="s">
        <v>1886</v>
      </c>
      <c r="G263" s="221" t="s">
        <v>345</v>
      </c>
      <c r="H263" s="222">
        <v>136.40000000000001</v>
      </c>
      <c r="I263" s="223"/>
      <c r="J263" s="223"/>
      <c r="K263" s="224">
        <f>ROUND(P263*H263,2)</f>
        <v>0</v>
      </c>
      <c r="L263" s="220" t="s">
        <v>22</v>
      </c>
      <c r="M263" s="46"/>
      <c r="N263" s="225" t="s">
        <v>22</v>
      </c>
      <c r="O263" s="226" t="s">
        <v>46</v>
      </c>
      <c r="P263" s="227">
        <f>I263+J263</f>
        <v>0</v>
      </c>
      <c r="Q263" s="227">
        <f>ROUND(I263*H263,2)</f>
        <v>0</v>
      </c>
      <c r="R263" s="227">
        <f>ROUND(J263*H263,2)</f>
        <v>0</v>
      </c>
      <c r="S263" s="86"/>
      <c r="T263" s="228">
        <f>S263*H263</f>
        <v>0</v>
      </c>
      <c r="U263" s="228">
        <v>0</v>
      </c>
      <c r="V263" s="228">
        <f>U263*H263</f>
        <v>0</v>
      </c>
      <c r="W263" s="228">
        <v>0</v>
      </c>
      <c r="X263" s="229">
        <f>W263*H263</f>
        <v>0</v>
      </c>
      <c r="Y263" s="40"/>
      <c r="Z263" s="40"/>
      <c r="AA263" s="40"/>
      <c r="AB263" s="40"/>
      <c r="AC263" s="40"/>
      <c r="AD263" s="40"/>
      <c r="AE263" s="40"/>
      <c r="AR263" s="230" t="s">
        <v>218</v>
      </c>
      <c r="AT263" s="230" t="s">
        <v>213</v>
      </c>
      <c r="AU263" s="230" t="s">
        <v>86</v>
      </c>
      <c r="AY263" s="19" t="s">
        <v>211</v>
      </c>
      <c r="BE263" s="231">
        <f>IF(O263="základní",K263,0)</f>
        <v>0</v>
      </c>
      <c r="BF263" s="231">
        <f>IF(O263="snížená",K263,0)</f>
        <v>0</v>
      </c>
      <c r="BG263" s="231">
        <f>IF(O263="zákl. přenesená",K263,0)</f>
        <v>0</v>
      </c>
      <c r="BH263" s="231">
        <f>IF(O263="sníž. přenesená",K263,0)</f>
        <v>0</v>
      </c>
      <c r="BI263" s="231">
        <f>IF(O263="nulová",K263,0)</f>
        <v>0</v>
      </c>
      <c r="BJ263" s="19" t="s">
        <v>84</v>
      </c>
      <c r="BK263" s="231">
        <f>ROUND(P263*H263,2)</f>
        <v>0</v>
      </c>
      <c r="BL263" s="19" t="s">
        <v>218</v>
      </c>
      <c r="BM263" s="230" t="s">
        <v>2957</v>
      </c>
    </row>
    <row r="264" s="2" customFormat="1">
      <c r="A264" s="40"/>
      <c r="B264" s="41"/>
      <c r="C264" s="42"/>
      <c r="D264" s="232" t="s">
        <v>220</v>
      </c>
      <c r="E264" s="42"/>
      <c r="F264" s="233" t="s">
        <v>1886</v>
      </c>
      <c r="G264" s="42"/>
      <c r="H264" s="42"/>
      <c r="I264" s="234"/>
      <c r="J264" s="234"/>
      <c r="K264" s="42"/>
      <c r="L264" s="42"/>
      <c r="M264" s="46"/>
      <c r="N264" s="235"/>
      <c r="O264" s="236"/>
      <c r="P264" s="86"/>
      <c r="Q264" s="86"/>
      <c r="R264" s="86"/>
      <c r="S264" s="86"/>
      <c r="T264" s="86"/>
      <c r="U264" s="86"/>
      <c r="V264" s="86"/>
      <c r="W264" s="86"/>
      <c r="X264" s="87"/>
      <c r="Y264" s="40"/>
      <c r="Z264" s="40"/>
      <c r="AA264" s="40"/>
      <c r="AB264" s="40"/>
      <c r="AC264" s="40"/>
      <c r="AD264" s="40"/>
      <c r="AE264" s="40"/>
      <c r="AT264" s="19" t="s">
        <v>220</v>
      </c>
      <c r="AU264" s="19" t="s">
        <v>86</v>
      </c>
    </row>
    <row r="265" s="13" customFormat="1">
      <c r="A265" s="13"/>
      <c r="B265" s="237"/>
      <c r="C265" s="238"/>
      <c r="D265" s="232" t="s">
        <v>222</v>
      </c>
      <c r="E265" s="239" t="s">
        <v>22</v>
      </c>
      <c r="F265" s="240" t="s">
        <v>2958</v>
      </c>
      <c r="G265" s="238"/>
      <c r="H265" s="241">
        <v>136.40000000000001</v>
      </c>
      <c r="I265" s="242"/>
      <c r="J265" s="242"/>
      <c r="K265" s="238"/>
      <c r="L265" s="238"/>
      <c r="M265" s="243"/>
      <c r="N265" s="244"/>
      <c r="O265" s="245"/>
      <c r="P265" s="245"/>
      <c r="Q265" s="245"/>
      <c r="R265" s="245"/>
      <c r="S265" s="245"/>
      <c r="T265" s="245"/>
      <c r="U265" s="245"/>
      <c r="V265" s="245"/>
      <c r="W265" s="245"/>
      <c r="X265" s="246"/>
      <c r="Y265" s="13"/>
      <c r="Z265" s="13"/>
      <c r="AA265" s="13"/>
      <c r="AB265" s="13"/>
      <c r="AC265" s="13"/>
      <c r="AD265" s="13"/>
      <c r="AE265" s="13"/>
      <c r="AT265" s="247" t="s">
        <v>222</v>
      </c>
      <c r="AU265" s="247" t="s">
        <v>86</v>
      </c>
      <c r="AV265" s="13" t="s">
        <v>86</v>
      </c>
      <c r="AW265" s="13" t="s">
        <v>5</v>
      </c>
      <c r="AX265" s="13" t="s">
        <v>84</v>
      </c>
      <c r="AY265" s="247" t="s">
        <v>211</v>
      </c>
    </row>
    <row r="266" s="2" customFormat="1" ht="24.15" customHeight="1">
      <c r="A266" s="40"/>
      <c r="B266" s="41"/>
      <c r="C266" s="218" t="s">
        <v>418</v>
      </c>
      <c r="D266" s="218" t="s">
        <v>213</v>
      </c>
      <c r="E266" s="219" t="s">
        <v>1893</v>
      </c>
      <c r="F266" s="220" t="s">
        <v>1894</v>
      </c>
      <c r="G266" s="221" t="s">
        <v>345</v>
      </c>
      <c r="H266" s="222">
        <v>26.879999999999999</v>
      </c>
      <c r="I266" s="223"/>
      <c r="J266" s="223"/>
      <c r="K266" s="224">
        <f>ROUND(P266*H266,2)</f>
        <v>0</v>
      </c>
      <c r="L266" s="220" t="s">
        <v>22</v>
      </c>
      <c r="M266" s="46"/>
      <c r="N266" s="225" t="s">
        <v>22</v>
      </c>
      <c r="O266" s="226" t="s">
        <v>46</v>
      </c>
      <c r="P266" s="227">
        <f>I266+J266</f>
        <v>0</v>
      </c>
      <c r="Q266" s="227">
        <f>ROUND(I266*H266,2)</f>
        <v>0</v>
      </c>
      <c r="R266" s="227">
        <f>ROUND(J266*H266,2)</f>
        <v>0</v>
      </c>
      <c r="S266" s="86"/>
      <c r="T266" s="228">
        <f>S266*H266</f>
        <v>0</v>
      </c>
      <c r="U266" s="228">
        <v>0</v>
      </c>
      <c r="V266" s="228">
        <f>U266*H266</f>
        <v>0</v>
      </c>
      <c r="W266" s="228">
        <v>0</v>
      </c>
      <c r="X266" s="229">
        <f>W266*H266</f>
        <v>0</v>
      </c>
      <c r="Y266" s="40"/>
      <c r="Z266" s="40"/>
      <c r="AA266" s="40"/>
      <c r="AB266" s="40"/>
      <c r="AC266" s="40"/>
      <c r="AD266" s="40"/>
      <c r="AE266" s="40"/>
      <c r="AR266" s="230" t="s">
        <v>218</v>
      </c>
      <c r="AT266" s="230" t="s">
        <v>213</v>
      </c>
      <c r="AU266" s="230" t="s">
        <v>86</v>
      </c>
      <c r="AY266" s="19" t="s">
        <v>211</v>
      </c>
      <c r="BE266" s="231">
        <f>IF(O266="základní",K266,0)</f>
        <v>0</v>
      </c>
      <c r="BF266" s="231">
        <f>IF(O266="snížená",K266,0)</f>
        <v>0</v>
      </c>
      <c r="BG266" s="231">
        <f>IF(O266="zákl. přenesená",K266,0)</f>
        <v>0</v>
      </c>
      <c r="BH266" s="231">
        <f>IF(O266="sníž. přenesená",K266,0)</f>
        <v>0</v>
      </c>
      <c r="BI266" s="231">
        <f>IF(O266="nulová",K266,0)</f>
        <v>0</v>
      </c>
      <c r="BJ266" s="19" t="s">
        <v>84</v>
      </c>
      <c r="BK266" s="231">
        <f>ROUND(P266*H266,2)</f>
        <v>0</v>
      </c>
      <c r="BL266" s="19" t="s">
        <v>218</v>
      </c>
      <c r="BM266" s="230" t="s">
        <v>2959</v>
      </c>
    </row>
    <row r="267" s="2" customFormat="1">
      <c r="A267" s="40"/>
      <c r="B267" s="41"/>
      <c r="C267" s="42"/>
      <c r="D267" s="232" t="s">
        <v>220</v>
      </c>
      <c r="E267" s="42"/>
      <c r="F267" s="233" t="s">
        <v>1894</v>
      </c>
      <c r="G267" s="42"/>
      <c r="H267" s="42"/>
      <c r="I267" s="234"/>
      <c r="J267" s="234"/>
      <c r="K267" s="42"/>
      <c r="L267" s="42"/>
      <c r="M267" s="46"/>
      <c r="N267" s="235"/>
      <c r="O267" s="236"/>
      <c r="P267" s="86"/>
      <c r="Q267" s="86"/>
      <c r="R267" s="86"/>
      <c r="S267" s="86"/>
      <c r="T267" s="86"/>
      <c r="U267" s="86"/>
      <c r="V267" s="86"/>
      <c r="W267" s="86"/>
      <c r="X267" s="87"/>
      <c r="Y267" s="40"/>
      <c r="Z267" s="40"/>
      <c r="AA267" s="40"/>
      <c r="AB267" s="40"/>
      <c r="AC267" s="40"/>
      <c r="AD267" s="40"/>
      <c r="AE267" s="40"/>
      <c r="AT267" s="19" t="s">
        <v>220</v>
      </c>
      <c r="AU267" s="19" t="s">
        <v>86</v>
      </c>
    </row>
    <row r="268" s="13" customFormat="1">
      <c r="A268" s="13"/>
      <c r="B268" s="237"/>
      <c r="C268" s="238"/>
      <c r="D268" s="232" t="s">
        <v>222</v>
      </c>
      <c r="E268" s="239" t="s">
        <v>22</v>
      </c>
      <c r="F268" s="240" t="s">
        <v>2960</v>
      </c>
      <c r="G268" s="238"/>
      <c r="H268" s="241">
        <v>26.879999999999999</v>
      </c>
      <c r="I268" s="242"/>
      <c r="J268" s="242"/>
      <c r="K268" s="238"/>
      <c r="L268" s="238"/>
      <c r="M268" s="243"/>
      <c r="N268" s="244"/>
      <c r="O268" s="245"/>
      <c r="P268" s="245"/>
      <c r="Q268" s="245"/>
      <c r="R268" s="245"/>
      <c r="S268" s="245"/>
      <c r="T268" s="245"/>
      <c r="U268" s="245"/>
      <c r="V268" s="245"/>
      <c r="W268" s="245"/>
      <c r="X268" s="246"/>
      <c r="Y268" s="13"/>
      <c r="Z268" s="13"/>
      <c r="AA268" s="13"/>
      <c r="AB268" s="13"/>
      <c r="AC268" s="13"/>
      <c r="AD268" s="13"/>
      <c r="AE268" s="13"/>
      <c r="AT268" s="247" t="s">
        <v>222</v>
      </c>
      <c r="AU268" s="247" t="s">
        <v>86</v>
      </c>
      <c r="AV268" s="13" t="s">
        <v>86</v>
      </c>
      <c r="AW268" s="13" t="s">
        <v>5</v>
      </c>
      <c r="AX268" s="13" t="s">
        <v>84</v>
      </c>
      <c r="AY268" s="247" t="s">
        <v>211</v>
      </c>
    </row>
    <row r="269" s="2" customFormat="1" ht="16.5" customHeight="1">
      <c r="A269" s="40"/>
      <c r="B269" s="41"/>
      <c r="C269" s="218" t="s">
        <v>423</v>
      </c>
      <c r="D269" s="218" t="s">
        <v>213</v>
      </c>
      <c r="E269" s="219" t="s">
        <v>1897</v>
      </c>
      <c r="F269" s="220" t="s">
        <v>1898</v>
      </c>
      <c r="G269" s="221" t="s">
        <v>345</v>
      </c>
      <c r="H269" s="222">
        <v>63.5</v>
      </c>
      <c r="I269" s="223"/>
      <c r="J269" s="223"/>
      <c r="K269" s="224">
        <f>ROUND(P269*H269,2)</f>
        <v>0</v>
      </c>
      <c r="L269" s="220" t="s">
        <v>22</v>
      </c>
      <c r="M269" s="46"/>
      <c r="N269" s="225" t="s">
        <v>22</v>
      </c>
      <c r="O269" s="226" t="s">
        <v>46</v>
      </c>
      <c r="P269" s="227">
        <f>I269+J269</f>
        <v>0</v>
      </c>
      <c r="Q269" s="227">
        <f>ROUND(I269*H269,2)</f>
        <v>0</v>
      </c>
      <c r="R269" s="227">
        <f>ROUND(J269*H269,2)</f>
        <v>0</v>
      </c>
      <c r="S269" s="86"/>
      <c r="T269" s="228">
        <f>S269*H269</f>
        <v>0</v>
      </c>
      <c r="U269" s="228">
        <v>0</v>
      </c>
      <c r="V269" s="228">
        <f>U269*H269</f>
        <v>0</v>
      </c>
      <c r="W269" s="228">
        <v>0</v>
      </c>
      <c r="X269" s="229">
        <f>W269*H269</f>
        <v>0</v>
      </c>
      <c r="Y269" s="40"/>
      <c r="Z269" s="40"/>
      <c r="AA269" s="40"/>
      <c r="AB269" s="40"/>
      <c r="AC269" s="40"/>
      <c r="AD269" s="40"/>
      <c r="AE269" s="40"/>
      <c r="AR269" s="230" t="s">
        <v>218</v>
      </c>
      <c r="AT269" s="230" t="s">
        <v>213</v>
      </c>
      <c r="AU269" s="230" t="s">
        <v>86</v>
      </c>
      <c r="AY269" s="19" t="s">
        <v>211</v>
      </c>
      <c r="BE269" s="231">
        <f>IF(O269="základní",K269,0)</f>
        <v>0</v>
      </c>
      <c r="BF269" s="231">
        <f>IF(O269="snížená",K269,0)</f>
        <v>0</v>
      </c>
      <c r="BG269" s="231">
        <f>IF(O269="zákl. přenesená",K269,0)</f>
        <v>0</v>
      </c>
      <c r="BH269" s="231">
        <f>IF(O269="sníž. přenesená",K269,0)</f>
        <v>0</v>
      </c>
      <c r="BI269" s="231">
        <f>IF(O269="nulová",K269,0)</f>
        <v>0</v>
      </c>
      <c r="BJ269" s="19" t="s">
        <v>84</v>
      </c>
      <c r="BK269" s="231">
        <f>ROUND(P269*H269,2)</f>
        <v>0</v>
      </c>
      <c r="BL269" s="19" t="s">
        <v>218</v>
      </c>
      <c r="BM269" s="230" t="s">
        <v>2961</v>
      </c>
    </row>
    <row r="270" s="2" customFormat="1">
      <c r="A270" s="40"/>
      <c r="B270" s="41"/>
      <c r="C270" s="42"/>
      <c r="D270" s="232" t="s">
        <v>220</v>
      </c>
      <c r="E270" s="42"/>
      <c r="F270" s="233" t="s">
        <v>1898</v>
      </c>
      <c r="G270" s="42"/>
      <c r="H270" s="42"/>
      <c r="I270" s="234"/>
      <c r="J270" s="234"/>
      <c r="K270" s="42"/>
      <c r="L270" s="42"/>
      <c r="M270" s="46"/>
      <c r="N270" s="235"/>
      <c r="O270" s="236"/>
      <c r="P270" s="86"/>
      <c r="Q270" s="86"/>
      <c r="R270" s="86"/>
      <c r="S270" s="86"/>
      <c r="T270" s="86"/>
      <c r="U270" s="86"/>
      <c r="V270" s="86"/>
      <c r="W270" s="86"/>
      <c r="X270" s="87"/>
      <c r="Y270" s="40"/>
      <c r="Z270" s="40"/>
      <c r="AA270" s="40"/>
      <c r="AB270" s="40"/>
      <c r="AC270" s="40"/>
      <c r="AD270" s="40"/>
      <c r="AE270" s="40"/>
      <c r="AT270" s="19" t="s">
        <v>220</v>
      </c>
      <c r="AU270" s="19" t="s">
        <v>86</v>
      </c>
    </row>
    <row r="271" s="13" customFormat="1">
      <c r="A271" s="13"/>
      <c r="B271" s="237"/>
      <c r="C271" s="238"/>
      <c r="D271" s="232" t="s">
        <v>222</v>
      </c>
      <c r="E271" s="239" t="s">
        <v>22</v>
      </c>
      <c r="F271" s="240" t="s">
        <v>2962</v>
      </c>
      <c r="G271" s="238"/>
      <c r="H271" s="241">
        <v>63.5</v>
      </c>
      <c r="I271" s="242"/>
      <c r="J271" s="242"/>
      <c r="K271" s="238"/>
      <c r="L271" s="238"/>
      <c r="M271" s="243"/>
      <c r="N271" s="244"/>
      <c r="O271" s="245"/>
      <c r="P271" s="245"/>
      <c r="Q271" s="245"/>
      <c r="R271" s="245"/>
      <c r="S271" s="245"/>
      <c r="T271" s="245"/>
      <c r="U271" s="245"/>
      <c r="V271" s="245"/>
      <c r="W271" s="245"/>
      <c r="X271" s="246"/>
      <c r="Y271" s="13"/>
      <c r="Z271" s="13"/>
      <c r="AA271" s="13"/>
      <c r="AB271" s="13"/>
      <c r="AC271" s="13"/>
      <c r="AD271" s="13"/>
      <c r="AE271" s="13"/>
      <c r="AT271" s="247" t="s">
        <v>222</v>
      </c>
      <c r="AU271" s="247" t="s">
        <v>86</v>
      </c>
      <c r="AV271" s="13" t="s">
        <v>86</v>
      </c>
      <c r="AW271" s="13" t="s">
        <v>5</v>
      </c>
      <c r="AX271" s="13" t="s">
        <v>84</v>
      </c>
      <c r="AY271" s="247" t="s">
        <v>211</v>
      </c>
    </row>
    <row r="272" s="12" customFormat="1" ht="22.8" customHeight="1">
      <c r="A272" s="12"/>
      <c r="B272" s="201"/>
      <c r="C272" s="202"/>
      <c r="D272" s="203" t="s">
        <v>76</v>
      </c>
      <c r="E272" s="216" t="s">
        <v>258</v>
      </c>
      <c r="F272" s="216" t="s">
        <v>676</v>
      </c>
      <c r="G272" s="202"/>
      <c r="H272" s="202"/>
      <c r="I272" s="205"/>
      <c r="J272" s="205"/>
      <c r="K272" s="217">
        <f>BK272</f>
        <v>0</v>
      </c>
      <c r="L272" s="202"/>
      <c r="M272" s="207"/>
      <c r="N272" s="208"/>
      <c r="O272" s="209"/>
      <c r="P272" s="209"/>
      <c r="Q272" s="210">
        <f>SUM(Q273:Q281)</f>
        <v>0</v>
      </c>
      <c r="R272" s="210">
        <f>SUM(R273:R281)</f>
        <v>0</v>
      </c>
      <c r="S272" s="209"/>
      <c r="T272" s="211">
        <f>SUM(T273:T281)</f>
        <v>0</v>
      </c>
      <c r="U272" s="209"/>
      <c r="V272" s="211">
        <f>SUM(V273:V281)</f>
        <v>0</v>
      </c>
      <c r="W272" s="209"/>
      <c r="X272" s="212">
        <f>SUM(X273:X281)</f>
        <v>0</v>
      </c>
      <c r="Y272" s="12"/>
      <c r="Z272" s="12"/>
      <c r="AA272" s="12"/>
      <c r="AB272" s="12"/>
      <c r="AC272" s="12"/>
      <c r="AD272" s="12"/>
      <c r="AE272" s="12"/>
      <c r="AR272" s="213" t="s">
        <v>84</v>
      </c>
      <c r="AT272" s="214" t="s">
        <v>76</v>
      </c>
      <c r="AU272" s="214" t="s">
        <v>84</v>
      </c>
      <c r="AY272" s="213" t="s">
        <v>211</v>
      </c>
      <c r="BK272" s="215">
        <f>SUM(BK273:BK281)</f>
        <v>0</v>
      </c>
    </row>
    <row r="273" s="2" customFormat="1" ht="16.5" customHeight="1">
      <c r="A273" s="40"/>
      <c r="B273" s="41"/>
      <c r="C273" s="218" t="s">
        <v>429</v>
      </c>
      <c r="D273" s="218" t="s">
        <v>213</v>
      </c>
      <c r="E273" s="219" t="s">
        <v>1901</v>
      </c>
      <c r="F273" s="220" t="s">
        <v>1902</v>
      </c>
      <c r="G273" s="221" t="s">
        <v>345</v>
      </c>
      <c r="H273" s="222">
        <v>17.27</v>
      </c>
      <c r="I273" s="223"/>
      <c r="J273" s="223"/>
      <c r="K273" s="224">
        <f>ROUND(P273*H273,2)</f>
        <v>0</v>
      </c>
      <c r="L273" s="220" t="s">
        <v>22</v>
      </c>
      <c r="M273" s="46"/>
      <c r="N273" s="225" t="s">
        <v>22</v>
      </c>
      <c r="O273" s="226" t="s">
        <v>46</v>
      </c>
      <c r="P273" s="227">
        <f>I273+J273</f>
        <v>0</v>
      </c>
      <c r="Q273" s="227">
        <f>ROUND(I273*H273,2)</f>
        <v>0</v>
      </c>
      <c r="R273" s="227">
        <f>ROUND(J273*H273,2)</f>
        <v>0</v>
      </c>
      <c r="S273" s="86"/>
      <c r="T273" s="228">
        <f>S273*H273</f>
        <v>0</v>
      </c>
      <c r="U273" s="228">
        <v>0</v>
      </c>
      <c r="V273" s="228">
        <f>U273*H273</f>
        <v>0</v>
      </c>
      <c r="W273" s="228">
        <v>0</v>
      </c>
      <c r="X273" s="229">
        <f>W273*H273</f>
        <v>0</v>
      </c>
      <c r="Y273" s="40"/>
      <c r="Z273" s="40"/>
      <c r="AA273" s="40"/>
      <c r="AB273" s="40"/>
      <c r="AC273" s="40"/>
      <c r="AD273" s="40"/>
      <c r="AE273" s="40"/>
      <c r="AR273" s="230" t="s">
        <v>218</v>
      </c>
      <c r="AT273" s="230" t="s">
        <v>213</v>
      </c>
      <c r="AU273" s="230" t="s">
        <v>86</v>
      </c>
      <c r="AY273" s="19" t="s">
        <v>211</v>
      </c>
      <c r="BE273" s="231">
        <f>IF(O273="základní",K273,0)</f>
        <v>0</v>
      </c>
      <c r="BF273" s="231">
        <f>IF(O273="snížená",K273,0)</f>
        <v>0</v>
      </c>
      <c r="BG273" s="231">
        <f>IF(O273="zákl. přenesená",K273,0)</f>
        <v>0</v>
      </c>
      <c r="BH273" s="231">
        <f>IF(O273="sníž. přenesená",K273,0)</f>
        <v>0</v>
      </c>
      <c r="BI273" s="231">
        <f>IF(O273="nulová",K273,0)</f>
        <v>0</v>
      </c>
      <c r="BJ273" s="19" t="s">
        <v>84</v>
      </c>
      <c r="BK273" s="231">
        <f>ROUND(P273*H273,2)</f>
        <v>0</v>
      </c>
      <c r="BL273" s="19" t="s">
        <v>218</v>
      </c>
      <c r="BM273" s="230" t="s">
        <v>2963</v>
      </c>
    </row>
    <row r="274" s="2" customFormat="1">
      <c r="A274" s="40"/>
      <c r="B274" s="41"/>
      <c r="C274" s="42"/>
      <c r="D274" s="232" t="s">
        <v>220</v>
      </c>
      <c r="E274" s="42"/>
      <c r="F274" s="233" t="s">
        <v>1902</v>
      </c>
      <c r="G274" s="42"/>
      <c r="H274" s="42"/>
      <c r="I274" s="234"/>
      <c r="J274" s="234"/>
      <c r="K274" s="42"/>
      <c r="L274" s="42"/>
      <c r="M274" s="46"/>
      <c r="N274" s="235"/>
      <c r="O274" s="236"/>
      <c r="P274" s="86"/>
      <c r="Q274" s="86"/>
      <c r="R274" s="86"/>
      <c r="S274" s="86"/>
      <c r="T274" s="86"/>
      <c r="U274" s="86"/>
      <c r="V274" s="86"/>
      <c r="W274" s="86"/>
      <c r="X274" s="87"/>
      <c r="Y274" s="40"/>
      <c r="Z274" s="40"/>
      <c r="AA274" s="40"/>
      <c r="AB274" s="40"/>
      <c r="AC274" s="40"/>
      <c r="AD274" s="40"/>
      <c r="AE274" s="40"/>
      <c r="AT274" s="19" t="s">
        <v>220</v>
      </c>
      <c r="AU274" s="19" t="s">
        <v>86</v>
      </c>
    </row>
    <row r="275" s="13" customFormat="1">
      <c r="A275" s="13"/>
      <c r="B275" s="237"/>
      <c r="C275" s="238"/>
      <c r="D275" s="232" t="s">
        <v>222</v>
      </c>
      <c r="E275" s="239" t="s">
        <v>22</v>
      </c>
      <c r="F275" s="240" t="s">
        <v>2964</v>
      </c>
      <c r="G275" s="238"/>
      <c r="H275" s="241">
        <v>17.27</v>
      </c>
      <c r="I275" s="242"/>
      <c r="J275" s="242"/>
      <c r="K275" s="238"/>
      <c r="L275" s="238"/>
      <c r="M275" s="243"/>
      <c r="N275" s="244"/>
      <c r="O275" s="245"/>
      <c r="P275" s="245"/>
      <c r="Q275" s="245"/>
      <c r="R275" s="245"/>
      <c r="S275" s="245"/>
      <c r="T275" s="245"/>
      <c r="U275" s="245"/>
      <c r="V275" s="245"/>
      <c r="W275" s="245"/>
      <c r="X275" s="246"/>
      <c r="Y275" s="13"/>
      <c r="Z275" s="13"/>
      <c r="AA275" s="13"/>
      <c r="AB275" s="13"/>
      <c r="AC275" s="13"/>
      <c r="AD275" s="13"/>
      <c r="AE275" s="13"/>
      <c r="AT275" s="247" t="s">
        <v>222</v>
      </c>
      <c r="AU275" s="247" t="s">
        <v>86</v>
      </c>
      <c r="AV275" s="13" t="s">
        <v>86</v>
      </c>
      <c r="AW275" s="13" t="s">
        <v>5</v>
      </c>
      <c r="AX275" s="13" t="s">
        <v>84</v>
      </c>
      <c r="AY275" s="247" t="s">
        <v>211</v>
      </c>
    </row>
    <row r="276" s="2" customFormat="1" ht="16.5" customHeight="1">
      <c r="A276" s="40"/>
      <c r="B276" s="41"/>
      <c r="C276" s="218" t="s">
        <v>436</v>
      </c>
      <c r="D276" s="218" t="s">
        <v>213</v>
      </c>
      <c r="E276" s="219" t="s">
        <v>2965</v>
      </c>
      <c r="F276" s="220" t="s">
        <v>2966</v>
      </c>
      <c r="G276" s="221" t="s">
        <v>497</v>
      </c>
      <c r="H276" s="222">
        <v>1</v>
      </c>
      <c r="I276" s="223"/>
      <c r="J276" s="223"/>
      <c r="K276" s="224">
        <f>ROUND(P276*H276,2)</f>
        <v>0</v>
      </c>
      <c r="L276" s="220" t="s">
        <v>22</v>
      </c>
      <c r="M276" s="46"/>
      <c r="N276" s="225" t="s">
        <v>22</v>
      </c>
      <c r="O276" s="226" t="s">
        <v>46</v>
      </c>
      <c r="P276" s="227">
        <f>I276+J276</f>
        <v>0</v>
      </c>
      <c r="Q276" s="227">
        <f>ROUND(I276*H276,2)</f>
        <v>0</v>
      </c>
      <c r="R276" s="227">
        <f>ROUND(J276*H276,2)</f>
        <v>0</v>
      </c>
      <c r="S276" s="86"/>
      <c r="T276" s="228">
        <f>S276*H276</f>
        <v>0</v>
      </c>
      <c r="U276" s="228">
        <v>0</v>
      </c>
      <c r="V276" s="228">
        <f>U276*H276</f>
        <v>0</v>
      </c>
      <c r="W276" s="228">
        <v>0</v>
      </c>
      <c r="X276" s="229">
        <f>W276*H276</f>
        <v>0</v>
      </c>
      <c r="Y276" s="40"/>
      <c r="Z276" s="40"/>
      <c r="AA276" s="40"/>
      <c r="AB276" s="40"/>
      <c r="AC276" s="40"/>
      <c r="AD276" s="40"/>
      <c r="AE276" s="40"/>
      <c r="AR276" s="230" t="s">
        <v>218</v>
      </c>
      <c r="AT276" s="230" t="s">
        <v>213</v>
      </c>
      <c r="AU276" s="230" t="s">
        <v>86</v>
      </c>
      <c r="AY276" s="19" t="s">
        <v>211</v>
      </c>
      <c r="BE276" s="231">
        <f>IF(O276="základní",K276,0)</f>
        <v>0</v>
      </c>
      <c r="BF276" s="231">
        <f>IF(O276="snížená",K276,0)</f>
        <v>0</v>
      </c>
      <c r="BG276" s="231">
        <f>IF(O276="zákl. přenesená",K276,0)</f>
        <v>0</v>
      </c>
      <c r="BH276" s="231">
        <f>IF(O276="sníž. přenesená",K276,0)</f>
        <v>0</v>
      </c>
      <c r="BI276" s="231">
        <f>IF(O276="nulová",K276,0)</f>
        <v>0</v>
      </c>
      <c r="BJ276" s="19" t="s">
        <v>84</v>
      </c>
      <c r="BK276" s="231">
        <f>ROUND(P276*H276,2)</f>
        <v>0</v>
      </c>
      <c r="BL276" s="19" t="s">
        <v>218</v>
      </c>
      <c r="BM276" s="230" t="s">
        <v>2967</v>
      </c>
    </row>
    <row r="277" s="2" customFormat="1">
      <c r="A277" s="40"/>
      <c r="B277" s="41"/>
      <c r="C277" s="42"/>
      <c r="D277" s="232" t="s">
        <v>220</v>
      </c>
      <c r="E277" s="42"/>
      <c r="F277" s="233" t="s">
        <v>2966</v>
      </c>
      <c r="G277" s="42"/>
      <c r="H277" s="42"/>
      <c r="I277" s="234"/>
      <c r="J277" s="234"/>
      <c r="K277" s="42"/>
      <c r="L277" s="42"/>
      <c r="M277" s="46"/>
      <c r="N277" s="235"/>
      <c r="O277" s="236"/>
      <c r="P277" s="86"/>
      <c r="Q277" s="86"/>
      <c r="R277" s="86"/>
      <c r="S277" s="86"/>
      <c r="T277" s="86"/>
      <c r="U277" s="86"/>
      <c r="V277" s="86"/>
      <c r="W277" s="86"/>
      <c r="X277" s="87"/>
      <c r="Y277" s="40"/>
      <c r="Z277" s="40"/>
      <c r="AA277" s="40"/>
      <c r="AB277" s="40"/>
      <c r="AC277" s="40"/>
      <c r="AD277" s="40"/>
      <c r="AE277" s="40"/>
      <c r="AT277" s="19" t="s">
        <v>220</v>
      </c>
      <c r="AU277" s="19" t="s">
        <v>86</v>
      </c>
    </row>
    <row r="278" s="2" customFormat="1" ht="16.5" customHeight="1">
      <c r="A278" s="40"/>
      <c r="B278" s="41"/>
      <c r="C278" s="218" t="s">
        <v>445</v>
      </c>
      <c r="D278" s="218" t="s">
        <v>213</v>
      </c>
      <c r="E278" s="219" t="s">
        <v>2968</v>
      </c>
      <c r="F278" s="220" t="s">
        <v>2969</v>
      </c>
      <c r="G278" s="221" t="s">
        <v>266</v>
      </c>
      <c r="H278" s="222">
        <v>1</v>
      </c>
      <c r="I278" s="223"/>
      <c r="J278" s="223"/>
      <c r="K278" s="224">
        <f>ROUND(P278*H278,2)</f>
        <v>0</v>
      </c>
      <c r="L278" s="220" t="s">
        <v>22</v>
      </c>
      <c r="M278" s="46"/>
      <c r="N278" s="225" t="s">
        <v>22</v>
      </c>
      <c r="O278" s="226" t="s">
        <v>46</v>
      </c>
      <c r="P278" s="227">
        <f>I278+J278</f>
        <v>0</v>
      </c>
      <c r="Q278" s="227">
        <f>ROUND(I278*H278,2)</f>
        <v>0</v>
      </c>
      <c r="R278" s="227">
        <f>ROUND(J278*H278,2)</f>
        <v>0</v>
      </c>
      <c r="S278" s="86"/>
      <c r="T278" s="228">
        <f>S278*H278</f>
        <v>0</v>
      </c>
      <c r="U278" s="228">
        <v>0</v>
      </c>
      <c r="V278" s="228">
        <f>U278*H278</f>
        <v>0</v>
      </c>
      <c r="W278" s="228">
        <v>0</v>
      </c>
      <c r="X278" s="229">
        <f>W278*H278</f>
        <v>0</v>
      </c>
      <c r="Y278" s="40"/>
      <c r="Z278" s="40"/>
      <c r="AA278" s="40"/>
      <c r="AB278" s="40"/>
      <c r="AC278" s="40"/>
      <c r="AD278" s="40"/>
      <c r="AE278" s="40"/>
      <c r="AR278" s="230" t="s">
        <v>218</v>
      </c>
      <c r="AT278" s="230" t="s">
        <v>213</v>
      </c>
      <c r="AU278" s="230" t="s">
        <v>86</v>
      </c>
      <c r="AY278" s="19" t="s">
        <v>211</v>
      </c>
      <c r="BE278" s="231">
        <f>IF(O278="základní",K278,0)</f>
        <v>0</v>
      </c>
      <c r="BF278" s="231">
        <f>IF(O278="snížená",K278,0)</f>
        <v>0</v>
      </c>
      <c r="BG278" s="231">
        <f>IF(O278="zákl. přenesená",K278,0)</f>
        <v>0</v>
      </c>
      <c r="BH278" s="231">
        <f>IF(O278="sníž. přenesená",K278,0)</f>
        <v>0</v>
      </c>
      <c r="BI278" s="231">
        <f>IF(O278="nulová",K278,0)</f>
        <v>0</v>
      </c>
      <c r="BJ278" s="19" t="s">
        <v>84</v>
      </c>
      <c r="BK278" s="231">
        <f>ROUND(P278*H278,2)</f>
        <v>0</v>
      </c>
      <c r="BL278" s="19" t="s">
        <v>218</v>
      </c>
      <c r="BM278" s="230" t="s">
        <v>2970</v>
      </c>
    </row>
    <row r="279" s="2" customFormat="1">
      <c r="A279" s="40"/>
      <c r="B279" s="41"/>
      <c r="C279" s="42"/>
      <c r="D279" s="232" t="s">
        <v>220</v>
      </c>
      <c r="E279" s="42"/>
      <c r="F279" s="233" t="s">
        <v>2969</v>
      </c>
      <c r="G279" s="42"/>
      <c r="H279" s="42"/>
      <c r="I279" s="234"/>
      <c r="J279" s="234"/>
      <c r="K279" s="42"/>
      <c r="L279" s="42"/>
      <c r="M279" s="46"/>
      <c r="N279" s="235"/>
      <c r="O279" s="236"/>
      <c r="P279" s="86"/>
      <c r="Q279" s="86"/>
      <c r="R279" s="86"/>
      <c r="S279" s="86"/>
      <c r="T279" s="86"/>
      <c r="U279" s="86"/>
      <c r="V279" s="86"/>
      <c r="W279" s="86"/>
      <c r="X279" s="87"/>
      <c r="Y279" s="40"/>
      <c r="Z279" s="40"/>
      <c r="AA279" s="40"/>
      <c r="AB279" s="40"/>
      <c r="AC279" s="40"/>
      <c r="AD279" s="40"/>
      <c r="AE279" s="40"/>
      <c r="AT279" s="19" t="s">
        <v>220</v>
      </c>
      <c r="AU279" s="19" t="s">
        <v>86</v>
      </c>
    </row>
    <row r="280" s="2" customFormat="1" ht="16.5" customHeight="1">
      <c r="A280" s="40"/>
      <c r="B280" s="41"/>
      <c r="C280" s="218" t="s">
        <v>451</v>
      </c>
      <c r="D280" s="218" t="s">
        <v>213</v>
      </c>
      <c r="E280" s="219" t="s">
        <v>2971</v>
      </c>
      <c r="F280" s="220" t="s">
        <v>2972</v>
      </c>
      <c r="G280" s="221" t="s">
        <v>266</v>
      </c>
      <c r="H280" s="222">
        <v>1</v>
      </c>
      <c r="I280" s="223"/>
      <c r="J280" s="223"/>
      <c r="K280" s="224">
        <f>ROUND(P280*H280,2)</f>
        <v>0</v>
      </c>
      <c r="L280" s="220" t="s">
        <v>22</v>
      </c>
      <c r="M280" s="46"/>
      <c r="N280" s="225" t="s">
        <v>22</v>
      </c>
      <c r="O280" s="226" t="s">
        <v>46</v>
      </c>
      <c r="P280" s="227">
        <f>I280+J280</f>
        <v>0</v>
      </c>
      <c r="Q280" s="227">
        <f>ROUND(I280*H280,2)</f>
        <v>0</v>
      </c>
      <c r="R280" s="227">
        <f>ROUND(J280*H280,2)</f>
        <v>0</v>
      </c>
      <c r="S280" s="86"/>
      <c r="T280" s="228">
        <f>S280*H280</f>
        <v>0</v>
      </c>
      <c r="U280" s="228">
        <v>0</v>
      </c>
      <c r="V280" s="228">
        <f>U280*H280</f>
        <v>0</v>
      </c>
      <c r="W280" s="228">
        <v>0</v>
      </c>
      <c r="X280" s="229">
        <f>W280*H280</f>
        <v>0</v>
      </c>
      <c r="Y280" s="40"/>
      <c r="Z280" s="40"/>
      <c r="AA280" s="40"/>
      <c r="AB280" s="40"/>
      <c r="AC280" s="40"/>
      <c r="AD280" s="40"/>
      <c r="AE280" s="40"/>
      <c r="AR280" s="230" t="s">
        <v>218</v>
      </c>
      <c r="AT280" s="230" t="s">
        <v>213</v>
      </c>
      <c r="AU280" s="230" t="s">
        <v>86</v>
      </c>
      <c r="AY280" s="19" t="s">
        <v>211</v>
      </c>
      <c r="BE280" s="231">
        <f>IF(O280="základní",K280,0)</f>
        <v>0</v>
      </c>
      <c r="BF280" s="231">
        <f>IF(O280="snížená",K280,0)</f>
        <v>0</v>
      </c>
      <c r="BG280" s="231">
        <f>IF(O280="zákl. přenesená",K280,0)</f>
        <v>0</v>
      </c>
      <c r="BH280" s="231">
        <f>IF(O280="sníž. přenesená",K280,0)</f>
        <v>0</v>
      </c>
      <c r="BI280" s="231">
        <f>IF(O280="nulová",K280,0)</f>
        <v>0</v>
      </c>
      <c r="BJ280" s="19" t="s">
        <v>84</v>
      </c>
      <c r="BK280" s="231">
        <f>ROUND(P280*H280,2)</f>
        <v>0</v>
      </c>
      <c r="BL280" s="19" t="s">
        <v>218</v>
      </c>
      <c r="BM280" s="230" t="s">
        <v>2973</v>
      </c>
    </row>
    <row r="281" s="2" customFormat="1">
      <c r="A281" s="40"/>
      <c r="B281" s="41"/>
      <c r="C281" s="42"/>
      <c r="D281" s="232" t="s">
        <v>220</v>
      </c>
      <c r="E281" s="42"/>
      <c r="F281" s="233" t="s">
        <v>2972</v>
      </c>
      <c r="G281" s="42"/>
      <c r="H281" s="42"/>
      <c r="I281" s="234"/>
      <c r="J281" s="234"/>
      <c r="K281" s="42"/>
      <c r="L281" s="42"/>
      <c r="M281" s="46"/>
      <c r="N281" s="235"/>
      <c r="O281" s="236"/>
      <c r="P281" s="86"/>
      <c r="Q281" s="86"/>
      <c r="R281" s="86"/>
      <c r="S281" s="86"/>
      <c r="T281" s="86"/>
      <c r="U281" s="86"/>
      <c r="V281" s="86"/>
      <c r="W281" s="86"/>
      <c r="X281" s="87"/>
      <c r="Y281" s="40"/>
      <c r="Z281" s="40"/>
      <c r="AA281" s="40"/>
      <c r="AB281" s="40"/>
      <c r="AC281" s="40"/>
      <c r="AD281" s="40"/>
      <c r="AE281" s="40"/>
      <c r="AT281" s="19" t="s">
        <v>220</v>
      </c>
      <c r="AU281" s="19" t="s">
        <v>86</v>
      </c>
    </row>
    <row r="282" s="12" customFormat="1" ht="22.8" customHeight="1">
      <c r="A282" s="12"/>
      <c r="B282" s="201"/>
      <c r="C282" s="202"/>
      <c r="D282" s="203" t="s">
        <v>76</v>
      </c>
      <c r="E282" s="216" t="s">
        <v>263</v>
      </c>
      <c r="F282" s="216" t="s">
        <v>379</v>
      </c>
      <c r="G282" s="202"/>
      <c r="H282" s="202"/>
      <c r="I282" s="205"/>
      <c r="J282" s="205"/>
      <c r="K282" s="217">
        <f>BK282</f>
        <v>0</v>
      </c>
      <c r="L282" s="202"/>
      <c r="M282" s="207"/>
      <c r="N282" s="208"/>
      <c r="O282" s="209"/>
      <c r="P282" s="209"/>
      <c r="Q282" s="210">
        <f>SUM(Q283:Q368)</f>
        <v>0</v>
      </c>
      <c r="R282" s="210">
        <f>SUM(R283:R368)</f>
        <v>0</v>
      </c>
      <c r="S282" s="209"/>
      <c r="T282" s="211">
        <f>SUM(T283:T368)</f>
        <v>0</v>
      </c>
      <c r="U282" s="209"/>
      <c r="V282" s="211">
        <f>SUM(V283:V368)</f>
        <v>0.12994903999999999</v>
      </c>
      <c r="W282" s="209"/>
      <c r="X282" s="212">
        <f>SUM(X283:X368)</f>
        <v>575.53416700000014</v>
      </c>
      <c r="Y282" s="12"/>
      <c r="Z282" s="12"/>
      <c r="AA282" s="12"/>
      <c r="AB282" s="12"/>
      <c r="AC282" s="12"/>
      <c r="AD282" s="12"/>
      <c r="AE282" s="12"/>
      <c r="AR282" s="213" t="s">
        <v>84</v>
      </c>
      <c r="AT282" s="214" t="s">
        <v>76</v>
      </c>
      <c r="AU282" s="214" t="s">
        <v>84</v>
      </c>
      <c r="AY282" s="213" t="s">
        <v>211</v>
      </c>
      <c r="BK282" s="215">
        <f>SUM(BK283:BK368)</f>
        <v>0</v>
      </c>
    </row>
    <row r="283" s="2" customFormat="1" ht="24.15" customHeight="1">
      <c r="A283" s="40"/>
      <c r="B283" s="41"/>
      <c r="C283" s="218" t="s">
        <v>457</v>
      </c>
      <c r="D283" s="218" t="s">
        <v>213</v>
      </c>
      <c r="E283" s="219" t="s">
        <v>1905</v>
      </c>
      <c r="F283" s="220" t="s">
        <v>1906</v>
      </c>
      <c r="G283" s="221" t="s">
        <v>497</v>
      </c>
      <c r="H283" s="222">
        <v>1</v>
      </c>
      <c r="I283" s="223"/>
      <c r="J283" s="223"/>
      <c r="K283" s="224">
        <f>ROUND(P283*H283,2)</f>
        <v>0</v>
      </c>
      <c r="L283" s="220" t="s">
        <v>217</v>
      </c>
      <c r="M283" s="46"/>
      <c r="N283" s="225" t="s">
        <v>22</v>
      </c>
      <c r="O283" s="226" t="s">
        <v>46</v>
      </c>
      <c r="P283" s="227">
        <f>I283+J283</f>
        <v>0</v>
      </c>
      <c r="Q283" s="227">
        <f>ROUND(I283*H283,2)</f>
        <v>0</v>
      </c>
      <c r="R283" s="227">
        <f>ROUND(J283*H283,2)</f>
        <v>0</v>
      </c>
      <c r="S283" s="86"/>
      <c r="T283" s="228">
        <f>S283*H283</f>
        <v>0</v>
      </c>
      <c r="U283" s="228">
        <v>0</v>
      </c>
      <c r="V283" s="228">
        <f>U283*H283</f>
        <v>0</v>
      </c>
      <c r="W283" s="228">
        <v>0</v>
      </c>
      <c r="X283" s="229">
        <f>W283*H283</f>
        <v>0</v>
      </c>
      <c r="Y283" s="40"/>
      <c r="Z283" s="40"/>
      <c r="AA283" s="40"/>
      <c r="AB283" s="40"/>
      <c r="AC283" s="40"/>
      <c r="AD283" s="40"/>
      <c r="AE283" s="40"/>
      <c r="AR283" s="230" t="s">
        <v>218</v>
      </c>
      <c r="AT283" s="230" t="s">
        <v>213</v>
      </c>
      <c r="AU283" s="230" t="s">
        <v>86</v>
      </c>
      <c r="AY283" s="19" t="s">
        <v>211</v>
      </c>
      <c r="BE283" s="231">
        <f>IF(O283="základní",K283,0)</f>
        <v>0</v>
      </c>
      <c r="BF283" s="231">
        <f>IF(O283="snížená",K283,0)</f>
        <v>0</v>
      </c>
      <c r="BG283" s="231">
        <f>IF(O283="zákl. přenesená",K283,0)</f>
        <v>0</v>
      </c>
      <c r="BH283" s="231">
        <f>IF(O283="sníž. přenesená",K283,0)</f>
        <v>0</v>
      </c>
      <c r="BI283" s="231">
        <f>IF(O283="nulová",K283,0)</f>
        <v>0</v>
      </c>
      <c r="BJ283" s="19" t="s">
        <v>84</v>
      </c>
      <c r="BK283" s="231">
        <f>ROUND(P283*H283,2)</f>
        <v>0</v>
      </c>
      <c r="BL283" s="19" t="s">
        <v>218</v>
      </c>
      <c r="BM283" s="230" t="s">
        <v>2974</v>
      </c>
    </row>
    <row r="284" s="2" customFormat="1">
      <c r="A284" s="40"/>
      <c r="B284" s="41"/>
      <c r="C284" s="42"/>
      <c r="D284" s="232" t="s">
        <v>220</v>
      </c>
      <c r="E284" s="42"/>
      <c r="F284" s="233" t="s">
        <v>1908</v>
      </c>
      <c r="G284" s="42"/>
      <c r="H284" s="42"/>
      <c r="I284" s="234"/>
      <c r="J284" s="234"/>
      <c r="K284" s="42"/>
      <c r="L284" s="42"/>
      <c r="M284" s="46"/>
      <c r="N284" s="235"/>
      <c r="O284" s="236"/>
      <c r="P284" s="86"/>
      <c r="Q284" s="86"/>
      <c r="R284" s="86"/>
      <c r="S284" s="86"/>
      <c r="T284" s="86"/>
      <c r="U284" s="86"/>
      <c r="V284" s="86"/>
      <c r="W284" s="86"/>
      <c r="X284" s="87"/>
      <c r="Y284" s="40"/>
      <c r="Z284" s="40"/>
      <c r="AA284" s="40"/>
      <c r="AB284" s="40"/>
      <c r="AC284" s="40"/>
      <c r="AD284" s="40"/>
      <c r="AE284" s="40"/>
      <c r="AT284" s="19" t="s">
        <v>220</v>
      </c>
      <c r="AU284" s="19" t="s">
        <v>86</v>
      </c>
    </row>
    <row r="285" s="13" customFormat="1">
      <c r="A285" s="13"/>
      <c r="B285" s="237"/>
      <c r="C285" s="238"/>
      <c r="D285" s="232" t="s">
        <v>222</v>
      </c>
      <c r="E285" s="239" t="s">
        <v>22</v>
      </c>
      <c r="F285" s="240" t="s">
        <v>268</v>
      </c>
      <c r="G285" s="238"/>
      <c r="H285" s="241">
        <v>1</v>
      </c>
      <c r="I285" s="242"/>
      <c r="J285" s="242"/>
      <c r="K285" s="238"/>
      <c r="L285" s="238"/>
      <c r="M285" s="243"/>
      <c r="N285" s="244"/>
      <c r="O285" s="245"/>
      <c r="P285" s="245"/>
      <c r="Q285" s="245"/>
      <c r="R285" s="245"/>
      <c r="S285" s="245"/>
      <c r="T285" s="245"/>
      <c r="U285" s="245"/>
      <c r="V285" s="245"/>
      <c r="W285" s="245"/>
      <c r="X285" s="246"/>
      <c r="Y285" s="13"/>
      <c r="Z285" s="13"/>
      <c r="AA285" s="13"/>
      <c r="AB285" s="13"/>
      <c r="AC285" s="13"/>
      <c r="AD285" s="13"/>
      <c r="AE285" s="13"/>
      <c r="AT285" s="247" t="s">
        <v>222</v>
      </c>
      <c r="AU285" s="247" t="s">
        <v>86</v>
      </c>
      <c r="AV285" s="13" t="s">
        <v>86</v>
      </c>
      <c r="AW285" s="13" t="s">
        <v>5</v>
      </c>
      <c r="AX285" s="13" t="s">
        <v>84</v>
      </c>
      <c r="AY285" s="247" t="s">
        <v>211</v>
      </c>
    </row>
    <row r="286" s="2" customFormat="1">
      <c r="A286" s="40"/>
      <c r="B286" s="41"/>
      <c r="C286" s="218" t="s">
        <v>462</v>
      </c>
      <c r="D286" s="218" t="s">
        <v>213</v>
      </c>
      <c r="E286" s="219" t="s">
        <v>1910</v>
      </c>
      <c r="F286" s="220" t="s">
        <v>1911</v>
      </c>
      <c r="G286" s="221" t="s">
        <v>497</v>
      </c>
      <c r="H286" s="222">
        <v>5</v>
      </c>
      <c r="I286" s="223"/>
      <c r="J286" s="223"/>
      <c r="K286" s="224">
        <f>ROUND(P286*H286,2)</f>
        <v>0</v>
      </c>
      <c r="L286" s="220" t="s">
        <v>217</v>
      </c>
      <c r="M286" s="46"/>
      <c r="N286" s="225" t="s">
        <v>22</v>
      </c>
      <c r="O286" s="226" t="s">
        <v>46</v>
      </c>
      <c r="P286" s="227">
        <f>I286+J286</f>
        <v>0</v>
      </c>
      <c r="Q286" s="227">
        <f>ROUND(I286*H286,2)</f>
        <v>0</v>
      </c>
      <c r="R286" s="227">
        <f>ROUND(J286*H286,2)</f>
        <v>0</v>
      </c>
      <c r="S286" s="86"/>
      <c r="T286" s="228">
        <f>S286*H286</f>
        <v>0</v>
      </c>
      <c r="U286" s="228">
        <v>0</v>
      </c>
      <c r="V286" s="228">
        <f>U286*H286</f>
        <v>0</v>
      </c>
      <c r="W286" s="228">
        <v>0</v>
      </c>
      <c r="X286" s="229">
        <f>W286*H286</f>
        <v>0</v>
      </c>
      <c r="Y286" s="40"/>
      <c r="Z286" s="40"/>
      <c r="AA286" s="40"/>
      <c r="AB286" s="40"/>
      <c r="AC286" s="40"/>
      <c r="AD286" s="40"/>
      <c r="AE286" s="40"/>
      <c r="AR286" s="230" t="s">
        <v>218</v>
      </c>
      <c r="AT286" s="230" t="s">
        <v>213</v>
      </c>
      <c r="AU286" s="230" t="s">
        <v>86</v>
      </c>
      <c r="AY286" s="19" t="s">
        <v>211</v>
      </c>
      <c r="BE286" s="231">
        <f>IF(O286="základní",K286,0)</f>
        <v>0</v>
      </c>
      <c r="BF286" s="231">
        <f>IF(O286="snížená",K286,0)</f>
        <v>0</v>
      </c>
      <c r="BG286" s="231">
        <f>IF(O286="zákl. přenesená",K286,0)</f>
        <v>0</v>
      </c>
      <c r="BH286" s="231">
        <f>IF(O286="sníž. přenesená",K286,0)</f>
        <v>0</v>
      </c>
      <c r="BI286" s="231">
        <f>IF(O286="nulová",K286,0)</f>
        <v>0</v>
      </c>
      <c r="BJ286" s="19" t="s">
        <v>84</v>
      </c>
      <c r="BK286" s="231">
        <f>ROUND(P286*H286,2)</f>
        <v>0</v>
      </c>
      <c r="BL286" s="19" t="s">
        <v>218</v>
      </c>
      <c r="BM286" s="230" t="s">
        <v>2975</v>
      </c>
    </row>
    <row r="287" s="2" customFormat="1">
      <c r="A287" s="40"/>
      <c r="B287" s="41"/>
      <c r="C287" s="42"/>
      <c r="D287" s="232" t="s">
        <v>220</v>
      </c>
      <c r="E287" s="42"/>
      <c r="F287" s="233" t="s">
        <v>1913</v>
      </c>
      <c r="G287" s="42"/>
      <c r="H287" s="42"/>
      <c r="I287" s="234"/>
      <c r="J287" s="234"/>
      <c r="K287" s="42"/>
      <c r="L287" s="42"/>
      <c r="M287" s="46"/>
      <c r="N287" s="235"/>
      <c r="O287" s="236"/>
      <c r="P287" s="86"/>
      <c r="Q287" s="86"/>
      <c r="R287" s="86"/>
      <c r="S287" s="86"/>
      <c r="T287" s="86"/>
      <c r="U287" s="86"/>
      <c r="V287" s="86"/>
      <c r="W287" s="86"/>
      <c r="X287" s="87"/>
      <c r="Y287" s="40"/>
      <c r="Z287" s="40"/>
      <c r="AA287" s="40"/>
      <c r="AB287" s="40"/>
      <c r="AC287" s="40"/>
      <c r="AD287" s="40"/>
      <c r="AE287" s="40"/>
      <c r="AT287" s="19" t="s">
        <v>220</v>
      </c>
      <c r="AU287" s="19" t="s">
        <v>86</v>
      </c>
    </row>
    <row r="288" s="13" customFormat="1">
      <c r="A288" s="13"/>
      <c r="B288" s="237"/>
      <c r="C288" s="238"/>
      <c r="D288" s="232" t="s">
        <v>222</v>
      </c>
      <c r="E288" s="239" t="s">
        <v>22</v>
      </c>
      <c r="F288" s="240" t="s">
        <v>2976</v>
      </c>
      <c r="G288" s="238"/>
      <c r="H288" s="241">
        <v>5</v>
      </c>
      <c r="I288" s="242"/>
      <c r="J288" s="242"/>
      <c r="K288" s="238"/>
      <c r="L288" s="238"/>
      <c r="M288" s="243"/>
      <c r="N288" s="244"/>
      <c r="O288" s="245"/>
      <c r="P288" s="245"/>
      <c r="Q288" s="245"/>
      <c r="R288" s="245"/>
      <c r="S288" s="245"/>
      <c r="T288" s="245"/>
      <c r="U288" s="245"/>
      <c r="V288" s="245"/>
      <c r="W288" s="245"/>
      <c r="X288" s="246"/>
      <c r="Y288" s="13"/>
      <c r="Z288" s="13"/>
      <c r="AA288" s="13"/>
      <c r="AB288" s="13"/>
      <c r="AC288" s="13"/>
      <c r="AD288" s="13"/>
      <c r="AE288" s="13"/>
      <c r="AT288" s="247" t="s">
        <v>222</v>
      </c>
      <c r="AU288" s="247" t="s">
        <v>86</v>
      </c>
      <c r="AV288" s="13" t="s">
        <v>86</v>
      </c>
      <c r="AW288" s="13" t="s">
        <v>5</v>
      </c>
      <c r="AX288" s="13" t="s">
        <v>84</v>
      </c>
      <c r="AY288" s="247" t="s">
        <v>211</v>
      </c>
    </row>
    <row r="289" s="2" customFormat="1">
      <c r="A289" s="40"/>
      <c r="B289" s="41"/>
      <c r="C289" s="218" t="s">
        <v>467</v>
      </c>
      <c r="D289" s="218" t="s">
        <v>213</v>
      </c>
      <c r="E289" s="219" t="s">
        <v>1915</v>
      </c>
      <c r="F289" s="220" t="s">
        <v>1916</v>
      </c>
      <c r="G289" s="221" t="s">
        <v>497</v>
      </c>
      <c r="H289" s="222">
        <v>1</v>
      </c>
      <c r="I289" s="223"/>
      <c r="J289" s="223"/>
      <c r="K289" s="224">
        <f>ROUND(P289*H289,2)</f>
        <v>0</v>
      </c>
      <c r="L289" s="220" t="s">
        <v>217</v>
      </c>
      <c r="M289" s="46"/>
      <c r="N289" s="225" t="s">
        <v>22</v>
      </c>
      <c r="O289" s="226" t="s">
        <v>46</v>
      </c>
      <c r="P289" s="227">
        <f>I289+J289</f>
        <v>0</v>
      </c>
      <c r="Q289" s="227">
        <f>ROUND(I289*H289,2)</f>
        <v>0</v>
      </c>
      <c r="R289" s="227">
        <f>ROUND(J289*H289,2)</f>
        <v>0</v>
      </c>
      <c r="S289" s="86"/>
      <c r="T289" s="228">
        <f>S289*H289</f>
        <v>0</v>
      </c>
      <c r="U289" s="228">
        <v>0</v>
      </c>
      <c r="V289" s="228">
        <f>U289*H289</f>
        <v>0</v>
      </c>
      <c r="W289" s="228">
        <v>0</v>
      </c>
      <c r="X289" s="229">
        <f>W289*H289</f>
        <v>0</v>
      </c>
      <c r="Y289" s="40"/>
      <c r="Z289" s="40"/>
      <c r="AA289" s="40"/>
      <c r="AB289" s="40"/>
      <c r="AC289" s="40"/>
      <c r="AD289" s="40"/>
      <c r="AE289" s="40"/>
      <c r="AR289" s="230" t="s">
        <v>218</v>
      </c>
      <c r="AT289" s="230" t="s">
        <v>213</v>
      </c>
      <c r="AU289" s="230" t="s">
        <v>86</v>
      </c>
      <c r="AY289" s="19" t="s">
        <v>211</v>
      </c>
      <c r="BE289" s="231">
        <f>IF(O289="základní",K289,0)</f>
        <v>0</v>
      </c>
      <c r="BF289" s="231">
        <f>IF(O289="snížená",K289,0)</f>
        <v>0</v>
      </c>
      <c r="BG289" s="231">
        <f>IF(O289="zákl. přenesená",K289,0)</f>
        <v>0</v>
      </c>
      <c r="BH289" s="231">
        <f>IF(O289="sníž. přenesená",K289,0)</f>
        <v>0</v>
      </c>
      <c r="BI289" s="231">
        <f>IF(O289="nulová",K289,0)</f>
        <v>0</v>
      </c>
      <c r="BJ289" s="19" t="s">
        <v>84</v>
      </c>
      <c r="BK289" s="231">
        <f>ROUND(P289*H289,2)</f>
        <v>0</v>
      </c>
      <c r="BL289" s="19" t="s">
        <v>218</v>
      </c>
      <c r="BM289" s="230" t="s">
        <v>2977</v>
      </c>
    </row>
    <row r="290" s="2" customFormat="1">
      <c r="A290" s="40"/>
      <c r="B290" s="41"/>
      <c r="C290" s="42"/>
      <c r="D290" s="232" t="s">
        <v>220</v>
      </c>
      <c r="E290" s="42"/>
      <c r="F290" s="233" t="s">
        <v>1918</v>
      </c>
      <c r="G290" s="42"/>
      <c r="H290" s="42"/>
      <c r="I290" s="234"/>
      <c r="J290" s="234"/>
      <c r="K290" s="42"/>
      <c r="L290" s="42"/>
      <c r="M290" s="46"/>
      <c r="N290" s="235"/>
      <c r="O290" s="236"/>
      <c r="P290" s="86"/>
      <c r="Q290" s="86"/>
      <c r="R290" s="86"/>
      <c r="S290" s="86"/>
      <c r="T290" s="86"/>
      <c r="U290" s="86"/>
      <c r="V290" s="86"/>
      <c r="W290" s="86"/>
      <c r="X290" s="87"/>
      <c r="Y290" s="40"/>
      <c r="Z290" s="40"/>
      <c r="AA290" s="40"/>
      <c r="AB290" s="40"/>
      <c r="AC290" s="40"/>
      <c r="AD290" s="40"/>
      <c r="AE290" s="40"/>
      <c r="AT290" s="19" t="s">
        <v>220</v>
      </c>
      <c r="AU290" s="19" t="s">
        <v>86</v>
      </c>
    </row>
    <row r="291" s="13" customFormat="1">
      <c r="A291" s="13"/>
      <c r="B291" s="237"/>
      <c r="C291" s="238"/>
      <c r="D291" s="232" t="s">
        <v>222</v>
      </c>
      <c r="E291" s="239" t="s">
        <v>22</v>
      </c>
      <c r="F291" s="240" t="s">
        <v>268</v>
      </c>
      <c r="G291" s="238"/>
      <c r="H291" s="241">
        <v>1</v>
      </c>
      <c r="I291" s="242"/>
      <c r="J291" s="242"/>
      <c r="K291" s="238"/>
      <c r="L291" s="238"/>
      <c r="M291" s="243"/>
      <c r="N291" s="244"/>
      <c r="O291" s="245"/>
      <c r="P291" s="245"/>
      <c r="Q291" s="245"/>
      <c r="R291" s="245"/>
      <c r="S291" s="245"/>
      <c r="T291" s="245"/>
      <c r="U291" s="245"/>
      <c r="V291" s="245"/>
      <c r="W291" s="245"/>
      <c r="X291" s="246"/>
      <c r="Y291" s="13"/>
      <c r="Z291" s="13"/>
      <c r="AA291" s="13"/>
      <c r="AB291" s="13"/>
      <c r="AC291" s="13"/>
      <c r="AD291" s="13"/>
      <c r="AE291" s="13"/>
      <c r="AT291" s="247" t="s">
        <v>222</v>
      </c>
      <c r="AU291" s="247" t="s">
        <v>86</v>
      </c>
      <c r="AV291" s="13" t="s">
        <v>86</v>
      </c>
      <c r="AW291" s="13" t="s">
        <v>5</v>
      </c>
      <c r="AX291" s="13" t="s">
        <v>84</v>
      </c>
      <c r="AY291" s="247" t="s">
        <v>211</v>
      </c>
    </row>
    <row r="292" s="2" customFormat="1">
      <c r="A292" s="40"/>
      <c r="B292" s="41"/>
      <c r="C292" s="218" t="s">
        <v>469</v>
      </c>
      <c r="D292" s="218" t="s">
        <v>213</v>
      </c>
      <c r="E292" s="219" t="s">
        <v>1920</v>
      </c>
      <c r="F292" s="220" t="s">
        <v>1921</v>
      </c>
      <c r="G292" s="221" t="s">
        <v>272</v>
      </c>
      <c r="H292" s="222">
        <v>317.19999999999999</v>
      </c>
      <c r="I292" s="223"/>
      <c r="J292" s="223"/>
      <c r="K292" s="224">
        <f>ROUND(P292*H292,2)</f>
        <v>0</v>
      </c>
      <c r="L292" s="220" t="s">
        <v>217</v>
      </c>
      <c r="M292" s="46"/>
      <c r="N292" s="225" t="s">
        <v>22</v>
      </c>
      <c r="O292" s="226" t="s">
        <v>46</v>
      </c>
      <c r="P292" s="227">
        <f>I292+J292</f>
        <v>0</v>
      </c>
      <c r="Q292" s="227">
        <f>ROUND(I292*H292,2)</f>
        <v>0</v>
      </c>
      <c r="R292" s="227">
        <f>ROUND(J292*H292,2)</f>
        <v>0</v>
      </c>
      <c r="S292" s="86"/>
      <c r="T292" s="228">
        <f>S292*H292</f>
        <v>0</v>
      </c>
      <c r="U292" s="228">
        <v>0.00012999999999999999</v>
      </c>
      <c r="V292" s="228">
        <f>U292*H292</f>
        <v>0.041235999999999995</v>
      </c>
      <c r="W292" s="228">
        <v>0</v>
      </c>
      <c r="X292" s="229">
        <f>W292*H292</f>
        <v>0</v>
      </c>
      <c r="Y292" s="40"/>
      <c r="Z292" s="40"/>
      <c r="AA292" s="40"/>
      <c r="AB292" s="40"/>
      <c r="AC292" s="40"/>
      <c r="AD292" s="40"/>
      <c r="AE292" s="40"/>
      <c r="AR292" s="230" t="s">
        <v>218</v>
      </c>
      <c r="AT292" s="230" t="s">
        <v>213</v>
      </c>
      <c r="AU292" s="230" t="s">
        <v>86</v>
      </c>
      <c r="AY292" s="19" t="s">
        <v>211</v>
      </c>
      <c r="BE292" s="231">
        <f>IF(O292="základní",K292,0)</f>
        <v>0</v>
      </c>
      <c r="BF292" s="231">
        <f>IF(O292="snížená",K292,0)</f>
        <v>0</v>
      </c>
      <c r="BG292" s="231">
        <f>IF(O292="zákl. přenesená",K292,0)</f>
        <v>0</v>
      </c>
      <c r="BH292" s="231">
        <f>IF(O292="sníž. přenesená",K292,0)</f>
        <v>0</v>
      </c>
      <c r="BI292" s="231">
        <f>IF(O292="nulová",K292,0)</f>
        <v>0</v>
      </c>
      <c r="BJ292" s="19" t="s">
        <v>84</v>
      </c>
      <c r="BK292" s="231">
        <f>ROUND(P292*H292,2)</f>
        <v>0</v>
      </c>
      <c r="BL292" s="19" t="s">
        <v>218</v>
      </c>
      <c r="BM292" s="230" t="s">
        <v>2978</v>
      </c>
    </row>
    <row r="293" s="2" customFormat="1">
      <c r="A293" s="40"/>
      <c r="B293" s="41"/>
      <c r="C293" s="42"/>
      <c r="D293" s="232" t="s">
        <v>220</v>
      </c>
      <c r="E293" s="42"/>
      <c r="F293" s="233" t="s">
        <v>1923</v>
      </c>
      <c r="G293" s="42"/>
      <c r="H293" s="42"/>
      <c r="I293" s="234"/>
      <c r="J293" s="234"/>
      <c r="K293" s="42"/>
      <c r="L293" s="42"/>
      <c r="M293" s="46"/>
      <c r="N293" s="235"/>
      <c r="O293" s="236"/>
      <c r="P293" s="86"/>
      <c r="Q293" s="86"/>
      <c r="R293" s="86"/>
      <c r="S293" s="86"/>
      <c r="T293" s="86"/>
      <c r="U293" s="86"/>
      <c r="V293" s="86"/>
      <c r="W293" s="86"/>
      <c r="X293" s="87"/>
      <c r="Y293" s="40"/>
      <c r="Z293" s="40"/>
      <c r="AA293" s="40"/>
      <c r="AB293" s="40"/>
      <c r="AC293" s="40"/>
      <c r="AD293" s="40"/>
      <c r="AE293" s="40"/>
      <c r="AT293" s="19" t="s">
        <v>220</v>
      </c>
      <c r="AU293" s="19" t="s">
        <v>86</v>
      </c>
    </row>
    <row r="294" s="13" customFormat="1">
      <c r="A294" s="13"/>
      <c r="B294" s="237"/>
      <c r="C294" s="238"/>
      <c r="D294" s="232" t="s">
        <v>222</v>
      </c>
      <c r="E294" s="239" t="s">
        <v>22</v>
      </c>
      <c r="F294" s="240" t="s">
        <v>2979</v>
      </c>
      <c r="G294" s="238"/>
      <c r="H294" s="241">
        <v>317.19999999999999</v>
      </c>
      <c r="I294" s="242"/>
      <c r="J294" s="242"/>
      <c r="K294" s="238"/>
      <c r="L294" s="238"/>
      <c r="M294" s="243"/>
      <c r="N294" s="244"/>
      <c r="O294" s="245"/>
      <c r="P294" s="245"/>
      <c r="Q294" s="245"/>
      <c r="R294" s="245"/>
      <c r="S294" s="245"/>
      <c r="T294" s="245"/>
      <c r="U294" s="245"/>
      <c r="V294" s="245"/>
      <c r="W294" s="245"/>
      <c r="X294" s="246"/>
      <c r="Y294" s="13"/>
      <c r="Z294" s="13"/>
      <c r="AA294" s="13"/>
      <c r="AB294" s="13"/>
      <c r="AC294" s="13"/>
      <c r="AD294" s="13"/>
      <c r="AE294" s="13"/>
      <c r="AT294" s="247" t="s">
        <v>222</v>
      </c>
      <c r="AU294" s="247" t="s">
        <v>86</v>
      </c>
      <c r="AV294" s="13" t="s">
        <v>86</v>
      </c>
      <c r="AW294" s="13" t="s">
        <v>5</v>
      </c>
      <c r="AX294" s="13" t="s">
        <v>84</v>
      </c>
      <c r="AY294" s="247" t="s">
        <v>211</v>
      </c>
    </row>
    <row r="295" s="2" customFormat="1" ht="24.15" customHeight="1">
      <c r="A295" s="40"/>
      <c r="B295" s="41"/>
      <c r="C295" s="218" t="s">
        <v>472</v>
      </c>
      <c r="D295" s="218" t="s">
        <v>213</v>
      </c>
      <c r="E295" s="219" t="s">
        <v>1051</v>
      </c>
      <c r="F295" s="220" t="s">
        <v>1052</v>
      </c>
      <c r="G295" s="221" t="s">
        <v>272</v>
      </c>
      <c r="H295" s="222">
        <v>317.19999999999999</v>
      </c>
      <c r="I295" s="223"/>
      <c r="J295" s="223"/>
      <c r="K295" s="224">
        <f>ROUND(P295*H295,2)</f>
        <v>0</v>
      </c>
      <c r="L295" s="220" t="s">
        <v>217</v>
      </c>
      <c r="M295" s="46"/>
      <c r="N295" s="225" t="s">
        <v>22</v>
      </c>
      <c r="O295" s="226" t="s">
        <v>46</v>
      </c>
      <c r="P295" s="227">
        <f>I295+J295</f>
        <v>0</v>
      </c>
      <c r="Q295" s="227">
        <f>ROUND(I295*H295,2)</f>
        <v>0</v>
      </c>
      <c r="R295" s="227">
        <f>ROUND(J295*H295,2)</f>
        <v>0</v>
      </c>
      <c r="S295" s="86"/>
      <c r="T295" s="228">
        <f>S295*H295</f>
        <v>0</v>
      </c>
      <c r="U295" s="228">
        <v>3.4999999999999997E-05</v>
      </c>
      <c r="V295" s="228">
        <f>U295*H295</f>
        <v>0.011101999999999999</v>
      </c>
      <c r="W295" s="228">
        <v>0</v>
      </c>
      <c r="X295" s="229">
        <f>W295*H295</f>
        <v>0</v>
      </c>
      <c r="Y295" s="40"/>
      <c r="Z295" s="40"/>
      <c r="AA295" s="40"/>
      <c r="AB295" s="40"/>
      <c r="AC295" s="40"/>
      <c r="AD295" s="40"/>
      <c r="AE295" s="40"/>
      <c r="AR295" s="230" t="s">
        <v>218</v>
      </c>
      <c r="AT295" s="230" t="s">
        <v>213</v>
      </c>
      <c r="AU295" s="230" t="s">
        <v>86</v>
      </c>
      <c r="AY295" s="19" t="s">
        <v>211</v>
      </c>
      <c r="BE295" s="231">
        <f>IF(O295="základní",K295,0)</f>
        <v>0</v>
      </c>
      <c r="BF295" s="231">
        <f>IF(O295="snížená",K295,0)</f>
        <v>0</v>
      </c>
      <c r="BG295" s="231">
        <f>IF(O295="zákl. přenesená",K295,0)</f>
        <v>0</v>
      </c>
      <c r="BH295" s="231">
        <f>IF(O295="sníž. přenesená",K295,0)</f>
        <v>0</v>
      </c>
      <c r="BI295" s="231">
        <f>IF(O295="nulová",K295,0)</f>
        <v>0</v>
      </c>
      <c r="BJ295" s="19" t="s">
        <v>84</v>
      </c>
      <c r="BK295" s="231">
        <f>ROUND(P295*H295,2)</f>
        <v>0</v>
      </c>
      <c r="BL295" s="19" t="s">
        <v>218</v>
      </c>
      <c r="BM295" s="230" t="s">
        <v>2980</v>
      </c>
    </row>
    <row r="296" s="2" customFormat="1">
      <c r="A296" s="40"/>
      <c r="B296" s="41"/>
      <c r="C296" s="42"/>
      <c r="D296" s="232" t="s">
        <v>220</v>
      </c>
      <c r="E296" s="42"/>
      <c r="F296" s="233" t="s">
        <v>1054</v>
      </c>
      <c r="G296" s="42"/>
      <c r="H296" s="42"/>
      <c r="I296" s="234"/>
      <c r="J296" s="234"/>
      <c r="K296" s="42"/>
      <c r="L296" s="42"/>
      <c r="M296" s="46"/>
      <c r="N296" s="235"/>
      <c r="O296" s="236"/>
      <c r="P296" s="86"/>
      <c r="Q296" s="86"/>
      <c r="R296" s="86"/>
      <c r="S296" s="86"/>
      <c r="T296" s="86"/>
      <c r="U296" s="86"/>
      <c r="V296" s="86"/>
      <c r="W296" s="86"/>
      <c r="X296" s="87"/>
      <c r="Y296" s="40"/>
      <c r="Z296" s="40"/>
      <c r="AA296" s="40"/>
      <c r="AB296" s="40"/>
      <c r="AC296" s="40"/>
      <c r="AD296" s="40"/>
      <c r="AE296" s="40"/>
      <c r="AT296" s="19" t="s">
        <v>220</v>
      </c>
      <c r="AU296" s="19" t="s">
        <v>86</v>
      </c>
    </row>
    <row r="297" s="13" customFormat="1">
      <c r="A297" s="13"/>
      <c r="B297" s="237"/>
      <c r="C297" s="238"/>
      <c r="D297" s="232" t="s">
        <v>222</v>
      </c>
      <c r="E297" s="239" t="s">
        <v>22</v>
      </c>
      <c r="F297" s="240" t="s">
        <v>2979</v>
      </c>
      <c r="G297" s="238"/>
      <c r="H297" s="241">
        <v>317.19999999999999</v>
      </c>
      <c r="I297" s="242"/>
      <c r="J297" s="242"/>
      <c r="K297" s="238"/>
      <c r="L297" s="238"/>
      <c r="M297" s="243"/>
      <c r="N297" s="244"/>
      <c r="O297" s="245"/>
      <c r="P297" s="245"/>
      <c r="Q297" s="245"/>
      <c r="R297" s="245"/>
      <c r="S297" s="245"/>
      <c r="T297" s="245"/>
      <c r="U297" s="245"/>
      <c r="V297" s="245"/>
      <c r="W297" s="245"/>
      <c r="X297" s="246"/>
      <c r="Y297" s="13"/>
      <c r="Z297" s="13"/>
      <c r="AA297" s="13"/>
      <c r="AB297" s="13"/>
      <c r="AC297" s="13"/>
      <c r="AD297" s="13"/>
      <c r="AE297" s="13"/>
      <c r="AT297" s="247" t="s">
        <v>222</v>
      </c>
      <c r="AU297" s="247" t="s">
        <v>86</v>
      </c>
      <c r="AV297" s="13" t="s">
        <v>86</v>
      </c>
      <c r="AW297" s="13" t="s">
        <v>5</v>
      </c>
      <c r="AX297" s="13" t="s">
        <v>84</v>
      </c>
      <c r="AY297" s="247" t="s">
        <v>211</v>
      </c>
    </row>
    <row r="298" s="2" customFormat="1" ht="24.15" customHeight="1">
      <c r="A298" s="40"/>
      <c r="B298" s="41"/>
      <c r="C298" s="218" t="s">
        <v>477</v>
      </c>
      <c r="D298" s="218" t="s">
        <v>213</v>
      </c>
      <c r="E298" s="219" t="s">
        <v>1927</v>
      </c>
      <c r="F298" s="220" t="s">
        <v>1928</v>
      </c>
      <c r="G298" s="221" t="s">
        <v>497</v>
      </c>
      <c r="H298" s="222">
        <v>1</v>
      </c>
      <c r="I298" s="223"/>
      <c r="J298" s="223"/>
      <c r="K298" s="224">
        <f>ROUND(P298*H298,2)</f>
        <v>0</v>
      </c>
      <c r="L298" s="220" t="s">
        <v>217</v>
      </c>
      <c r="M298" s="46"/>
      <c r="N298" s="225" t="s">
        <v>22</v>
      </c>
      <c r="O298" s="226" t="s">
        <v>46</v>
      </c>
      <c r="P298" s="227">
        <f>I298+J298</f>
        <v>0</v>
      </c>
      <c r="Q298" s="227">
        <f>ROUND(I298*H298,2)</f>
        <v>0</v>
      </c>
      <c r="R298" s="227">
        <f>ROUND(J298*H298,2)</f>
        <v>0</v>
      </c>
      <c r="S298" s="86"/>
      <c r="T298" s="228">
        <f>S298*H298</f>
        <v>0</v>
      </c>
      <c r="U298" s="228">
        <v>0.0093600000000000003</v>
      </c>
      <c r="V298" s="228">
        <f>U298*H298</f>
        <v>0.0093600000000000003</v>
      </c>
      <c r="W298" s="228">
        <v>0</v>
      </c>
      <c r="X298" s="229">
        <f>W298*H298</f>
        <v>0</v>
      </c>
      <c r="Y298" s="40"/>
      <c r="Z298" s="40"/>
      <c r="AA298" s="40"/>
      <c r="AB298" s="40"/>
      <c r="AC298" s="40"/>
      <c r="AD298" s="40"/>
      <c r="AE298" s="40"/>
      <c r="AR298" s="230" t="s">
        <v>218</v>
      </c>
      <c r="AT298" s="230" t="s">
        <v>213</v>
      </c>
      <c r="AU298" s="230" t="s">
        <v>86</v>
      </c>
      <c r="AY298" s="19" t="s">
        <v>211</v>
      </c>
      <c r="BE298" s="231">
        <f>IF(O298="základní",K298,0)</f>
        <v>0</v>
      </c>
      <c r="BF298" s="231">
        <f>IF(O298="snížená",K298,0)</f>
        <v>0</v>
      </c>
      <c r="BG298" s="231">
        <f>IF(O298="zákl. přenesená",K298,0)</f>
        <v>0</v>
      </c>
      <c r="BH298" s="231">
        <f>IF(O298="sníž. přenesená",K298,0)</f>
        <v>0</v>
      </c>
      <c r="BI298" s="231">
        <f>IF(O298="nulová",K298,0)</f>
        <v>0</v>
      </c>
      <c r="BJ298" s="19" t="s">
        <v>84</v>
      </c>
      <c r="BK298" s="231">
        <f>ROUND(P298*H298,2)</f>
        <v>0</v>
      </c>
      <c r="BL298" s="19" t="s">
        <v>218</v>
      </c>
      <c r="BM298" s="230" t="s">
        <v>2981</v>
      </c>
    </row>
    <row r="299" s="2" customFormat="1">
      <c r="A299" s="40"/>
      <c r="B299" s="41"/>
      <c r="C299" s="42"/>
      <c r="D299" s="232" t="s">
        <v>220</v>
      </c>
      <c r="E299" s="42"/>
      <c r="F299" s="233" t="s">
        <v>1930</v>
      </c>
      <c r="G299" s="42"/>
      <c r="H299" s="42"/>
      <c r="I299" s="234"/>
      <c r="J299" s="234"/>
      <c r="K299" s="42"/>
      <c r="L299" s="42"/>
      <c r="M299" s="46"/>
      <c r="N299" s="235"/>
      <c r="O299" s="236"/>
      <c r="P299" s="86"/>
      <c r="Q299" s="86"/>
      <c r="R299" s="86"/>
      <c r="S299" s="86"/>
      <c r="T299" s="86"/>
      <c r="U299" s="86"/>
      <c r="V299" s="86"/>
      <c r="W299" s="86"/>
      <c r="X299" s="87"/>
      <c r="Y299" s="40"/>
      <c r="Z299" s="40"/>
      <c r="AA299" s="40"/>
      <c r="AB299" s="40"/>
      <c r="AC299" s="40"/>
      <c r="AD299" s="40"/>
      <c r="AE299" s="40"/>
      <c r="AT299" s="19" t="s">
        <v>220</v>
      </c>
      <c r="AU299" s="19" t="s">
        <v>86</v>
      </c>
    </row>
    <row r="300" s="13" customFormat="1">
      <c r="A300" s="13"/>
      <c r="B300" s="237"/>
      <c r="C300" s="238"/>
      <c r="D300" s="232" t="s">
        <v>222</v>
      </c>
      <c r="E300" s="239" t="s">
        <v>22</v>
      </c>
      <c r="F300" s="240" t="s">
        <v>268</v>
      </c>
      <c r="G300" s="238"/>
      <c r="H300" s="241">
        <v>1</v>
      </c>
      <c r="I300" s="242"/>
      <c r="J300" s="242"/>
      <c r="K300" s="238"/>
      <c r="L300" s="238"/>
      <c r="M300" s="243"/>
      <c r="N300" s="244"/>
      <c r="O300" s="245"/>
      <c r="P300" s="245"/>
      <c r="Q300" s="245"/>
      <c r="R300" s="245"/>
      <c r="S300" s="245"/>
      <c r="T300" s="245"/>
      <c r="U300" s="245"/>
      <c r="V300" s="245"/>
      <c r="W300" s="245"/>
      <c r="X300" s="246"/>
      <c r="Y300" s="13"/>
      <c r="Z300" s="13"/>
      <c r="AA300" s="13"/>
      <c r="AB300" s="13"/>
      <c r="AC300" s="13"/>
      <c r="AD300" s="13"/>
      <c r="AE300" s="13"/>
      <c r="AT300" s="247" t="s">
        <v>222</v>
      </c>
      <c r="AU300" s="247" t="s">
        <v>86</v>
      </c>
      <c r="AV300" s="13" t="s">
        <v>86</v>
      </c>
      <c r="AW300" s="13" t="s">
        <v>5</v>
      </c>
      <c r="AX300" s="13" t="s">
        <v>84</v>
      </c>
      <c r="AY300" s="247" t="s">
        <v>211</v>
      </c>
    </row>
    <row r="301" s="2" customFormat="1" ht="16.5" customHeight="1">
      <c r="A301" s="40"/>
      <c r="B301" s="41"/>
      <c r="C301" s="259" t="s">
        <v>482</v>
      </c>
      <c r="D301" s="259" t="s">
        <v>452</v>
      </c>
      <c r="E301" s="260" t="s">
        <v>1932</v>
      </c>
      <c r="F301" s="261" t="s">
        <v>2982</v>
      </c>
      <c r="G301" s="262" t="s">
        <v>497</v>
      </c>
      <c r="H301" s="263">
        <v>1</v>
      </c>
      <c r="I301" s="264"/>
      <c r="J301" s="265"/>
      <c r="K301" s="266">
        <f>ROUND(P301*H301,2)</f>
        <v>0</v>
      </c>
      <c r="L301" s="261" t="s">
        <v>22</v>
      </c>
      <c r="M301" s="267"/>
      <c r="N301" s="268" t="s">
        <v>22</v>
      </c>
      <c r="O301" s="226" t="s">
        <v>46</v>
      </c>
      <c r="P301" s="227">
        <f>I301+J301</f>
        <v>0</v>
      </c>
      <c r="Q301" s="227">
        <f>ROUND(I301*H301,2)</f>
        <v>0</v>
      </c>
      <c r="R301" s="227">
        <f>ROUND(J301*H301,2)</f>
        <v>0</v>
      </c>
      <c r="S301" s="86"/>
      <c r="T301" s="228">
        <f>S301*H301</f>
        <v>0</v>
      </c>
      <c r="U301" s="228">
        <v>0</v>
      </c>
      <c r="V301" s="228">
        <f>U301*H301</f>
        <v>0</v>
      </c>
      <c r="W301" s="228">
        <v>0</v>
      </c>
      <c r="X301" s="229">
        <f>W301*H301</f>
        <v>0</v>
      </c>
      <c r="Y301" s="40"/>
      <c r="Z301" s="40"/>
      <c r="AA301" s="40"/>
      <c r="AB301" s="40"/>
      <c r="AC301" s="40"/>
      <c r="AD301" s="40"/>
      <c r="AE301" s="40"/>
      <c r="AR301" s="230" t="s">
        <v>258</v>
      </c>
      <c r="AT301" s="230" t="s">
        <v>452</v>
      </c>
      <c r="AU301" s="230" t="s">
        <v>86</v>
      </c>
      <c r="AY301" s="19" t="s">
        <v>211</v>
      </c>
      <c r="BE301" s="231">
        <f>IF(O301="základní",K301,0)</f>
        <v>0</v>
      </c>
      <c r="BF301" s="231">
        <f>IF(O301="snížená",K301,0)</f>
        <v>0</v>
      </c>
      <c r="BG301" s="231">
        <f>IF(O301="zákl. přenesená",K301,0)</f>
        <v>0</v>
      </c>
      <c r="BH301" s="231">
        <f>IF(O301="sníž. přenesená",K301,0)</f>
        <v>0</v>
      </c>
      <c r="BI301" s="231">
        <f>IF(O301="nulová",K301,0)</f>
        <v>0</v>
      </c>
      <c r="BJ301" s="19" t="s">
        <v>84</v>
      </c>
      <c r="BK301" s="231">
        <f>ROUND(P301*H301,2)</f>
        <v>0</v>
      </c>
      <c r="BL301" s="19" t="s">
        <v>218</v>
      </c>
      <c r="BM301" s="230" t="s">
        <v>2983</v>
      </c>
    </row>
    <row r="302" s="2" customFormat="1">
      <c r="A302" s="40"/>
      <c r="B302" s="41"/>
      <c r="C302" s="42"/>
      <c r="D302" s="232" t="s">
        <v>220</v>
      </c>
      <c r="E302" s="42"/>
      <c r="F302" s="233" t="s">
        <v>2982</v>
      </c>
      <c r="G302" s="42"/>
      <c r="H302" s="42"/>
      <c r="I302" s="234"/>
      <c r="J302" s="234"/>
      <c r="K302" s="42"/>
      <c r="L302" s="42"/>
      <c r="M302" s="46"/>
      <c r="N302" s="235"/>
      <c r="O302" s="236"/>
      <c r="P302" s="86"/>
      <c r="Q302" s="86"/>
      <c r="R302" s="86"/>
      <c r="S302" s="86"/>
      <c r="T302" s="86"/>
      <c r="U302" s="86"/>
      <c r="V302" s="86"/>
      <c r="W302" s="86"/>
      <c r="X302" s="87"/>
      <c r="Y302" s="40"/>
      <c r="Z302" s="40"/>
      <c r="AA302" s="40"/>
      <c r="AB302" s="40"/>
      <c r="AC302" s="40"/>
      <c r="AD302" s="40"/>
      <c r="AE302" s="40"/>
      <c r="AT302" s="19" t="s">
        <v>220</v>
      </c>
      <c r="AU302" s="19" t="s">
        <v>86</v>
      </c>
    </row>
    <row r="303" s="2" customFormat="1">
      <c r="A303" s="40"/>
      <c r="B303" s="41"/>
      <c r="C303" s="42"/>
      <c r="D303" s="232" t="s">
        <v>584</v>
      </c>
      <c r="E303" s="42"/>
      <c r="F303" s="269" t="s">
        <v>1935</v>
      </c>
      <c r="G303" s="42"/>
      <c r="H303" s="42"/>
      <c r="I303" s="234"/>
      <c r="J303" s="234"/>
      <c r="K303" s="42"/>
      <c r="L303" s="42"/>
      <c r="M303" s="46"/>
      <c r="N303" s="235"/>
      <c r="O303" s="236"/>
      <c r="P303" s="86"/>
      <c r="Q303" s="86"/>
      <c r="R303" s="86"/>
      <c r="S303" s="86"/>
      <c r="T303" s="86"/>
      <c r="U303" s="86"/>
      <c r="V303" s="86"/>
      <c r="W303" s="86"/>
      <c r="X303" s="87"/>
      <c r="Y303" s="40"/>
      <c r="Z303" s="40"/>
      <c r="AA303" s="40"/>
      <c r="AB303" s="40"/>
      <c r="AC303" s="40"/>
      <c r="AD303" s="40"/>
      <c r="AE303" s="40"/>
      <c r="AT303" s="19" t="s">
        <v>584</v>
      </c>
      <c r="AU303" s="19" t="s">
        <v>86</v>
      </c>
    </row>
    <row r="304" s="13" customFormat="1">
      <c r="A304" s="13"/>
      <c r="B304" s="237"/>
      <c r="C304" s="238"/>
      <c r="D304" s="232" t="s">
        <v>222</v>
      </c>
      <c r="E304" s="239" t="s">
        <v>22</v>
      </c>
      <c r="F304" s="240" t="s">
        <v>268</v>
      </c>
      <c r="G304" s="238"/>
      <c r="H304" s="241">
        <v>1</v>
      </c>
      <c r="I304" s="242"/>
      <c r="J304" s="242"/>
      <c r="K304" s="238"/>
      <c r="L304" s="238"/>
      <c r="M304" s="243"/>
      <c r="N304" s="244"/>
      <c r="O304" s="245"/>
      <c r="P304" s="245"/>
      <c r="Q304" s="245"/>
      <c r="R304" s="245"/>
      <c r="S304" s="245"/>
      <c r="T304" s="245"/>
      <c r="U304" s="245"/>
      <c r="V304" s="245"/>
      <c r="W304" s="245"/>
      <c r="X304" s="246"/>
      <c r="Y304" s="13"/>
      <c r="Z304" s="13"/>
      <c r="AA304" s="13"/>
      <c r="AB304" s="13"/>
      <c r="AC304" s="13"/>
      <c r="AD304" s="13"/>
      <c r="AE304" s="13"/>
      <c r="AT304" s="247" t="s">
        <v>222</v>
      </c>
      <c r="AU304" s="247" t="s">
        <v>86</v>
      </c>
      <c r="AV304" s="13" t="s">
        <v>86</v>
      </c>
      <c r="AW304" s="13" t="s">
        <v>5</v>
      </c>
      <c r="AX304" s="13" t="s">
        <v>84</v>
      </c>
      <c r="AY304" s="247" t="s">
        <v>211</v>
      </c>
    </row>
    <row r="305" s="2" customFormat="1" ht="24.15" customHeight="1">
      <c r="A305" s="40"/>
      <c r="B305" s="41"/>
      <c r="C305" s="218" t="s">
        <v>487</v>
      </c>
      <c r="D305" s="218" t="s">
        <v>213</v>
      </c>
      <c r="E305" s="219" t="s">
        <v>2984</v>
      </c>
      <c r="F305" s="220" t="s">
        <v>2985</v>
      </c>
      <c r="G305" s="221" t="s">
        <v>272</v>
      </c>
      <c r="H305" s="222">
        <v>117.26300000000001</v>
      </c>
      <c r="I305" s="223"/>
      <c r="J305" s="223"/>
      <c r="K305" s="224">
        <f>ROUND(P305*H305,2)</f>
        <v>0</v>
      </c>
      <c r="L305" s="220" t="s">
        <v>217</v>
      </c>
      <c r="M305" s="46"/>
      <c r="N305" s="225" t="s">
        <v>22</v>
      </c>
      <c r="O305" s="226" t="s">
        <v>46</v>
      </c>
      <c r="P305" s="227">
        <f>I305+J305</f>
        <v>0</v>
      </c>
      <c r="Q305" s="227">
        <f>ROUND(I305*H305,2)</f>
        <v>0</v>
      </c>
      <c r="R305" s="227">
        <f>ROUND(J305*H305,2)</f>
        <v>0</v>
      </c>
      <c r="S305" s="86"/>
      <c r="T305" s="228">
        <f>S305*H305</f>
        <v>0</v>
      </c>
      <c r="U305" s="228">
        <v>0</v>
      </c>
      <c r="V305" s="228">
        <f>U305*H305</f>
        <v>0</v>
      </c>
      <c r="W305" s="228">
        <v>0.13100000000000001</v>
      </c>
      <c r="X305" s="229">
        <f>W305*H305</f>
        <v>15.361453000000001</v>
      </c>
      <c r="Y305" s="40"/>
      <c r="Z305" s="40"/>
      <c r="AA305" s="40"/>
      <c r="AB305" s="40"/>
      <c r="AC305" s="40"/>
      <c r="AD305" s="40"/>
      <c r="AE305" s="40"/>
      <c r="AR305" s="230" t="s">
        <v>218</v>
      </c>
      <c r="AT305" s="230" t="s">
        <v>213</v>
      </c>
      <c r="AU305" s="230" t="s">
        <v>86</v>
      </c>
      <c r="AY305" s="19" t="s">
        <v>211</v>
      </c>
      <c r="BE305" s="231">
        <f>IF(O305="základní",K305,0)</f>
        <v>0</v>
      </c>
      <c r="BF305" s="231">
        <f>IF(O305="snížená",K305,0)</f>
        <v>0</v>
      </c>
      <c r="BG305" s="231">
        <f>IF(O305="zákl. přenesená",K305,0)</f>
        <v>0</v>
      </c>
      <c r="BH305" s="231">
        <f>IF(O305="sníž. přenesená",K305,0)</f>
        <v>0</v>
      </c>
      <c r="BI305" s="231">
        <f>IF(O305="nulová",K305,0)</f>
        <v>0</v>
      </c>
      <c r="BJ305" s="19" t="s">
        <v>84</v>
      </c>
      <c r="BK305" s="231">
        <f>ROUND(P305*H305,2)</f>
        <v>0</v>
      </c>
      <c r="BL305" s="19" t="s">
        <v>218</v>
      </c>
      <c r="BM305" s="230" t="s">
        <v>2986</v>
      </c>
    </row>
    <row r="306" s="2" customFormat="1">
      <c r="A306" s="40"/>
      <c r="B306" s="41"/>
      <c r="C306" s="42"/>
      <c r="D306" s="232" t="s">
        <v>220</v>
      </c>
      <c r="E306" s="42"/>
      <c r="F306" s="233" t="s">
        <v>2987</v>
      </c>
      <c r="G306" s="42"/>
      <c r="H306" s="42"/>
      <c r="I306" s="234"/>
      <c r="J306" s="234"/>
      <c r="K306" s="42"/>
      <c r="L306" s="42"/>
      <c r="M306" s="46"/>
      <c r="N306" s="235"/>
      <c r="O306" s="236"/>
      <c r="P306" s="86"/>
      <c r="Q306" s="86"/>
      <c r="R306" s="86"/>
      <c r="S306" s="86"/>
      <c r="T306" s="86"/>
      <c r="U306" s="86"/>
      <c r="V306" s="86"/>
      <c r="W306" s="86"/>
      <c r="X306" s="87"/>
      <c r="Y306" s="40"/>
      <c r="Z306" s="40"/>
      <c r="AA306" s="40"/>
      <c r="AB306" s="40"/>
      <c r="AC306" s="40"/>
      <c r="AD306" s="40"/>
      <c r="AE306" s="40"/>
      <c r="AT306" s="19" t="s">
        <v>220</v>
      </c>
      <c r="AU306" s="19" t="s">
        <v>86</v>
      </c>
    </row>
    <row r="307" s="13" customFormat="1">
      <c r="A307" s="13"/>
      <c r="B307" s="237"/>
      <c r="C307" s="238"/>
      <c r="D307" s="232" t="s">
        <v>222</v>
      </c>
      <c r="E307" s="239" t="s">
        <v>22</v>
      </c>
      <c r="F307" s="240" t="s">
        <v>2988</v>
      </c>
      <c r="G307" s="238"/>
      <c r="H307" s="241">
        <v>32.213999999999999</v>
      </c>
      <c r="I307" s="242"/>
      <c r="J307" s="242"/>
      <c r="K307" s="238"/>
      <c r="L307" s="238"/>
      <c r="M307" s="243"/>
      <c r="N307" s="244"/>
      <c r="O307" s="245"/>
      <c r="P307" s="245"/>
      <c r="Q307" s="245"/>
      <c r="R307" s="245"/>
      <c r="S307" s="245"/>
      <c r="T307" s="245"/>
      <c r="U307" s="245"/>
      <c r="V307" s="245"/>
      <c r="W307" s="245"/>
      <c r="X307" s="246"/>
      <c r="Y307" s="13"/>
      <c r="Z307" s="13"/>
      <c r="AA307" s="13"/>
      <c r="AB307" s="13"/>
      <c r="AC307" s="13"/>
      <c r="AD307" s="13"/>
      <c r="AE307" s="13"/>
      <c r="AT307" s="247" t="s">
        <v>222</v>
      </c>
      <c r="AU307" s="247" t="s">
        <v>86</v>
      </c>
      <c r="AV307" s="13" t="s">
        <v>86</v>
      </c>
      <c r="AW307" s="13" t="s">
        <v>5</v>
      </c>
      <c r="AX307" s="13" t="s">
        <v>77</v>
      </c>
      <c r="AY307" s="247" t="s">
        <v>211</v>
      </c>
    </row>
    <row r="308" s="13" customFormat="1">
      <c r="A308" s="13"/>
      <c r="B308" s="237"/>
      <c r="C308" s="238"/>
      <c r="D308" s="232" t="s">
        <v>222</v>
      </c>
      <c r="E308" s="239" t="s">
        <v>22</v>
      </c>
      <c r="F308" s="240" t="s">
        <v>2989</v>
      </c>
      <c r="G308" s="238"/>
      <c r="H308" s="241">
        <v>83.248999999999995</v>
      </c>
      <c r="I308" s="242"/>
      <c r="J308" s="242"/>
      <c r="K308" s="238"/>
      <c r="L308" s="238"/>
      <c r="M308" s="243"/>
      <c r="N308" s="244"/>
      <c r="O308" s="245"/>
      <c r="P308" s="245"/>
      <c r="Q308" s="245"/>
      <c r="R308" s="245"/>
      <c r="S308" s="245"/>
      <c r="T308" s="245"/>
      <c r="U308" s="245"/>
      <c r="V308" s="245"/>
      <c r="W308" s="245"/>
      <c r="X308" s="246"/>
      <c r="Y308" s="13"/>
      <c r="Z308" s="13"/>
      <c r="AA308" s="13"/>
      <c r="AB308" s="13"/>
      <c r="AC308" s="13"/>
      <c r="AD308" s="13"/>
      <c r="AE308" s="13"/>
      <c r="AT308" s="247" t="s">
        <v>222</v>
      </c>
      <c r="AU308" s="247" t="s">
        <v>86</v>
      </c>
      <c r="AV308" s="13" t="s">
        <v>86</v>
      </c>
      <c r="AW308" s="13" t="s">
        <v>5</v>
      </c>
      <c r="AX308" s="13" t="s">
        <v>77</v>
      </c>
      <c r="AY308" s="247" t="s">
        <v>211</v>
      </c>
    </row>
    <row r="309" s="13" customFormat="1">
      <c r="A309" s="13"/>
      <c r="B309" s="237"/>
      <c r="C309" s="238"/>
      <c r="D309" s="232" t="s">
        <v>222</v>
      </c>
      <c r="E309" s="239" t="s">
        <v>22</v>
      </c>
      <c r="F309" s="240" t="s">
        <v>2990</v>
      </c>
      <c r="G309" s="238"/>
      <c r="H309" s="241">
        <v>1.8</v>
      </c>
      <c r="I309" s="242"/>
      <c r="J309" s="242"/>
      <c r="K309" s="238"/>
      <c r="L309" s="238"/>
      <c r="M309" s="243"/>
      <c r="N309" s="244"/>
      <c r="O309" s="245"/>
      <c r="P309" s="245"/>
      <c r="Q309" s="245"/>
      <c r="R309" s="245"/>
      <c r="S309" s="245"/>
      <c r="T309" s="245"/>
      <c r="U309" s="245"/>
      <c r="V309" s="245"/>
      <c r="W309" s="245"/>
      <c r="X309" s="246"/>
      <c r="Y309" s="13"/>
      <c r="Z309" s="13"/>
      <c r="AA309" s="13"/>
      <c r="AB309" s="13"/>
      <c r="AC309" s="13"/>
      <c r="AD309" s="13"/>
      <c r="AE309" s="13"/>
      <c r="AT309" s="247" t="s">
        <v>222</v>
      </c>
      <c r="AU309" s="247" t="s">
        <v>86</v>
      </c>
      <c r="AV309" s="13" t="s">
        <v>86</v>
      </c>
      <c r="AW309" s="13" t="s">
        <v>5</v>
      </c>
      <c r="AX309" s="13" t="s">
        <v>77</v>
      </c>
      <c r="AY309" s="247" t="s">
        <v>211</v>
      </c>
    </row>
    <row r="310" s="14" customFormat="1">
      <c r="A310" s="14"/>
      <c r="B310" s="248"/>
      <c r="C310" s="249"/>
      <c r="D310" s="232" t="s">
        <v>222</v>
      </c>
      <c r="E310" s="250" t="s">
        <v>22</v>
      </c>
      <c r="F310" s="251" t="s">
        <v>399</v>
      </c>
      <c r="G310" s="249"/>
      <c r="H310" s="252">
        <v>117.26299999999999</v>
      </c>
      <c r="I310" s="253"/>
      <c r="J310" s="253"/>
      <c r="K310" s="249"/>
      <c r="L310" s="249"/>
      <c r="M310" s="254"/>
      <c r="N310" s="255"/>
      <c r="O310" s="256"/>
      <c r="P310" s="256"/>
      <c r="Q310" s="256"/>
      <c r="R310" s="256"/>
      <c r="S310" s="256"/>
      <c r="T310" s="256"/>
      <c r="U310" s="256"/>
      <c r="V310" s="256"/>
      <c r="W310" s="256"/>
      <c r="X310" s="257"/>
      <c r="Y310" s="14"/>
      <c r="Z310" s="14"/>
      <c r="AA310" s="14"/>
      <c r="AB310" s="14"/>
      <c r="AC310" s="14"/>
      <c r="AD310" s="14"/>
      <c r="AE310" s="14"/>
      <c r="AT310" s="258" t="s">
        <v>222</v>
      </c>
      <c r="AU310" s="258" t="s">
        <v>86</v>
      </c>
      <c r="AV310" s="14" t="s">
        <v>218</v>
      </c>
      <c r="AW310" s="14" t="s">
        <v>5</v>
      </c>
      <c r="AX310" s="14" t="s">
        <v>84</v>
      </c>
      <c r="AY310" s="258" t="s">
        <v>211</v>
      </c>
    </row>
    <row r="311" s="2" customFormat="1">
      <c r="A311" s="40"/>
      <c r="B311" s="41"/>
      <c r="C311" s="218" t="s">
        <v>490</v>
      </c>
      <c r="D311" s="218" t="s">
        <v>213</v>
      </c>
      <c r="E311" s="219" t="s">
        <v>2991</v>
      </c>
      <c r="F311" s="220" t="s">
        <v>2992</v>
      </c>
      <c r="G311" s="221" t="s">
        <v>216</v>
      </c>
      <c r="H311" s="222">
        <v>2.0779999999999998</v>
      </c>
      <c r="I311" s="223"/>
      <c r="J311" s="223"/>
      <c r="K311" s="224">
        <f>ROUND(P311*H311,2)</f>
        <v>0</v>
      </c>
      <c r="L311" s="220" t="s">
        <v>217</v>
      </c>
      <c r="M311" s="46"/>
      <c r="N311" s="225" t="s">
        <v>22</v>
      </c>
      <c r="O311" s="226" t="s">
        <v>46</v>
      </c>
      <c r="P311" s="227">
        <f>I311+J311</f>
        <v>0</v>
      </c>
      <c r="Q311" s="227">
        <f>ROUND(I311*H311,2)</f>
        <v>0</v>
      </c>
      <c r="R311" s="227">
        <f>ROUND(J311*H311,2)</f>
        <v>0</v>
      </c>
      <c r="S311" s="86"/>
      <c r="T311" s="228">
        <f>S311*H311</f>
        <v>0</v>
      </c>
      <c r="U311" s="228">
        <v>0</v>
      </c>
      <c r="V311" s="228">
        <f>U311*H311</f>
        <v>0</v>
      </c>
      <c r="W311" s="228">
        <v>2.2000000000000002</v>
      </c>
      <c r="X311" s="229">
        <f>W311*H311</f>
        <v>4.5716000000000001</v>
      </c>
      <c r="Y311" s="40"/>
      <c r="Z311" s="40"/>
      <c r="AA311" s="40"/>
      <c r="AB311" s="40"/>
      <c r="AC311" s="40"/>
      <c r="AD311" s="40"/>
      <c r="AE311" s="40"/>
      <c r="AR311" s="230" t="s">
        <v>218</v>
      </c>
      <c r="AT311" s="230" t="s">
        <v>213</v>
      </c>
      <c r="AU311" s="230" t="s">
        <v>86</v>
      </c>
      <c r="AY311" s="19" t="s">
        <v>211</v>
      </c>
      <c r="BE311" s="231">
        <f>IF(O311="základní",K311,0)</f>
        <v>0</v>
      </c>
      <c r="BF311" s="231">
        <f>IF(O311="snížená",K311,0)</f>
        <v>0</v>
      </c>
      <c r="BG311" s="231">
        <f>IF(O311="zákl. přenesená",K311,0)</f>
        <v>0</v>
      </c>
      <c r="BH311" s="231">
        <f>IF(O311="sníž. přenesená",K311,0)</f>
        <v>0</v>
      </c>
      <c r="BI311" s="231">
        <f>IF(O311="nulová",K311,0)</f>
        <v>0</v>
      </c>
      <c r="BJ311" s="19" t="s">
        <v>84</v>
      </c>
      <c r="BK311" s="231">
        <f>ROUND(P311*H311,2)</f>
        <v>0</v>
      </c>
      <c r="BL311" s="19" t="s">
        <v>218</v>
      </c>
      <c r="BM311" s="230" t="s">
        <v>2993</v>
      </c>
    </row>
    <row r="312" s="2" customFormat="1">
      <c r="A312" s="40"/>
      <c r="B312" s="41"/>
      <c r="C312" s="42"/>
      <c r="D312" s="232" t="s">
        <v>220</v>
      </c>
      <c r="E312" s="42"/>
      <c r="F312" s="233" t="s">
        <v>2994</v>
      </c>
      <c r="G312" s="42"/>
      <c r="H312" s="42"/>
      <c r="I312" s="234"/>
      <c r="J312" s="234"/>
      <c r="K312" s="42"/>
      <c r="L312" s="42"/>
      <c r="M312" s="46"/>
      <c r="N312" s="235"/>
      <c r="O312" s="236"/>
      <c r="P312" s="86"/>
      <c r="Q312" s="86"/>
      <c r="R312" s="86"/>
      <c r="S312" s="86"/>
      <c r="T312" s="86"/>
      <c r="U312" s="86"/>
      <c r="V312" s="86"/>
      <c r="W312" s="86"/>
      <c r="X312" s="87"/>
      <c r="Y312" s="40"/>
      <c r="Z312" s="40"/>
      <c r="AA312" s="40"/>
      <c r="AB312" s="40"/>
      <c r="AC312" s="40"/>
      <c r="AD312" s="40"/>
      <c r="AE312" s="40"/>
      <c r="AT312" s="19" t="s">
        <v>220</v>
      </c>
      <c r="AU312" s="19" t="s">
        <v>86</v>
      </c>
    </row>
    <row r="313" s="13" customFormat="1">
      <c r="A313" s="13"/>
      <c r="B313" s="237"/>
      <c r="C313" s="238"/>
      <c r="D313" s="232" t="s">
        <v>222</v>
      </c>
      <c r="E313" s="239" t="s">
        <v>22</v>
      </c>
      <c r="F313" s="240" t="s">
        <v>2918</v>
      </c>
      <c r="G313" s="238"/>
      <c r="H313" s="241">
        <v>2.0779999999999998</v>
      </c>
      <c r="I313" s="242"/>
      <c r="J313" s="242"/>
      <c r="K313" s="238"/>
      <c r="L313" s="238"/>
      <c r="M313" s="243"/>
      <c r="N313" s="244"/>
      <c r="O313" s="245"/>
      <c r="P313" s="245"/>
      <c r="Q313" s="245"/>
      <c r="R313" s="245"/>
      <c r="S313" s="245"/>
      <c r="T313" s="245"/>
      <c r="U313" s="245"/>
      <c r="V313" s="245"/>
      <c r="W313" s="245"/>
      <c r="X313" s="246"/>
      <c r="Y313" s="13"/>
      <c r="Z313" s="13"/>
      <c r="AA313" s="13"/>
      <c r="AB313" s="13"/>
      <c r="AC313" s="13"/>
      <c r="AD313" s="13"/>
      <c r="AE313" s="13"/>
      <c r="AT313" s="247" t="s">
        <v>222</v>
      </c>
      <c r="AU313" s="247" t="s">
        <v>86</v>
      </c>
      <c r="AV313" s="13" t="s">
        <v>86</v>
      </c>
      <c r="AW313" s="13" t="s">
        <v>5</v>
      </c>
      <c r="AX313" s="13" t="s">
        <v>84</v>
      </c>
      <c r="AY313" s="247" t="s">
        <v>211</v>
      </c>
    </row>
    <row r="314" s="2" customFormat="1">
      <c r="A314" s="40"/>
      <c r="B314" s="41"/>
      <c r="C314" s="218" t="s">
        <v>494</v>
      </c>
      <c r="D314" s="218" t="s">
        <v>213</v>
      </c>
      <c r="E314" s="219" t="s">
        <v>1945</v>
      </c>
      <c r="F314" s="220" t="s">
        <v>1946</v>
      </c>
      <c r="G314" s="221" t="s">
        <v>216</v>
      </c>
      <c r="H314" s="222">
        <v>221.88800000000001</v>
      </c>
      <c r="I314" s="223"/>
      <c r="J314" s="223"/>
      <c r="K314" s="224">
        <f>ROUND(P314*H314,2)</f>
        <v>0</v>
      </c>
      <c r="L314" s="220" t="s">
        <v>217</v>
      </c>
      <c r="M314" s="46"/>
      <c r="N314" s="225" t="s">
        <v>22</v>
      </c>
      <c r="O314" s="226" t="s">
        <v>46</v>
      </c>
      <c r="P314" s="227">
        <f>I314+J314</f>
        <v>0</v>
      </c>
      <c r="Q314" s="227">
        <f>ROUND(I314*H314,2)</f>
        <v>0</v>
      </c>
      <c r="R314" s="227">
        <f>ROUND(J314*H314,2)</f>
        <v>0</v>
      </c>
      <c r="S314" s="86"/>
      <c r="T314" s="228">
        <f>S314*H314</f>
        <v>0</v>
      </c>
      <c r="U314" s="228">
        <v>0</v>
      </c>
      <c r="V314" s="228">
        <f>U314*H314</f>
        <v>0</v>
      </c>
      <c r="W314" s="228">
        <v>2.2000000000000002</v>
      </c>
      <c r="X314" s="229">
        <f>W314*H314</f>
        <v>488.15360000000004</v>
      </c>
      <c r="Y314" s="40"/>
      <c r="Z314" s="40"/>
      <c r="AA314" s="40"/>
      <c r="AB314" s="40"/>
      <c r="AC314" s="40"/>
      <c r="AD314" s="40"/>
      <c r="AE314" s="40"/>
      <c r="AR314" s="230" t="s">
        <v>218</v>
      </c>
      <c r="AT314" s="230" t="s">
        <v>213</v>
      </c>
      <c r="AU314" s="230" t="s">
        <v>86</v>
      </c>
      <c r="AY314" s="19" t="s">
        <v>211</v>
      </c>
      <c r="BE314" s="231">
        <f>IF(O314="základní",K314,0)</f>
        <v>0</v>
      </c>
      <c r="BF314" s="231">
        <f>IF(O314="snížená",K314,0)</f>
        <v>0</v>
      </c>
      <c r="BG314" s="231">
        <f>IF(O314="zákl. přenesená",K314,0)</f>
        <v>0</v>
      </c>
      <c r="BH314" s="231">
        <f>IF(O314="sníž. přenesená",K314,0)</f>
        <v>0</v>
      </c>
      <c r="BI314" s="231">
        <f>IF(O314="nulová",K314,0)</f>
        <v>0</v>
      </c>
      <c r="BJ314" s="19" t="s">
        <v>84</v>
      </c>
      <c r="BK314" s="231">
        <f>ROUND(P314*H314,2)</f>
        <v>0</v>
      </c>
      <c r="BL314" s="19" t="s">
        <v>218</v>
      </c>
      <c r="BM314" s="230" t="s">
        <v>2995</v>
      </c>
    </row>
    <row r="315" s="2" customFormat="1">
      <c r="A315" s="40"/>
      <c r="B315" s="41"/>
      <c r="C315" s="42"/>
      <c r="D315" s="232" t="s">
        <v>220</v>
      </c>
      <c r="E315" s="42"/>
      <c r="F315" s="233" t="s">
        <v>1948</v>
      </c>
      <c r="G315" s="42"/>
      <c r="H315" s="42"/>
      <c r="I315" s="234"/>
      <c r="J315" s="234"/>
      <c r="K315" s="42"/>
      <c r="L315" s="42"/>
      <c r="M315" s="46"/>
      <c r="N315" s="235"/>
      <c r="O315" s="236"/>
      <c r="P315" s="86"/>
      <c r="Q315" s="86"/>
      <c r="R315" s="86"/>
      <c r="S315" s="86"/>
      <c r="T315" s="86"/>
      <c r="U315" s="86"/>
      <c r="V315" s="86"/>
      <c r="W315" s="86"/>
      <c r="X315" s="87"/>
      <c r="Y315" s="40"/>
      <c r="Z315" s="40"/>
      <c r="AA315" s="40"/>
      <c r="AB315" s="40"/>
      <c r="AC315" s="40"/>
      <c r="AD315" s="40"/>
      <c r="AE315" s="40"/>
      <c r="AT315" s="19" t="s">
        <v>220</v>
      </c>
      <c r="AU315" s="19" t="s">
        <v>86</v>
      </c>
    </row>
    <row r="316" s="13" customFormat="1">
      <c r="A316" s="13"/>
      <c r="B316" s="237"/>
      <c r="C316" s="238"/>
      <c r="D316" s="232" t="s">
        <v>222</v>
      </c>
      <c r="E316" s="239" t="s">
        <v>22</v>
      </c>
      <c r="F316" s="240" t="s">
        <v>2996</v>
      </c>
      <c r="G316" s="238"/>
      <c r="H316" s="241">
        <v>179.75999999999999</v>
      </c>
      <c r="I316" s="242"/>
      <c r="J316" s="242"/>
      <c r="K316" s="238"/>
      <c r="L316" s="238"/>
      <c r="M316" s="243"/>
      <c r="N316" s="244"/>
      <c r="O316" s="245"/>
      <c r="P316" s="245"/>
      <c r="Q316" s="245"/>
      <c r="R316" s="245"/>
      <c r="S316" s="245"/>
      <c r="T316" s="245"/>
      <c r="U316" s="245"/>
      <c r="V316" s="245"/>
      <c r="W316" s="245"/>
      <c r="X316" s="246"/>
      <c r="Y316" s="13"/>
      <c r="Z316" s="13"/>
      <c r="AA316" s="13"/>
      <c r="AB316" s="13"/>
      <c r="AC316" s="13"/>
      <c r="AD316" s="13"/>
      <c r="AE316" s="13"/>
      <c r="AT316" s="247" t="s">
        <v>222</v>
      </c>
      <c r="AU316" s="247" t="s">
        <v>86</v>
      </c>
      <c r="AV316" s="13" t="s">
        <v>86</v>
      </c>
      <c r="AW316" s="13" t="s">
        <v>5</v>
      </c>
      <c r="AX316" s="13" t="s">
        <v>77</v>
      </c>
      <c r="AY316" s="247" t="s">
        <v>211</v>
      </c>
    </row>
    <row r="317" s="13" customFormat="1">
      <c r="A317" s="13"/>
      <c r="B317" s="237"/>
      <c r="C317" s="238"/>
      <c r="D317" s="232" t="s">
        <v>222</v>
      </c>
      <c r="E317" s="239" t="s">
        <v>22</v>
      </c>
      <c r="F317" s="240" t="s">
        <v>2997</v>
      </c>
      <c r="G317" s="238"/>
      <c r="H317" s="241">
        <v>42.128</v>
      </c>
      <c r="I317" s="242"/>
      <c r="J317" s="242"/>
      <c r="K317" s="238"/>
      <c r="L317" s="238"/>
      <c r="M317" s="243"/>
      <c r="N317" s="244"/>
      <c r="O317" s="245"/>
      <c r="P317" s="245"/>
      <c r="Q317" s="245"/>
      <c r="R317" s="245"/>
      <c r="S317" s="245"/>
      <c r="T317" s="245"/>
      <c r="U317" s="245"/>
      <c r="V317" s="245"/>
      <c r="W317" s="245"/>
      <c r="X317" s="246"/>
      <c r="Y317" s="13"/>
      <c r="Z317" s="13"/>
      <c r="AA317" s="13"/>
      <c r="AB317" s="13"/>
      <c r="AC317" s="13"/>
      <c r="AD317" s="13"/>
      <c r="AE317" s="13"/>
      <c r="AT317" s="247" t="s">
        <v>222</v>
      </c>
      <c r="AU317" s="247" t="s">
        <v>86</v>
      </c>
      <c r="AV317" s="13" t="s">
        <v>86</v>
      </c>
      <c r="AW317" s="13" t="s">
        <v>5</v>
      </c>
      <c r="AX317" s="13" t="s">
        <v>77</v>
      </c>
      <c r="AY317" s="247" t="s">
        <v>211</v>
      </c>
    </row>
    <row r="318" s="14" customFormat="1">
      <c r="A318" s="14"/>
      <c r="B318" s="248"/>
      <c r="C318" s="249"/>
      <c r="D318" s="232" t="s">
        <v>222</v>
      </c>
      <c r="E318" s="250" t="s">
        <v>22</v>
      </c>
      <c r="F318" s="251" t="s">
        <v>331</v>
      </c>
      <c r="G318" s="249"/>
      <c r="H318" s="252">
        <v>221.88799999999998</v>
      </c>
      <c r="I318" s="253"/>
      <c r="J318" s="253"/>
      <c r="K318" s="249"/>
      <c r="L318" s="249"/>
      <c r="M318" s="254"/>
      <c r="N318" s="255"/>
      <c r="O318" s="256"/>
      <c r="P318" s="256"/>
      <c r="Q318" s="256"/>
      <c r="R318" s="256"/>
      <c r="S318" s="256"/>
      <c r="T318" s="256"/>
      <c r="U318" s="256"/>
      <c r="V318" s="256"/>
      <c r="W318" s="256"/>
      <c r="X318" s="257"/>
      <c r="Y318" s="14"/>
      <c r="Z318" s="14"/>
      <c r="AA318" s="14"/>
      <c r="AB318" s="14"/>
      <c r="AC318" s="14"/>
      <c r="AD318" s="14"/>
      <c r="AE318" s="14"/>
      <c r="AT318" s="258" t="s">
        <v>222</v>
      </c>
      <c r="AU318" s="258" t="s">
        <v>86</v>
      </c>
      <c r="AV318" s="14" t="s">
        <v>218</v>
      </c>
      <c r="AW318" s="14" t="s">
        <v>5</v>
      </c>
      <c r="AX318" s="14" t="s">
        <v>84</v>
      </c>
      <c r="AY318" s="258" t="s">
        <v>211</v>
      </c>
    </row>
    <row r="319" s="2" customFormat="1" ht="24.15" customHeight="1">
      <c r="A319" s="40"/>
      <c r="B319" s="41"/>
      <c r="C319" s="218" t="s">
        <v>500</v>
      </c>
      <c r="D319" s="218" t="s">
        <v>213</v>
      </c>
      <c r="E319" s="219" t="s">
        <v>2998</v>
      </c>
      <c r="F319" s="220" t="s">
        <v>2999</v>
      </c>
      <c r="G319" s="221" t="s">
        <v>216</v>
      </c>
      <c r="H319" s="222">
        <v>2.0779999999999998</v>
      </c>
      <c r="I319" s="223"/>
      <c r="J319" s="223"/>
      <c r="K319" s="224">
        <f>ROUND(P319*H319,2)</f>
        <v>0</v>
      </c>
      <c r="L319" s="220" t="s">
        <v>217</v>
      </c>
      <c r="M319" s="46"/>
      <c r="N319" s="225" t="s">
        <v>22</v>
      </c>
      <c r="O319" s="226" t="s">
        <v>46</v>
      </c>
      <c r="P319" s="227">
        <f>I319+J319</f>
        <v>0</v>
      </c>
      <c r="Q319" s="227">
        <f>ROUND(I319*H319,2)</f>
        <v>0</v>
      </c>
      <c r="R319" s="227">
        <f>ROUND(J319*H319,2)</f>
        <v>0</v>
      </c>
      <c r="S319" s="86"/>
      <c r="T319" s="228">
        <f>S319*H319</f>
        <v>0</v>
      </c>
      <c r="U319" s="228">
        <v>0</v>
      </c>
      <c r="V319" s="228">
        <f>U319*H319</f>
        <v>0</v>
      </c>
      <c r="W319" s="228">
        <v>0.043999999999999997</v>
      </c>
      <c r="X319" s="229">
        <f>W319*H319</f>
        <v>0.091431999999999986</v>
      </c>
      <c r="Y319" s="40"/>
      <c r="Z319" s="40"/>
      <c r="AA319" s="40"/>
      <c r="AB319" s="40"/>
      <c r="AC319" s="40"/>
      <c r="AD319" s="40"/>
      <c r="AE319" s="40"/>
      <c r="AR319" s="230" t="s">
        <v>218</v>
      </c>
      <c r="AT319" s="230" t="s">
        <v>213</v>
      </c>
      <c r="AU319" s="230" t="s">
        <v>86</v>
      </c>
      <c r="AY319" s="19" t="s">
        <v>211</v>
      </c>
      <c r="BE319" s="231">
        <f>IF(O319="základní",K319,0)</f>
        <v>0</v>
      </c>
      <c r="BF319" s="231">
        <f>IF(O319="snížená",K319,0)</f>
        <v>0</v>
      </c>
      <c r="BG319" s="231">
        <f>IF(O319="zákl. přenesená",K319,0)</f>
        <v>0</v>
      </c>
      <c r="BH319" s="231">
        <f>IF(O319="sníž. přenesená",K319,0)</f>
        <v>0</v>
      </c>
      <c r="BI319" s="231">
        <f>IF(O319="nulová",K319,0)</f>
        <v>0</v>
      </c>
      <c r="BJ319" s="19" t="s">
        <v>84</v>
      </c>
      <c r="BK319" s="231">
        <f>ROUND(P319*H319,2)</f>
        <v>0</v>
      </c>
      <c r="BL319" s="19" t="s">
        <v>218</v>
      </c>
      <c r="BM319" s="230" t="s">
        <v>3000</v>
      </c>
    </row>
    <row r="320" s="2" customFormat="1">
      <c r="A320" s="40"/>
      <c r="B320" s="41"/>
      <c r="C320" s="42"/>
      <c r="D320" s="232" t="s">
        <v>220</v>
      </c>
      <c r="E320" s="42"/>
      <c r="F320" s="233" t="s">
        <v>3001</v>
      </c>
      <c r="G320" s="42"/>
      <c r="H320" s="42"/>
      <c r="I320" s="234"/>
      <c r="J320" s="234"/>
      <c r="K320" s="42"/>
      <c r="L320" s="42"/>
      <c r="M320" s="46"/>
      <c r="N320" s="235"/>
      <c r="O320" s="236"/>
      <c r="P320" s="86"/>
      <c r="Q320" s="86"/>
      <c r="R320" s="86"/>
      <c r="S320" s="86"/>
      <c r="T320" s="86"/>
      <c r="U320" s="86"/>
      <c r="V320" s="86"/>
      <c r="W320" s="86"/>
      <c r="X320" s="87"/>
      <c r="Y320" s="40"/>
      <c r="Z320" s="40"/>
      <c r="AA320" s="40"/>
      <c r="AB320" s="40"/>
      <c r="AC320" s="40"/>
      <c r="AD320" s="40"/>
      <c r="AE320" s="40"/>
      <c r="AT320" s="19" t="s">
        <v>220</v>
      </c>
      <c r="AU320" s="19" t="s">
        <v>86</v>
      </c>
    </row>
    <row r="321" s="2" customFormat="1" ht="24.15" customHeight="1">
      <c r="A321" s="40"/>
      <c r="B321" s="41"/>
      <c r="C321" s="218" t="s">
        <v>507</v>
      </c>
      <c r="D321" s="218" t="s">
        <v>213</v>
      </c>
      <c r="E321" s="219" t="s">
        <v>1951</v>
      </c>
      <c r="F321" s="220" t="s">
        <v>1952</v>
      </c>
      <c r="G321" s="221" t="s">
        <v>216</v>
      </c>
      <c r="H321" s="222">
        <v>221.88800000000001</v>
      </c>
      <c r="I321" s="223"/>
      <c r="J321" s="223"/>
      <c r="K321" s="224">
        <f>ROUND(P321*H321,2)</f>
        <v>0</v>
      </c>
      <c r="L321" s="220" t="s">
        <v>217</v>
      </c>
      <c r="M321" s="46"/>
      <c r="N321" s="225" t="s">
        <v>22</v>
      </c>
      <c r="O321" s="226" t="s">
        <v>46</v>
      </c>
      <c r="P321" s="227">
        <f>I321+J321</f>
        <v>0</v>
      </c>
      <c r="Q321" s="227">
        <f>ROUND(I321*H321,2)</f>
        <v>0</v>
      </c>
      <c r="R321" s="227">
        <f>ROUND(J321*H321,2)</f>
        <v>0</v>
      </c>
      <c r="S321" s="86"/>
      <c r="T321" s="228">
        <f>S321*H321</f>
        <v>0</v>
      </c>
      <c r="U321" s="228">
        <v>0</v>
      </c>
      <c r="V321" s="228">
        <f>U321*H321</f>
        <v>0</v>
      </c>
      <c r="W321" s="228">
        <v>0.029000000000000001</v>
      </c>
      <c r="X321" s="229">
        <f>W321*H321</f>
        <v>6.4347520000000005</v>
      </c>
      <c r="Y321" s="40"/>
      <c r="Z321" s="40"/>
      <c r="AA321" s="40"/>
      <c r="AB321" s="40"/>
      <c r="AC321" s="40"/>
      <c r="AD321" s="40"/>
      <c r="AE321" s="40"/>
      <c r="AR321" s="230" t="s">
        <v>218</v>
      </c>
      <c r="AT321" s="230" t="s">
        <v>213</v>
      </c>
      <c r="AU321" s="230" t="s">
        <v>86</v>
      </c>
      <c r="AY321" s="19" t="s">
        <v>211</v>
      </c>
      <c r="BE321" s="231">
        <f>IF(O321="základní",K321,0)</f>
        <v>0</v>
      </c>
      <c r="BF321" s="231">
        <f>IF(O321="snížená",K321,0)</f>
        <v>0</v>
      </c>
      <c r="BG321" s="231">
        <f>IF(O321="zákl. přenesená",K321,0)</f>
        <v>0</v>
      </c>
      <c r="BH321" s="231">
        <f>IF(O321="sníž. přenesená",K321,0)</f>
        <v>0</v>
      </c>
      <c r="BI321" s="231">
        <f>IF(O321="nulová",K321,0)</f>
        <v>0</v>
      </c>
      <c r="BJ321" s="19" t="s">
        <v>84</v>
      </c>
      <c r="BK321" s="231">
        <f>ROUND(P321*H321,2)</f>
        <v>0</v>
      </c>
      <c r="BL321" s="19" t="s">
        <v>218</v>
      </c>
      <c r="BM321" s="230" t="s">
        <v>3002</v>
      </c>
    </row>
    <row r="322" s="2" customFormat="1">
      <c r="A322" s="40"/>
      <c r="B322" s="41"/>
      <c r="C322" s="42"/>
      <c r="D322" s="232" t="s">
        <v>220</v>
      </c>
      <c r="E322" s="42"/>
      <c r="F322" s="233" t="s">
        <v>1954</v>
      </c>
      <c r="G322" s="42"/>
      <c r="H322" s="42"/>
      <c r="I322" s="234"/>
      <c r="J322" s="234"/>
      <c r="K322" s="42"/>
      <c r="L322" s="42"/>
      <c r="M322" s="46"/>
      <c r="N322" s="235"/>
      <c r="O322" s="236"/>
      <c r="P322" s="86"/>
      <c r="Q322" s="86"/>
      <c r="R322" s="86"/>
      <c r="S322" s="86"/>
      <c r="T322" s="86"/>
      <c r="U322" s="86"/>
      <c r="V322" s="86"/>
      <c r="W322" s="86"/>
      <c r="X322" s="87"/>
      <c r="Y322" s="40"/>
      <c r="Z322" s="40"/>
      <c r="AA322" s="40"/>
      <c r="AB322" s="40"/>
      <c r="AC322" s="40"/>
      <c r="AD322" s="40"/>
      <c r="AE322" s="40"/>
      <c r="AT322" s="19" t="s">
        <v>220</v>
      </c>
      <c r="AU322" s="19" t="s">
        <v>86</v>
      </c>
    </row>
    <row r="323" s="13" customFormat="1">
      <c r="A323" s="13"/>
      <c r="B323" s="237"/>
      <c r="C323" s="238"/>
      <c r="D323" s="232" t="s">
        <v>222</v>
      </c>
      <c r="E323" s="239" t="s">
        <v>22</v>
      </c>
      <c r="F323" s="240" t="s">
        <v>2996</v>
      </c>
      <c r="G323" s="238"/>
      <c r="H323" s="241">
        <v>179.75999999999999</v>
      </c>
      <c r="I323" s="242"/>
      <c r="J323" s="242"/>
      <c r="K323" s="238"/>
      <c r="L323" s="238"/>
      <c r="M323" s="243"/>
      <c r="N323" s="244"/>
      <c r="O323" s="245"/>
      <c r="P323" s="245"/>
      <c r="Q323" s="245"/>
      <c r="R323" s="245"/>
      <c r="S323" s="245"/>
      <c r="T323" s="245"/>
      <c r="U323" s="245"/>
      <c r="V323" s="245"/>
      <c r="W323" s="245"/>
      <c r="X323" s="246"/>
      <c r="Y323" s="13"/>
      <c r="Z323" s="13"/>
      <c r="AA323" s="13"/>
      <c r="AB323" s="13"/>
      <c r="AC323" s="13"/>
      <c r="AD323" s="13"/>
      <c r="AE323" s="13"/>
      <c r="AT323" s="247" t="s">
        <v>222</v>
      </c>
      <c r="AU323" s="247" t="s">
        <v>86</v>
      </c>
      <c r="AV323" s="13" t="s">
        <v>86</v>
      </c>
      <c r="AW323" s="13" t="s">
        <v>5</v>
      </c>
      <c r="AX323" s="13" t="s">
        <v>77</v>
      </c>
      <c r="AY323" s="247" t="s">
        <v>211</v>
      </c>
    </row>
    <row r="324" s="13" customFormat="1">
      <c r="A324" s="13"/>
      <c r="B324" s="237"/>
      <c r="C324" s="238"/>
      <c r="D324" s="232" t="s">
        <v>222</v>
      </c>
      <c r="E324" s="239" t="s">
        <v>22</v>
      </c>
      <c r="F324" s="240" t="s">
        <v>2997</v>
      </c>
      <c r="G324" s="238"/>
      <c r="H324" s="241">
        <v>42.128</v>
      </c>
      <c r="I324" s="242"/>
      <c r="J324" s="242"/>
      <c r="K324" s="238"/>
      <c r="L324" s="238"/>
      <c r="M324" s="243"/>
      <c r="N324" s="244"/>
      <c r="O324" s="245"/>
      <c r="P324" s="245"/>
      <c r="Q324" s="245"/>
      <c r="R324" s="245"/>
      <c r="S324" s="245"/>
      <c r="T324" s="245"/>
      <c r="U324" s="245"/>
      <c r="V324" s="245"/>
      <c r="W324" s="245"/>
      <c r="X324" s="246"/>
      <c r="Y324" s="13"/>
      <c r="Z324" s="13"/>
      <c r="AA324" s="13"/>
      <c r="AB324" s="13"/>
      <c r="AC324" s="13"/>
      <c r="AD324" s="13"/>
      <c r="AE324" s="13"/>
      <c r="AT324" s="247" t="s">
        <v>222</v>
      </c>
      <c r="AU324" s="247" t="s">
        <v>86</v>
      </c>
      <c r="AV324" s="13" t="s">
        <v>86</v>
      </c>
      <c r="AW324" s="13" t="s">
        <v>5</v>
      </c>
      <c r="AX324" s="13" t="s">
        <v>77</v>
      </c>
      <c r="AY324" s="247" t="s">
        <v>211</v>
      </c>
    </row>
    <row r="325" s="14" customFormat="1">
      <c r="A325" s="14"/>
      <c r="B325" s="248"/>
      <c r="C325" s="249"/>
      <c r="D325" s="232" t="s">
        <v>222</v>
      </c>
      <c r="E325" s="250" t="s">
        <v>22</v>
      </c>
      <c r="F325" s="251" t="s">
        <v>331</v>
      </c>
      <c r="G325" s="249"/>
      <c r="H325" s="252">
        <v>221.88799999999998</v>
      </c>
      <c r="I325" s="253"/>
      <c r="J325" s="253"/>
      <c r="K325" s="249"/>
      <c r="L325" s="249"/>
      <c r="M325" s="254"/>
      <c r="N325" s="255"/>
      <c r="O325" s="256"/>
      <c r="P325" s="256"/>
      <c r="Q325" s="256"/>
      <c r="R325" s="256"/>
      <c r="S325" s="256"/>
      <c r="T325" s="256"/>
      <c r="U325" s="256"/>
      <c r="V325" s="256"/>
      <c r="W325" s="256"/>
      <c r="X325" s="257"/>
      <c r="Y325" s="14"/>
      <c r="Z325" s="14"/>
      <c r="AA325" s="14"/>
      <c r="AB325" s="14"/>
      <c r="AC325" s="14"/>
      <c r="AD325" s="14"/>
      <c r="AE325" s="14"/>
      <c r="AT325" s="258" t="s">
        <v>222</v>
      </c>
      <c r="AU325" s="258" t="s">
        <v>86</v>
      </c>
      <c r="AV325" s="14" t="s">
        <v>218</v>
      </c>
      <c r="AW325" s="14" t="s">
        <v>5</v>
      </c>
      <c r="AX325" s="14" t="s">
        <v>84</v>
      </c>
      <c r="AY325" s="258" t="s">
        <v>211</v>
      </c>
    </row>
    <row r="326" s="2" customFormat="1" ht="24.15" customHeight="1">
      <c r="A326" s="40"/>
      <c r="B326" s="41"/>
      <c r="C326" s="218" t="s">
        <v>515</v>
      </c>
      <c r="D326" s="218" t="s">
        <v>213</v>
      </c>
      <c r="E326" s="219" t="s">
        <v>1957</v>
      </c>
      <c r="F326" s="220" t="s">
        <v>1958</v>
      </c>
      <c r="G326" s="221" t="s">
        <v>272</v>
      </c>
      <c r="H326" s="222">
        <v>10.6</v>
      </c>
      <c r="I326" s="223"/>
      <c r="J326" s="223"/>
      <c r="K326" s="224">
        <f>ROUND(P326*H326,2)</f>
        <v>0</v>
      </c>
      <c r="L326" s="220" t="s">
        <v>217</v>
      </c>
      <c r="M326" s="46"/>
      <c r="N326" s="225" t="s">
        <v>22</v>
      </c>
      <c r="O326" s="226" t="s">
        <v>46</v>
      </c>
      <c r="P326" s="227">
        <f>I326+J326</f>
        <v>0</v>
      </c>
      <c r="Q326" s="227">
        <f>ROUND(I326*H326,2)</f>
        <v>0</v>
      </c>
      <c r="R326" s="227">
        <f>ROUND(J326*H326,2)</f>
        <v>0</v>
      </c>
      <c r="S326" s="86"/>
      <c r="T326" s="228">
        <f>S326*H326</f>
        <v>0</v>
      </c>
      <c r="U326" s="228">
        <v>0</v>
      </c>
      <c r="V326" s="228">
        <f>U326*H326</f>
        <v>0</v>
      </c>
      <c r="W326" s="228">
        <v>0.075999999999999998</v>
      </c>
      <c r="X326" s="229">
        <f>W326*H326</f>
        <v>0.80559999999999998</v>
      </c>
      <c r="Y326" s="40"/>
      <c r="Z326" s="40"/>
      <c r="AA326" s="40"/>
      <c r="AB326" s="40"/>
      <c r="AC326" s="40"/>
      <c r="AD326" s="40"/>
      <c r="AE326" s="40"/>
      <c r="AR326" s="230" t="s">
        <v>218</v>
      </c>
      <c r="AT326" s="230" t="s">
        <v>213</v>
      </c>
      <c r="AU326" s="230" t="s">
        <v>86</v>
      </c>
      <c r="AY326" s="19" t="s">
        <v>211</v>
      </c>
      <c r="BE326" s="231">
        <f>IF(O326="základní",K326,0)</f>
        <v>0</v>
      </c>
      <c r="BF326" s="231">
        <f>IF(O326="snížená",K326,0)</f>
        <v>0</v>
      </c>
      <c r="BG326" s="231">
        <f>IF(O326="zákl. přenesená",K326,0)</f>
        <v>0</v>
      </c>
      <c r="BH326" s="231">
        <f>IF(O326="sníž. přenesená",K326,0)</f>
        <v>0</v>
      </c>
      <c r="BI326" s="231">
        <f>IF(O326="nulová",K326,0)</f>
        <v>0</v>
      </c>
      <c r="BJ326" s="19" t="s">
        <v>84</v>
      </c>
      <c r="BK326" s="231">
        <f>ROUND(P326*H326,2)</f>
        <v>0</v>
      </c>
      <c r="BL326" s="19" t="s">
        <v>218</v>
      </c>
      <c r="BM326" s="230" t="s">
        <v>3003</v>
      </c>
    </row>
    <row r="327" s="2" customFormat="1">
      <c r="A327" s="40"/>
      <c r="B327" s="41"/>
      <c r="C327" s="42"/>
      <c r="D327" s="232" t="s">
        <v>220</v>
      </c>
      <c r="E327" s="42"/>
      <c r="F327" s="233" t="s">
        <v>1960</v>
      </c>
      <c r="G327" s="42"/>
      <c r="H327" s="42"/>
      <c r="I327" s="234"/>
      <c r="J327" s="234"/>
      <c r="K327" s="42"/>
      <c r="L327" s="42"/>
      <c r="M327" s="46"/>
      <c r="N327" s="235"/>
      <c r="O327" s="236"/>
      <c r="P327" s="86"/>
      <c r="Q327" s="86"/>
      <c r="R327" s="86"/>
      <c r="S327" s="86"/>
      <c r="T327" s="86"/>
      <c r="U327" s="86"/>
      <c r="V327" s="86"/>
      <c r="W327" s="86"/>
      <c r="X327" s="87"/>
      <c r="Y327" s="40"/>
      <c r="Z327" s="40"/>
      <c r="AA327" s="40"/>
      <c r="AB327" s="40"/>
      <c r="AC327" s="40"/>
      <c r="AD327" s="40"/>
      <c r="AE327" s="40"/>
      <c r="AT327" s="19" t="s">
        <v>220</v>
      </c>
      <c r="AU327" s="19" t="s">
        <v>86</v>
      </c>
    </row>
    <row r="328" s="13" customFormat="1">
      <c r="A328" s="13"/>
      <c r="B328" s="237"/>
      <c r="C328" s="238"/>
      <c r="D328" s="232" t="s">
        <v>222</v>
      </c>
      <c r="E328" s="239" t="s">
        <v>22</v>
      </c>
      <c r="F328" s="240" t="s">
        <v>3004</v>
      </c>
      <c r="G328" s="238"/>
      <c r="H328" s="241">
        <v>10.6</v>
      </c>
      <c r="I328" s="242"/>
      <c r="J328" s="242"/>
      <c r="K328" s="238"/>
      <c r="L328" s="238"/>
      <c r="M328" s="243"/>
      <c r="N328" s="244"/>
      <c r="O328" s="245"/>
      <c r="P328" s="245"/>
      <c r="Q328" s="245"/>
      <c r="R328" s="245"/>
      <c r="S328" s="245"/>
      <c r="T328" s="245"/>
      <c r="U328" s="245"/>
      <c r="V328" s="245"/>
      <c r="W328" s="245"/>
      <c r="X328" s="246"/>
      <c r="Y328" s="13"/>
      <c r="Z328" s="13"/>
      <c r="AA328" s="13"/>
      <c r="AB328" s="13"/>
      <c r="AC328" s="13"/>
      <c r="AD328" s="13"/>
      <c r="AE328" s="13"/>
      <c r="AT328" s="247" t="s">
        <v>222</v>
      </c>
      <c r="AU328" s="247" t="s">
        <v>86</v>
      </c>
      <c r="AV328" s="13" t="s">
        <v>86</v>
      </c>
      <c r="AW328" s="13" t="s">
        <v>5</v>
      </c>
      <c r="AX328" s="13" t="s">
        <v>84</v>
      </c>
      <c r="AY328" s="247" t="s">
        <v>211</v>
      </c>
    </row>
    <row r="329" s="2" customFormat="1" ht="24.15" customHeight="1">
      <c r="A329" s="40"/>
      <c r="B329" s="41"/>
      <c r="C329" s="218" t="s">
        <v>521</v>
      </c>
      <c r="D329" s="218" t="s">
        <v>213</v>
      </c>
      <c r="E329" s="219" t="s">
        <v>1964</v>
      </c>
      <c r="F329" s="220" t="s">
        <v>1965</v>
      </c>
      <c r="G329" s="221" t="s">
        <v>345</v>
      </c>
      <c r="H329" s="222">
        <v>2</v>
      </c>
      <c r="I329" s="223"/>
      <c r="J329" s="223"/>
      <c r="K329" s="224">
        <f>ROUND(P329*H329,2)</f>
        <v>0</v>
      </c>
      <c r="L329" s="220" t="s">
        <v>217</v>
      </c>
      <c r="M329" s="46"/>
      <c r="N329" s="225" t="s">
        <v>22</v>
      </c>
      <c r="O329" s="226" t="s">
        <v>46</v>
      </c>
      <c r="P329" s="227">
        <f>I329+J329</f>
        <v>0</v>
      </c>
      <c r="Q329" s="227">
        <f>ROUND(I329*H329,2)</f>
        <v>0</v>
      </c>
      <c r="R329" s="227">
        <f>ROUND(J329*H329,2)</f>
        <v>0</v>
      </c>
      <c r="S329" s="86"/>
      <c r="T329" s="228">
        <f>S329*H329</f>
        <v>0</v>
      </c>
      <c r="U329" s="228">
        <v>0</v>
      </c>
      <c r="V329" s="228">
        <f>U329*H329</f>
        <v>0</v>
      </c>
      <c r="W329" s="228">
        <v>0.0070000000000000001</v>
      </c>
      <c r="X329" s="229">
        <f>W329*H329</f>
        <v>0.014</v>
      </c>
      <c r="Y329" s="40"/>
      <c r="Z329" s="40"/>
      <c r="AA329" s="40"/>
      <c r="AB329" s="40"/>
      <c r="AC329" s="40"/>
      <c r="AD329" s="40"/>
      <c r="AE329" s="40"/>
      <c r="AR329" s="230" t="s">
        <v>218</v>
      </c>
      <c r="AT329" s="230" t="s">
        <v>213</v>
      </c>
      <c r="AU329" s="230" t="s">
        <v>86</v>
      </c>
      <c r="AY329" s="19" t="s">
        <v>211</v>
      </c>
      <c r="BE329" s="231">
        <f>IF(O329="základní",K329,0)</f>
        <v>0</v>
      </c>
      <c r="BF329" s="231">
        <f>IF(O329="snížená",K329,0)</f>
        <v>0</v>
      </c>
      <c r="BG329" s="231">
        <f>IF(O329="zákl. přenesená",K329,0)</f>
        <v>0</v>
      </c>
      <c r="BH329" s="231">
        <f>IF(O329="sníž. přenesená",K329,0)</f>
        <v>0</v>
      </c>
      <c r="BI329" s="231">
        <f>IF(O329="nulová",K329,0)</f>
        <v>0</v>
      </c>
      <c r="BJ329" s="19" t="s">
        <v>84</v>
      </c>
      <c r="BK329" s="231">
        <f>ROUND(P329*H329,2)</f>
        <v>0</v>
      </c>
      <c r="BL329" s="19" t="s">
        <v>218</v>
      </c>
      <c r="BM329" s="230" t="s">
        <v>3005</v>
      </c>
    </row>
    <row r="330" s="2" customFormat="1">
      <c r="A330" s="40"/>
      <c r="B330" s="41"/>
      <c r="C330" s="42"/>
      <c r="D330" s="232" t="s">
        <v>220</v>
      </c>
      <c r="E330" s="42"/>
      <c r="F330" s="233" t="s">
        <v>1967</v>
      </c>
      <c r="G330" s="42"/>
      <c r="H330" s="42"/>
      <c r="I330" s="234"/>
      <c r="J330" s="234"/>
      <c r="K330" s="42"/>
      <c r="L330" s="42"/>
      <c r="M330" s="46"/>
      <c r="N330" s="235"/>
      <c r="O330" s="236"/>
      <c r="P330" s="86"/>
      <c r="Q330" s="86"/>
      <c r="R330" s="86"/>
      <c r="S330" s="86"/>
      <c r="T330" s="86"/>
      <c r="U330" s="86"/>
      <c r="V330" s="86"/>
      <c r="W330" s="86"/>
      <c r="X330" s="87"/>
      <c r="Y330" s="40"/>
      <c r="Z330" s="40"/>
      <c r="AA330" s="40"/>
      <c r="AB330" s="40"/>
      <c r="AC330" s="40"/>
      <c r="AD330" s="40"/>
      <c r="AE330" s="40"/>
      <c r="AT330" s="19" t="s">
        <v>220</v>
      </c>
      <c r="AU330" s="19" t="s">
        <v>86</v>
      </c>
    </row>
    <row r="331" s="13" customFormat="1">
      <c r="A331" s="13"/>
      <c r="B331" s="237"/>
      <c r="C331" s="238"/>
      <c r="D331" s="232" t="s">
        <v>222</v>
      </c>
      <c r="E331" s="239" t="s">
        <v>22</v>
      </c>
      <c r="F331" s="240" t="s">
        <v>1931</v>
      </c>
      <c r="G331" s="238"/>
      <c r="H331" s="241">
        <v>2</v>
      </c>
      <c r="I331" s="242"/>
      <c r="J331" s="242"/>
      <c r="K331" s="238"/>
      <c r="L331" s="238"/>
      <c r="M331" s="243"/>
      <c r="N331" s="244"/>
      <c r="O331" s="245"/>
      <c r="P331" s="245"/>
      <c r="Q331" s="245"/>
      <c r="R331" s="245"/>
      <c r="S331" s="245"/>
      <c r="T331" s="245"/>
      <c r="U331" s="245"/>
      <c r="V331" s="245"/>
      <c r="W331" s="245"/>
      <c r="X331" s="246"/>
      <c r="Y331" s="13"/>
      <c r="Z331" s="13"/>
      <c r="AA331" s="13"/>
      <c r="AB331" s="13"/>
      <c r="AC331" s="13"/>
      <c r="AD331" s="13"/>
      <c r="AE331" s="13"/>
      <c r="AT331" s="247" t="s">
        <v>222</v>
      </c>
      <c r="AU331" s="247" t="s">
        <v>86</v>
      </c>
      <c r="AV331" s="13" t="s">
        <v>86</v>
      </c>
      <c r="AW331" s="13" t="s">
        <v>5</v>
      </c>
      <c r="AX331" s="13" t="s">
        <v>84</v>
      </c>
      <c r="AY331" s="247" t="s">
        <v>211</v>
      </c>
    </row>
    <row r="332" s="2" customFormat="1">
      <c r="A332" s="40"/>
      <c r="B332" s="41"/>
      <c r="C332" s="218" t="s">
        <v>526</v>
      </c>
      <c r="D332" s="218" t="s">
        <v>213</v>
      </c>
      <c r="E332" s="219" t="s">
        <v>1974</v>
      </c>
      <c r="F332" s="220" t="s">
        <v>1975</v>
      </c>
      <c r="G332" s="221" t="s">
        <v>345</v>
      </c>
      <c r="H332" s="222">
        <v>63.5</v>
      </c>
      <c r="I332" s="223"/>
      <c r="J332" s="223"/>
      <c r="K332" s="224">
        <f>ROUND(P332*H332,2)</f>
        <v>0</v>
      </c>
      <c r="L332" s="220" t="s">
        <v>217</v>
      </c>
      <c r="M332" s="46"/>
      <c r="N332" s="225" t="s">
        <v>22</v>
      </c>
      <c r="O332" s="226" t="s">
        <v>46</v>
      </c>
      <c r="P332" s="227">
        <f>I332+J332</f>
        <v>0</v>
      </c>
      <c r="Q332" s="227">
        <f>ROUND(I332*H332,2)</f>
        <v>0</v>
      </c>
      <c r="R332" s="227">
        <f>ROUND(J332*H332,2)</f>
        <v>0</v>
      </c>
      <c r="S332" s="86"/>
      <c r="T332" s="228">
        <f>S332*H332</f>
        <v>0</v>
      </c>
      <c r="U332" s="228">
        <v>0</v>
      </c>
      <c r="V332" s="228">
        <f>U332*H332</f>
        <v>0</v>
      </c>
      <c r="W332" s="228">
        <v>0.24299999999999999</v>
      </c>
      <c r="X332" s="229">
        <f>W332*H332</f>
        <v>15.4305</v>
      </c>
      <c r="Y332" s="40"/>
      <c r="Z332" s="40"/>
      <c r="AA332" s="40"/>
      <c r="AB332" s="40"/>
      <c r="AC332" s="40"/>
      <c r="AD332" s="40"/>
      <c r="AE332" s="40"/>
      <c r="AR332" s="230" t="s">
        <v>218</v>
      </c>
      <c r="AT332" s="230" t="s">
        <v>213</v>
      </c>
      <c r="AU332" s="230" t="s">
        <v>86</v>
      </c>
      <c r="AY332" s="19" t="s">
        <v>211</v>
      </c>
      <c r="BE332" s="231">
        <f>IF(O332="základní",K332,0)</f>
        <v>0</v>
      </c>
      <c r="BF332" s="231">
        <f>IF(O332="snížená",K332,0)</f>
        <v>0</v>
      </c>
      <c r="BG332" s="231">
        <f>IF(O332="zákl. přenesená",K332,0)</f>
        <v>0</v>
      </c>
      <c r="BH332" s="231">
        <f>IF(O332="sníž. přenesená",K332,0)</f>
        <v>0</v>
      </c>
      <c r="BI332" s="231">
        <f>IF(O332="nulová",K332,0)</f>
        <v>0</v>
      </c>
      <c r="BJ332" s="19" t="s">
        <v>84</v>
      </c>
      <c r="BK332" s="231">
        <f>ROUND(P332*H332,2)</f>
        <v>0</v>
      </c>
      <c r="BL332" s="19" t="s">
        <v>218</v>
      </c>
      <c r="BM332" s="230" t="s">
        <v>3006</v>
      </c>
    </row>
    <row r="333" s="2" customFormat="1">
      <c r="A333" s="40"/>
      <c r="B333" s="41"/>
      <c r="C333" s="42"/>
      <c r="D333" s="232" t="s">
        <v>220</v>
      </c>
      <c r="E333" s="42"/>
      <c r="F333" s="233" t="s">
        <v>1977</v>
      </c>
      <c r="G333" s="42"/>
      <c r="H333" s="42"/>
      <c r="I333" s="234"/>
      <c r="J333" s="234"/>
      <c r="K333" s="42"/>
      <c r="L333" s="42"/>
      <c r="M333" s="46"/>
      <c r="N333" s="235"/>
      <c r="O333" s="236"/>
      <c r="P333" s="86"/>
      <c r="Q333" s="86"/>
      <c r="R333" s="86"/>
      <c r="S333" s="86"/>
      <c r="T333" s="86"/>
      <c r="U333" s="86"/>
      <c r="V333" s="86"/>
      <c r="W333" s="86"/>
      <c r="X333" s="87"/>
      <c r="Y333" s="40"/>
      <c r="Z333" s="40"/>
      <c r="AA333" s="40"/>
      <c r="AB333" s="40"/>
      <c r="AC333" s="40"/>
      <c r="AD333" s="40"/>
      <c r="AE333" s="40"/>
      <c r="AT333" s="19" t="s">
        <v>220</v>
      </c>
      <c r="AU333" s="19" t="s">
        <v>86</v>
      </c>
    </row>
    <row r="334" s="13" customFormat="1">
      <c r="A334" s="13"/>
      <c r="B334" s="237"/>
      <c r="C334" s="238"/>
      <c r="D334" s="232" t="s">
        <v>222</v>
      </c>
      <c r="E334" s="239" t="s">
        <v>22</v>
      </c>
      <c r="F334" s="240" t="s">
        <v>2962</v>
      </c>
      <c r="G334" s="238"/>
      <c r="H334" s="241">
        <v>63.5</v>
      </c>
      <c r="I334" s="242"/>
      <c r="J334" s="242"/>
      <c r="K334" s="238"/>
      <c r="L334" s="238"/>
      <c r="M334" s="243"/>
      <c r="N334" s="244"/>
      <c r="O334" s="245"/>
      <c r="P334" s="245"/>
      <c r="Q334" s="245"/>
      <c r="R334" s="245"/>
      <c r="S334" s="245"/>
      <c r="T334" s="245"/>
      <c r="U334" s="245"/>
      <c r="V334" s="245"/>
      <c r="W334" s="245"/>
      <c r="X334" s="246"/>
      <c r="Y334" s="13"/>
      <c r="Z334" s="13"/>
      <c r="AA334" s="13"/>
      <c r="AB334" s="13"/>
      <c r="AC334" s="13"/>
      <c r="AD334" s="13"/>
      <c r="AE334" s="13"/>
      <c r="AT334" s="247" t="s">
        <v>222</v>
      </c>
      <c r="AU334" s="247" t="s">
        <v>86</v>
      </c>
      <c r="AV334" s="13" t="s">
        <v>86</v>
      </c>
      <c r="AW334" s="13" t="s">
        <v>5</v>
      </c>
      <c r="AX334" s="13" t="s">
        <v>84</v>
      </c>
      <c r="AY334" s="247" t="s">
        <v>211</v>
      </c>
    </row>
    <row r="335" s="2" customFormat="1" ht="24.15" customHeight="1">
      <c r="A335" s="40"/>
      <c r="B335" s="41"/>
      <c r="C335" s="218" t="s">
        <v>531</v>
      </c>
      <c r="D335" s="218" t="s">
        <v>213</v>
      </c>
      <c r="E335" s="219" t="s">
        <v>1985</v>
      </c>
      <c r="F335" s="220" t="s">
        <v>1986</v>
      </c>
      <c r="G335" s="221" t="s">
        <v>497</v>
      </c>
      <c r="H335" s="222">
        <v>1</v>
      </c>
      <c r="I335" s="223"/>
      <c r="J335" s="223"/>
      <c r="K335" s="224">
        <f>ROUND(P335*H335,2)</f>
        <v>0</v>
      </c>
      <c r="L335" s="220" t="s">
        <v>217</v>
      </c>
      <c r="M335" s="46"/>
      <c r="N335" s="225" t="s">
        <v>22</v>
      </c>
      <c r="O335" s="226" t="s">
        <v>46</v>
      </c>
      <c r="P335" s="227">
        <f>I335+J335</f>
        <v>0</v>
      </c>
      <c r="Q335" s="227">
        <f>ROUND(I335*H335,2)</f>
        <v>0</v>
      </c>
      <c r="R335" s="227">
        <f>ROUND(J335*H335,2)</f>
        <v>0</v>
      </c>
      <c r="S335" s="86"/>
      <c r="T335" s="228">
        <f>S335*H335</f>
        <v>0</v>
      </c>
      <c r="U335" s="228">
        <v>0</v>
      </c>
      <c r="V335" s="228">
        <f>U335*H335</f>
        <v>0</v>
      </c>
      <c r="W335" s="228">
        <v>0.053999999999999999</v>
      </c>
      <c r="X335" s="229">
        <f>W335*H335</f>
        <v>0.053999999999999999</v>
      </c>
      <c r="Y335" s="40"/>
      <c r="Z335" s="40"/>
      <c r="AA335" s="40"/>
      <c r="AB335" s="40"/>
      <c r="AC335" s="40"/>
      <c r="AD335" s="40"/>
      <c r="AE335" s="40"/>
      <c r="AR335" s="230" t="s">
        <v>218</v>
      </c>
      <c r="AT335" s="230" t="s">
        <v>213</v>
      </c>
      <c r="AU335" s="230" t="s">
        <v>86</v>
      </c>
      <c r="AY335" s="19" t="s">
        <v>211</v>
      </c>
      <c r="BE335" s="231">
        <f>IF(O335="základní",K335,0)</f>
        <v>0</v>
      </c>
      <c r="BF335" s="231">
        <f>IF(O335="snížená",K335,0)</f>
        <v>0</v>
      </c>
      <c r="BG335" s="231">
        <f>IF(O335="zákl. přenesená",K335,0)</f>
        <v>0</v>
      </c>
      <c r="BH335" s="231">
        <f>IF(O335="sníž. přenesená",K335,0)</f>
        <v>0</v>
      </c>
      <c r="BI335" s="231">
        <f>IF(O335="nulová",K335,0)</f>
        <v>0</v>
      </c>
      <c r="BJ335" s="19" t="s">
        <v>84</v>
      </c>
      <c r="BK335" s="231">
        <f>ROUND(P335*H335,2)</f>
        <v>0</v>
      </c>
      <c r="BL335" s="19" t="s">
        <v>218</v>
      </c>
      <c r="BM335" s="230" t="s">
        <v>3007</v>
      </c>
    </row>
    <row r="336" s="2" customFormat="1">
      <c r="A336" s="40"/>
      <c r="B336" s="41"/>
      <c r="C336" s="42"/>
      <c r="D336" s="232" t="s">
        <v>220</v>
      </c>
      <c r="E336" s="42"/>
      <c r="F336" s="233" t="s">
        <v>1988</v>
      </c>
      <c r="G336" s="42"/>
      <c r="H336" s="42"/>
      <c r="I336" s="234"/>
      <c r="J336" s="234"/>
      <c r="K336" s="42"/>
      <c r="L336" s="42"/>
      <c r="M336" s="46"/>
      <c r="N336" s="235"/>
      <c r="O336" s="236"/>
      <c r="P336" s="86"/>
      <c r="Q336" s="86"/>
      <c r="R336" s="86"/>
      <c r="S336" s="86"/>
      <c r="T336" s="86"/>
      <c r="U336" s="86"/>
      <c r="V336" s="86"/>
      <c r="W336" s="86"/>
      <c r="X336" s="87"/>
      <c r="Y336" s="40"/>
      <c r="Z336" s="40"/>
      <c r="AA336" s="40"/>
      <c r="AB336" s="40"/>
      <c r="AC336" s="40"/>
      <c r="AD336" s="40"/>
      <c r="AE336" s="40"/>
      <c r="AT336" s="19" t="s">
        <v>220</v>
      </c>
      <c r="AU336" s="19" t="s">
        <v>86</v>
      </c>
    </row>
    <row r="337" s="13" customFormat="1">
      <c r="A337" s="13"/>
      <c r="B337" s="237"/>
      <c r="C337" s="238"/>
      <c r="D337" s="232" t="s">
        <v>222</v>
      </c>
      <c r="E337" s="239" t="s">
        <v>22</v>
      </c>
      <c r="F337" s="240" t="s">
        <v>573</v>
      </c>
      <c r="G337" s="238"/>
      <c r="H337" s="241">
        <v>1</v>
      </c>
      <c r="I337" s="242"/>
      <c r="J337" s="242"/>
      <c r="K337" s="238"/>
      <c r="L337" s="238"/>
      <c r="M337" s="243"/>
      <c r="N337" s="244"/>
      <c r="O337" s="245"/>
      <c r="P337" s="245"/>
      <c r="Q337" s="245"/>
      <c r="R337" s="245"/>
      <c r="S337" s="245"/>
      <c r="T337" s="245"/>
      <c r="U337" s="245"/>
      <c r="V337" s="245"/>
      <c r="W337" s="245"/>
      <c r="X337" s="246"/>
      <c r="Y337" s="13"/>
      <c r="Z337" s="13"/>
      <c r="AA337" s="13"/>
      <c r="AB337" s="13"/>
      <c r="AC337" s="13"/>
      <c r="AD337" s="13"/>
      <c r="AE337" s="13"/>
      <c r="AT337" s="247" t="s">
        <v>222</v>
      </c>
      <c r="AU337" s="247" t="s">
        <v>86</v>
      </c>
      <c r="AV337" s="13" t="s">
        <v>86</v>
      </c>
      <c r="AW337" s="13" t="s">
        <v>5</v>
      </c>
      <c r="AX337" s="13" t="s">
        <v>84</v>
      </c>
      <c r="AY337" s="247" t="s">
        <v>211</v>
      </c>
    </row>
    <row r="338" s="2" customFormat="1" ht="24.15" customHeight="1">
      <c r="A338" s="40"/>
      <c r="B338" s="41"/>
      <c r="C338" s="218" t="s">
        <v>537</v>
      </c>
      <c r="D338" s="218" t="s">
        <v>213</v>
      </c>
      <c r="E338" s="219" t="s">
        <v>1989</v>
      </c>
      <c r="F338" s="220" t="s">
        <v>1990</v>
      </c>
      <c r="G338" s="221" t="s">
        <v>345</v>
      </c>
      <c r="H338" s="222">
        <v>17.27</v>
      </c>
      <c r="I338" s="223"/>
      <c r="J338" s="223"/>
      <c r="K338" s="224">
        <f>ROUND(P338*H338,2)</f>
        <v>0</v>
      </c>
      <c r="L338" s="220" t="s">
        <v>217</v>
      </c>
      <c r="M338" s="46"/>
      <c r="N338" s="225" t="s">
        <v>22</v>
      </c>
      <c r="O338" s="226" t="s">
        <v>46</v>
      </c>
      <c r="P338" s="227">
        <f>I338+J338</f>
        <v>0</v>
      </c>
      <c r="Q338" s="227">
        <f>ROUND(I338*H338,2)</f>
        <v>0</v>
      </c>
      <c r="R338" s="227">
        <f>ROUND(J338*H338,2)</f>
        <v>0</v>
      </c>
      <c r="S338" s="86"/>
      <c r="T338" s="228">
        <f>S338*H338</f>
        <v>0</v>
      </c>
      <c r="U338" s="228">
        <v>0.0039519999999999998</v>
      </c>
      <c r="V338" s="228">
        <f>U338*H338</f>
        <v>0.068251039999999999</v>
      </c>
      <c r="W338" s="228">
        <v>0.16</v>
      </c>
      <c r="X338" s="229">
        <f>W338*H338</f>
        <v>2.7631999999999999</v>
      </c>
      <c r="Y338" s="40"/>
      <c r="Z338" s="40"/>
      <c r="AA338" s="40"/>
      <c r="AB338" s="40"/>
      <c r="AC338" s="40"/>
      <c r="AD338" s="40"/>
      <c r="AE338" s="40"/>
      <c r="AR338" s="230" t="s">
        <v>218</v>
      </c>
      <c r="AT338" s="230" t="s">
        <v>213</v>
      </c>
      <c r="AU338" s="230" t="s">
        <v>86</v>
      </c>
      <c r="AY338" s="19" t="s">
        <v>211</v>
      </c>
      <c r="BE338" s="231">
        <f>IF(O338="základní",K338,0)</f>
        <v>0</v>
      </c>
      <c r="BF338" s="231">
        <f>IF(O338="snížená",K338,0)</f>
        <v>0</v>
      </c>
      <c r="BG338" s="231">
        <f>IF(O338="zákl. přenesená",K338,0)</f>
        <v>0</v>
      </c>
      <c r="BH338" s="231">
        <f>IF(O338="sníž. přenesená",K338,0)</f>
        <v>0</v>
      </c>
      <c r="BI338" s="231">
        <f>IF(O338="nulová",K338,0)</f>
        <v>0</v>
      </c>
      <c r="BJ338" s="19" t="s">
        <v>84</v>
      </c>
      <c r="BK338" s="231">
        <f>ROUND(P338*H338,2)</f>
        <v>0</v>
      </c>
      <c r="BL338" s="19" t="s">
        <v>218</v>
      </c>
      <c r="BM338" s="230" t="s">
        <v>3008</v>
      </c>
    </row>
    <row r="339" s="2" customFormat="1">
      <c r="A339" s="40"/>
      <c r="B339" s="41"/>
      <c r="C339" s="42"/>
      <c r="D339" s="232" t="s">
        <v>220</v>
      </c>
      <c r="E339" s="42"/>
      <c r="F339" s="233" t="s">
        <v>1992</v>
      </c>
      <c r="G339" s="42"/>
      <c r="H339" s="42"/>
      <c r="I339" s="234"/>
      <c r="J339" s="234"/>
      <c r="K339" s="42"/>
      <c r="L339" s="42"/>
      <c r="M339" s="46"/>
      <c r="N339" s="235"/>
      <c r="O339" s="236"/>
      <c r="P339" s="86"/>
      <c r="Q339" s="86"/>
      <c r="R339" s="86"/>
      <c r="S339" s="86"/>
      <c r="T339" s="86"/>
      <c r="U339" s="86"/>
      <c r="V339" s="86"/>
      <c r="W339" s="86"/>
      <c r="X339" s="87"/>
      <c r="Y339" s="40"/>
      <c r="Z339" s="40"/>
      <c r="AA339" s="40"/>
      <c r="AB339" s="40"/>
      <c r="AC339" s="40"/>
      <c r="AD339" s="40"/>
      <c r="AE339" s="40"/>
      <c r="AT339" s="19" t="s">
        <v>220</v>
      </c>
      <c r="AU339" s="19" t="s">
        <v>86</v>
      </c>
    </row>
    <row r="340" s="13" customFormat="1">
      <c r="A340" s="13"/>
      <c r="B340" s="237"/>
      <c r="C340" s="238"/>
      <c r="D340" s="232" t="s">
        <v>222</v>
      </c>
      <c r="E340" s="239" t="s">
        <v>22</v>
      </c>
      <c r="F340" s="240" t="s">
        <v>2964</v>
      </c>
      <c r="G340" s="238"/>
      <c r="H340" s="241">
        <v>17.27</v>
      </c>
      <c r="I340" s="242"/>
      <c r="J340" s="242"/>
      <c r="K340" s="238"/>
      <c r="L340" s="238"/>
      <c r="M340" s="243"/>
      <c r="N340" s="244"/>
      <c r="O340" s="245"/>
      <c r="P340" s="245"/>
      <c r="Q340" s="245"/>
      <c r="R340" s="245"/>
      <c r="S340" s="245"/>
      <c r="T340" s="245"/>
      <c r="U340" s="245"/>
      <c r="V340" s="245"/>
      <c r="W340" s="245"/>
      <c r="X340" s="246"/>
      <c r="Y340" s="13"/>
      <c r="Z340" s="13"/>
      <c r="AA340" s="13"/>
      <c r="AB340" s="13"/>
      <c r="AC340" s="13"/>
      <c r="AD340" s="13"/>
      <c r="AE340" s="13"/>
      <c r="AT340" s="247" t="s">
        <v>222</v>
      </c>
      <c r="AU340" s="247" t="s">
        <v>86</v>
      </c>
      <c r="AV340" s="13" t="s">
        <v>86</v>
      </c>
      <c r="AW340" s="13" t="s">
        <v>5</v>
      </c>
      <c r="AX340" s="13" t="s">
        <v>84</v>
      </c>
      <c r="AY340" s="247" t="s">
        <v>211</v>
      </c>
    </row>
    <row r="341" s="2" customFormat="1">
      <c r="A341" s="40"/>
      <c r="B341" s="41"/>
      <c r="C341" s="218" t="s">
        <v>542</v>
      </c>
      <c r="D341" s="218" t="s">
        <v>213</v>
      </c>
      <c r="E341" s="219" t="s">
        <v>1993</v>
      </c>
      <c r="F341" s="220" t="s">
        <v>1994</v>
      </c>
      <c r="G341" s="221" t="s">
        <v>272</v>
      </c>
      <c r="H341" s="222">
        <v>304.30000000000001</v>
      </c>
      <c r="I341" s="223"/>
      <c r="J341" s="223"/>
      <c r="K341" s="224">
        <f>ROUND(P341*H341,2)</f>
        <v>0</v>
      </c>
      <c r="L341" s="220" t="s">
        <v>217</v>
      </c>
      <c r="M341" s="46"/>
      <c r="N341" s="225" t="s">
        <v>22</v>
      </c>
      <c r="O341" s="226" t="s">
        <v>46</v>
      </c>
      <c r="P341" s="227">
        <f>I341+J341</f>
        <v>0</v>
      </c>
      <c r="Q341" s="227">
        <f>ROUND(I341*H341,2)</f>
        <v>0</v>
      </c>
      <c r="R341" s="227">
        <f>ROUND(J341*H341,2)</f>
        <v>0</v>
      </c>
      <c r="S341" s="86"/>
      <c r="T341" s="228">
        <f>S341*H341</f>
        <v>0</v>
      </c>
      <c r="U341" s="228">
        <v>0</v>
      </c>
      <c r="V341" s="228">
        <f>U341*H341</f>
        <v>0</v>
      </c>
      <c r="W341" s="228">
        <v>0.02</v>
      </c>
      <c r="X341" s="229">
        <f>W341*H341</f>
        <v>6.0860000000000003</v>
      </c>
      <c r="Y341" s="40"/>
      <c r="Z341" s="40"/>
      <c r="AA341" s="40"/>
      <c r="AB341" s="40"/>
      <c r="AC341" s="40"/>
      <c r="AD341" s="40"/>
      <c r="AE341" s="40"/>
      <c r="AR341" s="230" t="s">
        <v>218</v>
      </c>
      <c r="AT341" s="230" t="s">
        <v>213</v>
      </c>
      <c r="AU341" s="230" t="s">
        <v>86</v>
      </c>
      <c r="AY341" s="19" t="s">
        <v>211</v>
      </c>
      <c r="BE341" s="231">
        <f>IF(O341="základní",K341,0)</f>
        <v>0</v>
      </c>
      <c r="BF341" s="231">
        <f>IF(O341="snížená",K341,0)</f>
        <v>0</v>
      </c>
      <c r="BG341" s="231">
        <f>IF(O341="zákl. přenesená",K341,0)</f>
        <v>0</v>
      </c>
      <c r="BH341" s="231">
        <f>IF(O341="sníž. přenesená",K341,0)</f>
        <v>0</v>
      </c>
      <c r="BI341" s="231">
        <f>IF(O341="nulová",K341,0)</f>
        <v>0</v>
      </c>
      <c r="BJ341" s="19" t="s">
        <v>84</v>
      </c>
      <c r="BK341" s="231">
        <f>ROUND(P341*H341,2)</f>
        <v>0</v>
      </c>
      <c r="BL341" s="19" t="s">
        <v>218</v>
      </c>
      <c r="BM341" s="230" t="s">
        <v>3009</v>
      </c>
    </row>
    <row r="342" s="2" customFormat="1">
      <c r="A342" s="40"/>
      <c r="B342" s="41"/>
      <c r="C342" s="42"/>
      <c r="D342" s="232" t="s">
        <v>220</v>
      </c>
      <c r="E342" s="42"/>
      <c r="F342" s="233" t="s">
        <v>1996</v>
      </c>
      <c r="G342" s="42"/>
      <c r="H342" s="42"/>
      <c r="I342" s="234"/>
      <c r="J342" s="234"/>
      <c r="K342" s="42"/>
      <c r="L342" s="42"/>
      <c r="M342" s="46"/>
      <c r="N342" s="235"/>
      <c r="O342" s="236"/>
      <c r="P342" s="86"/>
      <c r="Q342" s="86"/>
      <c r="R342" s="86"/>
      <c r="S342" s="86"/>
      <c r="T342" s="86"/>
      <c r="U342" s="86"/>
      <c r="V342" s="86"/>
      <c r="W342" s="86"/>
      <c r="X342" s="87"/>
      <c r="Y342" s="40"/>
      <c r="Z342" s="40"/>
      <c r="AA342" s="40"/>
      <c r="AB342" s="40"/>
      <c r="AC342" s="40"/>
      <c r="AD342" s="40"/>
      <c r="AE342" s="40"/>
      <c r="AT342" s="19" t="s">
        <v>220</v>
      </c>
      <c r="AU342" s="19" t="s">
        <v>86</v>
      </c>
    </row>
    <row r="343" s="13" customFormat="1">
      <c r="A343" s="13"/>
      <c r="B343" s="237"/>
      <c r="C343" s="238"/>
      <c r="D343" s="232" t="s">
        <v>222</v>
      </c>
      <c r="E343" s="239" t="s">
        <v>22</v>
      </c>
      <c r="F343" s="240" t="s">
        <v>2874</v>
      </c>
      <c r="G343" s="238"/>
      <c r="H343" s="241">
        <v>304.30000000000001</v>
      </c>
      <c r="I343" s="242"/>
      <c r="J343" s="242"/>
      <c r="K343" s="238"/>
      <c r="L343" s="238"/>
      <c r="M343" s="243"/>
      <c r="N343" s="244"/>
      <c r="O343" s="245"/>
      <c r="P343" s="245"/>
      <c r="Q343" s="245"/>
      <c r="R343" s="245"/>
      <c r="S343" s="245"/>
      <c r="T343" s="245"/>
      <c r="U343" s="245"/>
      <c r="V343" s="245"/>
      <c r="W343" s="245"/>
      <c r="X343" s="246"/>
      <c r="Y343" s="13"/>
      <c r="Z343" s="13"/>
      <c r="AA343" s="13"/>
      <c r="AB343" s="13"/>
      <c r="AC343" s="13"/>
      <c r="AD343" s="13"/>
      <c r="AE343" s="13"/>
      <c r="AT343" s="247" t="s">
        <v>222</v>
      </c>
      <c r="AU343" s="247" t="s">
        <v>86</v>
      </c>
      <c r="AV343" s="13" t="s">
        <v>86</v>
      </c>
      <c r="AW343" s="13" t="s">
        <v>5</v>
      </c>
      <c r="AX343" s="13" t="s">
        <v>84</v>
      </c>
      <c r="AY343" s="247" t="s">
        <v>211</v>
      </c>
    </row>
    <row r="344" s="2" customFormat="1">
      <c r="A344" s="40"/>
      <c r="B344" s="41"/>
      <c r="C344" s="218" t="s">
        <v>548</v>
      </c>
      <c r="D344" s="218" t="s">
        <v>213</v>
      </c>
      <c r="E344" s="219" t="s">
        <v>1997</v>
      </c>
      <c r="F344" s="220" t="s">
        <v>1998</v>
      </c>
      <c r="G344" s="221" t="s">
        <v>272</v>
      </c>
      <c r="H344" s="222">
        <v>694.12099999999998</v>
      </c>
      <c r="I344" s="223"/>
      <c r="J344" s="223"/>
      <c r="K344" s="224">
        <f>ROUND(P344*H344,2)</f>
        <v>0</v>
      </c>
      <c r="L344" s="220" t="s">
        <v>217</v>
      </c>
      <c r="M344" s="46"/>
      <c r="N344" s="225" t="s">
        <v>22</v>
      </c>
      <c r="O344" s="226" t="s">
        <v>46</v>
      </c>
      <c r="P344" s="227">
        <f>I344+J344</f>
        <v>0</v>
      </c>
      <c r="Q344" s="227">
        <f>ROUND(I344*H344,2)</f>
        <v>0</v>
      </c>
      <c r="R344" s="227">
        <f>ROUND(J344*H344,2)</f>
        <v>0</v>
      </c>
      <c r="S344" s="86"/>
      <c r="T344" s="228">
        <f>S344*H344</f>
        <v>0</v>
      </c>
      <c r="U344" s="228">
        <v>0</v>
      </c>
      <c r="V344" s="228">
        <f>U344*H344</f>
        <v>0</v>
      </c>
      <c r="W344" s="228">
        <v>0.045999999999999999</v>
      </c>
      <c r="X344" s="229">
        <f>W344*H344</f>
        <v>31.929565999999998</v>
      </c>
      <c r="Y344" s="40"/>
      <c r="Z344" s="40"/>
      <c r="AA344" s="40"/>
      <c r="AB344" s="40"/>
      <c r="AC344" s="40"/>
      <c r="AD344" s="40"/>
      <c r="AE344" s="40"/>
      <c r="AR344" s="230" t="s">
        <v>218</v>
      </c>
      <c r="AT344" s="230" t="s">
        <v>213</v>
      </c>
      <c r="AU344" s="230" t="s">
        <v>86</v>
      </c>
      <c r="AY344" s="19" t="s">
        <v>211</v>
      </c>
      <c r="BE344" s="231">
        <f>IF(O344="základní",K344,0)</f>
        <v>0</v>
      </c>
      <c r="BF344" s="231">
        <f>IF(O344="snížená",K344,0)</f>
        <v>0</v>
      </c>
      <c r="BG344" s="231">
        <f>IF(O344="zákl. přenesená",K344,0)</f>
        <v>0</v>
      </c>
      <c r="BH344" s="231">
        <f>IF(O344="sníž. přenesená",K344,0)</f>
        <v>0</v>
      </c>
      <c r="BI344" s="231">
        <f>IF(O344="nulová",K344,0)</f>
        <v>0</v>
      </c>
      <c r="BJ344" s="19" t="s">
        <v>84</v>
      </c>
      <c r="BK344" s="231">
        <f>ROUND(P344*H344,2)</f>
        <v>0</v>
      </c>
      <c r="BL344" s="19" t="s">
        <v>218</v>
      </c>
      <c r="BM344" s="230" t="s">
        <v>3010</v>
      </c>
    </row>
    <row r="345" s="2" customFormat="1">
      <c r="A345" s="40"/>
      <c r="B345" s="41"/>
      <c r="C345" s="42"/>
      <c r="D345" s="232" t="s">
        <v>220</v>
      </c>
      <c r="E345" s="42"/>
      <c r="F345" s="233" t="s">
        <v>2000</v>
      </c>
      <c r="G345" s="42"/>
      <c r="H345" s="42"/>
      <c r="I345" s="234"/>
      <c r="J345" s="234"/>
      <c r="K345" s="42"/>
      <c r="L345" s="42"/>
      <c r="M345" s="46"/>
      <c r="N345" s="235"/>
      <c r="O345" s="236"/>
      <c r="P345" s="86"/>
      <c r="Q345" s="86"/>
      <c r="R345" s="86"/>
      <c r="S345" s="86"/>
      <c r="T345" s="86"/>
      <c r="U345" s="86"/>
      <c r="V345" s="86"/>
      <c r="W345" s="86"/>
      <c r="X345" s="87"/>
      <c r="Y345" s="40"/>
      <c r="Z345" s="40"/>
      <c r="AA345" s="40"/>
      <c r="AB345" s="40"/>
      <c r="AC345" s="40"/>
      <c r="AD345" s="40"/>
      <c r="AE345" s="40"/>
      <c r="AT345" s="19" t="s">
        <v>220</v>
      </c>
      <c r="AU345" s="19" t="s">
        <v>86</v>
      </c>
    </row>
    <row r="346" s="13" customFormat="1">
      <c r="A346" s="13"/>
      <c r="B346" s="237"/>
      <c r="C346" s="238"/>
      <c r="D346" s="232" t="s">
        <v>222</v>
      </c>
      <c r="E346" s="239" t="s">
        <v>22</v>
      </c>
      <c r="F346" s="240" t="s">
        <v>2883</v>
      </c>
      <c r="G346" s="238"/>
      <c r="H346" s="241">
        <v>211.43700000000001</v>
      </c>
      <c r="I346" s="242"/>
      <c r="J346" s="242"/>
      <c r="K346" s="238"/>
      <c r="L346" s="238"/>
      <c r="M346" s="243"/>
      <c r="N346" s="244"/>
      <c r="O346" s="245"/>
      <c r="P346" s="245"/>
      <c r="Q346" s="245"/>
      <c r="R346" s="245"/>
      <c r="S346" s="245"/>
      <c r="T346" s="245"/>
      <c r="U346" s="245"/>
      <c r="V346" s="245"/>
      <c r="W346" s="245"/>
      <c r="X346" s="246"/>
      <c r="Y346" s="13"/>
      <c r="Z346" s="13"/>
      <c r="AA346" s="13"/>
      <c r="AB346" s="13"/>
      <c r="AC346" s="13"/>
      <c r="AD346" s="13"/>
      <c r="AE346" s="13"/>
      <c r="AT346" s="247" t="s">
        <v>222</v>
      </c>
      <c r="AU346" s="247" t="s">
        <v>86</v>
      </c>
      <c r="AV346" s="13" t="s">
        <v>86</v>
      </c>
      <c r="AW346" s="13" t="s">
        <v>5</v>
      </c>
      <c r="AX346" s="13" t="s">
        <v>77</v>
      </c>
      <c r="AY346" s="247" t="s">
        <v>211</v>
      </c>
    </row>
    <row r="347" s="13" customFormat="1">
      <c r="A347" s="13"/>
      <c r="B347" s="237"/>
      <c r="C347" s="238"/>
      <c r="D347" s="232" t="s">
        <v>222</v>
      </c>
      <c r="E347" s="239" t="s">
        <v>22</v>
      </c>
      <c r="F347" s="240" t="s">
        <v>2884</v>
      </c>
      <c r="G347" s="238"/>
      <c r="H347" s="241">
        <v>0.45100000000000001</v>
      </c>
      <c r="I347" s="242"/>
      <c r="J347" s="242"/>
      <c r="K347" s="238"/>
      <c r="L347" s="238"/>
      <c r="M347" s="243"/>
      <c r="N347" s="244"/>
      <c r="O347" s="245"/>
      <c r="P347" s="245"/>
      <c r="Q347" s="245"/>
      <c r="R347" s="245"/>
      <c r="S347" s="245"/>
      <c r="T347" s="245"/>
      <c r="U347" s="245"/>
      <c r="V347" s="245"/>
      <c r="W347" s="245"/>
      <c r="X347" s="246"/>
      <c r="Y347" s="13"/>
      <c r="Z347" s="13"/>
      <c r="AA347" s="13"/>
      <c r="AB347" s="13"/>
      <c r="AC347" s="13"/>
      <c r="AD347" s="13"/>
      <c r="AE347" s="13"/>
      <c r="AT347" s="247" t="s">
        <v>222</v>
      </c>
      <c r="AU347" s="247" t="s">
        <v>86</v>
      </c>
      <c r="AV347" s="13" t="s">
        <v>86</v>
      </c>
      <c r="AW347" s="13" t="s">
        <v>5</v>
      </c>
      <c r="AX347" s="13" t="s">
        <v>77</v>
      </c>
      <c r="AY347" s="247" t="s">
        <v>211</v>
      </c>
    </row>
    <row r="348" s="13" customFormat="1">
      <c r="A348" s="13"/>
      <c r="B348" s="237"/>
      <c r="C348" s="238"/>
      <c r="D348" s="232" t="s">
        <v>222</v>
      </c>
      <c r="E348" s="239" t="s">
        <v>22</v>
      </c>
      <c r="F348" s="240" t="s">
        <v>2885</v>
      </c>
      <c r="G348" s="238"/>
      <c r="H348" s="241">
        <v>84.597999999999999</v>
      </c>
      <c r="I348" s="242"/>
      <c r="J348" s="242"/>
      <c r="K348" s="238"/>
      <c r="L348" s="238"/>
      <c r="M348" s="243"/>
      <c r="N348" s="244"/>
      <c r="O348" s="245"/>
      <c r="P348" s="245"/>
      <c r="Q348" s="245"/>
      <c r="R348" s="245"/>
      <c r="S348" s="245"/>
      <c r="T348" s="245"/>
      <c r="U348" s="245"/>
      <c r="V348" s="245"/>
      <c r="W348" s="245"/>
      <c r="X348" s="246"/>
      <c r="Y348" s="13"/>
      <c r="Z348" s="13"/>
      <c r="AA348" s="13"/>
      <c r="AB348" s="13"/>
      <c r="AC348" s="13"/>
      <c r="AD348" s="13"/>
      <c r="AE348" s="13"/>
      <c r="AT348" s="247" t="s">
        <v>222</v>
      </c>
      <c r="AU348" s="247" t="s">
        <v>86</v>
      </c>
      <c r="AV348" s="13" t="s">
        <v>86</v>
      </c>
      <c r="AW348" s="13" t="s">
        <v>5</v>
      </c>
      <c r="AX348" s="13" t="s">
        <v>77</v>
      </c>
      <c r="AY348" s="247" t="s">
        <v>211</v>
      </c>
    </row>
    <row r="349" s="13" customFormat="1">
      <c r="A349" s="13"/>
      <c r="B349" s="237"/>
      <c r="C349" s="238"/>
      <c r="D349" s="232" t="s">
        <v>222</v>
      </c>
      <c r="E349" s="239" t="s">
        <v>22</v>
      </c>
      <c r="F349" s="240" t="s">
        <v>2886</v>
      </c>
      <c r="G349" s="238"/>
      <c r="H349" s="241">
        <v>1.05</v>
      </c>
      <c r="I349" s="242"/>
      <c r="J349" s="242"/>
      <c r="K349" s="238"/>
      <c r="L349" s="238"/>
      <c r="M349" s="243"/>
      <c r="N349" s="244"/>
      <c r="O349" s="245"/>
      <c r="P349" s="245"/>
      <c r="Q349" s="245"/>
      <c r="R349" s="245"/>
      <c r="S349" s="245"/>
      <c r="T349" s="245"/>
      <c r="U349" s="245"/>
      <c r="V349" s="245"/>
      <c r="W349" s="245"/>
      <c r="X349" s="246"/>
      <c r="Y349" s="13"/>
      <c r="Z349" s="13"/>
      <c r="AA349" s="13"/>
      <c r="AB349" s="13"/>
      <c r="AC349" s="13"/>
      <c r="AD349" s="13"/>
      <c r="AE349" s="13"/>
      <c r="AT349" s="247" t="s">
        <v>222</v>
      </c>
      <c r="AU349" s="247" t="s">
        <v>86</v>
      </c>
      <c r="AV349" s="13" t="s">
        <v>86</v>
      </c>
      <c r="AW349" s="13" t="s">
        <v>5</v>
      </c>
      <c r="AX349" s="13" t="s">
        <v>77</v>
      </c>
      <c r="AY349" s="247" t="s">
        <v>211</v>
      </c>
    </row>
    <row r="350" s="13" customFormat="1">
      <c r="A350" s="13"/>
      <c r="B350" s="237"/>
      <c r="C350" s="238"/>
      <c r="D350" s="232" t="s">
        <v>222</v>
      </c>
      <c r="E350" s="239" t="s">
        <v>22</v>
      </c>
      <c r="F350" s="240" t="s">
        <v>2887</v>
      </c>
      <c r="G350" s="238"/>
      <c r="H350" s="241">
        <v>2.2000000000000002</v>
      </c>
      <c r="I350" s="242"/>
      <c r="J350" s="242"/>
      <c r="K350" s="238"/>
      <c r="L350" s="238"/>
      <c r="M350" s="243"/>
      <c r="N350" s="244"/>
      <c r="O350" s="245"/>
      <c r="P350" s="245"/>
      <c r="Q350" s="245"/>
      <c r="R350" s="245"/>
      <c r="S350" s="245"/>
      <c r="T350" s="245"/>
      <c r="U350" s="245"/>
      <c r="V350" s="245"/>
      <c r="W350" s="245"/>
      <c r="X350" s="246"/>
      <c r="Y350" s="13"/>
      <c r="Z350" s="13"/>
      <c r="AA350" s="13"/>
      <c r="AB350" s="13"/>
      <c r="AC350" s="13"/>
      <c r="AD350" s="13"/>
      <c r="AE350" s="13"/>
      <c r="AT350" s="247" t="s">
        <v>222</v>
      </c>
      <c r="AU350" s="247" t="s">
        <v>86</v>
      </c>
      <c r="AV350" s="13" t="s">
        <v>86</v>
      </c>
      <c r="AW350" s="13" t="s">
        <v>5</v>
      </c>
      <c r="AX350" s="13" t="s">
        <v>77</v>
      </c>
      <c r="AY350" s="247" t="s">
        <v>211</v>
      </c>
    </row>
    <row r="351" s="13" customFormat="1">
      <c r="A351" s="13"/>
      <c r="B351" s="237"/>
      <c r="C351" s="238"/>
      <c r="D351" s="232" t="s">
        <v>222</v>
      </c>
      <c r="E351" s="239" t="s">
        <v>22</v>
      </c>
      <c r="F351" s="240" t="s">
        <v>2888</v>
      </c>
      <c r="G351" s="238"/>
      <c r="H351" s="241">
        <v>-2.9399999999999999</v>
      </c>
      <c r="I351" s="242"/>
      <c r="J351" s="242"/>
      <c r="K351" s="238"/>
      <c r="L351" s="238"/>
      <c r="M351" s="243"/>
      <c r="N351" s="244"/>
      <c r="O351" s="245"/>
      <c r="P351" s="245"/>
      <c r="Q351" s="245"/>
      <c r="R351" s="245"/>
      <c r="S351" s="245"/>
      <c r="T351" s="245"/>
      <c r="U351" s="245"/>
      <c r="V351" s="245"/>
      <c r="W351" s="245"/>
      <c r="X351" s="246"/>
      <c r="Y351" s="13"/>
      <c r="Z351" s="13"/>
      <c r="AA351" s="13"/>
      <c r="AB351" s="13"/>
      <c r="AC351" s="13"/>
      <c r="AD351" s="13"/>
      <c r="AE351" s="13"/>
      <c r="AT351" s="247" t="s">
        <v>222</v>
      </c>
      <c r="AU351" s="247" t="s">
        <v>86</v>
      </c>
      <c r="AV351" s="13" t="s">
        <v>86</v>
      </c>
      <c r="AW351" s="13" t="s">
        <v>5</v>
      </c>
      <c r="AX351" s="13" t="s">
        <v>77</v>
      </c>
      <c r="AY351" s="247" t="s">
        <v>211</v>
      </c>
    </row>
    <row r="352" s="13" customFormat="1">
      <c r="A352" s="13"/>
      <c r="B352" s="237"/>
      <c r="C352" s="238"/>
      <c r="D352" s="232" t="s">
        <v>222</v>
      </c>
      <c r="E352" s="239" t="s">
        <v>22</v>
      </c>
      <c r="F352" s="240" t="s">
        <v>2889</v>
      </c>
      <c r="G352" s="238"/>
      <c r="H352" s="241">
        <v>111.13200000000001</v>
      </c>
      <c r="I352" s="242"/>
      <c r="J352" s="242"/>
      <c r="K352" s="238"/>
      <c r="L352" s="238"/>
      <c r="M352" s="243"/>
      <c r="N352" s="244"/>
      <c r="O352" s="245"/>
      <c r="P352" s="245"/>
      <c r="Q352" s="245"/>
      <c r="R352" s="245"/>
      <c r="S352" s="245"/>
      <c r="T352" s="245"/>
      <c r="U352" s="245"/>
      <c r="V352" s="245"/>
      <c r="W352" s="245"/>
      <c r="X352" s="246"/>
      <c r="Y352" s="13"/>
      <c r="Z352" s="13"/>
      <c r="AA352" s="13"/>
      <c r="AB352" s="13"/>
      <c r="AC352" s="13"/>
      <c r="AD352" s="13"/>
      <c r="AE352" s="13"/>
      <c r="AT352" s="247" t="s">
        <v>222</v>
      </c>
      <c r="AU352" s="247" t="s">
        <v>86</v>
      </c>
      <c r="AV352" s="13" t="s">
        <v>86</v>
      </c>
      <c r="AW352" s="13" t="s">
        <v>5</v>
      </c>
      <c r="AX352" s="13" t="s">
        <v>77</v>
      </c>
      <c r="AY352" s="247" t="s">
        <v>211</v>
      </c>
    </row>
    <row r="353" s="13" customFormat="1">
      <c r="A353" s="13"/>
      <c r="B353" s="237"/>
      <c r="C353" s="238"/>
      <c r="D353" s="232" t="s">
        <v>222</v>
      </c>
      <c r="E353" s="239" t="s">
        <v>22</v>
      </c>
      <c r="F353" s="240" t="s">
        <v>1768</v>
      </c>
      <c r="G353" s="238"/>
      <c r="H353" s="241">
        <v>-3.6000000000000001</v>
      </c>
      <c r="I353" s="242"/>
      <c r="J353" s="242"/>
      <c r="K353" s="238"/>
      <c r="L353" s="238"/>
      <c r="M353" s="243"/>
      <c r="N353" s="244"/>
      <c r="O353" s="245"/>
      <c r="P353" s="245"/>
      <c r="Q353" s="245"/>
      <c r="R353" s="245"/>
      <c r="S353" s="245"/>
      <c r="T353" s="245"/>
      <c r="U353" s="245"/>
      <c r="V353" s="245"/>
      <c r="W353" s="245"/>
      <c r="X353" s="246"/>
      <c r="Y353" s="13"/>
      <c r="Z353" s="13"/>
      <c r="AA353" s="13"/>
      <c r="AB353" s="13"/>
      <c r="AC353" s="13"/>
      <c r="AD353" s="13"/>
      <c r="AE353" s="13"/>
      <c r="AT353" s="247" t="s">
        <v>222</v>
      </c>
      <c r="AU353" s="247" t="s">
        <v>86</v>
      </c>
      <c r="AV353" s="13" t="s">
        <v>86</v>
      </c>
      <c r="AW353" s="13" t="s">
        <v>5</v>
      </c>
      <c r="AX353" s="13" t="s">
        <v>77</v>
      </c>
      <c r="AY353" s="247" t="s">
        <v>211</v>
      </c>
    </row>
    <row r="354" s="13" customFormat="1">
      <c r="A354" s="13"/>
      <c r="B354" s="237"/>
      <c r="C354" s="238"/>
      <c r="D354" s="232" t="s">
        <v>222</v>
      </c>
      <c r="E354" s="239" t="s">
        <v>22</v>
      </c>
      <c r="F354" s="240" t="s">
        <v>2890</v>
      </c>
      <c r="G354" s="238"/>
      <c r="H354" s="241">
        <v>4.2000000000000002</v>
      </c>
      <c r="I354" s="242"/>
      <c r="J354" s="242"/>
      <c r="K354" s="238"/>
      <c r="L354" s="238"/>
      <c r="M354" s="243"/>
      <c r="N354" s="244"/>
      <c r="O354" s="245"/>
      <c r="P354" s="245"/>
      <c r="Q354" s="245"/>
      <c r="R354" s="245"/>
      <c r="S354" s="245"/>
      <c r="T354" s="245"/>
      <c r="U354" s="245"/>
      <c r="V354" s="245"/>
      <c r="W354" s="245"/>
      <c r="X354" s="246"/>
      <c r="Y354" s="13"/>
      <c r="Z354" s="13"/>
      <c r="AA354" s="13"/>
      <c r="AB354" s="13"/>
      <c r="AC354" s="13"/>
      <c r="AD354" s="13"/>
      <c r="AE354" s="13"/>
      <c r="AT354" s="247" t="s">
        <v>222</v>
      </c>
      <c r="AU354" s="247" t="s">
        <v>86</v>
      </c>
      <c r="AV354" s="13" t="s">
        <v>86</v>
      </c>
      <c r="AW354" s="13" t="s">
        <v>5</v>
      </c>
      <c r="AX354" s="13" t="s">
        <v>77</v>
      </c>
      <c r="AY354" s="247" t="s">
        <v>211</v>
      </c>
    </row>
    <row r="355" s="13" customFormat="1">
      <c r="A355" s="13"/>
      <c r="B355" s="237"/>
      <c r="C355" s="238"/>
      <c r="D355" s="232" t="s">
        <v>222</v>
      </c>
      <c r="E355" s="239" t="s">
        <v>22</v>
      </c>
      <c r="F355" s="240" t="s">
        <v>2891</v>
      </c>
      <c r="G355" s="238"/>
      <c r="H355" s="241">
        <v>3.8929999999999998</v>
      </c>
      <c r="I355" s="242"/>
      <c r="J355" s="242"/>
      <c r="K355" s="238"/>
      <c r="L355" s="238"/>
      <c r="M355" s="243"/>
      <c r="N355" s="244"/>
      <c r="O355" s="245"/>
      <c r="P355" s="245"/>
      <c r="Q355" s="245"/>
      <c r="R355" s="245"/>
      <c r="S355" s="245"/>
      <c r="T355" s="245"/>
      <c r="U355" s="245"/>
      <c r="V355" s="245"/>
      <c r="W355" s="245"/>
      <c r="X355" s="246"/>
      <c r="Y355" s="13"/>
      <c r="Z355" s="13"/>
      <c r="AA355" s="13"/>
      <c r="AB355" s="13"/>
      <c r="AC355" s="13"/>
      <c r="AD355" s="13"/>
      <c r="AE355" s="13"/>
      <c r="AT355" s="247" t="s">
        <v>222</v>
      </c>
      <c r="AU355" s="247" t="s">
        <v>86</v>
      </c>
      <c r="AV355" s="13" t="s">
        <v>86</v>
      </c>
      <c r="AW355" s="13" t="s">
        <v>5</v>
      </c>
      <c r="AX355" s="13" t="s">
        <v>77</v>
      </c>
      <c r="AY355" s="247" t="s">
        <v>211</v>
      </c>
    </row>
    <row r="356" s="13" customFormat="1">
      <c r="A356" s="13"/>
      <c r="B356" s="237"/>
      <c r="C356" s="238"/>
      <c r="D356" s="232" t="s">
        <v>222</v>
      </c>
      <c r="E356" s="239" t="s">
        <v>22</v>
      </c>
      <c r="F356" s="240" t="s">
        <v>2892</v>
      </c>
      <c r="G356" s="238"/>
      <c r="H356" s="241">
        <v>88.893000000000001</v>
      </c>
      <c r="I356" s="242"/>
      <c r="J356" s="242"/>
      <c r="K356" s="238"/>
      <c r="L356" s="238"/>
      <c r="M356" s="243"/>
      <c r="N356" s="244"/>
      <c r="O356" s="245"/>
      <c r="P356" s="245"/>
      <c r="Q356" s="245"/>
      <c r="R356" s="245"/>
      <c r="S356" s="245"/>
      <c r="T356" s="245"/>
      <c r="U356" s="245"/>
      <c r="V356" s="245"/>
      <c r="W356" s="245"/>
      <c r="X356" s="246"/>
      <c r="Y356" s="13"/>
      <c r="Z356" s="13"/>
      <c r="AA356" s="13"/>
      <c r="AB356" s="13"/>
      <c r="AC356" s="13"/>
      <c r="AD356" s="13"/>
      <c r="AE356" s="13"/>
      <c r="AT356" s="247" t="s">
        <v>222</v>
      </c>
      <c r="AU356" s="247" t="s">
        <v>86</v>
      </c>
      <c r="AV356" s="13" t="s">
        <v>86</v>
      </c>
      <c r="AW356" s="13" t="s">
        <v>5</v>
      </c>
      <c r="AX356" s="13" t="s">
        <v>77</v>
      </c>
      <c r="AY356" s="247" t="s">
        <v>211</v>
      </c>
    </row>
    <row r="357" s="13" customFormat="1">
      <c r="A357" s="13"/>
      <c r="B357" s="237"/>
      <c r="C357" s="238"/>
      <c r="D357" s="232" t="s">
        <v>222</v>
      </c>
      <c r="E357" s="239" t="s">
        <v>22</v>
      </c>
      <c r="F357" s="240" t="s">
        <v>1778</v>
      </c>
      <c r="G357" s="238"/>
      <c r="H357" s="241">
        <v>-1.8</v>
      </c>
      <c r="I357" s="242"/>
      <c r="J357" s="242"/>
      <c r="K357" s="238"/>
      <c r="L357" s="238"/>
      <c r="M357" s="243"/>
      <c r="N357" s="244"/>
      <c r="O357" s="245"/>
      <c r="P357" s="245"/>
      <c r="Q357" s="245"/>
      <c r="R357" s="245"/>
      <c r="S357" s="245"/>
      <c r="T357" s="245"/>
      <c r="U357" s="245"/>
      <c r="V357" s="245"/>
      <c r="W357" s="245"/>
      <c r="X357" s="246"/>
      <c r="Y357" s="13"/>
      <c r="Z357" s="13"/>
      <c r="AA357" s="13"/>
      <c r="AB357" s="13"/>
      <c r="AC357" s="13"/>
      <c r="AD357" s="13"/>
      <c r="AE357" s="13"/>
      <c r="AT357" s="247" t="s">
        <v>222</v>
      </c>
      <c r="AU357" s="247" t="s">
        <v>86</v>
      </c>
      <c r="AV357" s="13" t="s">
        <v>86</v>
      </c>
      <c r="AW357" s="13" t="s">
        <v>5</v>
      </c>
      <c r="AX357" s="13" t="s">
        <v>77</v>
      </c>
      <c r="AY357" s="247" t="s">
        <v>211</v>
      </c>
    </row>
    <row r="358" s="13" customFormat="1">
      <c r="A358" s="13"/>
      <c r="B358" s="237"/>
      <c r="C358" s="238"/>
      <c r="D358" s="232" t="s">
        <v>222</v>
      </c>
      <c r="E358" s="239" t="s">
        <v>22</v>
      </c>
      <c r="F358" s="240" t="s">
        <v>2893</v>
      </c>
      <c r="G358" s="238"/>
      <c r="H358" s="241">
        <v>59.345999999999997</v>
      </c>
      <c r="I358" s="242"/>
      <c r="J358" s="242"/>
      <c r="K358" s="238"/>
      <c r="L358" s="238"/>
      <c r="M358" s="243"/>
      <c r="N358" s="244"/>
      <c r="O358" s="245"/>
      <c r="P358" s="245"/>
      <c r="Q358" s="245"/>
      <c r="R358" s="245"/>
      <c r="S358" s="245"/>
      <c r="T358" s="245"/>
      <c r="U358" s="245"/>
      <c r="V358" s="245"/>
      <c r="W358" s="245"/>
      <c r="X358" s="246"/>
      <c r="Y358" s="13"/>
      <c r="Z358" s="13"/>
      <c r="AA358" s="13"/>
      <c r="AB358" s="13"/>
      <c r="AC358" s="13"/>
      <c r="AD358" s="13"/>
      <c r="AE358" s="13"/>
      <c r="AT358" s="247" t="s">
        <v>222</v>
      </c>
      <c r="AU358" s="247" t="s">
        <v>86</v>
      </c>
      <c r="AV358" s="13" t="s">
        <v>86</v>
      </c>
      <c r="AW358" s="13" t="s">
        <v>5</v>
      </c>
      <c r="AX358" s="13" t="s">
        <v>77</v>
      </c>
      <c r="AY358" s="247" t="s">
        <v>211</v>
      </c>
    </row>
    <row r="359" s="13" customFormat="1">
      <c r="A359" s="13"/>
      <c r="B359" s="237"/>
      <c r="C359" s="238"/>
      <c r="D359" s="232" t="s">
        <v>222</v>
      </c>
      <c r="E359" s="239" t="s">
        <v>22</v>
      </c>
      <c r="F359" s="240" t="s">
        <v>2894</v>
      </c>
      <c r="G359" s="238"/>
      <c r="H359" s="241">
        <v>2.04</v>
      </c>
      <c r="I359" s="242"/>
      <c r="J359" s="242"/>
      <c r="K359" s="238"/>
      <c r="L359" s="238"/>
      <c r="M359" s="243"/>
      <c r="N359" s="244"/>
      <c r="O359" s="245"/>
      <c r="P359" s="245"/>
      <c r="Q359" s="245"/>
      <c r="R359" s="245"/>
      <c r="S359" s="245"/>
      <c r="T359" s="245"/>
      <c r="U359" s="245"/>
      <c r="V359" s="245"/>
      <c r="W359" s="245"/>
      <c r="X359" s="246"/>
      <c r="Y359" s="13"/>
      <c r="Z359" s="13"/>
      <c r="AA359" s="13"/>
      <c r="AB359" s="13"/>
      <c r="AC359" s="13"/>
      <c r="AD359" s="13"/>
      <c r="AE359" s="13"/>
      <c r="AT359" s="247" t="s">
        <v>222</v>
      </c>
      <c r="AU359" s="247" t="s">
        <v>86</v>
      </c>
      <c r="AV359" s="13" t="s">
        <v>86</v>
      </c>
      <c r="AW359" s="13" t="s">
        <v>5</v>
      </c>
      <c r="AX359" s="13" t="s">
        <v>77</v>
      </c>
      <c r="AY359" s="247" t="s">
        <v>211</v>
      </c>
    </row>
    <row r="360" s="13" customFormat="1">
      <c r="A360" s="13"/>
      <c r="B360" s="237"/>
      <c r="C360" s="238"/>
      <c r="D360" s="232" t="s">
        <v>222</v>
      </c>
      <c r="E360" s="239" t="s">
        <v>22</v>
      </c>
      <c r="F360" s="240" t="s">
        <v>2895</v>
      </c>
      <c r="G360" s="238"/>
      <c r="H360" s="241">
        <v>88.988</v>
      </c>
      <c r="I360" s="242"/>
      <c r="J360" s="242"/>
      <c r="K360" s="238"/>
      <c r="L360" s="238"/>
      <c r="M360" s="243"/>
      <c r="N360" s="244"/>
      <c r="O360" s="245"/>
      <c r="P360" s="245"/>
      <c r="Q360" s="245"/>
      <c r="R360" s="245"/>
      <c r="S360" s="245"/>
      <c r="T360" s="245"/>
      <c r="U360" s="245"/>
      <c r="V360" s="245"/>
      <c r="W360" s="245"/>
      <c r="X360" s="246"/>
      <c r="Y360" s="13"/>
      <c r="Z360" s="13"/>
      <c r="AA360" s="13"/>
      <c r="AB360" s="13"/>
      <c r="AC360" s="13"/>
      <c r="AD360" s="13"/>
      <c r="AE360" s="13"/>
      <c r="AT360" s="247" t="s">
        <v>222</v>
      </c>
      <c r="AU360" s="247" t="s">
        <v>86</v>
      </c>
      <c r="AV360" s="13" t="s">
        <v>86</v>
      </c>
      <c r="AW360" s="13" t="s">
        <v>5</v>
      </c>
      <c r="AX360" s="13" t="s">
        <v>77</v>
      </c>
      <c r="AY360" s="247" t="s">
        <v>211</v>
      </c>
    </row>
    <row r="361" s="13" customFormat="1">
      <c r="A361" s="13"/>
      <c r="B361" s="237"/>
      <c r="C361" s="238"/>
      <c r="D361" s="232" t="s">
        <v>222</v>
      </c>
      <c r="E361" s="239" t="s">
        <v>22</v>
      </c>
      <c r="F361" s="240" t="s">
        <v>1777</v>
      </c>
      <c r="G361" s="238"/>
      <c r="H361" s="241">
        <v>-1.6000000000000001</v>
      </c>
      <c r="I361" s="242"/>
      <c r="J361" s="242"/>
      <c r="K361" s="238"/>
      <c r="L361" s="238"/>
      <c r="M361" s="243"/>
      <c r="N361" s="244"/>
      <c r="O361" s="245"/>
      <c r="P361" s="245"/>
      <c r="Q361" s="245"/>
      <c r="R361" s="245"/>
      <c r="S361" s="245"/>
      <c r="T361" s="245"/>
      <c r="U361" s="245"/>
      <c r="V361" s="245"/>
      <c r="W361" s="245"/>
      <c r="X361" s="246"/>
      <c r="Y361" s="13"/>
      <c r="Z361" s="13"/>
      <c r="AA361" s="13"/>
      <c r="AB361" s="13"/>
      <c r="AC361" s="13"/>
      <c r="AD361" s="13"/>
      <c r="AE361" s="13"/>
      <c r="AT361" s="247" t="s">
        <v>222</v>
      </c>
      <c r="AU361" s="247" t="s">
        <v>86</v>
      </c>
      <c r="AV361" s="13" t="s">
        <v>86</v>
      </c>
      <c r="AW361" s="13" t="s">
        <v>5</v>
      </c>
      <c r="AX361" s="13" t="s">
        <v>77</v>
      </c>
      <c r="AY361" s="247" t="s">
        <v>211</v>
      </c>
    </row>
    <row r="362" s="13" customFormat="1">
      <c r="A362" s="13"/>
      <c r="B362" s="237"/>
      <c r="C362" s="238"/>
      <c r="D362" s="232" t="s">
        <v>222</v>
      </c>
      <c r="E362" s="239" t="s">
        <v>22</v>
      </c>
      <c r="F362" s="240" t="s">
        <v>2896</v>
      </c>
      <c r="G362" s="238"/>
      <c r="H362" s="241">
        <v>-2</v>
      </c>
      <c r="I362" s="242"/>
      <c r="J362" s="242"/>
      <c r="K362" s="238"/>
      <c r="L362" s="238"/>
      <c r="M362" s="243"/>
      <c r="N362" s="244"/>
      <c r="O362" s="245"/>
      <c r="P362" s="245"/>
      <c r="Q362" s="245"/>
      <c r="R362" s="245"/>
      <c r="S362" s="245"/>
      <c r="T362" s="245"/>
      <c r="U362" s="245"/>
      <c r="V362" s="245"/>
      <c r="W362" s="245"/>
      <c r="X362" s="246"/>
      <c r="Y362" s="13"/>
      <c r="Z362" s="13"/>
      <c r="AA362" s="13"/>
      <c r="AB362" s="13"/>
      <c r="AC362" s="13"/>
      <c r="AD362" s="13"/>
      <c r="AE362" s="13"/>
      <c r="AT362" s="247" t="s">
        <v>222</v>
      </c>
      <c r="AU362" s="247" t="s">
        <v>86</v>
      </c>
      <c r="AV362" s="13" t="s">
        <v>86</v>
      </c>
      <c r="AW362" s="13" t="s">
        <v>5</v>
      </c>
      <c r="AX362" s="13" t="s">
        <v>77</v>
      </c>
      <c r="AY362" s="247" t="s">
        <v>211</v>
      </c>
    </row>
    <row r="363" s="13" customFormat="1">
      <c r="A363" s="13"/>
      <c r="B363" s="237"/>
      <c r="C363" s="238"/>
      <c r="D363" s="232" t="s">
        <v>222</v>
      </c>
      <c r="E363" s="239" t="s">
        <v>22</v>
      </c>
      <c r="F363" s="240" t="s">
        <v>2897</v>
      </c>
      <c r="G363" s="238"/>
      <c r="H363" s="241">
        <v>49.832999999999998</v>
      </c>
      <c r="I363" s="242"/>
      <c r="J363" s="242"/>
      <c r="K363" s="238"/>
      <c r="L363" s="238"/>
      <c r="M363" s="243"/>
      <c r="N363" s="244"/>
      <c r="O363" s="245"/>
      <c r="P363" s="245"/>
      <c r="Q363" s="245"/>
      <c r="R363" s="245"/>
      <c r="S363" s="245"/>
      <c r="T363" s="245"/>
      <c r="U363" s="245"/>
      <c r="V363" s="245"/>
      <c r="W363" s="245"/>
      <c r="X363" s="246"/>
      <c r="Y363" s="13"/>
      <c r="Z363" s="13"/>
      <c r="AA363" s="13"/>
      <c r="AB363" s="13"/>
      <c r="AC363" s="13"/>
      <c r="AD363" s="13"/>
      <c r="AE363" s="13"/>
      <c r="AT363" s="247" t="s">
        <v>222</v>
      </c>
      <c r="AU363" s="247" t="s">
        <v>86</v>
      </c>
      <c r="AV363" s="13" t="s">
        <v>86</v>
      </c>
      <c r="AW363" s="13" t="s">
        <v>5</v>
      </c>
      <c r="AX363" s="13" t="s">
        <v>77</v>
      </c>
      <c r="AY363" s="247" t="s">
        <v>211</v>
      </c>
    </row>
    <row r="364" s="13" customFormat="1">
      <c r="A364" s="13"/>
      <c r="B364" s="237"/>
      <c r="C364" s="238"/>
      <c r="D364" s="232" t="s">
        <v>222</v>
      </c>
      <c r="E364" s="239" t="s">
        <v>22</v>
      </c>
      <c r="F364" s="240" t="s">
        <v>2896</v>
      </c>
      <c r="G364" s="238"/>
      <c r="H364" s="241">
        <v>-2</v>
      </c>
      <c r="I364" s="242"/>
      <c r="J364" s="242"/>
      <c r="K364" s="238"/>
      <c r="L364" s="238"/>
      <c r="M364" s="243"/>
      <c r="N364" s="244"/>
      <c r="O364" s="245"/>
      <c r="P364" s="245"/>
      <c r="Q364" s="245"/>
      <c r="R364" s="245"/>
      <c r="S364" s="245"/>
      <c r="T364" s="245"/>
      <c r="U364" s="245"/>
      <c r="V364" s="245"/>
      <c r="W364" s="245"/>
      <c r="X364" s="246"/>
      <c r="Y364" s="13"/>
      <c r="Z364" s="13"/>
      <c r="AA364" s="13"/>
      <c r="AB364" s="13"/>
      <c r="AC364" s="13"/>
      <c r="AD364" s="13"/>
      <c r="AE364" s="13"/>
      <c r="AT364" s="247" t="s">
        <v>222</v>
      </c>
      <c r="AU364" s="247" t="s">
        <v>86</v>
      </c>
      <c r="AV364" s="13" t="s">
        <v>86</v>
      </c>
      <c r="AW364" s="13" t="s">
        <v>5</v>
      </c>
      <c r="AX364" s="13" t="s">
        <v>77</v>
      </c>
      <c r="AY364" s="247" t="s">
        <v>211</v>
      </c>
    </row>
    <row r="365" s="14" customFormat="1">
      <c r="A365" s="14"/>
      <c r="B365" s="248"/>
      <c r="C365" s="249"/>
      <c r="D365" s="232" t="s">
        <v>222</v>
      </c>
      <c r="E365" s="250" t="s">
        <v>22</v>
      </c>
      <c r="F365" s="251" t="s">
        <v>1794</v>
      </c>
      <c r="G365" s="249"/>
      <c r="H365" s="252">
        <v>694.12099999999987</v>
      </c>
      <c r="I365" s="253"/>
      <c r="J365" s="253"/>
      <c r="K365" s="249"/>
      <c r="L365" s="249"/>
      <c r="M365" s="254"/>
      <c r="N365" s="255"/>
      <c r="O365" s="256"/>
      <c r="P365" s="256"/>
      <c r="Q365" s="256"/>
      <c r="R365" s="256"/>
      <c r="S365" s="256"/>
      <c r="T365" s="256"/>
      <c r="U365" s="256"/>
      <c r="V365" s="256"/>
      <c r="W365" s="256"/>
      <c r="X365" s="257"/>
      <c r="Y365" s="14"/>
      <c r="Z365" s="14"/>
      <c r="AA365" s="14"/>
      <c r="AB365" s="14"/>
      <c r="AC365" s="14"/>
      <c r="AD365" s="14"/>
      <c r="AE365" s="14"/>
      <c r="AT365" s="258" t="s">
        <v>222</v>
      </c>
      <c r="AU365" s="258" t="s">
        <v>86</v>
      </c>
      <c r="AV365" s="14" t="s">
        <v>218</v>
      </c>
      <c r="AW365" s="14" t="s">
        <v>5</v>
      </c>
      <c r="AX365" s="14" t="s">
        <v>84</v>
      </c>
      <c r="AY365" s="258" t="s">
        <v>211</v>
      </c>
    </row>
    <row r="366" s="2" customFormat="1" ht="24.15" customHeight="1">
      <c r="A366" s="40"/>
      <c r="B366" s="41"/>
      <c r="C366" s="218" t="s">
        <v>556</v>
      </c>
      <c r="D366" s="218" t="s">
        <v>213</v>
      </c>
      <c r="E366" s="219" t="s">
        <v>2001</v>
      </c>
      <c r="F366" s="220" t="s">
        <v>2002</v>
      </c>
      <c r="G366" s="221" t="s">
        <v>272</v>
      </c>
      <c r="H366" s="222">
        <v>56.448</v>
      </c>
      <c r="I366" s="223"/>
      <c r="J366" s="223"/>
      <c r="K366" s="224">
        <f>ROUND(P366*H366,2)</f>
        <v>0</v>
      </c>
      <c r="L366" s="220" t="s">
        <v>217</v>
      </c>
      <c r="M366" s="46"/>
      <c r="N366" s="225" t="s">
        <v>22</v>
      </c>
      <c r="O366" s="226" t="s">
        <v>46</v>
      </c>
      <c r="P366" s="227">
        <f>I366+J366</f>
        <v>0</v>
      </c>
      <c r="Q366" s="227">
        <f>ROUND(I366*H366,2)</f>
        <v>0</v>
      </c>
      <c r="R366" s="227">
        <f>ROUND(J366*H366,2)</f>
        <v>0</v>
      </c>
      <c r="S366" s="86"/>
      <c r="T366" s="228">
        <f>S366*H366</f>
        <v>0</v>
      </c>
      <c r="U366" s="228">
        <v>0</v>
      </c>
      <c r="V366" s="228">
        <f>U366*H366</f>
        <v>0</v>
      </c>
      <c r="W366" s="228">
        <v>0.068000000000000005</v>
      </c>
      <c r="X366" s="229">
        <f>W366*H366</f>
        <v>3.8384640000000001</v>
      </c>
      <c r="Y366" s="40"/>
      <c r="Z366" s="40"/>
      <c r="AA366" s="40"/>
      <c r="AB366" s="40"/>
      <c r="AC366" s="40"/>
      <c r="AD366" s="40"/>
      <c r="AE366" s="40"/>
      <c r="AR366" s="230" t="s">
        <v>218</v>
      </c>
      <c r="AT366" s="230" t="s">
        <v>213</v>
      </c>
      <c r="AU366" s="230" t="s">
        <v>86</v>
      </c>
      <c r="AY366" s="19" t="s">
        <v>211</v>
      </c>
      <c r="BE366" s="231">
        <f>IF(O366="základní",K366,0)</f>
        <v>0</v>
      </c>
      <c r="BF366" s="231">
        <f>IF(O366="snížená",K366,0)</f>
        <v>0</v>
      </c>
      <c r="BG366" s="231">
        <f>IF(O366="zákl. přenesená",K366,0)</f>
        <v>0</v>
      </c>
      <c r="BH366" s="231">
        <f>IF(O366="sníž. přenesená",K366,0)</f>
        <v>0</v>
      </c>
      <c r="BI366" s="231">
        <f>IF(O366="nulová",K366,0)</f>
        <v>0</v>
      </c>
      <c r="BJ366" s="19" t="s">
        <v>84</v>
      </c>
      <c r="BK366" s="231">
        <f>ROUND(P366*H366,2)</f>
        <v>0</v>
      </c>
      <c r="BL366" s="19" t="s">
        <v>218</v>
      </c>
      <c r="BM366" s="230" t="s">
        <v>3011</v>
      </c>
    </row>
    <row r="367" s="2" customFormat="1">
      <c r="A367" s="40"/>
      <c r="B367" s="41"/>
      <c r="C367" s="42"/>
      <c r="D367" s="232" t="s">
        <v>220</v>
      </c>
      <c r="E367" s="42"/>
      <c r="F367" s="233" t="s">
        <v>2004</v>
      </c>
      <c r="G367" s="42"/>
      <c r="H367" s="42"/>
      <c r="I367" s="234"/>
      <c r="J367" s="234"/>
      <c r="K367" s="42"/>
      <c r="L367" s="42"/>
      <c r="M367" s="46"/>
      <c r="N367" s="235"/>
      <c r="O367" s="236"/>
      <c r="P367" s="86"/>
      <c r="Q367" s="86"/>
      <c r="R367" s="86"/>
      <c r="S367" s="86"/>
      <c r="T367" s="86"/>
      <c r="U367" s="86"/>
      <c r="V367" s="86"/>
      <c r="W367" s="86"/>
      <c r="X367" s="87"/>
      <c r="Y367" s="40"/>
      <c r="Z367" s="40"/>
      <c r="AA367" s="40"/>
      <c r="AB367" s="40"/>
      <c r="AC367" s="40"/>
      <c r="AD367" s="40"/>
      <c r="AE367" s="40"/>
      <c r="AT367" s="19" t="s">
        <v>220</v>
      </c>
      <c r="AU367" s="19" t="s">
        <v>86</v>
      </c>
    </row>
    <row r="368" s="13" customFormat="1">
      <c r="A368" s="13"/>
      <c r="B368" s="237"/>
      <c r="C368" s="238"/>
      <c r="D368" s="232" t="s">
        <v>222</v>
      </c>
      <c r="E368" s="239" t="s">
        <v>22</v>
      </c>
      <c r="F368" s="240" t="s">
        <v>3012</v>
      </c>
      <c r="G368" s="238"/>
      <c r="H368" s="241">
        <v>56.448</v>
      </c>
      <c r="I368" s="242"/>
      <c r="J368" s="242"/>
      <c r="K368" s="238"/>
      <c r="L368" s="238"/>
      <c r="M368" s="243"/>
      <c r="N368" s="244"/>
      <c r="O368" s="245"/>
      <c r="P368" s="245"/>
      <c r="Q368" s="245"/>
      <c r="R368" s="245"/>
      <c r="S368" s="245"/>
      <c r="T368" s="245"/>
      <c r="U368" s="245"/>
      <c r="V368" s="245"/>
      <c r="W368" s="245"/>
      <c r="X368" s="246"/>
      <c r="Y368" s="13"/>
      <c r="Z368" s="13"/>
      <c r="AA368" s="13"/>
      <c r="AB368" s="13"/>
      <c r="AC368" s="13"/>
      <c r="AD368" s="13"/>
      <c r="AE368" s="13"/>
      <c r="AT368" s="247" t="s">
        <v>222</v>
      </c>
      <c r="AU368" s="247" t="s">
        <v>86</v>
      </c>
      <c r="AV368" s="13" t="s">
        <v>86</v>
      </c>
      <c r="AW368" s="13" t="s">
        <v>5</v>
      </c>
      <c r="AX368" s="13" t="s">
        <v>84</v>
      </c>
      <c r="AY368" s="247" t="s">
        <v>211</v>
      </c>
    </row>
    <row r="369" s="12" customFormat="1" ht="22.8" customHeight="1">
      <c r="A369" s="12"/>
      <c r="B369" s="201"/>
      <c r="C369" s="202"/>
      <c r="D369" s="203" t="s">
        <v>76</v>
      </c>
      <c r="E369" s="216" t="s">
        <v>400</v>
      </c>
      <c r="F369" s="216" t="s">
        <v>401</v>
      </c>
      <c r="G369" s="202"/>
      <c r="H369" s="202"/>
      <c r="I369" s="205"/>
      <c r="J369" s="205"/>
      <c r="K369" s="217">
        <f>BK369</f>
        <v>0</v>
      </c>
      <c r="L369" s="202"/>
      <c r="M369" s="207"/>
      <c r="N369" s="208"/>
      <c r="O369" s="209"/>
      <c r="P369" s="209"/>
      <c r="Q369" s="210">
        <f>SUM(Q370:Q392)</f>
        <v>0</v>
      </c>
      <c r="R369" s="210">
        <f>SUM(R370:R392)</f>
        <v>0</v>
      </c>
      <c r="S369" s="209"/>
      <c r="T369" s="211">
        <f>SUM(T370:T392)</f>
        <v>0</v>
      </c>
      <c r="U369" s="209"/>
      <c r="V369" s="211">
        <f>SUM(V370:V392)</f>
        <v>0</v>
      </c>
      <c r="W369" s="209"/>
      <c r="X369" s="212">
        <f>SUM(X370:X392)</f>
        <v>0</v>
      </c>
      <c r="Y369" s="12"/>
      <c r="Z369" s="12"/>
      <c r="AA369" s="12"/>
      <c r="AB369" s="12"/>
      <c r="AC369" s="12"/>
      <c r="AD369" s="12"/>
      <c r="AE369" s="12"/>
      <c r="AR369" s="213" t="s">
        <v>84</v>
      </c>
      <c r="AT369" s="214" t="s">
        <v>76</v>
      </c>
      <c r="AU369" s="214" t="s">
        <v>84</v>
      </c>
      <c r="AY369" s="213" t="s">
        <v>211</v>
      </c>
      <c r="BK369" s="215">
        <f>SUM(BK370:BK392)</f>
        <v>0</v>
      </c>
    </row>
    <row r="370" s="2" customFormat="1" ht="24.15" customHeight="1">
      <c r="A370" s="40"/>
      <c r="B370" s="41"/>
      <c r="C370" s="218" t="s">
        <v>562</v>
      </c>
      <c r="D370" s="218" t="s">
        <v>213</v>
      </c>
      <c r="E370" s="219" t="s">
        <v>1114</v>
      </c>
      <c r="F370" s="220" t="s">
        <v>1115</v>
      </c>
      <c r="G370" s="221" t="s">
        <v>249</v>
      </c>
      <c r="H370" s="222">
        <v>593.64599999999996</v>
      </c>
      <c r="I370" s="223"/>
      <c r="J370" s="223"/>
      <c r="K370" s="224">
        <f>ROUND(P370*H370,2)</f>
        <v>0</v>
      </c>
      <c r="L370" s="220" t="s">
        <v>217</v>
      </c>
      <c r="M370" s="46"/>
      <c r="N370" s="225" t="s">
        <v>22</v>
      </c>
      <c r="O370" s="226" t="s">
        <v>46</v>
      </c>
      <c r="P370" s="227">
        <f>I370+J370</f>
        <v>0</v>
      </c>
      <c r="Q370" s="227">
        <f>ROUND(I370*H370,2)</f>
        <v>0</v>
      </c>
      <c r="R370" s="227">
        <f>ROUND(J370*H370,2)</f>
        <v>0</v>
      </c>
      <c r="S370" s="86"/>
      <c r="T370" s="228">
        <f>S370*H370</f>
        <v>0</v>
      </c>
      <c r="U370" s="228">
        <v>0</v>
      </c>
      <c r="V370" s="228">
        <f>U370*H370</f>
        <v>0</v>
      </c>
      <c r="W370" s="228">
        <v>0</v>
      </c>
      <c r="X370" s="229">
        <f>W370*H370</f>
        <v>0</v>
      </c>
      <c r="Y370" s="40"/>
      <c r="Z370" s="40"/>
      <c r="AA370" s="40"/>
      <c r="AB370" s="40"/>
      <c r="AC370" s="40"/>
      <c r="AD370" s="40"/>
      <c r="AE370" s="40"/>
      <c r="AR370" s="230" t="s">
        <v>218</v>
      </c>
      <c r="AT370" s="230" t="s">
        <v>213</v>
      </c>
      <c r="AU370" s="230" t="s">
        <v>86</v>
      </c>
      <c r="AY370" s="19" t="s">
        <v>211</v>
      </c>
      <c r="BE370" s="231">
        <f>IF(O370="základní",K370,0)</f>
        <v>0</v>
      </c>
      <c r="BF370" s="231">
        <f>IF(O370="snížená",K370,0)</f>
        <v>0</v>
      </c>
      <c r="BG370" s="231">
        <f>IF(O370="zákl. přenesená",K370,0)</f>
        <v>0</v>
      </c>
      <c r="BH370" s="231">
        <f>IF(O370="sníž. přenesená",K370,0)</f>
        <v>0</v>
      </c>
      <c r="BI370" s="231">
        <f>IF(O370="nulová",K370,0)</f>
        <v>0</v>
      </c>
      <c r="BJ370" s="19" t="s">
        <v>84</v>
      </c>
      <c r="BK370" s="231">
        <f>ROUND(P370*H370,2)</f>
        <v>0</v>
      </c>
      <c r="BL370" s="19" t="s">
        <v>218</v>
      </c>
      <c r="BM370" s="230" t="s">
        <v>3013</v>
      </c>
    </row>
    <row r="371" s="2" customFormat="1">
      <c r="A371" s="40"/>
      <c r="B371" s="41"/>
      <c r="C371" s="42"/>
      <c r="D371" s="232" t="s">
        <v>220</v>
      </c>
      <c r="E371" s="42"/>
      <c r="F371" s="233" t="s">
        <v>1117</v>
      </c>
      <c r="G371" s="42"/>
      <c r="H371" s="42"/>
      <c r="I371" s="234"/>
      <c r="J371" s="234"/>
      <c r="K371" s="42"/>
      <c r="L371" s="42"/>
      <c r="M371" s="46"/>
      <c r="N371" s="235"/>
      <c r="O371" s="236"/>
      <c r="P371" s="86"/>
      <c r="Q371" s="86"/>
      <c r="R371" s="86"/>
      <c r="S371" s="86"/>
      <c r="T371" s="86"/>
      <c r="U371" s="86"/>
      <c r="V371" s="86"/>
      <c r="W371" s="86"/>
      <c r="X371" s="87"/>
      <c r="Y371" s="40"/>
      <c r="Z371" s="40"/>
      <c r="AA371" s="40"/>
      <c r="AB371" s="40"/>
      <c r="AC371" s="40"/>
      <c r="AD371" s="40"/>
      <c r="AE371" s="40"/>
      <c r="AT371" s="19" t="s">
        <v>220</v>
      </c>
      <c r="AU371" s="19" t="s">
        <v>86</v>
      </c>
    </row>
    <row r="372" s="2" customFormat="1" ht="24.15" customHeight="1">
      <c r="A372" s="40"/>
      <c r="B372" s="41"/>
      <c r="C372" s="218" t="s">
        <v>569</v>
      </c>
      <c r="D372" s="218" t="s">
        <v>213</v>
      </c>
      <c r="E372" s="219" t="s">
        <v>408</v>
      </c>
      <c r="F372" s="220" t="s">
        <v>409</v>
      </c>
      <c r="G372" s="221" t="s">
        <v>249</v>
      </c>
      <c r="H372" s="222">
        <v>8311.0439999999999</v>
      </c>
      <c r="I372" s="223"/>
      <c r="J372" s="223"/>
      <c r="K372" s="224">
        <f>ROUND(P372*H372,2)</f>
        <v>0</v>
      </c>
      <c r="L372" s="220" t="s">
        <v>217</v>
      </c>
      <c r="M372" s="46"/>
      <c r="N372" s="225" t="s">
        <v>22</v>
      </c>
      <c r="O372" s="226" t="s">
        <v>46</v>
      </c>
      <c r="P372" s="227">
        <f>I372+J372</f>
        <v>0</v>
      </c>
      <c r="Q372" s="227">
        <f>ROUND(I372*H372,2)</f>
        <v>0</v>
      </c>
      <c r="R372" s="227">
        <f>ROUND(J372*H372,2)</f>
        <v>0</v>
      </c>
      <c r="S372" s="86"/>
      <c r="T372" s="228">
        <f>S372*H372</f>
        <v>0</v>
      </c>
      <c r="U372" s="228">
        <v>0</v>
      </c>
      <c r="V372" s="228">
        <f>U372*H372</f>
        <v>0</v>
      </c>
      <c r="W372" s="228">
        <v>0</v>
      </c>
      <c r="X372" s="229">
        <f>W372*H372</f>
        <v>0</v>
      </c>
      <c r="Y372" s="40"/>
      <c r="Z372" s="40"/>
      <c r="AA372" s="40"/>
      <c r="AB372" s="40"/>
      <c r="AC372" s="40"/>
      <c r="AD372" s="40"/>
      <c r="AE372" s="40"/>
      <c r="AR372" s="230" t="s">
        <v>218</v>
      </c>
      <c r="AT372" s="230" t="s">
        <v>213</v>
      </c>
      <c r="AU372" s="230" t="s">
        <v>86</v>
      </c>
      <c r="AY372" s="19" t="s">
        <v>211</v>
      </c>
      <c r="BE372" s="231">
        <f>IF(O372="základní",K372,0)</f>
        <v>0</v>
      </c>
      <c r="BF372" s="231">
        <f>IF(O372="snížená",K372,0)</f>
        <v>0</v>
      </c>
      <c r="BG372" s="231">
        <f>IF(O372="zákl. přenesená",K372,0)</f>
        <v>0</v>
      </c>
      <c r="BH372" s="231">
        <f>IF(O372="sníž. přenesená",K372,0)</f>
        <v>0</v>
      </c>
      <c r="BI372" s="231">
        <f>IF(O372="nulová",K372,0)</f>
        <v>0</v>
      </c>
      <c r="BJ372" s="19" t="s">
        <v>84</v>
      </c>
      <c r="BK372" s="231">
        <f>ROUND(P372*H372,2)</f>
        <v>0</v>
      </c>
      <c r="BL372" s="19" t="s">
        <v>218</v>
      </c>
      <c r="BM372" s="230" t="s">
        <v>3014</v>
      </c>
    </row>
    <row r="373" s="2" customFormat="1">
      <c r="A373" s="40"/>
      <c r="B373" s="41"/>
      <c r="C373" s="42"/>
      <c r="D373" s="232" t="s">
        <v>220</v>
      </c>
      <c r="E373" s="42"/>
      <c r="F373" s="233" t="s">
        <v>411</v>
      </c>
      <c r="G373" s="42"/>
      <c r="H373" s="42"/>
      <c r="I373" s="234"/>
      <c r="J373" s="234"/>
      <c r="K373" s="42"/>
      <c r="L373" s="42"/>
      <c r="M373" s="46"/>
      <c r="N373" s="235"/>
      <c r="O373" s="236"/>
      <c r="P373" s="86"/>
      <c r="Q373" s="86"/>
      <c r="R373" s="86"/>
      <c r="S373" s="86"/>
      <c r="T373" s="86"/>
      <c r="U373" s="86"/>
      <c r="V373" s="86"/>
      <c r="W373" s="86"/>
      <c r="X373" s="87"/>
      <c r="Y373" s="40"/>
      <c r="Z373" s="40"/>
      <c r="AA373" s="40"/>
      <c r="AB373" s="40"/>
      <c r="AC373" s="40"/>
      <c r="AD373" s="40"/>
      <c r="AE373" s="40"/>
      <c r="AT373" s="19" t="s">
        <v>220</v>
      </c>
      <c r="AU373" s="19" t="s">
        <v>86</v>
      </c>
    </row>
    <row r="374" s="13" customFormat="1">
      <c r="A374" s="13"/>
      <c r="B374" s="237"/>
      <c r="C374" s="238"/>
      <c r="D374" s="232" t="s">
        <v>222</v>
      </c>
      <c r="E374" s="239" t="s">
        <v>22</v>
      </c>
      <c r="F374" s="240" t="s">
        <v>3015</v>
      </c>
      <c r="G374" s="238"/>
      <c r="H374" s="241">
        <v>8311.0439999999999</v>
      </c>
      <c r="I374" s="242"/>
      <c r="J374" s="242"/>
      <c r="K374" s="238"/>
      <c r="L374" s="238"/>
      <c r="M374" s="243"/>
      <c r="N374" s="244"/>
      <c r="O374" s="245"/>
      <c r="P374" s="245"/>
      <c r="Q374" s="245"/>
      <c r="R374" s="245"/>
      <c r="S374" s="245"/>
      <c r="T374" s="245"/>
      <c r="U374" s="245"/>
      <c r="V374" s="245"/>
      <c r="W374" s="245"/>
      <c r="X374" s="246"/>
      <c r="Y374" s="13"/>
      <c r="Z374" s="13"/>
      <c r="AA374" s="13"/>
      <c r="AB374" s="13"/>
      <c r="AC374" s="13"/>
      <c r="AD374" s="13"/>
      <c r="AE374" s="13"/>
      <c r="AT374" s="247" t="s">
        <v>222</v>
      </c>
      <c r="AU374" s="247" t="s">
        <v>86</v>
      </c>
      <c r="AV374" s="13" t="s">
        <v>86</v>
      </c>
      <c r="AW374" s="13" t="s">
        <v>5</v>
      </c>
      <c r="AX374" s="13" t="s">
        <v>84</v>
      </c>
      <c r="AY374" s="247" t="s">
        <v>211</v>
      </c>
    </row>
    <row r="375" s="2" customFormat="1" ht="24.15" customHeight="1">
      <c r="A375" s="40"/>
      <c r="B375" s="41"/>
      <c r="C375" s="218" t="s">
        <v>574</v>
      </c>
      <c r="D375" s="218" t="s">
        <v>213</v>
      </c>
      <c r="E375" s="219" t="s">
        <v>414</v>
      </c>
      <c r="F375" s="220" t="s">
        <v>415</v>
      </c>
      <c r="G375" s="221" t="s">
        <v>249</v>
      </c>
      <c r="H375" s="222">
        <v>593.64599999999996</v>
      </c>
      <c r="I375" s="223"/>
      <c r="J375" s="223"/>
      <c r="K375" s="224">
        <f>ROUND(P375*H375,2)</f>
        <v>0</v>
      </c>
      <c r="L375" s="220" t="s">
        <v>217</v>
      </c>
      <c r="M375" s="46"/>
      <c r="N375" s="225" t="s">
        <v>22</v>
      </c>
      <c r="O375" s="226" t="s">
        <v>46</v>
      </c>
      <c r="P375" s="227">
        <f>I375+J375</f>
        <v>0</v>
      </c>
      <c r="Q375" s="227">
        <f>ROUND(I375*H375,2)</f>
        <v>0</v>
      </c>
      <c r="R375" s="227">
        <f>ROUND(J375*H375,2)</f>
        <v>0</v>
      </c>
      <c r="S375" s="86"/>
      <c r="T375" s="228">
        <f>S375*H375</f>
        <v>0</v>
      </c>
      <c r="U375" s="228">
        <v>0</v>
      </c>
      <c r="V375" s="228">
        <f>U375*H375</f>
        <v>0</v>
      </c>
      <c r="W375" s="228">
        <v>0</v>
      </c>
      <c r="X375" s="229">
        <f>W375*H375</f>
        <v>0</v>
      </c>
      <c r="Y375" s="40"/>
      <c r="Z375" s="40"/>
      <c r="AA375" s="40"/>
      <c r="AB375" s="40"/>
      <c r="AC375" s="40"/>
      <c r="AD375" s="40"/>
      <c r="AE375" s="40"/>
      <c r="AR375" s="230" t="s">
        <v>218</v>
      </c>
      <c r="AT375" s="230" t="s">
        <v>213</v>
      </c>
      <c r="AU375" s="230" t="s">
        <v>86</v>
      </c>
      <c r="AY375" s="19" t="s">
        <v>211</v>
      </c>
      <c r="BE375" s="231">
        <f>IF(O375="základní",K375,0)</f>
        <v>0</v>
      </c>
      <c r="BF375" s="231">
        <f>IF(O375="snížená",K375,0)</f>
        <v>0</v>
      </c>
      <c r="BG375" s="231">
        <f>IF(O375="zákl. přenesená",K375,0)</f>
        <v>0</v>
      </c>
      <c r="BH375" s="231">
        <f>IF(O375="sníž. přenesená",K375,0)</f>
        <v>0</v>
      </c>
      <c r="BI375" s="231">
        <f>IF(O375="nulová",K375,0)</f>
        <v>0</v>
      </c>
      <c r="BJ375" s="19" t="s">
        <v>84</v>
      </c>
      <c r="BK375" s="231">
        <f>ROUND(P375*H375,2)</f>
        <v>0</v>
      </c>
      <c r="BL375" s="19" t="s">
        <v>218</v>
      </c>
      <c r="BM375" s="230" t="s">
        <v>3016</v>
      </c>
    </row>
    <row r="376" s="2" customFormat="1">
      <c r="A376" s="40"/>
      <c r="B376" s="41"/>
      <c r="C376" s="42"/>
      <c r="D376" s="232" t="s">
        <v>220</v>
      </c>
      <c r="E376" s="42"/>
      <c r="F376" s="233" t="s">
        <v>417</v>
      </c>
      <c r="G376" s="42"/>
      <c r="H376" s="42"/>
      <c r="I376" s="234"/>
      <c r="J376" s="234"/>
      <c r="K376" s="42"/>
      <c r="L376" s="42"/>
      <c r="M376" s="46"/>
      <c r="N376" s="235"/>
      <c r="O376" s="236"/>
      <c r="P376" s="86"/>
      <c r="Q376" s="86"/>
      <c r="R376" s="86"/>
      <c r="S376" s="86"/>
      <c r="T376" s="86"/>
      <c r="U376" s="86"/>
      <c r="V376" s="86"/>
      <c r="W376" s="86"/>
      <c r="X376" s="87"/>
      <c r="Y376" s="40"/>
      <c r="Z376" s="40"/>
      <c r="AA376" s="40"/>
      <c r="AB376" s="40"/>
      <c r="AC376" s="40"/>
      <c r="AD376" s="40"/>
      <c r="AE376" s="40"/>
      <c r="AT376" s="19" t="s">
        <v>220</v>
      </c>
      <c r="AU376" s="19" t="s">
        <v>86</v>
      </c>
    </row>
    <row r="377" s="2" customFormat="1">
      <c r="A377" s="40"/>
      <c r="B377" s="41"/>
      <c r="C377" s="218" t="s">
        <v>580</v>
      </c>
      <c r="D377" s="218" t="s">
        <v>213</v>
      </c>
      <c r="E377" s="219" t="s">
        <v>419</v>
      </c>
      <c r="F377" s="220" t="s">
        <v>420</v>
      </c>
      <c r="G377" s="221" t="s">
        <v>249</v>
      </c>
      <c r="H377" s="222">
        <v>499.25200000000001</v>
      </c>
      <c r="I377" s="223"/>
      <c r="J377" s="223"/>
      <c r="K377" s="224">
        <f>ROUND(P377*H377,2)</f>
        <v>0</v>
      </c>
      <c r="L377" s="220" t="s">
        <v>217</v>
      </c>
      <c r="M377" s="46"/>
      <c r="N377" s="225" t="s">
        <v>22</v>
      </c>
      <c r="O377" s="226" t="s">
        <v>46</v>
      </c>
      <c r="P377" s="227">
        <f>I377+J377</f>
        <v>0</v>
      </c>
      <c r="Q377" s="227">
        <f>ROUND(I377*H377,2)</f>
        <v>0</v>
      </c>
      <c r="R377" s="227">
        <f>ROUND(J377*H377,2)</f>
        <v>0</v>
      </c>
      <c r="S377" s="86"/>
      <c r="T377" s="228">
        <f>S377*H377</f>
        <v>0</v>
      </c>
      <c r="U377" s="228">
        <v>0</v>
      </c>
      <c r="V377" s="228">
        <f>U377*H377</f>
        <v>0</v>
      </c>
      <c r="W377" s="228">
        <v>0</v>
      </c>
      <c r="X377" s="229">
        <f>W377*H377</f>
        <v>0</v>
      </c>
      <c r="Y377" s="40"/>
      <c r="Z377" s="40"/>
      <c r="AA377" s="40"/>
      <c r="AB377" s="40"/>
      <c r="AC377" s="40"/>
      <c r="AD377" s="40"/>
      <c r="AE377" s="40"/>
      <c r="AR377" s="230" t="s">
        <v>218</v>
      </c>
      <c r="AT377" s="230" t="s">
        <v>213</v>
      </c>
      <c r="AU377" s="230" t="s">
        <v>86</v>
      </c>
      <c r="AY377" s="19" t="s">
        <v>211</v>
      </c>
      <c r="BE377" s="231">
        <f>IF(O377="základní",K377,0)</f>
        <v>0</v>
      </c>
      <c r="BF377" s="231">
        <f>IF(O377="snížená",K377,0)</f>
        <v>0</v>
      </c>
      <c r="BG377" s="231">
        <f>IF(O377="zákl. přenesená",K377,0)</f>
        <v>0</v>
      </c>
      <c r="BH377" s="231">
        <f>IF(O377="sníž. přenesená",K377,0)</f>
        <v>0</v>
      </c>
      <c r="BI377" s="231">
        <f>IF(O377="nulová",K377,0)</f>
        <v>0</v>
      </c>
      <c r="BJ377" s="19" t="s">
        <v>84</v>
      </c>
      <c r="BK377" s="231">
        <f>ROUND(P377*H377,2)</f>
        <v>0</v>
      </c>
      <c r="BL377" s="19" t="s">
        <v>218</v>
      </c>
      <c r="BM377" s="230" t="s">
        <v>3017</v>
      </c>
    </row>
    <row r="378" s="2" customFormat="1">
      <c r="A378" s="40"/>
      <c r="B378" s="41"/>
      <c r="C378" s="42"/>
      <c r="D378" s="232" t="s">
        <v>220</v>
      </c>
      <c r="E378" s="42"/>
      <c r="F378" s="233" t="s">
        <v>422</v>
      </c>
      <c r="G378" s="42"/>
      <c r="H378" s="42"/>
      <c r="I378" s="234"/>
      <c r="J378" s="234"/>
      <c r="K378" s="42"/>
      <c r="L378" s="42"/>
      <c r="M378" s="46"/>
      <c r="N378" s="235"/>
      <c r="O378" s="236"/>
      <c r="P378" s="86"/>
      <c r="Q378" s="86"/>
      <c r="R378" s="86"/>
      <c r="S378" s="86"/>
      <c r="T378" s="86"/>
      <c r="U378" s="86"/>
      <c r="V378" s="86"/>
      <c r="W378" s="86"/>
      <c r="X378" s="87"/>
      <c r="Y378" s="40"/>
      <c r="Z378" s="40"/>
      <c r="AA378" s="40"/>
      <c r="AB378" s="40"/>
      <c r="AC378" s="40"/>
      <c r="AD378" s="40"/>
      <c r="AE378" s="40"/>
      <c r="AT378" s="19" t="s">
        <v>220</v>
      </c>
      <c r="AU378" s="19" t="s">
        <v>86</v>
      </c>
    </row>
    <row r="379" s="13" customFormat="1">
      <c r="A379" s="13"/>
      <c r="B379" s="237"/>
      <c r="C379" s="238"/>
      <c r="D379" s="232" t="s">
        <v>222</v>
      </c>
      <c r="E379" s="239" t="s">
        <v>22</v>
      </c>
      <c r="F379" s="240" t="s">
        <v>3018</v>
      </c>
      <c r="G379" s="238"/>
      <c r="H379" s="241">
        <v>499.25200000000001</v>
      </c>
      <c r="I379" s="242"/>
      <c r="J379" s="242"/>
      <c r="K379" s="238"/>
      <c r="L379" s="238"/>
      <c r="M379" s="243"/>
      <c r="N379" s="244"/>
      <c r="O379" s="245"/>
      <c r="P379" s="245"/>
      <c r="Q379" s="245"/>
      <c r="R379" s="245"/>
      <c r="S379" s="245"/>
      <c r="T379" s="245"/>
      <c r="U379" s="245"/>
      <c r="V379" s="245"/>
      <c r="W379" s="245"/>
      <c r="X379" s="246"/>
      <c r="Y379" s="13"/>
      <c r="Z379" s="13"/>
      <c r="AA379" s="13"/>
      <c r="AB379" s="13"/>
      <c r="AC379" s="13"/>
      <c r="AD379" s="13"/>
      <c r="AE379" s="13"/>
      <c r="AT379" s="247" t="s">
        <v>222</v>
      </c>
      <c r="AU379" s="247" t="s">
        <v>86</v>
      </c>
      <c r="AV379" s="13" t="s">
        <v>86</v>
      </c>
      <c r="AW379" s="13" t="s">
        <v>5</v>
      </c>
      <c r="AX379" s="13" t="s">
        <v>84</v>
      </c>
      <c r="AY379" s="247" t="s">
        <v>211</v>
      </c>
    </row>
    <row r="380" s="2" customFormat="1">
      <c r="A380" s="40"/>
      <c r="B380" s="41"/>
      <c r="C380" s="218" t="s">
        <v>586</v>
      </c>
      <c r="D380" s="218" t="s">
        <v>213</v>
      </c>
      <c r="E380" s="219" t="s">
        <v>1136</v>
      </c>
      <c r="F380" s="220" t="s">
        <v>1137</v>
      </c>
      <c r="G380" s="221" t="s">
        <v>249</v>
      </c>
      <c r="H380" s="222">
        <v>73.709000000000003</v>
      </c>
      <c r="I380" s="223"/>
      <c r="J380" s="223"/>
      <c r="K380" s="224">
        <f>ROUND(P380*H380,2)</f>
        <v>0</v>
      </c>
      <c r="L380" s="220" t="s">
        <v>217</v>
      </c>
      <c r="M380" s="46"/>
      <c r="N380" s="225" t="s">
        <v>22</v>
      </c>
      <c r="O380" s="226" t="s">
        <v>46</v>
      </c>
      <c r="P380" s="227">
        <f>I380+J380</f>
        <v>0</v>
      </c>
      <c r="Q380" s="227">
        <f>ROUND(I380*H380,2)</f>
        <v>0</v>
      </c>
      <c r="R380" s="227">
        <f>ROUND(J380*H380,2)</f>
        <v>0</v>
      </c>
      <c r="S380" s="86"/>
      <c r="T380" s="228">
        <f>S380*H380</f>
        <v>0</v>
      </c>
      <c r="U380" s="228">
        <v>0</v>
      </c>
      <c r="V380" s="228">
        <f>U380*H380</f>
        <v>0</v>
      </c>
      <c r="W380" s="228">
        <v>0</v>
      </c>
      <c r="X380" s="229">
        <f>W380*H380</f>
        <v>0</v>
      </c>
      <c r="Y380" s="40"/>
      <c r="Z380" s="40"/>
      <c r="AA380" s="40"/>
      <c r="AB380" s="40"/>
      <c r="AC380" s="40"/>
      <c r="AD380" s="40"/>
      <c r="AE380" s="40"/>
      <c r="AR380" s="230" t="s">
        <v>218</v>
      </c>
      <c r="AT380" s="230" t="s">
        <v>213</v>
      </c>
      <c r="AU380" s="230" t="s">
        <v>86</v>
      </c>
      <c r="AY380" s="19" t="s">
        <v>211</v>
      </c>
      <c r="BE380" s="231">
        <f>IF(O380="základní",K380,0)</f>
        <v>0</v>
      </c>
      <c r="BF380" s="231">
        <f>IF(O380="snížená",K380,0)</f>
        <v>0</v>
      </c>
      <c r="BG380" s="231">
        <f>IF(O380="zákl. přenesená",K380,0)</f>
        <v>0</v>
      </c>
      <c r="BH380" s="231">
        <f>IF(O380="sníž. přenesená",K380,0)</f>
        <v>0</v>
      </c>
      <c r="BI380" s="231">
        <f>IF(O380="nulová",K380,0)</f>
        <v>0</v>
      </c>
      <c r="BJ380" s="19" t="s">
        <v>84</v>
      </c>
      <c r="BK380" s="231">
        <f>ROUND(P380*H380,2)</f>
        <v>0</v>
      </c>
      <c r="BL380" s="19" t="s">
        <v>218</v>
      </c>
      <c r="BM380" s="230" t="s">
        <v>3019</v>
      </c>
    </row>
    <row r="381" s="2" customFormat="1">
      <c r="A381" s="40"/>
      <c r="B381" s="41"/>
      <c r="C381" s="42"/>
      <c r="D381" s="232" t="s">
        <v>220</v>
      </c>
      <c r="E381" s="42"/>
      <c r="F381" s="233" t="s">
        <v>1139</v>
      </c>
      <c r="G381" s="42"/>
      <c r="H381" s="42"/>
      <c r="I381" s="234"/>
      <c r="J381" s="234"/>
      <c r="K381" s="42"/>
      <c r="L381" s="42"/>
      <c r="M381" s="46"/>
      <c r="N381" s="235"/>
      <c r="O381" s="236"/>
      <c r="P381" s="86"/>
      <c r="Q381" s="86"/>
      <c r="R381" s="86"/>
      <c r="S381" s="86"/>
      <c r="T381" s="86"/>
      <c r="U381" s="86"/>
      <c r="V381" s="86"/>
      <c r="W381" s="86"/>
      <c r="X381" s="87"/>
      <c r="Y381" s="40"/>
      <c r="Z381" s="40"/>
      <c r="AA381" s="40"/>
      <c r="AB381" s="40"/>
      <c r="AC381" s="40"/>
      <c r="AD381" s="40"/>
      <c r="AE381" s="40"/>
      <c r="AT381" s="19" t="s">
        <v>220</v>
      </c>
      <c r="AU381" s="19" t="s">
        <v>86</v>
      </c>
    </row>
    <row r="382" s="13" customFormat="1">
      <c r="A382" s="13"/>
      <c r="B382" s="237"/>
      <c r="C382" s="238"/>
      <c r="D382" s="232" t="s">
        <v>222</v>
      </c>
      <c r="E382" s="239" t="s">
        <v>22</v>
      </c>
      <c r="F382" s="240" t="s">
        <v>3020</v>
      </c>
      <c r="G382" s="238"/>
      <c r="H382" s="241">
        <v>73.709000000000003</v>
      </c>
      <c r="I382" s="242"/>
      <c r="J382" s="242"/>
      <c r="K382" s="238"/>
      <c r="L382" s="238"/>
      <c r="M382" s="243"/>
      <c r="N382" s="244"/>
      <c r="O382" s="245"/>
      <c r="P382" s="245"/>
      <c r="Q382" s="245"/>
      <c r="R382" s="245"/>
      <c r="S382" s="245"/>
      <c r="T382" s="245"/>
      <c r="U382" s="245"/>
      <c r="V382" s="245"/>
      <c r="W382" s="245"/>
      <c r="X382" s="246"/>
      <c r="Y382" s="13"/>
      <c r="Z382" s="13"/>
      <c r="AA382" s="13"/>
      <c r="AB382" s="13"/>
      <c r="AC382" s="13"/>
      <c r="AD382" s="13"/>
      <c r="AE382" s="13"/>
      <c r="AT382" s="247" t="s">
        <v>222</v>
      </c>
      <c r="AU382" s="247" t="s">
        <v>86</v>
      </c>
      <c r="AV382" s="13" t="s">
        <v>86</v>
      </c>
      <c r="AW382" s="13" t="s">
        <v>5</v>
      </c>
      <c r="AX382" s="13" t="s">
        <v>84</v>
      </c>
      <c r="AY382" s="247" t="s">
        <v>211</v>
      </c>
    </row>
    <row r="383" s="2" customFormat="1">
      <c r="A383" s="40"/>
      <c r="B383" s="41"/>
      <c r="C383" s="218" t="s">
        <v>592</v>
      </c>
      <c r="D383" s="218" t="s">
        <v>213</v>
      </c>
      <c r="E383" s="219" t="s">
        <v>2018</v>
      </c>
      <c r="F383" s="220" t="s">
        <v>2019</v>
      </c>
      <c r="G383" s="221" t="s">
        <v>249</v>
      </c>
      <c r="H383" s="222">
        <v>15.878</v>
      </c>
      <c r="I383" s="223"/>
      <c r="J383" s="223"/>
      <c r="K383" s="224">
        <f>ROUND(P383*H383,2)</f>
        <v>0</v>
      </c>
      <c r="L383" s="220" t="s">
        <v>217</v>
      </c>
      <c r="M383" s="46"/>
      <c r="N383" s="225" t="s">
        <v>22</v>
      </c>
      <c r="O383" s="226" t="s">
        <v>46</v>
      </c>
      <c r="P383" s="227">
        <f>I383+J383</f>
        <v>0</v>
      </c>
      <c r="Q383" s="227">
        <f>ROUND(I383*H383,2)</f>
        <v>0</v>
      </c>
      <c r="R383" s="227">
        <f>ROUND(J383*H383,2)</f>
        <v>0</v>
      </c>
      <c r="S383" s="86"/>
      <c r="T383" s="228">
        <f>S383*H383</f>
        <v>0</v>
      </c>
      <c r="U383" s="228">
        <v>0</v>
      </c>
      <c r="V383" s="228">
        <f>U383*H383</f>
        <v>0</v>
      </c>
      <c r="W383" s="228">
        <v>0</v>
      </c>
      <c r="X383" s="229">
        <f>W383*H383</f>
        <v>0</v>
      </c>
      <c r="Y383" s="40"/>
      <c r="Z383" s="40"/>
      <c r="AA383" s="40"/>
      <c r="AB383" s="40"/>
      <c r="AC383" s="40"/>
      <c r="AD383" s="40"/>
      <c r="AE383" s="40"/>
      <c r="AR383" s="230" t="s">
        <v>218</v>
      </c>
      <c r="AT383" s="230" t="s">
        <v>213</v>
      </c>
      <c r="AU383" s="230" t="s">
        <v>86</v>
      </c>
      <c r="AY383" s="19" t="s">
        <v>211</v>
      </c>
      <c r="BE383" s="231">
        <f>IF(O383="základní",K383,0)</f>
        <v>0</v>
      </c>
      <c r="BF383" s="231">
        <f>IF(O383="snížená",K383,0)</f>
        <v>0</v>
      </c>
      <c r="BG383" s="231">
        <f>IF(O383="zákl. přenesená",K383,0)</f>
        <v>0</v>
      </c>
      <c r="BH383" s="231">
        <f>IF(O383="sníž. přenesená",K383,0)</f>
        <v>0</v>
      </c>
      <c r="BI383" s="231">
        <f>IF(O383="nulová",K383,0)</f>
        <v>0</v>
      </c>
      <c r="BJ383" s="19" t="s">
        <v>84</v>
      </c>
      <c r="BK383" s="231">
        <f>ROUND(P383*H383,2)</f>
        <v>0</v>
      </c>
      <c r="BL383" s="19" t="s">
        <v>218</v>
      </c>
      <c r="BM383" s="230" t="s">
        <v>3021</v>
      </c>
    </row>
    <row r="384" s="2" customFormat="1">
      <c r="A384" s="40"/>
      <c r="B384" s="41"/>
      <c r="C384" s="42"/>
      <c r="D384" s="232" t="s">
        <v>220</v>
      </c>
      <c r="E384" s="42"/>
      <c r="F384" s="233" t="s">
        <v>2021</v>
      </c>
      <c r="G384" s="42"/>
      <c r="H384" s="42"/>
      <c r="I384" s="234"/>
      <c r="J384" s="234"/>
      <c r="K384" s="42"/>
      <c r="L384" s="42"/>
      <c r="M384" s="46"/>
      <c r="N384" s="235"/>
      <c r="O384" s="236"/>
      <c r="P384" s="86"/>
      <c r="Q384" s="86"/>
      <c r="R384" s="86"/>
      <c r="S384" s="86"/>
      <c r="T384" s="86"/>
      <c r="U384" s="86"/>
      <c r="V384" s="86"/>
      <c r="W384" s="86"/>
      <c r="X384" s="87"/>
      <c r="Y384" s="40"/>
      <c r="Z384" s="40"/>
      <c r="AA384" s="40"/>
      <c r="AB384" s="40"/>
      <c r="AC384" s="40"/>
      <c r="AD384" s="40"/>
      <c r="AE384" s="40"/>
      <c r="AT384" s="19" t="s">
        <v>220</v>
      </c>
      <c r="AU384" s="19" t="s">
        <v>86</v>
      </c>
    </row>
    <row r="385" s="13" customFormat="1">
      <c r="A385" s="13"/>
      <c r="B385" s="237"/>
      <c r="C385" s="238"/>
      <c r="D385" s="232" t="s">
        <v>222</v>
      </c>
      <c r="E385" s="239" t="s">
        <v>22</v>
      </c>
      <c r="F385" s="240" t="s">
        <v>3022</v>
      </c>
      <c r="G385" s="238"/>
      <c r="H385" s="241">
        <v>15.878</v>
      </c>
      <c r="I385" s="242"/>
      <c r="J385" s="242"/>
      <c r="K385" s="238"/>
      <c r="L385" s="238"/>
      <c r="M385" s="243"/>
      <c r="N385" s="244"/>
      <c r="O385" s="245"/>
      <c r="P385" s="245"/>
      <c r="Q385" s="245"/>
      <c r="R385" s="245"/>
      <c r="S385" s="245"/>
      <c r="T385" s="245"/>
      <c r="U385" s="245"/>
      <c r="V385" s="245"/>
      <c r="W385" s="245"/>
      <c r="X385" s="246"/>
      <c r="Y385" s="13"/>
      <c r="Z385" s="13"/>
      <c r="AA385" s="13"/>
      <c r="AB385" s="13"/>
      <c r="AC385" s="13"/>
      <c r="AD385" s="13"/>
      <c r="AE385" s="13"/>
      <c r="AT385" s="247" t="s">
        <v>222</v>
      </c>
      <c r="AU385" s="247" t="s">
        <v>86</v>
      </c>
      <c r="AV385" s="13" t="s">
        <v>86</v>
      </c>
      <c r="AW385" s="13" t="s">
        <v>5</v>
      </c>
      <c r="AX385" s="13" t="s">
        <v>84</v>
      </c>
      <c r="AY385" s="247" t="s">
        <v>211</v>
      </c>
    </row>
    <row r="386" s="2" customFormat="1">
      <c r="A386" s="40"/>
      <c r="B386" s="41"/>
      <c r="C386" s="218" t="s">
        <v>597</v>
      </c>
      <c r="D386" s="218" t="s">
        <v>213</v>
      </c>
      <c r="E386" s="219" t="s">
        <v>424</v>
      </c>
      <c r="F386" s="220" t="s">
        <v>425</v>
      </c>
      <c r="G386" s="221" t="s">
        <v>249</v>
      </c>
      <c r="H386" s="222">
        <v>3.4079999999999999</v>
      </c>
      <c r="I386" s="223"/>
      <c r="J386" s="223"/>
      <c r="K386" s="224">
        <f>ROUND(P386*H386,2)</f>
        <v>0</v>
      </c>
      <c r="L386" s="220" t="s">
        <v>217</v>
      </c>
      <c r="M386" s="46"/>
      <c r="N386" s="225" t="s">
        <v>22</v>
      </c>
      <c r="O386" s="226" t="s">
        <v>46</v>
      </c>
      <c r="P386" s="227">
        <f>I386+J386</f>
        <v>0</v>
      </c>
      <c r="Q386" s="227">
        <f>ROUND(I386*H386,2)</f>
        <v>0</v>
      </c>
      <c r="R386" s="227">
        <f>ROUND(J386*H386,2)</f>
        <v>0</v>
      </c>
      <c r="S386" s="86"/>
      <c r="T386" s="228">
        <f>S386*H386</f>
        <v>0</v>
      </c>
      <c r="U386" s="228">
        <v>0</v>
      </c>
      <c r="V386" s="228">
        <f>U386*H386</f>
        <v>0</v>
      </c>
      <c r="W386" s="228">
        <v>0</v>
      </c>
      <c r="X386" s="229">
        <f>W386*H386</f>
        <v>0</v>
      </c>
      <c r="Y386" s="40"/>
      <c r="Z386" s="40"/>
      <c r="AA386" s="40"/>
      <c r="AB386" s="40"/>
      <c r="AC386" s="40"/>
      <c r="AD386" s="40"/>
      <c r="AE386" s="40"/>
      <c r="AR386" s="230" t="s">
        <v>218</v>
      </c>
      <c r="AT386" s="230" t="s">
        <v>213</v>
      </c>
      <c r="AU386" s="230" t="s">
        <v>86</v>
      </c>
      <c r="AY386" s="19" t="s">
        <v>211</v>
      </c>
      <c r="BE386" s="231">
        <f>IF(O386="základní",K386,0)</f>
        <v>0</v>
      </c>
      <c r="BF386" s="231">
        <f>IF(O386="snížená",K386,0)</f>
        <v>0</v>
      </c>
      <c r="BG386" s="231">
        <f>IF(O386="zákl. přenesená",K386,0)</f>
        <v>0</v>
      </c>
      <c r="BH386" s="231">
        <f>IF(O386="sníž. přenesená",K386,0)</f>
        <v>0</v>
      </c>
      <c r="BI386" s="231">
        <f>IF(O386="nulová",K386,0)</f>
        <v>0</v>
      </c>
      <c r="BJ386" s="19" t="s">
        <v>84</v>
      </c>
      <c r="BK386" s="231">
        <f>ROUND(P386*H386,2)</f>
        <v>0</v>
      </c>
      <c r="BL386" s="19" t="s">
        <v>218</v>
      </c>
      <c r="BM386" s="230" t="s">
        <v>3023</v>
      </c>
    </row>
    <row r="387" s="2" customFormat="1">
      <c r="A387" s="40"/>
      <c r="B387" s="41"/>
      <c r="C387" s="42"/>
      <c r="D387" s="232" t="s">
        <v>220</v>
      </c>
      <c r="E387" s="42"/>
      <c r="F387" s="233" t="s">
        <v>427</v>
      </c>
      <c r="G387" s="42"/>
      <c r="H387" s="42"/>
      <c r="I387" s="234"/>
      <c r="J387" s="234"/>
      <c r="K387" s="42"/>
      <c r="L387" s="42"/>
      <c r="M387" s="46"/>
      <c r="N387" s="235"/>
      <c r="O387" s="236"/>
      <c r="P387" s="86"/>
      <c r="Q387" s="86"/>
      <c r="R387" s="86"/>
      <c r="S387" s="86"/>
      <c r="T387" s="86"/>
      <c r="U387" s="86"/>
      <c r="V387" s="86"/>
      <c r="W387" s="86"/>
      <c r="X387" s="87"/>
      <c r="Y387" s="40"/>
      <c r="Z387" s="40"/>
      <c r="AA387" s="40"/>
      <c r="AB387" s="40"/>
      <c r="AC387" s="40"/>
      <c r="AD387" s="40"/>
      <c r="AE387" s="40"/>
      <c r="AT387" s="19" t="s">
        <v>220</v>
      </c>
      <c r="AU387" s="19" t="s">
        <v>86</v>
      </c>
    </row>
    <row r="388" s="13" customFormat="1">
      <c r="A388" s="13"/>
      <c r="B388" s="237"/>
      <c r="C388" s="238"/>
      <c r="D388" s="232" t="s">
        <v>222</v>
      </c>
      <c r="E388" s="239" t="s">
        <v>22</v>
      </c>
      <c r="F388" s="240" t="s">
        <v>3024</v>
      </c>
      <c r="G388" s="238"/>
      <c r="H388" s="241">
        <v>3.4079999999999999</v>
      </c>
      <c r="I388" s="242"/>
      <c r="J388" s="242"/>
      <c r="K388" s="238"/>
      <c r="L388" s="238"/>
      <c r="M388" s="243"/>
      <c r="N388" s="244"/>
      <c r="O388" s="245"/>
      <c r="P388" s="245"/>
      <c r="Q388" s="245"/>
      <c r="R388" s="245"/>
      <c r="S388" s="245"/>
      <c r="T388" s="245"/>
      <c r="U388" s="245"/>
      <c r="V388" s="245"/>
      <c r="W388" s="245"/>
      <c r="X388" s="246"/>
      <c r="Y388" s="13"/>
      <c r="Z388" s="13"/>
      <c r="AA388" s="13"/>
      <c r="AB388" s="13"/>
      <c r="AC388" s="13"/>
      <c r="AD388" s="13"/>
      <c r="AE388" s="13"/>
      <c r="AT388" s="247" t="s">
        <v>222</v>
      </c>
      <c r="AU388" s="247" t="s">
        <v>86</v>
      </c>
      <c r="AV388" s="13" t="s">
        <v>86</v>
      </c>
      <c r="AW388" s="13" t="s">
        <v>5</v>
      </c>
      <c r="AX388" s="13" t="s">
        <v>84</v>
      </c>
      <c r="AY388" s="247" t="s">
        <v>211</v>
      </c>
    </row>
    <row r="389" s="2" customFormat="1">
      <c r="A389" s="40"/>
      <c r="B389" s="41"/>
      <c r="C389" s="218" t="s">
        <v>603</v>
      </c>
      <c r="D389" s="218" t="s">
        <v>213</v>
      </c>
      <c r="E389" s="219" t="s">
        <v>430</v>
      </c>
      <c r="F389" s="220" t="s">
        <v>431</v>
      </c>
      <c r="G389" s="221" t="s">
        <v>249</v>
      </c>
      <c r="H389" s="222">
        <v>1.1319999999999999</v>
      </c>
      <c r="I389" s="223"/>
      <c r="J389" s="223"/>
      <c r="K389" s="224">
        <f>ROUND(P389*H389,2)</f>
        <v>0</v>
      </c>
      <c r="L389" s="220" t="s">
        <v>217</v>
      </c>
      <c r="M389" s="46"/>
      <c r="N389" s="225" t="s">
        <v>22</v>
      </c>
      <c r="O389" s="226" t="s">
        <v>46</v>
      </c>
      <c r="P389" s="227">
        <f>I389+J389</f>
        <v>0</v>
      </c>
      <c r="Q389" s="227">
        <f>ROUND(I389*H389,2)</f>
        <v>0</v>
      </c>
      <c r="R389" s="227">
        <f>ROUND(J389*H389,2)</f>
        <v>0</v>
      </c>
      <c r="S389" s="86"/>
      <c r="T389" s="228">
        <f>S389*H389</f>
        <v>0</v>
      </c>
      <c r="U389" s="228">
        <v>0</v>
      </c>
      <c r="V389" s="228">
        <f>U389*H389</f>
        <v>0</v>
      </c>
      <c r="W389" s="228">
        <v>0</v>
      </c>
      <c r="X389" s="229">
        <f>W389*H389</f>
        <v>0</v>
      </c>
      <c r="Y389" s="40"/>
      <c r="Z389" s="40"/>
      <c r="AA389" s="40"/>
      <c r="AB389" s="40"/>
      <c r="AC389" s="40"/>
      <c r="AD389" s="40"/>
      <c r="AE389" s="40"/>
      <c r="AR389" s="230" t="s">
        <v>218</v>
      </c>
      <c r="AT389" s="230" t="s">
        <v>213</v>
      </c>
      <c r="AU389" s="230" t="s">
        <v>86</v>
      </c>
      <c r="AY389" s="19" t="s">
        <v>211</v>
      </c>
      <c r="BE389" s="231">
        <f>IF(O389="základní",K389,0)</f>
        <v>0</v>
      </c>
      <c r="BF389" s="231">
        <f>IF(O389="snížená",K389,0)</f>
        <v>0</v>
      </c>
      <c r="BG389" s="231">
        <f>IF(O389="zákl. přenesená",K389,0)</f>
        <v>0</v>
      </c>
      <c r="BH389" s="231">
        <f>IF(O389="sníž. přenesená",K389,0)</f>
        <v>0</v>
      </c>
      <c r="BI389" s="231">
        <f>IF(O389="nulová",K389,0)</f>
        <v>0</v>
      </c>
      <c r="BJ389" s="19" t="s">
        <v>84</v>
      </c>
      <c r="BK389" s="231">
        <f>ROUND(P389*H389,2)</f>
        <v>0</v>
      </c>
      <c r="BL389" s="19" t="s">
        <v>218</v>
      </c>
      <c r="BM389" s="230" t="s">
        <v>3025</v>
      </c>
    </row>
    <row r="390" s="2" customFormat="1">
      <c r="A390" s="40"/>
      <c r="B390" s="41"/>
      <c r="C390" s="42"/>
      <c r="D390" s="232" t="s">
        <v>220</v>
      </c>
      <c r="E390" s="42"/>
      <c r="F390" s="233" t="s">
        <v>433</v>
      </c>
      <c r="G390" s="42"/>
      <c r="H390" s="42"/>
      <c r="I390" s="234"/>
      <c r="J390" s="234"/>
      <c r="K390" s="42"/>
      <c r="L390" s="42"/>
      <c r="M390" s="46"/>
      <c r="N390" s="235"/>
      <c r="O390" s="236"/>
      <c r="P390" s="86"/>
      <c r="Q390" s="86"/>
      <c r="R390" s="86"/>
      <c r="S390" s="86"/>
      <c r="T390" s="86"/>
      <c r="U390" s="86"/>
      <c r="V390" s="86"/>
      <c r="W390" s="86"/>
      <c r="X390" s="87"/>
      <c r="Y390" s="40"/>
      <c r="Z390" s="40"/>
      <c r="AA390" s="40"/>
      <c r="AB390" s="40"/>
      <c r="AC390" s="40"/>
      <c r="AD390" s="40"/>
      <c r="AE390" s="40"/>
      <c r="AT390" s="19" t="s">
        <v>220</v>
      </c>
      <c r="AU390" s="19" t="s">
        <v>86</v>
      </c>
    </row>
    <row r="391" s="2" customFormat="1">
      <c r="A391" s="40"/>
      <c r="B391" s="41"/>
      <c r="C391" s="218" t="s">
        <v>609</v>
      </c>
      <c r="D391" s="218" t="s">
        <v>213</v>
      </c>
      <c r="E391" s="219" t="s">
        <v>2025</v>
      </c>
      <c r="F391" s="220" t="s">
        <v>2026</v>
      </c>
      <c r="G391" s="221" t="s">
        <v>249</v>
      </c>
      <c r="H391" s="222">
        <v>0.26700000000000002</v>
      </c>
      <c r="I391" s="223"/>
      <c r="J391" s="223"/>
      <c r="K391" s="224">
        <f>ROUND(P391*H391,2)</f>
        <v>0</v>
      </c>
      <c r="L391" s="220" t="s">
        <v>217</v>
      </c>
      <c r="M391" s="46"/>
      <c r="N391" s="225" t="s">
        <v>22</v>
      </c>
      <c r="O391" s="226" t="s">
        <v>46</v>
      </c>
      <c r="P391" s="227">
        <f>I391+J391</f>
        <v>0</v>
      </c>
      <c r="Q391" s="227">
        <f>ROUND(I391*H391,2)</f>
        <v>0</v>
      </c>
      <c r="R391" s="227">
        <f>ROUND(J391*H391,2)</f>
        <v>0</v>
      </c>
      <c r="S391" s="86"/>
      <c r="T391" s="228">
        <f>S391*H391</f>
        <v>0</v>
      </c>
      <c r="U391" s="228">
        <v>0</v>
      </c>
      <c r="V391" s="228">
        <f>U391*H391</f>
        <v>0</v>
      </c>
      <c r="W391" s="228">
        <v>0</v>
      </c>
      <c r="X391" s="229">
        <f>W391*H391</f>
        <v>0</v>
      </c>
      <c r="Y391" s="40"/>
      <c r="Z391" s="40"/>
      <c r="AA391" s="40"/>
      <c r="AB391" s="40"/>
      <c r="AC391" s="40"/>
      <c r="AD391" s="40"/>
      <c r="AE391" s="40"/>
      <c r="AR391" s="230" t="s">
        <v>218</v>
      </c>
      <c r="AT391" s="230" t="s">
        <v>213</v>
      </c>
      <c r="AU391" s="230" t="s">
        <v>86</v>
      </c>
      <c r="AY391" s="19" t="s">
        <v>211</v>
      </c>
      <c r="BE391" s="231">
        <f>IF(O391="základní",K391,0)</f>
        <v>0</v>
      </c>
      <c r="BF391" s="231">
        <f>IF(O391="snížená",K391,0)</f>
        <v>0</v>
      </c>
      <c r="BG391" s="231">
        <f>IF(O391="zákl. přenesená",K391,0)</f>
        <v>0</v>
      </c>
      <c r="BH391" s="231">
        <f>IF(O391="sníž. přenesená",K391,0)</f>
        <v>0</v>
      </c>
      <c r="BI391" s="231">
        <f>IF(O391="nulová",K391,0)</f>
        <v>0</v>
      </c>
      <c r="BJ391" s="19" t="s">
        <v>84</v>
      </c>
      <c r="BK391" s="231">
        <f>ROUND(P391*H391,2)</f>
        <v>0</v>
      </c>
      <c r="BL391" s="19" t="s">
        <v>218</v>
      </c>
      <c r="BM391" s="230" t="s">
        <v>3026</v>
      </c>
    </row>
    <row r="392" s="2" customFormat="1">
      <c r="A392" s="40"/>
      <c r="B392" s="41"/>
      <c r="C392" s="42"/>
      <c r="D392" s="232" t="s">
        <v>220</v>
      </c>
      <c r="E392" s="42"/>
      <c r="F392" s="233" t="s">
        <v>2028</v>
      </c>
      <c r="G392" s="42"/>
      <c r="H392" s="42"/>
      <c r="I392" s="234"/>
      <c r="J392" s="234"/>
      <c r="K392" s="42"/>
      <c r="L392" s="42"/>
      <c r="M392" s="46"/>
      <c r="N392" s="235"/>
      <c r="O392" s="236"/>
      <c r="P392" s="86"/>
      <c r="Q392" s="86"/>
      <c r="R392" s="86"/>
      <c r="S392" s="86"/>
      <c r="T392" s="86"/>
      <c r="U392" s="86"/>
      <c r="V392" s="86"/>
      <c r="W392" s="86"/>
      <c r="X392" s="87"/>
      <c r="Y392" s="40"/>
      <c r="Z392" s="40"/>
      <c r="AA392" s="40"/>
      <c r="AB392" s="40"/>
      <c r="AC392" s="40"/>
      <c r="AD392" s="40"/>
      <c r="AE392" s="40"/>
      <c r="AT392" s="19" t="s">
        <v>220</v>
      </c>
      <c r="AU392" s="19" t="s">
        <v>86</v>
      </c>
    </row>
    <row r="393" s="12" customFormat="1" ht="22.8" customHeight="1">
      <c r="A393" s="12"/>
      <c r="B393" s="201"/>
      <c r="C393" s="202"/>
      <c r="D393" s="203" t="s">
        <v>76</v>
      </c>
      <c r="E393" s="216" t="s">
        <v>434</v>
      </c>
      <c r="F393" s="216" t="s">
        <v>435</v>
      </c>
      <c r="G393" s="202"/>
      <c r="H393" s="202"/>
      <c r="I393" s="205"/>
      <c r="J393" s="205"/>
      <c r="K393" s="217">
        <f>BK393</f>
        <v>0</v>
      </c>
      <c r="L393" s="202"/>
      <c r="M393" s="207"/>
      <c r="N393" s="208"/>
      <c r="O393" s="209"/>
      <c r="P393" s="209"/>
      <c r="Q393" s="210">
        <f>SUM(Q394:Q395)</f>
        <v>0</v>
      </c>
      <c r="R393" s="210">
        <f>SUM(R394:R395)</f>
        <v>0</v>
      </c>
      <c r="S393" s="209"/>
      <c r="T393" s="211">
        <f>SUM(T394:T395)</f>
        <v>0</v>
      </c>
      <c r="U393" s="209"/>
      <c r="V393" s="211">
        <f>SUM(V394:V395)</f>
        <v>0</v>
      </c>
      <c r="W393" s="209"/>
      <c r="X393" s="212">
        <f>SUM(X394:X395)</f>
        <v>0</v>
      </c>
      <c r="Y393" s="12"/>
      <c r="Z393" s="12"/>
      <c r="AA393" s="12"/>
      <c r="AB393" s="12"/>
      <c r="AC393" s="12"/>
      <c r="AD393" s="12"/>
      <c r="AE393" s="12"/>
      <c r="AR393" s="213" t="s">
        <v>84</v>
      </c>
      <c r="AT393" s="214" t="s">
        <v>76</v>
      </c>
      <c r="AU393" s="214" t="s">
        <v>84</v>
      </c>
      <c r="AY393" s="213" t="s">
        <v>211</v>
      </c>
      <c r="BK393" s="215">
        <f>SUM(BK394:BK395)</f>
        <v>0</v>
      </c>
    </row>
    <row r="394" s="2" customFormat="1" ht="24.15" customHeight="1">
      <c r="A394" s="40"/>
      <c r="B394" s="41"/>
      <c r="C394" s="218" t="s">
        <v>615</v>
      </c>
      <c r="D394" s="218" t="s">
        <v>213</v>
      </c>
      <c r="E394" s="219" t="s">
        <v>2029</v>
      </c>
      <c r="F394" s="220" t="s">
        <v>2030</v>
      </c>
      <c r="G394" s="221" t="s">
        <v>249</v>
      </c>
      <c r="H394" s="222">
        <v>485.98000000000002</v>
      </c>
      <c r="I394" s="223"/>
      <c r="J394" s="223"/>
      <c r="K394" s="224">
        <f>ROUND(P394*H394,2)</f>
        <v>0</v>
      </c>
      <c r="L394" s="220" t="s">
        <v>217</v>
      </c>
      <c r="M394" s="46"/>
      <c r="N394" s="225" t="s">
        <v>22</v>
      </c>
      <c r="O394" s="226" t="s">
        <v>46</v>
      </c>
      <c r="P394" s="227">
        <f>I394+J394</f>
        <v>0</v>
      </c>
      <c r="Q394" s="227">
        <f>ROUND(I394*H394,2)</f>
        <v>0</v>
      </c>
      <c r="R394" s="227">
        <f>ROUND(J394*H394,2)</f>
        <v>0</v>
      </c>
      <c r="S394" s="86"/>
      <c r="T394" s="228">
        <f>S394*H394</f>
        <v>0</v>
      </c>
      <c r="U394" s="228">
        <v>0</v>
      </c>
      <c r="V394" s="228">
        <f>U394*H394</f>
        <v>0</v>
      </c>
      <c r="W394" s="228">
        <v>0</v>
      </c>
      <c r="X394" s="229">
        <f>W394*H394</f>
        <v>0</v>
      </c>
      <c r="Y394" s="40"/>
      <c r="Z394" s="40"/>
      <c r="AA394" s="40"/>
      <c r="AB394" s="40"/>
      <c r="AC394" s="40"/>
      <c r="AD394" s="40"/>
      <c r="AE394" s="40"/>
      <c r="AR394" s="230" t="s">
        <v>218</v>
      </c>
      <c r="AT394" s="230" t="s">
        <v>213</v>
      </c>
      <c r="AU394" s="230" t="s">
        <v>86</v>
      </c>
      <c r="AY394" s="19" t="s">
        <v>211</v>
      </c>
      <c r="BE394" s="231">
        <f>IF(O394="základní",K394,0)</f>
        <v>0</v>
      </c>
      <c r="BF394" s="231">
        <f>IF(O394="snížená",K394,0)</f>
        <v>0</v>
      </c>
      <c r="BG394" s="231">
        <f>IF(O394="zákl. přenesená",K394,0)</f>
        <v>0</v>
      </c>
      <c r="BH394" s="231">
        <f>IF(O394="sníž. přenesená",K394,0)</f>
        <v>0</v>
      </c>
      <c r="BI394" s="231">
        <f>IF(O394="nulová",K394,0)</f>
        <v>0</v>
      </c>
      <c r="BJ394" s="19" t="s">
        <v>84</v>
      </c>
      <c r="BK394" s="231">
        <f>ROUND(P394*H394,2)</f>
        <v>0</v>
      </c>
      <c r="BL394" s="19" t="s">
        <v>218</v>
      </c>
      <c r="BM394" s="230" t="s">
        <v>3027</v>
      </c>
    </row>
    <row r="395" s="2" customFormat="1">
      <c r="A395" s="40"/>
      <c r="B395" s="41"/>
      <c r="C395" s="42"/>
      <c r="D395" s="232" t="s">
        <v>220</v>
      </c>
      <c r="E395" s="42"/>
      <c r="F395" s="233" t="s">
        <v>2032</v>
      </c>
      <c r="G395" s="42"/>
      <c r="H395" s="42"/>
      <c r="I395" s="234"/>
      <c r="J395" s="234"/>
      <c r="K395" s="42"/>
      <c r="L395" s="42"/>
      <c r="M395" s="46"/>
      <c r="N395" s="235"/>
      <c r="O395" s="236"/>
      <c r="P395" s="86"/>
      <c r="Q395" s="86"/>
      <c r="R395" s="86"/>
      <c r="S395" s="86"/>
      <c r="T395" s="86"/>
      <c r="U395" s="86"/>
      <c r="V395" s="86"/>
      <c r="W395" s="86"/>
      <c r="X395" s="87"/>
      <c r="Y395" s="40"/>
      <c r="Z395" s="40"/>
      <c r="AA395" s="40"/>
      <c r="AB395" s="40"/>
      <c r="AC395" s="40"/>
      <c r="AD395" s="40"/>
      <c r="AE395" s="40"/>
      <c r="AT395" s="19" t="s">
        <v>220</v>
      </c>
      <c r="AU395" s="19" t="s">
        <v>86</v>
      </c>
    </row>
    <row r="396" s="12" customFormat="1" ht="25.92" customHeight="1">
      <c r="A396" s="12"/>
      <c r="B396" s="201"/>
      <c r="C396" s="202"/>
      <c r="D396" s="203" t="s">
        <v>76</v>
      </c>
      <c r="E396" s="204" t="s">
        <v>441</v>
      </c>
      <c r="F396" s="204" t="s">
        <v>442</v>
      </c>
      <c r="G396" s="202"/>
      <c r="H396" s="202"/>
      <c r="I396" s="205"/>
      <c r="J396" s="205"/>
      <c r="K396" s="206">
        <f>BK396</f>
        <v>0</v>
      </c>
      <c r="L396" s="202"/>
      <c r="M396" s="207"/>
      <c r="N396" s="208"/>
      <c r="O396" s="209"/>
      <c r="P396" s="209"/>
      <c r="Q396" s="210">
        <f>Q397+Q420+Q449+Q460+Q464+Q495+Q500+Q563+Q567+Q580</f>
        <v>0</v>
      </c>
      <c r="R396" s="210">
        <f>R397+R420+R449+R460+R464+R495+R500+R563+R567+R580</f>
        <v>0</v>
      </c>
      <c r="S396" s="209"/>
      <c r="T396" s="211">
        <f>T397+T420+T449+T460+T464+T495+T500+T563+T567+T580</f>
        <v>0</v>
      </c>
      <c r="U396" s="209"/>
      <c r="V396" s="211">
        <f>V397+V420+V449+V460+V464+V495+V500+V563+V567+V580</f>
        <v>17.661490868000005</v>
      </c>
      <c r="W396" s="209"/>
      <c r="X396" s="212">
        <f>X397+X420+X449+X460+X464+X495+X500+X563+X567+X580</f>
        <v>15.988089350000001</v>
      </c>
      <c r="Y396" s="12"/>
      <c r="Z396" s="12"/>
      <c r="AA396" s="12"/>
      <c r="AB396" s="12"/>
      <c r="AC396" s="12"/>
      <c r="AD396" s="12"/>
      <c r="AE396" s="12"/>
      <c r="AR396" s="213" t="s">
        <v>86</v>
      </c>
      <c r="AT396" s="214" t="s">
        <v>76</v>
      </c>
      <c r="AU396" s="214" t="s">
        <v>77</v>
      </c>
      <c r="AY396" s="213" t="s">
        <v>211</v>
      </c>
      <c r="BK396" s="215">
        <f>BK397+BK420+BK449+BK460+BK464+BK495+BK500+BK563+BK567+BK580</f>
        <v>0</v>
      </c>
    </row>
    <row r="397" s="12" customFormat="1" ht="22.8" customHeight="1">
      <c r="A397" s="12"/>
      <c r="B397" s="201"/>
      <c r="C397" s="202"/>
      <c r="D397" s="203" t="s">
        <v>76</v>
      </c>
      <c r="E397" s="216" t="s">
        <v>443</v>
      </c>
      <c r="F397" s="216" t="s">
        <v>444</v>
      </c>
      <c r="G397" s="202"/>
      <c r="H397" s="202"/>
      <c r="I397" s="205"/>
      <c r="J397" s="205"/>
      <c r="K397" s="217">
        <f>BK397</f>
        <v>0</v>
      </c>
      <c r="L397" s="202"/>
      <c r="M397" s="207"/>
      <c r="N397" s="208"/>
      <c r="O397" s="209"/>
      <c r="P397" s="209"/>
      <c r="Q397" s="210">
        <f>SUM(Q398:Q419)</f>
        <v>0</v>
      </c>
      <c r="R397" s="210">
        <f>SUM(R398:R419)</f>
        <v>0</v>
      </c>
      <c r="S397" s="209"/>
      <c r="T397" s="211">
        <f>SUM(T398:T419)</f>
        <v>0</v>
      </c>
      <c r="U397" s="209"/>
      <c r="V397" s="211">
        <f>SUM(V398:V419)</f>
        <v>3.7168205435000008</v>
      </c>
      <c r="W397" s="209"/>
      <c r="X397" s="212">
        <f>SUM(X398:X419)</f>
        <v>0</v>
      </c>
      <c r="Y397" s="12"/>
      <c r="Z397" s="12"/>
      <c r="AA397" s="12"/>
      <c r="AB397" s="12"/>
      <c r="AC397" s="12"/>
      <c r="AD397" s="12"/>
      <c r="AE397" s="12"/>
      <c r="AR397" s="213" t="s">
        <v>86</v>
      </c>
      <c r="AT397" s="214" t="s">
        <v>76</v>
      </c>
      <c r="AU397" s="214" t="s">
        <v>84</v>
      </c>
      <c r="AY397" s="213" t="s">
        <v>211</v>
      </c>
      <c r="BK397" s="215">
        <f>SUM(BK398:BK419)</f>
        <v>0</v>
      </c>
    </row>
    <row r="398" s="2" customFormat="1" ht="24.15" customHeight="1">
      <c r="A398" s="40"/>
      <c r="B398" s="41"/>
      <c r="C398" s="218" t="s">
        <v>619</v>
      </c>
      <c r="D398" s="218" t="s">
        <v>213</v>
      </c>
      <c r="E398" s="219" t="s">
        <v>1154</v>
      </c>
      <c r="F398" s="220" t="s">
        <v>1155</v>
      </c>
      <c r="G398" s="221" t="s">
        <v>272</v>
      </c>
      <c r="H398" s="222">
        <v>277.35899999999998</v>
      </c>
      <c r="I398" s="223"/>
      <c r="J398" s="223"/>
      <c r="K398" s="224">
        <f>ROUND(P398*H398,2)</f>
        <v>0</v>
      </c>
      <c r="L398" s="220" t="s">
        <v>217</v>
      </c>
      <c r="M398" s="46"/>
      <c r="N398" s="225" t="s">
        <v>22</v>
      </c>
      <c r="O398" s="226" t="s">
        <v>46</v>
      </c>
      <c r="P398" s="227">
        <f>I398+J398</f>
        <v>0</v>
      </c>
      <c r="Q398" s="227">
        <f>ROUND(I398*H398,2)</f>
        <v>0</v>
      </c>
      <c r="R398" s="227">
        <f>ROUND(J398*H398,2)</f>
        <v>0</v>
      </c>
      <c r="S398" s="86"/>
      <c r="T398" s="228">
        <f>S398*H398</f>
        <v>0</v>
      </c>
      <c r="U398" s="228">
        <v>0</v>
      </c>
      <c r="V398" s="228">
        <f>U398*H398</f>
        <v>0</v>
      </c>
      <c r="W398" s="228">
        <v>0</v>
      </c>
      <c r="X398" s="229">
        <f>W398*H398</f>
        <v>0</v>
      </c>
      <c r="Y398" s="40"/>
      <c r="Z398" s="40"/>
      <c r="AA398" s="40"/>
      <c r="AB398" s="40"/>
      <c r="AC398" s="40"/>
      <c r="AD398" s="40"/>
      <c r="AE398" s="40"/>
      <c r="AR398" s="230" t="s">
        <v>302</v>
      </c>
      <c r="AT398" s="230" t="s">
        <v>213</v>
      </c>
      <c r="AU398" s="230" t="s">
        <v>86</v>
      </c>
      <c r="AY398" s="19" t="s">
        <v>211</v>
      </c>
      <c r="BE398" s="231">
        <f>IF(O398="základní",K398,0)</f>
        <v>0</v>
      </c>
      <c r="BF398" s="231">
        <f>IF(O398="snížená",K398,0)</f>
        <v>0</v>
      </c>
      <c r="BG398" s="231">
        <f>IF(O398="zákl. přenesená",K398,0)</f>
        <v>0</v>
      </c>
      <c r="BH398" s="231">
        <f>IF(O398="sníž. přenesená",K398,0)</f>
        <v>0</v>
      </c>
      <c r="BI398" s="231">
        <f>IF(O398="nulová",K398,0)</f>
        <v>0</v>
      </c>
      <c r="BJ398" s="19" t="s">
        <v>84</v>
      </c>
      <c r="BK398" s="231">
        <f>ROUND(P398*H398,2)</f>
        <v>0</v>
      </c>
      <c r="BL398" s="19" t="s">
        <v>302</v>
      </c>
      <c r="BM398" s="230" t="s">
        <v>3028</v>
      </c>
    </row>
    <row r="399" s="2" customFormat="1">
      <c r="A399" s="40"/>
      <c r="B399" s="41"/>
      <c r="C399" s="42"/>
      <c r="D399" s="232" t="s">
        <v>220</v>
      </c>
      <c r="E399" s="42"/>
      <c r="F399" s="233" t="s">
        <v>1157</v>
      </c>
      <c r="G399" s="42"/>
      <c r="H399" s="42"/>
      <c r="I399" s="234"/>
      <c r="J399" s="234"/>
      <c r="K399" s="42"/>
      <c r="L399" s="42"/>
      <c r="M399" s="46"/>
      <c r="N399" s="235"/>
      <c r="O399" s="236"/>
      <c r="P399" s="86"/>
      <c r="Q399" s="86"/>
      <c r="R399" s="86"/>
      <c r="S399" s="86"/>
      <c r="T399" s="86"/>
      <c r="U399" s="86"/>
      <c r="V399" s="86"/>
      <c r="W399" s="86"/>
      <c r="X399" s="87"/>
      <c r="Y399" s="40"/>
      <c r="Z399" s="40"/>
      <c r="AA399" s="40"/>
      <c r="AB399" s="40"/>
      <c r="AC399" s="40"/>
      <c r="AD399" s="40"/>
      <c r="AE399" s="40"/>
      <c r="AT399" s="19" t="s">
        <v>220</v>
      </c>
      <c r="AU399" s="19" t="s">
        <v>86</v>
      </c>
    </row>
    <row r="400" s="13" customFormat="1">
      <c r="A400" s="13"/>
      <c r="B400" s="237"/>
      <c r="C400" s="238"/>
      <c r="D400" s="232" t="s">
        <v>222</v>
      </c>
      <c r="E400" s="239" t="s">
        <v>22</v>
      </c>
      <c r="F400" s="240" t="s">
        <v>3029</v>
      </c>
      <c r="G400" s="238"/>
      <c r="H400" s="241">
        <v>224.69999999999999</v>
      </c>
      <c r="I400" s="242"/>
      <c r="J400" s="242"/>
      <c r="K400" s="238"/>
      <c r="L400" s="238"/>
      <c r="M400" s="243"/>
      <c r="N400" s="244"/>
      <c r="O400" s="245"/>
      <c r="P400" s="245"/>
      <c r="Q400" s="245"/>
      <c r="R400" s="245"/>
      <c r="S400" s="245"/>
      <c r="T400" s="245"/>
      <c r="U400" s="245"/>
      <c r="V400" s="245"/>
      <c r="W400" s="245"/>
      <c r="X400" s="246"/>
      <c r="Y400" s="13"/>
      <c r="Z400" s="13"/>
      <c r="AA400" s="13"/>
      <c r="AB400" s="13"/>
      <c r="AC400" s="13"/>
      <c r="AD400" s="13"/>
      <c r="AE400" s="13"/>
      <c r="AT400" s="247" t="s">
        <v>222</v>
      </c>
      <c r="AU400" s="247" t="s">
        <v>86</v>
      </c>
      <c r="AV400" s="13" t="s">
        <v>86</v>
      </c>
      <c r="AW400" s="13" t="s">
        <v>5</v>
      </c>
      <c r="AX400" s="13" t="s">
        <v>77</v>
      </c>
      <c r="AY400" s="247" t="s">
        <v>211</v>
      </c>
    </row>
    <row r="401" s="13" customFormat="1">
      <c r="A401" s="13"/>
      <c r="B401" s="237"/>
      <c r="C401" s="238"/>
      <c r="D401" s="232" t="s">
        <v>222</v>
      </c>
      <c r="E401" s="239" t="s">
        <v>22</v>
      </c>
      <c r="F401" s="240" t="s">
        <v>3030</v>
      </c>
      <c r="G401" s="238"/>
      <c r="H401" s="241">
        <v>52.658999999999999</v>
      </c>
      <c r="I401" s="242"/>
      <c r="J401" s="242"/>
      <c r="K401" s="238"/>
      <c r="L401" s="238"/>
      <c r="M401" s="243"/>
      <c r="N401" s="244"/>
      <c r="O401" s="245"/>
      <c r="P401" s="245"/>
      <c r="Q401" s="245"/>
      <c r="R401" s="245"/>
      <c r="S401" s="245"/>
      <c r="T401" s="245"/>
      <c r="U401" s="245"/>
      <c r="V401" s="245"/>
      <c r="W401" s="245"/>
      <c r="X401" s="246"/>
      <c r="Y401" s="13"/>
      <c r="Z401" s="13"/>
      <c r="AA401" s="13"/>
      <c r="AB401" s="13"/>
      <c r="AC401" s="13"/>
      <c r="AD401" s="13"/>
      <c r="AE401" s="13"/>
      <c r="AT401" s="247" t="s">
        <v>222</v>
      </c>
      <c r="AU401" s="247" t="s">
        <v>86</v>
      </c>
      <c r="AV401" s="13" t="s">
        <v>86</v>
      </c>
      <c r="AW401" s="13" t="s">
        <v>5</v>
      </c>
      <c r="AX401" s="13" t="s">
        <v>77</v>
      </c>
      <c r="AY401" s="247" t="s">
        <v>211</v>
      </c>
    </row>
    <row r="402" s="14" customFormat="1">
      <c r="A402" s="14"/>
      <c r="B402" s="248"/>
      <c r="C402" s="249"/>
      <c r="D402" s="232" t="s">
        <v>222</v>
      </c>
      <c r="E402" s="250" t="s">
        <v>22</v>
      </c>
      <c r="F402" s="251" t="s">
        <v>331</v>
      </c>
      <c r="G402" s="249"/>
      <c r="H402" s="252">
        <v>277.35899999999998</v>
      </c>
      <c r="I402" s="253"/>
      <c r="J402" s="253"/>
      <c r="K402" s="249"/>
      <c r="L402" s="249"/>
      <c r="M402" s="254"/>
      <c r="N402" s="255"/>
      <c r="O402" s="256"/>
      <c r="P402" s="256"/>
      <c r="Q402" s="256"/>
      <c r="R402" s="256"/>
      <c r="S402" s="256"/>
      <c r="T402" s="256"/>
      <c r="U402" s="256"/>
      <c r="V402" s="256"/>
      <c r="W402" s="256"/>
      <c r="X402" s="257"/>
      <c r="Y402" s="14"/>
      <c r="Z402" s="14"/>
      <c r="AA402" s="14"/>
      <c r="AB402" s="14"/>
      <c r="AC402" s="14"/>
      <c r="AD402" s="14"/>
      <c r="AE402" s="14"/>
      <c r="AT402" s="258" t="s">
        <v>222</v>
      </c>
      <c r="AU402" s="258" t="s">
        <v>86</v>
      </c>
      <c r="AV402" s="14" t="s">
        <v>218</v>
      </c>
      <c r="AW402" s="14" t="s">
        <v>5</v>
      </c>
      <c r="AX402" s="14" t="s">
        <v>84</v>
      </c>
      <c r="AY402" s="258" t="s">
        <v>211</v>
      </c>
    </row>
    <row r="403" s="2" customFormat="1" ht="24.15" customHeight="1">
      <c r="A403" s="40"/>
      <c r="B403" s="41"/>
      <c r="C403" s="259" t="s">
        <v>626</v>
      </c>
      <c r="D403" s="259" t="s">
        <v>452</v>
      </c>
      <c r="E403" s="260" t="s">
        <v>453</v>
      </c>
      <c r="F403" s="261" t="s">
        <v>454</v>
      </c>
      <c r="G403" s="262" t="s">
        <v>249</v>
      </c>
      <c r="H403" s="263">
        <v>0.083000000000000004</v>
      </c>
      <c r="I403" s="264"/>
      <c r="J403" s="265"/>
      <c r="K403" s="266">
        <f>ROUND(P403*H403,2)</f>
        <v>0</v>
      </c>
      <c r="L403" s="261" t="s">
        <v>217</v>
      </c>
      <c r="M403" s="267"/>
      <c r="N403" s="268" t="s">
        <v>22</v>
      </c>
      <c r="O403" s="226" t="s">
        <v>46</v>
      </c>
      <c r="P403" s="227">
        <f>I403+J403</f>
        <v>0</v>
      </c>
      <c r="Q403" s="227">
        <f>ROUND(I403*H403,2)</f>
        <v>0</v>
      </c>
      <c r="R403" s="227">
        <f>ROUND(J403*H403,2)</f>
        <v>0</v>
      </c>
      <c r="S403" s="86"/>
      <c r="T403" s="228">
        <f>S403*H403</f>
        <v>0</v>
      </c>
      <c r="U403" s="228">
        <v>1</v>
      </c>
      <c r="V403" s="228">
        <f>U403*H403</f>
        <v>0.083000000000000004</v>
      </c>
      <c r="W403" s="228">
        <v>0</v>
      </c>
      <c r="X403" s="229">
        <f>W403*H403</f>
        <v>0</v>
      </c>
      <c r="Y403" s="40"/>
      <c r="Z403" s="40"/>
      <c r="AA403" s="40"/>
      <c r="AB403" s="40"/>
      <c r="AC403" s="40"/>
      <c r="AD403" s="40"/>
      <c r="AE403" s="40"/>
      <c r="AR403" s="230" t="s">
        <v>402</v>
      </c>
      <c r="AT403" s="230" t="s">
        <v>452</v>
      </c>
      <c r="AU403" s="230" t="s">
        <v>86</v>
      </c>
      <c r="AY403" s="19" t="s">
        <v>211</v>
      </c>
      <c r="BE403" s="231">
        <f>IF(O403="základní",K403,0)</f>
        <v>0</v>
      </c>
      <c r="BF403" s="231">
        <f>IF(O403="snížená",K403,0)</f>
        <v>0</v>
      </c>
      <c r="BG403" s="231">
        <f>IF(O403="zákl. přenesená",K403,0)</f>
        <v>0</v>
      </c>
      <c r="BH403" s="231">
        <f>IF(O403="sníž. přenesená",K403,0)</f>
        <v>0</v>
      </c>
      <c r="BI403" s="231">
        <f>IF(O403="nulová",K403,0)</f>
        <v>0</v>
      </c>
      <c r="BJ403" s="19" t="s">
        <v>84</v>
      </c>
      <c r="BK403" s="231">
        <f>ROUND(P403*H403,2)</f>
        <v>0</v>
      </c>
      <c r="BL403" s="19" t="s">
        <v>302</v>
      </c>
      <c r="BM403" s="230" t="s">
        <v>3031</v>
      </c>
    </row>
    <row r="404" s="2" customFormat="1">
      <c r="A404" s="40"/>
      <c r="B404" s="41"/>
      <c r="C404" s="42"/>
      <c r="D404" s="232" t="s">
        <v>220</v>
      </c>
      <c r="E404" s="42"/>
      <c r="F404" s="233" t="s">
        <v>454</v>
      </c>
      <c r="G404" s="42"/>
      <c r="H404" s="42"/>
      <c r="I404" s="234"/>
      <c r="J404" s="234"/>
      <c r="K404" s="42"/>
      <c r="L404" s="42"/>
      <c r="M404" s="46"/>
      <c r="N404" s="235"/>
      <c r="O404" s="236"/>
      <c r="P404" s="86"/>
      <c r="Q404" s="86"/>
      <c r="R404" s="86"/>
      <c r="S404" s="86"/>
      <c r="T404" s="86"/>
      <c r="U404" s="86"/>
      <c r="V404" s="86"/>
      <c r="W404" s="86"/>
      <c r="X404" s="87"/>
      <c r="Y404" s="40"/>
      <c r="Z404" s="40"/>
      <c r="AA404" s="40"/>
      <c r="AB404" s="40"/>
      <c r="AC404" s="40"/>
      <c r="AD404" s="40"/>
      <c r="AE404" s="40"/>
      <c r="AT404" s="19" t="s">
        <v>220</v>
      </c>
      <c r="AU404" s="19" t="s">
        <v>86</v>
      </c>
    </row>
    <row r="405" s="13" customFormat="1">
      <c r="A405" s="13"/>
      <c r="B405" s="237"/>
      <c r="C405" s="238"/>
      <c r="D405" s="232" t="s">
        <v>222</v>
      </c>
      <c r="E405" s="239" t="s">
        <v>22</v>
      </c>
      <c r="F405" s="240" t="s">
        <v>3032</v>
      </c>
      <c r="G405" s="238"/>
      <c r="H405" s="241">
        <v>0.083000000000000004</v>
      </c>
      <c r="I405" s="242"/>
      <c r="J405" s="242"/>
      <c r="K405" s="238"/>
      <c r="L405" s="238"/>
      <c r="M405" s="243"/>
      <c r="N405" s="244"/>
      <c r="O405" s="245"/>
      <c r="P405" s="245"/>
      <c r="Q405" s="245"/>
      <c r="R405" s="245"/>
      <c r="S405" s="245"/>
      <c r="T405" s="245"/>
      <c r="U405" s="245"/>
      <c r="V405" s="245"/>
      <c r="W405" s="245"/>
      <c r="X405" s="246"/>
      <c r="Y405" s="13"/>
      <c r="Z405" s="13"/>
      <c r="AA405" s="13"/>
      <c r="AB405" s="13"/>
      <c r="AC405" s="13"/>
      <c r="AD405" s="13"/>
      <c r="AE405" s="13"/>
      <c r="AT405" s="247" t="s">
        <v>222</v>
      </c>
      <c r="AU405" s="247" t="s">
        <v>86</v>
      </c>
      <c r="AV405" s="13" t="s">
        <v>86</v>
      </c>
      <c r="AW405" s="13" t="s">
        <v>5</v>
      </c>
      <c r="AX405" s="13" t="s">
        <v>84</v>
      </c>
      <c r="AY405" s="247" t="s">
        <v>211</v>
      </c>
    </row>
    <row r="406" s="2" customFormat="1" ht="24.15" customHeight="1">
      <c r="A406" s="40"/>
      <c r="B406" s="41"/>
      <c r="C406" s="218" t="s">
        <v>634</v>
      </c>
      <c r="D406" s="218" t="s">
        <v>213</v>
      </c>
      <c r="E406" s="219" t="s">
        <v>1168</v>
      </c>
      <c r="F406" s="220" t="s">
        <v>1169</v>
      </c>
      <c r="G406" s="221" t="s">
        <v>272</v>
      </c>
      <c r="H406" s="222">
        <v>277.35899999999998</v>
      </c>
      <c r="I406" s="223"/>
      <c r="J406" s="223"/>
      <c r="K406" s="224">
        <f>ROUND(P406*H406,2)</f>
        <v>0</v>
      </c>
      <c r="L406" s="220" t="s">
        <v>217</v>
      </c>
      <c r="M406" s="46"/>
      <c r="N406" s="225" t="s">
        <v>22</v>
      </c>
      <c r="O406" s="226" t="s">
        <v>46</v>
      </c>
      <c r="P406" s="227">
        <f>I406+J406</f>
        <v>0</v>
      </c>
      <c r="Q406" s="227">
        <f>ROUND(I406*H406,2)</f>
        <v>0</v>
      </c>
      <c r="R406" s="227">
        <f>ROUND(J406*H406,2)</f>
        <v>0</v>
      </c>
      <c r="S406" s="86"/>
      <c r="T406" s="228">
        <f>S406*H406</f>
        <v>0</v>
      </c>
      <c r="U406" s="228">
        <v>0.00039825</v>
      </c>
      <c r="V406" s="228">
        <f>U406*H406</f>
        <v>0.11045822174999999</v>
      </c>
      <c r="W406" s="228">
        <v>0</v>
      </c>
      <c r="X406" s="229">
        <f>W406*H406</f>
        <v>0</v>
      </c>
      <c r="Y406" s="40"/>
      <c r="Z406" s="40"/>
      <c r="AA406" s="40"/>
      <c r="AB406" s="40"/>
      <c r="AC406" s="40"/>
      <c r="AD406" s="40"/>
      <c r="AE406" s="40"/>
      <c r="AR406" s="230" t="s">
        <v>302</v>
      </c>
      <c r="AT406" s="230" t="s">
        <v>213</v>
      </c>
      <c r="AU406" s="230" t="s">
        <v>86</v>
      </c>
      <c r="AY406" s="19" t="s">
        <v>211</v>
      </c>
      <c r="BE406" s="231">
        <f>IF(O406="základní",K406,0)</f>
        <v>0</v>
      </c>
      <c r="BF406" s="231">
        <f>IF(O406="snížená",K406,0)</f>
        <v>0</v>
      </c>
      <c r="BG406" s="231">
        <f>IF(O406="zákl. přenesená",K406,0)</f>
        <v>0</v>
      </c>
      <c r="BH406" s="231">
        <f>IF(O406="sníž. přenesená",K406,0)</f>
        <v>0</v>
      </c>
      <c r="BI406" s="231">
        <f>IF(O406="nulová",K406,0)</f>
        <v>0</v>
      </c>
      <c r="BJ406" s="19" t="s">
        <v>84</v>
      </c>
      <c r="BK406" s="231">
        <f>ROUND(P406*H406,2)</f>
        <v>0</v>
      </c>
      <c r="BL406" s="19" t="s">
        <v>302</v>
      </c>
      <c r="BM406" s="230" t="s">
        <v>3033</v>
      </c>
    </row>
    <row r="407" s="2" customFormat="1">
      <c r="A407" s="40"/>
      <c r="B407" s="41"/>
      <c r="C407" s="42"/>
      <c r="D407" s="232" t="s">
        <v>220</v>
      </c>
      <c r="E407" s="42"/>
      <c r="F407" s="233" t="s">
        <v>1171</v>
      </c>
      <c r="G407" s="42"/>
      <c r="H407" s="42"/>
      <c r="I407" s="234"/>
      <c r="J407" s="234"/>
      <c r="K407" s="42"/>
      <c r="L407" s="42"/>
      <c r="M407" s="46"/>
      <c r="N407" s="235"/>
      <c r="O407" s="236"/>
      <c r="P407" s="86"/>
      <c r="Q407" s="86"/>
      <c r="R407" s="86"/>
      <c r="S407" s="86"/>
      <c r="T407" s="86"/>
      <c r="U407" s="86"/>
      <c r="V407" s="86"/>
      <c r="W407" s="86"/>
      <c r="X407" s="87"/>
      <c r="Y407" s="40"/>
      <c r="Z407" s="40"/>
      <c r="AA407" s="40"/>
      <c r="AB407" s="40"/>
      <c r="AC407" s="40"/>
      <c r="AD407" s="40"/>
      <c r="AE407" s="40"/>
      <c r="AT407" s="19" t="s">
        <v>220</v>
      </c>
      <c r="AU407" s="19" t="s">
        <v>86</v>
      </c>
    </row>
    <row r="408" s="2" customFormat="1" ht="24.15" customHeight="1">
      <c r="A408" s="40"/>
      <c r="B408" s="41"/>
      <c r="C408" s="259" t="s">
        <v>1091</v>
      </c>
      <c r="D408" s="259" t="s">
        <v>452</v>
      </c>
      <c r="E408" s="260" t="s">
        <v>463</v>
      </c>
      <c r="F408" s="261" t="s">
        <v>464</v>
      </c>
      <c r="G408" s="262" t="s">
        <v>272</v>
      </c>
      <c r="H408" s="263">
        <v>318.96300000000002</v>
      </c>
      <c r="I408" s="264"/>
      <c r="J408" s="265"/>
      <c r="K408" s="266">
        <f>ROUND(P408*H408,2)</f>
        <v>0</v>
      </c>
      <c r="L408" s="261" t="s">
        <v>217</v>
      </c>
      <c r="M408" s="267"/>
      <c r="N408" s="268" t="s">
        <v>22</v>
      </c>
      <c r="O408" s="226" t="s">
        <v>46</v>
      </c>
      <c r="P408" s="227">
        <f>I408+J408</f>
        <v>0</v>
      </c>
      <c r="Q408" s="227">
        <f>ROUND(I408*H408,2)</f>
        <v>0</v>
      </c>
      <c r="R408" s="227">
        <f>ROUND(J408*H408,2)</f>
        <v>0</v>
      </c>
      <c r="S408" s="86"/>
      <c r="T408" s="228">
        <f>S408*H408</f>
        <v>0</v>
      </c>
      <c r="U408" s="228">
        <v>0.0054000000000000003</v>
      </c>
      <c r="V408" s="228">
        <f>U408*H408</f>
        <v>1.7224002000000003</v>
      </c>
      <c r="W408" s="228">
        <v>0</v>
      </c>
      <c r="X408" s="229">
        <f>W408*H408</f>
        <v>0</v>
      </c>
      <c r="Y408" s="40"/>
      <c r="Z408" s="40"/>
      <c r="AA408" s="40"/>
      <c r="AB408" s="40"/>
      <c r="AC408" s="40"/>
      <c r="AD408" s="40"/>
      <c r="AE408" s="40"/>
      <c r="AR408" s="230" t="s">
        <v>402</v>
      </c>
      <c r="AT408" s="230" t="s">
        <v>452</v>
      </c>
      <c r="AU408" s="230" t="s">
        <v>86</v>
      </c>
      <c r="AY408" s="19" t="s">
        <v>211</v>
      </c>
      <c r="BE408" s="231">
        <f>IF(O408="základní",K408,0)</f>
        <v>0</v>
      </c>
      <c r="BF408" s="231">
        <f>IF(O408="snížená",K408,0)</f>
        <v>0</v>
      </c>
      <c r="BG408" s="231">
        <f>IF(O408="zákl. přenesená",K408,0)</f>
        <v>0</v>
      </c>
      <c r="BH408" s="231">
        <f>IF(O408="sníž. přenesená",K408,0)</f>
        <v>0</v>
      </c>
      <c r="BI408" s="231">
        <f>IF(O408="nulová",K408,0)</f>
        <v>0</v>
      </c>
      <c r="BJ408" s="19" t="s">
        <v>84</v>
      </c>
      <c r="BK408" s="231">
        <f>ROUND(P408*H408,2)</f>
        <v>0</v>
      </c>
      <c r="BL408" s="19" t="s">
        <v>302</v>
      </c>
      <c r="BM408" s="230" t="s">
        <v>3034</v>
      </c>
    </row>
    <row r="409" s="2" customFormat="1">
      <c r="A409" s="40"/>
      <c r="B409" s="41"/>
      <c r="C409" s="42"/>
      <c r="D409" s="232" t="s">
        <v>220</v>
      </c>
      <c r="E409" s="42"/>
      <c r="F409" s="233" t="s">
        <v>464</v>
      </c>
      <c r="G409" s="42"/>
      <c r="H409" s="42"/>
      <c r="I409" s="234"/>
      <c r="J409" s="234"/>
      <c r="K409" s="42"/>
      <c r="L409" s="42"/>
      <c r="M409" s="46"/>
      <c r="N409" s="235"/>
      <c r="O409" s="236"/>
      <c r="P409" s="86"/>
      <c r="Q409" s="86"/>
      <c r="R409" s="86"/>
      <c r="S409" s="86"/>
      <c r="T409" s="86"/>
      <c r="U409" s="86"/>
      <c r="V409" s="86"/>
      <c r="W409" s="86"/>
      <c r="X409" s="87"/>
      <c r="Y409" s="40"/>
      <c r="Z409" s="40"/>
      <c r="AA409" s="40"/>
      <c r="AB409" s="40"/>
      <c r="AC409" s="40"/>
      <c r="AD409" s="40"/>
      <c r="AE409" s="40"/>
      <c r="AT409" s="19" t="s">
        <v>220</v>
      </c>
      <c r="AU409" s="19" t="s">
        <v>86</v>
      </c>
    </row>
    <row r="410" s="13" customFormat="1">
      <c r="A410" s="13"/>
      <c r="B410" s="237"/>
      <c r="C410" s="238"/>
      <c r="D410" s="232" t="s">
        <v>222</v>
      </c>
      <c r="E410" s="239" t="s">
        <v>22</v>
      </c>
      <c r="F410" s="240" t="s">
        <v>3035</v>
      </c>
      <c r="G410" s="238"/>
      <c r="H410" s="241">
        <v>318.96300000000002</v>
      </c>
      <c r="I410" s="242"/>
      <c r="J410" s="242"/>
      <c r="K410" s="238"/>
      <c r="L410" s="238"/>
      <c r="M410" s="243"/>
      <c r="N410" s="244"/>
      <c r="O410" s="245"/>
      <c r="P410" s="245"/>
      <c r="Q410" s="245"/>
      <c r="R410" s="245"/>
      <c r="S410" s="245"/>
      <c r="T410" s="245"/>
      <c r="U410" s="245"/>
      <c r="V410" s="245"/>
      <c r="W410" s="245"/>
      <c r="X410" s="246"/>
      <c r="Y410" s="13"/>
      <c r="Z410" s="13"/>
      <c r="AA410" s="13"/>
      <c r="AB410" s="13"/>
      <c r="AC410" s="13"/>
      <c r="AD410" s="13"/>
      <c r="AE410" s="13"/>
      <c r="AT410" s="247" t="s">
        <v>222</v>
      </c>
      <c r="AU410" s="247" t="s">
        <v>86</v>
      </c>
      <c r="AV410" s="13" t="s">
        <v>86</v>
      </c>
      <c r="AW410" s="13" t="s">
        <v>5</v>
      </c>
      <c r="AX410" s="13" t="s">
        <v>84</v>
      </c>
      <c r="AY410" s="247" t="s">
        <v>211</v>
      </c>
    </row>
    <row r="411" s="2" customFormat="1" ht="24.15" customHeight="1">
      <c r="A411" s="40"/>
      <c r="B411" s="41"/>
      <c r="C411" s="218" t="s">
        <v>1097</v>
      </c>
      <c r="D411" s="218" t="s">
        <v>213</v>
      </c>
      <c r="E411" s="219" t="s">
        <v>1168</v>
      </c>
      <c r="F411" s="220" t="s">
        <v>1169</v>
      </c>
      <c r="G411" s="221" t="s">
        <v>272</v>
      </c>
      <c r="H411" s="222">
        <v>277.35899999999998</v>
      </c>
      <c r="I411" s="223"/>
      <c r="J411" s="223"/>
      <c r="K411" s="224">
        <f>ROUND(P411*H411,2)</f>
        <v>0</v>
      </c>
      <c r="L411" s="220" t="s">
        <v>217</v>
      </c>
      <c r="M411" s="46"/>
      <c r="N411" s="225" t="s">
        <v>22</v>
      </c>
      <c r="O411" s="226" t="s">
        <v>46</v>
      </c>
      <c r="P411" s="227">
        <f>I411+J411</f>
        <v>0</v>
      </c>
      <c r="Q411" s="227">
        <f>ROUND(I411*H411,2)</f>
        <v>0</v>
      </c>
      <c r="R411" s="227">
        <f>ROUND(J411*H411,2)</f>
        <v>0</v>
      </c>
      <c r="S411" s="86"/>
      <c r="T411" s="228">
        <f>S411*H411</f>
        <v>0</v>
      </c>
      <c r="U411" s="228">
        <v>0.00039825</v>
      </c>
      <c r="V411" s="228">
        <f>U411*H411</f>
        <v>0.11045822174999999</v>
      </c>
      <c r="W411" s="228">
        <v>0</v>
      </c>
      <c r="X411" s="229">
        <f>W411*H411</f>
        <v>0</v>
      </c>
      <c r="Y411" s="40"/>
      <c r="Z411" s="40"/>
      <c r="AA411" s="40"/>
      <c r="AB411" s="40"/>
      <c r="AC411" s="40"/>
      <c r="AD411" s="40"/>
      <c r="AE411" s="40"/>
      <c r="AR411" s="230" t="s">
        <v>302</v>
      </c>
      <c r="AT411" s="230" t="s">
        <v>213</v>
      </c>
      <c r="AU411" s="230" t="s">
        <v>86</v>
      </c>
      <c r="AY411" s="19" t="s">
        <v>211</v>
      </c>
      <c r="BE411" s="231">
        <f>IF(O411="základní",K411,0)</f>
        <v>0</v>
      </c>
      <c r="BF411" s="231">
        <f>IF(O411="snížená",K411,0)</f>
        <v>0</v>
      </c>
      <c r="BG411" s="231">
        <f>IF(O411="zákl. přenesená",K411,0)</f>
        <v>0</v>
      </c>
      <c r="BH411" s="231">
        <f>IF(O411="sníž. přenesená",K411,0)</f>
        <v>0</v>
      </c>
      <c r="BI411" s="231">
        <f>IF(O411="nulová",K411,0)</f>
        <v>0</v>
      </c>
      <c r="BJ411" s="19" t="s">
        <v>84</v>
      </c>
      <c r="BK411" s="231">
        <f>ROUND(P411*H411,2)</f>
        <v>0</v>
      </c>
      <c r="BL411" s="19" t="s">
        <v>302</v>
      </c>
      <c r="BM411" s="230" t="s">
        <v>3036</v>
      </c>
    </row>
    <row r="412" s="2" customFormat="1">
      <c r="A412" s="40"/>
      <c r="B412" s="41"/>
      <c r="C412" s="42"/>
      <c r="D412" s="232" t="s">
        <v>220</v>
      </c>
      <c r="E412" s="42"/>
      <c r="F412" s="233" t="s">
        <v>1171</v>
      </c>
      <c r="G412" s="42"/>
      <c r="H412" s="42"/>
      <c r="I412" s="234"/>
      <c r="J412" s="234"/>
      <c r="K412" s="42"/>
      <c r="L412" s="42"/>
      <c r="M412" s="46"/>
      <c r="N412" s="235"/>
      <c r="O412" s="236"/>
      <c r="P412" s="86"/>
      <c r="Q412" s="86"/>
      <c r="R412" s="86"/>
      <c r="S412" s="86"/>
      <c r="T412" s="86"/>
      <c r="U412" s="86"/>
      <c r="V412" s="86"/>
      <c r="W412" s="86"/>
      <c r="X412" s="87"/>
      <c r="Y412" s="40"/>
      <c r="Z412" s="40"/>
      <c r="AA412" s="40"/>
      <c r="AB412" s="40"/>
      <c r="AC412" s="40"/>
      <c r="AD412" s="40"/>
      <c r="AE412" s="40"/>
      <c r="AT412" s="19" t="s">
        <v>220</v>
      </c>
      <c r="AU412" s="19" t="s">
        <v>86</v>
      </c>
    </row>
    <row r="413" s="2" customFormat="1" ht="24.15" customHeight="1">
      <c r="A413" s="40"/>
      <c r="B413" s="41"/>
      <c r="C413" s="259" t="s">
        <v>1103</v>
      </c>
      <c r="D413" s="259" t="s">
        <v>452</v>
      </c>
      <c r="E413" s="260" t="s">
        <v>1177</v>
      </c>
      <c r="F413" s="261" t="s">
        <v>1178</v>
      </c>
      <c r="G413" s="262" t="s">
        <v>272</v>
      </c>
      <c r="H413" s="263">
        <v>318.96300000000002</v>
      </c>
      <c r="I413" s="264"/>
      <c r="J413" s="265"/>
      <c r="K413" s="266">
        <f>ROUND(P413*H413,2)</f>
        <v>0</v>
      </c>
      <c r="L413" s="261" t="s">
        <v>217</v>
      </c>
      <c r="M413" s="267"/>
      <c r="N413" s="268" t="s">
        <v>22</v>
      </c>
      <c r="O413" s="226" t="s">
        <v>46</v>
      </c>
      <c r="P413" s="227">
        <f>I413+J413</f>
        <v>0</v>
      </c>
      <c r="Q413" s="227">
        <f>ROUND(I413*H413,2)</f>
        <v>0</v>
      </c>
      <c r="R413" s="227">
        <f>ROUND(J413*H413,2)</f>
        <v>0</v>
      </c>
      <c r="S413" s="86"/>
      <c r="T413" s="228">
        <f>S413*H413</f>
        <v>0</v>
      </c>
      <c r="U413" s="228">
        <v>0.0053</v>
      </c>
      <c r="V413" s="228">
        <f>U413*H413</f>
        <v>1.6905039000000002</v>
      </c>
      <c r="W413" s="228">
        <v>0</v>
      </c>
      <c r="X413" s="229">
        <f>W413*H413</f>
        <v>0</v>
      </c>
      <c r="Y413" s="40"/>
      <c r="Z413" s="40"/>
      <c r="AA413" s="40"/>
      <c r="AB413" s="40"/>
      <c r="AC413" s="40"/>
      <c r="AD413" s="40"/>
      <c r="AE413" s="40"/>
      <c r="AR413" s="230" t="s">
        <v>402</v>
      </c>
      <c r="AT413" s="230" t="s">
        <v>452</v>
      </c>
      <c r="AU413" s="230" t="s">
        <v>86</v>
      </c>
      <c r="AY413" s="19" t="s">
        <v>211</v>
      </c>
      <c r="BE413" s="231">
        <f>IF(O413="základní",K413,0)</f>
        <v>0</v>
      </c>
      <c r="BF413" s="231">
        <f>IF(O413="snížená",K413,0)</f>
        <v>0</v>
      </c>
      <c r="BG413" s="231">
        <f>IF(O413="zákl. přenesená",K413,0)</f>
        <v>0</v>
      </c>
      <c r="BH413" s="231">
        <f>IF(O413="sníž. přenesená",K413,0)</f>
        <v>0</v>
      </c>
      <c r="BI413" s="231">
        <f>IF(O413="nulová",K413,0)</f>
        <v>0</v>
      </c>
      <c r="BJ413" s="19" t="s">
        <v>84</v>
      </c>
      <c r="BK413" s="231">
        <f>ROUND(P413*H413,2)</f>
        <v>0</v>
      </c>
      <c r="BL413" s="19" t="s">
        <v>302</v>
      </c>
      <c r="BM413" s="230" t="s">
        <v>3037</v>
      </c>
    </row>
    <row r="414" s="2" customFormat="1">
      <c r="A414" s="40"/>
      <c r="B414" s="41"/>
      <c r="C414" s="42"/>
      <c r="D414" s="232" t="s">
        <v>220</v>
      </c>
      <c r="E414" s="42"/>
      <c r="F414" s="233" t="s">
        <v>1178</v>
      </c>
      <c r="G414" s="42"/>
      <c r="H414" s="42"/>
      <c r="I414" s="234"/>
      <c r="J414" s="234"/>
      <c r="K414" s="42"/>
      <c r="L414" s="42"/>
      <c r="M414" s="46"/>
      <c r="N414" s="235"/>
      <c r="O414" s="236"/>
      <c r="P414" s="86"/>
      <c r="Q414" s="86"/>
      <c r="R414" s="86"/>
      <c r="S414" s="86"/>
      <c r="T414" s="86"/>
      <c r="U414" s="86"/>
      <c r="V414" s="86"/>
      <c r="W414" s="86"/>
      <c r="X414" s="87"/>
      <c r="Y414" s="40"/>
      <c r="Z414" s="40"/>
      <c r="AA414" s="40"/>
      <c r="AB414" s="40"/>
      <c r="AC414" s="40"/>
      <c r="AD414" s="40"/>
      <c r="AE414" s="40"/>
      <c r="AT414" s="19" t="s">
        <v>220</v>
      </c>
      <c r="AU414" s="19" t="s">
        <v>86</v>
      </c>
    </row>
    <row r="415" s="13" customFormat="1">
      <c r="A415" s="13"/>
      <c r="B415" s="237"/>
      <c r="C415" s="238"/>
      <c r="D415" s="232" t="s">
        <v>222</v>
      </c>
      <c r="E415" s="239" t="s">
        <v>22</v>
      </c>
      <c r="F415" s="240" t="s">
        <v>3035</v>
      </c>
      <c r="G415" s="238"/>
      <c r="H415" s="241">
        <v>318.96300000000002</v>
      </c>
      <c r="I415" s="242"/>
      <c r="J415" s="242"/>
      <c r="K415" s="238"/>
      <c r="L415" s="238"/>
      <c r="M415" s="243"/>
      <c r="N415" s="244"/>
      <c r="O415" s="245"/>
      <c r="P415" s="245"/>
      <c r="Q415" s="245"/>
      <c r="R415" s="245"/>
      <c r="S415" s="245"/>
      <c r="T415" s="245"/>
      <c r="U415" s="245"/>
      <c r="V415" s="245"/>
      <c r="W415" s="245"/>
      <c r="X415" s="246"/>
      <c r="Y415" s="13"/>
      <c r="Z415" s="13"/>
      <c r="AA415" s="13"/>
      <c r="AB415" s="13"/>
      <c r="AC415" s="13"/>
      <c r="AD415" s="13"/>
      <c r="AE415" s="13"/>
      <c r="AT415" s="247" t="s">
        <v>222</v>
      </c>
      <c r="AU415" s="247" t="s">
        <v>86</v>
      </c>
      <c r="AV415" s="13" t="s">
        <v>86</v>
      </c>
      <c r="AW415" s="13" t="s">
        <v>5</v>
      </c>
      <c r="AX415" s="13" t="s">
        <v>84</v>
      </c>
      <c r="AY415" s="247" t="s">
        <v>211</v>
      </c>
    </row>
    <row r="416" s="2" customFormat="1" ht="24.15" customHeight="1">
      <c r="A416" s="40"/>
      <c r="B416" s="41"/>
      <c r="C416" s="218" t="s">
        <v>1108</v>
      </c>
      <c r="D416" s="218" t="s">
        <v>213</v>
      </c>
      <c r="E416" s="219" t="s">
        <v>501</v>
      </c>
      <c r="F416" s="220" t="s">
        <v>502</v>
      </c>
      <c r="G416" s="221" t="s">
        <v>249</v>
      </c>
      <c r="H416" s="222">
        <v>3.718</v>
      </c>
      <c r="I416" s="223"/>
      <c r="J416" s="223"/>
      <c r="K416" s="224">
        <f>ROUND(P416*H416,2)</f>
        <v>0</v>
      </c>
      <c r="L416" s="220" t="s">
        <v>217</v>
      </c>
      <c r="M416" s="46"/>
      <c r="N416" s="225" t="s">
        <v>22</v>
      </c>
      <c r="O416" s="226" t="s">
        <v>46</v>
      </c>
      <c r="P416" s="227">
        <f>I416+J416</f>
        <v>0</v>
      </c>
      <c r="Q416" s="227">
        <f>ROUND(I416*H416,2)</f>
        <v>0</v>
      </c>
      <c r="R416" s="227">
        <f>ROUND(J416*H416,2)</f>
        <v>0</v>
      </c>
      <c r="S416" s="86"/>
      <c r="T416" s="228">
        <f>S416*H416</f>
        <v>0</v>
      </c>
      <c r="U416" s="228">
        <v>0</v>
      </c>
      <c r="V416" s="228">
        <f>U416*H416</f>
        <v>0</v>
      </c>
      <c r="W416" s="228">
        <v>0</v>
      </c>
      <c r="X416" s="229">
        <f>W416*H416</f>
        <v>0</v>
      </c>
      <c r="Y416" s="40"/>
      <c r="Z416" s="40"/>
      <c r="AA416" s="40"/>
      <c r="AB416" s="40"/>
      <c r="AC416" s="40"/>
      <c r="AD416" s="40"/>
      <c r="AE416" s="40"/>
      <c r="AR416" s="230" t="s">
        <v>302</v>
      </c>
      <c r="AT416" s="230" t="s">
        <v>213</v>
      </c>
      <c r="AU416" s="230" t="s">
        <v>86</v>
      </c>
      <c r="AY416" s="19" t="s">
        <v>211</v>
      </c>
      <c r="BE416" s="231">
        <f>IF(O416="základní",K416,0)</f>
        <v>0</v>
      </c>
      <c r="BF416" s="231">
        <f>IF(O416="snížená",K416,0)</f>
        <v>0</v>
      </c>
      <c r="BG416" s="231">
        <f>IF(O416="zákl. přenesená",K416,0)</f>
        <v>0</v>
      </c>
      <c r="BH416" s="231">
        <f>IF(O416="sníž. přenesená",K416,0)</f>
        <v>0</v>
      </c>
      <c r="BI416" s="231">
        <f>IF(O416="nulová",K416,0)</f>
        <v>0</v>
      </c>
      <c r="BJ416" s="19" t="s">
        <v>84</v>
      </c>
      <c r="BK416" s="231">
        <f>ROUND(P416*H416,2)</f>
        <v>0</v>
      </c>
      <c r="BL416" s="19" t="s">
        <v>302</v>
      </c>
      <c r="BM416" s="230" t="s">
        <v>3038</v>
      </c>
    </row>
    <row r="417" s="2" customFormat="1">
      <c r="A417" s="40"/>
      <c r="B417" s="41"/>
      <c r="C417" s="42"/>
      <c r="D417" s="232" t="s">
        <v>220</v>
      </c>
      <c r="E417" s="42"/>
      <c r="F417" s="233" t="s">
        <v>504</v>
      </c>
      <c r="G417" s="42"/>
      <c r="H417" s="42"/>
      <c r="I417" s="234"/>
      <c r="J417" s="234"/>
      <c r="K417" s="42"/>
      <c r="L417" s="42"/>
      <c r="M417" s="46"/>
      <c r="N417" s="235"/>
      <c r="O417" s="236"/>
      <c r="P417" s="86"/>
      <c r="Q417" s="86"/>
      <c r="R417" s="86"/>
      <c r="S417" s="86"/>
      <c r="T417" s="86"/>
      <c r="U417" s="86"/>
      <c r="V417" s="86"/>
      <c r="W417" s="86"/>
      <c r="X417" s="87"/>
      <c r="Y417" s="40"/>
      <c r="Z417" s="40"/>
      <c r="AA417" s="40"/>
      <c r="AB417" s="40"/>
      <c r="AC417" s="40"/>
      <c r="AD417" s="40"/>
      <c r="AE417" s="40"/>
      <c r="AT417" s="19" t="s">
        <v>220</v>
      </c>
      <c r="AU417" s="19" t="s">
        <v>86</v>
      </c>
    </row>
    <row r="418" s="2" customFormat="1" ht="24.15" customHeight="1">
      <c r="A418" s="40"/>
      <c r="B418" s="41"/>
      <c r="C418" s="218" t="s">
        <v>1113</v>
      </c>
      <c r="D418" s="218" t="s">
        <v>213</v>
      </c>
      <c r="E418" s="219" t="s">
        <v>1203</v>
      </c>
      <c r="F418" s="220" t="s">
        <v>1204</v>
      </c>
      <c r="G418" s="221" t="s">
        <v>249</v>
      </c>
      <c r="H418" s="222">
        <v>3.718</v>
      </c>
      <c r="I418" s="223"/>
      <c r="J418" s="223"/>
      <c r="K418" s="224">
        <f>ROUND(P418*H418,2)</f>
        <v>0</v>
      </c>
      <c r="L418" s="220" t="s">
        <v>217</v>
      </c>
      <c r="M418" s="46"/>
      <c r="N418" s="225" t="s">
        <v>22</v>
      </c>
      <c r="O418" s="226" t="s">
        <v>46</v>
      </c>
      <c r="P418" s="227">
        <f>I418+J418</f>
        <v>0</v>
      </c>
      <c r="Q418" s="227">
        <f>ROUND(I418*H418,2)</f>
        <v>0</v>
      </c>
      <c r="R418" s="227">
        <f>ROUND(J418*H418,2)</f>
        <v>0</v>
      </c>
      <c r="S418" s="86"/>
      <c r="T418" s="228">
        <f>S418*H418</f>
        <v>0</v>
      </c>
      <c r="U418" s="228">
        <v>0</v>
      </c>
      <c r="V418" s="228">
        <f>U418*H418</f>
        <v>0</v>
      </c>
      <c r="W418" s="228">
        <v>0</v>
      </c>
      <c r="X418" s="229">
        <f>W418*H418</f>
        <v>0</v>
      </c>
      <c r="Y418" s="40"/>
      <c r="Z418" s="40"/>
      <c r="AA418" s="40"/>
      <c r="AB418" s="40"/>
      <c r="AC418" s="40"/>
      <c r="AD418" s="40"/>
      <c r="AE418" s="40"/>
      <c r="AR418" s="230" t="s">
        <v>302</v>
      </c>
      <c r="AT418" s="230" t="s">
        <v>213</v>
      </c>
      <c r="AU418" s="230" t="s">
        <v>86</v>
      </c>
      <c r="AY418" s="19" t="s">
        <v>211</v>
      </c>
      <c r="BE418" s="231">
        <f>IF(O418="základní",K418,0)</f>
        <v>0</v>
      </c>
      <c r="BF418" s="231">
        <f>IF(O418="snížená",K418,0)</f>
        <v>0</v>
      </c>
      <c r="BG418" s="231">
        <f>IF(O418="zákl. přenesená",K418,0)</f>
        <v>0</v>
      </c>
      <c r="BH418" s="231">
        <f>IF(O418="sníž. přenesená",K418,0)</f>
        <v>0</v>
      </c>
      <c r="BI418" s="231">
        <f>IF(O418="nulová",K418,0)</f>
        <v>0</v>
      </c>
      <c r="BJ418" s="19" t="s">
        <v>84</v>
      </c>
      <c r="BK418" s="231">
        <f>ROUND(P418*H418,2)</f>
        <v>0</v>
      </c>
      <c r="BL418" s="19" t="s">
        <v>302</v>
      </c>
      <c r="BM418" s="230" t="s">
        <v>3039</v>
      </c>
    </row>
    <row r="419" s="2" customFormat="1">
      <c r="A419" s="40"/>
      <c r="B419" s="41"/>
      <c r="C419" s="42"/>
      <c r="D419" s="232" t="s">
        <v>220</v>
      </c>
      <c r="E419" s="42"/>
      <c r="F419" s="233" t="s">
        <v>1206</v>
      </c>
      <c r="G419" s="42"/>
      <c r="H419" s="42"/>
      <c r="I419" s="234"/>
      <c r="J419" s="234"/>
      <c r="K419" s="42"/>
      <c r="L419" s="42"/>
      <c r="M419" s="46"/>
      <c r="N419" s="235"/>
      <c r="O419" s="236"/>
      <c r="P419" s="86"/>
      <c r="Q419" s="86"/>
      <c r="R419" s="86"/>
      <c r="S419" s="86"/>
      <c r="T419" s="86"/>
      <c r="U419" s="86"/>
      <c r="V419" s="86"/>
      <c r="W419" s="86"/>
      <c r="X419" s="87"/>
      <c r="Y419" s="40"/>
      <c r="Z419" s="40"/>
      <c r="AA419" s="40"/>
      <c r="AB419" s="40"/>
      <c r="AC419" s="40"/>
      <c r="AD419" s="40"/>
      <c r="AE419" s="40"/>
      <c r="AT419" s="19" t="s">
        <v>220</v>
      </c>
      <c r="AU419" s="19" t="s">
        <v>86</v>
      </c>
    </row>
    <row r="420" s="12" customFormat="1" ht="22.8" customHeight="1">
      <c r="A420" s="12"/>
      <c r="B420" s="201"/>
      <c r="C420" s="202"/>
      <c r="D420" s="203" t="s">
        <v>76</v>
      </c>
      <c r="E420" s="216" t="s">
        <v>1242</v>
      </c>
      <c r="F420" s="216" t="s">
        <v>1243</v>
      </c>
      <c r="G420" s="202"/>
      <c r="H420" s="202"/>
      <c r="I420" s="205"/>
      <c r="J420" s="205"/>
      <c r="K420" s="217">
        <f>BK420</f>
        <v>0</v>
      </c>
      <c r="L420" s="202"/>
      <c r="M420" s="207"/>
      <c r="N420" s="208"/>
      <c r="O420" s="209"/>
      <c r="P420" s="209"/>
      <c r="Q420" s="210">
        <f>SUM(Q421:Q448)</f>
        <v>0</v>
      </c>
      <c r="R420" s="210">
        <f>SUM(R421:R448)</f>
        <v>0</v>
      </c>
      <c r="S420" s="209"/>
      <c r="T420" s="211">
        <f>SUM(T421:T448)</f>
        <v>0</v>
      </c>
      <c r="U420" s="209"/>
      <c r="V420" s="211">
        <f>SUM(V421:V448)</f>
        <v>1.4286989000000001</v>
      </c>
      <c r="W420" s="209"/>
      <c r="X420" s="212">
        <f>SUM(X421:X448)</f>
        <v>0</v>
      </c>
      <c r="Y420" s="12"/>
      <c r="Z420" s="12"/>
      <c r="AA420" s="12"/>
      <c r="AB420" s="12"/>
      <c r="AC420" s="12"/>
      <c r="AD420" s="12"/>
      <c r="AE420" s="12"/>
      <c r="AR420" s="213" t="s">
        <v>86</v>
      </c>
      <c r="AT420" s="214" t="s">
        <v>76</v>
      </c>
      <c r="AU420" s="214" t="s">
        <v>84</v>
      </c>
      <c r="AY420" s="213" t="s">
        <v>211</v>
      </c>
      <c r="BK420" s="215">
        <f>SUM(BK421:BK448)</f>
        <v>0</v>
      </c>
    </row>
    <row r="421" s="2" customFormat="1" ht="24.15" customHeight="1">
      <c r="A421" s="40"/>
      <c r="B421" s="41"/>
      <c r="C421" s="218" t="s">
        <v>1118</v>
      </c>
      <c r="D421" s="218" t="s">
        <v>213</v>
      </c>
      <c r="E421" s="219" t="s">
        <v>2045</v>
      </c>
      <c r="F421" s="220" t="s">
        <v>2046</v>
      </c>
      <c r="G421" s="221" t="s">
        <v>272</v>
      </c>
      <c r="H421" s="222">
        <v>277.35899999999998</v>
      </c>
      <c r="I421" s="223"/>
      <c r="J421" s="223"/>
      <c r="K421" s="224">
        <f>ROUND(P421*H421,2)</f>
        <v>0</v>
      </c>
      <c r="L421" s="220" t="s">
        <v>217</v>
      </c>
      <c r="M421" s="46"/>
      <c r="N421" s="225" t="s">
        <v>22</v>
      </c>
      <c r="O421" s="226" t="s">
        <v>46</v>
      </c>
      <c r="P421" s="227">
        <f>I421+J421</f>
        <v>0</v>
      </c>
      <c r="Q421" s="227">
        <f>ROUND(I421*H421,2)</f>
        <v>0</v>
      </c>
      <c r="R421" s="227">
        <f>ROUND(J421*H421,2)</f>
        <v>0</v>
      </c>
      <c r="S421" s="86"/>
      <c r="T421" s="228">
        <f>S421*H421</f>
        <v>0</v>
      </c>
      <c r="U421" s="228">
        <v>0</v>
      </c>
      <c r="V421" s="228">
        <f>U421*H421</f>
        <v>0</v>
      </c>
      <c r="W421" s="228">
        <v>0</v>
      </c>
      <c r="X421" s="229">
        <f>W421*H421</f>
        <v>0</v>
      </c>
      <c r="Y421" s="40"/>
      <c r="Z421" s="40"/>
      <c r="AA421" s="40"/>
      <c r="AB421" s="40"/>
      <c r="AC421" s="40"/>
      <c r="AD421" s="40"/>
      <c r="AE421" s="40"/>
      <c r="AR421" s="230" t="s">
        <v>302</v>
      </c>
      <c r="AT421" s="230" t="s">
        <v>213</v>
      </c>
      <c r="AU421" s="230" t="s">
        <v>86</v>
      </c>
      <c r="AY421" s="19" t="s">
        <v>211</v>
      </c>
      <c r="BE421" s="231">
        <f>IF(O421="základní",K421,0)</f>
        <v>0</v>
      </c>
      <c r="BF421" s="231">
        <f>IF(O421="snížená",K421,0)</f>
        <v>0</v>
      </c>
      <c r="BG421" s="231">
        <f>IF(O421="zákl. přenesená",K421,0)</f>
        <v>0</v>
      </c>
      <c r="BH421" s="231">
        <f>IF(O421="sníž. přenesená",K421,0)</f>
        <v>0</v>
      </c>
      <c r="BI421" s="231">
        <f>IF(O421="nulová",K421,0)</f>
        <v>0</v>
      </c>
      <c r="BJ421" s="19" t="s">
        <v>84</v>
      </c>
      <c r="BK421" s="231">
        <f>ROUND(P421*H421,2)</f>
        <v>0</v>
      </c>
      <c r="BL421" s="19" t="s">
        <v>302</v>
      </c>
      <c r="BM421" s="230" t="s">
        <v>3040</v>
      </c>
    </row>
    <row r="422" s="2" customFormat="1">
      <c r="A422" s="40"/>
      <c r="B422" s="41"/>
      <c r="C422" s="42"/>
      <c r="D422" s="232" t="s">
        <v>220</v>
      </c>
      <c r="E422" s="42"/>
      <c r="F422" s="233" t="s">
        <v>2048</v>
      </c>
      <c r="G422" s="42"/>
      <c r="H422" s="42"/>
      <c r="I422" s="234"/>
      <c r="J422" s="234"/>
      <c r="K422" s="42"/>
      <c r="L422" s="42"/>
      <c r="M422" s="46"/>
      <c r="N422" s="235"/>
      <c r="O422" s="236"/>
      <c r="P422" s="86"/>
      <c r="Q422" s="86"/>
      <c r="R422" s="86"/>
      <c r="S422" s="86"/>
      <c r="T422" s="86"/>
      <c r="U422" s="86"/>
      <c r="V422" s="86"/>
      <c r="W422" s="86"/>
      <c r="X422" s="87"/>
      <c r="Y422" s="40"/>
      <c r="Z422" s="40"/>
      <c r="AA422" s="40"/>
      <c r="AB422" s="40"/>
      <c r="AC422" s="40"/>
      <c r="AD422" s="40"/>
      <c r="AE422" s="40"/>
      <c r="AT422" s="19" t="s">
        <v>220</v>
      </c>
      <c r="AU422" s="19" t="s">
        <v>86</v>
      </c>
    </row>
    <row r="423" s="13" customFormat="1">
      <c r="A423" s="13"/>
      <c r="B423" s="237"/>
      <c r="C423" s="238"/>
      <c r="D423" s="232" t="s">
        <v>222</v>
      </c>
      <c r="E423" s="239" t="s">
        <v>22</v>
      </c>
      <c r="F423" s="240" t="s">
        <v>3029</v>
      </c>
      <c r="G423" s="238"/>
      <c r="H423" s="241">
        <v>224.69999999999999</v>
      </c>
      <c r="I423" s="242"/>
      <c r="J423" s="242"/>
      <c r="K423" s="238"/>
      <c r="L423" s="238"/>
      <c r="M423" s="243"/>
      <c r="N423" s="244"/>
      <c r="O423" s="245"/>
      <c r="P423" s="245"/>
      <c r="Q423" s="245"/>
      <c r="R423" s="245"/>
      <c r="S423" s="245"/>
      <c r="T423" s="245"/>
      <c r="U423" s="245"/>
      <c r="V423" s="245"/>
      <c r="W423" s="245"/>
      <c r="X423" s="246"/>
      <c r="Y423" s="13"/>
      <c r="Z423" s="13"/>
      <c r="AA423" s="13"/>
      <c r="AB423" s="13"/>
      <c r="AC423" s="13"/>
      <c r="AD423" s="13"/>
      <c r="AE423" s="13"/>
      <c r="AT423" s="247" t="s">
        <v>222</v>
      </c>
      <c r="AU423" s="247" t="s">
        <v>86</v>
      </c>
      <c r="AV423" s="13" t="s">
        <v>86</v>
      </c>
      <c r="AW423" s="13" t="s">
        <v>5</v>
      </c>
      <c r="AX423" s="13" t="s">
        <v>77</v>
      </c>
      <c r="AY423" s="247" t="s">
        <v>211</v>
      </c>
    </row>
    <row r="424" s="13" customFormat="1">
      <c r="A424" s="13"/>
      <c r="B424" s="237"/>
      <c r="C424" s="238"/>
      <c r="D424" s="232" t="s">
        <v>222</v>
      </c>
      <c r="E424" s="239" t="s">
        <v>22</v>
      </c>
      <c r="F424" s="240" t="s">
        <v>3030</v>
      </c>
      <c r="G424" s="238"/>
      <c r="H424" s="241">
        <v>52.658999999999999</v>
      </c>
      <c r="I424" s="242"/>
      <c r="J424" s="242"/>
      <c r="K424" s="238"/>
      <c r="L424" s="238"/>
      <c r="M424" s="243"/>
      <c r="N424" s="244"/>
      <c r="O424" s="245"/>
      <c r="P424" s="245"/>
      <c r="Q424" s="245"/>
      <c r="R424" s="245"/>
      <c r="S424" s="245"/>
      <c r="T424" s="245"/>
      <c r="U424" s="245"/>
      <c r="V424" s="245"/>
      <c r="W424" s="245"/>
      <c r="X424" s="246"/>
      <c r="Y424" s="13"/>
      <c r="Z424" s="13"/>
      <c r="AA424" s="13"/>
      <c r="AB424" s="13"/>
      <c r="AC424" s="13"/>
      <c r="AD424" s="13"/>
      <c r="AE424" s="13"/>
      <c r="AT424" s="247" t="s">
        <v>222</v>
      </c>
      <c r="AU424" s="247" t="s">
        <v>86</v>
      </c>
      <c r="AV424" s="13" t="s">
        <v>86</v>
      </c>
      <c r="AW424" s="13" t="s">
        <v>5</v>
      </c>
      <c r="AX424" s="13" t="s">
        <v>77</v>
      </c>
      <c r="AY424" s="247" t="s">
        <v>211</v>
      </c>
    </row>
    <row r="425" s="14" customFormat="1">
      <c r="A425" s="14"/>
      <c r="B425" s="248"/>
      <c r="C425" s="249"/>
      <c r="D425" s="232" t="s">
        <v>222</v>
      </c>
      <c r="E425" s="250" t="s">
        <v>22</v>
      </c>
      <c r="F425" s="251" t="s">
        <v>331</v>
      </c>
      <c r="G425" s="249"/>
      <c r="H425" s="252">
        <v>277.35899999999998</v>
      </c>
      <c r="I425" s="253"/>
      <c r="J425" s="253"/>
      <c r="K425" s="249"/>
      <c r="L425" s="249"/>
      <c r="M425" s="254"/>
      <c r="N425" s="255"/>
      <c r="O425" s="256"/>
      <c r="P425" s="256"/>
      <c r="Q425" s="256"/>
      <c r="R425" s="256"/>
      <c r="S425" s="256"/>
      <c r="T425" s="256"/>
      <c r="U425" s="256"/>
      <c r="V425" s="256"/>
      <c r="W425" s="256"/>
      <c r="X425" s="257"/>
      <c r="Y425" s="14"/>
      <c r="Z425" s="14"/>
      <c r="AA425" s="14"/>
      <c r="AB425" s="14"/>
      <c r="AC425" s="14"/>
      <c r="AD425" s="14"/>
      <c r="AE425" s="14"/>
      <c r="AT425" s="258" t="s">
        <v>222</v>
      </c>
      <c r="AU425" s="258" t="s">
        <v>86</v>
      </c>
      <c r="AV425" s="14" t="s">
        <v>218</v>
      </c>
      <c r="AW425" s="14" t="s">
        <v>5</v>
      </c>
      <c r="AX425" s="14" t="s">
        <v>84</v>
      </c>
      <c r="AY425" s="258" t="s">
        <v>211</v>
      </c>
    </row>
    <row r="426" s="2" customFormat="1" ht="24.15" customHeight="1">
      <c r="A426" s="40"/>
      <c r="B426" s="41"/>
      <c r="C426" s="259" t="s">
        <v>1124</v>
      </c>
      <c r="D426" s="259" t="s">
        <v>452</v>
      </c>
      <c r="E426" s="260" t="s">
        <v>2049</v>
      </c>
      <c r="F426" s="261" t="s">
        <v>2050</v>
      </c>
      <c r="G426" s="262" t="s">
        <v>272</v>
      </c>
      <c r="H426" s="263">
        <v>565.81200000000001</v>
      </c>
      <c r="I426" s="264"/>
      <c r="J426" s="265"/>
      <c r="K426" s="266">
        <f>ROUND(P426*H426,2)</f>
        <v>0</v>
      </c>
      <c r="L426" s="261" t="s">
        <v>217</v>
      </c>
      <c r="M426" s="267"/>
      <c r="N426" s="268" t="s">
        <v>22</v>
      </c>
      <c r="O426" s="226" t="s">
        <v>46</v>
      </c>
      <c r="P426" s="227">
        <f>I426+J426</f>
        <v>0</v>
      </c>
      <c r="Q426" s="227">
        <f>ROUND(I426*H426,2)</f>
        <v>0</v>
      </c>
      <c r="R426" s="227">
        <f>ROUND(J426*H426,2)</f>
        <v>0</v>
      </c>
      <c r="S426" s="86"/>
      <c r="T426" s="228">
        <f>S426*H426</f>
        <v>0</v>
      </c>
      <c r="U426" s="228">
        <v>0.00175</v>
      </c>
      <c r="V426" s="228">
        <f>U426*H426</f>
        <v>0.99017100000000002</v>
      </c>
      <c r="W426" s="228">
        <v>0</v>
      </c>
      <c r="X426" s="229">
        <f>W426*H426</f>
        <v>0</v>
      </c>
      <c r="Y426" s="40"/>
      <c r="Z426" s="40"/>
      <c r="AA426" s="40"/>
      <c r="AB426" s="40"/>
      <c r="AC426" s="40"/>
      <c r="AD426" s="40"/>
      <c r="AE426" s="40"/>
      <c r="AR426" s="230" t="s">
        <v>402</v>
      </c>
      <c r="AT426" s="230" t="s">
        <v>452</v>
      </c>
      <c r="AU426" s="230" t="s">
        <v>86</v>
      </c>
      <c r="AY426" s="19" t="s">
        <v>211</v>
      </c>
      <c r="BE426" s="231">
        <f>IF(O426="základní",K426,0)</f>
        <v>0</v>
      </c>
      <c r="BF426" s="231">
        <f>IF(O426="snížená",K426,0)</f>
        <v>0</v>
      </c>
      <c r="BG426" s="231">
        <f>IF(O426="zákl. přenesená",K426,0)</f>
        <v>0</v>
      </c>
      <c r="BH426" s="231">
        <f>IF(O426="sníž. přenesená",K426,0)</f>
        <v>0</v>
      </c>
      <c r="BI426" s="231">
        <f>IF(O426="nulová",K426,0)</f>
        <v>0</v>
      </c>
      <c r="BJ426" s="19" t="s">
        <v>84</v>
      </c>
      <c r="BK426" s="231">
        <f>ROUND(P426*H426,2)</f>
        <v>0</v>
      </c>
      <c r="BL426" s="19" t="s">
        <v>302</v>
      </c>
      <c r="BM426" s="230" t="s">
        <v>3041</v>
      </c>
    </row>
    <row r="427" s="2" customFormat="1">
      <c r="A427" s="40"/>
      <c r="B427" s="41"/>
      <c r="C427" s="42"/>
      <c r="D427" s="232" t="s">
        <v>220</v>
      </c>
      <c r="E427" s="42"/>
      <c r="F427" s="233" t="s">
        <v>2050</v>
      </c>
      <c r="G427" s="42"/>
      <c r="H427" s="42"/>
      <c r="I427" s="234"/>
      <c r="J427" s="234"/>
      <c r="K427" s="42"/>
      <c r="L427" s="42"/>
      <c r="M427" s="46"/>
      <c r="N427" s="235"/>
      <c r="O427" s="236"/>
      <c r="P427" s="86"/>
      <c r="Q427" s="86"/>
      <c r="R427" s="86"/>
      <c r="S427" s="86"/>
      <c r="T427" s="86"/>
      <c r="U427" s="86"/>
      <c r="V427" s="86"/>
      <c r="W427" s="86"/>
      <c r="X427" s="87"/>
      <c r="Y427" s="40"/>
      <c r="Z427" s="40"/>
      <c r="AA427" s="40"/>
      <c r="AB427" s="40"/>
      <c r="AC427" s="40"/>
      <c r="AD427" s="40"/>
      <c r="AE427" s="40"/>
      <c r="AT427" s="19" t="s">
        <v>220</v>
      </c>
      <c r="AU427" s="19" t="s">
        <v>86</v>
      </c>
    </row>
    <row r="428" s="13" customFormat="1">
      <c r="A428" s="13"/>
      <c r="B428" s="237"/>
      <c r="C428" s="238"/>
      <c r="D428" s="232" t="s">
        <v>222</v>
      </c>
      <c r="E428" s="239" t="s">
        <v>22</v>
      </c>
      <c r="F428" s="240" t="s">
        <v>3042</v>
      </c>
      <c r="G428" s="238"/>
      <c r="H428" s="241">
        <v>565.81200000000001</v>
      </c>
      <c r="I428" s="242"/>
      <c r="J428" s="242"/>
      <c r="K428" s="238"/>
      <c r="L428" s="238"/>
      <c r="M428" s="243"/>
      <c r="N428" s="244"/>
      <c r="O428" s="245"/>
      <c r="P428" s="245"/>
      <c r="Q428" s="245"/>
      <c r="R428" s="245"/>
      <c r="S428" s="245"/>
      <c r="T428" s="245"/>
      <c r="U428" s="245"/>
      <c r="V428" s="245"/>
      <c r="W428" s="245"/>
      <c r="X428" s="246"/>
      <c r="Y428" s="13"/>
      <c r="Z428" s="13"/>
      <c r="AA428" s="13"/>
      <c r="AB428" s="13"/>
      <c r="AC428" s="13"/>
      <c r="AD428" s="13"/>
      <c r="AE428" s="13"/>
      <c r="AT428" s="247" t="s">
        <v>222</v>
      </c>
      <c r="AU428" s="247" t="s">
        <v>86</v>
      </c>
      <c r="AV428" s="13" t="s">
        <v>86</v>
      </c>
      <c r="AW428" s="13" t="s">
        <v>5</v>
      </c>
      <c r="AX428" s="13" t="s">
        <v>84</v>
      </c>
      <c r="AY428" s="247" t="s">
        <v>211</v>
      </c>
    </row>
    <row r="429" s="2" customFormat="1" ht="24.15" customHeight="1">
      <c r="A429" s="40"/>
      <c r="B429" s="41"/>
      <c r="C429" s="218" t="s">
        <v>1130</v>
      </c>
      <c r="D429" s="218" t="s">
        <v>213</v>
      </c>
      <c r="E429" s="219" t="s">
        <v>2053</v>
      </c>
      <c r="F429" s="220" t="s">
        <v>2054</v>
      </c>
      <c r="G429" s="221" t="s">
        <v>272</v>
      </c>
      <c r="H429" s="222">
        <v>59.689999999999998</v>
      </c>
      <c r="I429" s="223"/>
      <c r="J429" s="223"/>
      <c r="K429" s="224">
        <f>ROUND(P429*H429,2)</f>
        <v>0</v>
      </c>
      <c r="L429" s="220" t="s">
        <v>217</v>
      </c>
      <c r="M429" s="46"/>
      <c r="N429" s="225" t="s">
        <v>22</v>
      </c>
      <c r="O429" s="226" t="s">
        <v>46</v>
      </c>
      <c r="P429" s="227">
        <f>I429+J429</f>
        <v>0</v>
      </c>
      <c r="Q429" s="227">
        <f>ROUND(I429*H429,2)</f>
        <v>0</v>
      </c>
      <c r="R429" s="227">
        <f>ROUND(J429*H429,2)</f>
        <v>0</v>
      </c>
      <c r="S429" s="86"/>
      <c r="T429" s="228">
        <f>S429*H429</f>
        <v>0</v>
      </c>
      <c r="U429" s="228">
        <v>0.0030000000000000001</v>
      </c>
      <c r="V429" s="228">
        <f>U429*H429</f>
        <v>0.17907000000000001</v>
      </c>
      <c r="W429" s="228">
        <v>0</v>
      </c>
      <c r="X429" s="229">
        <f>W429*H429</f>
        <v>0</v>
      </c>
      <c r="Y429" s="40"/>
      <c r="Z429" s="40"/>
      <c r="AA429" s="40"/>
      <c r="AB429" s="40"/>
      <c r="AC429" s="40"/>
      <c r="AD429" s="40"/>
      <c r="AE429" s="40"/>
      <c r="AR429" s="230" t="s">
        <v>302</v>
      </c>
      <c r="AT429" s="230" t="s">
        <v>213</v>
      </c>
      <c r="AU429" s="230" t="s">
        <v>86</v>
      </c>
      <c r="AY429" s="19" t="s">
        <v>211</v>
      </c>
      <c r="BE429" s="231">
        <f>IF(O429="základní",K429,0)</f>
        <v>0</v>
      </c>
      <c r="BF429" s="231">
        <f>IF(O429="snížená",K429,0)</f>
        <v>0</v>
      </c>
      <c r="BG429" s="231">
        <f>IF(O429="zákl. přenesená",K429,0)</f>
        <v>0</v>
      </c>
      <c r="BH429" s="231">
        <f>IF(O429="sníž. přenesená",K429,0)</f>
        <v>0</v>
      </c>
      <c r="BI429" s="231">
        <f>IF(O429="nulová",K429,0)</f>
        <v>0</v>
      </c>
      <c r="BJ429" s="19" t="s">
        <v>84</v>
      </c>
      <c r="BK429" s="231">
        <f>ROUND(P429*H429,2)</f>
        <v>0</v>
      </c>
      <c r="BL429" s="19" t="s">
        <v>302</v>
      </c>
      <c r="BM429" s="230" t="s">
        <v>3043</v>
      </c>
    </row>
    <row r="430" s="2" customFormat="1">
      <c r="A430" s="40"/>
      <c r="B430" s="41"/>
      <c r="C430" s="42"/>
      <c r="D430" s="232" t="s">
        <v>220</v>
      </c>
      <c r="E430" s="42"/>
      <c r="F430" s="233" t="s">
        <v>2056</v>
      </c>
      <c r="G430" s="42"/>
      <c r="H430" s="42"/>
      <c r="I430" s="234"/>
      <c r="J430" s="234"/>
      <c r="K430" s="42"/>
      <c r="L430" s="42"/>
      <c r="M430" s="46"/>
      <c r="N430" s="235"/>
      <c r="O430" s="236"/>
      <c r="P430" s="86"/>
      <c r="Q430" s="86"/>
      <c r="R430" s="86"/>
      <c r="S430" s="86"/>
      <c r="T430" s="86"/>
      <c r="U430" s="86"/>
      <c r="V430" s="86"/>
      <c r="W430" s="86"/>
      <c r="X430" s="87"/>
      <c r="Y430" s="40"/>
      <c r="Z430" s="40"/>
      <c r="AA430" s="40"/>
      <c r="AB430" s="40"/>
      <c r="AC430" s="40"/>
      <c r="AD430" s="40"/>
      <c r="AE430" s="40"/>
      <c r="AT430" s="19" t="s">
        <v>220</v>
      </c>
      <c r="AU430" s="19" t="s">
        <v>86</v>
      </c>
    </row>
    <row r="431" s="13" customFormat="1">
      <c r="A431" s="13"/>
      <c r="B431" s="237"/>
      <c r="C431" s="238"/>
      <c r="D431" s="232" t="s">
        <v>222</v>
      </c>
      <c r="E431" s="239" t="s">
        <v>22</v>
      </c>
      <c r="F431" s="240" t="s">
        <v>3044</v>
      </c>
      <c r="G431" s="238"/>
      <c r="H431" s="241">
        <v>59.689999999999998</v>
      </c>
      <c r="I431" s="242"/>
      <c r="J431" s="242"/>
      <c r="K431" s="238"/>
      <c r="L431" s="238"/>
      <c r="M431" s="243"/>
      <c r="N431" s="244"/>
      <c r="O431" s="245"/>
      <c r="P431" s="245"/>
      <c r="Q431" s="245"/>
      <c r="R431" s="245"/>
      <c r="S431" s="245"/>
      <c r="T431" s="245"/>
      <c r="U431" s="245"/>
      <c r="V431" s="245"/>
      <c r="W431" s="245"/>
      <c r="X431" s="246"/>
      <c r="Y431" s="13"/>
      <c r="Z431" s="13"/>
      <c r="AA431" s="13"/>
      <c r="AB431" s="13"/>
      <c r="AC431" s="13"/>
      <c r="AD431" s="13"/>
      <c r="AE431" s="13"/>
      <c r="AT431" s="247" t="s">
        <v>222</v>
      </c>
      <c r="AU431" s="247" t="s">
        <v>86</v>
      </c>
      <c r="AV431" s="13" t="s">
        <v>86</v>
      </c>
      <c r="AW431" s="13" t="s">
        <v>5</v>
      </c>
      <c r="AX431" s="13" t="s">
        <v>84</v>
      </c>
      <c r="AY431" s="247" t="s">
        <v>211</v>
      </c>
    </row>
    <row r="432" s="2" customFormat="1" ht="16.5" customHeight="1">
      <c r="A432" s="40"/>
      <c r="B432" s="41"/>
      <c r="C432" s="218" t="s">
        <v>1133</v>
      </c>
      <c r="D432" s="218" t="s">
        <v>213</v>
      </c>
      <c r="E432" s="219" t="s">
        <v>2058</v>
      </c>
      <c r="F432" s="220" t="s">
        <v>2059</v>
      </c>
      <c r="G432" s="221" t="s">
        <v>272</v>
      </c>
      <c r="H432" s="222">
        <v>59.689999999999998</v>
      </c>
      <c r="I432" s="223"/>
      <c r="J432" s="223"/>
      <c r="K432" s="224">
        <f>ROUND(P432*H432,2)</f>
        <v>0</v>
      </c>
      <c r="L432" s="220" t="s">
        <v>22</v>
      </c>
      <c r="M432" s="46"/>
      <c r="N432" s="225" t="s">
        <v>22</v>
      </c>
      <c r="O432" s="226" t="s">
        <v>46</v>
      </c>
      <c r="P432" s="227">
        <f>I432+J432</f>
        <v>0</v>
      </c>
      <c r="Q432" s="227">
        <f>ROUND(I432*H432,2)</f>
        <v>0</v>
      </c>
      <c r="R432" s="227">
        <f>ROUND(J432*H432,2)</f>
        <v>0</v>
      </c>
      <c r="S432" s="86"/>
      <c r="T432" s="228">
        <f>S432*H432</f>
        <v>0</v>
      </c>
      <c r="U432" s="228">
        <v>0</v>
      </c>
      <c r="V432" s="228">
        <f>U432*H432</f>
        <v>0</v>
      </c>
      <c r="W432" s="228">
        <v>0</v>
      </c>
      <c r="X432" s="229">
        <f>W432*H432</f>
        <v>0</v>
      </c>
      <c r="Y432" s="40"/>
      <c r="Z432" s="40"/>
      <c r="AA432" s="40"/>
      <c r="AB432" s="40"/>
      <c r="AC432" s="40"/>
      <c r="AD432" s="40"/>
      <c r="AE432" s="40"/>
      <c r="AR432" s="230" t="s">
        <v>302</v>
      </c>
      <c r="AT432" s="230" t="s">
        <v>213</v>
      </c>
      <c r="AU432" s="230" t="s">
        <v>86</v>
      </c>
      <c r="AY432" s="19" t="s">
        <v>211</v>
      </c>
      <c r="BE432" s="231">
        <f>IF(O432="základní",K432,0)</f>
        <v>0</v>
      </c>
      <c r="BF432" s="231">
        <f>IF(O432="snížená",K432,0)</f>
        <v>0</v>
      </c>
      <c r="BG432" s="231">
        <f>IF(O432="zákl. přenesená",K432,0)</f>
        <v>0</v>
      </c>
      <c r="BH432" s="231">
        <f>IF(O432="sníž. přenesená",K432,0)</f>
        <v>0</v>
      </c>
      <c r="BI432" s="231">
        <f>IF(O432="nulová",K432,0)</f>
        <v>0</v>
      </c>
      <c r="BJ432" s="19" t="s">
        <v>84</v>
      </c>
      <c r="BK432" s="231">
        <f>ROUND(P432*H432,2)</f>
        <v>0</v>
      </c>
      <c r="BL432" s="19" t="s">
        <v>302</v>
      </c>
      <c r="BM432" s="230" t="s">
        <v>3045</v>
      </c>
    </row>
    <row r="433" s="2" customFormat="1">
      <c r="A433" s="40"/>
      <c r="B433" s="41"/>
      <c r="C433" s="42"/>
      <c r="D433" s="232" t="s">
        <v>220</v>
      </c>
      <c r="E433" s="42"/>
      <c r="F433" s="233" t="s">
        <v>2059</v>
      </c>
      <c r="G433" s="42"/>
      <c r="H433" s="42"/>
      <c r="I433" s="234"/>
      <c r="J433" s="234"/>
      <c r="K433" s="42"/>
      <c r="L433" s="42"/>
      <c r="M433" s="46"/>
      <c r="N433" s="235"/>
      <c r="O433" s="236"/>
      <c r="P433" s="86"/>
      <c r="Q433" s="86"/>
      <c r="R433" s="86"/>
      <c r="S433" s="86"/>
      <c r="T433" s="86"/>
      <c r="U433" s="86"/>
      <c r="V433" s="86"/>
      <c r="W433" s="86"/>
      <c r="X433" s="87"/>
      <c r="Y433" s="40"/>
      <c r="Z433" s="40"/>
      <c r="AA433" s="40"/>
      <c r="AB433" s="40"/>
      <c r="AC433" s="40"/>
      <c r="AD433" s="40"/>
      <c r="AE433" s="40"/>
      <c r="AT433" s="19" t="s">
        <v>220</v>
      </c>
      <c r="AU433" s="19" t="s">
        <v>86</v>
      </c>
    </row>
    <row r="434" s="2" customFormat="1" ht="24.15" customHeight="1">
      <c r="A434" s="40"/>
      <c r="B434" s="41"/>
      <c r="C434" s="259" t="s">
        <v>1135</v>
      </c>
      <c r="D434" s="259" t="s">
        <v>452</v>
      </c>
      <c r="E434" s="260" t="s">
        <v>2061</v>
      </c>
      <c r="F434" s="261" t="s">
        <v>2062</v>
      </c>
      <c r="G434" s="262" t="s">
        <v>272</v>
      </c>
      <c r="H434" s="263">
        <v>65.659000000000006</v>
      </c>
      <c r="I434" s="264"/>
      <c r="J434" s="265"/>
      <c r="K434" s="266">
        <f>ROUND(P434*H434,2)</f>
        <v>0</v>
      </c>
      <c r="L434" s="261" t="s">
        <v>217</v>
      </c>
      <c r="M434" s="267"/>
      <c r="N434" s="268" t="s">
        <v>22</v>
      </c>
      <c r="O434" s="226" t="s">
        <v>46</v>
      </c>
      <c r="P434" s="227">
        <f>I434+J434</f>
        <v>0</v>
      </c>
      <c r="Q434" s="227">
        <f>ROUND(I434*H434,2)</f>
        <v>0</v>
      </c>
      <c r="R434" s="227">
        <f>ROUND(J434*H434,2)</f>
        <v>0</v>
      </c>
      <c r="S434" s="86"/>
      <c r="T434" s="228">
        <f>S434*H434</f>
        <v>0</v>
      </c>
      <c r="U434" s="228">
        <v>0.002</v>
      </c>
      <c r="V434" s="228">
        <f>U434*H434</f>
        <v>0.13131800000000002</v>
      </c>
      <c r="W434" s="228">
        <v>0</v>
      </c>
      <c r="X434" s="229">
        <f>W434*H434</f>
        <v>0</v>
      </c>
      <c r="Y434" s="40"/>
      <c r="Z434" s="40"/>
      <c r="AA434" s="40"/>
      <c r="AB434" s="40"/>
      <c r="AC434" s="40"/>
      <c r="AD434" s="40"/>
      <c r="AE434" s="40"/>
      <c r="AR434" s="230" t="s">
        <v>402</v>
      </c>
      <c r="AT434" s="230" t="s">
        <v>452</v>
      </c>
      <c r="AU434" s="230" t="s">
        <v>86</v>
      </c>
      <c r="AY434" s="19" t="s">
        <v>211</v>
      </c>
      <c r="BE434" s="231">
        <f>IF(O434="základní",K434,0)</f>
        <v>0</v>
      </c>
      <c r="BF434" s="231">
        <f>IF(O434="snížená",K434,0)</f>
        <v>0</v>
      </c>
      <c r="BG434" s="231">
        <f>IF(O434="zákl. přenesená",K434,0)</f>
        <v>0</v>
      </c>
      <c r="BH434" s="231">
        <f>IF(O434="sníž. přenesená",K434,0)</f>
        <v>0</v>
      </c>
      <c r="BI434" s="231">
        <f>IF(O434="nulová",K434,0)</f>
        <v>0</v>
      </c>
      <c r="BJ434" s="19" t="s">
        <v>84</v>
      </c>
      <c r="BK434" s="231">
        <f>ROUND(P434*H434,2)</f>
        <v>0</v>
      </c>
      <c r="BL434" s="19" t="s">
        <v>302</v>
      </c>
      <c r="BM434" s="230" t="s">
        <v>3046</v>
      </c>
    </row>
    <row r="435" s="2" customFormat="1">
      <c r="A435" s="40"/>
      <c r="B435" s="41"/>
      <c r="C435" s="42"/>
      <c r="D435" s="232" t="s">
        <v>220</v>
      </c>
      <c r="E435" s="42"/>
      <c r="F435" s="233" t="s">
        <v>2062</v>
      </c>
      <c r="G435" s="42"/>
      <c r="H435" s="42"/>
      <c r="I435" s="234"/>
      <c r="J435" s="234"/>
      <c r="K435" s="42"/>
      <c r="L435" s="42"/>
      <c r="M435" s="46"/>
      <c r="N435" s="235"/>
      <c r="O435" s="236"/>
      <c r="P435" s="86"/>
      <c r="Q435" s="86"/>
      <c r="R435" s="86"/>
      <c r="S435" s="86"/>
      <c r="T435" s="86"/>
      <c r="U435" s="86"/>
      <c r="V435" s="86"/>
      <c r="W435" s="86"/>
      <c r="X435" s="87"/>
      <c r="Y435" s="40"/>
      <c r="Z435" s="40"/>
      <c r="AA435" s="40"/>
      <c r="AB435" s="40"/>
      <c r="AC435" s="40"/>
      <c r="AD435" s="40"/>
      <c r="AE435" s="40"/>
      <c r="AT435" s="19" t="s">
        <v>220</v>
      </c>
      <c r="AU435" s="19" t="s">
        <v>86</v>
      </c>
    </row>
    <row r="436" s="13" customFormat="1">
      <c r="A436" s="13"/>
      <c r="B436" s="237"/>
      <c r="C436" s="238"/>
      <c r="D436" s="232" t="s">
        <v>222</v>
      </c>
      <c r="E436" s="239" t="s">
        <v>22</v>
      </c>
      <c r="F436" s="240" t="s">
        <v>3047</v>
      </c>
      <c r="G436" s="238"/>
      <c r="H436" s="241">
        <v>65.659000000000006</v>
      </c>
      <c r="I436" s="242"/>
      <c r="J436" s="242"/>
      <c r="K436" s="238"/>
      <c r="L436" s="238"/>
      <c r="M436" s="243"/>
      <c r="N436" s="244"/>
      <c r="O436" s="245"/>
      <c r="P436" s="245"/>
      <c r="Q436" s="245"/>
      <c r="R436" s="245"/>
      <c r="S436" s="245"/>
      <c r="T436" s="245"/>
      <c r="U436" s="245"/>
      <c r="V436" s="245"/>
      <c r="W436" s="245"/>
      <c r="X436" s="246"/>
      <c r="Y436" s="13"/>
      <c r="Z436" s="13"/>
      <c r="AA436" s="13"/>
      <c r="AB436" s="13"/>
      <c r="AC436" s="13"/>
      <c r="AD436" s="13"/>
      <c r="AE436" s="13"/>
      <c r="AT436" s="247" t="s">
        <v>222</v>
      </c>
      <c r="AU436" s="247" t="s">
        <v>86</v>
      </c>
      <c r="AV436" s="13" t="s">
        <v>86</v>
      </c>
      <c r="AW436" s="13" t="s">
        <v>5</v>
      </c>
      <c r="AX436" s="13" t="s">
        <v>84</v>
      </c>
      <c r="AY436" s="247" t="s">
        <v>211</v>
      </c>
    </row>
    <row r="437" s="2" customFormat="1" ht="24.15" customHeight="1">
      <c r="A437" s="40"/>
      <c r="B437" s="41"/>
      <c r="C437" s="218" t="s">
        <v>1140</v>
      </c>
      <c r="D437" s="218" t="s">
        <v>213</v>
      </c>
      <c r="E437" s="219" t="s">
        <v>2065</v>
      </c>
      <c r="F437" s="220" t="s">
        <v>2066</v>
      </c>
      <c r="G437" s="221" t="s">
        <v>272</v>
      </c>
      <c r="H437" s="222">
        <v>277.35899999999998</v>
      </c>
      <c r="I437" s="223"/>
      <c r="J437" s="223"/>
      <c r="K437" s="224">
        <f>ROUND(P437*H437,2)</f>
        <v>0</v>
      </c>
      <c r="L437" s="220" t="s">
        <v>217</v>
      </c>
      <c r="M437" s="46"/>
      <c r="N437" s="225" t="s">
        <v>22</v>
      </c>
      <c r="O437" s="226" t="s">
        <v>46</v>
      </c>
      <c r="P437" s="227">
        <f>I437+J437</f>
        <v>0</v>
      </c>
      <c r="Q437" s="227">
        <f>ROUND(I437*H437,2)</f>
        <v>0</v>
      </c>
      <c r="R437" s="227">
        <f>ROUND(J437*H437,2)</f>
        <v>0</v>
      </c>
      <c r="S437" s="86"/>
      <c r="T437" s="228">
        <f>S437*H437</f>
        <v>0</v>
      </c>
      <c r="U437" s="228">
        <v>0</v>
      </c>
      <c r="V437" s="228">
        <f>U437*H437</f>
        <v>0</v>
      </c>
      <c r="W437" s="228">
        <v>0</v>
      </c>
      <c r="X437" s="229">
        <f>W437*H437</f>
        <v>0</v>
      </c>
      <c r="Y437" s="40"/>
      <c r="Z437" s="40"/>
      <c r="AA437" s="40"/>
      <c r="AB437" s="40"/>
      <c r="AC437" s="40"/>
      <c r="AD437" s="40"/>
      <c r="AE437" s="40"/>
      <c r="AR437" s="230" t="s">
        <v>302</v>
      </c>
      <c r="AT437" s="230" t="s">
        <v>213</v>
      </c>
      <c r="AU437" s="230" t="s">
        <v>86</v>
      </c>
      <c r="AY437" s="19" t="s">
        <v>211</v>
      </c>
      <c r="BE437" s="231">
        <f>IF(O437="základní",K437,0)</f>
        <v>0</v>
      </c>
      <c r="BF437" s="231">
        <f>IF(O437="snížená",K437,0)</f>
        <v>0</v>
      </c>
      <c r="BG437" s="231">
        <f>IF(O437="zákl. přenesená",K437,0)</f>
        <v>0</v>
      </c>
      <c r="BH437" s="231">
        <f>IF(O437="sníž. přenesená",K437,0)</f>
        <v>0</v>
      </c>
      <c r="BI437" s="231">
        <f>IF(O437="nulová",K437,0)</f>
        <v>0</v>
      </c>
      <c r="BJ437" s="19" t="s">
        <v>84</v>
      </c>
      <c r="BK437" s="231">
        <f>ROUND(P437*H437,2)</f>
        <v>0</v>
      </c>
      <c r="BL437" s="19" t="s">
        <v>302</v>
      </c>
      <c r="BM437" s="230" t="s">
        <v>3048</v>
      </c>
    </row>
    <row r="438" s="2" customFormat="1">
      <c r="A438" s="40"/>
      <c r="B438" s="41"/>
      <c r="C438" s="42"/>
      <c r="D438" s="232" t="s">
        <v>220</v>
      </c>
      <c r="E438" s="42"/>
      <c r="F438" s="233" t="s">
        <v>2068</v>
      </c>
      <c r="G438" s="42"/>
      <c r="H438" s="42"/>
      <c r="I438" s="234"/>
      <c r="J438" s="234"/>
      <c r="K438" s="42"/>
      <c r="L438" s="42"/>
      <c r="M438" s="46"/>
      <c r="N438" s="235"/>
      <c r="O438" s="236"/>
      <c r="P438" s="86"/>
      <c r="Q438" s="86"/>
      <c r="R438" s="86"/>
      <c r="S438" s="86"/>
      <c r="T438" s="86"/>
      <c r="U438" s="86"/>
      <c r="V438" s="86"/>
      <c r="W438" s="86"/>
      <c r="X438" s="87"/>
      <c r="Y438" s="40"/>
      <c r="Z438" s="40"/>
      <c r="AA438" s="40"/>
      <c r="AB438" s="40"/>
      <c r="AC438" s="40"/>
      <c r="AD438" s="40"/>
      <c r="AE438" s="40"/>
      <c r="AT438" s="19" t="s">
        <v>220</v>
      </c>
      <c r="AU438" s="19" t="s">
        <v>86</v>
      </c>
    </row>
    <row r="439" s="2" customFormat="1" ht="24.15" customHeight="1">
      <c r="A439" s="40"/>
      <c r="B439" s="41"/>
      <c r="C439" s="259" t="s">
        <v>1143</v>
      </c>
      <c r="D439" s="259" t="s">
        <v>452</v>
      </c>
      <c r="E439" s="260" t="s">
        <v>2069</v>
      </c>
      <c r="F439" s="261" t="s">
        <v>2070</v>
      </c>
      <c r="G439" s="262" t="s">
        <v>272</v>
      </c>
      <c r="H439" s="263">
        <v>305.09500000000003</v>
      </c>
      <c r="I439" s="264"/>
      <c r="J439" s="265"/>
      <c r="K439" s="266">
        <f>ROUND(P439*H439,2)</f>
        <v>0</v>
      </c>
      <c r="L439" s="261" t="s">
        <v>217</v>
      </c>
      <c r="M439" s="267"/>
      <c r="N439" s="268" t="s">
        <v>22</v>
      </c>
      <c r="O439" s="226" t="s">
        <v>46</v>
      </c>
      <c r="P439" s="227">
        <f>I439+J439</f>
        <v>0</v>
      </c>
      <c r="Q439" s="227">
        <f>ROUND(I439*H439,2)</f>
        <v>0</v>
      </c>
      <c r="R439" s="227">
        <f>ROUND(J439*H439,2)</f>
        <v>0</v>
      </c>
      <c r="S439" s="86"/>
      <c r="T439" s="228">
        <f>S439*H439</f>
        <v>0</v>
      </c>
      <c r="U439" s="228">
        <v>0.00040000000000000002</v>
      </c>
      <c r="V439" s="228">
        <f>U439*H439</f>
        <v>0.12203800000000002</v>
      </c>
      <c r="W439" s="228">
        <v>0</v>
      </c>
      <c r="X439" s="229">
        <f>W439*H439</f>
        <v>0</v>
      </c>
      <c r="Y439" s="40"/>
      <c r="Z439" s="40"/>
      <c r="AA439" s="40"/>
      <c r="AB439" s="40"/>
      <c r="AC439" s="40"/>
      <c r="AD439" s="40"/>
      <c r="AE439" s="40"/>
      <c r="AR439" s="230" t="s">
        <v>402</v>
      </c>
      <c r="AT439" s="230" t="s">
        <v>452</v>
      </c>
      <c r="AU439" s="230" t="s">
        <v>86</v>
      </c>
      <c r="AY439" s="19" t="s">
        <v>211</v>
      </c>
      <c r="BE439" s="231">
        <f>IF(O439="základní",K439,0)</f>
        <v>0</v>
      </c>
      <c r="BF439" s="231">
        <f>IF(O439="snížená",K439,0)</f>
        <v>0</v>
      </c>
      <c r="BG439" s="231">
        <f>IF(O439="zákl. přenesená",K439,0)</f>
        <v>0</v>
      </c>
      <c r="BH439" s="231">
        <f>IF(O439="sníž. přenesená",K439,0)</f>
        <v>0</v>
      </c>
      <c r="BI439" s="231">
        <f>IF(O439="nulová",K439,0)</f>
        <v>0</v>
      </c>
      <c r="BJ439" s="19" t="s">
        <v>84</v>
      </c>
      <c r="BK439" s="231">
        <f>ROUND(P439*H439,2)</f>
        <v>0</v>
      </c>
      <c r="BL439" s="19" t="s">
        <v>302</v>
      </c>
      <c r="BM439" s="230" t="s">
        <v>3049</v>
      </c>
    </row>
    <row r="440" s="2" customFormat="1">
      <c r="A440" s="40"/>
      <c r="B440" s="41"/>
      <c r="C440" s="42"/>
      <c r="D440" s="232" t="s">
        <v>220</v>
      </c>
      <c r="E440" s="42"/>
      <c r="F440" s="233" t="s">
        <v>2070</v>
      </c>
      <c r="G440" s="42"/>
      <c r="H440" s="42"/>
      <c r="I440" s="234"/>
      <c r="J440" s="234"/>
      <c r="K440" s="42"/>
      <c r="L440" s="42"/>
      <c r="M440" s="46"/>
      <c r="N440" s="235"/>
      <c r="O440" s="236"/>
      <c r="P440" s="86"/>
      <c r="Q440" s="86"/>
      <c r="R440" s="86"/>
      <c r="S440" s="86"/>
      <c r="T440" s="86"/>
      <c r="U440" s="86"/>
      <c r="V440" s="86"/>
      <c r="W440" s="86"/>
      <c r="X440" s="87"/>
      <c r="Y440" s="40"/>
      <c r="Z440" s="40"/>
      <c r="AA440" s="40"/>
      <c r="AB440" s="40"/>
      <c r="AC440" s="40"/>
      <c r="AD440" s="40"/>
      <c r="AE440" s="40"/>
      <c r="AT440" s="19" t="s">
        <v>220</v>
      </c>
      <c r="AU440" s="19" t="s">
        <v>86</v>
      </c>
    </row>
    <row r="441" s="13" customFormat="1">
      <c r="A441" s="13"/>
      <c r="B441" s="237"/>
      <c r="C441" s="238"/>
      <c r="D441" s="232" t="s">
        <v>222</v>
      </c>
      <c r="E441" s="239" t="s">
        <v>22</v>
      </c>
      <c r="F441" s="240" t="s">
        <v>3050</v>
      </c>
      <c r="G441" s="238"/>
      <c r="H441" s="241">
        <v>305.09500000000003</v>
      </c>
      <c r="I441" s="242"/>
      <c r="J441" s="242"/>
      <c r="K441" s="238"/>
      <c r="L441" s="238"/>
      <c r="M441" s="243"/>
      <c r="N441" s="244"/>
      <c r="O441" s="245"/>
      <c r="P441" s="245"/>
      <c r="Q441" s="245"/>
      <c r="R441" s="245"/>
      <c r="S441" s="245"/>
      <c r="T441" s="245"/>
      <c r="U441" s="245"/>
      <c r="V441" s="245"/>
      <c r="W441" s="245"/>
      <c r="X441" s="246"/>
      <c r="Y441" s="13"/>
      <c r="Z441" s="13"/>
      <c r="AA441" s="13"/>
      <c r="AB441" s="13"/>
      <c r="AC441" s="13"/>
      <c r="AD441" s="13"/>
      <c r="AE441" s="13"/>
      <c r="AT441" s="247" t="s">
        <v>222</v>
      </c>
      <c r="AU441" s="247" t="s">
        <v>86</v>
      </c>
      <c r="AV441" s="13" t="s">
        <v>86</v>
      </c>
      <c r="AW441" s="13" t="s">
        <v>5</v>
      </c>
      <c r="AX441" s="13" t="s">
        <v>84</v>
      </c>
      <c r="AY441" s="247" t="s">
        <v>211</v>
      </c>
    </row>
    <row r="442" s="2" customFormat="1" ht="24.15" customHeight="1">
      <c r="A442" s="40"/>
      <c r="B442" s="41"/>
      <c r="C442" s="259" t="s">
        <v>1148</v>
      </c>
      <c r="D442" s="259" t="s">
        <v>452</v>
      </c>
      <c r="E442" s="260" t="s">
        <v>2073</v>
      </c>
      <c r="F442" s="261" t="s">
        <v>2074</v>
      </c>
      <c r="G442" s="262" t="s">
        <v>345</v>
      </c>
      <c r="H442" s="263">
        <v>305.09500000000003</v>
      </c>
      <c r="I442" s="264"/>
      <c r="J442" s="265"/>
      <c r="K442" s="266">
        <f>ROUND(P442*H442,2)</f>
        <v>0</v>
      </c>
      <c r="L442" s="261" t="s">
        <v>217</v>
      </c>
      <c r="M442" s="267"/>
      <c r="N442" s="268" t="s">
        <v>22</v>
      </c>
      <c r="O442" s="226" t="s">
        <v>46</v>
      </c>
      <c r="P442" s="227">
        <f>I442+J442</f>
        <v>0</v>
      </c>
      <c r="Q442" s="227">
        <f>ROUND(I442*H442,2)</f>
        <v>0</v>
      </c>
      <c r="R442" s="227">
        <f>ROUND(J442*H442,2)</f>
        <v>0</v>
      </c>
      <c r="S442" s="86"/>
      <c r="T442" s="228">
        <f>S442*H442</f>
        <v>0</v>
      </c>
      <c r="U442" s="228">
        <v>2.0000000000000002E-05</v>
      </c>
      <c r="V442" s="228">
        <f>U442*H442</f>
        <v>0.0061019000000000012</v>
      </c>
      <c r="W442" s="228">
        <v>0</v>
      </c>
      <c r="X442" s="229">
        <f>W442*H442</f>
        <v>0</v>
      </c>
      <c r="Y442" s="40"/>
      <c r="Z442" s="40"/>
      <c r="AA442" s="40"/>
      <c r="AB442" s="40"/>
      <c r="AC442" s="40"/>
      <c r="AD442" s="40"/>
      <c r="AE442" s="40"/>
      <c r="AR442" s="230" t="s">
        <v>402</v>
      </c>
      <c r="AT442" s="230" t="s">
        <v>452</v>
      </c>
      <c r="AU442" s="230" t="s">
        <v>86</v>
      </c>
      <c r="AY442" s="19" t="s">
        <v>211</v>
      </c>
      <c r="BE442" s="231">
        <f>IF(O442="základní",K442,0)</f>
        <v>0</v>
      </c>
      <c r="BF442" s="231">
        <f>IF(O442="snížená",K442,0)</f>
        <v>0</v>
      </c>
      <c r="BG442" s="231">
        <f>IF(O442="zákl. přenesená",K442,0)</f>
        <v>0</v>
      </c>
      <c r="BH442" s="231">
        <f>IF(O442="sníž. přenesená",K442,0)</f>
        <v>0</v>
      </c>
      <c r="BI442" s="231">
        <f>IF(O442="nulová",K442,0)</f>
        <v>0</v>
      </c>
      <c r="BJ442" s="19" t="s">
        <v>84</v>
      </c>
      <c r="BK442" s="231">
        <f>ROUND(P442*H442,2)</f>
        <v>0</v>
      </c>
      <c r="BL442" s="19" t="s">
        <v>302</v>
      </c>
      <c r="BM442" s="230" t="s">
        <v>3051</v>
      </c>
    </row>
    <row r="443" s="2" customFormat="1">
      <c r="A443" s="40"/>
      <c r="B443" s="41"/>
      <c r="C443" s="42"/>
      <c r="D443" s="232" t="s">
        <v>220</v>
      </c>
      <c r="E443" s="42"/>
      <c r="F443" s="233" t="s">
        <v>2074</v>
      </c>
      <c r="G443" s="42"/>
      <c r="H443" s="42"/>
      <c r="I443" s="234"/>
      <c r="J443" s="234"/>
      <c r="K443" s="42"/>
      <c r="L443" s="42"/>
      <c r="M443" s="46"/>
      <c r="N443" s="235"/>
      <c r="O443" s="236"/>
      <c r="P443" s="86"/>
      <c r="Q443" s="86"/>
      <c r="R443" s="86"/>
      <c r="S443" s="86"/>
      <c r="T443" s="86"/>
      <c r="U443" s="86"/>
      <c r="V443" s="86"/>
      <c r="W443" s="86"/>
      <c r="X443" s="87"/>
      <c r="Y443" s="40"/>
      <c r="Z443" s="40"/>
      <c r="AA443" s="40"/>
      <c r="AB443" s="40"/>
      <c r="AC443" s="40"/>
      <c r="AD443" s="40"/>
      <c r="AE443" s="40"/>
      <c r="AT443" s="19" t="s">
        <v>220</v>
      </c>
      <c r="AU443" s="19" t="s">
        <v>86</v>
      </c>
    </row>
    <row r="444" s="13" customFormat="1">
      <c r="A444" s="13"/>
      <c r="B444" s="237"/>
      <c r="C444" s="238"/>
      <c r="D444" s="232" t="s">
        <v>222</v>
      </c>
      <c r="E444" s="239" t="s">
        <v>22</v>
      </c>
      <c r="F444" s="240" t="s">
        <v>3050</v>
      </c>
      <c r="G444" s="238"/>
      <c r="H444" s="241">
        <v>305.09500000000003</v>
      </c>
      <c r="I444" s="242"/>
      <c r="J444" s="242"/>
      <c r="K444" s="238"/>
      <c r="L444" s="238"/>
      <c r="M444" s="243"/>
      <c r="N444" s="244"/>
      <c r="O444" s="245"/>
      <c r="P444" s="245"/>
      <c r="Q444" s="245"/>
      <c r="R444" s="245"/>
      <c r="S444" s="245"/>
      <c r="T444" s="245"/>
      <c r="U444" s="245"/>
      <c r="V444" s="245"/>
      <c r="W444" s="245"/>
      <c r="X444" s="246"/>
      <c r="Y444" s="13"/>
      <c r="Z444" s="13"/>
      <c r="AA444" s="13"/>
      <c r="AB444" s="13"/>
      <c r="AC444" s="13"/>
      <c r="AD444" s="13"/>
      <c r="AE444" s="13"/>
      <c r="AT444" s="247" t="s">
        <v>222</v>
      </c>
      <c r="AU444" s="247" t="s">
        <v>86</v>
      </c>
      <c r="AV444" s="13" t="s">
        <v>86</v>
      </c>
      <c r="AW444" s="13" t="s">
        <v>5</v>
      </c>
      <c r="AX444" s="13" t="s">
        <v>84</v>
      </c>
      <c r="AY444" s="247" t="s">
        <v>211</v>
      </c>
    </row>
    <row r="445" s="2" customFormat="1" ht="24.15" customHeight="1">
      <c r="A445" s="40"/>
      <c r="B445" s="41"/>
      <c r="C445" s="218" t="s">
        <v>1153</v>
      </c>
      <c r="D445" s="218" t="s">
        <v>213</v>
      </c>
      <c r="E445" s="219" t="s">
        <v>2076</v>
      </c>
      <c r="F445" s="220" t="s">
        <v>2077</v>
      </c>
      <c r="G445" s="221" t="s">
        <v>249</v>
      </c>
      <c r="H445" s="222">
        <v>1.4290000000000001</v>
      </c>
      <c r="I445" s="223"/>
      <c r="J445" s="223"/>
      <c r="K445" s="224">
        <f>ROUND(P445*H445,2)</f>
        <v>0</v>
      </c>
      <c r="L445" s="220" t="s">
        <v>217</v>
      </c>
      <c r="M445" s="46"/>
      <c r="N445" s="225" t="s">
        <v>22</v>
      </c>
      <c r="O445" s="226" t="s">
        <v>46</v>
      </c>
      <c r="P445" s="227">
        <f>I445+J445</f>
        <v>0</v>
      </c>
      <c r="Q445" s="227">
        <f>ROUND(I445*H445,2)</f>
        <v>0</v>
      </c>
      <c r="R445" s="227">
        <f>ROUND(J445*H445,2)</f>
        <v>0</v>
      </c>
      <c r="S445" s="86"/>
      <c r="T445" s="228">
        <f>S445*H445</f>
        <v>0</v>
      </c>
      <c r="U445" s="228">
        <v>0</v>
      </c>
      <c r="V445" s="228">
        <f>U445*H445</f>
        <v>0</v>
      </c>
      <c r="W445" s="228">
        <v>0</v>
      </c>
      <c r="X445" s="229">
        <f>W445*H445</f>
        <v>0</v>
      </c>
      <c r="Y445" s="40"/>
      <c r="Z445" s="40"/>
      <c r="AA445" s="40"/>
      <c r="AB445" s="40"/>
      <c r="AC445" s="40"/>
      <c r="AD445" s="40"/>
      <c r="AE445" s="40"/>
      <c r="AR445" s="230" t="s">
        <v>302</v>
      </c>
      <c r="AT445" s="230" t="s">
        <v>213</v>
      </c>
      <c r="AU445" s="230" t="s">
        <v>86</v>
      </c>
      <c r="AY445" s="19" t="s">
        <v>211</v>
      </c>
      <c r="BE445" s="231">
        <f>IF(O445="základní",K445,0)</f>
        <v>0</v>
      </c>
      <c r="BF445" s="231">
        <f>IF(O445="snížená",K445,0)</f>
        <v>0</v>
      </c>
      <c r="BG445" s="231">
        <f>IF(O445="zákl. přenesená",K445,0)</f>
        <v>0</v>
      </c>
      <c r="BH445" s="231">
        <f>IF(O445="sníž. přenesená",K445,0)</f>
        <v>0</v>
      </c>
      <c r="BI445" s="231">
        <f>IF(O445="nulová",K445,0)</f>
        <v>0</v>
      </c>
      <c r="BJ445" s="19" t="s">
        <v>84</v>
      </c>
      <c r="BK445" s="231">
        <f>ROUND(P445*H445,2)</f>
        <v>0</v>
      </c>
      <c r="BL445" s="19" t="s">
        <v>302</v>
      </c>
      <c r="BM445" s="230" t="s">
        <v>3052</v>
      </c>
    </row>
    <row r="446" s="2" customFormat="1">
      <c r="A446" s="40"/>
      <c r="B446" s="41"/>
      <c r="C446" s="42"/>
      <c r="D446" s="232" t="s">
        <v>220</v>
      </c>
      <c r="E446" s="42"/>
      <c r="F446" s="233" t="s">
        <v>2079</v>
      </c>
      <c r="G446" s="42"/>
      <c r="H446" s="42"/>
      <c r="I446" s="234"/>
      <c r="J446" s="234"/>
      <c r="K446" s="42"/>
      <c r="L446" s="42"/>
      <c r="M446" s="46"/>
      <c r="N446" s="235"/>
      <c r="O446" s="236"/>
      <c r="P446" s="86"/>
      <c r="Q446" s="86"/>
      <c r="R446" s="86"/>
      <c r="S446" s="86"/>
      <c r="T446" s="86"/>
      <c r="U446" s="86"/>
      <c r="V446" s="86"/>
      <c r="W446" s="86"/>
      <c r="X446" s="87"/>
      <c r="Y446" s="40"/>
      <c r="Z446" s="40"/>
      <c r="AA446" s="40"/>
      <c r="AB446" s="40"/>
      <c r="AC446" s="40"/>
      <c r="AD446" s="40"/>
      <c r="AE446" s="40"/>
      <c r="AT446" s="19" t="s">
        <v>220</v>
      </c>
      <c r="AU446" s="19" t="s">
        <v>86</v>
      </c>
    </row>
    <row r="447" s="2" customFormat="1" ht="24.15" customHeight="1">
      <c r="A447" s="40"/>
      <c r="B447" s="41"/>
      <c r="C447" s="218" t="s">
        <v>1159</v>
      </c>
      <c r="D447" s="218" t="s">
        <v>213</v>
      </c>
      <c r="E447" s="219" t="s">
        <v>1260</v>
      </c>
      <c r="F447" s="220" t="s">
        <v>1261</v>
      </c>
      <c r="G447" s="221" t="s">
        <v>249</v>
      </c>
      <c r="H447" s="222">
        <v>1.4290000000000001</v>
      </c>
      <c r="I447" s="223"/>
      <c r="J447" s="223"/>
      <c r="K447" s="224">
        <f>ROUND(P447*H447,2)</f>
        <v>0</v>
      </c>
      <c r="L447" s="220" t="s">
        <v>217</v>
      </c>
      <c r="M447" s="46"/>
      <c r="N447" s="225" t="s">
        <v>22</v>
      </c>
      <c r="O447" s="226" t="s">
        <v>46</v>
      </c>
      <c r="P447" s="227">
        <f>I447+J447</f>
        <v>0</v>
      </c>
      <c r="Q447" s="227">
        <f>ROUND(I447*H447,2)</f>
        <v>0</v>
      </c>
      <c r="R447" s="227">
        <f>ROUND(J447*H447,2)</f>
        <v>0</v>
      </c>
      <c r="S447" s="86"/>
      <c r="T447" s="228">
        <f>S447*H447</f>
        <v>0</v>
      </c>
      <c r="U447" s="228">
        <v>0</v>
      </c>
      <c r="V447" s="228">
        <f>U447*H447</f>
        <v>0</v>
      </c>
      <c r="W447" s="228">
        <v>0</v>
      </c>
      <c r="X447" s="229">
        <f>W447*H447</f>
        <v>0</v>
      </c>
      <c r="Y447" s="40"/>
      <c r="Z447" s="40"/>
      <c r="AA447" s="40"/>
      <c r="AB447" s="40"/>
      <c r="AC447" s="40"/>
      <c r="AD447" s="40"/>
      <c r="AE447" s="40"/>
      <c r="AR447" s="230" t="s">
        <v>302</v>
      </c>
      <c r="AT447" s="230" t="s">
        <v>213</v>
      </c>
      <c r="AU447" s="230" t="s">
        <v>86</v>
      </c>
      <c r="AY447" s="19" t="s">
        <v>211</v>
      </c>
      <c r="BE447" s="231">
        <f>IF(O447="základní",K447,0)</f>
        <v>0</v>
      </c>
      <c r="BF447" s="231">
        <f>IF(O447="snížená",K447,0)</f>
        <v>0</v>
      </c>
      <c r="BG447" s="231">
        <f>IF(O447="zákl. přenesená",K447,0)</f>
        <v>0</v>
      </c>
      <c r="BH447" s="231">
        <f>IF(O447="sníž. přenesená",K447,0)</f>
        <v>0</v>
      </c>
      <c r="BI447" s="231">
        <f>IF(O447="nulová",K447,0)</f>
        <v>0</v>
      </c>
      <c r="BJ447" s="19" t="s">
        <v>84</v>
      </c>
      <c r="BK447" s="231">
        <f>ROUND(P447*H447,2)</f>
        <v>0</v>
      </c>
      <c r="BL447" s="19" t="s">
        <v>302</v>
      </c>
      <c r="BM447" s="230" t="s">
        <v>3053</v>
      </c>
    </row>
    <row r="448" s="2" customFormat="1">
      <c r="A448" s="40"/>
      <c r="B448" s="41"/>
      <c r="C448" s="42"/>
      <c r="D448" s="232" t="s">
        <v>220</v>
      </c>
      <c r="E448" s="42"/>
      <c r="F448" s="233" t="s">
        <v>1263</v>
      </c>
      <c r="G448" s="42"/>
      <c r="H448" s="42"/>
      <c r="I448" s="234"/>
      <c r="J448" s="234"/>
      <c r="K448" s="42"/>
      <c r="L448" s="42"/>
      <c r="M448" s="46"/>
      <c r="N448" s="235"/>
      <c r="O448" s="236"/>
      <c r="P448" s="86"/>
      <c r="Q448" s="86"/>
      <c r="R448" s="86"/>
      <c r="S448" s="86"/>
      <c r="T448" s="86"/>
      <c r="U448" s="86"/>
      <c r="V448" s="86"/>
      <c r="W448" s="86"/>
      <c r="X448" s="87"/>
      <c r="Y448" s="40"/>
      <c r="Z448" s="40"/>
      <c r="AA448" s="40"/>
      <c r="AB448" s="40"/>
      <c r="AC448" s="40"/>
      <c r="AD448" s="40"/>
      <c r="AE448" s="40"/>
      <c r="AT448" s="19" t="s">
        <v>220</v>
      </c>
      <c r="AU448" s="19" t="s">
        <v>86</v>
      </c>
    </row>
    <row r="449" s="12" customFormat="1" ht="22.8" customHeight="1">
      <c r="A449" s="12"/>
      <c r="B449" s="201"/>
      <c r="C449" s="202"/>
      <c r="D449" s="203" t="s">
        <v>76</v>
      </c>
      <c r="E449" s="216" t="s">
        <v>735</v>
      </c>
      <c r="F449" s="216" t="s">
        <v>736</v>
      </c>
      <c r="G449" s="202"/>
      <c r="H449" s="202"/>
      <c r="I449" s="205"/>
      <c r="J449" s="205"/>
      <c r="K449" s="217">
        <f>BK449</f>
        <v>0</v>
      </c>
      <c r="L449" s="202"/>
      <c r="M449" s="207"/>
      <c r="N449" s="208"/>
      <c r="O449" s="209"/>
      <c r="P449" s="209"/>
      <c r="Q449" s="210">
        <f>SUM(Q450:Q459)</f>
        <v>0</v>
      </c>
      <c r="R449" s="210">
        <f>SUM(R450:R459)</f>
        <v>0</v>
      </c>
      <c r="S449" s="209"/>
      <c r="T449" s="211">
        <f>SUM(T450:T459)</f>
        <v>0</v>
      </c>
      <c r="U449" s="209"/>
      <c r="V449" s="211">
        <f>SUM(V450:V459)</f>
        <v>2.4120080000000002</v>
      </c>
      <c r="W449" s="209"/>
      <c r="X449" s="212">
        <f>SUM(X450:X459)</f>
        <v>0</v>
      </c>
      <c r="Y449" s="12"/>
      <c r="Z449" s="12"/>
      <c r="AA449" s="12"/>
      <c r="AB449" s="12"/>
      <c r="AC449" s="12"/>
      <c r="AD449" s="12"/>
      <c r="AE449" s="12"/>
      <c r="AR449" s="213" t="s">
        <v>86</v>
      </c>
      <c r="AT449" s="214" t="s">
        <v>76</v>
      </c>
      <c r="AU449" s="214" t="s">
        <v>84</v>
      </c>
      <c r="AY449" s="213" t="s">
        <v>211</v>
      </c>
      <c r="BK449" s="215">
        <f>SUM(BK450:BK459)</f>
        <v>0</v>
      </c>
    </row>
    <row r="450" s="2" customFormat="1" ht="16.5" customHeight="1">
      <c r="A450" s="40"/>
      <c r="B450" s="41"/>
      <c r="C450" s="218" t="s">
        <v>1162</v>
      </c>
      <c r="D450" s="218" t="s">
        <v>213</v>
      </c>
      <c r="E450" s="219" t="s">
        <v>2081</v>
      </c>
      <c r="F450" s="220" t="s">
        <v>2082</v>
      </c>
      <c r="G450" s="221" t="s">
        <v>345</v>
      </c>
      <c r="H450" s="222">
        <v>78.799999999999997</v>
      </c>
      <c r="I450" s="223"/>
      <c r="J450" s="223"/>
      <c r="K450" s="224">
        <f>ROUND(P450*H450,2)</f>
        <v>0</v>
      </c>
      <c r="L450" s="220" t="s">
        <v>22</v>
      </c>
      <c r="M450" s="46"/>
      <c r="N450" s="225" t="s">
        <v>22</v>
      </c>
      <c r="O450" s="226" t="s">
        <v>46</v>
      </c>
      <c r="P450" s="227">
        <f>I450+J450</f>
        <v>0</v>
      </c>
      <c r="Q450" s="227">
        <f>ROUND(I450*H450,2)</f>
        <v>0</v>
      </c>
      <c r="R450" s="227">
        <f>ROUND(J450*H450,2)</f>
        <v>0</v>
      </c>
      <c r="S450" s="86"/>
      <c r="T450" s="228">
        <f>S450*H450</f>
        <v>0</v>
      </c>
      <c r="U450" s="228">
        <v>0.029659999999999999</v>
      </c>
      <c r="V450" s="228">
        <f>U450*H450</f>
        <v>2.337208</v>
      </c>
      <c r="W450" s="228">
        <v>0</v>
      </c>
      <c r="X450" s="229">
        <f>W450*H450</f>
        <v>0</v>
      </c>
      <c r="Y450" s="40"/>
      <c r="Z450" s="40"/>
      <c r="AA450" s="40"/>
      <c r="AB450" s="40"/>
      <c r="AC450" s="40"/>
      <c r="AD450" s="40"/>
      <c r="AE450" s="40"/>
      <c r="AR450" s="230" t="s">
        <v>302</v>
      </c>
      <c r="AT450" s="230" t="s">
        <v>213</v>
      </c>
      <c r="AU450" s="230" t="s">
        <v>86</v>
      </c>
      <c r="AY450" s="19" t="s">
        <v>211</v>
      </c>
      <c r="BE450" s="231">
        <f>IF(O450="základní",K450,0)</f>
        <v>0</v>
      </c>
      <c r="BF450" s="231">
        <f>IF(O450="snížená",K450,0)</f>
        <v>0</v>
      </c>
      <c r="BG450" s="231">
        <f>IF(O450="zákl. přenesená",K450,0)</f>
        <v>0</v>
      </c>
      <c r="BH450" s="231">
        <f>IF(O450="sníž. přenesená",K450,0)</f>
        <v>0</v>
      </c>
      <c r="BI450" s="231">
        <f>IF(O450="nulová",K450,0)</f>
        <v>0</v>
      </c>
      <c r="BJ450" s="19" t="s">
        <v>84</v>
      </c>
      <c r="BK450" s="231">
        <f>ROUND(P450*H450,2)</f>
        <v>0</v>
      </c>
      <c r="BL450" s="19" t="s">
        <v>302</v>
      </c>
      <c r="BM450" s="230" t="s">
        <v>3054</v>
      </c>
    </row>
    <row r="451" s="2" customFormat="1">
      <c r="A451" s="40"/>
      <c r="B451" s="41"/>
      <c r="C451" s="42"/>
      <c r="D451" s="232" t="s">
        <v>220</v>
      </c>
      <c r="E451" s="42"/>
      <c r="F451" s="233" t="s">
        <v>2082</v>
      </c>
      <c r="G451" s="42"/>
      <c r="H451" s="42"/>
      <c r="I451" s="234"/>
      <c r="J451" s="234"/>
      <c r="K451" s="42"/>
      <c r="L451" s="42"/>
      <c r="M451" s="46"/>
      <c r="N451" s="235"/>
      <c r="O451" s="236"/>
      <c r="P451" s="86"/>
      <c r="Q451" s="86"/>
      <c r="R451" s="86"/>
      <c r="S451" s="86"/>
      <c r="T451" s="86"/>
      <c r="U451" s="86"/>
      <c r="V451" s="86"/>
      <c r="W451" s="86"/>
      <c r="X451" s="87"/>
      <c r="Y451" s="40"/>
      <c r="Z451" s="40"/>
      <c r="AA451" s="40"/>
      <c r="AB451" s="40"/>
      <c r="AC451" s="40"/>
      <c r="AD451" s="40"/>
      <c r="AE451" s="40"/>
      <c r="AT451" s="19" t="s">
        <v>220</v>
      </c>
      <c r="AU451" s="19" t="s">
        <v>86</v>
      </c>
    </row>
    <row r="452" s="13" customFormat="1">
      <c r="A452" s="13"/>
      <c r="B452" s="237"/>
      <c r="C452" s="238"/>
      <c r="D452" s="232" t="s">
        <v>222</v>
      </c>
      <c r="E452" s="239" t="s">
        <v>22</v>
      </c>
      <c r="F452" s="240" t="s">
        <v>3055</v>
      </c>
      <c r="G452" s="238"/>
      <c r="H452" s="241">
        <v>78.799999999999997</v>
      </c>
      <c r="I452" s="242"/>
      <c r="J452" s="242"/>
      <c r="K452" s="238"/>
      <c r="L452" s="238"/>
      <c r="M452" s="243"/>
      <c r="N452" s="244"/>
      <c r="O452" s="245"/>
      <c r="P452" s="245"/>
      <c r="Q452" s="245"/>
      <c r="R452" s="245"/>
      <c r="S452" s="245"/>
      <c r="T452" s="245"/>
      <c r="U452" s="245"/>
      <c r="V452" s="245"/>
      <c r="W452" s="245"/>
      <c r="X452" s="246"/>
      <c r="Y452" s="13"/>
      <c r="Z452" s="13"/>
      <c r="AA452" s="13"/>
      <c r="AB452" s="13"/>
      <c r="AC452" s="13"/>
      <c r="AD452" s="13"/>
      <c r="AE452" s="13"/>
      <c r="AT452" s="247" t="s">
        <v>222</v>
      </c>
      <c r="AU452" s="247" t="s">
        <v>86</v>
      </c>
      <c r="AV452" s="13" t="s">
        <v>86</v>
      </c>
      <c r="AW452" s="13" t="s">
        <v>5</v>
      </c>
      <c r="AX452" s="13" t="s">
        <v>84</v>
      </c>
      <c r="AY452" s="247" t="s">
        <v>211</v>
      </c>
    </row>
    <row r="453" s="2" customFormat="1" ht="24.15" customHeight="1">
      <c r="A453" s="40"/>
      <c r="B453" s="41"/>
      <c r="C453" s="259" t="s">
        <v>1164</v>
      </c>
      <c r="D453" s="259" t="s">
        <v>452</v>
      </c>
      <c r="E453" s="260" t="s">
        <v>2085</v>
      </c>
      <c r="F453" s="261" t="s">
        <v>2086</v>
      </c>
      <c r="G453" s="262" t="s">
        <v>497</v>
      </c>
      <c r="H453" s="263">
        <v>22</v>
      </c>
      <c r="I453" s="264"/>
      <c r="J453" s="265"/>
      <c r="K453" s="266">
        <f>ROUND(P453*H453,2)</f>
        <v>0</v>
      </c>
      <c r="L453" s="261" t="s">
        <v>217</v>
      </c>
      <c r="M453" s="267"/>
      <c r="N453" s="268" t="s">
        <v>22</v>
      </c>
      <c r="O453" s="226" t="s">
        <v>46</v>
      </c>
      <c r="P453" s="227">
        <f>I453+J453</f>
        <v>0</v>
      </c>
      <c r="Q453" s="227">
        <f>ROUND(I453*H453,2)</f>
        <v>0</v>
      </c>
      <c r="R453" s="227">
        <f>ROUND(J453*H453,2)</f>
        <v>0</v>
      </c>
      <c r="S453" s="86"/>
      <c r="T453" s="228">
        <f>S453*H453</f>
        <v>0</v>
      </c>
      <c r="U453" s="228">
        <v>0.0033999999999999998</v>
      </c>
      <c r="V453" s="228">
        <f>U453*H453</f>
        <v>0.074799999999999991</v>
      </c>
      <c r="W453" s="228">
        <v>0</v>
      </c>
      <c r="X453" s="229">
        <f>W453*H453</f>
        <v>0</v>
      </c>
      <c r="Y453" s="40"/>
      <c r="Z453" s="40"/>
      <c r="AA453" s="40"/>
      <c r="AB453" s="40"/>
      <c r="AC453" s="40"/>
      <c r="AD453" s="40"/>
      <c r="AE453" s="40"/>
      <c r="AR453" s="230" t="s">
        <v>402</v>
      </c>
      <c r="AT453" s="230" t="s">
        <v>452</v>
      </c>
      <c r="AU453" s="230" t="s">
        <v>86</v>
      </c>
      <c r="AY453" s="19" t="s">
        <v>211</v>
      </c>
      <c r="BE453" s="231">
        <f>IF(O453="základní",K453,0)</f>
        <v>0</v>
      </c>
      <c r="BF453" s="231">
        <f>IF(O453="snížená",K453,0)</f>
        <v>0</v>
      </c>
      <c r="BG453" s="231">
        <f>IF(O453="zákl. přenesená",K453,0)</f>
        <v>0</v>
      </c>
      <c r="BH453" s="231">
        <f>IF(O453="sníž. přenesená",K453,0)</f>
        <v>0</v>
      </c>
      <c r="BI453" s="231">
        <f>IF(O453="nulová",K453,0)</f>
        <v>0</v>
      </c>
      <c r="BJ453" s="19" t="s">
        <v>84</v>
      </c>
      <c r="BK453" s="231">
        <f>ROUND(P453*H453,2)</f>
        <v>0</v>
      </c>
      <c r="BL453" s="19" t="s">
        <v>302</v>
      </c>
      <c r="BM453" s="230" t="s">
        <v>3056</v>
      </c>
    </row>
    <row r="454" s="2" customFormat="1">
      <c r="A454" s="40"/>
      <c r="B454" s="41"/>
      <c r="C454" s="42"/>
      <c r="D454" s="232" t="s">
        <v>220</v>
      </c>
      <c r="E454" s="42"/>
      <c r="F454" s="233" t="s">
        <v>2086</v>
      </c>
      <c r="G454" s="42"/>
      <c r="H454" s="42"/>
      <c r="I454" s="234"/>
      <c r="J454" s="234"/>
      <c r="K454" s="42"/>
      <c r="L454" s="42"/>
      <c r="M454" s="46"/>
      <c r="N454" s="235"/>
      <c r="O454" s="236"/>
      <c r="P454" s="86"/>
      <c r="Q454" s="86"/>
      <c r="R454" s="86"/>
      <c r="S454" s="86"/>
      <c r="T454" s="86"/>
      <c r="U454" s="86"/>
      <c r="V454" s="86"/>
      <c r="W454" s="86"/>
      <c r="X454" s="87"/>
      <c r="Y454" s="40"/>
      <c r="Z454" s="40"/>
      <c r="AA454" s="40"/>
      <c r="AB454" s="40"/>
      <c r="AC454" s="40"/>
      <c r="AD454" s="40"/>
      <c r="AE454" s="40"/>
      <c r="AT454" s="19" t="s">
        <v>220</v>
      </c>
      <c r="AU454" s="19" t="s">
        <v>86</v>
      </c>
    </row>
    <row r="455" s="13" customFormat="1">
      <c r="A455" s="13"/>
      <c r="B455" s="237"/>
      <c r="C455" s="238"/>
      <c r="D455" s="232" t="s">
        <v>222</v>
      </c>
      <c r="E455" s="239" t="s">
        <v>22</v>
      </c>
      <c r="F455" s="240" t="s">
        <v>3057</v>
      </c>
      <c r="G455" s="238"/>
      <c r="H455" s="241">
        <v>22</v>
      </c>
      <c r="I455" s="242"/>
      <c r="J455" s="242"/>
      <c r="K455" s="238"/>
      <c r="L455" s="238"/>
      <c r="M455" s="243"/>
      <c r="N455" s="244"/>
      <c r="O455" s="245"/>
      <c r="P455" s="245"/>
      <c r="Q455" s="245"/>
      <c r="R455" s="245"/>
      <c r="S455" s="245"/>
      <c r="T455" s="245"/>
      <c r="U455" s="245"/>
      <c r="V455" s="245"/>
      <c r="W455" s="245"/>
      <c r="X455" s="246"/>
      <c r="Y455" s="13"/>
      <c r="Z455" s="13"/>
      <c r="AA455" s="13"/>
      <c r="AB455" s="13"/>
      <c r="AC455" s="13"/>
      <c r="AD455" s="13"/>
      <c r="AE455" s="13"/>
      <c r="AT455" s="247" t="s">
        <v>222</v>
      </c>
      <c r="AU455" s="247" t="s">
        <v>86</v>
      </c>
      <c r="AV455" s="13" t="s">
        <v>86</v>
      </c>
      <c r="AW455" s="13" t="s">
        <v>5</v>
      </c>
      <c r="AX455" s="13" t="s">
        <v>84</v>
      </c>
      <c r="AY455" s="247" t="s">
        <v>211</v>
      </c>
    </row>
    <row r="456" s="2" customFormat="1" ht="24.15" customHeight="1">
      <c r="A456" s="40"/>
      <c r="B456" s="41"/>
      <c r="C456" s="218" t="s">
        <v>1167</v>
      </c>
      <c r="D456" s="218" t="s">
        <v>213</v>
      </c>
      <c r="E456" s="219" t="s">
        <v>2089</v>
      </c>
      <c r="F456" s="220" t="s">
        <v>2090</v>
      </c>
      <c r="G456" s="221" t="s">
        <v>249</v>
      </c>
      <c r="H456" s="222">
        <v>2.4119999999999999</v>
      </c>
      <c r="I456" s="223"/>
      <c r="J456" s="223"/>
      <c r="K456" s="224">
        <f>ROUND(P456*H456,2)</f>
        <v>0</v>
      </c>
      <c r="L456" s="220" t="s">
        <v>217</v>
      </c>
      <c r="M456" s="46"/>
      <c r="N456" s="225" t="s">
        <v>22</v>
      </c>
      <c r="O456" s="226" t="s">
        <v>46</v>
      </c>
      <c r="P456" s="227">
        <f>I456+J456</f>
        <v>0</v>
      </c>
      <c r="Q456" s="227">
        <f>ROUND(I456*H456,2)</f>
        <v>0</v>
      </c>
      <c r="R456" s="227">
        <f>ROUND(J456*H456,2)</f>
        <v>0</v>
      </c>
      <c r="S456" s="86"/>
      <c r="T456" s="228">
        <f>S456*H456</f>
        <v>0</v>
      </c>
      <c r="U456" s="228">
        <v>0</v>
      </c>
      <c r="V456" s="228">
        <f>U456*H456</f>
        <v>0</v>
      </c>
      <c r="W456" s="228">
        <v>0</v>
      </c>
      <c r="X456" s="229">
        <f>W456*H456</f>
        <v>0</v>
      </c>
      <c r="Y456" s="40"/>
      <c r="Z456" s="40"/>
      <c r="AA456" s="40"/>
      <c r="AB456" s="40"/>
      <c r="AC456" s="40"/>
      <c r="AD456" s="40"/>
      <c r="AE456" s="40"/>
      <c r="AR456" s="230" t="s">
        <v>302</v>
      </c>
      <c r="AT456" s="230" t="s">
        <v>213</v>
      </c>
      <c r="AU456" s="230" t="s">
        <v>86</v>
      </c>
      <c r="AY456" s="19" t="s">
        <v>211</v>
      </c>
      <c r="BE456" s="231">
        <f>IF(O456="základní",K456,0)</f>
        <v>0</v>
      </c>
      <c r="BF456" s="231">
        <f>IF(O456="snížená",K456,0)</f>
        <v>0</v>
      </c>
      <c r="BG456" s="231">
        <f>IF(O456="zákl. přenesená",K456,0)</f>
        <v>0</v>
      </c>
      <c r="BH456" s="231">
        <f>IF(O456="sníž. přenesená",K456,0)</f>
        <v>0</v>
      </c>
      <c r="BI456" s="231">
        <f>IF(O456="nulová",K456,0)</f>
        <v>0</v>
      </c>
      <c r="BJ456" s="19" t="s">
        <v>84</v>
      </c>
      <c r="BK456" s="231">
        <f>ROUND(P456*H456,2)</f>
        <v>0</v>
      </c>
      <c r="BL456" s="19" t="s">
        <v>302</v>
      </c>
      <c r="BM456" s="230" t="s">
        <v>3058</v>
      </c>
    </row>
    <row r="457" s="2" customFormat="1">
      <c r="A457" s="40"/>
      <c r="B457" s="41"/>
      <c r="C457" s="42"/>
      <c r="D457" s="232" t="s">
        <v>220</v>
      </c>
      <c r="E457" s="42"/>
      <c r="F457" s="233" t="s">
        <v>2092</v>
      </c>
      <c r="G457" s="42"/>
      <c r="H457" s="42"/>
      <c r="I457" s="234"/>
      <c r="J457" s="234"/>
      <c r="K457" s="42"/>
      <c r="L457" s="42"/>
      <c r="M457" s="46"/>
      <c r="N457" s="235"/>
      <c r="O457" s="236"/>
      <c r="P457" s="86"/>
      <c r="Q457" s="86"/>
      <c r="R457" s="86"/>
      <c r="S457" s="86"/>
      <c r="T457" s="86"/>
      <c r="U457" s="86"/>
      <c r="V457" s="86"/>
      <c r="W457" s="86"/>
      <c r="X457" s="87"/>
      <c r="Y457" s="40"/>
      <c r="Z457" s="40"/>
      <c r="AA457" s="40"/>
      <c r="AB457" s="40"/>
      <c r="AC457" s="40"/>
      <c r="AD457" s="40"/>
      <c r="AE457" s="40"/>
      <c r="AT457" s="19" t="s">
        <v>220</v>
      </c>
      <c r="AU457" s="19" t="s">
        <v>86</v>
      </c>
    </row>
    <row r="458" s="2" customFormat="1" ht="24.15" customHeight="1">
      <c r="A458" s="40"/>
      <c r="B458" s="41"/>
      <c r="C458" s="218" t="s">
        <v>1173</v>
      </c>
      <c r="D458" s="218" t="s">
        <v>213</v>
      </c>
      <c r="E458" s="219" t="s">
        <v>2093</v>
      </c>
      <c r="F458" s="220" t="s">
        <v>2094</v>
      </c>
      <c r="G458" s="221" t="s">
        <v>249</v>
      </c>
      <c r="H458" s="222">
        <v>2.4119999999999999</v>
      </c>
      <c r="I458" s="223"/>
      <c r="J458" s="223"/>
      <c r="K458" s="224">
        <f>ROUND(P458*H458,2)</f>
        <v>0</v>
      </c>
      <c r="L458" s="220" t="s">
        <v>217</v>
      </c>
      <c r="M458" s="46"/>
      <c r="N458" s="225" t="s">
        <v>22</v>
      </c>
      <c r="O458" s="226" t="s">
        <v>46</v>
      </c>
      <c r="P458" s="227">
        <f>I458+J458</f>
        <v>0</v>
      </c>
      <c r="Q458" s="227">
        <f>ROUND(I458*H458,2)</f>
        <v>0</v>
      </c>
      <c r="R458" s="227">
        <f>ROUND(J458*H458,2)</f>
        <v>0</v>
      </c>
      <c r="S458" s="86"/>
      <c r="T458" s="228">
        <f>S458*H458</f>
        <v>0</v>
      </c>
      <c r="U458" s="228">
        <v>0</v>
      </c>
      <c r="V458" s="228">
        <f>U458*H458</f>
        <v>0</v>
      </c>
      <c r="W458" s="228">
        <v>0</v>
      </c>
      <c r="X458" s="229">
        <f>W458*H458</f>
        <v>0</v>
      </c>
      <c r="Y458" s="40"/>
      <c r="Z458" s="40"/>
      <c r="AA458" s="40"/>
      <c r="AB458" s="40"/>
      <c r="AC458" s="40"/>
      <c r="AD458" s="40"/>
      <c r="AE458" s="40"/>
      <c r="AR458" s="230" t="s">
        <v>302</v>
      </c>
      <c r="AT458" s="230" t="s">
        <v>213</v>
      </c>
      <c r="AU458" s="230" t="s">
        <v>86</v>
      </c>
      <c r="AY458" s="19" t="s">
        <v>211</v>
      </c>
      <c r="BE458" s="231">
        <f>IF(O458="základní",K458,0)</f>
        <v>0</v>
      </c>
      <c r="BF458" s="231">
        <f>IF(O458="snížená",K458,0)</f>
        <v>0</v>
      </c>
      <c r="BG458" s="231">
        <f>IF(O458="zákl. přenesená",K458,0)</f>
        <v>0</v>
      </c>
      <c r="BH458" s="231">
        <f>IF(O458="sníž. přenesená",K458,0)</f>
        <v>0</v>
      </c>
      <c r="BI458" s="231">
        <f>IF(O458="nulová",K458,0)</f>
        <v>0</v>
      </c>
      <c r="BJ458" s="19" t="s">
        <v>84</v>
      </c>
      <c r="BK458" s="231">
        <f>ROUND(P458*H458,2)</f>
        <v>0</v>
      </c>
      <c r="BL458" s="19" t="s">
        <v>302</v>
      </c>
      <c r="BM458" s="230" t="s">
        <v>3059</v>
      </c>
    </row>
    <row r="459" s="2" customFormat="1">
      <c r="A459" s="40"/>
      <c r="B459" s="41"/>
      <c r="C459" s="42"/>
      <c r="D459" s="232" t="s">
        <v>220</v>
      </c>
      <c r="E459" s="42"/>
      <c r="F459" s="233" t="s">
        <v>2096</v>
      </c>
      <c r="G459" s="42"/>
      <c r="H459" s="42"/>
      <c r="I459" s="234"/>
      <c r="J459" s="234"/>
      <c r="K459" s="42"/>
      <c r="L459" s="42"/>
      <c r="M459" s="46"/>
      <c r="N459" s="235"/>
      <c r="O459" s="236"/>
      <c r="P459" s="86"/>
      <c r="Q459" s="86"/>
      <c r="R459" s="86"/>
      <c r="S459" s="86"/>
      <c r="T459" s="86"/>
      <c r="U459" s="86"/>
      <c r="V459" s="86"/>
      <c r="W459" s="86"/>
      <c r="X459" s="87"/>
      <c r="Y459" s="40"/>
      <c r="Z459" s="40"/>
      <c r="AA459" s="40"/>
      <c r="AB459" s="40"/>
      <c r="AC459" s="40"/>
      <c r="AD459" s="40"/>
      <c r="AE459" s="40"/>
      <c r="AT459" s="19" t="s">
        <v>220</v>
      </c>
      <c r="AU459" s="19" t="s">
        <v>86</v>
      </c>
    </row>
    <row r="460" s="12" customFormat="1" ht="22.8" customHeight="1">
      <c r="A460" s="12"/>
      <c r="B460" s="201"/>
      <c r="C460" s="202"/>
      <c r="D460" s="203" t="s">
        <v>76</v>
      </c>
      <c r="E460" s="216" t="s">
        <v>1264</v>
      </c>
      <c r="F460" s="216" t="s">
        <v>1265</v>
      </c>
      <c r="G460" s="202"/>
      <c r="H460" s="202"/>
      <c r="I460" s="205"/>
      <c r="J460" s="205"/>
      <c r="K460" s="217">
        <f>BK460</f>
        <v>0</v>
      </c>
      <c r="L460" s="202"/>
      <c r="M460" s="207"/>
      <c r="N460" s="208"/>
      <c r="O460" s="209"/>
      <c r="P460" s="209"/>
      <c r="Q460" s="210">
        <f>SUM(Q461:Q463)</f>
        <v>0</v>
      </c>
      <c r="R460" s="210">
        <f>SUM(R461:R463)</f>
        <v>0</v>
      </c>
      <c r="S460" s="209"/>
      <c r="T460" s="211">
        <f>SUM(T461:T463)</f>
        <v>0</v>
      </c>
      <c r="U460" s="209"/>
      <c r="V460" s="211">
        <f>SUM(V461:V463)</f>
        <v>0</v>
      </c>
      <c r="W460" s="209"/>
      <c r="X460" s="212">
        <f>SUM(X461:X463)</f>
        <v>1.0124597</v>
      </c>
      <c r="Y460" s="12"/>
      <c r="Z460" s="12"/>
      <c r="AA460" s="12"/>
      <c r="AB460" s="12"/>
      <c r="AC460" s="12"/>
      <c r="AD460" s="12"/>
      <c r="AE460" s="12"/>
      <c r="AR460" s="213" t="s">
        <v>86</v>
      </c>
      <c r="AT460" s="214" t="s">
        <v>76</v>
      </c>
      <c r="AU460" s="214" t="s">
        <v>84</v>
      </c>
      <c r="AY460" s="213" t="s">
        <v>211</v>
      </c>
      <c r="BK460" s="215">
        <f>SUM(BK461:BK463)</f>
        <v>0</v>
      </c>
    </row>
    <row r="461" s="2" customFormat="1">
      <c r="A461" s="40"/>
      <c r="B461" s="41"/>
      <c r="C461" s="218" t="s">
        <v>1176</v>
      </c>
      <c r="D461" s="218" t="s">
        <v>213</v>
      </c>
      <c r="E461" s="219" t="s">
        <v>2110</v>
      </c>
      <c r="F461" s="220" t="s">
        <v>2111</v>
      </c>
      <c r="G461" s="221" t="s">
        <v>272</v>
      </c>
      <c r="H461" s="222">
        <v>55.204999999999998</v>
      </c>
      <c r="I461" s="223"/>
      <c r="J461" s="223"/>
      <c r="K461" s="224">
        <f>ROUND(P461*H461,2)</f>
        <v>0</v>
      </c>
      <c r="L461" s="220" t="s">
        <v>217</v>
      </c>
      <c r="M461" s="46"/>
      <c r="N461" s="225" t="s">
        <v>22</v>
      </c>
      <c r="O461" s="226" t="s">
        <v>46</v>
      </c>
      <c r="P461" s="227">
        <f>I461+J461</f>
        <v>0</v>
      </c>
      <c r="Q461" s="227">
        <f>ROUND(I461*H461,2)</f>
        <v>0</v>
      </c>
      <c r="R461" s="227">
        <f>ROUND(J461*H461,2)</f>
        <v>0</v>
      </c>
      <c r="S461" s="86"/>
      <c r="T461" s="228">
        <f>S461*H461</f>
        <v>0</v>
      </c>
      <c r="U461" s="228">
        <v>0</v>
      </c>
      <c r="V461" s="228">
        <f>U461*H461</f>
        <v>0</v>
      </c>
      <c r="W461" s="228">
        <v>0.018339999999999999</v>
      </c>
      <c r="X461" s="229">
        <f>W461*H461</f>
        <v>1.0124597</v>
      </c>
      <c r="Y461" s="40"/>
      <c r="Z461" s="40"/>
      <c r="AA461" s="40"/>
      <c r="AB461" s="40"/>
      <c r="AC461" s="40"/>
      <c r="AD461" s="40"/>
      <c r="AE461" s="40"/>
      <c r="AR461" s="230" t="s">
        <v>302</v>
      </c>
      <c r="AT461" s="230" t="s">
        <v>213</v>
      </c>
      <c r="AU461" s="230" t="s">
        <v>86</v>
      </c>
      <c r="AY461" s="19" t="s">
        <v>211</v>
      </c>
      <c r="BE461" s="231">
        <f>IF(O461="základní",K461,0)</f>
        <v>0</v>
      </c>
      <c r="BF461" s="231">
        <f>IF(O461="snížená",K461,0)</f>
        <v>0</v>
      </c>
      <c r="BG461" s="231">
        <f>IF(O461="zákl. přenesená",K461,0)</f>
        <v>0</v>
      </c>
      <c r="BH461" s="231">
        <f>IF(O461="sníž. přenesená",K461,0)</f>
        <v>0</v>
      </c>
      <c r="BI461" s="231">
        <f>IF(O461="nulová",K461,0)</f>
        <v>0</v>
      </c>
      <c r="BJ461" s="19" t="s">
        <v>84</v>
      </c>
      <c r="BK461" s="231">
        <f>ROUND(P461*H461,2)</f>
        <v>0</v>
      </c>
      <c r="BL461" s="19" t="s">
        <v>302</v>
      </c>
      <c r="BM461" s="230" t="s">
        <v>3060</v>
      </c>
    </row>
    <row r="462" s="2" customFormat="1">
      <c r="A462" s="40"/>
      <c r="B462" s="41"/>
      <c r="C462" s="42"/>
      <c r="D462" s="232" t="s">
        <v>220</v>
      </c>
      <c r="E462" s="42"/>
      <c r="F462" s="233" t="s">
        <v>2113</v>
      </c>
      <c r="G462" s="42"/>
      <c r="H462" s="42"/>
      <c r="I462" s="234"/>
      <c r="J462" s="234"/>
      <c r="K462" s="42"/>
      <c r="L462" s="42"/>
      <c r="M462" s="46"/>
      <c r="N462" s="235"/>
      <c r="O462" s="236"/>
      <c r="P462" s="86"/>
      <c r="Q462" s="86"/>
      <c r="R462" s="86"/>
      <c r="S462" s="86"/>
      <c r="T462" s="86"/>
      <c r="U462" s="86"/>
      <c r="V462" s="86"/>
      <c r="W462" s="86"/>
      <c r="X462" s="87"/>
      <c r="Y462" s="40"/>
      <c r="Z462" s="40"/>
      <c r="AA462" s="40"/>
      <c r="AB462" s="40"/>
      <c r="AC462" s="40"/>
      <c r="AD462" s="40"/>
      <c r="AE462" s="40"/>
      <c r="AT462" s="19" t="s">
        <v>220</v>
      </c>
      <c r="AU462" s="19" t="s">
        <v>86</v>
      </c>
    </row>
    <row r="463" s="13" customFormat="1">
      <c r="A463" s="13"/>
      <c r="B463" s="237"/>
      <c r="C463" s="238"/>
      <c r="D463" s="232" t="s">
        <v>222</v>
      </c>
      <c r="E463" s="239" t="s">
        <v>22</v>
      </c>
      <c r="F463" s="240" t="s">
        <v>3061</v>
      </c>
      <c r="G463" s="238"/>
      <c r="H463" s="241">
        <v>55.204999999999998</v>
      </c>
      <c r="I463" s="242"/>
      <c r="J463" s="242"/>
      <c r="K463" s="238"/>
      <c r="L463" s="238"/>
      <c r="M463" s="243"/>
      <c r="N463" s="244"/>
      <c r="O463" s="245"/>
      <c r="P463" s="245"/>
      <c r="Q463" s="245"/>
      <c r="R463" s="245"/>
      <c r="S463" s="245"/>
      <c r="T463" s="245"/>
      <c r="U463" s="245"/>
      <c r="V463" s="245"/>
      <c r="W463" s="245"/>
      <c r="X463" s="246"/>
      <c r="Y463" s="13"/>
      <c r="Z463" s="13"/>
      <c r="AA463" s="13"/>
      <c r="AB463" s="13"/>
      <c r="AC463" s="13"/>
      <c r="AD463" s="13"/>
      <c r="AE463" s="13"/>
      <c r="AT463" s="247" t="s">
        <v>222</v>
      </c>
      <c r="AU463" s="247" t="s">
        <v>86</v>
      </c>
      <c r="AV463" s="13" t="s">
        <v>86</v>
      </c>
      <c r="AW463" s="13" t="s">
        <v>5</v>
      </c>
      <c r="AX463" s="13" t="s">
        <v>84</v>
      </c>
      <c r="AY463" s="247" t="s">
        <v>211</v>
      </c>
    </row>
    <row r="464" s="12" customFormat="1" ht="22.8" customHeight="1">
      <c r="A464" s="12"/>
      <c r="B464" s="201"/>
      <c r="C464" s="202"/>
      <c r="D464" s="203" t="s">
        <v>76</v>
      </c>
      <c r="E464" s="216" t="s">
        <v>554</v>
      </c>
      <c r="F464" s="216" t="s">
        <v>555</v>
      </c>
      <c r="G464" s="202"/>
      <c r="H464" s="202"/>
      <c r="I464" s="205"/>
      <c r="J464" s="205"/>
      <c r="K464" s="217">
        <f>BK464</f>
        <v>0</v>
      </c>
      <c r="L464" s="202"/>
      <c r="M464" s="207"/>
      <c r="N464" s="208"/>
      <c r="O464" s="209"/>
      <c r="P464" s="209"/>
      <c r="Q464" s="210">
        <f>SUM(Q465:Q494)</f>
        <v>0</v>
      </c>
      <c r="R464" s="210">
        <f>SUM(R465:R494)</f>
        <v>0</v>
      </c>
      <c r="S464" s="209"/>
      <c r="T464" s="211">
        <f>SUM(T465:T494)</f>
        <v>0</v>
      </c>
      <c r="U464" s="209"/>
      <c r="V464" s="211">
        <f>SUM(V465:V494)</f>
        <v>0.011999999999999999</v>
      </c>
      <c r="W464" s="209"/>
      <c r="X464" s="212">
        <f>SUM(X465:X494)</f>
        <v>1.1323108499999999</v>
      </c>
      <c r="Y464" s="12"/>
      <c r="Z464" s="12"/>
      <c r="AA464" s="12"/>
      <c r="AB464" s="12"/>
      <c r="AC464" s="12"/>
      <c r="AD464" s="12"/>
      <c r="AE464" s="12"/>
      <c r="AR464" s="213" t="s">
        <v>86</v>
      </c>
      <c r="AT464" s="214" t="s">
        <v>76</v>
      </c>
      <c r="AU464" s="214" t="s">
        <v>84</v>
      </c>
      <c r="AY464" s="213" t="s">
        <v>211</v>
      </c>
      <c r="BK464" s="215">
        <f>SUM(BK465:BK494)</f>
        <v>0</v>
      </c>
    </row>
    <row r="465" s="2" customFormat="1" ht="24.15" customHeight="1">
      <c r="A465" s="40"/>
      <c r="B465" s="41"/>
      <c r="C465" s="218" t="s">
        <v>1180</v>
      </c>
      <c r="D465" s="218" t="s">
        <v>213</v>
      </c>
      <c r="E465" s="219" t="s">
        <v>2147</v>
      </c>
      <c r="F465" s="220" t="s">
        <v>2148</v>
      </c>
      <c r="G465" s="221" t="s">
        <v>497</v>
      </c>
      <c r="H465" s="222">
        <v>4</v>
      </c>
      <c r="I465" s="223"/>
      <c r="J465" s="223"/>
      <c r="K465" s="224">
        <f>ROUND(P465*H465,2)</f>
        <v>0</v>
      </c>
      <c r="L465" s="220" t="s">
        <v>22</v>
      </c>
      <c r="M465" s="46"/>
      <c r="N465" s="225" t="s">
        <v>22</v>
      </c>
      <c r="O465" s="226" t="s">
        <v>46</v>
      </c>
      <c r="P465" s="227">
        <f>I465+J465</f>
        <v>0</v>
      </c>
      <c r="Q465" s="227">
        <f>ROUND(I465*H465,2)</f>
        <v>0</v>
      </c>
      <c r="R465" s="227">
        <f>ROUND(J465*H465,2)</f>
        <v>0</v>
      </c>
      <c r="S465" s="86"/>
      <c r="T465" s="228">
        <f>S465*H465</f>
        <v>0</v>
      </c>
      <c r="U465" s="228">
        <v>0</v>
      </c>
      <c r="V465" s="228">
        <f>U465*H465</f>
        <v>0</v>
      </c>
      <c r="W465" s="228">
        <v>0</v>
      </c>
      <c r="X465" s="229">
        <f>W465*H465</f>
        <v>0</v>
      </c>
      <c r="Y465" s="40"/>
      <c r="Z465" s="40"/>
      <c r="AA465" s="40"/>
      <c r="AB465" s="40"/>
      <c r="AC465" s="40"/>
      <c r="AD465" s="40"/>
      <c r="AE465" s="40"/>
      <c r="AR465" s="230" t="s">
        <v>302</v>
      </c>
      <c r="AT465" s="230" t="s">
        <v>213</v>
      </c>
      <c r="AU465" s="230" t="s">
        <v>86</v>
      </c>
      <c r="AY465" s="19" t="s">
        <v>211</v>
      </c>
      <c r="BE465" s="231">
        <f>IF(O465="základní",K465,0)</f>
        <v>0</v>
      </c>
      <c r="BF465" s="231">
        <f>IF(O465="snížená",K465,0)</f>
        <v>0</v>
      </c>
      <c r="BG465" s="231">
        <f>IF(O465="zákl. přenesená",K465,0)</f>
        <v>0</v>
      </c>
      <c r="BH465" s="231">
        <f>IF(O465="sníž. přenesená",K465,0)</f>
        <v>0</v>
      </c>
      <c r="BI465" s="231">
        <f>IF(O465="nulová",K465,0)</f>
        <v>0</v>
      </c>
      <c r="BJ465" s="19" t="s">
        <v>84</v>
      </c>
      <c r="BK465" s="231">
        <f>ROUND(P465*H465,2)</f>
        <v>0</v>
      </c>
      <c r="BL465" s="19" t="s">
        <v>302</v>
      </c>
      <c r="BM465" s="230" t="s">
        <v>3062</v>
      </c>
    </row>
    <row r="466" s="2" customFormat="1">
      <c r="A466" s="40"/>
      <c r="B466" s="41"/>
      <c r="C466" s="42"/>
      <c r="D466" s="232" t="s">
        <v>220</v>
      </c>
      <c r="E466" s="42"/>
      <c r="F466" s="233" t="s">
        <v>2148</v>
      </c>
      <c r="G466" s="42"/>
      <c r="H466" s="42"/>
      <c r="I466" s="234"/>
      <c r="J466" s="234"/>
      <c r="K466" s="42"/>
      <c r="L466" s="42"/>
      <c r="M466" s="46"/>
      <c r="N466" s="235"/>
      <c r="O466" s="236"/>
      <c r="P466" s="86"/>
      <c r="Q466" s="86"/>
      <c r="R466" s="86"/>
      <c r="S466" s="86"/>
      <c r="T466" s="86"/>
      <c r="U466" s="86"/>
      <c r="V466" s="86"/>
      <c r="W466" s="86"/>
      <c r="X466" s="87"/>
      <c r="Y466" s="40"/>
      <c r="Z466" s="40"/>
      <c r="AA466" s="40"/>
      <c r="AB466" s="40"/>
      <c r="AC466" s="40"/>
      <c r="AD466" s="40"/>
      <c r="AE466" s="40"/>
      <c r="AT466" s="19" t="s">
        <v>220</v>
      </c>
      <c r="AU466" s="19" t="s">
        <v>86</v>
      </c>
    </row>
    <row r="467" s="13" customFormat="1">
      <c r="A467" s="13"/>
      <c r="B467" s="237"/>
      <c r="C467" s="238"/>
      <c r="D467" s="232" t="s">
        <v>222</v>
      </c>
      <c r="E467" s="239" t="s">
        <v>22</v>
      </c>
      <c r="F467" s="240" t="s">
        <v>2259</v>
      </c>
      <c r="G467" s="238"/>
      <c r="H467" s="241">
        <v>4</v>
      </c>
      <c r="I467" s="242"/>
      <c r="J467" s="242"/>
      <c r="K467" s="238"/>
      <c r="L467" s="238"/>
      <c r="M467" s="243"/>
      <c r="N467" s="244"/>
      <c r="O467" s="245"/>
      <c r="P467" s="245"/>
      <c r="Q467" s="245"/>
      <c r="R467" s="245"/>
      <c r="S467" s="245"/>
      <c r="T467" s="245"/>
      <c r="U467" s="245"/>
      <c r="V467" s="245"/>
      <c r="W467" s="245"/>
      <c r="X467" s="246"/>
      <c r="Y467" s="13"/>
      <c r="Z467" s="13"/>
      <c r="AA467" s="13"/>
      <c r="AB467" s="13"/>
      <c r="AC467" s="13"/>
      <c r="AD467" s="13"/>
      <c r="AE467" s="13"/>
      <c r="AT467" s="247" t="s">
        <v>222</v>
      </c>
      <c r="AU467" s="247" t="s">
        <v>86</v>
      </c>
      <c r="AV467" s="13" t="s">
        <v>86</v>
      </c>
      <c r="AW467" s="13" t="s">
        <v>5</v>
      </c>
      <c r="AX467" s="13" t="s">
        <v>84</v>
      </c>
      <c r="AY467" s="247" t="s">
        <v>211</v>
      </c>
    </row>
    <row r="468" s="2" customFormat="1" ht="21.75" customHeight="1">
      <c r="A468" s="40"/>
      <c r="B468" s="41"/>
      <c r="C468" s="218" t="s">
        <v>1183</v>
      </c>
      <c r="D468" s="218" t="s">
        <v>213</v>
      </c>
      <c r="E468" s="219" t="s">
        <v>3063</v>
      </c>
      <c r="F468" s="220" t="s">
        <v>3064</v>
      </c>
      <c r="G468" s="221" t="s">
        <v>497</v>
      </c>
      <c r="H468" s="222">
        <v>1</v>
      </c>
      <c r="I468" s="223"/>
      <c r="J468" s="223"/>
      <c r="K468" s="224">
        <f>ROUND(P468*H468,2)</f>
        <v>0</v>
      </c>
      <c r="L468" s="220" t="s">
        <v>22</v>
      </c>
      <c r="M468" s="46"/>
      <c r="N468" s="225" t="s">
        <v>22</v>
      </c>
      <c r="O468" s="226" t="s">
        <v>46</v>
      </c>
      <c r="P468" s="227">
        <f>I468+J468</f>
        <v>0</v>
      </c>
      <c r="Q468" s="227">
        <f>ROUND(I468*H468,2)</f>
        <v>0</v>
      </c>
      <c r="R468" s="227">
        <f>ROUND(J468*H468,2)</f>
        <v>0</v>
      </c>
      <c r="S468" s="86"/>
      <c r="T468" s="228">
        <f>S468*H468</f>
        <v>0</v>
      </c>
      <c r="U468" s="228">
        <v>0</v>
      </c>
      <c r="V468" s="228">
        <f>U468*H468</f>
        <v>0</v>
      </c>
      <c r="W468" s="228">
        <v>0</v>
      </c>
      <c r="X468" s="229">
        <f>W468*H468</f>
        <v>0</v>
      </c>
      <c r="Y468" s="40"/>
      <c r="Z468" s="40"/>
      <c r="AA468" s="40"/>
      <c r="AB468" s="40"/>
      <c r="AC468" s="40"/>
      <c r="AD468" s="40"/>
      <c r="AE468" s="40"/>
      <c r="AR468" s="230" t="s">
        <v>302</v>
      </c>
      <c r="AT468" s="230" t="s">
        <v>213</v>
      </c>
      <c r="AU468" s="230" t="s">
        <v>86</v>
      </c>
      <c r="AY468" s="19" t="s">
        <v>211</v>
      </c>
      <c r="BE468" s="231">
        <f>IF(O468="základní",K468,0)</f>
        <v>0</v>
      </c>
      <c r="BF468" s="231">
        <f>IF(O468="snížená",K468,0)</f>
        <v>0</v>
      </c>
      <c r="BG468" s="231">
        <f>IF(O468="zákl. přenesená",K468,0)</f>
        <v>0</v>
      </c>
      <c r="BH468" s="231">
        <f>IF(O468="sníž. přenesená",K468,0)</f>
        <v>0</v>
      </c>
      <c r="BI468" s="231">
        <f>IF(O468="nulová",K468,0)</f>
        <v>0</v>
      </c>
      <c r="BJ468" s="19" t="s">
        <v>84</v>
      </c>
      <c r="BK468" s="231">
        <f>ROUND(P468*H468,2)</f>
        <v>0</v>
      </c>
      <c r="BL468" s="19" t="s">
        <v>302</v>
      </c>
      <c r="BM468" s="230" t="s">
        <v>3065</v>
      </c>
    </row>
    <row r="469" s="2" customFormat="1">
      <c r="A469" s="40"/>
      <c r="B469" s="41"/>
      <c r="C469" s="42"/>
      <c r="D469" s="232" t="s">
        <v>220</v>
      </c>
      <c r="E469" s="42"/>
      <c r="F469" s="233" t="s">
        <v>3064</v>
      </c>
      <c r="G469" s="42"/>
      <c r="H469" s="42"/>
      <c r="I469" s="234"/>
      <c r="J469" s="234"/>
      <c r="K469" s="42"/>
      <c r="L469" s="42"/>
      <c r="M469" s="46"/>
      <c r="N469" s="235"/>
      <c r="O469" s="236"/>
      <c r="P469" s="86"/>
      <c r="Q469" s="86"/>
      <c r="R469" s="86"/>
      <c r="S469" s="86"/>
      <c r="T469" s="86"/>
      <c r="U469" s="86"/>
      <c r="V469" s="86"/>
      <c r="W469" s="86"/>
      <c r="X469" s="87"/>
      <c r="Y469" s="40"/>
      <c r="Z469" s="40"/>
      <c r="AA469" s="40"/>
      <c r="AB469" s="40"/>
      <c r="AC469" s="40"/>
      <c r="AD469" s="40"/>
      <c r="AE469" s="40"/>
      <c r="AT469" s="19" t="s">
        <v>220</v>
      </c>
      <c r="AU469" s="19" t="s">
        <v>86</v>
      </c>
    </row>
    <row r="470" s="13" customFormat="1">
      <c r="A470" s="13"/>
      <c r="B470" s="237"/>
      <c r="C470" s="238"/>
      <c r="D470" s="232" t="s">
        <v>222</v>
      </c>
      <c r="E470" s="239" t="s">
        <v>22</v>
      </c>
      <c r="F470" s="240" t="s">
        <v>268</v>
      </c>
      <c r="G470" s="238"/>
      <c r="H470" s="241">
        <v>1</v>
      </c>
      <c r="I470" s="242"/>
      <c r="J470" s="242"/>
      <c r="K470" s="238"/>
      <c r="L470" s="238"/>
      <c r="M470" s="243"/>
      <c r="N470" s="244"/>
      <c r="O470" s="245"/>
      <c r="P470" s="245"/>
      <c r="Q470" s="245"/>
      <c r="R470" s="245"/>
      <c r="S470" s="245"/>
      <c r="T470" s="245"/>
      <c r="U470" s="245"/>
      <c r="V470" s="245"/>
      <c r="W470" s="245"/>
      <c r="X470" s="246"/>
      <c r="Y470" s="13"/>
      <c r="Z470" s="13"/>
      <c r="AA470" s="13"/>
      <c r="AB470" s="13"/>
      <c r="AC470" s="13"/>
      <c r="AD470" s="13"/>
      <c r="AE470" s="13"/>
      <c r="AT470" s="247" t="s">
        <v>222</v>
      </c>
      <c r="AU470" s="247" t="s">
        <v>86</v>
      </c>
      <c r="AV470" s="13" t="s">
        <v>86</v>
      </c>
      <c r="AW470" s="13" t="s">
        <v>5</v>
      </c>
      <c r="AX470" s="13" t="s">
        <v>84</v>
      </c>
      <c r="AY470" s="247" t="s">
        <v>211</v>
      </c>
    </row>
    <row r="471" s="2" customFormat="1" ht="24.15" customHeight="1">
      <c r="A471" s="40"/>
      <c r="B471" s="41"/>
      <c r="C471" s="218" t="s">
        <v>1186</v>
      </c>
      <c r="D471" s="218" t="s">
        <v>213</v>
      </c>
      <c r="E471" s="219" t="s">
        <v>2153</v>
      </c>
      <c r="F471" s="220" t="s">
        <v>2154</v>
      </c>
      <c r="G471" s="221" t="s">
        <v>497</v>
      </c>
      <c r="H471" s="222">
        <v>1</v>
      </c>
      <c r="I471" s="223"/>
      <c r="J471" s="223"/>
      <c r="K471" s="224">
        <f>ROUND(P471*H471,2)</f>
        <v>0</v>
      </c>
      <c r="L471" s="220" t="s">
        <v>22</v>
      </c>
      <c r="M471" s="46"/>
      <c r="N471" s="225" t="s">
        <v>22</v>
      </c>
      <c r="O471" s="226" t="s">
        <v>46</v>
      </c>
      <c r="P471" s="227">
        <f>I471+J471</f>
        <v>0</v>
      </c>
      <c r="Q471" s="227">
        <f>ROUND(I471*H471,2)</f>
        <v>0</v>
      </c>
      <c r="R471" s="227">
        <f>ROUND(J471*H471,2)</f>
        <v>0</v>
      </c>
      <c r="S471" s="86"/>
      <c r="T471" s="228">
        <f>S471*H471</f>
        <v>0</v>
      </c>
      <c r="U471" s="228">
        <v>0</v>
      </c>
      <c r="V471" s="228">
        <f>U471*H471</f>
        <v>0</v>
      </c>
      <c r="W471" s="228">
        <v>0</v>
      </c>
      <c r="X471" s="229">
        <f>W471*H471</f>
        <v>0</v>
      </c>
      <c r="Y471" s="40"/>
      <c r="Z471" s="40"/>
      <c r="AA471" s="40"/>
      <c r="AB471" s="40"/>
      <c r="AC471" s="40"/>
      <c r="AD471" s="40"/>
      <c r="AE471" s="40"/>
      <c r="AR471" s="230" t="s">
        <v>302</v>
      </c>
      <c r="AT471" s="230" t="s">
        <v>213</v>
      </c>
      <c r="AU471" s="230" t="s">
        <v>86</v>
      </c>
      <c r="AY471" s="19" t="s">
        <v>211</v>
      </c>
      <c r="BE471" s="231">
        <f>IF(O471="základní",K471,0)</f>
        <v>0</v>
      </c>
      <c r="BF471" s="231">
        <f>IF(O471="snížená",K471,0)</f>
        <v>0</v>
      </c>
      <c r="BG471" s="231">
        <f>IF(O471="zákl. přenesená",K471,0)</f>
        <v>0</v>
      </c>
      <c r="BH471" s="231">
        <f>IF(O471="sníž. přenesená",K471,0)</f>
        <v>0</v>
      </c>
      <c r="BI471" s="231">
        <f>IF(O471="nulová",K471,0)</f>
        <v>0</v>
      </c>
      <c r="BJ471" s="19" t="s">
        <v>84</v>
      </c>
      <c r="BK471" s="231">
        <f>ROUND(P471*H471,2)</f>
        <v>0</v>
      </c>
      <c r="BL471" s="19" t="s">
        <v>302</v>
      </c>
      <c r="BM471" s="230" t="s">
        <v>3066</v>
      </c>
    </row>
    <row r="472" s="2" customFormat="1">
      <c r="A472" s="40"/>
      <c r="B472" s="41"/>
      <c r="C472" s="42"/>
      <c r="D472" s="232" t="s">
        <v>220</v>
      </c>
      <c r="E472" s="42"/>
      <c r="F472" s="233" t="s">
        <v>2154</v>
      </c>
      <c r="G472" s="42"/>
      <c r="H472" s="42"/>
      <c r="I472" s="234"/>
      <c r="J472" s="234"/>
      <c r="K472" s="42"/>
      <c r="L472" s="42"/>
      <c r="M472" s="46"/>
      <c r="N472" s="235"/>
      <c r="O472" s="236"/>
      <c r="P472" s="86"/>
      <c r="Q472" s="86"/>
      <c r="R472" s="86"/>
      <c r="S472" s="86"/>
      <c r="T472" s="86"/>
      <c r="U472" s="86"/>
      <c r="V472" s="86"/>
      <c r="W472" s="86"/>
      <c r="X472" s="87"/>
      <c r="Y472" s="40"/>
      <c r="Z472" s="40"/>
      <c r="AA472" s="40"/>
      <c r="AB472" s="40"/>
      <c r="AC472" s="40"/>
      <c r="AD472" s="40"/>
      <c r="AE472" s="40"/>
      <c r="AT472" s="19" t="s">
        <v>220</v>
      </c>
      <c r="AU472" s="19" t="s">
        <v>86</v>
      </c>
    </row>
    <row r="473" s="13" customFormat="1">
      <c r="A473" s="13"/>
      <c r="B473" s="237"/>
      <c r="C473" s="238"/>
      <c r="D473" s="232" t="s">
        <v>222</v>
      </c>
      <c r="E473" s="239" t="s">
        <v>22</v>
      </c>
      <c r="F473" s="240" t="s">
        <v>268</v>
      </c>
      <c r="G473" s="238"/>
      <c r="H473" s="241">
        <v>1</v>
      </c>
      <c r="I473" s="242"/>
      <c r="J473" s="242"/>
      <c r="K473" s="238"/>
      <c r="L473" s="238"/>
      <c r="M473" s="243"/>
      <c r="N473" s="244"/>
      <c r="O473" s="245"/>
      <c r="P473" s="245"/>
      <c r="Q473" s="245"/>
      <c r="R473" s="245"/>
      <c r="S473" s="245"/>
      <c r="T473" s="245"/>
      <c r="U473" s="245"/>
      <c r="V473" s="245"/>
      <c r="W473" s="245"/>
      <c r="X473" s="246"/>
      <c r="Y473" s="13"/>
      <c r="Z473" s="13"/>
      <c r="AA473" s="13"/>
      <c r="AB473" s="13"/>
      <c r="AC473" s="13"/>
      <c r="AD473" s="13"/>
      <c r="AE473" s="13"/>
      <c r="AT473" s="247" t="s">
        <v>222</v>
      </c>
      <c r="AU473" s="247" t="s">
        <v>86</v>
      </c>
      <c r="AV473" s="13" t="s">
        <v>86</v>
      </c>
      <c r="AW473" s="13" t="s">
        <v>5</v>
      </c>
      <c r="AX473" s="13" t="s">
        <v>84</v>
      </c>
      <c r="AY473" s="247" t="s">
        <v>211</v>
      </c>
    </row>
    <row r="474" s="2" customFormat="1" ht="24.15" customHeight="1">
      <c r="A474" s="40"/>
      <c r="B474" s="41"/>
      <c r="C474" s="218" t="s">
        <v>1188</v>
      </c>
      <c r="D474" s="218" t="s">
        <v>213</v>
      </c>
      <c r="E474" s="219" t="s">
        <v>2156</v>
      </c>
      <c r="F474" s="220" t="s">
        <v>3067</v>
      </c>
      <c r="G474" s="221" t="s">
        <v>497</v>
      </c>
      <c r="H474" s="222">
        <v>1</v>
      </c>
      <c r="I474" s="223"/>
      <c r="J474" s="223"/>
      <c r="K474" s="224">
        <f>ROUND(P474*H474,2)</f>
        <v>0</v>
      </c>
      <c r="L474" s="220" t="s">
        <v>22</v>
      </c>
      <c r="M474" s="46"/>
      <c r="N474" s="225" t="s">
        <v>22</v>
      </c>
      <c r="O474" s="226" t="s">
        <v>46</v>
      </c>
      <c r="P474" s="227">
        <f>I474+J474</f>
        <v>0</v>
      </c>
      <c r="Q474" s="227">
        <f>ROUND(I474*H474,2)</f>
        <v>0</v>
      </c>
      <c r="R474" s="227">
        <f>ROUND(J474*H474,2)</f>
        <v>0</v>
      </c>
      <c r="S474" s="86"/>
      <c r="T474" s="228">
        <f>S474*H474</f>
        <v>0</v>
      </c>
      <c r="U474" s="228">
        <v>0</v>
      </c>
      <c r="V474" s="228">
        <f>U474*H474</f>
        <v>0</v>
      </c>
      <c r="W474" s="228">
        <v>0</v>
      </c>
      <c r="X474" s="229">
        <f>W474*H474</f>
        <v>0</v>
      </c>
      <c r="Y474" s="40"/>
      <c r="Z474" s="40"/>
      <c r="AA474" s="40"/>
      <c r="AB474" s="40"/>
      <c r="AC474" s="40"/>
      <c r="AD474" s="40"/>
      <c r="AE474" s="40"/>
      <c r="AR474" s="230" t="s">
        <v>302</v>
      </c>
      <c r="AT474" s="230" t="s">
        <v>213</v>
      </c>
      <c r="AU474" s="230" t="s">
        <v>86</v>
      </c>
      <c r="AY474" s="19" t="s">
        <v>211</v>
      </c>
      <c r="BE474" s="231">
        <f>IF(O474="základní",K474,0)</f>
        <v>0</v>
      </c>
      <c r="BF474" s="231">
        <f>IF(O474="snížená",K474,0)</f>
        <v>0</v>
      </c>
      <c r="BG474" s="231">
        <f>IF(O474="zákl. přenesená",K474,0)</f>
        <v>0</v>
      </c>
      <c r="BH474" s="231">
        <f>IF(O474="sníž. přenesená",K474,0)</f>
        <v>0</v>
      </c>
      <c r="BI474" s="231">
        <f>IF(O474="nulová",K474,0)</f>
        <v>0</v>
      </c>
      <c r="BJ474" s="19" t="s">
        <v>84</v>
      </c>
      <c r="BK474" s="231">
        <f>ROUND(P474*H474,2)</f>
        <v>0</v>
      </c>
      <c r="BL474" s="19" t="s">
        <v>302</v>
      </c>
      <c r="BM474" s="230" t="s">
        <v>3068</v>
      </c>
    </row>
    <row r="475" s="2" customFormat="1">
      <c r="A475" s="40"/>
      <c r="B475" s="41"/>
      <c r="C475" s="42"/>
      <c r="D475" s="232" t="s">
        <v>220</v>
      </c>
      <c r="E475" s="42"/>
      <c r="F475" s="233" t="s">
        <v>3067</v>
      </c>
      <c r="G475" s="42"/>
      <c r="H475" s="42"/>
      <c r="I475" s="234"/>
      <c r="J475" s="234"/>
      <c r="K475" s="42"/>
      <c r="L475" s="42"/>
      <c r="M475" s="46"/>
      <c r="N475" s="235"/>
      <c r="O475" s="236"/>
      <c r="P475" s="86"/>
      <c r="Q475" s="86"/>
      <c r="R475" s="86"/>
      <c r="S475" s="86"/>
      <c r="T475" s="86"/>
      <c r="U475" s="86"/>
      <c r="V475" s="86"/>
      <c r="W475" s="86"/>
      <c r="X475" s="87"/>
      <c r="Y475" s="40"/>
      <c r="Z475" s="40"/>
      <c r="AA475" s="40"/>
      <c r="AB475" s="40"/>
      <c r="AC475" s="40"/>
      <c r="AD475" s="40"/>
      <c r="AE475" s="40"/>
      <c r="AT475" s="19" t="s">
        <v>220</v>
      </c>
      <c r="AU475" s="19" t="s">
        <v>86</v>
      </c>
    </row>
    <row r="476" s="13" customFormat="1">
      <c r="A476" s="13"/>
      <c r="B476" s="237"/>
      <c r="C476" s="238"/>
      <c r="D476" s="232" t="s">
        <v>222</v>
      </c>
      <c r="E476" s="239" t="s">
        <v>22</v>
      </c>
      <c r="F476" s="240" t="s">
        <v>268</v>
      </c>
      <c r="G476" s="238"/>
      <c r="H476" s="241">
        <v>1</v>
      </c>
      <c r="I476" s="242"/>
      <c r="J476" s="242"/>
      <c r="K476" s="238"/>
      <c r="L476" s="238"/>
      <c r="M476" s="243"/>
      <c r="N476" s="244"/>
      <c r="O476" s="245"/>
      <c r="P476" s="245"/>
      <c r="Q476" s="245"/>
      <c r="R476" s="245"/>
      <c r="S476" s="245"/>
      <c r="T476" s="245"/>
      <c r="U476" s="245"/>
      <c r="V476" s="245"/>
      <c r="W476" s="245"/>
      <c r="X476" s="246"/>
      <c r="Y476" s="13"/>
      <c r="Z476" s="13"/>
      <c r="AA476" s="13"/>
      <c r="AB476" s="13"/>
      <c r="AC476" s="13"/>
      <c r="AD476" s="13"/>
      <c r="AE476" s="13"/>
      <c r="AT476" s="247" t="s">
        <v>222</v>
      </c>
      <c r="AU476" s="247" t="s">
        <v>86</v>
      </c>
      <c r="AV476" s="13" t="s">
        <v>86</v>
      </c>
      <c r="AW476" s="13" t="s">
        <v>5</v>
      </c>
      <c r="AX476" s="13" t="s">
        <v>84</v>
      </c>
      <c r="AY476" s="247" t="s">
        <v>211</v>
      </c>
    </row>
    <row r="477" s="2" customFormat="1" ht="24.15" customHeight="1">
      <c r="A477" s="40"/>
      <c r="B477" s="41"/>
      <c r="C477" s="218" t="s">
        <v>1194</v>
      </c>
      <c r="D477" s="218" t="s">
        <v>213</v>
      </c>
      <c r="E477" s="219" t="s">
        <v>3069</v>
      </c>
      <c r="F477" s="220" t="s">
        <v>3070</v>
      </c>
      <c r="G477" s="221" t="s">
        <v>497</v>
      </c>
      <c r="H477" s="222">
        <v>1</v>
      </c>
      <c r="I477" s="223"/>
      <c r="J477" s="223"/>
      <c r="K477" s="224">
        <f>ROUND(P477*H477,2)</f>
        <v>0</v>
      </c>
      <c r="L477" s="220" t="s">
        <v>22</v>
      </c>
      <c r="M477" s="46"/>
      <c r="N477" s="225" t="s">
        <v>22</v>
      </c>
      <c r="O477" s="226" t="s">
        <v>46</v>
      </c>
      <c r="P477" s="227">
        <f>I477+J477</f>
        <v>0</v>
      </c>
      <c r="Q477" s="227">
        <f>ROUND(I477*H477,2)</f>
        <v>0</v>
      </c>
      <c r="R477" s="227">
        <f>ROUND(J477*H477,2)</f>
        <v>0</v>
      </c>
      <c r="S477" s="86"/>
      <c r="T477" s="228">
        <f>S477*H477</f>
        <v>0</v>
      </c>
      <c r="U477" s="228">
        <v>0</v>
      </c>
      <c r="V477" s="228">
        <f>U477*H477</f>
        <v>0</v>
      </c>
      <c r="W477" s="228">
        <v>0</v>
      </c>
      <c r="X477" s="229">
        <f>W477*H477</f>
        <v>0</v>
      </c>
      <c r="Y477" s="40"/>
      <c r="Z477" s="40"/>
      <c r="AA477" s="40"/>
      <c r="AB477" s="40"/>
      <c r="AC477" s="40"/>
      <c r="AD477" s="40"/>
      <c r="AE477" s="40"/>
      <c r="AR477" s="230" t="s">
        <v>302</v>
      </c>
      <c r="AT477" s="230" t="s">
        <v>213</v>
      </c>
      <c r="AU477" s="230" t="s">
        <v>86</v>
      </c>
      <c r="AY477" s="19" t="s">
        <v>211</v>
      </c>
      <c r="BE477" s="231">
        <f>IF(O477="základní",K477,0)</f>
        <v>0</v>
      </c>
      <c r="BF477" s="231">
        <f>IF(O477="snížená",K477,0)</f>
        <v>0</v>
      </c>
      <c r="BG477" s="231">
        <f>IF(O477="zákl. přenesená",K477,0)</f>
        <v>0</v>
      </c>
      <c r="BH477" s="231">
        <f>IF(O477="sníž. přenesená",K477,0)</f>
        <v>0</v>
      </c>
      <c r="BI477" s="231">
        <f>IF(O477="nulová",K477,0)</f>
        <v>0</v>
      </c>
      <c r="BJ477" s="19" t="s">
        <v>84</v>
      </c>
      <c r="BK477" s="231">
        <f>ROUND(P477*H477,2)</f>
        <v>0</v>
      </c>
      <c r="BL477" s="19" t="s">
        <v>302</v>
      </c>
      <c r="BM477" s="230" t="s">
        <v>3071</v>
      </c>
    </row>
    <row r="478" s="2" customFormat="1">
      <c r="A478" s="40"/>
      <c r="B478" s="41"/>
      <c r="C478" s="42"/>
      <c r="D478" s="232" t="s">
        <v>220</v>
      </c>
      <c r="E478" s="42"/>
      <c r="F478" s="233" t="s">
        <v>3070</v>
      </c>
      <c r="G478" s="42"/>
      <c r="H478" s="42"/>
      <c r="I478" s="234"/>
      <c r="J478" s="234"/>
      <c r="K478" s="42"/>
      <c r="L478" s="42"/>
      <c r="M478" s="46"/>
      <c r="N478" s="235"/>
      <c r="O478" s="236"/>
      <c r="P478" s="86"/>
      <c r="Q478" s="86"/>
      <c r="R478" s="86"/>
      <c r="S478" s="86"/>
      <c r="T478" s="86"/>
      <c r="U478" s="86"/>
      <c r="V478" s="86"/>
      <c r="W478" s="86"/>
      <c r="X478" s="87"/>
      <c r="Y478" s="40"/>
      <c r="Z478" s="40"/>
      <c r="AA478" s="40"/>
      <c r="AB478" s="40"/>
      <c r="AC478" s="40"/>
      <c r="AD478" s="40"/>
      <c r="AE478" s="40"/>
      <c r="AT478" s="19" t="s">
        <v>220</v>
      </c>
      <c r="AU478" s="19" t="s">
        <v>86</v>
      </c>
    </row>
    <row r="479" s="13" customFormat="1">
      <c r="A479" s="13"/>
      <c r="B479" s="237"/>
      <c r="C479" s="238"/>
      <c r="D479" s="232" t="s">
        <v>222</v>
      </c>
      <c r="E479" s="239" t="s">
        <v>22</v>
      </c>
      <c r="F479" s="240" t="s">
        <v>268</v>
      </c>
      <c r="G479" s="238"/>
      <c r="H479" s="241">
        <v>1</v>
      </c>
      <c r="I479" s="242"/>
      <c r="J479" s="242"/>
      <c r="K479" s="238"/>
      <c r="L479" s="238"/>
      <c r="M479" s="243"/>
      <c r="N479" s="244"/>
      <c r="O479" s="245"/>
      <c r="P479" s="245"/>
      <c r="Q479" s="245"/>
      <c r="R479" s="245"/>
      <c r="S479" s="245"/>
      <c r="T479" s="245"/>
      <c r="U479" s="245"/>
      <c r="V479" s="245"/>
      <c r="W479" s="245"/>
      <c r="X479" s="246"/>
      <c r="Y479" s="13"/>
      <c r="Z479" s="13"/>
      <c r="AA479" s="13"/>
      <c r="AB479" s="13"/>
      <c r="AC479" s="13"/>
      <c r="AD479" s="13"/>
      <c r="AE479" s="13"/>
      <c r="AT479" s="247" t="s">
        <v>222</v>
      </c>
      <c r="AU479" s="247" t="s">
        <v>86</v>
      </c>
      <c r="AV479" s="13" t="s">
        <v>86</v>
      </c>
      <c r="AW479" s="13" t="s">
        <v>5</v>
      </c>
      <c r="AX479" s="13" t="s">
        <v>84</v>
      </c>
      <c r="AY479" s="247" t="s">
        <v>211</v>
      </c>
    </row>
    <row r="480" s="2" customFormat="1" ht="24.15" customHeight="1">
      <c r="A480" s="40"/>
      <c r="B480" s="41"/>
      <c r="C480" s="218" t="s">
        <v>1200</v>
      </c>
      <c r="D480" s="218" t="s">
        <v>213</v>
      </c>
      <c r="E480" s="219" t="s">
        <v>3072</v>
      </c>
      <c r="F480" s="220" t="s">
        <v>2157</v>
      </c>
      <c r="G480" s="221" t="s">
        <v>497</v>
      </c>
      <c r="H480" s="222">
        <v>1</v>
      </c>
      <c r="I480" s="223"/>
      <c r="J480" s="223"/>
      <c r="K480" s="224">
        <f>ROUND(P480*H480,2)</f>
        <v>0</v>
      </c>
      <c r="L480" s="220" t="s">
        <v>22</v>
      </c>
      <c r="M480" s="46"/>
      <c r="N480" s="225" t="s">
        <v>22</v>
      </c>
      <c r="O480" s="226" t="s">
        <v>46</v>
      </c>
      <c r="P480" s="227">
        <f>I480+J480</f>
        <v>0</v>
      </c>
      <c r="Q480" s="227">
        <f>ROUND(I480*H480,2)</f>
        <v>0</v>
      </c>
      <c r="R480" s="227">
        <f>ROUND(J480*H480,2)</f>
        <v>0</v>
      </c>
      <c r="S480" s="86"/>
      <c r="T480" s="228">
        <f>S480*H480</f>
        <v>0</v>
      </c>
      <c r="U480" s="228">
        <v>0</v>
      </c>
      <c r="V480" s="228">
        <f>U480*H480</f>
        <v>0</v>
      </c>
      <c r="W480" s="228">
        <v>0</v>
      </c>
      <c r="X480" s="229">
        <f>W480*H480</f>
        <v>0</v>
      </c>
      <c r="Y480" s="40"/>
      <c r="Z480" s="40"/>
      <c r="AA480" s="40"/>
      <c r="AB480" s="40"/>
      <c r="AC480" s="40"/>
      <c r="AD480" s="40"/>
      <c r="AE480" s="40"/>
      <c r="AR480" s="230" t="s">
        <v>302</v>
      </c>
      <c r="AT480" s="230" t="s">
        <v>213</v>
      </c>
      <c r="AU480" s="230" t="s">
        <v>86</v>
      </c>
      <c r="AY480" s="19" t="s">
        <v>211</v>
      </c>
      <c r="BE480" s="231">
        <f>IF(O480="základní",K480,0)</f>
        <v>0</v>
      </c>
      <c r="BF480" s="231">
        <f>IF(O480="snížená",K480,0)</f>
        <v>0</v>
      </c>
      <c r="BG480" s="231">
        <f>IF(O480="zákl. přenesená",K480,0)</f>
        <v>0</v>
      </c>
      <c r="BH480" s="231">
        <f>IF(O480="sníž. přenesená",K480,0)</f>
        <v>0</v>
      </c>
      <c r="BI480" s="231">
        <f>IF(O480="nulová",K480,0)</f>
        <v>0</v>
      </c>
      <c r="BJ480" s="19" t="s">
        <v>84</v>
      </c>
      <c r="BK480" s="231">
        <f>ROUND(P480*H480,2)</f>
        <v>0</v>
      </c>
      <c r="BL480" s="19" t="s">
        <v>302</v>
      </c>
      <c r="BM480" s="230" t="s">
        <v>3073</v>
      </c>
    </row>
    <row r="481" s="2" customFormat="1">
      <c r="A481" s="40"/>
      <c r="B481" s="41"/>
      <c r="C481" s="42"/>
      <c r="D481" s="232" t="s">
        <v>220</v>
      </c>
      <c r="E481" s="42"/>
      <c r="F481" s="233" t="s">
        <v>2157</v>
      </c>
      <c r="G481" s="42"/>
      <c r="H481" s="42"/>
      <c r="I481" s="234"/>
      <c r="J481" s="234"/>
      <c r="K481" s="42"/>
      <c r="L481" s="42"/>
      <c r="M481" s="46"/>
      <c r="N481" s="235"/>
      <c r="O481" s="236"/>
      <c r="P481" s="86"/>
      <c r="Q481" s="86"/>
      <c r="R481" s="86"/>
      <c r="S481" s="86"/>
      <c r="T481" s="86"/>
      <c r="U481" s="86"/>
      <c r="V481" s="86"/>
      <c r="W481" s="86"/>
      <c r="X481" s="87"/>
      <c r="Y481" s="40"/>
      <c r="Z481" s="40"/>
      <c r="AA481" s="40"/>
      <c r="AB481" s="40"/>
      <c r="AC481" s="40"/>
      <c r="AD481" s="40"/>
      <c r="AE481" s="40"/>
      <c r="AT481" s="19" t="s">
        <v>220</v>
      </c>
      <c r="AU481" s="19" t="s">
        <v>86</v>
      </c>
    </row>
    <row r="482" s="13" customFormat="1">
      <c r="A482" s="13"/>
      <c r="B482" s="237"/>
      <c r="C482" s="238"/>
      <c r="D482" s="232" t="s">
        <v>222</v>
      </c>
      <c r="E482" s="239" t="s">
        <v>22</v>
      </c>
      <c r="F482" s="240" t="s">
        <v>268</v>
      </c>
      <c r="G482" s="238"/>
      <c r="H482" s="241">
        <v>1</v>
      </c>
      <c r="I482" s="242"/>
      <c r="J482" s="242"/>
      <c r="K482" s="238"/>
      <c r="L482" s="238"/>
      <c r="M482" s="243"/>
      <c r="N482" s="244"/>
      <c r="O482" s="245"/>
      <c r="P482" s="245"/>
      <c r="Q482" s="245"/>
      <c r="R482" s="245"/>
      <c r="S482" s="245"/>
      <c r="T482" s="245"/>
      <c r="U482" s="245"/>
      <c r="V482" s="245"/>
      <c r="W482" s="245"/>
      <c r="X482" s="246"/>
      <c r="Y482" s="13"/>
      <c r="Z482" s="13"/>
      <c r="AA482" s="13"/>
      <c r="AB482" s="13"/>
      <c r="AC482" s="13"/>
      <c r="AD482" s="13"/>
      <c r="AE482" s="13"/>
      <c r="AT482" s="247" t="s">
        <v>222</v>
      </c>
      <c r="AU482" s="247" t="s">
        <v>86</v>
      </c>
      <c r="AV482" s="13" t="s">
        <v>86</v>
      </c>
      <c r="AW482" s="13" t="s">
        <v>5</v>
      </c>
      <c r="AX482" s="13" t="s">
        <v>84</v>
      </c>
      <c r="AY482" s="247" t="s">
        <v>211</v>
      </c>
    </row>
    <row r="483" s="2" customFormat="1" ht="24.15" customHeight="1">
      <c r="A483" s="40"/>
      <c r="B483" s="41"/>
      <c r="C483" s="218" t="s">
        <v>1202</v>
      </c>
      <c r="D483" s="218" t="s">
        <v>213</v>
      </c>
      <c r="E483" s="219" t="s">
        <v>3074</v>
      </c>
      <c r="F483" s="220" t="s">
        <v>3075</v>
      </c>
      <c r="G483" s="221" t="s">
        <v>272</v>
      </c>
      <c r="H483" s="222">
        <v>66.802999999999997</v>
      </c>
      <c r="I483" s="223"/>
      <c r="J483" s="223"/>
      <c r="K483" s="224">
        <f>ROUND(P483*H483,2)</f>
        <v>0</v>
      </c>
      <c r="L483" s="220" t="s">
        <v>217</v>
      </c>
      <c r="M483" s="46"/>
      <c r="N483" s="225" t="s">
        <v>22</v>
      </c>
      <c r="O483" s="226" t="s">
        <v>46</v>
      </c>
      <c r="P483" s="227">
        <f>I483+J483</f>
        <v>0</v>
      </c>
      <c r="Q483" s="227">
        <f>ROUND(I483*H483,2)</f>
        <v>0</v>
      </c>
      <c r="R483" s="227">
        <f>ROUND(J483*H483,2)</f>
        <v>0</v>
      </c>
      <c r="S483" s="86"/>
      <c r="T483" s="228">
        <f>S483*H483</f>
        <v>0</v>
      </c>
      <c r="U483" s="228">
        <v>0</v>
      </c>
      <c r="V483" s="228">
        <f>U483*H483</f>
        <v>0</v>
      </c>
      <c r="W483" s="228">
        <v>0.01695</v>
      </c>
      <c r="X483" s="229">
        <f>W483*H483</f>
        <v>1.1323108499999999</v>
      </c>
      <c r="Y483" s="40"/>
      <c r="Z483" s="40"/>
      <c r="AA483" s="40"/>
      <c r="AB483" s="40"/>
      <c r="AC483" s="40"/>
      <c r="AD483" s="40"/>
      <c r="AE483" s="40"/>
      <c r="AR483" s="230" t="s">
        <v>302</v>
      </c>
      <c r="AT483" s="230" t="s">
        <v>213</v>
      </c>
      <c r="AU483" s="230" t="s">
        <v>86</v>
      </c>
      <c r="AY483" s="19" t="s">
        <v>211</v>
      </c>
      <c r="BE483" s="231">
        <f>IF(O483="základní",K483,0)</f>
        <v>0</v>
      </c>
      <c r="BF483" s="231">
        <f>IF(O483="snížená",K483,0)</f>
        <v>0</v>
      </c>
      <c r="BG483" s="231">
        <f>IF(O483="zákl. přenesená",K483,0)</f>
        <v>0</v>
      </c>
      <c r="BH483" s="231">
        <f>IF(O483="sníž. přenesená",K483,0)</f>
        <v>0</v>
      </c>
      <c r="BI483" s="231">
        <f>IF(O483="nulová",K483,0)</f>
        <v>0</v>
      </c>
      <c r="BJ483" s="19" t="s">
        <v>84</v>
      </c>
      <c r="BK483" s="231">
        <f>ROUND(P483*H483,2)</f>
        <v>0</v>
      </c>
      <c r="BL483" s="19" t="s">
        <v>302</v>
      </c>
      <c r="BM483" s="230" t="s">
        <v>3076</v>
      </c>
    </row>
    <row r="484" s="2" customFormat="1">
      <c r="A484" s="40"/>
      <c r="B484" s="41"/>
      <c r="C484" s="42"/>
      <c r="D484" s="232" t="s">
        <v>220</v>
      </c>
      <c r="E484" s="42"/>
      <c r="F484" s="233" t="s">
        <v>3077</v>
      </c>
      <c r="G484" s="42"/>
      <c r="H484" s="42"/>
      <c r="I484" s="234"/>
      <c r="J484" s="234"/>
      <c r="K484" s="42"/>
      <c r="L484" s="42"/>
      <c r="M484" s="46"/>
      <c r="N484" s="235"/>
      <c r="O484" s="236"/>
      <c r="P484" s="86"/>
      <c r="Q484" s="86"/>
      <c r="R484" s="86"/>
      <c r="S484" s="86"/>
      <c r="T484" s="86"/>
      <c r="U484" s="86"/>
      <c r="V484" s="86"/>
      <c r="W484" s="86"/>
      <c r="X484" s="87"/>
      <c r="Y484" s="40"/>
      <c r="Z484" s="40"/>
      <c r="AA484" s="40"/>
      <c r="AB484" s="40"/>
      <c r="AC484" s="40"/>
      <c r="AD484" s="40"/>
      <c r="AE484" s="40"/>
      <c r="AT484" s="19" t="s">
        <v>220</v>
      </c>
      <c r="AU484" s="19" t="s">
        <v>86</v>
      </c>
    </row>
    <row r="485" s="13" customFormat="1">
      <c r="A485" s="13"/>
      <c r="B485" s="237"/>
      <c r="C485" s="238"/>
      <c r="D485" s="232" t="s">
        <v>222</v>
      </c>
      <c r="E485" s="239" t="s">
        <v>22</v>
      </c>
      <c r="F485" s="240" t="s">
        <v>3078</v>
      </c>
      <c r="G485" s="238"/>
      <c r="H485" s="241">
        <v>66.802999999999997</v>
      </c>
      <c r="I485" s="242"/>
      <c r="J485" s="242"/>
      <c r="K485" s="238"/>
      <c r="L485" s="238"/>
      <c r="M485" s="243"/>
      <c r="N485" s="244"/>
      <c r="O485" s="245"/>
      <c r="P485" s="245"/>
      <c r="Q485" s="245"/>
      <c r="R485" s="245"/>
      <c r="S485" s="245"/>
      <c r="T485" s="245"/>
      <c r="U485" s="245"/>
      <c r="V485" s="245"/>
      <c r="W485" s="245"/>
      <c r="X485" s="246"/>
      <c r="Y485" s="13"/>
      <c r="Z485" s="13"/>
      <c r="AA485" s="13"/>
      <c r="AB485" s="13"/>
      <c r="AC485" s="13"/>
      <c r="AD485" s="13"/>
      <c r="AE485" s="13"/>
      <c r="AT485" s="247" t="s">
        <v>222</v>
      </c>
      <c r="AU485" s="247" t="s">
        <v>86</v>
      </c>
      <c r="AV485" s="13" t="s">
        <v>86</v>
      </c>
      <c r="AW485" s="13" t="s">
        <v>5</v>
      </c>
      <c r="AX485" s="13" t="s">
        <v>84</v>
      </c>
      <c r="AY485" s="247" t="s">
        <v>211</v>
      </c>
    </row>
    <row r="486" s="2" customFormat="1" ht="24.15" customHeight="1">
      <c r="A486" s="40"/>
      <c r="B486" s="41"/>
      <c r="C486" s="218" t="s">
        <v>1209</v>
      </c>
      <c r="D486" s="218" t="s">
        <v>213</v>
      </c>
      <c r="E486" s="219" t="s">
        <v>2159</v>
      </c>
      <c r="F486" s="220" t="s">
        <v>2160</v>
      </c>
      <c r="G486" s="221" t="s">
        <v>497</v>
      </c>
      <c r="H486" s="222">
        <v>5</v>
      </c>
      <c r="I486" s="223"/>
      <c r="J486" s="223"/>
      <c r="K486" s="224">
        <f>ROUND(P486*H486,2)</f>
        <v>0</v>
      </c>
      <c r="L486" s="220" t="s">
        <v>217</v>
      </c>
      <c r="M486" s="46"/>
      <c r="N486" s="225" t="s">
        <v>22</v>
      </c>
      <c r="O486" s="226" t="s">
        <v>46</v>
      </c>
      <c r="P486" s="227">
        <f>I486+J486</f>
        <v>0</v>
      </c>
      <c r="Q486" s="227">
        <f>ROUND(I486*H486,2)</f>
        <v>0</v>
      </c>
      <c r="R486" s="227">
        <f>ROUND(J486*H486,2)</f>
        <v>0</v>
      </c>
      <c r="S486" s="86"/>
      <c r="T486" s="228">
        <f>S486*H486</f>
        <v>0</v>
      </c>
      <c r="U486" s="228">
        <v>0</v>
      </c>
      <c r="V486" s="228">
        <f>U486*H486</f>
        <v>0</v>
      </c>
      <c r="W486" s="228">
        <v>0</v>
      </c>
      <c r="X486" s="229">
        <f>W486*H486</f>
        <v>0</v>
      </c>
      <c r="Y486" s="40"/>
      <c r="Z486" s="40"/>
      <c r="AA486" s="40"/>
      <c r="AB486" s="40"/>
      <c r="AC486" s="40"/>
      <c r="AD486" s="40"/>
      <c r="AE486" s="40"/>
      <c r="AR486" s="230" t="s">
        <v>302</v>
      </c>
      <c r="AT486" s="230" t="s">
        <v>213</v>
      </c>
      <c r="AU486" s="230" t="s">
        <v>86</v>
      </c>
      <c r="AY486" s="19" t="s">
        <v>211</v>
      </c>
      <c r="BE486" s="231">
        <f>IF(O486="základní",K486,0)</f>
        <v>0</v>
      </c>
      <c r="BF486" s="231">
        <f>IF(O486="snížená",K486,0)</f>
        <v>0</v>
      </c>
      <c r="BG486" s="231">
        <f>IF(O486="zákl. přenesená",K486,0)</f>
        <v>0</v>
      </c>
      <c r="BH486" s="231">
        <f>IF(O486="sníž. přenesená",K486,0)</f>
        <v>0</v>
      </c>
      <c r="BI486" s="231">
        <f>IF(O486="nulová",K486,0)</f>
        <v>0</v>
      </c>
      <c r="BJ486" s="19" t="s">
        <v>84</v>
      </c>
      <c r="BK486" s="231">
        <f>ROUND(P486*H486,2)</f>
        <v>0</v>
      </c>
      <c r="BL486" s="19" t="s">
        <v>302</v>
      </c>
      <c r="BM486" s="230" t="s">
        <v>3079</v>
      </c>
    </row>
    <row r="487" s="2" customFormat="1">
      <c r="A487" s="40"/>
      <c r="B487" s="41"/>
      <c r="C487" s="42"/>
      <c r="D487" s="232" t="s">
        <v>220</v>
      </c>
      <c r="E487" s="42"/>
      <c r="F487" s="233" t="s">
        <v>2162</v>
      </c>
      <c r="G487" s="42"/>
      <c r="H487" s="42"/>
      <c r="I487" s="234"/>
      <c r="J487" s="234"/>
      <c r="K487" s="42"/>
      <c r="L487" s="42"/>
      <c r="M487" s="46"/>
      <c r="N487" s="235"/>
      <c r="O487" s="236"/>
      <c r="P487" s="86"/>
      <c r="Q487" s="86"/>
      <c r="R487" s="86"/>
      <c r="S487" s="86"/>
      <c r="T487" s="86"/>
      <c r="U487" s="86"/>
      <c r="V487" s="86"/>
      <c r="W487" s="86"/>
      <c r="X487" s="87"/>
      <c r="Y487" s="40"/>
      <c r="Z487" s="40"/>
      <c r="AA487" s="40"/>
      <c r="AB487" s="40"/>
      <c r="AC487" s="40"/>
      <c r="AD487" s="40"/>
      <c r="AE487" s="40"/>
      <c r="AT487" s="19" t="s">
        <v>220</v>
      </c>
      <c r="AU487" s="19" t="s">
        <v>86</v>
      </c>
    </row>
    <row r="488" s="13" customFormat="1">
      <c r="A488" s="13"/>
      <c r="B488" s="237"/>
      <c r="C488" s="238"/>
      <c r="D488" s="232" t="s">
        <v>222</v>
      </c>
      <c r="E488" s="239" t="s">
        <v>22</v>
      </c>
      <c r="F488" s="240" t="s">
        <v>2976</v>
      </c>
      <c r="G488" s="238"/>
      <c r="H488" s="241">
        <v>5</v>
      </c>
      <c r="I488" s="242"/>
      <c r="J488" s="242"/>
      <c r="K488" s="238"/>
      <c r="L488" s="238"/>
      <c r="M488" s="243"/>
      <c r="N488" s="244"/>
      <c r="O488" s="245"/>
      <c r="P488" s="245"/>
      <c r="Q488" s="245"/>
      <c r="R488" s="245"/>
      <c r="S488" s="245"/>
      <c r="T488" s="245"/>
      <c r="U488" s="245"/>
      <c r="V488" s="245"/>
      <c r="W488" s="245"/>
      <c r="X488" s="246"/>
      <c r="Y488" s="13"/>
      <c r="Z488" s="13"/>
      <c r="AA488" s="13"/>
      <c r="AB488" s="13"/>
      <c r="AC488" s="13"/>
      <c r="AD488" s="13"/>
      <c r="AE488" s="13"/>
      <c r="AT488" s="247" t="s">
        <v>222</v>
      </c>
      <c r="AU488" s="247" t="s">
        <v>86</v>
      </c>
      <c r="AV488" s="13" t="s">
        <v>86</v>
      </c>
      <c r="AW488" s="13" t="s">
        <v>5</v>
      </c>
      <c r="AX488" s="13" t="s">
        <v>84</v>
      </c>
      <c r="AY488" s="247" t="s">
        <v>211</v>
      </c>
    </row>
    <row r="489" s="2" customFormat="1" ht="24.15" customHeight="1">
      <c r="A489" s="40"/>
      <c r="B489" s="41"/>
      <c r="C489" s="259" t="s">
        <v>1215</v>
      </c>
      <c r="D489" s="259" t="s">
        <v>452</v>
      </c>
      <c r="E489" s="260" t="s">
        <v>2164</v>
      </c>
      <c r="F489" s="261" t="s">
        <v>2165</v>
      </c>
      <c r="G489" s="262" t="s">
        <v>497</v>
      </c>
      <c r="H489" s="263">
        <v>5</v>
      </c>
      <c r="I489" s="264"/>
      <c r="J489" s="265"/>
      <c r="K489" s="266">
        <f>ROUND(P489*H489,2)</f>
        <v>0</v>
      </c>
      <c r="L489" s="261" t="s">
        <v>217</v>
      </c>
      <c r="M489" s="267"/>
      <c r="N489" s="268" t="s">
        <v>22</v>
      </c>
      <c r="O489" s="226" t="s">
        <v>46</v>
      </c>
      <c r="P489" s="227">
        <f>I489+J489</f>
        <v>0</v>
      </c>
      <c r="Q489" s="227">
        <f>ROUND(I489*H489,2)</f>
        <v>0</v>
      </c>
      <c r="R489" s="227">
        <f>ROUND(J489*H489,2)</f>
        <v>0</v>
      </c>
      <c r="S489" s="86"/>
      <c r="T489" s="228">
        <f>S489*H489</f>
        <v>0</v>
      </c>
      <c r="U489" s="228">
        <v>0.0023999999999999998</v>
      </c>
      <c r="V489" s="228">
        <f>U489*H489</f>
        <v>0.011999999999999999</v>
      </c>
      <c r="W489" s="228">
        <v>0</v>
      </c>
      <c r="X489" s="229">
        <f>W489*H489</f>
        <v>0</v>
      </c>
      <c r="Y489" s="40"/>
      <c r="Z489" s="40"/>
      <c r="AA489" s="40"/>
      <c r="AB489" s="40"/>
      <c r="AC489" s="40"/>
      <c r="AD489" s="40"/>
      <c r="AE489" s="40"/>
      <c r="AR489" s="230" t="s">
        <v>402</v>
      </c>
      <c r="AT489" s="230" t="s">
        <v>452</v>
      </c>
      <c r="AU489" s="230" t="s">
        <v>86</v>
      </c>
      <c r="AY489" s="19" t="s">
        <v>211</v>
      </c>
      <c r="BE489" s="231">
        <f>IF(O489="základní",K489,0)</f>
        <v>0</v>
      </c>
      <c r="BF489" s="231">
        <f>IF(O489="snížená",K489,0)</f>
        <v>0</v>
      </c>
      <c r="BG489" s="231">
        <f>IF(O489="zákl. přenesená",K489,0)</f>
        <v>0</v>
      </c>
      <c r="BH489" s="231">
        <f>IF(O489="sníž. přenesená",K489,0)</f>
        <v>0</v>
      </c>
      <c r="BI489" s="231">
        <f>IF(O489="nulová",K489,0)</f>
        <v>0</v>
      </c>
      <c r="BJ489" s="19" t="s">
        <v>84</v>
      </c>
      <c r="BK489" s="231">
        <f>ROUND(P489*H489,2)</f>
        <v>0</v>
      </c>
      <c r="BL489" s="19" t="s">
        <v>302</v>
      </c>
      <c r="BM489" s="230" t="s">
        <v>3080</v>
      </c>
    </row>
    <row r="490" s="2" customFormat="1">
      <c r="A490" s="40"/>
      <c r="B490" s="41"/>
      <c r="C490" s="42"/>
      <c r="D490" s="232" t="s">
        <v>220</v>
      </c>
      <c r="E490" s="42"/>
      <c r="F490" s="233" t="s">
        <v>2165</v>
      </c>
      <c r="G490" s="42"/>
      <c r="H490" s="42"/>
      <c r="I490" s="234"/>
      <c r="J490" s="234"/>
      <c r="K490" s="42"/>
      <c r="L490" s="42"/>
      <c r="M490" s="46"/>
      <c r="N490" s="235"/>
      <c r="O490" s="236"/>
      <c r="P490" s="86"/>
      <c r="Q490" s="86"/>
      <c r="R490" s="86"/>
      <c r="S490" s="86"/>
      <c r="T490" s="86"/>
      <c r="U490" s="86"/>
      <c r="V490" s="86"/>
      <c r="W490" s="86"/>
      <c r="X490" s="87"/>
      <c r="Y490" s="40"/>
      <c r="Z490" s="40"/>
      <c r="AA490" s="40"/>
      <c r="AB490" s="40"/>
      <c r="AC490" s="40"/>
      <c r="AD490" s="40"/>
      <c r="AE490" s="40"/>
      <c r="AT490" s="19" t="s">
        <v>220</v>
      </c>
      <c r="AU490" s="19" t="s">
        <v>86</v>
      </c>
    </row>
    <row r="491" s="2" customFormat="1" ht="24.15" customHeight="1">
      <c r="A491" s="40"/>
      <c r="B491" s="41"/>
      <c r="C491" s="218" t="s">
        <v>1218</v>
      </c>
      <c r="D491" s="218" t="s">
        <v>213</v>
      </c>
      <c r="E491" s="219" t="s">
        <v>2167</v>
      </c>
      <c r="F491" s="220" t="s">
        <v>2168</v>
      </c>
      <c r="G491" s="221" t="s">
        <v>249</v>
      </c>
      <c r="H491" s="222">
        <v>0.012</v>
      </c>
      <c r="I491" s="223"/>
      <c r="J491" s="223"/>
      <c r="K491" s="224">
        <f>ROUND(P491*H491,2)</f>
        <v>0</v>
      </c>
      <c r="L491" s="220" t="s">
        <v>217</v>
      </c>
      <c r="M491" s="46"/>
      <c r="N491" s="225" t="s">
        <v>22</v>
      </c>
      <c r="O491" s="226" t="s">
        <v>46</v>
      </c>
      <c r="P491" s="227">
        <f>I491+J491</f>
        <v>0</v>
      </c>
      <c r="Q491" s="227">
        <f>ROUND(I491*H491,2)</f>
        <v>0</v>
      </c>
      <c r="R491" s="227">
        <f>ROUND(J491*H491,2)</f>
        <v>0</v>
      </c>
      <c r="S491" s="86"/>
      <c r="T491" s="228">
        <f>S491*H491</f>
        <v>0</v>
      </c>
      <c r="U491" s="228">
        <v>0</v>
      </c>
      <c r="V491" s="228">
        <f>U491*H491</f>
        <v>0</v>
      </c>
      <c r="W491" s="228">
        <v>0</v>
      </c>
      <c r="X491" s="229">
        <f>W491*H491</f>
        <v>0</v>
      </c>
      <c r="Y491" s="40"/>
      <c r="Z491" s="40"/>
      <c r="AA491" s="40"/>
      <c r="AB491" s="40"/>
      <c r="AC491" s="40"/>
      <c r="AD491" s="40"/>
      <c r="AE491" s="40"/>
      <c r="AR491" s="230" t="s">
        <v>302</v>
      </c>
      <c r="AT491" s="230" t="s">
        <v>213</v>
      </c>
      <c r="AU491" s="230" t="s">
        <v>86</v>
      </c>
      <c r="AY491" s="19" t="s">
        <v>211</v>
      </c>
      <c r="BE491" s="231">
        <f>IF(O491="základní",K491,0)</f>
        <v>0</v>
      </c>
      <c r="BF491" s="231">
        <f>IF(O491="snížená",K491,0)</f>
        <v>0</v>
      </c>
      <c r="BG491" s="231">
        <f>IF(O491="zákl. přenesená",K491,0)</f>
        <v>0</v>
      </c>
      <c r="BH491" s="231">
        <f>IF(O491="sníž. přenesená",K491,0)</f>
        <v>0</v>
      </c>
      <c r="BI491" s="231">
        <f>IF(O491="nulová",K491,0)</f>
        <v>0</v>
      </c>
      <c r="BJ491" s="19" t="s">
        <v>84</v>
      </c>
      <c r="BK491" s="231">
        <f>ROUND(P491*H491,2)</f>
        <v>0</v>
      </c>
      <c r="BL491" s="19" t="s">
        <v>302</v>
      </c>
      <c r="BM491" s="230" t="s">
        <v>3081</v>
      </c>
    </row>
    <row r="492" s="2" customFormat="1">
      <c r="A492" s="40"/>
      <c r="B492" s="41"/>
      <c r="C492" s="42"/>
      <c r="D492" s="232" t="s">
        <v>220</v>
      </c>
      <c r="E492" s="42"/>
      <c r="F492" s="233" t="s">
        <v>2170</v>
      </c>
      <c r="G492" s="42"/>
      <c r="H492" s="42"/>
      <c r="I492" s="234"/>
      <c r="J492" s="234"/>
      <c r="K492" s="42"/>
      <c r="L492" s="42"/>
      <c r="M492" s="46"/>
      <c r="N492" s="235"/>
      <c r="O492" s="236"/>
      <c r="P492" s="86"/>
      <c r="Q492" s="86"/>
      <c r="R492" s="86"/>
      <c r="S492" s="86"/>
      <c r="T492" s="86"/>
      <c r="U492" s="86"/>
      <c r="V492" s="86"/>
      <c r="W492" s="86"/>
      <c r="X492" s="87"/>
      <c r="Y492" s="40"/>
      <c r="Z492" s="40"/>
      <c r="AA492" s="40"/>
      <c r="AB492" s="40"/>
      <c r="AC492" s="40"/>
      <c r="AD492" s="40"/>
      <c r="AE492" s="40"/>
      <c r="AT492" s="19" t="s">
        <v>220</v>
      </c>
      <c r="AU492" s="19" t="s">
        <v>86</v>
      </c>
    </row>
    <row r="493" s="2" customFormat="1" ht="24.15" customHeight="1">
      <c r="A493" s="40"/>
      <c r="B493" s="41"/>
      <c r="C493" s="218" t="s">
        <v>1223</v>
      </c>
      <c r="D493" s="218" t="s">
        <v>213</v>
      </c>
      <c r="E493" s="219" t="s">
        <v>2171</v>
      </c>
      <c r="F493" s="220" t="s">
        <v>2172</v>
      </c>
      <c r="G493" s="221" t="s">
        <v>249</v>
      </c>
      <c r="H493" s="222">
        <v>0.012</v>
      </c>
      <c r="I493" s="223"/>
      <c r="J493" s="223"/>
      <c r="K493" s="224">
        <f>ROUND(P493*H493,2)</f>
        <v>0</v>
      </c>
      <c r="L493" s="220" t="s">
        <v>217</v>
      </c>
      <c r="M493" s="46"/>
      <c r="N493" s="225" t="s">
        <v>22</v>
      </c>
      <c r="O493" s="226" t="s">
        <v>46</v>
      </c>
      <c r="P493" s="227">
        <f>I493+J493</f>
        <v>0</v>
      </c>
      <c r="Q493" s="227">
        <f>ROUND(I493*H493,2)</f>
        <v>0</v>
      </c>
      <c r="R493" s="227">
        <f>ROUND(J493*H493,2)</f>
        <v>0</v>
      </c>
      <c r="S493" s="86"/>
      <c r="T493" s="228">
        <f>S493*H493</f>
        <v>0</v>
      </c>
      <c r="U493" s="228">
        <v>0</v>
      </c>
      <c r="V493" s="228">
        <f>U493*H493</f>
        <v>0</v>
      </c>
      <c r="W493" s="228">
        <v>0</v>
      </c>
      <c r="X493" s="229">
        <f>W493*H493</f>
        <v>0</v>
      </c>
      <c r="Y493" s="40"/>
      <c r="Z493" s="40"/>
      <c r="AA493" s="40"/>
      <c r="AB493" s="40"/>
      <c r="AC493" s="40"/>
      <c r="AD493" s="40"/>
      <c r="AE493" s="40"/>
      <c r="AR493" s="230" t="s">
        <v>302</v>
      </c>
      <c r="AT493" s="230" t="s">
        <v>213</v>
      </c>
      <c r="AU493" s="230" t="s">
        <v>86</v>
      </c>
      <c r="AY493" s="19" t="s">
        <v>211</v>
      </c>
      <c r="BE493" s="231">
        <f>IF(O493="základní",K493,0)</f>
        <v>0</v>
      </c>
      <c r="BF493" s="231">
        <f>IF(O493="snížená",K493,0)</f>
        <v>0</v>
      </c>
      <c r="BG493" s="231">
        <f>IF(O493="zákl. přenesená",K493,0)</f>
        <v>0</v>
      </c>
      <c r="BH493" s="231">
        <f>IF(O493="sníž. přenesená",K493,0)</f>
        <v>0</v>
      </c>
      <c r="BI493" s="231">
        <f>IF(O493="nulová",K493,0)</f>
        <v>0</v>
      </c>
      <c r="BJ493" s="19" t="s">
        <v>84</v>
      </c>
      <c r="BK493" s="231">
        <f>ROUND(P493*H493,2)</f>
        <v>0</v>
      </c>
      <c r="BL493" s="19" t="s">
        <v>302</v>
      </c>
      <c r="BM493" s="230" t="s">
        <v>3082</v>
      </c>
    </row>
    <row r="494" s="2" customFormat="1">
      <c r="A494" s="40"/>
      <c r="B494" s="41"/>
      <c r="C494" s="42"/>
      <c r="D494" s="232" t="s">
        <v>220</v>
      </c>
      <c r="E494" s="42"/>
      <c r="F494" s="233" t="s">
        <v>2174</v>
      </c>
      <c r="G494" s="42"/>
      <c r="H494" s="42"/>
      <c r="I494" s="234"/>
      <c r="J494" s="234"/>
      <c r="K494" s="42"/>
      <c r="L494" s="42"/>
      <c r="M494" s="46"/>
      <c r="N494" s="235"/>
      <c r="O494" s="236"/>
      <c r="P494" s="86"/>
      <c r="Q494" s="86"/>
      <c r="R494" s="86"/>
      <c r="S494" s="86"/>
      <c r="T494" s="86"/>
      <c r="U494" s="86"/>
      <c r="V494" s="86"/>
      <c r="W494" s="86"/>
      <c r="X494" s="87"/>
      <c r="Y494" s="40"/>
      <c r="Z494" s="40"/>
      <c r="AA494" s="40"/>
      <c r="AB494" s="40"/>
      <c r="AC494" s="40"/>
      <c r="AD494" s="40"/>
      <c r="AE494" s="40"/>
      <c r="AT494" s="19" t="s">
        <v>220</v>
      </c>
      <c r="AU494" s="19" t="s">
        <v>86</v>
      </c>
    </row>
    <row r="495" s="12" customFormat="1" ht="22.8" customHeight="1">
      <c r="A495" s="12"/>
      <c r="B495" s="201"/>
      <c r="C495" s="202"/>
      <c r="D495" s="203" t="s">
        <v>76</v>
      </c>
      <c r="E495" s="216" t="s">
        <v>567</v>
      </c>
      <c r="F495" s="216" t="s">
        <v>568</v>
      </c>
      <c r="G495" s="202"/>
      <c r="H495" s="202"/>
      <c r="I495" s="205"/>
      <c r="J495" s="205"/>
      <c r="K495" s="217">
        <f>BK495</f>
        <v>0</v>
      </c>
      <c r="L495" s="202"/>
      <c r="M495" s="207"/>
      <c r="N495" s="208"/>
      <c r="O495" s="209"/>
      <c r="P495" s="209"/>
      <c r="Q495" s="210">
        <f>SUM(Q496:Q499)</f>
        <v>0</v>
      </c>
      <c r="R495" s="210">
        <f>SUM(R496:R499)</f>
        <v>0</v>
      </c>
      <c r="S495" s="209"/>
      <c r="T495" s="211">
        <f>SUM(T496:T499)</f>
        <v>0</v>
      </c>
      <c r="U495" s="209"/>
      <c r="V495" s="211">
        <f>SUM(V496:V499)</f>
        <v>0</v>
      </c>
      <c r="W495" s="209"/>
      <c r="X495" s="212">
        <f>SUM(X496:X499)</f>
        <v>1.5356519999999998</v>
      </c>
      <c r="Y495" s="12"/>
      <c r="Z495" s="12"/>
      <c r="AA495" s="12"/>
      <c r="AB495" s="12"/>
      <c r="AC495" s="12"/>
      <c r="AD495" s="12"/>
      <c r="AE495" s="12"/>
      <c r="AR495" s="213" t="s">
        <v>86</v>
      </c>
      <c r="AT495" s="214" t="s">
        <v>76</v>
      </c>
      <c r="AU495" s="214" t="s">
        <v>84</v>
      </c>
      <c r="AY495" s="213" t="s">
        <v>211</v>
      </c>
      <c r="BK495" s="215">
        <f>SUM(BK496:BK499)</f>
        <v>0</v>
      </c>
    </row>
    <row r="496" s="2" customFormat="1" ht="24.15" customHeight="1">
      <c r="A496" s="40"/>
      <c r="B496" s="41"/>
      <c r="C496" s="218" t="s">
        <v>1226</v>
      </c>
      <c r="D496" s="218" t="s">
        <v>213</v>
      </c>
      <c r="E496" s="219" t="s">
        <v>2186</v>
      </c>
      <c r="F496" s="220" t="s">
        <v>2187</v>
      </c>
      <c r="G496" s="221" t="s">
        <v>272</v>
      </c>
      <c r="H496" s="222">
        <v>85.313999999999993</v>
      </c>
      <c r="I496" s="223"/>
      <c r="J496" s="223"/>
      <c r="K496" s="224">
        <f>ROUND(P496*H496,2)</f>
        <v>0</v>
      </c>
      <c r="L496" s="220" t="s">
        <v>217</v>
      </c>
      <c r="M496" s="46"/>
      <c r="N496" s="225" t="s">
        <v>22</v>
      </c>
      <c r="O496" s="226" t="s">
        <v>46</v>
      </c>
      <c r="P496" s="227">
        <f>I496+J496</f>
        <v>0</v>
      </c>
      <c r="Q496" s="227">
        <f>ROUND(I496*H496,2)</f>
        <v>0</v>
      </c>
      <c r="R496" s="227">
        <f>ROUND(J496*H496,2)</f>
        <v>0</v>
      </c>
      <c r="S496" s="86"/>
      <c r="T496" s="228">
        <f>S496*H496</f>
        <v>0</v>
      </c>
      <c r="U496" s="228">
        <v>0</v>
      </c>
      <c r="V496" s="228">
        <f>U496*H496</f>
        <v>0</v>
      </c>
      <c r="W496" s="228">
        <v>0.017999999999999999</v>
      </c>
      <c r="X496" s="229">
        <f>W496*H496</f>
        <v>1.5356519999999998</v>
      </c>
      <c r="Y496" s="40"/>
      <c r="Z496" s="40"/>
      <c r="AA496" s="40"/>
      <c r="AB496" s="40"/>
      <c r="AC496" s="40"/>
      <c r="AD496" s="40"/>
      <c r="AE496" s="40"/>
      <c r="AR496" s="230" t="s">
        <v>302</v>
      </c>
      <c r="AT496" s="230" t="s">
        <v>213</v>
      </c>
      <c r="AU496" s="230" t="s">
        <v>86</v>
      </c>
      <c r="AY496" s="19" t="s">
        <v>211</v>
      </c>
      <c r="BE496" s="231">
        <f>IF(O496="základní",K496,0)</f>
        <v>0</v>
      </c>
      <c r="BF496" s="231">
        <f>IF(O496="snížená",K496,0)</f>
        <v>0</v>
      </c>
      <c r="BG496" s="231">
        <f>IF(O496="zákl. přenesená",K496,0)</f>
        <v>0</v>
      </c>
      <c r="BH496" s="231">
        <f>IF(O496="sníž. přenesená",K496,0)</f>
        <v>0</v>
      </c>
      <c r="BI496" s="231">
        <f>IF(O496="nulová",K496,0)</f>
        <v>0</v>
      </c>
      <c r="BJ496" s="19" t="s">
        <v>84</v>
      </c>
      <c r="BK496" s="231">
        <f>ROUND(P496*H496,2)</f>
        <v>0</v>
      </c>
      <c r="BL496" s="19" t="s">
        <v>302</v>
      </c>
      <c r="BM496" s="230" t="s">
        <v>3083</v>
      </c>
    </row>
    <row r="497" s="2" customFormat="1">
      <c r="A497" s="40"/>
      <c r="B497" s="41"/>
      <c r="C497" s="42"/>
      <c r="D497" s="232" t="s">
        <v>220</v>
      </c>
      <c r="E497" s="42"/>
      <c r="F497" s="233" t="s">
        <v>2189</v>
      </c>
      <c r="G497" s="42"/>
      <c r="H497" s="42"/>
      <c r="I497" s="234"/>
      <c r="J497" s="234"/>
      <c r="K497" s="42"/>
      <c r="L497" s="42"/>
      <c r="M497" s="46"/>
      <c r="N497" s="235"/>
      <c r="O497" s="236"/>
      <c r="P497" s="86"/>
      <c r="Q497" s="86"/>
      <c r="R497" s="86"/>
      <c r="S497" s="86"/>
      <c r="T497" s="86"/>
      <c r="U497" s="86"/>
      <c r="V497" s="86"/>
      <c r="W497" s="86"/>
      <c r="X497" s="87"/>
      <c r="Y497" s="40"/>
      <c r="Z497" s="40"/>
      <c r="AA497" s="40"/>
      <c r="AB497" s="40"/>
      <c r="AC497" s="40"/>
      <c r="AD497" s="40"/>
      <c r="AE497" s="40"/>
      <c r="AT497" s="19" t="s">
        <v>220</v>
      </c>
      <c r="AU497" s="19" t="s">
        <v>86</v>
      </c>
    </row>
    <row r="498" s="13" customFormat="1">
      <c r="A498" s="13"/>
      <c r="B498" s="237"/>
      <c r="C498" s="238"/>
      <c r="D498" s="232" t="s">
        <v>222</v>
      </c>
      <c r="E498" s="239" t="s">
        <v>22</v>
      </c>
      <c r="F498" s="240" t="s">
        <v>3084</v>
      </c>
      <c r="G498" s="238"/>
      <c r="H498" s="241">
        <v>85.313999999999993</v>
      </c>
      <c r="I498" s="242"/>
      <c r="J498" s="242"/>
      <c r="K498" s="238"/>
      <c r="L498" s="238"/>
      <c r="M498" s="243"/>
      <c r="N498" s="244"/>
      <c r="O498" s="245"/>
      <c r="P498" s="245"/>
      <c r="Q498" s="245"/>
      <c r="R498" s="245"/>
      <c r="S498" s="245"/>
      <c r="T498" s="245"/>
      <c r="U498" s="245"/>
      <c r="V498" s="245"/>
      <c r="W498" s="245"/>
      <c r="X498" s="246"/>
      <c r="Y498" s="13"/>
      <c r="Z498" s="13"/>
      <c r="AA498" s="13"/>
      <c r="AB498" s="13"/>
      <c r="AC498" s="13"/>
      <c r="AD498" s="13"/>
      <c r="AE498" s="13"/>
      <c r="AT498" s="247" t="s">
        <v>222</v>
      </c>
      <c r="AU498" s="247" t="s">
        <v>86</v>
      </c>
      <c r="AV498" s="13" t="s">
        <v>86</v>
      </c>
      <c r="AW498" s="13" t="s">
        <v>5</v>
      </c>
      <c r="AX498" s="13" t="s">
        <v>77</v>
      </c>
      <c r="AY498" s="247" t="s">
        <v>211</v>
      </c>
    </row>
    <row r="499" s="14" customFormat="1">
      <c r="A499" s="14"/>
      <c r="B499" s="248"/>
      <c r="C499" s="249"/>
      <c r="D499" s="232" t="s">
        <v>222</v>
      </c>
      <c r="E499" s="250" t="s">
        <v>22</v>
      </c>
      <c r="F499" s="251" t="s">
        <v>399</v>
      </c>
      <c r="G499" s="249"/>
      <c r="H499" s="252">
        <v>85.313999999999993</v>
      </c>
      <c r="I499" s="253"/>
      <c r="J499" s="253"/>
      <c r="K499" s="249"/>
      <c r="L499" s="249"/>
      <c r="M499" s="254"/>
      <c r="N499" s="255"/>
      <c r="O499" s="256"/>
      <c r="P499" s="256"/>
      <c r="Q499" s="256"/>
      <c r="R499" s="256"/>
      <c r="S499" s="256"/>
      <c r="T499" s="256"/>
      <c r="U499" s="256"/>
      <c r="V499" s="256"/>
      <c r="W499" s="256"/>
      <c r="X499" s="257"/>
      <c r="Y499" s="14"/>
      <c r="Z499" s="14"/>
      <c r="AA499" s="14"/>
      <c r="AB499" s="14"/>
      <c r="AC499" s="14"/>
      <c r="AD499" s="14"/>
      <c r="AE499" s="14"/>
      <c r="AT499" s="258" t="s">
        <v>222</v>
      </c>
      <c r="AU499" s="258" t="s">
        <v>86</v>
      </c>
      <c r="AV499" s="14" t="s">
        <v>218</v>
      </c>
      <c r="AW499" s="14" t="s">
        <v>5</v>
      </c>
      <c r="AX499" s="14" t="s">
        <v>84</v>
      </c>
      <c r="AY499" s="258" t="s">
        <v>211</v>
      </c>
    </row>
    <row r="500" s="12" customFormat="1" ht="22.8" customHeight="1">
      <c r="A500" s="12"/>
      <c r="B500" s="201"/>
      <c r="C500" s="202"/>
      <c r="D500" s="203" t="s">
        <v>76</v>
      </c>
      <c r="E500" s="216" t="s">
        <v>1368</v>
      </c>
      <c r="F500" s="216" t="s">
        <v>1369</v>
      </c>
      <c r="G500" s="202"/>
      <c r="H500" s="202"/>
      <c r="I500" s="205"/>
      <c r="J500" s="205"/>
      <c r="K500" s="217">
        <f>BK500</f>
        <v>0</v>
      </c>
      <c r="L500" s="202"/>
      <c r="M500" s="207"/>
      <c r="N500" s="208"/>
      <c r="O500" s="209"/>
      <c r="P500" s="209"/>
      <c r="Q500" s="210">
        <f>SUM(Q501:Q562)</f>
        <v>0</v>
      </c>
      <c r="R500" s="210">
        <f>SUM(R501:R562)</f>
        <v>0</v>
      </c>
      <c r="S500" s="209"/>
      <c r="T500" s="211">
        <f>SUM(T501:T562)</f>
        <v>0</v>
      </c>
      <c r="U500" s="209"/>
      <c r="V500" s="211">
        <f>SUM(V501:V562)</f>
        <v>9.5514442400000004</v>
      </c>
      <c r="W500" s="209"/>
      <c r="X500" s="212">
        <f>SUM(X501:X562)</f>
        <v>12.040366800000001</v>
      </c>
      <c r="Y500" s="12"/>
      <c r="Z500" s="12"/>
      <c r="AA500" s="12"/>
      <c r="AB500" s="12"/>
      <c r="AC500" s="12"/>
      <c r="AD500" s="12"/>
      <c r="AE500" s="12"/>
      <c r="AR500" s="213" t="s">
        <v>86</v>
      </c>
      <c r="AT500" s="214" t="s">
        <v>76</v>
      </c>
      <c r="AU500" s="214" t="s">
        <v>84</v>
      </c>
      <c r="AY500" s="213" t="s">
        <v>211</v>
      </c>
      <c r="BK500" s="215">
        <f>SUM(BK501:BK562)</f>
        <v>0</v>
      </c>
    </row>
    <row r="501" s="2" customFormat="1" ht="24.15" customHeight="1">
      <c r="A501" s="40"/>
      <c r="B501" s="41"/>
      <c r="C501" s="218" t="s">
        <v>1228</v>
      </c>
      <c r="D501" s="218" t="s">
        <v>213</v>
      </c>
      <c r="E501" s="219" t="s">
        <v>1371</v>
      </c>
      <c r="F501" s="220" t="s">
        <v>1372</v>
      </c>
      <c r="G501" s="221" t="s">
        <v>272</v>
      </c>
      <c r="H501" s="222">
        <v>271.19999999999999</v>
      </c>
      <c r="I501" s="223"/>
      <c r="J501" s="223"/>
      <c r="K501" s="224">
        <f>ROUND(P501*H501,2)</f>
        <v>0</v>
      </c>
      <c r="L501" s="220" t="s">
        <v>217</v>
      </c>
      <c r="M501" s="46"/>
      <c r="N501" s="225" t="s">
        <v>22</v>
      </c>
      <c r="O501" s="226" t="s">
        <v>46</v>
      </c>
      <c r="P501" s="227">
        <f>I501+J501</f>
        <v>0</v>
      </c>
      <c r="Q501" s="227">
        <f>ROUND(I501*H501,2)</f>
        <v>0</v>
      </c>
      <c r="R501" s="227">
        <f>ROUND(J501*H501,2)</f>
        <v>0</v>
      </c>
      <c r="S501" s="86"/>
      <c r="T501" s="228">
        <f>S501*H501</f>
        <v>0</v>
      </c>
      <c r="U501" s="228">
        <v>0.00029999999999999997</v>
      </c>
      <c r="V501" s="228">
        <f>U501*H501</f>
        <v>0.081359999999999988</v>
      </c>
      <c r="W501" s="228">
        <v>0</v>
      </c>
      <c r="X501" s="229">
        <f>W501*H501</f>
        <v>0</v>
      </c>
      <c r="Y501" s="40"/>
      <c r="Z501" s="40"/>
      <c r="AA501" s="40"/>
      <c r="AB501" s="40"/>
      <c r="AC501" s="40"/>
      <c r="AD501" s="40"/>
      <c r="AE501" s="40"/>
      <c r="AR501" s="230" t="s">
        <v>302</v>
      </c>
      <c r="AT501" s="230" t="s">
        <v>213</v>
      </c>
      <c r="AU501" s="230" t="s">
        <v>86</v>
      </c>
      <c r="AY501" s="19" t="s">
        <v>211</v>
      </c>
      <c r="BE501" s="231">
        <f>IF(O501="základní",K501,0)</f>
        <v>0</v>
      </c>
      <c r="BF501" s="231">
        <f>IF(O501="snížená",K501,0)</f>
        <v>0</v>
      </c>
      <c r="BG501" s="231">
        <f>IF(O501="zákl. přenesená",K501,0)</f>
        <v>0</v>
      </c>
      <c r="BH501" s="231">
        <f>IF(O501="sníž. přenesená",K501,0)</f>
        <v>0</v>
      </c>
      <c r="BI501" s="231">
        <f>IF(O501="nulová",K501,0)</f>
        <v>0</v>
      </c>
      <c r="BJ501" s="19" t="s">
        <v>84</v>
      </c>
      <c r="BK501" s="231">
        <f>ROUND(P501*H501,2)</f>
        <v>0</v>
      </c>
      <c r="BL501" s="19" t="s">
        <v>302</v>
      </c>
      <c r="BM501" s="230" t="s">
        <v>3085</v>
      </c>
    </row>
    <row r="502" s="2" customFormat="1">
      <c r="A502" s="40"/>
      <c r="B502" s="41"/>
      <c r="C502" s="42"/>
      <c r="D502" s="232" t="s">
        <v>220</v>
      </c>
      <c r="E502" s="42"/>
      <c r="F502" s="233" t="s">
        <v>1374</v>
      </c>
      <c r="G502" s="42"/>
      <c r="H502" s="42"/>
      <c r="I502" s="234"/>
      <c r="J502" s="234"/>
      <c r="K502" s="42"/>
      <c r="L502" s="42"/>
      <c r="M502" s="46"/>
      <c r="N502" s="235"/>
      <c r="O502" s="236"/>
      <c r="P502" s="86"/>
      <c r="Q502" s="86"/>
      <c r="R502" s="86"/>
      <c r="S502" s="86"/>
      <c r="T502" s="86"/>
      <c r="U502" s="86"/>
      <c r="V502" s="86"/>
      <c r="W502" s="86"/>
      <c r="X502" s="87"/>
      <c r="Y502" s="40"/>
      <c r="Z502" s="40"/>
      <c r="AA502" s="40"/>
      <c r="AB502" s="40"/>
      <c r="AC502" s="40"/>
      <c r="AD502" s="40"/>
      <c r="AE502" s="40"/>
      <c r="AT502" s="19" t="s">
        <v>220</v>
      </c>
      <c r="AU502" s="19" t="s">
        <v>86</v>
      </c>
    </row>
    <row r="503" s="13" customFormat="1">
      <c r="A503" s="13"/>
      <c r="B503" s="237"/>
      <c r="C503" s="238"/>
      <c r="D503" s="232" t="s">
        <v>222</v>
      </c>
      <c r="E503" s="239" t="s">
        <v>22</v>
      </c>
      <c r="F503" s="240" t="s">
        <v>3086</v>
      </c>
      <c r="G503" s="238"/>
      <c r="H503" s="241">
        <v>271.19999999999999</v>
      </c>
      <c r="I503" s="242"/>
      <c r="J503" s="242"/>
      <c r="K503" s="238"/>
      <c r="L503" s="238"/>
      <c r="M503" s="243"/>
      <c r="N503" s="244"/>
      <c r="O503" s="245"/>
      <c r="P503" s="245"/>
      <c r="Q503" s="245"/>
      <c r="R503" s="245"/>
      <c r="S503" s="245"/>
      <c r="T503" s="245"/>
      <c r="U503" s="245"/>
      <c r="V503" s="245"/>
      <c r="W503" s="245"/>
      <c r="X503" s="246"/>
      <c r="Y503" s="13"/>
      <c r="Z503" s="13"/>
      <c r="AA503" s="13"/>
      <c r="AB503" s="13"/>
      <c r="AC503" s="13"/>
      <c r="AD503" s="13"/>
      <c r="AE503" s="13"/>
      <c r="AT503" s="247" t="s">
        <v>222</v>
      </c>
      <c r="AU503" s="247" t="s">
        <v>86</v>
      </c>
      <c r="AV503" s="13" t="s">
        <v>86</v>
      </c>
      <c r="AW503" s="13" t="s">
        <v>5</v>
      </c>
      <c r="AX503" s="13" t="s">
        <v>84</v>
      </c>
      <c r="AY503" s="247" t="s">
        <v>211</v>
      </c>
    </row>
    <row r="504" s="2" customFormat="1" ht="24.15" customHeight="1">
      <c r="A504" s="40"/>
      <c r="B504" s="41"/>
      <c r="C504" s="218" t="s">
        <v>1232</v>
      </c>
      <c r="D504" s="218" t="s">
        <v>213</v>
      </c>
      <c r="E504" s="219" t="s">
        <v>2215</v>
      </c>
      <c r="F504" s="220" t="s">
        <v>2216</v>
      </c>
      <c r="G504" s="221" t="s">
        <v>272</v>
      </c>
      <c r="H504" s="222">
        <v>271.19999999999999</v>
      </c>
      <c r="I504" s="223"/>
      <c r="J504" s="223"/>
      <c r="K504" s="224">
        <f>ROUND(P504*H504,2)</f>
        <v>0</v>
      </c>
      <c r="L504" s="220" t="s">
        <v>217</v>
      </c>
      <c r="M504" s="46"/>
      <c r="N504" s="225" t="s">
        <v>22</v>
      </c>
      <c r="O504" s="226" t="s">
        <v>46</v>
      </c>
      <c r="P504" s="227">
        <f>I504+J504</f>
        <v>0</v>
      </c>
      <c r="Q504" s="227">
        <f>ROUND(I504*H504,2)</f>
        <v>0</v>
      </c>
      <c r="R504" s="227">
        <f>ROUND(J504*H504,2)</f>
        <v>0</v>
      </c>
      <c r="S504" s="86"/>
      <c r="T504" s="228">
        <f>S504*H504</f>
        <v>0</v>
      </c>
      <c r="U504" s="228">
        <v>0.0045450000000000004</v>
      </c>
      <c r="V504" s="228">
        <f>U504*H504</f>
        <v>1.232604</v>
      </c>
      <c r="W504" s="228">
        <v>0</v>
      </c>
      <c r="X504" s="229">
        <f>W504*H504</f>
        <v>0</v>
      </c>
      <c r="Y504" s="40"/>
      <c r="Z504" s="40"/>
      <c r="AA504" s="40"/>
      <c r="AB504" s="40"/>
      <c r="AC504" s="40"/>
      <c r="AD504" s="40"/>
      <c r="AE504" s="40"/>
      <c r="AR504" s="230" t="s">
        <v>302</v>
      </c>
      <c r="AT504" s="230" t="s">
        <v>213</v>
      </c>
      <c r="AU504" s="230" t="s">
        <v>86</v>
      </c>
      <c r="AY504" s="19" t="s">
        <v>211</v>
      </c>
      <c r="BE504" s="231">
        <f>IF(O504="základní",K504,0)</f>
        <v>0</v>
      </c>
      <c r="BF504" s="231">
        <f>IF(O504="snížená",K504,0)</f>
        <v>0</v>
      </c>
      <c r="BG504" s="231">
        <f>IF(O504="zákl. přenesená",K504,0)</f>
        <v>0</v>
      </c>
      <c r="BH504" s="231">
        <f>IF(O504="sníž. přenesená",K504,0)</f>
        <v>0</v>
      </c>
      <c r="BI504" s="231">
        <f>IF(O504="nulová",K504,0)</f>
        <v>0</v>
      </c>
      <c r="BJ504" s="19" t="s">
        <v>84</v>
      </c>
      <c r="BK504" s="231">
        <f>ROUND(P504*H504,2)</f>
        <v>0</v>
      </c>
      <c r="BL504" s="19" t="s">
        <v>302</v>
      </c>
      <c r="BM504" s="230" t="s">
        <v>3087</v>
      </c>
    </row>
    <row r="505" s="2" customFormat="1">
      <c r="A505" s="40"/>
      <c r="B505" s="41"/>
      <c r="C505" s="42"/>
      <c r="D505" s="232" t="s">
        <v>220</v>
      </c>
      <c r="E505" s="42"/>
      <c r="F505" s="233" t="s">
        <v>2218</v>
      </c>
      <c r="G505" s="42"/>
      <c r="H505" s="42"/>
      <c r="I505" s="234"/>
      <c r="J505" s="234"/>
      <c r="K505" s="42"/>
      <c r="L505" s="42"/>
      <c r="M505" s="46"/>
      <c r="N505" s="235"/>
      <c r="O505" s="236"/>
      <c r="P505" s="86"/>
      <c r="Q505" s="86"/>
      <c r="R505" s="86"/>
      <c r="S505" s="86"/>
      <c r="T505" s="86"/>
      <c r="U505" s="86"/>
      <c r="V505" s="86"/>
      <c r="W505" s="86"/>
      <c r="X505" s="87"/>
      <c r="Y505" s="40"/>
      <c r="Z505" s="40"/>
      <c r="AA505" s="40"/>
      <c r="AB505" s="40"/>
      <c r="AC505" s="40"/>
      <c r="AD505" s="40"/>
      <c r="AE505" s="40"/>
      <c r="AT505" s="19" t="s">
        <v>220</v>
      </c>
      <c r="AU505" s="19" t="s">
        <v>86</v>
      </c>
    </row>
    <row r="506" s="2" customFormat="1" ht="24.15" customHeight="1">
      <c r="A506" s="40"/>
      <c r="B506" s="41"/>
      <c r="C506" s="218" t="s">
        <v>1237</v>
      </c>
      <c r="D506" s="218" t="s">
        <v>213</v>
      </c>
      <c r="E506" s="219" t="s">
        <v>1377</v>
      </c>
      <c r="F506" s="220" t="s">
        <v>1378</v>
      </c>
      <c r="G506" s="221" t="s">
        <v>345</v>
      </c>
      <c r="H506" s="222">
        <v>59.829999999999998</v>
      </c>
      <c r="I506" s="223"/>
      <c r="J506" s="223"/>
      <c r="K506" s="224">
        <f>ROUND(P506*H506,2)</f>
        <v>0</v>
      </c>
      <c r="L506" s="220" t="s">
        <v>217</v>
      </c>
      <c r="M506" s="46"/>
      <c r="N506" s="225" t="s">
        <v>22</v>
      </c>
      <c r="O506" s="226" t="s">
        <v>46</v>
      </c>
      <c r="P506" s="227">
        <f>I506+J506</f>
        <v>0</v>
      </c>
      <c r="Q506" s="227">
        <f>ROUND(I506*H506,2)</f>
        <v>0</v>
      </c>
      <c r="R506" s="227">
        <f>ROUND(J506*H506,2)</f>
        <v>0</v>
      </c>
      <c r="S506" s="86"/>
      <c r="T506" s="228">
        <f>S506*H506</f>
        <v>0</v>
      </c>
      <c r="U506" s="228">
        <v>0</v>
      </c>
      <c r="V506" s="228">
        <f>U506*H506</f>
        <v>0</v>
      </c>
      <c r="W506" s="228">
        <v>0</v>
      </c>
      <c r="X506" s="229">
        <f>W506*H506</f>
        <v>0</v>
      </c>
      <c r="Y506" s="40"/>
      <c r="Z506" s="40"/>
      <c r="AA506" s="40"/>
      <c r="AB506" s="40"/>
      <c r="AC506" s="40"/>
      <c r="AD506" s="40"/>
      <c r="AE506" s="40"/>
      <c r="AR506" s="230" t="s">
        <v>302</v>
      </c>
      <c r="AT506" s="230" t="s">
        <v>213</v>
      </c>
      <c r="AU506" s="230" t="s">
        <v>86</v>
      </c>
      <c r="AY506" s="19" t="s">
        <v>211</v>
      </c>
      <c r="BE506" s="231">
        <f>IF(O506="základní",K506,0)</f>
        <v>0</v>
      </c>
      <c r="BF506" s="231">
        <f>IF(O506="snížená",K506,0)</f>
        <v>0</v>
      </c>
      <c r="BG506" s="231">
        <f>IF(O506="zákl. přenesená",K506,0)</f>
        <v>0</v>
      </c>
      <c r="BH506" s="231">
        <f>IF(O506="sníž. přenesená",K506,0)</f>
        <v>0</v>
      </c>
      <c r="BI506" s="231">
        <f>IF(O506="nulová",K506,0)</f>
        <v>0</v>
      </c>
      <c r="BJ506" s="19" t="s">
        <v>84</v>
      </c>
      <c r="BK506" s="231">
        <f>ROUND(P506*H506,2)</f>
        <v>0</v>
      </c>
      <c r="BL506" s="19" t="s">
        <v>302</v>
      </c>
      <c r="BM506" s="230" t="s">
        <v>3088</v>
      </c>
    </row>
    <row r="507" s="2" customFormat="1">
      <c r="A507" s="40"/>
      <c r="B507" s="41"/>
      <c r="C507" s="42"/>
      <c r="D507" s="232" t="s">
        <v>220</v>
      </c>
      <c r="E507" s="42"/>
      <c r="F507" s="233" t="s">
        <v>1380</v>
      </c>
      <c r="G507" s="42"/>
      <c r="H507" s="42"/>
      <c r="I507" s="234"/>
      <c r="J507" s="234"/>
      <c r="K507" s="42"/>
      <c r="L507" s="42"/>
      <c r="M507" s="46"/>
      <c r="N507" s="235"/>
      <c r="O507" s="236"/>
      <c r="P507" s="86"/>
      <c r="Q507" s="86"/>
      <c r="R507" s="86"/>
      <c r="S507" s="86"/>
      <c r="T507" s="86"/>
      <c r="U507" s="86"/>
      <c r="V507" s="86"/>
      <c r="W507" s="86"/>
      <c r="X507" s="87"/>
      <c r="Y507" s="40"/>
      <c r="Z507" s="40"/>
      <c r="AA507" s="40"/>
      <c r="AB507" s="40"/>
      <c r="AC507" s="40"/>
      <c r="AD507" s="40"/>
      <c r="AE507" s="40"/>
      <c r="AT507" s="19" t="s">
        <v>220</v>
      </c>
      <c r="AU507" s="19" t="s">
        <v>86</v>
      </c>
    </row>
    <row r="508" s="13" customFormat="1">
      <c r="A508" s="13"/>
      <c r="B508" s="237"/>
      <c r="C508" s="238"/>
      <c r="D508" s="232" t="s">
        <v>222</v>
      </c>
      <c r="E508" s="239" t="s">
        <v>22</v>
      </c>
      <c r="F508" s="240" t="s">
        <v>2950</v>
      </c>
      <c r="G508" s="238"/>
      <c r="H508" s="241">
        <v>59.829999999999998</v>
      </c>
      <c r="I508" s="242"/>
      <c r="J508" s="242"/>
      <c r="K508" s="238"/>
      <c r="L508" s="238"/>
      <c r="M508" s="243"/>
      <c r="N508" s="244"/>
      <c r="O508" s="245"/>
      <c r="P508" s="245"/>
      <c r="Q508" s="245"/>
      <c r="R508" s="245"/>
      <c r="S508" s="245"/>
      <c r="T508" s="245"/>
      <c r="U508" s="245"/>
      <c r="V508" s="245"/>
      <c r="W508" s="245"/>
      <c r="X508" s="246"/>
      <c r="Y508" s="13"/>
      <c r="Z508" s="13"/>
      <c r="AA508" s="13"/>
      <c r="AB508" s="13"/>
      <c r="AC508" s="13"/>
      <c r="AD508" s="13"/>
      <c r="AE508" s="13"/>
      <c r="AT508" s="247" t="s">
        <v>222</v>
      </c>
      <c r="AU508" s="247" t="s">
        <v>86</v>
      </c>
      <c r="AV508" s="13" t="s">
        <v>86</v>
      </c>
      <c r="AW508" s="13" t="s">
        <v>5</v>
      </c>
      <c r="AX508" s="13" t="s">
        <v>84</v>
      </c>
      <c r="AY508" s="247" t="s">
        <v>211</v>
      </c>
    </row>
    <row r="509" s="2" customFormat="1" ht="24.15" customHeight="1">
      <c r="A509" s="40"/>
      <c r="B509" s="41"/>
      <c r="C509" s="259" t="s">
        <v>1244</v>
      </c>
      <c r="D509" s="259" t="s">
        <v>452</v>
      </c>
      <c r="E509" s="260" t="s">
        <v>1383</v>
      </c>
      <c r="F509" s="261" t="s">
        <v>1384</v>
      </c>
      <c r="G509" s="262" t="s">
        <v>345</v>
      </c>
      <c r="H509" s="263">
        <v>65.813000000000002</v>
      </c>
      <c r="I509" s="264"/>
      <c r="J509" s="265"/>
      <c r="K509" s="266">
        <f>ROUND(P509*H509,2)</f>
        <v>0</v>
      </c>
      <c r="L509" s="261" t="s">
        <v>217</v>
      </c>
      <c r="M509" s="267"/>
      <c r="N509" s="268" t="s">
        <v>22</v>
      </c>
      <c r="O509" s="226" t="s">
        <v>46</v>
      </c>
      <c r="P509" s="227">
        <f>I509+J509</f>
        <v>0</v>
      </c>
      <c r="Q509" s="227">
        <f>ROUND(I509*H509,2)</f>
        <v>0</v>
      </c>
      <c r="R509" s="227">
        <f>ROUND(J509*H509,2)</f>
        <v>0</v>
      </c>
      <c r="S509" s="86"/>
      <c r="T509" s="228">
        <f>S509*H509</f>
        <v>0</v>
      </c>
      <c r="U509" s="228">
        <v>0.00012999999999999999</v>
      </c>
      <c r="V509" s="228">
        <f>U509*H509</f>
        <v>0.0085556899999999995</v>
      </c>
      <c r="W509" s="228">
        <v>0</v>
      </c>
      <c r="X509" s="229">
        <f>W509*H509</f>
        <v>0</v>
      </c>
      <c r="Y509" s="40"/>
      <c r="Z509" s="40"/>
      <c r="AA509" s="40"/>
      <c r="AB509" s="40"/>
      <c r="AC509" s="40"/>
      <c r="AD509" s="40"/>
      <c r="AE509" s="40"/>
      <c r="AR509" s="230" t="s">
        <v>402</v>
      </c>
      <c r="AT509" s="230" t="s">
        <v>452</v>
      </c>
      <c r="AU509" s="230" t="s">
        <v>86</v>
      </c>
      <c r="AY509" s="19" t="s">
        <v>211</v>
      </c>
      <c r="BE509" s="231">
        <f>IF(O509="základní",K509,0)</f>
        <v>0</v>
      </c>
      <c r="BF509" s="231">
        <f>IF(O509="snížená",K509,0)</f>
        <v>0</v>
      </c>
      <c r="BG509" s="231">
        <f>IF(O509="zákl. přenesená",K509,0)</f>
        <v>0</v>
      </c>
      <c r="BH509" s="231">
        <f>IF(O509="sníž. přenesená",K509,0)</f>
        <v>0</v>
      </c>
      <c r="BI509" s="231">
        <f>IF(O509="nulová",K509,0)</f>
        <v>0</v>
      </c>
      <c r="BJ509" s="19" t="s">
        <v>84</v>
      </c>
      <c r="BK509" s="231">
        <f>ROUND(P509*H509,2)</f>
        <v>0</v>
      </c>
      <c r="BL509" s="19" t="s">
        <v>302</v>
      </c>
      <c r="BM509" s="230" t="s">
        <v>3089</v>
      </c>
    </row>
    <row r="510" s="2" customFormat="1">
      <c r="A510" s="40"/>
      <c r="B510" s="41"/>
      <c r="C510" s="42"/>
      <c r="D510" s="232" t="s">
        <v>220</v>
      </c>
      <c r="E510" s="42"/>
      <c r="F510" s="233" t="s">
        <v>1384</v>
      </c>
      <c r="G510" s="42"/>
      <c r="H510" s="42"/>
      <c r="I510" s="234"/>
      <c r="J510" s="234"/>
      <c r="K510" s="42"/>
      <c r="L510" s="42"/>
      <c r="M510" s="46"/>
      <c r="N510" s="235"/>
      <c r="O510" s="236"/>
      <c r="P510" s="86"/>
      <c r="Q510" s="86"/>
      <c r="R510" s="86"/>
      <c r="S510" s="86"/>
      <c r="T510" s="86"/>
      <c r="U510" s="86"/>
      <c r="V510" s="86"/>
      <c r="W510" s="86"/>
      <c r="X510" s="87"/>
      <c r="Y510" s="40"/>
      <c r="Z510" s="40"/>
      <c r="AA510" s="40"/>
      <c r="AB510" s="40"/>
      <c r="AC510" s="40"/>
      <c r="AD510" s="40"/>
      <c r="AE510" s="40"/>
      <c r="AT510" s="19" t="s">
        <v>220</v>
      </c>
      <c r="AU510" s="19" t="s">
        <v>86</v>
      </c>
    </row>
    <row r="511" s="13" customFormat="1">
      <c r="A511" s="13"/>
      <c r="B511" s="237"/>
      <c r="C511" s="238"/>
      <c r="D511" s="232" t="s">
        <v>222</v>
      </c>
      <c r="E511" s="239" t="s">
        <v>22</v>
      </c>
      <c r="F511" s="240" t="s">
        <v>3090</v>
      </c>
      <c r="G511" s="238"/>
      <c r="H511" s="241">
        <v>65.813000000000002</v>
      </c>
      <c r="I511" s="242"/>
      <c r="J511" s="242"/>
      <c r="K511" s="238"/>
      <c r="L511" s="238"/>
      <c r="M511" s="243"/>
      <c r="N511" s="244"/>
      <c r="O511" s="245"/>
      <c r="P511" s="245"/>
      <c r="Q511" s="245"/>
      <c r="R511" s="245"/>
      <c r="S511" s="245"/>
      <c r="T511" s="245"/>
      <c r="U511" s="245"/>
      <c r="V511" s="245"/>
      <c r="W511" s="245"/>
      <c r="X511" s="246"/>
      <c r="Y511" s="13"/>
      <c r="Z511" s="13"/>
      <c r="AA511" s="13"/>
      <c r="AB511" s="13"/>
      <c r="AC511" s="13"/>
      <c r="AD511" s="13"/>
      <c r="AE511" s="13"/>
      <c r="AT511" s="247" t="s">
        <v>222</v>
      </c>
      <c r="AU511" s="247" t="s">
        <v>86</v>
      </c>
      <c r="AV511" s="13" t="s">
        <v>86</v>
      </c>
      <c r="AW511" s="13" t="s">
        <v>5</v>
      </c>
      <c r="AX511" s="13" t="s">
        <v>84</v>
      </c>
      <c r="AY511" s="247" t="s">
        <v>211</v>
      </c>
    </row>
    <row r="512" s="2" customFormat="1">
      <c r="A512" s="40"/>
      <c r="B512" s="41"/>
      <c r="C512" s="218" t="s">
        <v>1250</v>
      </c>
      <c r="D512" s="218" t="s">
        <v>213</v>
      </c>
      <c r="E512" s="219" t="s">
        <v>2222</v>
      </c>
      <c r="F512" s="220" t="s">
        <v>2223</v>
      </c>
      <c r="G512" s="221" t="s">
        <v>345</v>
      </c>
      <c r="H512" s="222">
        <v>30.539999999999999</v>
      </c>
      <c r="I512" s="223"/>
      <c r="J512" s="223"/>
      <c r="K512" s="224">
        <f>ROUND(P512*H512,2)</f>
        <v>0</v>
      </c>
      <c r="L512" s="220" t="s">
        <v>217</v>
      </c>
      <c r="M512" s="46"/>
      <c r="N512" s="225" t="s">
        <v>22</v>
      </c>
      <c r="O512" s="226" t="s">
        <v>46</v>
      </c>
      <c r="P512" s="227">
        <f>I512+J512</f>
        <v>0</v>
      </c>
      <c r="Q512" s="227">
        <f>ROUND(I512*H512,2)</f>
        <v>0</v>
      </c>
      <c r="R512" s="227">
        <f>ROUND(J512*H512,2)</f>
        <v>0</v>
      </c>
      <c r="S512" s="86"/>
      <c r="T512" s="228">
        <f>S512*H512</f>
        <v>0</v>
      </c>
      <c r="U512" s="228">
        <v>0.0017700000000000001</v>
      </c>
      <c r="V512" s="228">
        <f>U512*H512</f>
        <v>0.054055800000000001</v>
      </c>
      <c r="W512" s="228">
        <v>0</v>
      </c>
      <c r="X512" s="229">
        <f>W512*H512</f>
        <v>0</v>
      </c>
      <c r="Y512" s="40"/>
      <c r="Z512" s="40"/>
      <c r="AA512" s="40"/>
      <c r="AB512" s="40"/>
      <c r="AC512" s="40"/>
      <c r="AD512" s="40"/>
      <c r="AE512" s="40"/>
      <c r="AR512" s="230" t="s">
        <v>302</v>
      </c>
      <c r="AT512" s="230" t="s">
        <v>213</v>
      </c>
      <c r="AU512" s="230" t="s">
        <v>86</v>
      </c>
      <c r="AY512" s="19" t="s">
        <v>211</v>
      </c>
      <c r="BE512" s="231">
        <f>IF(O512="základní",K512,0)</f>
        <v>0</v>
      </c>
      <c r="BF512" s="231">
        <f>IF(O512="snížená",K512,0)</f>
        <v>0</v>
      </c>
      <c r="BG512" s="231">
        <f>IF(O512="zákl. přenesená",K512,0)</f>
        <v>0</v>
      </c>
      <c r="BH512" s="231">
        <f>IF(O512="sníž. přenesená",K512,0)</f>
        <v>0</v>
      </c>
      <c r="BI512" s="231">
        <f>IF(O512="nulová",K512,0)</f>
        <v>0</v>
      </c>
      <c r="BJ512" s="19" t="s">
        <v>84</v>
      </c>
      <c r="BK512" s="231">
        <f>ROUND(P512*H512,2)</f>
        <v>0</v>
      </c>
      <c r="BL512" s="19" t="s">
        <v>302</v>
      </c>
      <c r="BM512" s="230" t="s">
        <v>3091</v>
      </c>
    </row>
    <row r="513" s="2" customFormat="1">
      <c r="A513" s="40"/>
      <c r="B513" s="41"/>
      <c r="C513" s="42"/>
      <c r="D513" s="232" t="s">
        <v>220</v>
      </c>
      <c r="E513" s="42"/>
      <c r="F513" s="233" t="s">
        <v>2225</v>
      </c>
      <c r="G513" s="42"/>
      <c r="H513" s="42"/>
      <c r="I513" s="234"/>
      <c r="J513" s="234"/>
      <c r="K513" s="42"/>
      <c r="L513" s="42"/>
      <c r="M513" s="46"/>
      <c r="N513" s="235"/>
      <c r="O513" s="236"/>
      <c r="P513" s="86"/>
      <c r="Q513" s="86"/>
      <c r="R513" s="86"/>
      <c r="S513" s="86"/>
      <c r="T513" s="86"/>
      <c r="U513" s="86"/>
      <c r="V513" s="86"/>
      <c r="W513" s="86"/>
      <c r="X513" s="87"/>
      <c r="Y513" s="40"/>
      <c r="Z513" s="40"/>
      <c r="AA513" s="40"/>
      <c r="AB513" s="40"/>
      <c r="AC513" s="40"/>
      <c r="AD513" s="40"/>
      <c r="AE513" s="40"/>
      <c r="AT513" s="19" t="s">
        <v>220</v>
      </c>
      <c r="AU513" s="19" t="s">
        <v>86</v>
      </c>
    </row>
    <row r="514" s="13" customFormat="1">
      <c r="A514" s="13"/>
      <c r="B514" s="237"/>
      <c r="C514" s="238"/>
      <c r="D514" s="232" t="s">
        <v>222</v>
      </c>
      <c r="E514" s="239" t="s">
        <v>22</v>
      </c>
      <c r="F514" s="240" t="s">
        <v>3092</v>
      </c>
      <c r="G514" s="238"/>
      <c r="H514" s="241">
        <v>30.539999999999999</v>
      </c>
      <c r="I514" s="242"/>
      <c r="J514" s="242"/>
      <c r="K514" s="238"/>
      <c r="L514" s="238"/>
      <c r="M514" s="243"/>
      <c r="N514" s="244"/>
      <c r="O514" s="245"/>
      <c r="P514" s="245"/>
      <c r="Q514" s="245"/>
      <c r="R514" s="245"/>
      <c r="S514" s="245"/>
      <c r="T514" s="245"/>
      <c r="U514" s="245"/>
      <c r="V514" s="245"/>
      <c r="W514" s="245"/>
      <c r="X514" s="246"/>
      <c r="Y514" s="13"/>
      <c r="Z514" s="13"/>
      <c r="AA514" s="13"/>
      <c r="AB514" s="13"/>
      <c r="AC514" s="13"/>
      <c r="AD514" s="13"/>
      <c r="AE514" s="13"/>
      <c r="AT514" s="247" t="s">
        <v>222</v>
      </c>
      <c r="AU514" s="247" t="s">
        <v>86</v>
      </c>
      <c r="AV514" s="13" t="s">
        <v>86</v>
      </c>
      <c r="AW514" s="13" t="s">
        <v>5</v>
      </c>
      <c r="AX514" s="13" t="s">
        <v>84</v>
      </c>
      <c r="AY514" s="247" t="s">
        <v>211</v>
      </c>
    </row>
    <row r="515" s="2" customFormat="1" ht="24.15" customHeight="1">
      <c r="A515" s="40"/>
      <c r="B515" s="41"/>
      <c r="C515" s="259" t="s">
        <v>1254</v>
      </c>
      <c r="D515" s="259" t="s">
        <v>452</v>
      </c>
      <c r="E515" s="260" t="s">
        <v>2227</v>
      </c>
      <c r="F515" s="261" t="s">
        <v>2228</v>
      </c>
      <c r="G515" s="262" t="s">
        <v>497</v>
      </c>
      <c r="H515" s="263">
        <v>42</v>
      </c>
      <c r="I515" s="264"/>
      <c r="J515" s="265"/>
      <c r="K515" s="266">
        <f>ROUND(P515*H515,2)</f>
        <v>0</v>
      </c>
      <c r="L515" s="261" t="s">
        <v>217</v>
      </c>
      <c r="M515" s="267"/>
      <c r="N515" s="268" t="s">
        <v>22</v>
      </c>
      <c r="O515" s="226" t="s">
        <v>46</v>
      </c>
      <c r="P515" s="227">
        <f>I515+J515</f>
        <v>0</v>
      </c>
      <c r="Q515" s="227">
        <f>ROUND(I515*H515,2)</f>
        <v>0</v>
      </c>
      <c r="R515" s="227">
        <f>ROUND(J515*H515,2)</f>
        <v>0</v>
      </c>
      <c r="S515" s="86"/>
      <c r="T515" s="228">
        <f>S515*H515</f>
        <v>0</v>
      </c>
      <c r="U515" s="228">
        <v>0.0069499999999999996</v>
      </c>
      <c r="V515" s="228">
        <f>U515*H515</f>
        <v>0.29189999999999999</v>
      </c>
      <c r="W515" s="228">
        <v>0</v>
      </c>
      <c r="X515" s="229">
        <f>W515*H515</f>
        <v>0</v>
      </c>
      <c r="Y515" s="40"/>
      <c r="Z515" s="40"/>
      <c r="AA515" s="40"/>
      <c r="AB515" s="40"/>
      <c r="AC515" s="40"/>
      <c r="AD515" s="40"/>
      <c r="AE515" s="40"/>
      <c r="AR515" s="230" t="s">
        <v>402</v>
      </c>
      <c r="AT515" s="230" t="s">
        <v>452</v>
      </c>
      <c r="AU515" s="230" t="s">
        <v>86</v>
      </c>
      <c r="AY515" s="19" t="s">
        <v>211</v>
      </c>
      <c r="BE515" s="231">
        <f>IF(O515="základní",K515,0)</f>
        <v>0</v>
      </c>
      <c r="BF515" s="231">
        <f>IF(O515="snížená",K515,0)</f>
        <v>0</v>
      </c>
      <c r="BG515" s="231">
        <f>IF(O515="zákl. přenesená",K515,0)</f>
        <v>0</v>
      </c>
      <c r="BH515" s="231">
        <f>IF(O515="sníž. přenesená",K515,0)</f>
        <v>0</v>
      </c>
      <c r="BI515" s="231">
        <f>IF(O515="nulová",K515,0)</f>
        <v>0</v>
      </c>
      <c r="BJ515" s="19" t="s">
        <v>84</v>
      </c>
      <c r="BK515" s="231">
        <f>ROUND(P515*H515,2)</f>
        <v>0</v>
      </c>
      <c r="BL515" s="19" t="s">
        <v>302</v>
      </c>
      <c r="BM515" s="230" t="s">
        <v>3093</v>
      </c>
    </row>
    <row r="516" s="2" customFormat="1">
      <c r="A516" s="40"/>
      <c r="B516" s="41"/>
      <c r="C516" s="42"/>
      <c r="D516" s="232" t="s">
        <v>220</v>
      </c>
      <c r="E516" s="42"/>
      <c r="F516" s="233" t="s">
        <v>2228</v>
      </c>
      <c r="G516" s="42"/>
      <c r="H516" s="42"/>
      <c r="I516" s="234"/>
      <c r="J516" s="234"/>
      <c r="K516" s="42"/>
      <c r="L516" s="42"/>
      <c r="M516" s="46"/>
      <c r="N516" s="235"/>
      <c r="O516" s="236"/>
      <c r="P516" s="86"/>
      <c r="Q516" s="86"/>
      <c r="R516" s="86"/>
      <c r="S516" s="86"/>
      <c r="T516" s="86"/>
      <c r="U516" s="86"/>
      <c r="V516" s="86"/>
      <c r="W516" s="86"/>
      <c r="X516" s="87"/>
      <c r="Y516" s="40"/>
      <c r="Z516" s="40"/>
      <c r="AA516" s="40"/>
      <c r="AB516" s="40"/>
      <c r="AC516" s="40"/>
      <c r="AD516" s="40"/>
      <c r="AE516" s="40"/>
      <c r="AT516" s="19" t="s">
        <v>220</v>
      </c>
      <c r="AU516" s="19" t="s">
        <v>86</v>
      </c>
    </row>
    <row r="517" s="13" customFormat="1">
      <c r="A517" s="13"/>
      <c r="B517" s="237"/>
      <c r="C517" s="238"/>
      <c r="D517" s="232" t="s">
        <v>222</v>
      </c>
      <c r="E517" s="239" t="s">
        <v>22</v>
      </c>
      <c r="F517" s="240" t="s">
        <v>3094</v>
      </c>
      <c r="G517" s="238"/>
      <c r="H517" s="241">
        <v>42</v>
      </c>
      <c r="I517" s="242"/>
      <c r="J517" s="242"/>
      <c r="K517" s="238"/>
      <c r="L517" s="238"/>
      <c r="M517" s="243"/>
      <c r="N517" s="244"/>
      <c r="O517" s="245"/>
      <c r="P517" s="245"/>
      <c r="Q517" s="245"/>
      <c r="R517" s="245"/>
      <c r="S517" s="245"/>
      <c r="T517" s="245"/>
      <c r="U517" s="245"/>
      <c r="V517" s="245"/>
      <c r="W517" s="245"/>
      <c r="X517" s="246"/>
      <c r="Y517" s="13"/>
      <c r="Z517" s="13"/>
      <c r="AA517" s="13"/>
      <c r="AB517" s="13"/>
      <c r="AC517" s="13"/>
      <c r="AD517" s="13"/>
      <c r="AE517" s="13"/>
      <c r="AT517" s="247" t="s">
        <v>222</v>
      </c>
      <c r="AU517" s="247" t="s">
        <v>86</v>
      </c>
      <c r="AV517" s="13" t="s">
        <v>86</v>
      </c>
      <c r="AW517" s="13" t="s">
        <v>5</v>
      </c>
      <c r="AX517" s="13" t="s">
        <v>84</v>
      </c>
      <c r="AY517" s="247" t="s">
        <v>211</v>
      </c>
    </row>
    <row r="518" s="2" customFormat="1">
      <c r="A518" s="40"/>
      <c r="B518" s="41"/>
      <c r="C518" s="218" t="s">
        <v>1259</v>
      </c>
      <c r="D518" s="218" t="s">
        <v>213</v>
      </c>
      <c r="E518" s="219" t="s">
        <v>2230</v>
      </c>
      <c r="F518" s="220" t="s">
        <v>2231</v>
      </c>
      <c r="G518" s="221" t="s">
        <v>345</v>
      </c>
      <c r="H518" s="222">
        <v>30.539999999999999</v>
      </c>
      <c r="I518" s="223"/>
      <c r="J518" s="223"/>
      <c r="K518" s="224">
        <f>ROUND(P518*H518,2)</f>
        <v>0</v>
      </c>
      <c r="L518" s="220" t="s">
        <v>217</v>
      </c>
      <c r="M518" s="46"/>
      <c r="N518" s="225" t="s">
        <v>22</v>
      </c>
      <c r="O518" s="226" t="s">
        <v>46</v>
      </c>
      <c r="P518" s="227">
        <f>I518+J518</f>
        <v>0</v>
      </c>
      <c r="Q518" s="227">
        <f>ROUND(I518*H518,2)</f>
        <v>0</v>
      </c>
      <c r="R518" s="227">
        <f>ROUND(J518*H518,2)</f>
        <v>0</v>
      </c>
      <c r="S518" s="86"/>
      <c r="T518" s="228">
        <f>S518*H518</f>
        <v>0</v>
      </c>
      <c r="U518" s="228">
        <v>0.0010200000000000001</v>
      </c>
      <c r="V518" s="228">
        <f>U518*H518</f>
        <v>0.031150800000000003</v>
      </c>
      <c r="W518" s="228">
        <v>0</v>
      </c>
      <c r="X518" s="229">
        <f>W518*H518</f>
        <v>0</v>
      </c>
      <c r="Y518" s="40"/>
      <c r="Z518" s="40"/>
      <c r="AA518" s="40"/>
      <c r="AB518" s="40"/>
      <c r="AC518" s="40"/>
      <c r="AD518" s="40"/>
      <c r="AE518" s="40"/>
      <c r="AR518" s="230" t="s">
        <v>302</v>
      </c>
      <c r="AT518" s="230" t="s">
        <v>213</v>
      </c>
      <c r="AU518" s="230" t="s">
        <v>86</v>
      </c>
      <c r="AY518" s="19" t="s">
        <v>211</v>
      </c>
      <c r="BE518" s="231">
        <f>IF(O518="základní",K518,0)</f>
        <v>0</v>
      </c>
      <c r="BF518" s="231">
        <f>IF(O518="snížená",K518,0)</f>
        <v>0</v>
      </c>
      <c r="BG518" s="231">
        <f>IF(O518="zákl. přenesená",K518,0)</f>
        <v>0</v>
      </c>
      <c r="BH518" s="231">
        <f>IF(O518="sníž. přenesená",K518,0)</f>
        <v>0</v>
      </c>
      <c r="BI518" s="231">
        <f>IF(O518="nulová",K518,0)</f>
        <v>0</v>
      </c>
      <c r="BJ518" s="19" t="s">
        <v>84</v>
      </c>
      <c r="BK518" s="231">
        <f>ROUND(P518*H518,2)</f>
        <v>0</v>
      </c>
      <c r="BL518" s="19" t="s">
        <v>302</v>
      </c>
      <c r="BM518" s="230" t="s">
        <v>3095</v>
      </c>
    </row>
    <row r="519" s="2" customFormat="1">
      <c r="A519" s="40"/>
      <c r="B519" s="41"/>
      <c r="C519" s="42"/>
      <c r="D519" s="232" t="s">
        <v>220</v>
      </c>
      <c r="E519" s="42"/>
      <c r="F519" s="233" t="s">
        <v>2233</v>
      </c>
      <c r="G519" s="42"/>
      <c r="H519" s="42"/>
      <c r="I519" s="234"/>
      <c r="J519" s="234"/>
      <c r="K519" s="42"/>
      <c r="L519" s="42"/>
      <c r="M519" s="46"/>
      <c r="N519" s="235"/>
      <c r="O519" s="236"/>
      <c r="P519" s="86"/>
      <c r="Q519" s="86"/>
      <c r="R519" s="86"/>
      <c r="S519" s="86"/>
      <c r="T519" s="86"/>
      <c r="U519" s="86"/>
      <c r="V519" s="86"/>
      <c r="W519" s="86"/>
      <c r="X519" s="87"/>
      <c r="Y519" s="40"/>
      <c r="Z519" s="40"/>
      <c r="AA519" s="40"/>
      <c r="AB519" s="40"/>
      <c r="AC519" s="40"/>
      <c r="AD519" s="40"/>
      <c r="AE519" s="40"/>
      <c r="AT519" s="19" t="s">
        <v>220</v>
      </c>
      <c r="AU519" s="19" t="s">
        <v>86</v>
      </c>
    </row>
    <row r="520" s="2" customFormat="1">
      <c r="A520" s="40"/>
      <c r="B520" s="41"/>
      <c r="C520" s="259" t="s">
        <v>1266</v>
      </c>
      <c r="D520" s="259" t="s">
        <v>452</v>
      </c>
      <c r="E520" s="260" t="s">
        <v>1404</v>
      </c>
      <c r="F520" s="261" t="s">
        <v>1405</v>
      </c>
      <c r="G520" s="262" t="s">
        <v>272</v>
      </c>
      <c r="H520" s="263">
        <v>6.7190000000000003</v>
      </c>
      <c r="I520" s="264"/>
      <c r="J520" s="265"/>
      <c r="K520" s="266">
        <f>ROUND(P520*H520,2)</f>
        <v>0</v>
      </c>
      <c r="L520" s="261" t="s">
        <v>217</v>
      </c>
      <c r="M520" s="267"/>
      <c r="N520" s="268" t="s">
        <v>22</v>
      </c>
      <c r="O520" s="226" t="s">
        <v>46</v>
      </c>
      <c r="P520" s="227">
        <f>I520+J520</f>
        <v>0</v>
      </c>
      <c r="Q520" s="227">
        <f>ROUND(I520*H520,2)</f>
        <v>0</v>
      </c>
      <c r="R520" s="227">
        <f>ROUND(J520*H520,2)</f>
        <v>0</v>
      </c>
      <c r="S520" s="86"/>
      <c r="T520" s="228">
        <f>S520*H520</f>
        <v>0</v>
      </c>
      <c r="U520" s="228">
        <v>0.019199999999999998</v>
      </c>
      <c r="V520" s="228">
        <f>U520*H520</f>
        <v>0.1290048</v>
      </c>
      <c r="W520" s="228">
        <v>0</v>
      </c>
      <c r="X520" s="229">
        <f>W520*H520</f>
        <v>0</v>
      </c>
      <c r="Y520" s="40"/>
      <c r="Z520" s="40"/>
      <c r="AA520" s="40"/>
      <c r="AB520" s="40"/>
      <c r="AC520" s="40"/>
      <c r="AD520" s="40"/>
      <c r="AE520" s="40"/>
      <c r="AR520" s="230" t="s">
        <v>402</v>
      </c>
      <c r="AT520" s="230" t="s">
        <v>452</v>
      </c>
      <c r="AU520" s="230" t="s">
        <v>86</v>
      </c>
      <c r="AY520" s="19" t="s">
        <v>211</v>
      </c>
      <c r="BE520" s="231">
        <f>IF(O520="základní",K520,0)</f>
        <v>0</v>
      </c>
      <c r="BF520" s="231">
        <f>IF(O520="snížená",K520,0)</f>
        <v>0</v>
      </c>
      <c r="BG520" s="231">
        <f>IF(O520="zákl. přenesená",K520,0)</f>
        <v>0</v>
      </c>
      <c r="BH520" s="231">
        <f>IF(O520="sníž. přenesená",K520,0)</f>
        <v>0</v>
      </c>
      <c r="BI520" s="231">
        <f>IF(O520="nulová",K520,0)</f>
        <v>0</v>
      </c>
      <c r="BJ520" s="19" t="s">
        <v>84</v>
      </c>
      <c r="BK520" s="231">
        <f>ROUND(P520*H520,2)</f>
        <v>0</v>
      </c>
      <c r="BL520" s="19" t="s">
        <v>302</v>
      </c>
      <c r="BM520" s="230" t="s">
        <v>3096</v>
      </c>
    </row>
    <row r="521" s="2" customFormat="1">
      <c r="A521" s="40"/>
      <c r="B521" s="41"/>
      <c r="C521" s="42"/>
      <c r="D521" s="232" t="s">
        <v>220</v>
      </c>
      <c r="E521" s="42"/>
      <c r="F521" s="233" t="s">
        <v>1405</v>
      </c>
      <c r="G521" s="42"/>
      <c r="H521" s="42"/>
      <c r="I521" s="234"/>
      <c r="J521" s="234"/>
      <c r="K521" s="42"/>
      <c r="L521" s="42"/>
      <c r="M521" s="46"/>
      <c r="N521" s="235"/>
      <c r="O521" s="236"/>
      <c r="P521" s="86"/>
      <c r="Q521" s="86"/>
      <c r="R521" s="86"/>
      <c r="S521" s="86"/>
      <c r="T521" s="86"/>
      <c r="U521" s="86"/>
      <c r="V521" s="86"/>
      <c r="W521" s="86"/>
      <c r="X521" s="87"/>
      <c r="Y521" s="40"/>
      <c r="Z521" s="40"/>
      <c r="AA521" s="40"/>
      <c r="AB521" s="40"/>
      <c r="AC521" s="40"/>
      <c r="AD521" s="40"/>
      <c r="AE521" s="40"/>
      <c r="AT521" s="19" t="s">
        <v>220</v>
      </c>
      <c r="AU521" s="19" t="s">
        <v>86</v>
      </c>
    </row>
    <row r="522" s="13" customFormat="1">
      <c r="A522" s="13"/>
      <c r="B522" s="237"/>
      <c r="C522" s="238"/>
      <c r="D522" s="232" t="s">
        <v>222</v>
      </c>
      <c r="E522" s="239" t="s">
        <v>22</v>
      </c>
      <c r="F522" s="240" t="s">
        <v>3097</v>
      </c>
      <c r="G522" s="238"/>
      <c r="H522" s="241">
        <v>6.7190000000000003</v>
      </c>
      <c r="I522" s="242"/>
      <c r="J522" s="242"/>
      <c r="K522" s="238"/>
      <c r="L522" s="238"/>
      <c r="M522" s="243"/>
      <c r="N522" s="244"/>
      <c r="O522" s="245"/>
      <c r="P522" s="245"/>
      <c r="Q522" s="245"/>
      <c r="R522" s="245"/>
      <c r="S522" s="245"/>
      <c r="T522" s="245"/>
      <c r="U522" s="245"/>
      <c r="V522" s="245"/>
      <c r="W522" s="245"/>
      <c r="X522" s="246"/>
      <c r="Y522" s="13"/>
      <c r="Z522" s="13"/>
      <c r="AA522" s="13"/>
      <c r="AB522" s="13"/>
      <c r="AC522" s="13"/>
      <c r="AD522" s="13"/>
      <c r="AE522" s="13"/>
      <c r="AT522" s="247" t="s">
        <v>222</v>
      </c>
      <c r="AU522" s="247" t="s">
        <v>86</v>
      </c>
      <c r="AV522" s="13" t="s">
        <v>86</v>
      </c>
      <c r="AW522" s="13" t="s">
        <v>5</v>
      </c>
      <c r="AX522" s="13" t="s">
        <v>84</v>
      </c>
      <c r="AY522" s="247" t="s">
        <v>211</v>
      </c>
    </row>
    <row r="523" s="2" customFormat="1" ht="24.15" customHeight="1">
      <c r="A523" s="40"/>
      <c r="B523" s="41"/>
      <c r="C523" s="218" t="s">
        <v>1274</v>
      </c>
      <c r="D523" s="218" t="s">
        <v>213</v>
      </c>
      <c r="E523" s="219" t="s">
        <v>2236</v>
      </c>
      <c r="F523" s="220" t="s">
        <v>2237</v>
      </c>
      <c r="G523" s="221" t="s">
        <v>345</v>
      </c>
      <c r="H523" s="222">
        <v>87.620000000000005</v>
      </c>
      <c r="I523" s="223"/>
      <c r="J523" s="223"/>
      <c r="K523" s="224">
        <f>ROUND(P523*H523,2)</f>
        <v>0</v>
      </c>
      <c r="L523" s="220" t="s">
        <v>217</v>
      </c>
      <c r="M523" s="46"/>
      <c r="N523" s="225" t="s">
        <v>22</v>
      </c>
      <c r="O523" s="226" t="s">
        <v>46</v>
      </c>
      <c r="P523" s="227">
        <f>I523+J523</f>
        <v>0</v>
      </c>
      <c r="Q523" s="227">
        <f>ROUND(I523*H523,2)</f>
        <v>0</v>
      </c>
      <c r="R523" s="227">
        <f>ROUND(J523*H523,2)</f>
        <v>0</v>
      </c>
      <c r="S523" s="86"/>
      <c r="T523" s="228">
        <f>S523*H523</f>
        <v>0</v>
      </c>
      <c r="U523" s="228">
        <v>0</v>
      </c>
      <c r="V523" s="228">
        <f>U523*H523</f>
        <v>0</v>
      </c>
      <c r="W523" s="228">
        <v>0.01174</v>
      </c>
      <c r="X523" s="229">
        <f>W523*H523</f>
        <v>1.0286588000000001</v>
      </c>
      <c r="Y523" s="40"/>
      <c r="Z523" s="40"/>
      <c r="AA523" s="40"/>
      <c r="AB523" s="40"/>
      <c r="AC523" s="40"/>
      <c r="AD523" s="40"/>
      <c r="AE523" s="40"/>
      <c r="AR523" s="230" t="s">
        <v>302</v>
      </c>
      <c r="AT523" s="230" t="s">
        <v>213</v>
      </c>
      <c r="AU523" s="230" t="s">
        <v>86</v>
      </c>
      <c r="AY523" s="19" t="s">
        <v>211</v>
      </c>
      <c r="BE523" s="231">
        <f>IF(O523="základní",K523,0)</f>
        <v>0</v>
      </c>
      <c r="BF523" s="231">
        <f>IF(O523="snížená",K523,0)</f>
        <v>0</v>
      </c>
      <c r="BG523" s="231">
        <f>IF(O523="zákl. přenesená",K523,0)</f>
        <v>0</v>
      </c>
      <c r="BH523" s="231">
        <f>IF(O523="sníž. přenesená",K523,0)</f>
        <v>0</v>
      </c>
      <c r="BI523" s="231">
        <f>IF(O523="nulová",K523,0)</f>
        <v>0</v>
      </c>
      <c r="BJ523" s="19" t="s">
        <v>84</v>
      </c>
      <c r="BK523" s="231">
        <f>ROUND(P523*H523,2)</f>
        <v>0</v>
      </c>
      <c r="BL523" s="19" t="s">
        <v>302</v>
      </c>
      <c r="BM523" s="230" t="s">
        <v>3098</v>
      </c>
    </row>
    <row r="524" s="2" customFormat="1">
      <c r="A524" s="40"/>
      <c r="B524" s="41"/>
      <c r="C524" s="42"/>
      <c r="D524" s="232" t="s">
        <v>220</v>
      </c>
      <c r="E524" s="42"/>
      <c r="F524" s="233" t="s">
        <v>2237</v>
      </c>
      <c r="G524" s="42"/>
      <c r="H524" s="42"/>
      <c r="I524" s="234"/>
      <c r="J524" s="234"/>
      <c r="K524" s="42"/>
      <c r="L524" s="42"/>
      <c r="M524" s="46"/>
      <c r="N524" s="235"/>
      <c r="O524" s="236"/>
      <c r="P524" s="86"/>
      <c r="Q524" s="86"/>
      <c r="R524" s="86"/>
      <c r="S524" s="86"/>
      <c r="T524" s="86"/>
      <c r="U524" s="86"/>
      <c r="V524" s="86"/>
      <c r="W524" s="86"/>
      <c r="X524" s="87"/>
      <c r="Y524" s="40"/>
      <c r="Z524" s="40"/>
      <c r="AA524" s="40"/>
      <c r="AB524" s="40"/>
      <c r="AC524" s="40"/>
      <c r="AD524" s="40"/>
      <c r="AE524" s="40"/>
      <c r="AT524" s="19" t="s">
        <v>220</v>
      </c>
      <c r="AU524" s="19" t="s">
        <v>86</v>
      </c>
    </row>
    <row r="525" s="13" customFormat="1">
      <c r="A525" s="13"/>
      <c r="B525" s="237"/>
      <c r="C525" s="238"/>
      <c r="D525" s="232" t="s">
        <v>222</v>
      </c>
      <c r="E525" s="239" t="s">
        <v>22</v>
      </c>
      <c r="F525" s="240" t="s">
        <v>3099</v>
      </c>
      <c r="G525" s="238"/>
      <c r="H525" s="241">
        <v>33.5</v>
      </c>
      <c r="I525" s="242"/>
      <c r="J525" s="242"/>
      <c r="K525" s="238"/>
      <c r="L525" s="238"/>
      <c r="M525" s="243"/>
      <c r="N525" s="244"/>
      <c r="O525" s="245"/>
      <c r="P525" s="245"/>
      <c r="Q525" s="245"/>
      <c r="R525" s="245"/>
      <c r="S525" s="245"/>
      <c r="T525" s="245"/>
      <c r="U525" s="245"/>
      <c r="V525" s="245"/>
      <c r="W525" s="245"/>
      <c r="X525" s="246"/>
      <c r="Y525" s="13"/>
      <c r="Z525" s="13"/>
      <c r="AA525" s="13"/>
      <c r="AB525" s="13"/>
      <c r="AC525" s="13"/>
      <c r="AD525" s="13"/>
      <c r="AE525" s="13"/>
      <c r="AT525" s="247" t="s">
        <v>222</v>
      </c>
      <c r="AU525" s="247" t="s">
        <v>86</v>
      </c>
      <c r="AV525" s="13" t="s">
        <v>86</v>
      </c>
      <c r="AW525" s="13" t="s">
        <v>5</v>
      </c>
      <c r="AX525" s="13" t="s">
        <v>77</v>
      </c>
      <c r="AY525" s="247" t="s">
        <v>211</v>
      </c>
    </row>
    <row r="526" s="13" customFormat="1">
      <c r="A526" s="13"/>
      <c r="B526" s="237"/>
      <c r="C526" s="238"/>
      <c r="D526" s="232" t="s">
        <v>222</v>
      </c>
      <c r="E526" s="239" t="s">
        <v>22</v>
      </c>
      <c r="F526" s="240" t="s">
        <v>2944</v>
      </c>
      <c r="G526" s="238"/>
      <c r="H526" s="241">
        <v>18.84</v>
      </c>
      <c r="I526" s="242"/>
      <c r="J526" s="242"/>
      <c r="K526" s="238"/>
      <c r="L526" s="238"/>
      <c r="M526" s="243"/>
      <c r="N526" s="244"/>
      <c r="O526" s="245"/>
      <c r="P526" s="245"/>
      <c r="Q526" s="245"/>
      <c r="R526" s="245"/>
      <c r="S526" s="245"/>
      <c r="T526" s="245"/>
      <c r="U526" s="245"/>
      <c r="V526" s="245"/>
      <c r="W526" s="245"/>
      <c r="X526" s="246"/>
      <c r="Y526" s="13"/>
      <c r="Z526" s="13"/>
      <c r="AA526" s="13"/>
      <c r="AB526" s="13"/>
      <c r="AC526" s="13"/>
      <c r="AD526" s="13"/>
      <c r="AE526" s="13"/>
      <c r="AT526" s="247" t="s">
        <v>222</v>
      </c>
      <c r="AU526" s="247" t="s">
        <v>86</v>
      </c>
      <c r="AV526" s="13" t="s">
        <v>86</v>
      </c>
      <c r="AW526" s="13" t="s">
        <v>5</v>
      </c>
      <c r="AX526" s="13" t="s">
        <v>77</v>
      </c>
      <c r="AY526" s="247" t="s">
        <v>211</v>
      </c>
    </row>
    <row r="527" s="13" customFormat="1">
      <c r="A527" s="13"/>
      <c r="B527" s="237"/>
      <c r="C527" s="238"/>
      <c r="D527" s="232" t="s">
        <v>222</v>
      </c>
      <c r="E527" s="239" t="s">
        <v>22</v>
      </c>
      <c r="F527" s="240" t="s">
        <v>2942</v>
      </c>
      <c r="G527" s="238"/>
      <c r="H527" s="241">
        <v>35.280000000000001</v>
      </c>
      <c r="I527" s="242"/>
      <c r="J527" s="242"/>
      <c r="K527" s="238"/>
      <c r="L527" s="238"/>
      <c r="M527" s="243"/>
      <c r="N527" s="244"/>
      <c r="O527" s="245"/>
      <c r="P527" s="245"/>
      <c r="Q527" s="245"/>
      <c r="R527" s="245"/>
      <c r="S527" s="245"/>
      <c r="T527" s="245"/>
      <c r="U527" s="245"/>
      <c r="V527" s="245"/>
      <c r="W527" s="245"/>
      <c r="X527" s="246"/>
      <c r="Y527" s="13"/>
      <c r="Z527" s="13"/>
      <c r="AA527" s="13"/>
      <c r="AB527" s="13"/>
      <c r="AC527" s="13"/>
      <c r="AD527" s="13"/>
      <c r="AE527" s="13"/>
      <c r="AT527" s="247" t="s">
        <v>222</v>
      </c>
      <c r="AU527" s="247" t="s">
        <v>86</v>
      </c>
      <c r="AV527" s="13" t="s">
        <v>86</v>
      </c>
      <c r="AW527" s="13" t="s">
        <v>5</v>
      </c>
      <c r="AX527" s="13" t="s">
        <v>77</v>
      </c>
      <c r="AY527" s="247" t="s">
        <v>211</v>
      </c>
    </row>
    <row r="528" s="14" customFormat="1">
      <c r="A528" s="14"/>
      <c r="B528" s="248"/>
      <c r="C528" s="249"/>
      <c r="D528" s="232" t="s">
        <v>222</v>
      </c>
      <c r="E528" s="250" t="s">
        <v>22</v>
      </c>
      <c r="F528" s="251" t="s">
        <v>399</v>
      </c>
      <c r="G528" s="249"/>
      <c r="H528" s="252">
        <v>87.620000000000005</v>
      </c>
      <c r="I528" s="253"/>
      <c r="J528" s="253"/>
      <c r="K528" s="249"/>
      <c r="L528" s="249"/>
      <c r="M528" s="254"/>
      <c r="N528" s="255"/>
      <c r="O528" s="256"/>
      <c r="P528" s="256"/>
      <c r="Q528" s="256"/>
      <c r="R528" s="256"/>
      <c r="S528" s="256"/>
      <c r="T528" s="256"/>
      <c r="U528" s="256"/>
      <c r="V528" s="256"/>
      <c r="W528" s="256"/>
      <c r="X528" s="257"/>
      <c r="Y528" s="14"/>
      <c r="Z528" s="14"/>
      <c r="AA528" s="14"/>
      <c r="AB528" s="14"/>
      <c r="AC528" s="14"/>
      <c r="AD528" s="14"/>
      <c r="AE528" s="14"/>
      <c r="AT528" s="258" t="s">
        <v>222</v>
      </c>
      <c r="AU528" s="258" t="s">
        <v>86</v>
      </c>
      <c r="AV528" s="14" t="s">
        <v>218</v>
      </c>
      <c r="AW528" s="14" t="s">
        <v>5</v>
      </c>
      <c r="AX528" s="14" t="s">
        <v>84</v>
      </c>
      <c r="AY528" s="258" t="s">
        <v>211</v>
      </c>
    </row>
    <row r="529" s="2" customFormat="1" ht="24.15" customHeight="1">
      <c r="A529" s="40"/>
      <c r="B529" s="41"/>
      <c r="C529" s="218" t="s">
        <v>1279</v>
      </c>
      <c r="D529" s="218" t="s">
        <v>213</v>
      </c>
      <c r="E529" s="219" t="s">
        <v>1388</v>
      </c>
      <c r="F529" s="220" t="s">
        <v>1389</v>
      </c>
      <c r="G529" s="221" t="s">
        <v>345</v>
      </c>
      <c r="H529" s="222">
        <v>182.30000000000001</v>
      </c>
      <c r="I529" s="223"/>
      <c r="J529" s="223"/>
      <c r="K529" s="224">
        <f>ROUND(P529*H529,2)</f>
        <v>0</v>
      </c>
      <c r="L529" s="220" t="s">
        <v>217</v>
      </c>
      <c r="M529" s="46"/>
      <c r="N529" s="225" t="s">
        <v>22</v>
      </c>
      <c r="O529" s="226" t="s">
        <v>46</v>
      </c>
      <c r="P529" s="227">
        <f>I529+J529</f>
        <v>0</v>
      </c>
      <c r="Q529" s="227">
        <f>ROUND(I529*H529,2)</f>
        <v>0</v>
      </c>
      <c r="R529" s="227">
        <f>ROUND(J529*H529,2)</f>
        <v>0</v>
      </c>
      <c r="S529" s="86"/>
      <c r="T529" s="228">
        <f>S529*H529</f>
        <v>0</v>
      </c>
      <c r="U529" s="228">
        <v>0.000428</v>
      </c>
      <c r="V529" s="228">
        <f>U529*H529</f>
        <v>0.078024400000000008</v>
      </c>
      <c r="W529" s="228">
        <v>0</v>
      </c>
      <c r="X529" s="229">
        <f>W529*H529</f>
        <v>0</v>
      </c>
      <c r="Y529" s="40"/>
      <c r="Z529" s="40"/>
      <c r="AA529" s="40"/>
      <c r="AB529" s="40"/>
      <c r="AC529" s="40"/>
      <c r="AD529" s="40"/>
      <c r="AE529" s="40"/>
      <c r="AR529" s="230" t="s">
        <v>302</v>
      </c>
      <c r="AT529" s="230" t="s">
        <v>213</v>
      </c>
      <c r="AU529" s="230" t="s">
        <v>86</v>
      </c>
      <c r="AY529" s="19" t="s">
        <v>211</v>
      </c>
      <c r="BE529" s="231">
        <f>IF(O529="základní",K529,0)</f>
        <v>0</v>
      </c>
      <c r="BF529" s="231">
        <f>IF(O529="snížená",K529,0)</f>
        <v>0</v>
      </c>
      <c r="BG529" s="231">
        <f>IF(O529="zákl. přenesená",K529,0)</f>
        <v>0</v>
      </c>
      <c r="BH529" s="231">
        <f>IF(O529="sníž. přenesená",K529,0)</f>
        <v>0</v>
      </c>
      <c r="BI529" s="231">
        <f>IF(O529="nulová",K529,0)</f>
        <v>0</v>
      </c>
      <c r="BJ529" s="19" t="s">
        <v>84</v>
      </c>
      <c r="BK529" s="231">
        <f>ROUND(P529*H529,2)</f>
        <v>0</v>
      </c>
      <c r="BL529" s="19" t="s">
        <v>302</v>
      </c>
      <c r="BM529" s="230" t="s">
        <v>3100</v>
      </c>
    </row>
    <row r="530" s="2" customFormat="1">
      <c r="A530" s="40"/>
      <c r="B530" s="41"/>
      <c r="C530" s="42"/>
      <c r="D530" s="232" t="s">
        <v>220</v>
      </c>
      <c r="E530" s="42"/>
      <c r="F530" s="233" t="s">
        <v>1391</v>
      </c>
      <c r="G530" s="42"/>
      <c r="H530" s="42"/>
      <c r="I530" s="234"/>
      <c r="J530" s="234"/>
      <c r="K530" s="42"/>
      <c r="L530" s="42"/>
      <c r="M530" s="46"/>
      <c r="N530" s="235"/>
      <c r="O530" s="236"/>
      <c r="P530" s="86"/>
      <c r="Q530" s="86"/>
      <c r="R530" s="86"/>
      <c r="S530" s="86"/>
      <c r="T530" s="86"/>
      <c r="U530" s="86"/>
      <c r="V530" s="86"/>
      <c r="W530" s="86"/>
      <c r="X530" s="87"/>
      <c r="Y530" s="40"/>
      <c r="Z530" s="40"/>
      <c r="AA530" s="40"/>
      <c r="AB530" s="40"/>
      <c r="AC530" s="40"/>
      <c r="AD530" s="40"/>
      <c r="AE530" s="40"/>
      <c r="AT530" s="19" t="s">
        <v>220</v>
      </c>
      <c r="AU530" s="19" t="s">
        <v>86</v>
      </c>
    </row>
    <row r="531" s="13" customFormat="1">
      <c r="A531" s="13"/>
      <c r="B531" s="237"/>
      <c r="C531" s="238"/>
      <c r="D531" s="232" t="s">
        <v>222</v>
      </c>
      <c r="E531" s="239" t="s">
        <v>22</v>
      </c>
      <c r="F531" s="240" t="s">
        <v>3101</v>
      </c>
      <c r="G531" s="238"/>
      <c r="H531" s="241">
        <v>32.600000000000001</v>
      </c>
      <c r="I531" s="242"/>
      <c r="J531" s="242"/>
      <c r="K531" s="238"/>
      <c r="L531" s="238"/>
      <c r="M531" s="243"/>
      <c r="N531" s="244"/>
      <c r="O531" s="245"/>
      <c r="P531" s="245"/>
      <c r="Q531" s="245"/>
      <c r="R531" s="245"/>
      <c r="S531" s="245"/>
      <c r="T531" s="245"/>
      <c r="U531" s="245"/>
      <c r="V531" s="245"/>
      <c r="W531" s="245"/>
      <c r="X531" s="246"/>
      <c r="Y531" s="13"/>
      <c r="Z531" s="13"/>
      <c r="AA531" s="13"/>
      <c r="AB531" s="13"/>
      <c r="AC531" s="13"/>
      <c r="AD531" s="13"/>
      <c r="AE531" s="13"/>
      <c r="AT531" s="247" t="s">
        <v>222</v>
      </c>
      <c r="AU531" s="247" t="s">
        <v>86</v>
      </c>
      <c r="AV531" s="13" t="s">
        <v>86</v>
      </c>
      <c r="AW531" s="13" t="s">
        <v>5</v>
      </c>
      <c r="AX531" s="13" t="s">
        <v>77</v>
      </c>
      <c r="AY531" s="247" t="s">
        <v>211</v>
      </c>
    </row>
    <row r="532" s="13" customFormat="1">
      <c r="A532" s="13"/>
      <c r="B532" s="237"/>
      <c r="C532" s="238"/>
      <c r="D532" s="232" t="s">
        <v>222</v>
      </c>
      <c r="E532" s="239" t="s">
        <v>22</v>
      </c>
      <c r="F532" s="240" t="s">
        <v>3102</v>
      </c>
      <c r="G532" s="238"/>
      <c r="H532" s="241">
        <v>19.239999999999998</v>
      </c>
      <c r="I532" s="242"/>
      <c r="J532" s="242"/>
      <c r="K532" s="238"/>
      <c r="L532" s="238"/>
      <c r="M532" s="243"/>
      <c r="N532" s="244"/>
      <c r="O532" s="245"/>
      <c r="P532" s="245"/>
      <c r="Q532" s="245"/>
      <c r="R532" s="245"/>
      <c r="S532" s="245"/>
      <c r="T532" s="245"/>
      <c r="U532" s="245"/>
      <c r="V532" s="245"/>
      <c r="W532" s="245"/>
      <c r="X532" s="246"/>
      <c r="Y532" s="13"/>
      <c r="Z532" s="13"/>
      <c r="AA532" s="13"/>
      <c r="AB532" s="13"/>
      <c r="AC532" s="13"/>
      <c r="AD532" s="13"/>
      <c r="AE532" s="13"/>
      <c r="AT532" s="247" t="s">
        <v>222</v>
      </c>
      <c r="AU532" s="247" t="s">
        <v>86</v>
      </c>
      <c r="AV532" s="13" t="s">
        <v>86</v>
      </c>
      <c r="AW532" s="13" t="s">
        <v>5</v>
      </c>
      <c r="AX532" s="13" t="s">
        <v>77</v>
      </c>
      <c r="AY532" s="247" t="s">
        <v>211</v>
      </c>
    </row>
    <row r="533" s="13" customFormat="1">
      <c r="A533" s="13"/>
      <c r="B533" s="237"/>
      <c r="C533" s="238"/>
      <c r="D533" s="232" t="s">
        <v>222</v>
      </c>
      <c r="E533" s="239" t="s">
        <v>22</v>
      </c>
      <c r="F533" s="240" t="s">
        <v>3103</v>
      </c>
      <c r="G533" s="238"/>
      <c r="H533" s="241">
        <v>27.32</v>
      </c>
      <c r="I533" s="242"/>
      <c r="J533" s="242"/>
      <c r="K533" s="238"/>
      <c r="L533" s="238"/>
      <c r="M533" s="243"/>
      <c r="N533" s="244"/>
      <c r="O533" s="245"/>
      <c r="P533" s="245"/>
      <c r="Q533" s="245"/>
      <c r="R533" s="245"/>
      <c r="S533" s="245"/>
      <c r="T533" s="245"/>
      <c r="U533" s="245"/>
      <c r="V533" s="245"/>
      <c r="W533" s="245"/>
      <c r="X533" s="246"/>
      <c r="Y533" s="13"/>
      <c r="Z533" s="13"/>
      <c r="AA533" s="13"/>
      <c r="AB533" s="13"/>
      <c r="AC533" s="13"/>
      <c r="AD533" s="13"/>
      <c r="AE533" s="13"/>
      <c r="AT533" s="247" t="s">
        <v>222</v>
      </c>
      <c r="AU533" s="247" t="s">
        <v>86</v>
      </c>
      <c r="AV533" s="13" t="s">
        <v>86</v>
      </c>
      <c r="AW533" s="13" t="s">
        <v>5</v>
      </c>
      <c r="AX533" s="13" t="s">
        <v>77</v>
      </c>
      <c r="AY533" s="247" t="s">
        <v>211</v>
      </c>
    </row>
    <row r="534" s="13" customFormat="1">
      <c r="A534" s="13"/>
      <c r="B534" s="237"/>
      <c r="C534" s="238"/>
      <c r="D534" s="232" t="s">
        <v>222</v>
      </c>
      <c r="E534" s="239" t="s">
        <v>22</v>
      </c>
      <c r="F534" s="240" t="s">
        <v>3104</v>
      </c>
      <c r="G534" s="238"/>
      <c r="H534" s="241">
        <v>36.479999999999997</v>
      </c>
      <c r="I534" s="242"/>
      <c r="J534" s="242"/>
      <c r="K534" s="238"/>
      <c r="L534" s="238"/>
      <c r="M534" s="243"/>
      <c r="N534" s="244"/>
      <c r="O534" s="245"/>
      <c r="P534" s="245"/>
      <c r="Q534" s="245"/>
      <c r="R534" s="245"/>
      <c r="S534" s="245"/>
      <c r="T534" s="245"/>
      <c r="U534" s="245"/>
      <c r="V534" s="245"/>
      <c r="W534" s="245"/>
      <c r="X534" s="246"/>
      <c r="Y534" s="13"/>
      <c r="Z534" s="13"/>
      <c r="AA534" s="13"/>
      <c r="AB534" s="13"/>
      <c r="AC534" s="13"/>
      <c r="AD534" s="13"/>
      <c r="AE534" s="13"/>
      <c r="AT534" s="247" t="s">
        <v>222</v>
      </c>
      <c r="AU534" s="247" t="s">
        <v>86</v>
      </c>
      <c r="AV534" s="13" t="s">
        <v>86</v>
      </c>
      <c r="AW534" s="13" t="s">
        <v>5</v>
      </c>
      <c r="AX534" s="13" t="s">
        <v>77</v>
      </c>
      <c r="AY534" s="247" t="s">
        <v>211</v>
      </c>
    </row>
    <row r="535" s="13" customFormat="1">
      <c r="A535" s="13"/>
      <c r="B535" s="237"/>
      <c r="C535" s="238"/>
      <c r="D535" s="232" t="s">
        <v>222</v>
      </c>
      <c r="E535" s="239" t="s">
        <v>22</v>
      </c>
      <c r="F535" s="240" t="s">
        <v>3105</v>
      </c>
      <c r="G535" s="238"/>
      <c r="H535" s="241">
        <v>15.23</v>
      </c>
      <c r="I535" s="242"/>
      <c r="J535" s="242"/>
      <c r="K535" s="238"/>
      <c r="L535" s="238"/>
      <c r="M535" s="243"/>
      <c r="N535" s="244"/>
      <c r="O535" s="245"/>
      <c r="P535" s="245"/>
      <c r="Q535" s="245"/>
      <c r="R535" s="245"/>
      <c r="S535" s="245"/>
      <c r="T535" s="245"/>
      <c r="U535" s="245"/>
      <c r="V535" s="245"/>
      <c r="W535" s="245"/>
      <c r="X535" s="246"/>
      <c r="Y535" s="13"/>
      <c r="Z535" s="13"/>
      <c r="AA535" s="13"/>
      <c r="AB535" s="13"/>
      <c r="AC535" s="13"/>
      <c r="AD535" s="13"/>
      <c r="AE535" s="13"/>
      <c r="AT535" s="247" t="s">
        <v>222</v>
      </c>
      <c r="AU535" s="247" t="s">
        <v>86</v>
      </c>
      <c r="AV535" s="13" t="s">
        <v>86</v>
      </c>
      <c r="AW535" s="13" t="s">
        <v>5</v>
      </c>
      <c r="AX535" s="13" t="s">
        <v>77</v>
      </c>
      <c r="AY535" s="247" t="s">
        <v>211</v>
      </c>
    </row>
    <row r="536" s="13" customFormat="1">
      <c r="A536" s="13"/>
      <c r="B536" s="237"/>
      <c r="C536" s="238"/>
      <c r="D536" s="232" t="s">
        <v>222</v>
      </c>
      <c r="E536" s="239" t="s">
        <v>22</v>
      </c>
      <c r="F536" s="240" t="s">
        <v>3106</v>
      </c>
      <c r="G536" s="238"/>
      <c r="H536" s="241">
        <v>51.43</v>
      </c>
      <c r="I536" s="242"/>
      <c r="J536" s="242"/>
      <c r="K536" s="238"/>
      <c r="L536" s="238"/>
      <c r="M536" s="243"/>
      <c r="N536" s="244"/>
      <c r="O536" s="245"/>
      <c r="P536" s="245"/>
      <c r="Q536" s="245"/>
      <c r="R536" s="245"/>
      <c r="S536" s="245"/>
      <c r="T536" s="245"/>
      <c r="U536" s="245"/>
      <c r="V536" s="245"/>
      <c r="W536" s="245"/>
      <c r="X536" s="246"/>
      <c r="Y536" s="13"/>
      <c r="Z536" s="13"/>
      <c r="AA536" s="13"/>
      <c r="AB536" s="13"/>
      <c r="AC536" s="13"/>
      <c r="AD536" s="13"/>
      <c r="AE536" s="13"/>
      <c r="AT536" s="247" t="s">
        <v>222</v>
      </c>
      <c r="AU536" s="247" t="s">
        <v>86</v>
      </c>
      <c r="AV536" s="13" t="s">
        <v>86</v>
      </c>
      <c r="AW536" s="13" t="s">
        <v>5</v>
      </c>
      <c r="AX536" s="13" t="s">
        <v>77</v>
      </c>
      <c r="AY536" s="247" t="s">
        <v>211</v>
      </c>
    </row>
    <row r="537" s="14" customFormat="1">
      <c r="A537" s="14"/>
      <c r="B537" s="248"/>
      <c r="C537" s="249"/>
      <c r="D537" s="232" t="s">
        <v>222</v>
      </c>
      <c r="E537" s="250" t="s">
        <v>22</v>
      </c>
      <c r="F537" s="251" t="s">
        <v>1794</v>
      </c>
      <c r="G537" s="249"/>
      <c r="H537" s="252">
        <v>182.29999999999998</v>
      </c>
      <c r="I537" s="253"/>
      <c r="J537" s="253"/>
      <c r="K537" s="249"/>
      <c r="L537" s="249"/>
      <c r="M537" s="254"/>
      <c r="N537" s="255"/>
      <c r="O537" s="256"/>
      <c r="P537" s="256"/>
      <c r="Q537" s="256"/>
      <c r="R537" s="256"/>
      <c r="S537" s="256"/>
      <c r="T537" s="256"/>
      <c r="U537" s="256"/>
      <c r="V537" s="256"/>
      <c r="W537" s="256"/>
      <c r="X537" s="257"/>
      <c r="Y537" s="14"/>
      <c r="Z537" s="14"/>
      <c r="AA537" s="14"/>
      <c r="AB537" s="14"/>
      <c r="AC537" s="14"/>
      <c r="AD537" s="14"/>
      <c r="AE537" s="14"/>
      <c r="AT537" s="258" t="s">
        <v>222</v>
      </c>
      <c r="AU537" s="258" t="s">
        <v>86</v>
      </c>
      <c r="AV537" s="14" t="s">
        <v>218</v>
      </c>
      <c r="AW537" s="14" t="s">
        <v>5</v>
      </c>
      <c r="AX537" s="14" t="s">
        <v>84</v>
      </c>
      <c r="AY537" s="258" t="s">
        <v>211</v>
      </c>
    </row>
    <row r="538" s="2" customFormat="1" ht="24.15" customHeight="1">
      <c r="A538" s="40"/>
      <c r="B538" s="41"/>
      <c r="C538" s="259" t="s">
        <v>1284</v>
      </c>
      <c r="D538" s="259" t="s">
        <v>452</v>
      </c>
      <c r="E538" s="260" t="s">
        <v>1393</v>
      </c>
      <c r="F538" s="261" t="s">
        <v>1394</v>
      </c>
      <c r="G538" s="262" t="s">
        <v>497</v>
      </c>
      <c r="H538" s="263">
        <v>668.43399999999997</v>
      </c>
      <c r="I538" s="264"/>
      <c r="J538" s="265"/>
      <c r="K538" s="266">
        <f>ROUND(P538*H538,2)</f>
        <v>0</v>
      </c>
      <c r="L538" s="261" t="s">
        <v>217</v>
      </c>
      <c r="M538" s="267"/>
      <c r="N538" s="268" t="s">
        <v>22</v>
      </c>
      <c r="O538" s="226" t="s">
        <v>46</v>
      </c>
      <c r="P538" s="227">
        <f>I538+J538</f>
        <v>0</v>
      </c>
      <c r="Q538" s="227">
        <f>ROUND(I538*H538,2)</f>
        <v>0</v>
      </c>
      <c r="R538" s="227">
        <f>ROUND(J538*H538,2)</f>
        <v>0</v>
      </c>
      <c r="S538" s="86"/>
      <c r="T538" s="228">
        <f>S538*H538</f>
        <v>0</v>
      </c>
      <c r="U538" s="228">
        <v>0.00044999999999999999</v>
      </c>
      <c r="V538" s="228">
        <f>U538*H538</f>
        <v>0.30079529999999999</v>
      </c>
      <c r="W538" s="228">
        <v>0</v>
      </c>
      <c r="X538" s="229">
        <f>W538*H538</f>
        <v>0</v>
      </c>
      <c r="Y538" s="40"/>
      <c r="Z538" s="40"/>
      <c r="AA538" s="40"/>
      <c r="AB538" s="40"/>
      <c r="AC538" s="40"/>
      <c r="AD538" s="40"/>
      <c r="AE538" s="40"/>
      <c r="AR538" s="230" t="s">
        <v>402</v>
      </c>
      <c r="AT538" s="230" t="s">
        <v>452</v>
      </c>
      <c r="AU538" s="230" t="s">
        <v>86</v>
      </c>
      <c r="AY538" s="19" t="s">
        <v>211</v>
      </c>
      <c r="BE538" s="231">
        <f>IF(O538="základní",K538,0)</f>
        <v>0</v>
      </c>
      <c r="BF538" s="231">
        <f>IF(O538="snížená",K538,0)</f>
        <v>0</v>
      </c>
      <c r="BG538" s="231">
        <f>IF(O538="zákl. přenesená",K538,0)</f>
        <v>0</v>
      </c>
      <c r="BH538" s="231">
        <f>IF(O538="sníž. přenesená",K538,0)</f>
        <v>0</v>
      </c>
      <c r="BI538" s="231">
        <f>IF(O538="nulová",K538,0)</f>
        <v>0</v>
      </c>
      <c r="BJ538" s="19" t="s">
        <v>84</v>
      </c>
      <c r="BK538" s="231">
        <f>ROUND(P538*H538,2)</f>
        <v>0</v>
      </c>
      <c r="BL538" s="19" t="s">
        <v>302</v>
      </c>
      <c r="BM538" s="230" t="s">
        <v>3107</v>
      </c>
    </row>
    <row r="539" s="2" customFormat="1">
      <c r="A539" s="40"/>
      <c r="B539" s="41"/>
      <c r="C539" s="42"/>
      <c r="D539" s="232" t="s">
        <v>220</v>
      </c>
      <c r="E539" s="42"/>
      <c r="F539" s="233" t="s">
        <v>1394</v>
      </c>
      <c r="G539" s="42"/>
      <c r="H539" s="42"/>
      <c r="I539" s="234"/>
      <c r="J539" s="234"/>
      <c r="K539" s="42"/>
      <c r="L539" s="42"/>
      <c r="M539" s="46"/>
      <c r="N539" s="235"/>
      <c r="O539" s="236"/>
      <c r="P539" s="86"/>
      <c r="Q539" s="86"/>
      <c r="R539" s="86"/>
      <c r="S539" s="86"/>
      <c r="T539" s="86"/>
      <c r="U539" s="86"/>
      <c r="V539" s="86"/>
      <c r="W539" s="86"/>
      <c r="X539" s="87"/>
      <c r="Y539" s="40"/>
      <c r="Z539" s="40"/>
      <c r="AA539" s="40"/>
      <c r="AB539" s="40"/>
      <c r="AC539" s="40"/>
      <c r="AD539" s="40"/>
      <c r="AE539" s="40"/>
      <c r="AT539" s="19" t="s">
        <v>220</v>
      </c>
      <c r="AU539" s="19" t="s">
        <v>86</v>
      </c>
    </row>
    <row r="540" s="13" customFormat="1">
      <c r="A540" s="13"/>
      <c r="B540" s="237"/>
      <c r="C540" s="238"/>
      <c r="D540" s="232" t="s">
        <v>222</v>
      </c>
      <c r="E540" s="239" t="s">
        <v>22</v>
      </c>
      <c r="F540" s="240" t="s">
        <v>3108</v>
      </c>
      <c r="G540" s="238"/>
      <c r="H540" s="241">
        <v>607.66700000000003</v>
      </c>
      <c r="I540" s="242"/>
      <c r="J540" s="242"/>
      <c r="K540" s="238"/>
      <c r="L540" s="238"/>
      <c r="M540" s="243"/>
      <c r="N540" s="244"/>
      <c r="O540" s="245"/>
      <c r="P540" s="245"/>
      <c r="Q540" s="245"/>
      <c r="R540" s="245"/>
      <c r="S540" s="245"/>
      <c r="T540" s="245"/>
      <c r="U540" s="245"/>
      <c r="V540" s="245"/>
      <c r="W540" s="245"/>
      <c r="X540" s="246"/>
      <c r="Y540" s="13"/>
      <c r="Z540" s="13"/>
      <c r="AA540" s="13"/>
      <c r="AB540" s="13"/>
      <c r="AC540" s="13"/>
      <c r="AD540" s="13"/>
      <c r="AE540" s="13"/>
      <c r="AT540" s="247" t="s">
        <v>222</v>
      </c>
      <c r="AU540" s="247" t="s">
        <v>86</v>
      </c>
      <c r="AV540" s="13" t="s">
        <v>86</v>
      </c>
      <c r="AW540" s="13" t="s">
        <v>5</v>
      </c>
      <c r="AX540" s="13" t="s">
        <v>77</v>
      </c>
      <c r="AY540" s="247" t="s">
        <v>211</v>
      </c>
    </row>
    <row r="541" s="13" customFormat="1">
      <c r="A541" s="13"/>
      <c r="B541" s="237"/>
      <c r="C541" s="238"/>
      <c r="D541" s="232" t="s">
        <v>222</v>
      </c>
      <c r="E541" s="239" t="s">
        <v>22</v>
      </c>
      <c r="F541" s="240" t="s">
        <v>3109</v>
      </c>
      <c r="G541" s="238"/>
      <c r="H541" s="241">
        <v>668.43399999999997</v>
      </c>
      <c r="I541" s="242"/>
      <c r="J541" s="242"/>
      <c r="K541" s="238"/>
      <c r="L541" s="238"/>
      <c r="M541" s="243"/>
      <c r="N541" s="244"/>
      <c r="O541" s="245"/>
      <c r="P541" s="245"/>
      <c r="Q541" s="245"/>
      <c r="R541" s="245"/>
      <c r="S541" s="245"/>
      <c r="T541" s="245"/>
      <c r="U541" s="245"/>
      <c r="V541" s="245"/>
      <c r="W541" s="245"/>
      <c r="X541" s="246"/>
      <c r="Y541" s="13"/>
      <c r="Z541" s="13"/>
      <c r="AA541" s="13"/>
      <c r="AB541" s="13"/>
      <c r="AC541" s="13"/>
      <c r="AD541" s="13"/>
      <c r="AE541" s="13"/>
      <c r="AT541" s="247" t="s">
        <v>222</v>
      </c>
      <c r="AU541" s="247" t="s">
        <v>86</v>
      </c>
      <c r="AV541" s="13" t="s">
        <v>86</v>
      </c>
      <c r="AW541" s="13" t="s">
        <v>5</v>
      </c>
      <c r="AX541" s="13" t="s">
        <v>84</v>
      </c>
      <c r="AY541" s="247" t="s">
        <v>211</v>
      </c>
    </row>
    <row r="542" s="2" customFormat="1">
      <c r="A542" s="40"/>
      <c r="B542" s="41"/>
      <c r="C542" s="218" t="s">
        <v>1289</v>
      </c>
      <c r="D542" s="218" t="s">
        <v>213</v>
      </c>
      <c r="E542" s="219" t="s">
        <v>3110</v>
      </c>
      <c r="F542" s="220" t="s">
        <v>3111</v>
      </c>
      <c r="G542" s="221" t="s">
        <v>345</v>
      </c>
      <c r="H542" s="222">
        <v>11.199999999999999</v>
      </c>
      <c r="I542" s="223"/>
      <c r="J542" s="223"/>
      <c r="K542" s="224">
        <f>ROUND(P542*H542,2)</f>
        <v>0</v>
      </c>
      <c r="L542" s="220" t="s">
        <v>217</v>
      </c>
      <c r="M542" s="46"/>
      <c r="N542" s="225" t="s">
        <v>22</v>
      </c>
      <c r="O542" s="226" t="s">
        <v>46</v>
      </c>
      <c r="P542" s="227">
        <f>I542+J542</f>
        <v>0</v>
      </c>
      <c r="Q542" s="227">
        <f>ROUND(I542*H542,2)</f>
        <v>0</v>
      </c>
      <c r="R542" s="227">
        <f>ROUND(J542*H542,2)</f>
        <v>0</v>
      </c>
      <c r="S542" s="86"/>
      <c r="T542" s="228">
        <f>S542*H542</f>
        <v>0</v>
      </c>
      <c r="U542" s="228">
        <v>0.000428</v>
      </c>
      <c r="V542" s="228">
        <f>U542*H542</f>
        <v>0.0047935999999999994</v>
      </c>
      <c r="W542" s="228">
        <v>0</v>
      </c>
      <c r="X542" s="229">
        <f>W542*H542</f>
        <v>0</v>
      </c>
      <c r="Y542" s="40"/>
      <c r="Z542" s="40"/>
      <c r="AA542" s="40"/>
      <c r="AB542" s="40"/>
      <c r="AC542" s="40"/>
      <c r="AD542" s="40"/>
      <c r="AE542" s="40"/>
      <c r="AR542" s="230" t="s">
        <v>302</v>
      </c>
      <c r="AT542" s="230" t="s">
        <v>213</v>
      </c>
      <c r="AU542" s="230" t="s">
        <v>86</v>
      </c>
      <c r="AY542" s="19" t="s">
        <v>211</v>
      </c>
      <c r="BE542" s="231">
        <f>IF(O542="základní",K542,0)</f>
        <v>0</v>
      </c>
      <c r="BF542" s="231">
        <f>IF(O542="snížená",K542,0)</f>
        <v>0</v>
      </c>
      <c r="BG542" s="231">
        <f>IF(O542="zákl. přenesená",K542,0)</f>
        <v>0</v>
      </c>
      <c r="BH542" s="231">
        <f>IF(O542="sníž. přenesená",K542,0)</f>
        <v>0</v>
      </c>
      <c r="BI542" s="231">
        <f>IF(O542="nulová",K542,0)</f>
        <v>0</v>
      </c>
      <c r="BJ542" s="19" t="s">
        <v>84</v>
      </c>
      <c r="BK542" s="231">
        <f>ROUND(P542*H542,2)</f>
        <v>0</v>
      </c>
      <c r="BL542" s="19" t="s">
        <v>302</v>
      </c>
      <c r="BM542" s="230" t="s">
        <v>3112</v>
      </c>
    </row>
    <row r="543" s="2" customFormat="1">
      <c r="A543" s="40"/>
      <c r="B543" s="41"/>
      <c r="C543" s="42"/>
      <c r="D543" s="232" t="s">
        <v>220</v>
      </c>
      <c r="E543" s="42"/>
      <c r="F543" s="233" t="s">
        <v>3113</v>
      </c>
      <c r="G543" s="42"/>
      <c r="H543" s="42"/>
      <c r="I543" s="234"/>
      <c r="J543" s="234"/>
      <c r="K543" s="42"/>
      <c r="L543" s="42"/>
      <c r="M543" s="46"/>
      <c r="N543" s="235"/>
      <c r="O543" s="236"/>
      <c r="P543" s="86"/>
      <c r="Q543" s="86"/>
      <c r="R543" s="86"/>
      <c r="S543" s="86"/>
      <c r="T543" s="86"/>
      <c r="U543" s="86"/>
      <c r="V543" s="86"/>
      <c r="W543" s="86"/>
      <c r="X543" s="87"/>
      <c r="Y543" s="40"/>
      <c r="Z543" s="40"/>
      <c r="AA543" s="40"/>
      <c r="AB543" s="40"/>
      <c r="AC543" s="40"/>
      <c r="AD543" s="40"/>
      <c r="AE543" s="40"/>
      <c r="AT543" s="19" t="s">
        <v>220</v>
      </c>
      <c r="AU543" s="19" t="s">
        <v>86</v>
      </c>
    </row>
    <row r="544" s="13" customFormat="1">
      <c r="A544" s="13"/>
      <c r="B544" s="237"/>
      <c r="C544" s="238"/>
      <c r="D544" s="232" t="s">
        <v>222</v>
      </c>
      <c r="E544" s="239" t="s">
        <v>22</v>
      </c>
      <c r="F544" s="240" t="s">
        <v>3114</v>
      </c>
      <c r="G544" s="238"/>
      <c r="H544" s="241">
        <v>11.199999999999999</v>
      </c>
      <c r="I544" s="242"/>
      <c r="J544" s="242"/>
      <c r="K544" s="238"/>
      <c r="L544" s="238"/>
      <c r="M544" s="243"/>
      <c r="N544" s="244"/>
      <c r="O544" s="245"/>
      <c r="P544" s="245"/>
      <c r="Q544" s="245"/>
      <c r="R544" s="245"/>
      <c r="S544" s="245"/>
      <c r="T544" s="245"/>
      <c r="U544" s="245"/>
      <c r="V544" s="245"/>
      <c r="W544" s="245"/>
      <c r="X544" s="246"/>
      <c r="Y544" s="13"/>
      <c r="Z544" s="13"/>
      <c r="AA544" s="13"/>
      <c r="AB544" s="13"/>
      <c r="AC544" s="13"/>
      <c r="AD544" s="13"/>
      <c r="AE544" s="13"/>
      <c r="AT544" s="247" t="s">
        <v>222</v>
      </c>
      <c r="AU544" s="247" t="s">
        <v>86</v>
      </c>
      <c r="AV544" s="13" t="s">
        <v>86</v>
      </c>
      <c r="AW544" s="13" t="s">
        <v>5</v>
      </c>
      <c r="AX544" s="13" t="s">
        <v>84</v>
      </c>
      <c r="AY544" s="247" t="s">
        <v>211</v>
      </c>
    </row>
    <row r="545" s="2" customFormat="1" ht="24.15" customHeight="1">
      <c r="A545" s="40"/>
      <c r="B545" s="41"/>
      <c r="C545" s="259" t="s">
        <v>1295</v>
      </c>
      <c r="D545" s="259" t="s">
        <v>452</v>
      </c>
      <c r="E545" s="260" t="s">
        <v>1393</v>
      </c>
      <c r="F545" s="261" t="s">
        <v>1394</v>
      </c>
      <c r="G545" s="262" t="s">
        <v>497</v>
      </c>
      <c r="H545" s="263">
        <v>37.332999999999998</v>
      </c>
      <c r="I545" s="264"/>
      <c r="J545" s="265"/>
      <c r="K545" s="266">
        <f>ROUND(P545*H545,2)</f>
        <v>0</v>
      </c>
      <c r="L545" s="261" t="s">
        <v>217</v>
      </c>
      <c r="M545" s="267"/>
      <c r="N545" s="268" t="s">
        <v>22</v>
      </c>
      <c r="O545" s="226" t="s">
        <v>46</v>
      </c>
      <c r="P545" s="227">
        <f>I545+J545</f>
        <v>0</v>
      </c>
      <c r="Q545" s="227">
        <f>ROUND(I545*H545,2)</f>
        <v>0</v>
      </c>
      <c r="R545" s="227">
        <f>ROUND(J545*H545,2)</f>
        <v>0</v>
      </c>
      <c r="S545" s="86"/>
      <c r="T545" s="228">
        <f>S545*H545</f>
        <v>0</v>
      </c>
      <c r="U545" s="228">
        <v>0.00044999999999999999</v>
      </c>
      <c r="V545" s="228">
        <f>U545*H545</f>
        <v>0.016799849999999998</v>
      </c>
      <c r="W545" s="228">
        <v>0</v>
      </c>
      <c r="X545" s="229">
        <f>W545*H545</f>
        <v>0</v>
      </c>
      <c r="Y545" s="40"/>
      <c r="Z545" s="40"/>
      <c r="AA545" s="40"/>
      <c r="AB545" s="40"/>
      <c r="AC545" s="40"/>
      <c r="AD545" s="40"/>
      <c r="AE545" s="40"/>
      <c r="AR545" s="230" t="s">
        <v>402</v>
      </c>
      <c r="AT545" s="230" t="s">
        <v>452</v>
      </c>
      <c r="AU545" s="230" t="s">
        <v>86</v>
      </c>
      <c r="AY545" s="19" t="s">
        <v>211</v>
      </c>
      <c r="BE545" s="231">
        <f>IF(O545="základní",K545,0)</f>
        <v>0</v>
      </c>
      <c r="BF545" s="231">
        <f>IF(O545="snížená",K545,0)</f>
        <v>0</v>
      </c>
      <c r="BG545" s="231">
        <f>IF(O545="zákl. přenesená",K545,0)</f>
        <v>0</v>
      </c>
      <c r="BH545" s="231">
        <f>IF(O545="sníž. přenesená",K545,0)</f>
        <v>0</v>
      </c>
      <c r="BI545" s="231">
        <f>IF(O545="nulová",K545,0)</f>
        <v>0</v>
      </c>
      <c r="BJ545" s="19" t="s">
        <v>84</v>
      </c>
      <c r="BK545" s="231">
        <f>ROUND(P545*H545,2)</f>
        <v>0</v>
      </c>
      <c r="BL545" s="19" t="s">
        <v>302</v>
      </c>
      <c r="BM545" s="230" t="s">
        <v>3115</v>
      </c>
    </row>
    <row r="546" s="2" customFormat="1">
      <c r="A546" s="40"/>
      <c r="B546" s="41"/>
      <c r="C546" s="42"/>
      <c r="D546" s="232" t="s">
        <v>220</v>
      </c>
      <c r="E546" s="42"/>
      <c r="F546" s="233" t="s">
        <v>1394</v>
      </c>
      <c r="G546" s="42"/>
      <c r="H546" s="42"/>
      <c r="I546" s="234"/>
      <c r="J546" s="234"/>
      <c r="K546" s="42"/>
      <c r="L546" s="42"/>
      <c r="M546" s="46"/>
      <c r="N546" s="235"/>
      <c r="O546" s="236"/>
      <c r="P546" s="86"/>
      <c r="Q546" s="86"/>
      <c r="R546" s="86"/>
      <c r="S546" s="86"/>
      <c r="T546" s="86"/>
      <c r="U546" s="86"/>
      <c r="V546" s="86"/>
      <c r="W546" s="86"/>
      <c r="X546" s="87"/>
      <c r="Y546" s="40"/>
      <c r="Z546" s="40"/>
      <c r="AA546" s="40"/>
      <c r="AB546" s="40"/>
      <c r="AC546" s="40"/>
      <c r="AD546" s="40"/>
      <c r="AE546" s="40"/>
      <c r="AT546" s="19" t="s">
        <v>220</v>
      </c>
      <c r="AU546" s="19" t="s">
        <v>86</v>
      </c>
    </row>
    <row r="547" s="13" customFormat="1">
      <c r="A547" s="13"/>
      <c r="B547" s="237"/>
      <c r="C547" s="238"/>
      <c r="D547" s="232" t="s">
        <v>222</v>
      </c>
      <c r="E547" s="239" t="s">
        <v>22</v>
      </c>
      <c r="F547" s="240" t="s">
        <v>3116</v>
      </c>
      <c r="G547" s="238"/>
      <c r="H547" s="241">
        <v>37.332999999999998</v>
      </c>
      <c r="I547" s="242"/>
      <c r="J547" s="242"/>
      <c r="K547" s="238"/>
      <c r="L547" s="238"/>
      <c r="M547" s="243"/>
      <c r="N547" s="244"/>
      <c r="O547" s="245"/>
      <c r="P547" s="245"/>
      <c r="Q547" s="245"/>
      <c r="R547" s="245"/>
      <c r="S547" s="245"/>
      <c r="T547" s="245"/>
      <c r="U547" s="245"/>
      <c r="V547" s="245"/>
      <c r="W547" s="245"/>
      <c r="X547" s="246"/>
      <c r="Y547" s="13"/>
      <c r="Z547" s="13"/>
      <c r="AA547" s="13"/>
      <c r="AB547" s="13"/>
      <c r="AC547" s="13"/>
      <c r="AD547" s="13"/>
      <c r="AE547" s="13"/>
      <c r="AT547" s="247" t="s">
        <v>222</v>
      </c>
      <c r="AU547" s="247" t="s">
        <v>86</v>
      </c>
      <c r="AV547" s="13" t="s">
        <v>86</v>
      </c>
      <c r="AW547" s="13" t="s">
        <v>5</v>
      </c>
      <c r="AX547" s="13" t="s">
        <v>84</v>
      </c>
      <c r="AY547" s="247" t="s">
        <v>211</v>
      </c>
    </row>
    <row r="548" s="2" customFormat="1" ht="24.15" customHeight="1">
      <c r="A548" s="40"/>
      <c r="B548" s="41"/>
      <c r="C548" s="218" t="s">
        <v>1301</v>
      </c>
      <c r="D548" s="218" t="s">
        <v>213</v>
      </c>
      <c r="E548" s="219" t="s">
        <v>2251</v>
      </c>
      <c r="F548" s="220" t="s">
        <v>2252</v>
      </c>
      <c r="G548" s="221" t="s">
        <v>272</v>
      </c>
      <c r="H548" s="222">
        <v>132.40000000000001</v>
      </c>
      <c r="I548" s="223"/>
      <c r="J548" s="223"/>
      <c r="K548" s="224">
        <f>ROUND(P548*H548,2)</f>
        <v>0</v>
      </c>
      <c r="L548" s="220" t="s">
        <v>217</v>
      </c>
      <c r="M548" s="46"/>
      <c r="N548" s="225" t="s">
        <v>22</v>
      </c>
      <c r="O548" s="226" t="s">
        <v>46</v>
      </c>
      <c r="P548" s="227">
        <f>I548+J548</f>
        <v>0</v>
      </c>
      <c r="Q548" s="227">
        <f>ROUND(I548*H548,2)</f>
        <v>0</v>
      </c>
      <c r="R548" s="227">
        <f>ROUND(J548*H548,2)</f>
        <v>0</v>
      </c>
      <c r="S548" s="86"/>
      <c r="T548" s="228">
        <f>S548*H548</f>
        <v>0</v>
      </c>
      <c r="U548" s="228">
        <v>0</v>
      </c>
      <c r="V548" s="228">
        <f>U548*H548</f>
        <v>0</v>
      </c>
      <c r="W548" s="228">
        <v>0.083169999999999994</v>
      </c>
      <c r="X548" s="229">
        <f>W548*H548</f>
        <v>11.011708000000001</v>
      </c>
      <c r="Y548" s="40"/>
      <c r="Z548" s="40"/>
      <c r="AA548" s="40"/>
      <c r="AB548" s="40"/>
      <c r="AC548" s="40"/>
      <c r="AD548" s="40"/>
      <c r="AE548" s="40"/>
      <c r="AR548" s="230" t="s">
        <v>302</v>
      </c>
      <c r="AT548" s="230" t="s">
        <v>213</v>
      </c>
      <c r="AU548" s="230" t="s">
        <v>86</v>
      </c>
      <c r="AY548" s="19" t="s">
        <v>211</v>
      </c>
      <c r="BE548" s="231">
        <f>IF(O548="základní",K548,0)</f>
        <v>0</v>
      </c>
      <c r="BF548" s="231">
        <f>IF(O548="snížená",K548,0)</f>
        <v>0</v>
      </c>
      <c r="BG548" s="231">
        <f>IF(O548="zákl. přenesená",K548,0)</f>
        <v>0</v>
      </c>
      <c r="BH548" s="231">
        <f>IF(O548="sníž. přenesená",K548,0)</f>
        <v>0</v>
      </c>
      <c r="BI548" s="231">
        <f>IF(O548="nulová",K548,0)</f>
        <v>0</v>
      </c>
      <c r="BJ548" s="19" t="s">
        <v>84</v>
      </c>
      <c r="BK548" s="231">
        <f>ROUND(P548*H548,2)</f>
        <v>0</v>
      </c>
      <c r="BL548" s="19" t="s">
        <v>302</v>
      </c>
      <c r="BM548" s="230" t="s">
        <v>3117</v>
      </c>
    </row>
    <row r="549" s="2" customFormat="1">
      <c r="A549" s="40"/>
      <c r="B549" s="41"/>
      <c r="C549" s="42"/>
      <c r="D549" s="232" t="s">
        <v>220</v>
      </c>
      <c r="E549" s="42"/>
      <c r="F549" s="233" t="s">
        <v>2252</v>
      </c>
      <c r="G549" s="42"/>
      <c r="H549" s="42"/>
      <c r="I549" s="234"/>
      <c r="J549" s="234"/>
      <c r="K549" s="42"/>
      <c r="L549" s="42"/>
      <c r="M549" s="46"/>
      <c r="N549" s="235"/>
      <c r="O549" s="236"/>
      <c r="P549" s="86"/>
      <c r="Q549" s="86"/>
      <c r="R549" s="86"/>
      <c r="S549" s="86"/>
      <c r="T549" s="86"/>
      <c r="U549" s="86"/>
      <c r="V549" s="86"/>
      <c r="W549" s="86"/>
      <c r="X549" s="87"/>
      <c r="Y549" s="40"/>
      <c r="Z549" s="40"/>
      <c r="AA549" s="40"/>
      <c r="AB549" s="40"/>
      <c r="AC549" s="40"/>
      <c r="AD549" s="40"/>
      <c r="AE549" s="40"/>
      <c r="AT549" s="19" t="s">
        <v>220</v>
      </c>
      <c r="AU549" s="19" t="s">
        <v>86</v>
      </c>
    </row>
    <row r="550" s="13" customFormat="1">
      <c r="A550" s="13"/>
      <c r="B550" s="237"/>
      <c r="C550" s="238"/>
      <c r="D550" s="232" t="s">
        <v>222</v>
      </c>
      <c r="E550" s="239" t="s">
        <v>22</v>
      </c>
      <c r="F550" s="240" t="s">
        <v>3118</v>
      </c>
      <c r="G550" s="238"/>
      <c r="H550" s="241">
        <v>132.40000000000001</v>
      </c>
      <c r="I550" s="242"/>
      <c r="J550" s="242"/>
      <c r="K550" s="238"/>
      <c r="L550" s="238"/>
      <c r="M550" s="243"/>
      <c r="N550" s="244"/>
      <c r="O550" s="245"/>
      <c r="P550" s="245"/>
      <c r="Q550" s="245"/>
      <c r="R550" s="245"/>
      <c r="S550" s="245"/>
      <c r="T550" s="245"/>
      <c r="U550" s="245"/>
      <c r="V550" s="245"/>
      <c r="W550" s="245"/>
      <c r="X550" s="246"/>
      <c r="Y550" s="13"/>
      <c r="Z550" s="13"/>
      <c r="AA550" s="13"/>
      <c r="AB550" s="13"/>
      <c r="AC550" s="13"/>
      <c r="AD550" s="13"/>
      <c r="AE550" s="13"/>
      <c r="AT550" s="247" t="s">
        <v>222</v>
      </c>
      <c r="AU550" s="247" t="s">
        <v>86</v>
      </c>
      <c r="AV550" s="13" t="s">
        <v>86</v>
      </c>
      <c r="AW550" s="13" t="s">
        <v>5</v>
      </c>
      <c r="AX550" s="13" t="s">
        <v>84</v>
      </c>
      <c r="AY550" s="247" t="s">
        <v>211</v>
      </c>
    </row>
    <row r="551" s="2" customFormat="1" ht="24.15" customHeight="1">
      <c r="A551" s="40"/>
      <c r="B551" s="41"/>
      <c r="C551" s="218" t="s">
        <v>1307</v>
      </c>
      <c r="D551" s="218" t="s">
        <v>213</v>
      </c>
      <c r="E551" s="219" t="s">
        <v>1399</v>
      </c>
      <c r="F551" s="220" t="s">
        <v>1400</v>
      </c>
      <c r="G551" s="221" t="s">
        <v>272</v>
      </c>
      <c r="H551" s="222">
        <v>271.19999999999999</v>
      </c>
      <c r="I551" s="223"/>
      <c r="J551" s="223"/>
      <c r="K551" s="224">
        <f>ROUND(P551*H551,2)</f>
        <v>0</v>
      </c>
      <c r="L551" s="220" t="s">
        <v>217</v>
      </c>
      <c r="M551" s="46"/>
      <c r="N551" s="225" t="s">
        <v>22</v>
      </c>
      <c r="O551" s="226" t="s">
        <v>46</v>
      </c>
      <c r="P551" s="227">
        <f>I551+J551</f>
        <v>0</v>
      </c>
      <c r="Q551" s="227">
        <f>ROUND(I551*H551,2)</f>
        <v>0</v>
      </c>
      <c r="R551" s="227">
        <f>ROUND(J551*H551,2)</f>
        <v>0</v>
      </c>
      <c r="S551" s="86"/>
      <c r="T551" s="228">
        <f>S551*H551</f>
        <v>0</v>
      </c>
      <c r="U551" s="228">
        <v>0.0058799999999999998</v>
      </c>
      <c r="V551" s="228">
        <f>U551*H551</f>
        <v>1.5946559999999999</v>
      </c>
      <c r="W551" s="228">
        <v>0</v>
      </c>
      <c r="X551" s="229">
        <f>W551*H551</f>
        <v>0</v>
      </c>
      <c r="Y551" s="40"/>
      <c r="Z551" s="40"/>
      <c r="AA551" s="40"/>
      <c r="AB551" s="40"/>
      <c r="AC551" s="40"/>
      <c r="AD551" s="40"/>
      <c r="AE551" s="40"/>
      <c r="AR551" s="230" t="s">
        <v>302</v>
      </c>
      <c r="AT551" s="230" t="s">
        <v>213</v>
      </c>
      <c r="AU551" s="230" t="s">
        <v>86</v>
      </c>
      <c r="AY551" s="19" t="s">
        <v>211</v>
      </c>
      <c r="BE551" s="231">
        <f>IF(O551="základní",K551,0)</f>
        <v>0</v>
      </c>
      <c r="BF551" s="231">
        <f>IF(O551="snížená",K551,0)</f>
        <v>0</v>
      </c>
      <c r="BG551" s="231">
        <f>IF(O551="zákl. přenesená",K551,0)</f>
        <v>0</v>
      </c>
      <c r="BH551" s="231">
        <f>IF(O551="sníž. přenesená",K551,0)</f>
        <v>0</v>
      </c>
      <c r="BI551" s="231">
        <f>IF(O551="nulová",K551,0)</f>
        <v>0</v>
      </c>
      <c r="BJ551" s="19" t="s">
        <v>84</v>
      </c>
      <c r="BK551" s="231">
        <f>ROUND(P551*H551,2)</f>
        <v>0</v>
      </c>
      <c r="BL551" s="19" t="s">
        <v>302</v>
      </c>
      <c r="BM551" s="230" t="s">
        <v>3119</v>
      </c>
    </row>
    <row r="552" s="2" customFormat="1">
      <c r="A552" s="40"/>
      <c r="B552" s="41"/>
      <c r="C552" s="42"/>
      <c r="D552" s="232" t="s">
        <v>220</v>
      </c>
      <c r="E552" s="42"/>
      <c r="F552" s="233" t="s">
        <v>1402</v>
      </c>
      <c r="G552" s="42"/>
      <c r="H552" s="42"/>
      <c r="I552" s="234"/>
      <c r="J552" s="234"/>
      <c r="K552" s="42"/>
      <c r="L552" s="42"/>
      <c r="M552" s="46"/>
      <c r="N552" s="235"/>
      <c r="O552" s="236"/>
      <c r="P552" s="86"/>
      <c r="Q552" s="86"/>
      <c r="R552" s="86"/>
      <c r="S552" s="86"/>
      <c r="T552" s="86"/>
      <c r="U552" s="86"/>
      <c r="V552" s="86"/>
      <c r="W552" s="86"/>
      <c r="X552" s="87"/>
      <c r="Y552" s="40"/>
      <c r="Z552" s="40"/>
      <c r="AA552" s="40"/>
      <c r="AB552" s="40"/>
      <c r="AC552" s="40"/>
      <c r="AD552" s="40"/>
      <c r="AE552" s="40"/>
      <c r="AT552" s="19" t="s">
        <v>220</v>
      </c>
      <c r="AU552" s="19" t="s">
        <v>86</v>
      </c>
    </row>
    <row r="553" s="2" customFormat="1">
      <c r="A553" s="40"/>
      <c r="B553" s="41"/>
      <c r="C553" s="259" t="s">
        <v>1312</v>
      </c>
      <c r="D553" s="259" t="s">
        <v>452</v>
      </c>
      <c r="E553" s="260" t="s">
        <v>1404</v>
      </c>
      <c r="F553" s="261" t="s">
        <v>1405</v>
      </c>
      <c r="G553" s="262" t="s">
        <v>272</v>
      </c>
      <c r="H553" s="263">
        <v>298.31999999999999</v>
      </c>
      <c r="I553" s="264"/>
      <c r="J553" s="265"/>
      <c r="K553" s="266">
        <f>ROUND(P553*H553,2)</f>
        <v>0</v>
      </c>
      <c r="L553" s="261" t="s">
        <v>217</v>
      </c>
      <c r="M553" s="267"/>
      <c r="N553" s="268" t="s">
        <v>22</v>
      </c>
      <c r="O553" s="226" t="s">
        <v>46</v>
      </c>
      <c r="P553" s="227">
        <f>I553+J553</f>
        <v>0</v>
      </c>
      <c r="Q553" s="227">
        <f>ROUND(I553*H553,2)</f>
        <v>0</v>
      </c>
      <c r="R553" s="227">
        <f>ROUND(J553*H553,2)</f>
        <v>0</v>
      </c>
      <c r="S553" s="86"/>
      <c r="T553" s="228">
        <f>S553*H553</f>
        <v>0</v>
      </c>
      <c r="U553" s="228">
        <v>0.019199999999999998</v>
      </c>
      <c r="V553" s="228">
        <f>U553*H553</f>
        <v>5.7277439999999995</v>
      </c>
      <c r="W553" s="228">
        <v>0</v>
      </c>
      <c r="X553" s="229">
        <f>W553*H553</f>
        <v>0</v>
      </c>
      <c r="Y553" s="40"/>
      <c r="Z553" s="40"/>
      <c r="AA553" s="40"/>
      <c r="AB553" s="40"/>
      <c r="AC553" s="40"/>
      <c r="AD553" s="40"/>
      <c r="AE553" s="40"/>
      <c r="AR553" s="230" t="s">
        <v>402</v>
      </c>
      <c r="AT553" s="230" t="s">
        <v>452</v>
      </c>
      <c r="AU553" s="230" t="s">
        <v>86</v>
      </c>
      <c r="AY553" s="19" t="s">
        <v>211</v>
      </c>
      <c r="BE553" s="231">
        <f>IF(O553="základní",K553,0)</f>
        <v>0</v>
      </c>
      <c r="BF553" s="231">
        <f>IF(O553="snížená",K553,0)</f>
        <v>0</v>
      </c>
      <c r="BG553" s="231">
        <f>IF(O553="zákl. přenesená",K553,0)</f>
        <v>0</v>
      </c>
      <c r="BH553" s="231">
        <f>IF(O553="sníž. přenesená",K553,0)</f>
        <v>0</v>
      </c>
      <c r="BI553" s="231">
        <f>IF(O553="nulová",K553,0)</f>
        <v>0</v>
      </c>
      <c r="BJ553" s="19" t="s">
        <v>84</v>
      </c>
      <c r="BK553" s="231">
        <f>ROUND(P553*H553,2)</f>
        <v>0</v>
      </c>
      <c r="BL553" s="19" t="s">
        <v>302</v>
      </c>
      <c r="BM553" s="230" t="s">
        <v>3120</v>
      </c>
    </row>
    <row r="554" s="2" customFormat="1">
      <c r="A554" s="40"/>
      <c r="B554" s="41"/>
      <c r="C554" s="42"/>
      <c r="D554" s="232" t="s">
        <v>220</v>
      </c>
      <c r="E554" s="42"/>
      <c r="F554" s="233" t="s">
        <v>1405</v>
      </c>
      <c r="G554" s="42"/>
      <c r="H554" s="42"/>
      <c r="I554" s="234"/>
      <c r="J554" s="234"/>
      <c r="K554" s="42"/>
      <c r="L554" s="42"/>
      <c r="M554" s="46"/>
      <c r="N554" s="235"/>
      <c r="O554" s="236"/>
      <c r="P554" s="86"/>
      <c r="Q554" s="86"/>
      <c r="R554" s="86"/>
      <c r="S554" s="86"/>
      <c r="T554" s="86"/>
      <c r="U554" s="86"/>
      <c r="V554" s="86"/>
      <c r="W554" s="86"/>
      <c r="X554" s="87"/>
      <c r="Y554" s="40"/>
      <c r="Z554" s="40"/>
      <c r="AA554" s="40"/>
      <c r="AB554" s="40"/>
      <c r="AC554" s="40"/>
      <c r="AD554" s="40"/>
      <c r="AE554" s="40"/>
      <c r="AT554" s="19" t="s">
        <v>220</v>
      </c>
      <c r="AU554" s="19" t="s">
        <v>86</v>
      </c>
    </row>
    <row r="555" s="13" customFormat="1">
      <c r="A555" s="13"/>
      <c r="B555" s="237"/>
      <c r="C555" s="238"/>
      <c r="D555" s="232" t="s">
        <v>222</v>
      </c>
      <c r="E555" s="239" t="s">
        <v>22</v>
      </c>
      <c r="F555" s="240" t="s">
        <v>3121</v>
      </c>
      <c r="G555" s="238"/>
      <c r="H555" s="241">
        <v>298.31999999999999</v>
      </c>
      <c r="I555" s="242"/>
      <c r="J555" s="242"/>
      <c r="K555" s="238"/>
      <c r="L555" s="238"/>
      <c r="M555" s="243"/>
      <c r="N555" s="244"/>
      <c r="O555" s="245"/>
      <c r="P555" s="245"/>
      <c r="Q555" s="245"/>
      <c r="R555" s="245"/>
      <c r="S555" s="245"/>
      <c r="T555" s="245"/>
      <c r="U555" s="245"/>
      <c r="V555" s="245"/>
      <c r="W555" s="245"/>
      <c r="X555" s="246"/>
      <c r="Y555" s="13"/>
      <c r="Z555" s="13"/>
      <c r="AA555" s="13"/>
      <c r="AB555" s="13"/>
      <c r="AC555" s="13"/>
      <c r="AD555" s="13"/>
      <c r="AE555" s="13"/>
      <c r="AT555" s="247" t="s">
        <v>222</v>
      </c>
      <c r="AU555" s="247" t="s">
        <v>86</v>
      </c>
      <c r="AV555" s="13" t="s">
        <v>86</v>
      </c>
      <c r="AW555" s="13" t="s">
        <v>5</v>
      </c>
      <c r="AX555" s="13" t="s">
        <v>84</v>
      </c>
      <c r="AY555" s="247" t="s">
        <v>211</v>
      </c>
    </row>
    <row r="556" s="2" customFormat="1" ht="24.15" customHeight="1">
      <c r="A556" s="40"/>
      <c r="B556" s="41"/>
      <c r="C556" s="218" t="s">
        <v>1318</v>
      </c>
      <c r="D556" s="218" t="s">
        <v>213</v>
      </c>
      <c r="E556" s="219" t="s">
        <v>1409</v>
      </c>
      <c r="F556" s="220" t="s">
        <v>1410</v>
      </c>
      <c r="G556" s="221" t="s">
        <v>272</v>
      </c>
      <c r="H556" s="222">
        <v>2.4300000000000002</v>
      </c>
      <c r="I556" s="223"/>
      <c r="J556" s="223"/>
      <c r="K556" s="224">
        <f>ROUND(P556*H556,2)</f>
        <v>0</v>
      </c>
      <c r="L556" s="220" t="s">
        <v>217</v>
      </c>
      <c r="M556" s="46"/>
      <c r="N556" s="225" t="s">
        <v>22</v>
      </c>
      <c r="O556" s="226" t="s">
        <v>46</v>
      </c>
      <c r="P556" s="227">
        <f>I556+J556</f>
        <v>0</v>
      </c>
      <c r="Q556" s="227">
        <f>ROUND(I556*H556,2)</f>
        <v>0</v>
      </c>
      <c r="R556" s="227">
        <f>ROUND(J556*H556,2)</f>
        <v>0</v>
      </c>
      <c r="S556" s="86"/>
      <c r="T556" s="228">
        <f>S556*H556</f>
        <v>0</v>
      </c>
      <c r="U556" s="228">
        <v>0</v>
      </c>
      <c r="V556" s="228">
        <f>U556*H556</f>
        <v>0</v>
      </c>
      <c r="W556" s="228">
        <v>0</v>
      </c>
      <c r="X556" s="229">
        <f>W556*H556</f>
        <v>0</v>
      </c>
      <c r="Y556" s="40"/>
      <c r="Z556" s="40"/>
      <c r="AA556" s="40"/>
      <c r="AB556" s="40"/>
      <c r="AC556" s="40"/>
      <c r="AD556" s="40"/>
      <c r="AE556" s="40"/>
      <c r="AR556" s="230" t="s">
        <v>302</v>
      </c>
      <c r="AT556" s="230" t="s">
        <v>213</v>
      </c>
      <c r="AU556" s="230" t="s">
        <v>86</v>
      </c>
      <c r="AY556" s="19" t="s">
        <v>211</v>
      </c>
      <c r="BE556" s="231">
        <f>IF(O556="základní",K556,0)</f>
        <v>0</v>
      </c>
      <c r="BF556" s="231">
        <f>IF(O556="snížená",K556,0)</f>
        <v>0</v>
      </c>
      <c r="BG556" s="231">
        <f>IF(O556="zákl. přenesená",K556,0)</f>
        <v>0</v>
      </c>
      <c r="BH556" s="231">
        <f>IF(O556="sníž. přenesená",K556,0)</f>
        <v>0</v>
      </c>
      <c r="BI556" s="231">
        <f>IF(O556="nulová",K556,0)</f>
        <v>0</v>
      </c>
      <c r="BJ556" s="19" t="s">
        <v>84</v>
      </c>
      <c r="BK556" s="231">
        <f>ROUND(P556*H556,2)</f>
        <v>0</v>
      </c>
      <c r="BL556" s="19" t="s">
        <v>302</v>
      </c>
      <c r="BM556" s="230" t="s">
        <v>3122</v>
      </c>
    </row>
    <row r="557" s="2" customFormat="1">
      <c r="A557" s="40"/>
      <c r="B557" s="41"/>
      <c r="C557" s="42"/>
      <c r="D557" s="232" t="s">
        <v>220</v>
      </c>
      <c r="E557" s="42"/>
      <c r="F557" s="233" t="s">
        <v>1412</v>
      </c>
      <c r="G557" s="42"/>
      <c r="H557" s="42"/>
      <c r="I557" s="234"/>
      <c r="J557" s="234"/>
      <c r="K557" s="42"/>
      <c r="L557" s="42"/>
      <c r="M557" s="46"/>
      <c r="N557" s="235"/>
      <c r="O557" s="236"/>
      <c r="P557" s="86"/>
      <c r="Q557" s="86"/>
      <c r="R557" s="86"/>
      <c r="S557" s="86"/>
      <c r="T557" s="86"/>
      <c r="U557" s="86"/>
      <c r="V557" s="86"/>
      <c r="W557" s="86"/>
      <c r="X557" s="87"/>
      <c r="Y557" s="40"/>
      <c r="Z557" s="40"/>
      <c r="AA557" s="40"/>
      <c r="AB557" s="40"/>
      <c r="AC557" s="40"/>
      <c r="AD557" s="40"/>
      <c r="AE557" s="40"/>
      <c r="AT557" s="19" t="s">
        <v>220</v>
      </c>
      <c r="AU557" s="19" t="s">
        <v>86</v>
      </c>
    </row>
    <row r="558" s="13" customFormat="1">
      <c r="A558" s="13"/>
      <c r="B558" s="237"/>
      <c r="C558" s="238"/>
      <c r="D558" s="232" t="s">
        <v>222</v>
      </c>
      <c r="E558" s="239" t="s">
        <v>22</v>
      </c>
      <c r="F558" s="240" t="s">
        <v>3123</v>
      </c>
      <c r="G558" s="238"/>
      <c r="H558" s="241">
        <v>2.4300000000000002</v>
      </c>
      <c r="I558" s="242"/>
      <c r="J558" s="242"/>
      <c r="K558" s="238"/>
      <c r="L558" s="238"/>
      <c r="M558" s="243"/>
      <c r="N558" s="244"/>
      <c r="O558" s="245"/>
      <c r="P558" s="245"/>
      <c r="Q558" s="245"/>
      <c r="R558" s="245"/>
      <c r="S558" s="245"/>
      <c r="T558" s="245"/>
      <c r="U558" s="245"/>
      <c r="V558" s="245"/>
      <c r="W558" s="245"/>
      <c r="X558" s="246"/>
      <c r="Y558" s="13"/>
      <c r="Z558" s="13"/>
      <c r="AA558" s="13"/>
      <c r="AB558" s="13"/>
      <c r="AC558" s="13"/>
      <c r="AD558" s="13"/>
      <c r="AE558" s="13"/>
      <c r="AT558" s="247" t="s">
        <v>222</v>
      </c>
      <c r="AU558" s="247" t="s">
        <v>86</v>
      </c>
      <c r="AV558" s="13" t="s">
        <v>86</v>
      </c>
      <c r="AW558" s="13" t="s">
        <v>5</v>
      </c>
      <c r="AX558" s="13" t="s">
        <v>84</v>
      </c>
      <c r="AY558" s="247" t="s">
        <v>211</v>
      </c>
    </row>
    <row r="559" s="2" customFormat="1" ht="24.15" customHeight="1">
      <c r="A559" s="40"/>
      <c r="B559" s="41"/>
      <c r="C559" s="218" t="s">
        <v>1323</v>
      </c>
      <c r="D559" s="218" t="s">
        <v>213</v>
      </c>
      <c r="E559" s="219" t="s">
        <v>2260</v>
      </c>
      <c r="F559" s="220" t="s">
        <v>2261</v>
      </c>
      <c r="G559" s="221" t="s">
        <v>249</v>
      </c>
      <c r="H559" s="222">
        <v>9.5530000000000008</v>
      </c>
      <c r="I559" s="223"/>
      <c r="J559" s="223"/>
      <c r="K559" s="224">
        <f>ROUND(P559*H559,2)</f>
        <v>0</v>
      </c>
      <c r="L559" s="220" t="s">
        <v>217</v>
      </c>
      <c r="M559" s="46"/>
      <c r="N559" s="225" t="s">
        <v>22</v>
      </c>
      <c r="O559" s="226" t="s">
        <v>46</v>
      </c>
      <c r="P559" s="227">
        <f>I559+J559</f>
        <v>0</v>
      </c>
      <c r="Q559" s="227">
        <f>ROUND(I559*H559,2)</f>
        <v>0</v>
      </c>
      <c r="R559" s="227">
        <f>ROUND(J559*H559,2)</f>
        <v>0</v>
      </c>
      <c r="S559" s="86"/>
      <c r="T559" s="228">
        <f>S559*H559</f>
        <v>0</v>
      </c>
      <c r="U559" s="228">
        <v>0</v>
      </c>
      <c r="V559" s="228">
        <f>U559*H559</f>
        <v>0</v>
      </c>
      <c r="W559" s="228">
        <v>0</v>
      </c>
      <c r="X559" s="229">
        <f>W559*H559</f>
        <v>0</v>
      </c>
      <c r="Y559" s="40"/>
      <c r="Z559" s="40"/>
      <c r="AA559" s="40"/>
      <c r="AB559" s="40"/>
      <c r="AC559" s="40"/>
      <c r="AD559" s="40"/>
      <c r="AE559" s="40"/>
      <c r="AR559" s="230" t="s">
        <v>302</v>
      </c>
      <c r="AT559" s="230" t="s">
        <v>213</v>
      </c>
      <c r="AU559" s="230" t="s">
        <v>86</v>
      </c>
      <c r="AY559" s="19" t="s">
        <v>211</v>
      </c>
      <c r="BE559" s="231">
        <f>IF(O559="základní",K559,0)</f>
        <v>0</v>
      </c>
      <c r="BF559" s="231">
        <f>IF(O559="snížená",K559,0)</f>
        <v>0</v>
      </c>
      <c r="BG559" s="231">
        <f>IF(O559="zákl. přenesená",K559,0)</f>
        <v>0</v>
      </c>
      <c r="BH559" s="231">
        <f>IF(O559="sníž. přenesená",K559,0)</f>
        <v>0</v>
      </c>
      <c r="BI559" s="231">
        <f>IF(O559="nulová",K559,0)</f>
        <v>0</v>
      </c>
      <c r="BJ559" s="19" t="s">
        <v>84</v>
      </c>
      <c r="BK559" s="231">
        <f>ROUND(P559*H559,2)</f>
        <v>0</v>
      </c>
      <c r="BL559" s="19" t="s">
        <v>302</v>
      </c>
      <c r="BM559" s="230" t="s">
        <v>3124</v>
      </c>
    </row>
    <row r="560" s="2" customFormat="1">
      <c r="A560" s="40"/>
      <c r="B560" s="41"/>
      <c r="C560" s="42"/>
      <c r="D560" s="232" t="s">
        <v>220</v>
      </c>
      <c r="E560" s="42"/>
      <c r="F560" s="233" t="s">
        <v>2263</v>
      </c>
      <c r="G560" s="42"/>
      <c r="H560" s="42"/>
      <c r="I560" s="234"/>
      <c r="J560" s="234"/>
      <c r="K560" s="42"/>
      <c r="L560" s="42"/>
      <c r="M560" s="46"/>
      <c r="N560" s="235"/>
      <c r="O560" s="236"/>
      <c r="P560" s="86"/>
      <c r="Q560" s="86"/>
      <c r="R560" s="86"/>
      <c r="S560" s="86"/>
      <c r="T560" s="86"/>
      <c r="U560" s="86"/>
      <c r="V560" s="86"/>
      <c r="W560" s="86"/>
      <c r="X560" s="87"/>
      <c r="Y560" s="40"/>
      <c r="Z560" s="40"/>
      <c r="AA560" s="40"/>
      <c r="AB560" s="40"/>
      <c r="AC560" s="40"/>
      <c r="AD560" s="40"/>
      <c r="AE560" s="40"/>
      <c r="AT560" s="19" t="s">
        <v>220</v>
      </c>
      <c r="AU560" s="19" t="s">
        <v>86</v>
      </c>
    </row>
    <row r="561" s="2" customFormat="1" ht="24.15" customHeight="1">
      <c r="A561" s="40"/>
      <c r="B561" s="41"/>
      <c r="C561" s="218" t="s">
        <v>1329</v>
      </c>
      <c r="D561" s="218" t="s">
        <v>213</v>
      </c>
      <c r="E561" s="219" t="s">
        <v>1429</v>
      </c>
      <c r="F561" s="220" t="s">
        <v>1430</v>
      </c>
      <c r="G561" s="221" t="s">
        <v>249</v>
      </c>
      <c r="H561" s="222">
        <v>9.5530000000000008</v>
      </c>
      <c r="I561" s="223"/>
      <c r="J561" s="223"/>
      <c r="K561" s="224">
        <f>ROUND(P561*H561,2)</f>
        <v>0</v>
      </c>
      <c r="L561" s="220" t="s">
        <v>217</v>
      </c>
      <c r="M561" s="46"/>
      <c r="N561" s="225" t="s">
        <v>22</v>
      </c>
      <c r="O561" s="226" t="s">
        <v>46</v>
      </c>
      <c r="P561" s="227">
        <f>I561+J561</f>
        <v>0</v>
      </c>
      <c r="Q561" s="227">
        <f>ROUND(I561*H561,2)</f>
        <v>0</v>
      </c>
      <c r="R561" s="227">
        <f>ROUND(J561*H561,2)</f>
        <v>0</v>
      </c>
      <c r="S561" s="86"/>
      <c r="T561" s="228">
        <f>S561*H561</f>
        <v>0</v>
      </c>
      <c r="U561" s="228">
        <v>0</v>
      </c>
      <c r="V561" s="228">
        <f>U561*H561</f>
        <v>0</v>
      </c>
      <c r="W561" s="228">
        <v>0</v>
      </c>
      <c r="X561" s="229">
        <f>W561*H561</f>
        <v>0</v>
      </c>
      <c r="Y561" s="40"/>
      <c r="Z561" s="40"/>
      <c r="AA561" s="40"/>
      <c r="AB561" s="40"/>
      <c r="AC561" s="40"/>
      <c r="AD561" s="40"/>
      <c r="AE561" s="40"/>
      <c r="AR561" s="230" t="s">
        <v>302</v>
      </c>
      <c r="AT561" s="230" t="s">
        <v>213</v>
      </c>
      <c r="AU561" s="230" t="s">
        <v>86</v>
      </c>
      <c r="AY561" s="19" t="s">
        <v>211</v>
      </c>
      <c r="BE561" s="231">
        <f>IF(O561="základní",K561,0)</f>
        <v>0</v>
      </c>
      <c r="BF561" s="231">
        <f>IF(O561="snížená",K561,0)</f>
        <v>0</v>
      </c>
      <c r="BG561" s="231">
        <f>IF(O561="zákl. přenesená",K561,0)</f>
        <v>0</v>
      </c>
      <c r="BH561" s="231">
        <f>IF(O561="sníž. přenesená",K561,0)</f>
        <v>0</v>
      </c>
      <c r="BI561" s="231">
        <f>IF(O561="nulová",K561,0)</f>
        <v>0</v>
      </c>
      <c r="BJ561" s="19" t="s">
        <v>84</v>
      </c>
      <c r="BK561" s="231">
        <f>ROUND(P561*H561,2)</f>
        <v>0</v>
      </c>
      <c r="BL561" s="19" t="s">
        <v>302</v>
      </c>
      <c r="BM561" s="230" t="s">
        <v>3125</v>
      </c>
    </row>
    <row r="562" s="2" customFormat="1">
      <c r="A562" s="40"/>
      <c r="B562" s="41"/>
      <c r="C562" s="42"/>
      <c r="D562" s="232" t="s">
        <v>220</v>
      </c>
      <c r="E562" s="42"/>
      <c r="F562" s="233" t="s">
        <v>1432</v>
      </c>
      <c r="G562" s="42"/>
      <c r="H562" s="42"/>
      <c r="I562" s="234"/>
      <c r="J562" s="234"/>
      <c r="K562" s="42"/>
      <c r="L562" s="42"/>
      <c r="M562" s="46"/>
      <c r="N562" s="235"/>
      <c r="O562" s="236"/>
      <c r="P562" s="86"/>
      <c r="Q562" s="86"/>
      <c r="R562" s="86"/>
      <c r="S562" s="86"/>
      <c r="T562" s="86"/>
      <c r="U562" s="86"/>
      <c r="V562" s="86"/>
      <c r="W562" s="86"/>
      <c r="X562" s="87"/>
      <c r="Y562" s="40"/>
      <c r="Z562" s="40"/>
      <c r="AA562" s="40"/>
      <c r="AB562" s="40"/>
      <c r="AC562" s="40"/>
      <c r="AD562" s="40"/>
      <c r="AE562" s="40"/>
      <c r="AT562" s="19" t="s">
        <v>220</v>
      </c>
      <c r="AU562" s="19" t="s">
        <v>86</v>
      </c>
    </row>
    <row r="563" s="12" customFormat="1" ht="22.8" customHeight="1">
      <c r="A563" s="12"/>
      <c r="B563" s="201"/>
      <c r="C563" s="202"/>
      <c r="D563" s="203" t="s">
        <v>76</v>
      </c>
      <c r="E563" s="216" t="s">
        <v>2271</v>
      </c>
      <c r="F563" s="216" t="s">
        <v>2272</v>
      </c>
      <c r="G563" s="202"/>
      <c r="H563" s="202"/>
      <c r="I563" s="205"/>
      <c r="J563" s="205"/>
      <c r="K563" s="217">
        <f>BK563</f>
        <v>0</v>
      </c>
      <c r="L563" s="202"/>
      <c r="M563" s="207"/>
      <c r="N563" s="208"/>
      <c r="O563" s="209"/>
      <c r="P563" s="209"/>
      <c r="Q563" s="210">
        <f>SUM(Q564:Q566)</f>
        <v>0</v>
      </c>
      <c r="R563" s="210">
        <f>SUM(R564:R566)</f>
        <v>0</v>
      </c>
      <c r="S563" s="209"/>
      <c r="T563" s="211">
        <f>SUM(T564:T566)</f>
        <v>0</v>
      </c>
      <c r="U563" s="209"/>
      <c r="V563" s="211">
        <f>SUM(V564:V566)</f>
        <v>0</v>
      </c>
      <c r="W563" s="209"/>
      <c r="X563" s="212">
        <f>SUM(X564:X566)</f>
        <v>0.26729999999999998</v>
      </c>
      <c r="Y563" s="12"/>
      <c r="Z563" s="12"/>
      <c r="AA563" s="12"/>
      <c r="AB563" s="12"/>
      <c r="AC563" s="12"/>
      <c r="AD563" s="12"/>
      <c r="AE563" s="12"/>
      <c r="AR563" s="213" t="s">
        <v>86</v>
      </c>
      <c r="AT563" s="214" t="s">
        <v>76</v>
      </c>
      <c r="AU563" s="214" t="s">
        <v>84</v>
      </c>
      <c r="AY563" s="213" t="s">
        <v>211</v>
      </c>
      <c r="BK563" s="215">
        <f>SUM(BK564:BK566)</f>
        <v>0</v>
      </c>
    </row>
    <row r="564" s="2" customFormat="1" ht="24.15" customHeight="1">
      <c r="A564" s="40"/>
      <c r="B564" s="41"/>
      <c r="C564" s="218" t="s">
        <v>1335</v>
      </c>
      <c r="D564" s="218" t="s">
        <v>213</v>
      </c>
      <c r="E564" s="219" t="s">
        <v>2273</v>
      </c>
      <c r="F564" s="220" t="s">
        <v>2274</v>
      </c>
      <c r="G564" s="221" t="s">
        <v>272</v>
      </c>
      <c r="H564" s="222">
        <v>89.099999999999994</v>
      </c>
      <c r="I564" s="223"/>
      <c r="J564" s="223"/>
      <c r="K564" s="224">
        <f>ROUND(P564*H564,2)</f>
        <v>0</v>
      </c>
      <c r="L564" s="220" t="s">
        <v>217</v>
      </c>
      <c r="M564" s="46"/>
      <c r="N564" s="225" t="s">
        <v>22</v>
      </c>
      <c r="O564" s="226" t="s">
        <v>46</v>
      </c>
      <c r="P564" s="227">
        <f>I564+J564</f>
        <v>0</v>
      </c>
      <c r="Q564" s="227">
        <f>ROUND(I564*H564,2)</f>
        <v>0</v>
      </c>
      <c r="R564" s="227">
        <f>ROUND(J564*H564,2)</f>
        <v>0</v>
      </c>
      <c r="S564" s="86"/>
      <c r="T564" s="228">
        <f>S564*H564</f>
        <v>0</v>
      </c>
      <c r="U564" s="228">
        <v>0</v>
      </c>
      <c r="V564" s="228">
        <f>U564*H564</f>
        <v>0</v>
      </c>
      <c r="W564" s="228">
        <v>0.0030000000000000001</v>
      </c>
      <c r="X564" s="229">
        <f>W564*H564</f>
        <v>0.26729999999999998</v>
      </c>
      <c r="Y564" s="40"/>
      <c r="Z564" s="40"/>
      <c r="AA564" s="40"/>
      <c r="AB564" s="40"/>
      <c r="AC564" s="40"/>
      <c r="AD564" s="40"/>
      <c r="AE564" s="40"/>
      <c r="AR564" s="230" t="s">
        <v>302</v>
      </c>
      <c r="AT564" s="230" t="s">
        <v>213</v>
      </c>
      <c r="AU564" s="230" t="s">
        <v>86</v>
      </c>
      <c r="AY564" s="19" t="s">
        <v>211</v>
      </c>
      <c r="BE564" s="231">
        <f>IF(O564="základní",K564,0)</f>
        <v>0</v>
      </c>
      <c r="BF564" s="231">
        <f>IF(O564="snížená",K564,0)</f>
        <v>0</v>
      </c>
      <c r="BG564" s="231">
        <f>IF(O564="zákl. přenesená",K564,0)</f>
        <v>0</v>
      </c>
      <c r="BH564" s="231">
        <f>IF(O564="sníž. přenesená",K564,0)</f>
        <v>0</v>
      </c>
      <c r="BI564" s="231">
        <f>IF(O564="nulová",K564,0)</f>
        <v>0</v>
      </c>
      <c r="BJ564" s="19" t="s">
        <v>84</v>
      </c>
      <c r="BK564" s="231">
        <f>ROUND(P564*H564,2)</f>
        <v>0</v>
      </c>
      <c r="BL564" s="19" t="s">
        <v>302</v>
      </c>
      <c r="BM564" s="230" t="s">
        <v>3126</v>
      </c>
    </row>
    <row r="565" s="2" customFormat="1">
      <c r="A565" s="40"/>
      <c r="B565" s="41"/>
      <c r="C565" s="42"/>
      <c r="D565" s="232" t="s">
        <v>220</v>
      </c>
      <c r="E565" s="42"/>
      <c r="F565" s="233" t="s">
        <v>2276</v>
      </c>
      <c r="G565" s="42"/>
      <c r="H565" s="42"/>
      <c r="I565" s="234"/>
      <c r="J565" s="234"/>
      <c r="K565" s="42"/>
      <c r="L565" s="42"/>
      <c r="M565" s="46"/>
      <c r="N565" s="235"/>
      <c r="O565" s="236"/>
      <c r="P565" s="86"/>
      <c r="Q565" s="86"/>
      <c r="R565" s="86"/>
      <c r="S565" s="86"/>
      <c r="T565" s="86"/>
      <c r="U565" s="86"/>
      <c r="V565" s="86"/>
      <c r="W565" s="86"/>
      <c r="X565" s="87"/>
      <c r="Y565" s="40"/>
      <c r="Z565" s="40"/>
      <c r="AA565" s="40"/>
      <c r="AB565" s="40"/>
      <c r="AC565" s="40"/>
      <c r="AD565" s="40"/>
      <c r="AE565" s="40"/>
      <c r="AT565" s="19" t="s">
        <v>220</v>
      </c>
      <c r="AU565" s="19" t="s">
        <v>86</v>
      </c>
    </row>
    <row r="566" s="13" customFormat="1">
      <c r="A566" s="13"/>
      <c r="B566" s="237"/>
      <c r="C566" s="238"/>
      <c r="D566" s="232" t="s">
        <v>222</v>
      </c>
      <c r="E566" s="239" t="s">
        <v>22</v>
      </c>
      <c r="F566" s="240" t="s">
        <v>3127</v>
      </c>
      <c r="G566" s="238"/>
      <c r="H566" s="241">
        <v>89.099999999999994</v>
      </c>
      <c r="I566" s="242"/>
      <c r="J566" s="242"/>
      <c r="K566" s="238"/>
      <c r="L566" s="238"/>
      <c r="M566" s="243"/>
      <c r="N566" s="244"/>
      <c r="O566" s="245"/>
      <c r="P566" s="245"/>
      <c r="Q566" s="245"/>
      <c r="R566" s="245"/>
      <c r="S566" s="245"/>
      <c r="T566" s="245"/>
      <c r="U566" s="245"/>
      <c r="V566" s="245"/>
      <c r="W566" s="245"/>
      <c r="X566" s="246"/>
      <c r="Y566" s="13"/>
      <c r="Z566" s="13"/>
      <c r="AA566" s="13"/>
      <c r="AB566" s="13"/>
      <c r="AC566" s="13"/>
      <c r="AD566" s="13"/>
      <c r="AE566" s="13"/>
      <c r="AT566" s="247" t="s">
        <v>222</v>
      </c>
      <c r="AU566" s="247" t="s">
        <v>86</v>
      </c>
      <c r="AV566" s="13" t="s">
        <v>86</v>
      </c>
      <c r="AW566" s="13" t="s">
        <v>5</v>
      </c>
      <c r="AX566" s="13" t="s">
        <v>84</v>
      </c>
      <c r="AY566" s="247" t="s">
        <v>211</v>
      </c>
    </row>
    <row r="567" s="12" customFormat="1" ht="22.8" customHeight="1">
      <c r="A567" s="12"/>
      <c r="B567" s="201"/>
      <c r="C567" s="202"/>
      <c r="D567" s="203" t="s">
        <v>76</v>
      </c>
      <c r="E567" s="216" t="s">
        <v>1433</v>
      </c>
      <c r="F567" s="216" t="s">
        <v>1434</v>
      </c>
      <c r="G567" s="202"/>
      <c r="H567" s="202"/>
      <c r="I567" s="205"/>
      <c r="J567" s="205"/>
      <c r="K567" s="217">
        <f>BK567</f>
        <v>0</v>
      </c>
      <c r="L567" s="202"/>
      <c r="M567" s="207"/>
      <c r="N567" s="208"/>
      <c r="O567" s="209"/>
      <c r="P567" s="209"/>
      <c r="Q567" s="210">
        <f>SUM(Q568:Q579)</f>
        <v>0</v>
      </c>
      <c r="R567" s="210">
        <f>SUM(R568:R579)</f>
        <v>0</v>
      </c>
      <c r="S567" s="209"/>
      <c r="T567" s="211">
        <f>SUM(T568:T579)</f>
        <v>0</v>
      </c>
      <c r="U567" s="209"/>
      <c r="V567" s="211">
        <f>SUM(V568:V579)</f>
        <v>0.032452880000000003</v>
      </c>
      <c r="W567" s="209"/>
      <c r="X567" s="212">
        <f>SUM(X568:X579)</f>
        <v>0</v>
      </c>
      <c r="Y567" s="12"/>
      <c r="Z567" s="12"/>
      <c r="AA567" s="12"/>
      <c r="AB567" s="12"/>
      <c r="AC567" s="12"/>
      <c r="AD567" s="12"/>
      <c r="AE567" s="12"/>
      <c r="AR567" s="213" t="s">
        <v>86</v>
      </c>
      <c r="AT567" s="214" t="s">
        <v>76</v>
      </c>
      <c r="AU567" s="214" t="s">
        <v>84</v>
      </c>
      <c r="AY567" s="213" t="s">
        <v>211</v>
      </c>
      <c r="BK567" s="215">
        <f>SUM(BK568:BK579)</f>
        <v>0</v>
      </c>
    </row>
    <row r="568" s="2" customFormat="1" ht="24.15" customHeight="1">
      <c r="A568" s="40"/>
      <c r="B568" s="41"/>
      <c r="C568" s="218" t="s">
        <v>1341</v>
      </c>
      <c r="D568" s="218" t="s">
        <v>213</v>
      </c>
      <c r="E568" s="219" t="s">
        <v>1436</v>
      </c>
      <c r="F568" s="220" t="s">
        <v>1437</v>
      </c>
      <c r="G568" s="221" t="s">
        <v>272</v>
      </c>
      <c r="H568" s="222">
        <v>13</v>
      </c>
      <c r="I568" s="223"/>
      <c r="J568" s="223"/>
      <c r="K568" s="224">
        <f>ROUND(P568*H568,2)</f>
        <v>0</v>
      </c>
      <c r="L568" s="220" t="s">
        <v>217</v>
      </c>
      <c r="M568" s="46"/>
      <c r="N568" s="225" t="s">
        <v>22</v>
      </c>
      <c r="O568" s="226" t="s">
        <v>46</v>
      </c>
      <c r="P568" s="227">
        <f>I568+J568</f>
        <v>0</v>
      </c>
      <c r="Q568" s="227">
        <f>ROUND(I568*H568,2)</f>
        <v>0</v>
      </c>
      <c r="R568" s="227">
        <f>ROUND(J568*H568,2)</f>
        <v>0</v>
      </c>
      <c r="S568" s="86"/>
      <c r="T568" s="228">
        <f>S568*H568</f>
        <v>0</v>
      </c>
      <c r="U568" s="228">
        <v>0.00013999999999999999</v>
      </c>
      <c r="V568" s="228">
        <f>U568*H568</f>
        <v>0.0018199999999999998</v>
      </c>
      <c r="W568" s="228">
        <v>0</v>
      </c>
      <c r="X568" s="229">
        <f>W568*H568</f>
        <v>0</v>
      </c>
      <c r="Y568" s="40"/>
      <c r="Z568" s="40"/>
      <c r="AA568" s="40"/>
      <c r="AB568" s="40"/>
      <c r="AC568" s="40"/>
      <c r="AD568" s="40"/>
      <c r="AE568" s="40"/>
      <c r="AR568" s="230" t="s">
        <v>302</v>
      </c>
      <c r="AT568" s="230" t="s">
        <v>213</v>
      </c>
      <c r="AU568" s="230" t="s">
        <v>86</v>
      </c>
      <c r="AY568" s="19" t="s">
        <v>211</v>
      </c>
      <c r="BE568" s="231">
        <f>IF(O568="základní",K568,0)</f>
        <v>0</v>
      </c>
      <c r="BF568" s="231">
        <f>IF(O568="snížená",K568,0)</f>
        <v>0</v>
      </c>
      <c r="BG568" s="231">
        <f>IF(O568="zákl. přenesená",K568,0)</f>
        <v>0</v>
      </c>
      <c r="BH568" s="231">
        <f>IF(O568="sníž. přenesená",K568,0)</f>
        <v>0</v>
      </c>
      <c r="BI568" s="231">
        <f>IF(O568="nulová",K568,0)</f>
        <v>0</v>
      </c>
      <c r="BJ568" s="19" t="s">
        <v>84</v>
      </c>
      <c r="BK568" s="231">
        <f>ROUND(P568*H568,2)</f>
        <v>0</v>
      </c>
      <c r="BL568" s="19" t="s">
        <v>302</v>
      </c>
      <c r="BM568" s="230" t="s">
        <v>3128</v>
      </c>
    </row>
    <row r="569" s="2" customFormat="1">
      <c r="A569" s="40"/>
      <c r="B569" s="41"/>
      <c r="C569" s="42"/>
      <c r="D569" s="232" t="s">
        <v>220</v>
      </c>
      <c r="E569" s="42"/>
      <c r="F569" s="233" t="s">
        <v>1439</v>
      </c>
      <c r="G569" s="42"/>
      <c r="H569" s="42"/>
      <c r="I569" s="234"/>
      <c r="J569" s="234"/>
      <c r="K569" s="42"/>
      <c r="L569" s="42"/>
      <c r="M569" s="46"/>
      <c r="N569" s="235"/>
      <c r="O569" s="236"/>
      <c r="P569" s="86"/>
      <c r="Q569" s="86"/>
      <c r="R569" s="86"/>
      <c r="S569" s="86"/>
      <c r="T569" s="86"/>
      <c r="U569" s="86"/>
      <c r="V569" s="86"/>
      <c r="W569" s="86"/>
      <c r="X569" s="87"/>
      <c r="Y569" s="40"/>
      <c r="Z569" s="40"/>
      <c r="AA569" s="40"/>
      <c r="AB569" s="40"/>
      <c r="AC569" s="40"/>
      <c r="AD569" s="40"/>
      <c r="AE569" s="40"/>
      <c r="AT569" s="19" t="s">
        <v>220</v>
      </c>
      <c r="AU569" s="19" t="s">
        <v>86</v>
      </c>
    </row>
    <row r="570" s="13" customFormat="1">
      <c r="A570" s="13"/>
      <c r="B570" s="237"/>
      <c r="C570" s="238"/>
      <c r="D570" s="232" t="s">
        <v>222</v>
      </c>
      <c r="E570" s="239" t="s">
        <v>22</v>
      </c>
      <c r="F570" s="240" t="s">
        <v>3129</v>
      </c>
      <c r="G570" s="238"/>
      <c r="H570" s="241">
        <v>13</v>
      </c>
      <c r="I570" s="242"/>
      <c r="J570" s="242"/>
      <c r="K570" s="238"/>
      <c r="L570" s="238"/>
      <c r="M570" s="243"/>
      <c r="N570" s="244"/>
      <c r="O570" s="245"/>
      <c r="P570" s="245"/>
      <c r="Q570" s="245"/>
      <c r="R570" s="245"/>
      <c r="S570" s="245"/>
      <c r="T570" s="245"/>
      <c r="U570" s="245"/>
      <c r="V570" s="245"/>
      <c r="W570" s="245"/>
      <c r="X570" s="246"/>
      <c r="Y570" s="13"/>
      <c r="Z570" s="13"/>
      <c r="AA570" s="13"/>
      <c r="AB570" s="13"/>
      <c r="AC570" s="13"/>
      <c r="AD570" s="13"/>
      <c r="AE570" s="13"/>
      <c r="AT570" s="247" t="s">
        <v>222</v>
      </c>
      <c r="AU570" s="247" t="s">
        <v>86</v>
      </c>
      <c r="AV570" s="13" t="s">
        <v>86</v>
      </c>
      <c r="AW570" s="13" t="s">
        <v>5</v>
      </c>
      <c r="AX570" s="13" t="s">
        <v>84</v>
      </c>
      <c r="AY570" s="247" t="s">
        <v>211</v>
      </c>
    </row>
    <row r="571" s="2" customFormat="1" ht="24.15" customHeight="1">
      <c r="A571" s="40"/>
      <c r="B571" s="41"/>
      <c r="C571" s="218" t="s">
        <v>1346</v>
      </c>
      <c r="D571" s="218" t="s">
        <v>213</v>
      </c>
      <c r="E571" s="219" t="s">
        <v>1441</v>
      </c>
      <c r="F571" s="220" t="s">
        <v>1442</v>
      </c>
      <c r="G571" s="221" t="s">
        <v>272</v>
      </c>
      <c r="H571" s="222">
        <v>13</v>
      </c>
      <c r="I571" s="223"/>
      <c r="J571" s="223"/>
      <c r="K571" s="224">
        <f>ROUND(P571*H571,2)</f>
        <v>0</v>
      </c>
      <c r="L571" s="220" t="s">
        <v>217</v>
      </c>
      <c r="M571" s="46"/>
      <c r="N571" s="225" t="s">
        <v>22</v>
      </c>
      <c r="O571" s="226" t="s">
        <v>46</v>
      </c>
      <c r="P571" s="227">
        <f>I571+J571</f>
        <v>0</v>
      </c>
      <c r="Q571" s="227">
        <f>ROUND(I571*H571,2)</f>
        <v>0</v>
      </c>
      <c r="R571" s="227">
        <f>ROUND(J571*H571,2)</f>
        <v>0</v>
      </c>
      <c r="S571" s="86"/>
      <c r="T571" s="228">
        <f>S571*H571</f>
        <v>0</v>
      </c>
      <c r="U571" s="228">
        <v>0.00072480000000000005</v>
      </c>
      <c r="V571" s="228">
        <f>U571*H571</f>
        <v>0.0094224000000000009</v>
      </c>
      <c r="W571" s="228">
        <v>0</v>
      </c>
      <c r="X571" s="229">
        <f>W571*H571</f>
        <v>0</v>
      </c>
      <c r="Y571" s="40"/>
      <c r="Z571" s="40"/>
      <c r="AA571" s="40"/>
      <c r="AB571" s="40"/>
      <c r="AC571" s="40"/>
      <c r="AD571" s="40"/>
      <c r="AE571" s="40"/>
      <c r="AR571" s="230" t="s">
        <v>302</v>
      </c>
      <c r="AT571" s="230" t="s">
        <v>213</v>
      </c>
      <c r="AU571" s="230" t="s">
        <v>86</v>
      </c>
      <c r="AY571" s="19" t="s">
        <v>211</v>
      </c>
      <c r="BE571" s="231">
        <f>IF(O571="základní",K571,0)</f>
        <v>0</v>
      </c>
      <c r="BF571" s="231">
        <f>IF(O571="snížená",K571,0)</f>
        <v>0</v>
      </c>
      <c r="BG571" s="231">
        <f>IF(O571="zákl. přenesená",K571,0)</f>
        <v>0</v>
      </c>
      <c r="BH571" s="231">
        <f>IF(O571="sníž. přenesená",K571,0)</f>
        <v>0</v>
      </c>
      <c r="BI571" s="231">
        <f>IF(O571="nulová",K571,0)</f>
        <v>0</v>
      </c>
      <c r="BJ571" s="19" t="s">
        <v>84</v>
      </c>
      <c r="BK571" s="231">
        <f>ROUND(P571*H571,2)</f>
        <v>0</v>
      </c>
      <c r="BL571" s="19" t="s">
        <v>302</v>
      </c>
      <c r="BM571" s="230" t="s">
        <v>3130</v>
      </c>
    </row>
    <row r="572" s="2" customFormat="1">
      <c r="A572" s="40"/>
      <c r="B572" s="41"/>
      <c r="C572" s="42"/>
      <c r="D572" s="232" t="s">
        <v>220</v>
      </c>
      <c r="E572" s="42"/>
      <c r="F572" s="233" t="s">
        <v>1444</v>
      </c>
      <c r="G572" s="42"/>
      <c r="H572" s="42"/>
      <c r="I572" s="234"/>
      <c r="J572" s="234"/>
      <c r="K572" s="42"/>
      <c r="L572" s="42"/>
      <c r="M572" s="46"/>
      <c r="N572" s="235"/>
      <c r="O572" s="236"/>
      <c r="P572" s="86"/>
      <c r="Q572" s="86"/>
      <c r="R572" s="86"/>
      <c r="S572" s="86"/>
      <c r="T572" s="86"/>
      <c r="U572" s="86"/>
      <c r="V572" s="86"/>
      <c r="W572" s="86"/>
      <c r="X572" s="87"/>
      <c r="Y572" s="40"/>
      <c r="Z572" s="40"/>
      <c r="AA572" s="40"/>
      <c r="AB572" s="40"/>
      <c r="AC572" s="40"/>
      <c r="AD572" s="40"/>
      <c r="AE572" s="40"/>
      <c r="AT572" s="19" t="s">
        <v>220</v>
      </c>
      <c r="AU572" s="19" t="s">
        <v>86</v>
      </c>
    </row>
    <row r="573" s="2" customFormat="1" ht="24.15" customHeight="1">
      <c r="A573" s="40"/>
      <c r="B573" s="41"/>
      <c r="C573" s="218" t="s">
        <v>1351</v>
      </c>
      <c r="D573" s="218" t="s">
        <v>213</v>
      </c>
      <c r="E573" s="219" t="s">
        <v>1446</v>
      </c>
      <c r="F573" s="220" t="s">
        <v>1447</v>
      </c>
      <c r="G573" s="221" t="s">
        <v>272</v>
      </c>
      <c r="H573" s="222">
        <v>33.100000000000001</v>
      </c>
      <c r="I573" s="223"/>
      <c r="J573" s="223"/>
      <c r="K573" s="224">
        <f>ROUND(P573*H573,2)</f>
        <v>0</v>
      </c>
      <c r="L573" s="220" t="s">
        <v>217</v>
      </c>
      <c r="M573" s="46"/>
      <c r="N573" s="225" t="s">
        <v>22</v>
      </c>
      <c r="O573" s="226" t="s">
        <v>46</v>
      </c>
      <c r="P573" s="227">
        <f>I573+J573</f>
        <v>0</v>
      </c>
      <c r="Q573" s="227">
        <f>ROUND(I573*H573,2)</f>
        <v>0</v>
      </c>
      <c r="R573" s="227">
        <f>ROUND(J573*H573,2)</f>
        <v>0</v>
      </c>
      <c r="S573" s="86"/>
      <c r="T573" s="228">
        <f>S573*H573</f>
        <v>0</v>
      </c>
      <c r="U573" s="228">
        <v>0</v>
      </c>
      <c r="V573" s="228">
        <f>U573*H573</f>
        <v>0</v>
      </c>
      <c r="W573" s="228">
        <v>0</v>
      </c>
      <c r="X573" s="229">
        <f>W573*H573</f>
        <v>0</v>
      </c>
      <c r="Y573" s="40"/>
      <c r="Z573" s="40"/>
      <c r="AA573" s="40"/>
      <c r="AB573" s="40"/>
      <c r="AC573" s="40"/>
      <c r="AD573" s="40"/>
      <c r="AE573" s="40"/>
      <c r="AR573" s="230" t="s">
        <v>302</v>
      </c>
      <c r="AT573" s="230" t="s">
        <v>213</v>
      </c>
      <c r="AU573" s="230" t="s">
        <v>86</v>
      </c>
      <c r="AY573" s="19" t="s">
        <v>211</v>
      </c>
      <c r="BE573" s="231">
        <f>IF(O573="základní",K573,0)</f>
        <v>0</v>
      </c>
      <c r="BF573" s="231">
        <f>IF(O573="snížená",K573,0)</f>
        <v>0</v>
      </c>
      <c r="BG573" s="231">
        <f>IF(O573="zákl. přenesená",K573,0)</f>
        <v>0</v>
      </c>
      <c r="BH573" s="231">
        <f>IF(O573="sníž. přenesená",K573,0)</f>
        <v>0</v>
      </c>
      <c r="BI573" s="231">
        <f>IF(O573="nulová",K573,0)</f>
        <v>0</v>
      </c>
      <c r="BJ573" s="19" t="s">
        <v>84</v>
      </c>
      <c r="BK573" s="231">
        <f>ROUND(P573*H573,2)</f>
        <v>0</v>
      </c>
      <c r="BL573" s="19" t="s">
        <v>302</v>
      </c>
      <c r="BM573" s="230" t="s">
        <v>3131</v>
      </c>
    </row>
    <row r="574" s="2" customFormat="1">
      <c r="A574" s="40"/>
      <c r="B574" s="41"/>
      <c r="C574" s="42"/>
      <c r="D574" s="232" t="s">
        <v>220</v>
      </c>
      <c r="E574" s="42"/>
      <c r="F574" s="233" t="s">
        <v>1449</v>
      </c>
      <c r="G574" s="42"/>
      <c r="H574" s="42"/>
      <c r="I574" s="234"/>
      <c r="J574" s="234"/>
      <c r="K574" s="42"/>
      <c r="L574" s="42"/>
      <c r="M574" s="46"/>
      <c r="N574" s="235"/>
      <c r="O574" s="236"/>
      <c r="P574" s="86"/>
      <c r="Q574" s="86"/>
      <c r="R574" s="86"/>
      <c r="S574" s="86"/>
      <c r="T574" s="86"/>
      <c r="U574" s="86"/>
      <c r="V574" s="86"/>
      <c r="W574" s="86"/>
      <c r="X574" s="87"/>
      <c r="Y574" s="40"/>
      <c r="Z574" s="40"/>
      <c r="AA574" s="40"/>
      <c r="AB574" s="40"/>
      <c r="AC574" s="40"/>
      <c r="AD574" s="40"/>
      <c r="AE574" s="40"/>
      <c r="AT574" s="19" t="s">
        <v>220</v>
      </c>
      <c r="AU574" s="19" t="s">
        <v>86</v>
      </c>
    </row>
    <row r="575" s="13" customFormat="1">
      <c r="A575" s="13"/>
      <c r="B575" s="237"/>
      <c r="C575" s="238"/>
      <c r="D575" s="232" t="s">
        <v>222</v>
      </c>
      <c r="E575" s="239" t="s">
        <v>22</v>
      </c>
      <c r="F575" s="240" t="s">
        <v>3132</v>
      </c>
      <c r="G575" s="238"/>
      <c r="H575" s="241">
        <v>33.100000000000001</v>
      </c>
      <c r="I575" s="242"/>
      <c r="J575" s="242"/>
      <c r="K575" s="238"/>
      <c r="L575" s="238"/>
      <c r="M575" s="243"/>
      <c r="N575" s="244"/>
      <c r="O575" s="245"/>
      <c r="P575" s="245"/>
      <c r="Q575" s="245"/>
      <c r="R575" s="245"/>
      <c r="S575" s="245"/>
      <c r="T575" s="245"/>
      <c r="U575" s="245"/>
      <c r="V575" s="245"/>
      <c r="W575" s="245"/>
      <c r="X575" s="246"/>
      <c r="Y575" s="13"/>
      <c r="Z575" s="13"/>
      <c r="AA575" s="13"/>
      <c r="AB575" s="13"/>
      <c r="AC575" s="13"/>
      <c r="AD575" s="13"/>
      <c r="AE575" s="13"/>
      <c r="AT575" s="247" t="s">
        <v>222</v>
      </c>
      <c r="AU575" s="247" t="s">
        <v>86</v>
      </c>
      <c r="AV575" s="13" t="s">
        <v>86</v>
      </c>
      <c r="AW575" s="13" t="s">
        <v>5</v>
      </c>
      <c r="AX575" s="13" t="s">
        <v>84</v>
      </c>
      <c r="AY575" s="247" t="s">
        <v>211</v>
      </c>
    </row>
    <row r="576" s="2" customFormat="1" ht="24.15" customHeight="1">
      <c r="A576" s="40"/>
      <c r="B576" s="41"/>
      <c r="C576" s="218" t="s">
        <v>1355</v>
      </c>
      <c r="D576" s="218" t="s">
        <v>213</v>
      </c>
      <c r="E576" s="219" t="s">
        <v>2321</v>
      </c>
      <c r="F576" s="220" t="s">
        <v>2322</v>
      </c>
      <c r="G576" s="221" t="s">
        <v>272</v>
      </c>
      <c r="H576" s="222">
        <v>33.100000000000001</v>
      </c>
      <c r="I576" s="223"/>
      <c r="J576" s="223"/>
      <c r="K576" s="224">
        <f>ROUND(P576*H576,2)</f>
        <v>0</v>
      </c>
      <c r="L576" s="220" t="s">
        <v>217</v>
      </c>
      <c r="M576" s="46"/>
      <c r="N576" s="225" t="s">
        <v>22</v>
      </c>
      <c r="O576" s="226" t="s">
        <v>46</v>
      </c>
      <c r="P576" s="227">
        <f>I576+J576</f>
        <v>0</v>
      </c>
      <c r="Q576" s="227">
        <f>ROUND(I576*H576,2)</f>
        <v>0</v>
      </c>
      <c r="R576" s="227">
        <f>ROUND(J576*H576,2)</f>
        <v>0</v>
      </c>
      <c r="S576" s="86"/>
      <c r="T576" s="228">
        <f>S576*H576</f>
        <v>0</v>
      </c>
      <c r="U576" s="228">
        <v>0.000156</v>
      </c>
      <c r="V576" s="228">
        <f>U576*H576</f>
        <v>0.0051636</v>
      </c>
      <c r="W576" s="228">
        <v>0</v>
      </c>
      <c r="X576" s="229">
        <f>W576*H576</f>
        <v>0</v>
      </c>
      <c r="Y576" s="40"/>
      <c r="Z576" s="40"/>
      <c r="AA576" s="40"/>
      <c r="AB576" s="40"/>
      <c r="AC576" s="40"/>
      <c r="AD576" s="40"/>
      <c r="AE576" s="40"/>
      <c r="AR576" s="230" t="s">
        <v>302</v>
      </c>
      <c r="AT576" s="230" t="s">
        <v>213</v>
      </c>
      <c r="AU576" s="230" t="s">
        <v>86</v>
      </c>
      <c r="AY576" s="19" t="s">
        <v>211</v>
      </c>
      <c r="BE576" s="231">
        <f>IF(O576="základní",K576,0)</f>
        <v>0</v>
      </c>
      <c r="BF576" s="231">
        <f>IF(O576="snížená",K576,0)</f>
        <v>0</v>
      </c>
      <c r="BG576" s="231">
        <f>IF(O576="zákl. přenesená",K576,0)</f>
        <v>0</v>
      </c>
      <c r="BH576" s="231">
        <f>IF(O576="sníž. přenesená",K576,0)</f>
        <v>0</v>
      </c>
      <c r="BI576" s="231">
        <f>IF(O576="nulová",K576,0)</f>
        <v>0</v>
      </c>
      <c r="BJ576" s="19" t="s">
        <v>84</v>
      </c>
      <c r="BK576" s="231">
        <f>ROUND(P576*H576,2)</f>
        <v>0</v>
      </c>
      <c r="BL576" s="19" t="s">
        <v>302</v>
      </c>
      <c r="BM576" s="230" t="s">
        <v>3133</v>
      </c>
    </row>
    <row r="577" s="2" customFormat="1">
      <c r="A577" s="40"/>
      <c r="B577" s="41"/>
      <c r="C577" s="42"/>
      <c r="D577" s="232" t="s">
        <v>220</v>
      </c>
      <c r="E577" s="42"/>
      <c r="F577" s="233" t="s">
        <v>2324</v>
      </c>
      <c r="G577" s="42"/>
      <c r="H577" s="42"/>
      <c r="I577" s="234"/>
      <c r="J577" s="234"/>
      <c r="K577" s="42"/>
      <c r="L577" s="42"/>
      <c r="M577" s="46"/>
      <c r="N577" s="235"/>
      <c r="O577" s="236"/>
      <c r="P577" s="86"/>
      <c r="Q577" s="86"/>
      <c r="R577" s="86"/>
      <c r="S577" s="86"/>
      <c r="T577" s="86"/>
      <c r="U577" s="86"/>
      <c r="V577" s="86"/>
      <c r="W577" s="86"/>
      <c r="X577" s="87"/>
      <c r="Y577" s="40"/>
      <c r="Z577" s="40"/>
      <c r="AA577" s="40"/>
      <c r="AB577" s="40"/>
      <c r="AC577" s="40"/>
      <c r="AD577" s="40"/>
      <c r="AE577" s="40"/>
      <c r="AT577" s="19" t="s">
        <v>220</v>
      </c>
      <c r="AU577" s="19" t="s">
        <v>86</v>
      </c>
    </row>
    <row r="578" s="2" customFormat="1" ht="24.15" customHeight="1">
      <c r="A578" s="40"/>
      <c r="B578" s="41"/>
      <c r="C578" s="218" t="s">
        <v>1359</v>
      </c>
      <c r="D578" s="218" t="s">
        <v>213</v>
      </c>
      <c r="E578" s="219" t="s">
        <v>2326</v>
      </c>
      <c r="F578" s="220" t="s">
        <v>2327</v>
      </c>
      <c r="G578" s="221" t="s">
        <v>272</v>
      </c>
      <c r="H578" s="222">
        <v>33.100000000000001</v>
      </c>
      <c r="I578" s="223"/>
      <c r="J578" s="223"/>
      <c r="K578" s="224">
        <f>ROUND(P578*H578,2)</f>
        <v>0</v>
      </c>
      <c r="L578" s="220" t="s">
        <v>217</v>
      </c>
      <c r="M578" s="46"/>
      <c r="N578" s="225" t="s">
        <v>22</v>
      </c>
      <c r="O578" s="226" t="s">
        <v>46</v>
      </c>
      <c r="P578" s="227">
        <f>I578+J578</f>
        <v>0</v>
      </c>
      <c r="Q578" s="227">
        <f>ROUND(I578*H578,2)</f>
        <v>0</v>
      </c>
      <c r="R578" s="227">
        <f>ROUND(J578*H578,2)</f>
        <v>0</v>
      </c>
      <c r="S578" s="86"/>
      <c r="T578" s="228">
        <f>S578*H578</f>
        <v>0</v>
      </c>
      <c r="U578" s="228">
        <v>0.00048480000000000002</v>
      </c>
      <c r="V578" s="228">
        <f>U578*H578</f>
        <v>0.016046880000000003</v>
      </c>
      <c r="W578" s="228">
        <v>0</v>
      </c>
      <c r="X578" s="229">
        <f>W578*H578</f>
        <v>0</v>
      </c>
      <c r="Y578" s="40"/>
      <c r="Z578" s="40"/>
      <c r="AA578" s="40"/>
      <c r="AB578" s="40"/>
      <c r="AC578" s="40"/>
      <c r="AD578" s="40"/>
      <c r="AE578" s="40"/>
      <c r="AR578" s="230" t="s">
        <v>302</v>
      </c>
      <c r="AT578" s="230" t="s">
        <v>213</v>
      </c>
      <c r="AU578" s="230" t="s">
        <v>86</v>
      </c>
      <c r="AY578" s="19" t="s">
        <v>211</v>
      </c>
      <c r="BE578" s="231">
        <f>IF(O578="základní",K578,0)</f>
        <v>0</v>
      </c>
      <c r="BF578" s="231">
        <f>IF(O578="snížená",K578,0)</f>
        <v>0</v>
      </c>
      <c r="BG578" s="231">
        <f>IF(O578="zákl. přenesená",K578,0)</f>
        <v>0</v>
      </c>
      <c r="BH578" s="231">
        <f>IF(O578="sníž. přenesená",K578,0)</f>
        <v>0</v>
      </c>
      <c r="BI578" s="231">
        <f>IF(O578="nulová",K578,0)</f>
        <v>0</v>
      </c>
      <c r="BJ578" s="19" t="s">
        <v>84</v>
      </c>
      <c r="BK578" s="231">
        <f>ROUND(P578*H578,2)</f>
        <v>0</v>
      </c>
      <c r="BL578" s="19" t="s">
        <v>302</v>
      </c>
      <c r="BM578" s="230" t="s">
        <v>3134</v>
      </c>
    </row>
    <row r="579" s="2" customFormat="1">
      <c r="A579" s="40"/>
      <c r="B579" s="41"/>
      <c r="C579" s="42"/>
      <c r="D579" s="232" t="s">
        <v>220</v>
      </c>
      <c r="E579" s="42"/>
      <c r="F579" s="233" t="s">
        <v>2329</v>
      </c>
      <c r="G579" s="42"/>
      <c r="H579" s="42"/>
      <c r="I579" s="234"/>
      <c r="J579" s="234"/>
      <c r="K579" s="42"/>
      <c r="L579" s="42"/>
      <c r="M579" s="46"/>
      <c r="N579" s="235"/>
      <c r="O579" s="236"/>
      <c r="P579" s="86"/>
      <c r="Q579" s="86"/>
      <c r="R579" s="86"/>
      <c r="S579" s="86"/>
      <c r="T579" s="86"/>
      <c r="U579" s="86"/>
      <c r="V579" s="86"/>
      <c r="W579" s="86"/>
      <c r="X579" s="87"/>
      <c r="Y579" s="40"/>
      <c r="Z579" s="40"/>
      <c r="AA579" s="40"/>
      <c r="AB579" s="40"/>
      <c r="AC579" s="40"/>
      <c r="AD579" s="40"/>
      <c r="AE579" s="40"/>
      <c r="AT579" s="19" t="s">
        <v>220</v>
      </c>
      <c r="AU579" s="19" t="s">
        <v>86</v>
      </c>
    </row>
    <row r="580" s="12" customFormat="1" ht="22.8" customHeight="1">
      <c r="A580" s="12"/>
      <c r="B580" s="201"/>
      <c r="C580" s="202"/>
      <c r="D580" s="203" t="s">
        <v>76</v>
      </c>
      <c r="E580" s="216" t="s">
        <v>1461</v>
      </c>
      <c r="F580" s="216" t="s">
        <v>1462</v>
      </c>
      <c r="G580" s="202"/>
      <c r="H580" s="202"/>
      <c r="I580" s="205"/>
      <c r="J580" s="205"/>
      <c r="K580" s="217">
        <f>BK580</f>
        <v>0</v>
      </c>
      <c r="L580" s="202"/>
      <c r="M580" s="207"/>
      <c r="N580" s="208"/>
      <c r="O580" s="209"/>
      <c r="P580" s="209"/>
      <c r="Q580" s="210">
        <f>SUM(Q581:Q595)</f>
        <v>0</v>
      </c>
      <c r="R580" s="210">
        <f>SUM(R581:R595)</f>
        <v>0</v>
      </c>
      <c r="S580" s="209"/>
      <c r="T580" s="211">
        <f>SUM(T581:T595)</f>
        <v>0</v>
      </c>
      <c r="U580" s="209"/>
      <c r="V580" s="211">
        <f>SUM(V581:V595)</f>
        <v>0.50806630450000001</v>
      </c>
      <c r="W580" s="209"/>
      <c r="X580" s="212">
        <f>SUM(X581:X595)</f>
        <v>0</v>
      </c>
      <c r="Y580" s="12"/>
      <c r="Z580" s="12"/>
      <c r="AA580" s="12"/>
      <c r="AB580" s="12"/>
      <c r="AC580" s="12"/>
      <c r="AD580" s="12"/>
      <c r="AE580" s="12"/>
      <c r="AR580" s="213" t="s">
        <v>86</v>
      </c>
      <c r="AT580" s="214" t="s">
        <v>76</v>
      </c>
      <c r="AU580" s="214" t="s">
        <v>84</v>
      </c>
      <c r="AY580" s="213" t="s">
        <v>211</v>
      </c>
      <c r="BK580" s="215">
        <f>SUM(BK581:BK595)</f>
        <v>0</v>
      </c>
    </row>
    <row r="581" s="2" customFormat="1" ht="24.15" customHeight="1">
      <c r="A581" s="40"/>
      <c r="B581" s="41"/>
      <c r="C581" s="218" t="s">
        <v>1363</v>
      </c>
      <c r="D581" s="218" t="s">
        <v>213</v>
      </c>
      <c r="E581" s="219" t="s">
        <v>1470</v>
      </c>
      <c r="F581" s="220" t="s">
        <v>1471</v>
      </c>
      <c r="G581" s="221" t="s">
        <v>272</v>
      </c>
      <c r="H581" s="222">
        <v>1059.413</v>
      </c>
      <c r="I581" s="223"/>
      <c r="J581" s="223"/>
      <c r="K581" s="224">
        <f>ROUND(P581*H581,2)</f>
        <v>0</v>
      </c>
      <c r="L581" s="220" t="s">
        <v>217</v>
      </c>
      <c r="M581" s="46"/>
      <c r="N581" s="225" t="s">
        <v>22</v>
      </c>
      <c r="O581" s="226" t="s">
        <v>46</v>
      </c>
      <c r="P581" s="227">
        <f>I581+J581</f>
        <v>0</v>
      </c>
      <c r="Q581" s="227">
        <f>ROUND(I581*H581,2)</f>
        <v>0</v>
      </c>
      <c r="R581" s="227">
        <f>ROUND(J581*H581,2)</f>
        <v>0</v>
      </c>
      <c r="S581" s="86"/>
      <c r="T581" s="228">
        <f>S581*H581</f>
        <v>0</v>
      </c>
      <c r="U581" s="228">
        <v>0.00020120000000000001</v>
      </c>
      <c r="V581" s="228">
        <f>U581*H581</f>
        <v>0.2131538956</v>
      </c>
      <c r="W581" s="228">
        <v>0</v>
      </c>
      <c r="X581" s="229">
        <f>W581*H581</f>
        <v>0</v>
      </c>
      <c r="Y581" s="40"/>
      <c r="Z581" s="40"/>
      <c r="AA581" s="40"/>
      <c r="AB581" s="40"/>
      <c r="AC581" s="40"/>
      <c r="AD581" s="40"/>
      <c r="AE581" s="40"/>
      <c r="AR581" s="230" t="s">
        <v>302</v>
      </c>
      <c r="AT581" s="230" t="s">
        <v>213</v>
      </c>
      <c r="AU581" s="230" t="s">
        <v>86</v>
      </c>
      <c r="AY581" s="19" t="s">
        <v>211</v>
      </c>
      <c r="BE581" s="231">
        <f>IF(O581="základní",K581,0)</f>
        <v>0</v>
      </c>
      <c r="BF581" s="231">
        <f>IF(O581="snížená",K581,0)</f>
        <v>0</v>
      </c>
      <c r="BG581" s="231">
        <f>IF(O581="zákl. přenesená",K581,0)</f>
        <v>0</v>
      </c>
      <c r="BH581" s="231">
        <f>IF(O581="sníž. přenesená",K581,0)</f>
        <v>0</v>
      </c>
      <c r="BI581" s="231">
        <f>IF(O581="nulová",K581,0)</f>
        <v>0</v>
      </c>
      <c r="BJ581" s="19" t="s">
        <v>84</v>
      </c>
      <c r="BK581" s="231">
        <f>ROUND(P581*H581,2)</f>
        <v>0</v>
      </c>
      <c r="BL581" s="19" t="s">
        <v>302</v>
      </c>
      <c r="BM581" s="230" t="s">
        <v>3135</v>
      </c>
    </row>
    <row r="582" s="2" customFormat="1">
      <c r="A582" s="40"/>
      <c r="B582" s="41"/>
      <c r="C582" s="42"/>
      <c r="D582" s="232" t="s">
        <v>220</v>
      </c>
      <c r="E582" s="42"/>
      <c r="F582" s="233" t="s">
        <v>1473</v>
      </c>
      <c r="G582" s="42"/>
      <c r="H582" s="42"/>
      <c r="I582" s="234"/>
      <c r="J582" s="234"/>
      <c r="K582" s="42"/>
      <c r="L582" s="42"/>
      <c r="M582" s="46"/>
      <c r="N582" s="235"/>
      <c r="O582" s="236"/>
      <c r="P582" s="86"/>
      <c r="Q582" s="86"/>
      <c r="R582" s="86"/>
      <c r="S582" s="86"/>
      <c r="T582" s="86"/>
      <c r="U582" s="86"/>
      <c r="V582" s="86"/>
      <c r="W582" s="86"/>
      <c r="X582" s="87"/>
      <c r="Y582" s="40"/>
      <c r="Z582" s="40"/>
      <c r="AA582" s="40"/>
      <c r="AB582" s="40"/>
      <c r="AC582" s="40"/>
      <c r="AD582" s="40"/>
      <c r="AE582" s="40"/>
      <c r="AT582" s="19" t="s">
        <v>220</v>
      </c>
      <c r="AU582" s="19" t="s">
        <v>86</v>
      </c>
    </row>
    <row r="583" s="13" customFormat="1">
      <c r="A583" s="13"/>
      <c r="B583" s="237"/>
      <c r="C583" s="238"/>
      <c r="D583" s="232" t="s">
        <v>222</v>
      </c>
      <c r="E583" s="239" t="s">
        <v>22</v>
      </c>
      <c r="F583" s="240" t="s">
        <v>3136</v>
      </c>
      <c r="G583" s="238"/>
      <c r="H583" s="241">
        <v>1002.221</v>
      </c>
      <c r="I583" s="242"/>
      <c r="J583" s="242"/>
      <c r="K583" s="238"/>
      <c r="L583" s="238"/>
      <c r="M583" s="243"/>
      <c r="N583" s="244"/>
      <c r="O583" s="245"/>
      <c r="P583" s="245"/>
      <c r="Q583" s="245"/>
      <c r="R583" s="245"/>
      <c r="S583" s="245"/>
      <c r="T583" s="245"/>
      <c r="U583" s="245"/>
      <c r="V583" s="245"/>
      <c r="W583" s="245"/>
      <c r="X583" s="246"/>
      <c r="Y583" s="13"/>
      <c r="Z583" s="13"/>
      <c r="AA583" s="13"/>
      <c r="AB583" s="13"/>
      <c r="AC583" s="13"/>
      <c r="AD583" s="13"/>
      <c r="AE583" s="13"/>
      <c r="AT583" s="247" t="s">
        <v>222</v>
      </c>
      <c r="AU583" s="247" t="s">
        <v>86</v>
      </c>
      <c r="AV583" s="13" t="s">
        <v>86</v>
      </c>
      <c r="AW583" s="13" t="s">
        <v>5</v>
      </c>
      <c r="AX583" s="13" t="s">
        <v>77</v>
      </c>
      <c r="AY583" s="247" t="s">
        <v>211</v>
      </c>
    </row>
    <row r="584" s="13" customFormat="1">
      <c r="A584" s="13"/>
      <c r="B584" s="237"/>
      <c r="C584" s="238"/>
      <c r="D584" s="232" t="s">
        <v>222</v>
      </c>
      <c r="E584" s="239" t="s">
        <v>22</v>
      </c>
      <c r="F584" s="240" t="s">
        <v>3137</v>
      </c>
      <c r="G584" s="238"/>
      <c r="H584" s="241">
        <v>57.192</v>
      </c>
      <c r="I584" s="242"/>
      <c r="J584" s="242"/>
      <c r="K584" s="238"/>
      <c r="L584" s="238"/>
      <c r="M584" s="243"/>
      <c r="N584" s="244"/>
      <c r="O584" s="245"/>
      <c r="P584" s="245"/>
      <c r="Q584" s="245"/>
      <c r="R584" s="245"/>
      <c r="S584" s="245"/>
      <c r="T584" s="245"/>
      <c r="U584" s="245"/>
      <c r="V584" s="245"/>
      <c r="W584" s="245"/>
      <c r="X584" s="246"/>
      <c r="Y584" s="13"/>
      <c r="Z584" s="13"/>
      <c r="AA584" s="13"/>
      <c r="AB584" s="13"/>
      <c r="AC584" s="13"/>
      <c r="AD584" s="13"/>
      <c r="AE584" s="13"/>
      <c r="AT584" s="247" t="s">
        <v>222</v>
      </c>
      <c r="AU584" s="247" t="s">
        <v>86</v>
      </c>
      <c r="AV584" s="13" t="s">
        <v>86</v>
      </c>
      <c r="AW584" s="13" t="s">
        <v>5</v>
      </c>
      <c r="AX584" s="13" t="s">
        <v>77</v>
      </c>
      <c r="AY584" s="247" t="s">
        <v>211</v>
      </c>
    </row>
    <row r="585" s="14" customFormat="1">
      <c r="A585" s="14"/>
      <c r="B585" s="248"/>
      <c r="C585" s="249"/>
      <c r="D585" s="232" t="s">
        <v>222</v>
      </c>
      <c r="E585" s="250" t="s">
        <v>22</v>
      </c>
      <c r="F585" s="251" t="s">
        <v>331</v>
      </c>
      <c r="G585" s="249"/>
      <c r="H585" s="252">
        <v>1059.413</v>
      </c>
      <c r="I585" s="253"/>
      <c r="J585" s="253"/>
      <c r="K585" s="249"/>
      <c r="L585" s="249"/>
      <c r="M585" s="254"/>
      <c r="N585" s="255"/>
      <c r="O585" s="256"/>
      <c r="P585" s="256"/>
      <c r="Q585" s="256"/>
      <c r="R585" s="256"/>
      <c r="S585" s="256"/>
      <c r="T585" s="256"/>
      <c r="U585" s="256"/>
      <c r="V585" s="256"/>
      <c r="W585" s="256"/>
      <c r="X585" s="257"/>
      <c r="Y585" s="14"/>
      <c r="Z585" s="14"/>
      <c r="AA585" s="14"/>
      <c r="AB585" s="14"/>
      <c r="AC585" s="14"/>
      <c r="AD585" s="14"/>
      <c r="AE585" s="14"/>
      <c r="AT585" s="258" t="s">
        <v>222</v>
      </c>
      <c r="AU585" s="258" t="s">
        <v>86</v>
      </c>
      <c r="AV585" s="14" t="s">
        <v>218</v>
      </c>
      <c r="AW585" s="14" t="s">
        <v>5</v>
      </c>
      <c r="AX585" s="14" t="s">
        <v>84</v>
      </c>
      <c r="AY585" s="258" t="s">
        <v>211</v>
      </c>
    </row>
    <row r="586" s="2" customFormat="1" ht="24.15" customHeight="1">
      <c r="A586" s="40"/>
      <c r="B586" s="41"/>
      <c r="C586" s="218" t="s">
        <v>1370</v>
      </c>
      <c r="D586" s="218" t="s">
        <v>213</v>
      </c>
      <c r="E586" s="219" t="s">
        <v>1475</v>
      </c>
      <c r="F586" s="220" t="s">
        <v>1476</v>
      </c>
      <c r="G586" s="221" t="s">
        <v>272</v>
      </c>
      <c r="H586" s="222">
        <v>755.11300000000006</v>
      </c>
      <c r="I586" s="223"/>
      <c r="J586" s="223"/>
      <c r="K586" s="224">
        <f>ROUND(P586*H586,2)</f>
        <v>0</v>
      </c>
      <c r="L586" s="220" t="s">
        <v>217</v>
      </c>
      <c r="M586" s="46"/>
      <c r="N586" s="225" t="s">
        <v>22</v>
      </c>
      <c r="O586" s="226" t="s">
        <v>46</v>
      </c>
      <c r="P586" s="227">
        <f>I586+J586</f>
        <v>0</v>
      </c>
      <c r="Q586" s="227">
        <f>ROUND(I586*H586,2)</f>
        <v>0</v>
      </c>
      <c r="R586" s="227">
        <f>ROUND(J586*H586,2)</f>
        <v>0</v>
      </c>
      <c r="S586" s="86"/>
      <c r="T586" s="228">
        <f>S586*H586</f>
        <v>0</v>
      </c>
      <c r="U586" s="228">
        <v>0.00025839999999999999</v>
      </c>
      <c r="V586" s="228">
        <f>U586*H586</f>
        <v>0.19512119920000001</v>
      </c>
      <c r="W586" s="228">
        <v>0</v>
      </c>
      <c r="X586" s="229">
        <f>W586*H586</f>
        <v>0</v>
      </c>
      <c r="Y586" s="40"/>
      <c r="Z586" s="40"/>
      <c r="AA586" s="40"/>
      <c r="AB586" s="40"/>
      <c r="AC586" s="40"/>
      <c r="AD586" s="40"/>
      <c r="AE586" s="40"/>
      <c r="AR586" s="230" t="s">
        <v>302</v>
      </c>
      <c r="AT586" s="230" t="s">
        <v>213</v>
      </c>
      <c r="AU586" s="230" t="s">
        <v>86</v>
      </c>
      <c r="AY586" s="19" t="s">
        <v>211</v>
      </c>
      <c r="BE586" s="231">
        <f>IF(O586="základní",K586,0)</f>
        <v>0</v>
      </c>
      <c r="BF586" s="231">
        <f>IF(O586="snížená",K586,0)</f>
        <v>0</v>
      </c>
      <c r="BG586" s="231">
        <f>IF(O586="zákl. přenesená",K586,0)</f>
        <v>0</v>
      </c>
      <c r="BH586" s="231">
        <f>IF(O586="sníž. přenesená",K586,0)</f>
        <v>0</v>
      </c>
      <c r="BI586" s="231">
        <f>IF(O586="nulová",K586,0)</f>
        <v>0</v>
      </c>
      <c r="BJ586" s="19" t="s">
        <v>84</v>
      </c>
      <c r="BK586" s="231">
        <f>ROUND(P586*H586,2)</f>
        <v>0</v>
      </c>
      <c r="BL586" s="19" t="s">
        <v>302</v>
      </c>
      <c r="BM586" s="230" t="s">
        <v>3138</v>
      </c>
    </row>
    <row r="587" s="2" customFormat="1">
      <c r="A587" s="40"/>
      <c r="B587" s="41"/>
      <c r="C587" s="42"/>
      <c r="D587" s="232" t="s">
        <v>220</v>
      </c>
      <c r="E587" s="42"/>
      <c r="F587" s="233" t="s">
        <v>1478</v>
      </c>
      <c r="G587" s="42"/>
      <c r="H587" s="42"/>
      <c r="I587" s="234"/>
      <c r="J587" s="234"/>
      <c r="K587" s="42"/>
      <c r="L587" s="42"/>
      <c r="M587" s="46"/>
      <c r="N587" s="235"/>
      <c r="O587" s="236"/>
      <c r="P587" s="86"/>
      <c r="Q587" s="86"/>
      <c r="R587" s="86"/>
      <c r="S587" s="86"/>
      <c r="T587" s="86"/>
      <c r="U587" s="86"/>
      <c r="V587" s="86"/>
      <c r="W587" s="86"/>
      <c r="X587" s="87"/>
      <c r="Y587" s="40"/>
      <c r="Z587" s="40"/>
      <c r="AA587" s="40"/>
      <c r="AB587" s="40"/>
      <c r="AC587" s="40"/>
      <c r="AD587" s="40"/>
      <c r="AE587" s="40"/>
      <c r="AT587" s="19" t="s">
        <v>220</v>
      </c>
      <c r="AU587" s="19" t="s">
        <v>86</v>
      </c>
    </row>
    <row r="588" s="13" customFormat="1">
      <c r="A588" s="13"/>
      <c r="B588" s="237"/>
      <c r="C588" s="238"/>
      <c r="D588" s="232" t="s">
        <v>222</v>
      </c>
      <c r="E588" s="239" t="s">
        <v>22</v>
      </c>
      <c r="F588" s="240" t="s">
        <v>3139</v>
      </c>
      <c r="G588" s="238"/>
      <c r="H588" s="241">
        <v>697.92100000000005</v>
      </c>
      <c r="I588" s="242"/>
      <c r="J588" s="242"/>
      <c r="K588" s="238"/>
      <c r="L588" s="238"/>
      <c r="M588" s="243"/>
      <c r="N588" s="244"/>
      <c r="O588" s="245"/>
      <c r="P588" s="245"/>
      <c r="Q588" s="245"/>
      <c r="R588" s="245"/>
      <c r="S588" s="245"/>
      <c r="T588" s="245"/>
      <c r="U588" s="245"/>
      <c r="V588" s="245"/>
      <c r="W588" s="245"/>
      <c r="X588" s="246"/>
      <c r="Y588" s="13"/>
      <c r="Z588" s="13"/>
      <c r="AA588" s="13"/>
      <c r="AB588" s="13"/>
      <c r="AC588" s="13"/>
      <c r="AD588" s="13"/>
      <c r="AE588" s="13"/>
      <c r="AT588" s="247" t="s">
        <v>222</v>
      </c>
      <c r="AU588" s="247" t="s">
        <v>86</v>
      </c>
      <c r="AV588" s="13" t="s">
        <v>86</v>
      </c>
      <c r="AW588" s="13" t="s">
        <v>5</v>
      </c>
      <c r="AX588" s="13" t="s">
        <v>77</v>
      </c>
      <c r="AY588" s="247" t="s">
        <v>211</v>
      </c>
    </row>
    <row r="589" s="13" customFormat="1">
      <c r="A589" s="13"/>
      <c r="B589" s="237"/>
      <c r="C589" s="238"/>
      <c r="D589" s="232" t="s">
        <v>222</v>
      </c>
      <c r="E589" s="239" t="s">
        <v>22</v>
      </c>
      <c r="F589" s="240" t="s">
        <v>3137</v>
      </c>
      <c r="G589" s="238"/>
      <c r="H589" s="241">
        <v>57.192</v>
      </c>
      <c r="I589" s="242"/>
      <c r="J589" s="242"/>
      <c r="K589" s="238"/>
      <c r="L589" s="238"/>
      <c r="M589" s="243"/>
      <c r="N589" s="244"/>
      <c r="O589" s="245"/>
      <c r="P589" s="245"/>
      <c r="Q589" s="245"/>
      <c r="R589" s="245"/>
      <c r="S589" s="245"/>
      <c r="T589" s="245"/>
      <c r="U589" s="245"/>
      <c r="V589" s="245"/>
      <c r="W589" s="245"/>
      <c r="X589" s="246"/>
      <c r="Y589" s="13"/>
      <c r="Z589" s="13"/>
      <c r="AA589" s="13"/>
      <c r="AB589" s="13"/>
      <c r="AC589" s="13"/>
      <c r="AD589" s="13"/>
      <c r="AE589" s="13"/>
      <c r="AT589" s="247" t="s">
        <v>222</v>
      </c>
      <c r="AU589" s="247" t="s">
        <v>86</v>
      </c>
      <c r="AV589" s="13" t="s">
        <v>86</v>
      </c>
      <c r="AW589" s="13" t="s">
        <v>5</v>
      </c>
      <c r="AX589" s="13" t="s">
        <v>77</v>
      </c>
      <c r="AY589" s="247" t="s">
        <v>211</v>
      </c>
    </row>
    <row r="590" s="14" customFormat="1">
      <c r="A590" s="14"/>
      <c r="B590" s="248"/>
      <c r="C590" s="249"/>
      <c r="D590" s="232" t="s">
        <v>222</v>
      </c>
      <c r="E590" s="250" t="s">
        <v>22</v>
      </c>
      <c r="F590" s="251" t="s">
        <v>331</v>
      </c>
      <c r="G590" s="249"/>
      <c r="H590" s="252">
        <v>755.11300000000006</v>
      </c>
      <c r="I590" s="253"/>
      <c r="J590" s="253"/>
      <c r="K590" s="249"/>
      <c r="L590" s="249"/>
      <c r="M590" s="254"/>
      <c r="N590" s="255"/>
      <c r="O590" s="256"/>
      <c r="P590" s="256"/>
      <c r="Q590" s="256"/>
      <c r="R590" s="256"/>
      <c r="S590" s="256"/>
      <c r="T590" s="256"/>
      <c r="U590" s="256"/>
      <c r="V590" s="256"/>
      <c r="W590" s="256"/>
      <c r="X590" s="257"/>
      <c r="Y590" s="14"/>
      <c r="Z590" s="14"/>
      <c r="AA590" s="14"/>
      <c r="AB590" s="14"/>
      <c r="AC590" s="14"/>
      <c r="AD590" s="14"/>
      <c r="AE590" s="14"/>
      <c r="AT590" s="258" t="s">
        <v>222</v>
      </c>
      <c r="AU590" s="258" t="s">
        <v>86</v>
      </c>
      <c r="AV590" s="14" t="s">
        <v>218</v>
      </c>
      <c r="AW590" s="14" t="s">
        <v>5</v>
      </c>
      <c r="AX590" s="14" t="s">
        <v>84</v>
      </c>
      <c r="AY590" s="258" t="s">
        <v>211</v>
      </c>
    </row>
    <row r="591" s="2" customFormat="1">
      <c r="A591" s="40"/>
      <c r="B591" s="41"/>
      <c r="C591" s="218" t="s">
        <v>1376</v>
      </c>
      <c r="D591" s="218" t="s">
        <v>213</v>
      </c>
      <c r="E591" s="219" t="s">
        <v>2338</v>
      </c>
      <c r="F591" s="220" t="s">
        <v>2339</v>
      </c>
      <c r="G591" s="221" t="s">
        <v>272</v>
      </c>
      <c r="H591" s="222">
        <v>755.11300000000006</v>
      </c>
      <c r="I591" s="223"/>
      <c r="J591" s="223"/>
      <c r="K591" s="224">
        <f>ROUND(P591*H591,2)</f>
        <v>0</v>
      </c>
      <c r="L591" s="220" t="s">
        <v>217</v>
      </c>
      <c r="M591" s="46"/>
      <c r="N591" s="225" t="s">
        <v>22</v>
      </c>
      <c r="O591" s="226" t="s">
        <v>46</v>
      </c>
      <c r="P591" s="227">
        <f>I591+J591</f>
        <v>0</v>
      </c>
      <c r="Q591" s="227">
        <f>ROUND(I591*H591,2)</f>
        <v>0</v>
      </c>
      <c r="R591" s="227">
        <f>ROUND(J591*H591,2)</f>
        <v>0</v>
      </c>
      <c r="S591" s="86"/>
      <c r="T591" s="228">
        <f>S591*H591</f>
        <v>0</v>
      </c>
      <c r="U591" s="228">
        <v>1.6900000000000001E-05</v>
      </c>
      <c r="V591" s="228">
        <f>U591*H591</f>
        <v>0.012761409700000002</v>
      </c>
      <c r="W591" s="228">
        <v>0</v>
      </c>
      <c r="X591" s="229">
        <f>W591*H591</f>
        <v>0</v>
      </c>
      <c r="Y591" s="40"/>
      <c r="Z591" s="40"/>
      <c r="AA591" s="40"/>
      <c r="AB591" s="40"/>
      <c r="AC591" s="40"/>
      <c r="AD591" s="40"/>
      <c r="AE591" s="40"/>
      <c r="AR591" s="230" t="s">
        <v>302</v>
      </c>
      <c r="AT591" s="230" t="s">
        <v>213</v>
      </c>
      <c r="AU591" s="230" t="s">
        <v>86</v>
      </c>
      <c r="AY591" s="19" t="s">
        <v>211</v>
      </c>
      <c r="BE591" s="231">
        <f>IF(O591="základní",K591,0)</f>
        <v>0</v>
      </c>
      <c r="BF591" s="231">
        <f>IF(O591="snížená",K591,0)</f>
        <v>0</v>
      </c>
      <c r="BG591" s="231">
        <f>IF(O591="zákl. přenesená",K591,0)</f>
        <v>0</v>
      </c>
      <c r="BH591" s="231">
        <f>IF(O591="sníž. přenesená",K591,0)</f>
        <v>0</v>
      </c>
      <c r="BI591" s="231">
        <f>IF(O591="nulová",K591,0)</f>
        <v>0</v>
      </c>
      <c r="BJ591" s="19" t="s">
        <v>84</v>
      </c>
      <c r="BK591" s="231">
        <f>ROUND(P591*H591,2)</f>
        <v>0</v>
      </c>
      <c r="BL591" s="19" t="s">
        <v>302</v>
      </c>
      <c r="BM591" s="230" t="s">
        <v>3140</v>
      </c>
    </row>
    <row r="592" s="2" customFormat="1">
      <c r="A592" s="40"/>
      <c r="B592" s="41"/>
      <c r="C592" s="42"/>
      <c r="D592" s="232" t="s">
        <v>220</v>
      </c>
      <c r="E592" s="42"/>
      <c r="F592" s="233" t="s">
        <v>2341</v>
      </c>
      <c r="G592" s="42"/>
      <c r="H592" s="42"/>
      <c r="I592" s="234"/>
      <c r="J592" s="234"/>
      <c r="K592" s="42"/>
      <c r="L592" s="42"/>
      <c r="M592" s="46"/>
      <c r="N592" s="235"/>
      <c r="O592" s="236"/>
      <c r="P592" s="86"/>
      <c r="Q592" s="86"/>
      <c r="R592" s="86"/>
      <c r="S592" s="86"/>
      <c r="T592" s="86"/>
      <c r="U592" s="86"/>
      <c r="V592" s="86"/>
      <c r="W592" s="86"/>
      <c r="X592" s="87"/>
      <c r="Y592" s="40"/>
      <c r="Z592" s="40"/>
      <c r="AA592" s="40"/>
      <c r="AB592" s="40"/>
      <c r="AC592" s="40"/>
      <c r="AD592" s="40"/>
      <c r="AE592" s="40"/>
      <c r="AT592" s="19" t="s">
        <v>220</v>
      </c>
      <c r="AU592" s="19" t="s">
        <v>86</v>
      </c>
    </row>
    <row r="593" s="2" customFormat="1" ht="24.15" customHeight="1">
      <c r="A593" s="40"/>
      <c r="B593" s="41"/>
      <c r="C593" s="218" t="s">
        <v>1382</v>
      </c>
      <c r="D593" s="218" t="s">
        <v>213</v>
      </c>
      <c r="E593" s="219" t="s">
        <v>2343</v>
      </c>
      <c r="F593" s="220" t="s">
        <v>2344</v>
      </c>
      <c r="G593" s="221" t="s">
        <v>272</v>
      </c>
      <c r="H593" s="222">
        <v>304.30000000000001</v>
      </c>
      <c r="I593" s="223"/>
      <c r="J593" s="223"/>
      <c r="K593" s="224">
        <f>ROUND(P593*H593,2)</f>
        <v>0</v>
      </c>
      <c r="L593" s="220" t="s">
        <v>217</v>
      </c>
      <c r="M593" s="46"/>
      <c r="N593" s="225" t="s">
        <v>22</v>
      </c>
      <c r="O593" s="226" t="s">
        <v>46</v>
      </c>
      <c r="P593" s="227">
        <f>I593+J593</f>
        <v>0</v>
      </c>
      <c r="Q593" s="227">
        <f>ROUND(I593*H593,2)</f>
        <v>0</v>
      </c>
      <c r="R593" s="227">
        <f>ROUND(J593*H593,2)</f>
        <v>0</v>
      </c>
      <c r="S593" s="86"/>
      <c r="T593" s="228">
        <f>S593*H593</f>
        <v>0</v>
      </c>
      <c r="U593" s="228">
        <v>0.00028600000000000001</v>
      </c>
      <c r="V593" s="228">
        <f>U593*H593</f>
        <v>0.087029800000000004</v>
      </c>
      <c r="W593" s="228">
        <v>0</v>
      </c>
      <c r="X593" s="229">
        <f>W593*H593</f>
        <v>0</v>
      </c>
      <c r="Y593" s="40"/>
      <c r="Z593" s="40"/>
      <c r="AA593" s="40"/>
      <c r="AB593" s="40"/>
      <c r="AC593" s="40"/>
      <c r="AD593" s="40"/>
      <c r="AE593" s="40"/>
      <c r="AR593" s="230" t="s">
        <v>302</v>
      </c>
      <c r="AT593" s="230" t="s">
        <v>213</v>
      </c>
      <c r="AU593" s="230" t="s">
        <v>86</v>
      </c>
      <c r="AY593" s="19" t="s">
        <v>211</v>
      </c>
      <c r="BE593" s="231">
        <f>IF(O593="základní",K593,0)</f>
        <v>0</v>
      </c>
      <c r="BF593" s="231">
        <f>IF(O593="snížená",K593,0)</f>
        <v>0</v>
      </c>
      <c r="BG593" s="231">
        <f>IF(O593="zákl. přenesená",K593,0)</f>
        <v>0</v>
      </c>
      <c r="BH593" s="231">
        <f>IF(O593="sníž. přenesená",K593,0)</f>
        <v>0</v>
      </c>
      <c r="BI593" s="231">
        <f>IF(O593="nulová",K593,0)</f>
        <v>0</v>
      </c>
      <c r="BJ593" s="19" t="s">
        <v>84</v>
      </c>
      <c r="BK593" s="231">
        <f>ROUND(P593*H593,2)</f>
        <v>0</v>
      </c>
      <c r="BL593" s="19" t="s">
        <v>302</v>
      </c>
      <c r="BM593" s="230" t="s">
        <v>3141</v>
      </c>
    </row>
    <row r="594" s="2" customFormat="1">
      <c r="A594" s="40"/>
      <c r="B594" s="41"/>
      <c r="C594" s="42"/>
      <c r="D594" s="232" t="s">
        <v>220</v>
      </c>
      <c r="E594" s="42"/>
      <c r="F594" s="233" t="s">
        <v>2346</v>
      </c>
      <c r="G594" s="42"/>
      <c r="H594" s="42"/>
      <c r="I594" s="234"/>
      <c r="J594" s="234"/>
      <c r="K594" s="42"/>
      <c r="L594" s="42"/>
      <c r="M594" s="46"/>
      <c r="N594" s="235"/>
      <c r="O594" s="236"/>
      <c r="P594" s="86"/>
      <c r="Q594" s="86"/>
      <c r="R594" s="86"/>
      <c r="S594" s="86"/>
      <c r="T594" s="86"/>
      <c r="U594" s="86"/>
      <c r="V594" s="86"/>
      <c r="W594" s="86"/>
      <c r="X594" s="87"/>
      <c r="Y594" s="40"/>
      <c r="Z594" s="40"/>
      <c r="AA594" s="40"/>
      <c r="AB594" s="40"/>
      <c r="AC594" s="40"/>
      <c r="AD594" s="40"/>
      <c r="AE594" s="40"/>
      <c r="AT594" s="19" t="s">
        <v>220</v>
      </c>
      <c r="AU594" s="19" t="s">
        <v>86</v>
      </c>
    </row>
    <row r="595" s="13" customFormat="1">
      <c r="A595" s="13"/>
      <c r="B595" s="237"/>
      <c r="C595" s="238"/>
      <c r="D595" s="232" t="s">
        <v>222</v>
      </c>
      <c r="E595" s="239" t="s">
        <v>22</v>
      </c>
      <c r="F595" s="240" t="s">
        <v>3142</v>
      </c>
      <c r="G595" s="238"/>
      <c r="H595" s="241">
        <v>304.30000000000001</v>
      </c>
      <c r="I595" s="242"/>
      <c r="J595" s="242"/>
      <c r="K595" s="238"/>
      <c r="L595" s="238"/>
      <c r="M595" s="243"/>
      <c r="N595" s="280"/>
      <c r="O595" s="281"/>
      <c r="P595" s="281"/>
      <c r="Q595" s="281"/>
      <c r="R595" s="281"/>
      <c r="S595" s="281"/>
      <c r="T595" s="281"/>
      <c r="U595" s="281"/>
      <c r="V595" s="281"/>
      <c r="W595" s="281"/>
      <c r="X595" s="282"/>
      <c r="Y595" s="13"/>
      <c r="Z595" s="13"/>
      <c r="AA595" s="13"/>
      <c r="AB595" s="13"/>
      <c r="AC595" s="13"/>
      <c r="AD595" s="13"/>
      <c r="AE595" s="13"/>
      <c r="AT595" s="247" t="s">
        <v>222</v>
      </c>
      <c r="AU595" s="247" t="s">
        <v>86</v>
      </c>
      <c r="AV595" s="13" t="s">
        <v>86</v>
      </c>
      <c r="AW595" s="13" t="s">
        <v>5</v>
      </c>
      <c r="AX595" s="13" t="s">
        <v>84</v>
      </c>
      <c r="AY595" s="247" t="s">
        <v>211</v>
      </c>
    </row>
    <row r="596" s="2" customFormat="1" ht="6.96" customHeight="1">
      <c r="A596" s="40"/>
      <c r="B596" s="61"/>
      <c r="C596" s="62"/>
      <c r="D596" s="62"/>
      <c r="E596" s="62"/>
      <c r="F596" s="62"/>
      <c r="G596" s="62"/>
      <c r="H596" s="62"/>
      <c r="I596" s="62"/>
      <c r="J596" s="62"/>
      <c r="K596" s="62"/>
      <c r="L596" s="62"/>
      <c r="M596" s="46"/>
      <c r="N596" s="40"/>
      <c r="P596" s="40"/>
      <c r="Q596" s="40"/>
      <c r="R596" s="40"/>
      <c r="S596" s="40"/>
      <c r="T596" s="40"/>
      <c r="U596" s="40"/>
      <c r="V596" s="40"/>
      <c r="W596" s="40"/>
      <c r="X596" s="40"/>
      <c r="Y596" s="40"/>
      <c r="Z596" s="40"/>
      <c r="AA596" s="40"/>
      <c r="AB596" s="40"/>
      <c r="AC596" s="40"/>
      <c r="AD596" s="40"/>
      <c r="AE596" s="40"/>
    </row>
  </sheetData>
  <sheetProtection sheet="1" autoFilter="0" formatColumns="0" formatRows="0" objects="1" scenarios="1" spinCount="100000" saltValue="HENlEvF2H5MmWBQhremgaG8Wx8rjhMiDxMrjXVC+Rbb806g8mXzj/t21tVdNKxXoq5ynWdeQCMTBGQyuk5lyng==" hashValue="Gm7sKEv4QiisAO78h/jNFbGE5CsNxbWraqSOtoU5lKB5PMvttogtCgA2VdijqKtiBapjJjLosVg3Yee/BqWSMA==" algorithmName="SHA-512" password="CC35"/>
  <autoFilter ref="C105:L595"/>
  <mergeCells count="12">
    <mergeCell ref="E7:H7"/>
    <mergeCell ref="E9:H9"/>
    <mergeCell ref="E11:H11"/>
    <mergeCell ref="E20:H20"/>
    <mergeCell ref="E29:H29"/>
    <mergeCell ref="E52:H52"/>
    <mergeCell ref="E54:H54"/>
    <mergeCell ref="E56:H56"/>
    <mergeCell ref="E94:H94"/>
    <mergeCell ref="E96:H96"/>
    <mergeCell ref="E98:H98"/>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126</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2865</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2348</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22</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ROUND(K97,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ROUND((SUM(BE97:BE285)),  2)</f>
        <v>0</v>
      </c>
      <c r="G37" s="40"/>
      <c r="H37" s="40"/>
      <c r="I37" s="161">
        <v>0.20999999999999999</v>
      </c>
      <c r="J37" s="40"/>
      <c r="K37" s="156">
        <f>ROUND(((SUM(BE97:BE285))*I37),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ROUND((SUM(BF97:BF285)),  2)</f>
        <v>0</v>
      </c>
      <c r="G38" s="40"/>
      <c r="H38" s="40"/>
      <c r="I38" s="161">
        <v>0.14999999999999999</v>
      </c>
      <c r="J38" s="40"/>
      <c r="K38" s="156">
        <f>ROUND(((SUM(BF97:BF285))*I38),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ROUND((SUM(BG97:BG285)),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ROUND((SUM(BH97:BH285)),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ROUND((SUM(BI97:BI285)),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2865</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02 - elektroinstalace</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Q97</f>
        <v>0</v>
      </c>
      <c r="J65" s="104">
        <f>R97</f>
        <v>0</v>
      </c>
      <c r="K65" s="104">
        <f>K97</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185</v>
      </c>
      <c r="E66" s="181"/>
      <c r="F66" s="181"/>
      <c r="G66" s="181"/>
      <c r="H66" s="181"/>
      <c r="I66" s="182">
        <f>Q98</f>
        <v>0</v>
      </c>
      <c r="J66" s="182">
        <f>R98</f>
        <v>0</v>
      </c>
      <c r="K66" s="182">
        <f>K98</f>
        <v>0</v>
      </c>
      <c r="L66" s="179"/>
      <c r="M66" s="183"/>
      <c r="S66" s="9"/>
      <c r="T66" s="9"/>
      <c r="U66" s="9"/>
      <c r="V66" s="9"/>
      <c r="W66" s="9"/>
      <c r="X66" s="9"/>
      <c r="Y66" s="9"/>
      <c r="Z66" s="9"/>
      <c r="AA66" s="9"/>
      <c r="AB66" s="9"/>
      <c r="AC66" s="9"/>
      <c r="AD66" s="9"/>
      <c r="AE66" s="9"/>
    </row>
    <row r="67" s="10" customFormat="1" ht="19.92" customHeight="1">
      <c r="A67" s="10"/>
      <c r="B67" s="184"/>
      <c r="C67" s="129"/>
      <c r="D67" s="185" t="s">
        <v>1496</v>
      </c>
      <c r="E67" s="186"/>
      <c r="F67" s="186"/>
      <c r="G67" s="186"/>
      <c r="H67" s="186"/>
      <c r="I67" s="187">
        <f>Q99</f>
        <v>0</v>
      </c>
      <c r="J67" s="187">
        <f>R99</f>
        <v>0</v>
      </c>
      <c r="K67" s="187">
        <f>K99</f>
        <v>0</v>
      </c>
      <c r="L67" s="129"/>
      <c r="M67" s="188"/>
      <c r="S67" s="10"/>
      <c r="T67" s="10"/>
      <c r="U67" s="10"/>
      <c r="V67" s="10"/>
      <c r="W67" s="10"/>
      <c r="X67" s="10"/>
      <c r="Y67" s="10"/>
      <c r="Z67" s="10"/>
      <c r="AA67" s="10"/>
      <c r="AB67" s="10"/>
      <c r="AC67" s="10"/>
      <c r="AD67" s="10"/>
      <c r="AE67" s="10"/>
    </row>
    <row r="68" s="10" customFormat="1" ht="14.88" customHeight="1">
      <c r="A68" s="10"/>
      <c r="B68" s="184"/>
      <c r="C68" s="129"/>
      <c r="D68" s="185" t="s">
        <v>2349</v>
      </c>
      <c r="E68" s="186"/>
      <c r="F68" s="186"/>
      <c r="G68" s="186"/>
      <c r="H68" s="186"/>
      <c r="I68" s="187">
        <f>Q100</f>
        <v>0</v>
      </c>
      <c r="J68" s="187">
        <f>R100</f>
        <v>0</v>
      </c>
      <c r="K68" s="187">
        <f>K100</f>
        <v>0</v>
      </c>
      <c r="L68" s="129"/>
      <c r="M68" s="188"/>
      <c r="S68" s="10"/>
      <c r="T68" s="10"/>
      <c r="U68" s="10"/>
      <c r="V68" s="10"/>
      <c r="W68" s="10"/>
      <c r="X68" s="10"/>
      <c r="Y68" s="10"/>
      <c r="Z68" s="10"/>
      <c r="AA68" s="10"/>
      <c r="AB68" s="10"/>
      <c r="AC68" s="10"/>
      <c r="AD68" s="10"/>
      <c r="AE68" s="10"/>
    </row>
    <row r="69" s="10" customFormat="1" ht="14.88" customHeight="1">
      <c r="A69" s="10"/>
      <c r="B69" s="184"/>
      <c r="C69" s="129"/>
      <c r="D69" s="185" t="s">
        <v>2350</v>
      </c>
      <c r="E69" s="186"/>
      <c r="F69" s="186"/>
      <c r="G69" s="186"/>
      <c r="H69" s="186"/>
      <c r="I69" s="187">
        <f>Q111</f>
        <v>0</v>
      </c>
      <c r="J69" s="187">
        <f>R111</f>
        <v>0</v>
      </c>
      <c r="K69" s="187">
        <f>K111</f>
        <v>0</v>
      </c>
      <c r="L69" s="129"/>
      <c r="M69" s="188"/>
      <c r="S69" s="10"/>
      <c r="T69" s="10"/>
      <c r="U69" s="10"/>
      <c r="V69" s="10"/>
      <c r="W69" s="10"/>
      <c r="X69" s="10"/>
      <c r="Y69" s="10"/>
      <c r="Z69" s="10"/>
      <c r="AA69" s="10"/>
      <c r="AB69" s="10"/>
      <c r="AC69" s="10"/>
      <c r="AD69" s="10"/>
      <c r="AE69" s="10"/>
    </row>
    <row r="70" s="10" customFormat="1" ht="14.88" customHeight="1">
      <c r="A70" s="10"/>
      <c r="B70" s="184"/>
      <c r="C70" s="129"/>
      <c r="D70" s="185" t="s">
        <v>2351</v>
      </c>
      <c r="E70" s="186"/>
      <c r="F70" s="186"/>
      <c r="G70" s="186"/>
      <c r="H70" s="186"/>
      <c r="I70" s="187">
        <f>Q124</f>
        <v>0</v>
      </c>
      <c r="J70" s="187">
        <f>R124</f>
        <v>0</v>
      </c>
      <c r="K70" s="187">
        <f>K124</f>
        <v>0</v>
      </c>
      <c r="L70" s="129"/>
      <c r="M70" s="188"/>
      <c r="S70" s="10"/>
      <c r="T70" s="10"/>
      <c r="U70" s="10"/>
      <c r="V70" s="10"/>
      <c r="W70" s="10"/>
      <c r="X70" s="10"/>
      <c r="Y70" s="10"/>
      <c r="Z70" s="10"/>
      <c r="AA70" s="10"/>
      <c r="AB70" s="10"/>
      <c r="AC70" s="10"/>
      <c r="AD70" s="10"/>
      <c r="AE70" s="10"/>
    </row>
    <row r="71" s="10" customFormat="1" ht="14.88" customHeight="1">
      <c r="A71" s="10"/>
      <c r="B71" s="184"/>
      <c r="C71" s="129"/>
      <c r="D71" s="185" t="s">
        <v>2352</v>
      </c>
      <c r="E71" s="186"/>
      <c r="F71" s="186"/>
      <c r="G71" s="186"/>
      <c r="H71" s="186"/>
      <c r="I71" s="187">
        <f>Q147</f>
        <v>0</v>
      </c>
      <c r="J71" s="187">
        <f>R147</f>
        <v>0</v>
      </c>
      <c r="K71" s="187">
        <f>K147</f>
        <v>0</v>
      </c>
      <c r="L71" s="129"/>
      <c r="M71" s="188"/>
      <c r="S71" s="10"/>
      <c r="T71" s="10"/>
      <c r="U71" s="10"/>
      <c r="V71" s="10"/>
      <c r="W71" s="10"/>
      <c r="X71" s="10"/>
      <c r="Y71" s="10"/>
      <c r="Z71" s="10"/>
      <c r="AA71" s="10"/>
      <c r="AB71" s="10"/>
      <c r="AC71" s="10"/>
      <c r="AD71" s="10"/>
      <c r="AE71" s="10"/>
    </row>
    <row r="72" s="10" customFormat="1" ht="14.88" customHeight="1">
      <c r="A72" s="10"/>
      <c r="B72" s="184"/>
      <c r="C72" s="129"/>
      <c r="D72" s="185" t="s">
        <v>2353</v>
      </c>
      <c r="E72" s="186"/>
      <c r="F72" s="186"/>
      <c r="G72" s="186"/>
      <c r="H72" s="186"/>
      <c r="I72" s="187">
        <f>Q176</f>
        <v>0</v>
      </c>
      <c r="J72" s="187">
        <f>R176</f>
        <v>0</v>
      </c>
      <c r="K72" s="187">
        <f>K176</f>
        <v>0</v>
      </c>
      <c r="L72" s="129"/>
      <c r="M72" s="188"/>
      <c r="S72" s="10"/>
      <c r="T72" s="10"/>
      <c r="U72" s="10"/>
      <c r="V72" s="10"/>
      <c r="W72" s="10"/>
      <c r="X72" s="10"/>
      <c r="Y72" s="10"/>
      <c r="Z72" s="10"/>
      <c r="AA72" s="10"/>
      <c r="AB72" s="10"/>
      <c r="AC72" s="10"/>
      <c r="AD72" s="10"/>
      <c r="AE72" s="10"/>
    </row>
    <row r="73" s="10" customFormat="1" ht="14.88" customHeight="1">
      <c r="A73" s="10"/>
      <c r="B73" s="184"/>
      <c r="C73" s="129"/>
      <c r="D73" s="185" t="s">
        <v>1502</v>
      </c>
      <c r="E73" s="186"/>
      <c r="F73" s="186"/>
      <c r="G73" s="186"/>
      <c r="H73" s="186"/>
      <c r="I73" s="187">
        <f>Q189</f>
        <v>0</v>
      </c>
      <c r="J73" s="187">
        <f>R189</f>
        <v>0</v>
      </c>
      <c r="K73" s="187">
        <f>K189</f>
        <v>0</v>
      </c>
      <c r="L73" s="129"/>
      <c r="M73" s="188"/>
      <c r="S73" s="10"/>
      <c r="T73" s="10"/>
      <c r="U73" s="10"/>
      <c r="V73" s="10"/>
      <c r="W73" s="10"/>
      <c r="X73" s="10"/>
      <c r="Y73" s="10"/>
      <c r="Z73" s="10"/>
      <c r="AA73" s="10"/>
      <c r="AB73" s="10"/>
      <c r="AC73" s="10"/>
      <c r="AD73" s="10"/>
      <c r="AE73" s="10"/>
    </row>
    <row r="74" s="10" customFormat="1" ht="14.88" customHeight="1">
      <c r="A74" s="10"/>
      <c r="B74" s="184"/>
      <c r="C74" s="129"/>
      <c r="D74" s="185" t="s">
        <v>2354</v>
      </c>
      <c r="E74" s="186"/>
      <c r="F74" s="186"/>
      <c r="G74" s="186"/>
      <c r="H74" s="186"/>
      <c r="I74" s="187">
        <f>Q242</f>
        <v>0</v>
      </c>
      <c r="J74" s="187">
        <f>R242</f>
        <v>0</v>
      </c>
      <c r="K74" s="187">
        <f>K242</f>
        <v>0</v>
      </c>
      <c r="L74" s="129"/>
      <c r="M74" s="188"/>
      <c r="S74" s="10"/>
      <c r="T74" s="10"/>
      <c r="U74" s="10"/>
      <c r="V74" s="10"/>
      <c r="W74" s="10"/>
      <c r="X74" s="10"/>
      <c r="Y74" s="10"/>
      <c r="Z74" s="10"/>
      <c r="AA74" s="10"/>
      <c r="AB74" s="10"/>
      <c r="AC74" s="10"/>
      <c r="AD74" s="10"/>
      <c r="AE74" s="10"/>
    </row>
    <row r="75" s="10" customFormat="1" ht="14.88" customHeight="1">
      <c r="A75" s="10"/>
      <c r="B75" s="184"/>
      <c r="C75" s="129"/>
      <c r="D75" s="185" t="s">
        <v>2355</v>
      </c>
      <c r="E75" s="186"/>
      <c r="F75" s="186"/>
      <c r="G75" s="186"/>
      <c r="H75" s="186"/>
      <c r="I75" s="187">
        <f>Q245</f>
        <v>0</v>
      </c>
      <c r="J75" s="187">
        <f>R245</f>
        <v>0</v>
      </c>
      <c r="K75" s="187">
        <f>K245</f>
        <v>0</v>
      </c>
      <c r="L75" s="129"/>
      <c r="M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42"/>
      <c r="M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62"/>
      <c r="M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64"/>
      <c r="M81" s="148"/>
      <c r="S81" s="40"/>
      <c r="T81" s="40"/>
      <c r="U81" s="40"/>
      <c r="V81" s="40"/>
      <c r="W81" s="40"/>
      <c r="X81" s="40"/>
      <c r="Y81" s="40"/>
      <c r="Z81" s="40"/>
      <c r="AA81" s="40"/>
      <c r="AB81" s="40"/>
      <c r="AC81" s="40"/>
      <c r="AD81" s="40"/>
      <c r="AE81" s="40"/>
    </row>
    <row r="82" s="2" customFormat="1" ht="24.96" customHeight="1">
      <c r="A82" s="40"/>
      <c r="B82" s="41"/>
      <c r="C82" s="25" t="s">
        <v>192</v>
      </c>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2" customHeight="1">
      <c r="A84" s="40"/>
      <c r="B84" s="41"/>
      <c r="C84" s="34" t="s">
        <v>17</v>
      </c>
      <c r="D84" s="42"/>
      <c r="E84" s="42"/>
      <c r="F84" s="42"/>
      <c r="G84" s="42"/>
      <c r="H84" s="42"/>
      <c r="I84" s="42"/>
      <c r="J84" s="42"/>
      <c r="K84" s="42"/>
      <c r="L84" s="42"/>
      <c r="M84" s="148"/>
      <c r="S84" s="40"/>
      <c r="T84" s="40"/>
      <c r="U84" s="40"/>
      <c r="V84" s="40"/>
      <c r="W84" s="40"/>
      <c r="X84" s="40"/>
      <c r="Y84" s="40"/>
      <c r="Z84" s="40"/>
      <c r="AA84" s="40"/>
      <c r="AB84" s="40"/>
      <c r="AC84" s="40"/>
      <c r="AD84" s="40"/>
      <c r="AE84" s="40"/>
    </row>
    <row r="85" s="2" customFormat="1" ht="16.5" customHeight="1">
      <c r="A85" s="40"/>
      <c r="B85" s="41"/>
      <c r="C85" s="42"/>
      <c r="D85" s="42"/>
      <c r="E85" s="173" t="str">
        <f>E7</f>
        <v>Stavební úpravy pro bezbariérovost objektu ZŠ Liberec, U školy, Liberec</v>
      </c>
      <c r="F85" s="34"/>
      <c r="G85" s="34"/>
      <c r="H85" s="34"/>
      <c r="I85" s="42"/>
      <c r="J85" s="42"/>
      <c r="K85" s="42"/>
      <c r="L85" s="42"/>
      <c r="M85" s="148"/>
      <c r="S85" s="40"/>
      <c r="T85" s="40"/>
      <c r="U85" s="40"/>
      <c r="V85" s="40"/>
      <c r="W85" s="40"/>
      <c r="X85" s="40"/>
      <c r="Y85" s="40"/>
      <c r="Z85" s="40"/>
      <c r="AA85" s="40"/>
      <c r="AB85" s="40"/>
      <c r="AC85" s="40"/>
      <c r="AD85" s="40"/>
      <c r="AE85" s="40"/>
    </row>
    <row r="86" s="1" customFormat="1" ht="12" customHeight="1">
      <c r="B86" s="23"/>
      <c r="C86" s="34" t="s">
        <v>164</v>
      </c>
      <c r="D86" s="24"/>
      <c r="E86" s="24"/>
      <c r="F86" s="24"/>
      <c r="G86" s="24"/>
      <c r="H86" s="24"/>
      <c r="I86" s="24"/>
      <c r="J86" s="24"/>
      <c r="K86" s="24"/>
      <c r="L86" s="24"/>
      <c r="M86" s="22"/>
    </row>
    <row r="87" s="2" customFormat="1" ht="16.5" customHeight="1">
      <c r="A87" s="40"/>
      <c r="B87" s="41"/>
      <c r="C87" s="42"/>
      <c r="D87" s="42"/>
      <c r="E87" s="173" t="s">
        <v>2865</v>
      </c>
      <c r="F87" s="42"/>
      <c r="G87" s="42"/>
      <c r="H87" s="42"/>
      <c r="I87" s="42"/>
      <c r="J87" s="42"/>
      <c r="K87" s="42"/>
      <c r="L87" s="42"/>
      <c r="M87" s="148"/>
      <c r="S87" s="40"/>
      <c r="T87" s="40"/>
      <c r="U87" s="40"/>
      <c r="V87" s="40"/>
      <c r="W87" s="40"/>
      <c r="X87" s="40"/>
      <c r="Y87" s="40"/>
      <c r="Z87" s="40"/>
      <c r="AA87" s="40"/>
      <c r="AB87" s="40"/>
      <c r="AC87" s="40"/>
      <c r="AD87" s="40"/>
      <c r="AE87" s="40"/>
    </row>
    <row r="88" s="2" customFormat="1" ht="12" customHeight="1">
      <c r="A88" s="40"/>
      <c r="B88" s="41"/>
      <c r="C88" s="34" t="s">
        <v>166</v>
      </c>
      <c r="D88" s="42"/>
      <c r="E88" s="42"/>
      <c r="F88" s="42"/>
      <c r="G88" s="42"/>
      <c r="H88" s="42"/>
      <c r="I88" s="42"/>
      <c r="J88" s="42"/>
      <c r="K88" s="42"/>
      <c r="L88" s="42"/>
      <c r="M88" s="148"/>
      <c r="S88" s="40"/>
      <c r="T88" s="40"/>
      <c r="U88" s="40"/>
      <c r="V88" s="40"/>
      <c r="W88" s="40"/>
      <c r="X88" s="40"/>
      <c r="Y88" s="40"/>
      <c r="Z88" s="40"/>
      <c r="AA88" s="40"/>
      <c r="AB88" s="40"/>
      <c r="AC88" s="40"/>
      <c r="AD88" s="40"/>
      <c r="AE88" s="40"/>
    </row>
    <row r="89" s="2" customFormat="1" ht="16.5" customHeight="1">
      <c r="A89" s="40"/>
      <c r="B89" s="41"/>
      <c r="C89" s="42"/>
      <c r="D89" s="42"/>
      <c r="E89" s="71" t="str">
        <f>E11</f>
        <v>02 - elektroinstalace</v>
      </c>
      <c r="F89" s="42"/>
      <c r="G89" s="42"/>
      <c r="H89" s="42"/>
      <c r="I89" s="42"/>
      <c r="J89" s="42"/>
      <c r="K89" s="42"/>
      <c r="L89" s="42"/>
      <c r="M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42"/>
      <c r="M90" s="148"/>
      <c r="S90" s="40"/>
      <c r="T90" s="40"/>
      <c r="U90" s="40"/>
      <c r="V90" s="40"/>
      <c r="W90" s="40"/>
      <c r="X90" s="40"/>
      <c r="Y90" s="40"/>
      <c r="Z90" s="40"/>
      <c r="AA90" s="40"/>
      <c r="AB90" s="40"/>
      <c r="AC90" s="40"/>
      <c r="AD90" s="40"/>
      <c r="AE90" s="40"/>
    </row>
    <row r="91" s="2" customFormat="1" ht="12" customHeight="1">
      <c r="A91" s="40"/>
      <c r="B91" s="41"/>
      <c r="C91" s="34" t="s">
        <v>23</v>
      </c>
      <c r="D91" s="42"/>
      <c r="E91" s="42"/>
      <c r="F91" s="29" t="str">
        <f>F14</f>
        <v>Liberec</v>
      </c>
      <c r="G91" s="42"/>
      <c r="H91" s="42"/>
      <c r="I91" s="34" t="s">
        <v>25</v>
      </c>
      <c r="J91" s="74" t="str">
        <f>IF(J14="","",J14)</f>
        <v>11.2.2022</v>
      </c>
      <c r="K91" s="42"/>
      <c r="L91" s="42"/>
      <c r="M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42"/>
      <c r="M92" s="148"/>
      <c r="S92" s="40"/>
      <c r="T92" s="40"/>
      <c r="U92" s="40"/>
      <c r="V92" s="40"/>
      <c r="W92" s="40"/>
      <c r="X92" s="40"/>
      <c r="Y92" s="40"/>
      <c r="Z92" s="40"/>
      <c r="AA92" s="40"/>
      <c r="AB92" s="40"/>
      <c r="AC92" s="40"/>
      <c r="AD92" s="40"/>
      <c r="AE92" s="40"/>
    </row>
    <row r="93" s="2" customFormat="1" ht="40.05" customHeight="1">
      <c r="A93" s="40"/>
      <c r="B93" s="41"/>
      <c r="C93" s="34" t="s">
        <v>27</v>
      </c>
      <c r="D93" s="42"/>
      <c r="E93" s="42"/>
      <c r="F93" s="29" t="str">
        <f>E17</f>
        <v>Statutární město Liberec</v>
      </c>
      <c r="G93" s="42"/>
      <c r="H93" s="42"/>
      <c r="I93" s="34" t="s">
        <v>34</v>
      </c>
      <c r="J93" s="38" t="str">
        <f>E23</f>
        <v>TRIGLYPH architektonická kancelář s.r.o.</v>
      </c>
      <c r="K93" s="42"/>
      <c r="L93" s="42"/>
      <c r="M93" s="148"/>
      <c r="S93" s="40"/>
      <c r="T93" s="40"/>
      <c r="U93" s="40"/>
      <c r="V93" s="40"/>
      <c r="W93" s="40"/>
      <c r="X93" s="40"/>
      <c r="Y93" s="40"/>
      <c r="Z93" s="40"/>
      <c r="AA93" s="40"/>
      <c r="AB93" s="40"/>
      <c r="AC93" s="40"/>
      <c r="AD93" s="40"/>
      <c r="AE93" s="40"/>
    </row>
    <row r="94" s="2" customFormat="1" ht="15.15" customHeight="1">
      <c r="A94" s="40"/>
      <c r="B94" s="41"/>
      <c r="C94" s="34" t="s">
        <v>32</v>
      </c>
      <c r="D94" s="42"/>
      <c r="E94" s="42"/>
      <c r="F94" s="29" t="str">
        <f>IF(E20="","",E20)</f>
        <v>Vyplň údaj</v>
      </c>
      <c r="G94" s="42"/>
      <c r="H94" s="42"/>
      <c r="I94" s="34" t="s">
        <v>37</v>
      </c>
      <c r="J94" s="38" t="str">
        <f>E26</f>
        <v xml:space="preserve"> </v>
      </c>
      <c r="K94" s="42"/>
      <c r="L94" s="42"/>
      <c r="M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42"/>
      <c r="M95" s="148"/>
      <c r="S95" s="40"/>
      <c r="T95" s="40"/>
      <c r="U95" s="40"/>
      <c r="V95" s="40"/>
      <c r="W95" s="40"/>
      <c r="X95" s="40"/>
      <c r="Y95" s="40"/>
      <c r="Z95" s="40"/>
      <c r="AA95" s="40"/>
      <c r="AB95" s="40"/>
      <c r="AC95" s="40"/>
      <c r="AD95" s="40"/>
      <c r="AE95" s="40"/>
    </row>
    <row r="96" s="11" customFormat="1" ht="29.28" customHeight="1">
      <c r="A96" s="189"/>
      <c r="B96" s="190"/>
      <c r="C96" s="191" t="s">
        <v>193</v>
      </c>
      <c r="D96" s="192" t="s">
        <v>60</v>
      </c>
      <c r="E96" s="192" t="s">
        <v>56</v>
      </c>
      <c r="F96" s="192" t="s">
        <v>57</v>
      </c>
      <c r="G96" s="192" t="s">
        <v>194</v>
      </c>
      <c r="H96" s="192" t="s">
        <v>195</v>
      </c>
      <c r="I96" s="192" t="s">
        <v>196</v>
      </c>
      <c r="J96" s="192" t="s">
        <v>197</v>
      </c>
      <c r="K96" s="192" t="s">
        <v>175</v>
      </c>
      <c r="L96" s="193" t="s">
        <v>198</v>
      </c>
      <c r="M96" s="194"/>
      <c r="N96" s="94" t="s">
        <v>22</v>
      </c>
      <c r="O96" s="95" t="s">
        <v>45</v>
      </c>
      <c r="P96" s="95" t="s">
        <v>199</v>
      </c>
      <c r="Q96" s="95" t="s">
        <v>200</v>
      </c>
      <c r="R96" s="95" t="s">
        <v>201</v>
      </c>
      <c r="S96" s="95" t="s">
        <v>202</v>
      </c>
      <c r="T96" s="95" t="s">
        <v>203</v>
      </c>
      <c r="U96" s="95" t="s">
        <v>204</v>
      </c>
      <c r="V96" s="95" t="s">
        <v>205</v>
      </c>
      <c r="W96" s="95" t="s">
        <v>206</v>
      </c>
      <c r="X96" s="96" t="s">
        <v>207</v>
      </c>
      <c r="Y96" s="189"/>
      <c r="Z96" s="189"/>
      <c r="AA96" s="189"/>
      <c r="AB96" s="189"/>
      <c r="AC96" s="189"/>
      <c r="AD96" s="189"/>
      <c r="AE96" s="189"/>
    </row>
    <row r="97" s="2" customFormat="1" ht="22.8" customHeight="1">
      <c r="A97" s="40"/>
      <c r="B97" s="41"/>
      <c r="C97" s="101" t="s">
        <v>208</v>
      </c>
      <c r="D97" s="42"/>
      <c r="E97" s="42"/>
      <c r="F97" s="42"/>
      <c r="G97" s="42"/>
      <c r="H97" s="42"/>
      <c r="I97" s="42"/>
      <c r="J97" s="42"/>
      <c r="K97" s="195">
        <f>BK97</f>
        <v>0</v>
      </c>
      <c r="L97" s="42"/>
      <c r="M97" s="46"/>
      <c r="N97" s="97"/>
      <c r="O97" s="196"/>
      <c r="P97" s="98"/>
      <c r="Q97" s="197">
        <f>Q98</f>
        <v>0</v>
      </c>
      <c r="R97" s="197">
        <f>R98</f>
        <v>0</v>
      </c>
      <c r="S97" s="98"/>
      <c r="T97" s="198">
        <f>T98</f>
        <v>0</v>
      </c>
      <c r="U97" s="98"/>
      <c r="V97" s="198">
        <f>V98</f>
        <v>0</v>
      </c>
      <c r="W97" s="98"/>
      <c r="X97" s="199">
        <f>X98</f>
        <v>0</v>
      </c>
      <c r="Y97" s="40"/>
      <c r="Z97" s="40"/>
      <c r="AA97" s="40"/>
      <c r="AB97" s="40"/>
      <c r="AC97" s="40"/>
      <c r="AD97" s="40"/>
      <c r="AE97" s="40"/>
      <c r="AT97" s="19" t="s">
        <v>76</v>
      </c>
      <c r="AU97" s="19" t="s">
        <v>176</v>
      </c>
      <c r="BK97" s="200">
        <f>BK98</f>
        <v>0</v>
      </c>
    </row>
    <row r="98" s="12" customFormat="1" ht="25.92" customHeight="1">
      <c r="A98" s="12"/>
      <c r="B98" s="201"/>
      <c r="C98" s="202"/>
      <c r="D98" s="203" t="s">
        <v>76</v>
      </c>
      <c r="E98" s="204" t="s">
        <v>441</v>
      </c>
      <c r="F98" s="204" t="s">
        <v>442</v>
      </c>
      <c r="G98" s="202"/>
      <c r="H98" s="202"/>
      <c r="I98" s="205"/>
      <c r="J98" s="205"/>
      <c r="K98" s="206">
        <f>BK98</f>
        <v>0</v>
      </c>
      <c r="L98" s="202"/>
      <c r="M98" s="207"/>
      <c r="N98" s="208"/>
      <c r="O98" s="209"/>
      <c r="P98" s="209"/>
      <c r="Q98" s="210">
        <f>Q99</f>
        <v>0</v>
      </c>
      <c r="R98" s="210">
        <f>R99</f>
        <v>0</v>
      </c>
      <c r="S98" s="209"/>
      <c r="T98" s="211">
        <f>T99</f>
        <v>0</v>
      </c>
      <c r="U98" s="209"/>
      <c r="V98" s="211">
        <f>V99</f>
        <v>0</v>
      </c>
      <c r="W98" s="209"/>
      <c r="X98" s="212">
        <f>X99</f>
        <v>0</v>
      </c>
      <c r="Y98" s="12"/>
      <c r="Z98" s="12"/>
      <c r="AA98" s="12"/>
      <c r="AB98" s="12"/>
      <c r="AC98" s="12"/>
      <c r="AD98" s="12"/>
      <c r="AE98" s="12"/>
      <c r="AR98" s="213" t="s">
        <v>86</v>
      </c>
      <c r="AT98" s="214" t="s">
        <v>76</v>
      </c>
      <c r="AU98" s="214" t="s">
        <v>77</v>
      </c>
      <c r="AY98" s="213" t="s">
        <v>211</v>
      </c>
      <c r="BK98" s="215">
        <f>BK99</f>
        <v>0</v>
      </c>
    </row>
    <row r="99" s="12" customFormat="1" ht="22.8" customHeight="1">
      <c r="A99" s="12"/>
      <c r="B99" s="201"/>
      <c r="C99" s="202"/>
      <c r="D99" s="203" t="s">
        <v>76</v>
      </c>
      <c r="E99" s="216" t="s">
        <v>1504</v>
      </c>
      <c r="F99" s="216" t="s">
        <v>1505</v>
      </c>
      <c r="G99" s="202"/>
      <c r="H99" s="202"/>
      <c r="I99" s="205"/>
      <c r="J99" s="205"/>
      <c r="K99" s="217">
        <f>BK99</f>
        <v>0</v>
      </c>
      <c r="L99" s="202"/>
      <c r="M99" s="207"/>
      <c r="N99" s="208"/>
      <c r="O99" s="209"/>
      <c r="P99" s="209"/>
      <c r="Q99" s="210">
        <f>Q100+Q111+Q124+Q147+Q176+Q189+Q242+Q245</f>
        <v>0</v>
      </c>
      <c r="R99" s="210">
        <f>R100+R111+R124+R147+R176+R189+R242+R245</f>
        <v>0</v>
      </c>
      <c r="S99" s="209"/>
      <c r="T99" s="211">
        <f>T100+T111+T124+T147+T176+T189+T242+T245</f>
        <v>0</v>
      </c>
      <c r="U99" s="209"/>
      <c r="V99" s="211">
        <f>V100+V111+V124+V147+V176+V189+V242+V245</f>
        <v>0</v>
      </c>
      <c r="W99" s="209"/>
      <c r="X99" s="212">
        <f>X100+X111+X124+X147+X176+X189+X242+X245</f>
        <v>0</v>
      </c>
      <c r="Y99" s="12"/>
      <c r="Z99" s="12"/>
      <c r="AA99" s="12"/>
      <c r="AB99" s="12"/>
      <c r="AC99" s="12"/>
      <c r="AD99" s="12"/>
      <c r="AE99" s="12"/>
      <c r="AR99" s="213" t="s">
        <v>86</v>
      </c>
      <c r="AT99" s="214" t="s">
        <v>76</v>
      </c>
      <c r="AU99" s="214" t="s">
        <v>84</v>
      </c>
      <c r="AY99" s="213" t="s">
        <v>211</v>
      </c>
      <c r="BK99" s="215">
        <f>BK100+BK111+BK124+BK147+BK176+BK189+BK242+BK245</f>
        <v>0</v>
      </c>
    </row>
    <row r="100" s="12" customFormat="1" ht="20.88" customHeight="1">
      <c r="A100" s="12"/>
      <c r="B100" s="201"/>
      <c r="C100" s="202"/>
      <c r="D100" s="203" t="s">
        <v>76</v>
      </c>
      <c r="E100" s="216" t="s">
        <v>1506</v>
      </c>
      <c r="F100" s="216" t="s">
        <v>2356</v>
      </c>
      <c r="G100" s="202"/>
      <c r="H100" s="202"/>
      <c r="I100" s="205"/>
      <c r="J100" s="205"/>
      <c r="K100" s="217">
        <f>BK100</f>
        <v>0</v>
      </c>
      <c r="L100" s="202"/>
      <c r="M100" s="207"/>
      <c r="N100" s="208"/>
      <c r="O100" s="209"/>
      <c r="P100" s="209"/>
      <c r="Q100" s="210">
        <f>SUM(Q101:Q110)</f>
        <v>0</v>
      </c>
      <c r="R100" s="210">
        <f>SUM(R101:R110)</f>
        <v>0</v>
      </c>
      <c r="S100" s="209"/>
      <c r="T100" s="211">
        <f>SUM(T101:T110)</f>
        <v>0</v>
      </c>
      <c r="U100" s="209"/>
      <c r="V100" s="211">
        <f>SUM(V101:V110)</f>
        <v>0</v>
      </c>
      <c r="W100" s="209"/>
      <c r="X100" s="212">
        <f>SUM(X101:X110)</f>
        <v>0</v>
      </c>
      <c r="Y100" s="12"/>
      <c r="Z100" s="12"/>
      <c r="AA100" s="12"/>
      <c r="AB100" s="12"/>
      <c r="AC100" s="12"/>
      <c r="AD100" s="12"/>
      <c r="AE100" s="12"/>
      <c r="AR100" s="213" t="s">
        <v>84</v>
      </c>
      <c r="AT100" s="214" t="s">
        <v>76</v>
      </c>
      <c r="AU100" s="214" t="s">
        <v>86</v>
      </c>
      <c r="AY100" s="213" t="s">
        <v>211</v>
      </c>
      <c r="BK100" s="215">
        <f>SUM(BK101:BK110)</f>
        <v>0</v>
      </c>
    </row>
    <row r="101" s="2" customFormat="1" ht="16.5" customHeight="1">
      <c r="A101" s="40"/>
      <c r="B101" s="41"/>
      <c r="C101" s="218" t="s">
        <v>84</v>
      </c>
      <c r="D101" s="218" t="s">
        <v>213</v>
      </c>
      <c r="E101" s="219" t="s">
        <v>1508</v>
      </c>
      <c r="F101" s="220" t="s">
        <v>2359</v>
      </c>
      <c r="G101" s="221" t="s">
        <v>688</v>
      </c>
      <c r="H101" s="222">
        <v>11</v>
      </c>
      <c r="I101" s="223"/>
      <c r="J101" s="223"/>
      <c r="K101" s="224">
        <f>ROUND(P101*H101,2)</f>
        <v>0</v>
      </c>
      <c r="L101" s="220" t="s">
        <v>22</v>
      </c>
      <c r="M101" s="46"/>
      <c r="N101" s="225" t="s">
        <v>22</v>
      </c>
      <c r="O101" s="226" t="s">
        <v>46</v>
      </c>
      <c r="P101" s="227">
        <f>I101+J101</f>
        <v>0</v>
      </c>
      <c r="Q101" s="227">
        <f>ROUND(I101*H101,2)</f>
        <v>0</v>
      </c>
      <c r="R101" s="227">
        <f>ROUND(J101*H101,2)</f>
        <v>0</v>
      </c>
      <c r="S101" s="86"/>
      <c r="T101" s="228">
        <f>S101*H101</f>
        <v>0</v>
      </c>
      <c r="U101" s="228">
        <v>0</v>
      </c>
      <c r="V101" s="228">
        <f>U101*H101</f>
        <v>0</v>
      </c>
      <c r="W101" s="228">
        <v>0</v>
      </c>
      <c r="X101" s="229">
        <f>W101*H101</f>
        <v>0</v>
      </c>
      <c r="Y101" s="40"/>
      <c r="Z101" s="40"/>
      <c r="AA101" s="40"/>
      <c r="AB101" s="40"/>
      <c r="AC101" s="40"/>
      <c r="AD101" s="40"/>
      <c r="AE101" s="40"/>
      <c r="AR101" s="230" t="s">
        <v>218</v>
      </c>
      <c r="AT101" s="230" t="s">
        <v>213</v>
      </c>
      <c r="AU101" s="230" t="s">
        <v>229</v>
      </c>
      <c r="AY101" s="19" t="s">
        <v>211</v>
      </c>
      <c r="BE101" s="231">
        <f>IF(O101="základní",K101,0)</f>
        <v>0</v>
      </c>
      <c r="BF101" s="231">
        <f>IF(O101="snížená",K101,0)</f>
        <v>0</v>
      </c>
      <c r="BG101" s="231">
        <f>IF(O101="zákl. přenesená",K101,0)</f>
        <v>0</v>
      </c>
      <c r="BH101" s="231">
        <f>IF(O101="sníž. přenesená",K101,0)</f>
        <v>0</v>
      </c>
      <c r="BI101" s="231">
        <f>IF(O101="nulová",K101,0)</f>
        <v>0</v>
      </c>
      <c r="BJ101" s="19" t="s">
        <v>84</v>
      </c>
      <c r="BK101" s="231">
        <f>ROUND(P101*H101,2)</f>
        <v>0</v>
      </c>
      <c r="BL101" s="19" t="s">
        <v>218</v>
      </c>
      <c r="BM101" s="230" t="s">
        <v>3143</v>
      </c>
    </row>
    <row r="102" s="2" customFormat="1">
      <c r="A102" s="40"/>
      <c r="B102" s="41"/>
      <c r="C102" s="42"/>
      <c r="D102" s="232" t="s">
        <v>220</v>
      </c>
      <c r="E102" s="42"/>
      <c r="F102" s="233" t="s">
        <v>2359</v>
      </c>
      <c r="G102" s="42"/>
      <c r="H102" s="42"/>
      <c r="I102" s="234"/>
      <c r="J102" s="234"/>
      <c r="K102" s="42"/>
      <c r="L102" s="42"/>
      <c r="M102" s="46"/>
      <c r="N102" s="235"/>
      <c r="O102" s="236"/>
      <c r="P102" s="86"/>
      <c r="Q102" s="86"/>
      <c r="R102" s="86"/>
      <c r="S102" s="86"/>
      <c r="T102" s="86"/>
      <c r="U102" s="86"/>
      <c r="V102" s="86"/>
      <c r="W102" s="86"/>
      <c r="X102" s="87"/>
      <c r="Y102" s="40"/>
      <c r="Z102" s="40"/>
      <c r="AA102" s="40"/>
      <c r="AB102" s="40"/>
      <c r="AC102" s="40"/>
      <c r="AD102" s="40"/>
      <c r="AE102" s="40"/>
      <c r="AT102" s="19" t="s">
        <v>220</v>
      </c>
      <c r="AU102" s="19" t="s">
        <v>229</v>
      </c>
    </row>
    <row r="103" s="2" customFormat="1" ht="16.5" customHeight="1">
      <c r="A103" s="40"/>
      <c r="B103" s="41"/>
      <c r="C103" s="218" t="s">
        <v>86</v>
      </c>
      <c r="D103" s="218" t="s">
        <v>213</v>
      </c>
      <c r="E103" s="219" t="s">
        <v>1511</v>
      </c>
      <c r="F103" s="220" t="s">
        <v>3144</v>
      </c>
      <c r="G103" s="221" t="s">
        <v>688</v>
      </c>
      <c r="H103" s="222">
        <v>21</v>
      </c>
      <c r="I103" s="223"/>
      <c r="J103" s="223"/>
      <c r="K103" s="224">
        <f>ROUND(P103*H103,2)</f>
        <v>0</v>
      </c>
      <c r="L103" s="220" t="s">
        <v>22</v>
      </c>
      <c r="M103" s="46"/>
      <c r="N103" s="225" t="s">
        <v>22</v>
      </c>
      <c r="O103" s="226" t="s">
        <v>46</v>
      </c>
      <c r="P103" s="227">
        <f>I103+J103</f>
        <v>0</v>
      </c>
      <c r="Q103" s="227">
        <f>ROUND(I103*H103,2)</f>
        <v>0</v>
      </c>
      <c r="R103" s="227">
        <f>ROUND(J103*H103,2)</f>
        <v>0</v>
      </c>
      <c r="S103" s="86"/>
      <c r="T103" s="228">
        <f>S103*H103</f>
        <v>0</v>
      </c>
      <c r="U103" s="228">
        <v>0</v>
      </c>
      <c r="V103" s="228">
        <f>U103*H103</f>
        <v>0</v>
      </c>
      <c r="W103" s="228">
        <v>0</v>
      </c>
      <c r="X103" s="229">
        <f>W103*H103</f>
        <v>0</v>
      </c>
      <c r="Y103" s="40"/>
      <c r="Z103" s="40"/>
      <c r="AA103" s="40"/>
      <c r="AB103" s="40"/>
      <c r="AC103" s="40"/>
      <c r="AD103" s="40"/>
      <c r="AE103" s="40"/>
      <c r="AR103" s="230" t="s">
        <v>218</v>
      </c>
      <c r="AT103" s="230" t="s">
        <v>213</v>
      </c>
      <c r="AU103" s="230" t="s">
        <v>229</v>
      </c>
      <c r="AY103" s="19" t="s">
        <v>211</v>
      </c>
      <c r="BE103" s="231">
        <f>IF(O103="základní",K103,0)</f>
        <v>0</v>
      </c>
      <c r="BF103" s="231">
        <f>IF(O103="snížená",K103,0)</f>
        <v>0</v>
      </c>
      <c r="BG103" s="231">
        <f>IF(O103="zákl. přenesená",K103,0)</f>
        <v>0</v>
      </c>
      <c r="BH103" s="231">
        <f>IF(O103="sníž. přenesená",K103,0)</f>
        <v>0</v>
      </c>
      <c r="BI103" s="231">
        <f>IF(O103="nulová",K103,0)</f>
        <v>0</v>
      </c>
      <c r="BJ103" s="19" t="s">
        <v>84</v>
      </c>
      <c r="BK103" s="231">
        <f>ROUND(P103*H103,2)</f>
        <v>0</v>
      </c>
      <c r="BL103" s="19" t="s">
        <v>218</v>
      </c>
      <c r="BM103" s="230" t="s">
        <v>3145</v>
      </c>
    </row>
    <row r="104" s="2" customFormat="1">
      <c r="A104" s="40"/>
      <c r="B104" s="41"/>
      <c r="C104" s="42"/>
      <c r="D104" s="232" t="s">
        <v>220</v>
      </c>
      <c r="E104" s="42"/>
      <c r="F104" s="233" t="s">
        <v>3144</v>
      </c>
      <c r="G104" s="42"/>
      <c r="H104" s="42"/>
      <c r="I104" s="234"/>
      <c r="J104" s="234"/>
      <c r="K104" s="42"/>
      <c r="L104" s="42"/>
      <c r="M104" s="46"/>
      <c r="N104" s="235"/>
      <c r="O104" s="236"/>
      <c r="P104" s="86"/>
      <c r="Q104" s="86"/>
      <c r="R104" s="86"/>
      <c r="S104" s="86"/>
      <c r="T104" s="86"/>
      <c r="U104" s="86"/>
      <c r="V104" s="86"/>
      <c r="W104" s="86"/>
      <c r="X104" s="87"/>
      <c r="Y104" s="40"/>
      <c r="Z104" s="40"/>
      <c r="AA104" s="40"/>
      <c r="AB104" s="40"/>
      <c r="AC104" s="40"/>
      <c r="AD104" s="40"/>
      <c r="AE104" s="40"/>
      <c r="AT104" s="19" t="s">
        <v>220</v>
      </c>
      <c r="AU104" s="19" t="s">
        <v>229</v>
      </c>
    </row>
    <row r="105" s="2" customFormat="1" ht="16.5" customHeight="1">
      <c r="A105" s="40"/>
      <c r="B105" s="41"/>
      <c r="C105" s="218" t="s">
        <v>229</v>
      </c>
      <c r="D105" s="218" t="s">
        <v>213</v>
      </c>
      <c r="E105" s="219" t="s">
        <v>1514</v>
      </c>
      <c r="F105" s="220" t="s">
        <v>2370</v>
      </c>
      <c r="G105" s="221" t="s">
        <v>688</v>
      </c>
      <c r="H105" s="222">
        <v>7</v>
      </c>
      <c r="I105" s="223"/>
      <c r="J105" s="223"/>
      <c r="K105" s="224">
        <f>ROUND(P105*H105,2)</f>
        <v>0</v>
      </c>
      <c r="L105" s="220" t="s">
        <v>22</v>
      </c>
      <c r="M105" s="46"/>
      <c r="N105" s="225" t="s">
        <v>22</v>
      </c>
      <c r="O105" s="226" t="s">
        <v>46</v>
      </c>
      <c r="P105" s="227">
        <f>I105+J105</f>
        <v>0</v>
      </c>
      <c r="Q105" s="227">
        <f>ROUND(I105*H105,2)</f>
        <v>0</v>
      </c>
      <c r="R105" s="227">
        <f>ROUND(J105*H105,2)</f>
        <v>0</v>
      </c>
      <c r="S105" s="86"/>
      <c r="T105" s="228">
        <f>S105*H105</f>
        <v>0</v>
      </c>
      <c r="U105" s="228">
        <v>0</v>
      </c>
      <c r="V105" s="228">
        <f>U105*H105</f>
        <v>0</v>
      </c>
      <c r="W105" s="228">
        <v>0</v>
      </c>
      <c r="X105" s="229">
        <f>W105*H105</f>
        <v>0</v>
      </c>
      <c r="Y105" s="40"/>
      <c r="Z105" s="40"/>
      <c r="AA105" s="40"/>
      <c r="AB105" s="40"/>
      <c r="AC105" s="40"/>
      <c r="AD105" s="40"/>
      <c r="AE105" s="40"/>
      <c r="AR105" s="230" t="s">
        <v>218</v>
      </c>
      <c r="AT105" s="230" t="s">
        <v>213</v>
      </c>
      <c r="AU105" s="230" t="s">
        <v>229</v>
      </c>
      <c r="AY105" s="19" t="s">
        <v>211</v>
      </c>
      <c r="BE105" s="231">
        <f>IF(O105="základní",K105,0)</f>
        <v>0</v>
      </c>
      <c r="BF105" s="231">
        <f>IF(O105="snížená",K105,0)</f>
        <v>0</v>
      </c>
      <c r="BG105" s="231">
        <f>IF(O105="zákl. přenesená",K105,0)</f>
        <v>0</v>
      </c>
      <c r="BH105" s="231">
        <f>IF(O105="sníž. přenesená",K105,0)</f>
        <v>0</v>
      </c>
      <c r="BI105" s="231">
        <f>IF(O105="nulová",K105,0)</f>
        <v>0</v>
      </c>
      <c r="BJ105" s="19" t="s">
        <v>84</v>
      </c>
      <c r="BK105" s="231">
        <f>ROUND(P105*H105,2)</f>
        <v>0</v>
      </c>
      <c r="BL105" s="19" t="s">
        <v>218</v>
      </c>
      <c r="BM105" s="230" t="s">
        <v>3146</v>
      </c>
    </row>
    <row r="106" s="2" customFormat="1">
      <c r="A106" s="40"/>
      <c r="B106" s="41"/>
      <c r="C106" s="42"/>
      <c r="D106" s="232" t="s">
        <v>220</v>
      </c>
      <c r="E106" s="42"/>
      <c r="F106" s="233" t="s">
        <v>2370</v>
      </c>
      <c r="G106" s="42"/>
      <c r="H106" s="42"/>
      <c r="I106" s="234"/>
      <c r="J106" s="234"/>
      <c r="K106" s="42"/>
      <c r="L106" s="42"/>
      <c r="M106" s="46"/>
      <c r="N106" s="235"/>
      <c r="O106" s="236"/>
      <c r="P106" s="86"/>
      <c r="Q106" s="86"/>
      <c r="R106" s="86"/>
      <c r="S106" s="86"/>
      <c r="T106" s="86"/>
      <c r="U106" s="86"/>
      <c r="V106" s="86"/>
      <c r="W106" s="86"/>
      <c r="X106" s="87"/>
      <c r="Y106" s="40"/>
      <c r="Z106" s="40"/>
      <c r="AA106" s="40"/>
      <c r="AB106" s="40"/>
      <c r="AC106" s="40"/>
      <c r="AD106" s="40"/>
      <c r="AE106" s="40"/>
      <c r="AT106" s="19" t="s">
        <v>220</v>
      </c>
      <c r="AU106" s="19" t="s">
        <v>229</v>
      </c>
    </row>
    <row r="107" s="2" customFormat="1" ht="21.75" customHeight="1">
      <c r="A107" s="40"/>
      <c r="B107" s="41"/>
      <c r="C107" s="218" t="s">
        <v>218</v>
      </c>
      <c r="D107" s="218" t="s">
        <v>213</v>
      </c>
      <c r="E107" s="219" t="s">
        <v>2363</v>
      </c>
      <c r="F107" s="220" t="s">
        <v>2373</v>
      </c>
      <c r="G107" s="221" t="s">
        <v>688</v>
      </c>
      <c r="H107" s="222">
        <v>4</v>
      </c>
      <c r="I107" s="223"/>
      <c r="J107" s="223"/>
      <c r="K107" s="224">
        <f>ROUND(P107*H107,2)</f>
        <v>0</v>
      </c>
      <c r="L107" s="220" t="s">
        <v>22</v>
      </c>
      <c r="M107" s="46"/>
      <c r="N107" s="225" t="s">
        <v>22</v>
      </c>
      <c r="O107" s="226" t="s">
        <v>46</v>
      </c>
      <c r="P107" s="227">
        <f>I107+J107</f>
        <v>0</v>
      </c>
      <c r="Q107" s="227">
        <f>ROUND(I107*H107,2)</f>
        <v>0</v>
      </c>
      <c r="R107" s="227">
        <f>ROUND(J107*H107,2)</f>
        <v>0</v>
      </c>
      <c r="S107" s="86"/>
      <c r="T107" s="228">
        <f>S107*H107</f>
        <v>0</v>
      </c>
      <c r="U107" s="228">
        <v>0</v>
      </c>
      <c r="V107" s="228">
        <f>U107*H107</f>
        <v>0</v>
      </c>
      <c r="W107" s="228">
        <v>0</v>
      </c>
      <c r="X107" s="229">
        <f>W107*H107</f>
        <v>0</v>
      </c>
      <c r="Y107" s="40"/>
      <c r="Z107" s="40"/>
      <c r="AA107" s="40"/>
      <c r="AB107" s="40"/>
      <c r="AC107" s="40"/>
      <c r="AD107" s="40"/>
      <c r="AE107" s="40"/>
      <c r="AR107" s="230" t="s">
        <v>218</v>
      </c>
      <c r="AT107" s="230" t="s">
        <v>213</v>
      </c>
      <c r="AU107" s="230" t="s">
        <v>229</v>
      </c>
      <c r="AY107" s="19" t="s">
        <v>211</v>
      </c>
      <c r="BE107" s="231">
        <f>IF(O107="základní",K107,0)</f>
        <v>0</v>
      </c>
      <c r="BF107" s="231">
        <f>IF(O107="snížená",K107,0)</f>
        <v>0</v>
      </c>
      <c r="BG107" s="231">
        <f>IF(O107="zákl. přenesená",K107,0)</f>
        <v>0</v>
      </c>
      <c r="BH107" s="231">
        <f>IF(O107="sníž. přenesená",K107,0)</f>
        <v>0</v>
      </c>
      <c r="BI107" s="231">
        <f>IF(O107="nulová",K107,0)</f>
        <v>0</v>
      </c>
      <c r="BJ107" s="19" t="s">
        <v>84</v>
      </c>
      <c r="BK107" s="231">
        <f>ROUND(P107*H107,2)</f>
        <v>0</v>
      </c>
      <c r="BL107" s="19" t="s">
        <v>218</v>
      </c>
      <c r="BM107" s="230" t="s">
        <v>3147</v>
      </c>
    </row>
    <row r="108" s="2" customFormat="1">
      <c r="A108" s="40"/>
      <c r="B108" s="41"/>
      <c r="C108" s="42"/>
      <c r="D108" s="232" t="s">
        <v>220</v>
      </c>
      <c r="E108" s="42"/>
      <c r="F108" s="233" t="s">
        <v>2373</v>
      </c>
      <c r="G108" s="42"/>
      <c r="H108" s="42"/>
      <c r="I108" s="234"/>
      <c r="J108" s="234"/>
      <c r="K108" s="42"/>
      <c r="L108" s="42"/>
      <c r="M108" s="46"/>
      <c r="N108" s="235"/>
      <c r="O108" s="236"/>
      <c r="P108" s="86"/>
      <c r="Q108" s="86"/>
      <c r="R108" s="86"/>
      <c r="S108" s="86"/>
      <c r="T108" s="86"/>
      <c r="U108" s="86"/>
      <c r="V108" s="86"/>
      <c r="W108" s="86"/>
      <c r="X108" s="87"/>
      <c r="Y108" s="40"/>
      <c r="Z108" s="40"/>
      <c r="AA108" s="40"/>
      <c r="AB108" s="40"/>
      <c r="AC108" s="40"/>
      <c r="AD108" s="40"/>
      <c r="AE108" s="40"/>
      <c r="AT108" s="19" t="s">
        <v>220</v>
      </c>
      <c r="AU108" s="19" t="s">
        <v>229</v>
      </c>
    </row>
    <row r="109" s="2" customFormat="1" ht="16.5" customHeight="1">
      <c r="A109" s="40"/>
      <c r="B109" s="41"/>
      <c r="C109" s="218" t="s">
        <v>240</v>
      </c>
      <c r="D109" s="218" t="s">
        <v>213</v>
      </c>
      <c r="E109" s="219" t="s">
        <v>3148</v>
      </c>
      <c r="F109" s="220" t="s">
        <v>1515</v>
      </c>
      <c r="G109" s="221" t="s">
        <v>688</v>
      </c>
      <c r="H109" s="222">
        <v>1</v>
      </c>
      <c r="I109" s="223"/>
      <c r="J109" s="223"/>
      <c r="K109" s="224">
        <f>ROUND(P109*H109,2)</f>
        <v>0</v>
      </c>
      <c r="L109" s="220" t="s">
        <v>22</v>
      </c>
      <c r="M109" s="46"/>
      <c r="N109" s="225" t="s">
        <v>22</v>
      </c>
      <c r="O109" s="226" t="s">
        <v>46</v>
      </c>
      <c r="P109" s="227">
        <f>I109+J109</f>
        <v>0</v>
      </c>
      <c r="Q109" s="227">
        <f>ROUND(I109*H109,2)</f>
        <v>0</v>
      </c>
      <c r="R109" s="227">
        <f>ROUND(J109*H109,2)</f>
        <v>0</v>
      </c>
      <c r="S109" s="86"/>
      <c r="T109" s="228">
        <f>S109*H109</f>
        <v>0</v>
      </c>
      <c r="U109" s="228">
        <v>0</v>
      </c>
      <c r="V109" s="228">
        <f>U109*H109</f>
        <v>0</v>
      </c>
      <c r="W109" s="228">
        <v>0</v>
      </c>
      <c r="X109" s="229">
        <f>W109*H109</f>
        <v>0</v>
      </c>
      <c r="Y109" s="40"/>
      <c r="Z109" s="40"/>
      <c r="AA109" s="40"/>
      <c r="AB109" s="40"/>
      <c r="AC109" s="40"/>
      <c r="AD109" s="40"/>
      <c r="AE109" s="40"/>
      <c r="AR109" s="230" t="s">
        <v>218</v>
      </c>
      <c r="AT109" s="230" t="s">
        <v>213</v>
      </c>
      <c r="AU109" s="230" t="s">
        <v>229</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218</v>
      </c>
      <c r="BM109" s="230" t="s">
        <v>3149</v>
      </c>
    </row>
    <row r="110" s="2" customFormat="1">
      <c r="A110" s="40"/>
      <c r="B110" s="41"/>
      <c r="C110" s="42"/>
      <c r="D110" s="232" t="s">
        <v>220</v>
      </c>
      <c r="E110" s="42"/>
      <c r="F110" s="233" t="s">
        <v>1515</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229</v>
      </c>
    </row>
    <row r="111" s="12" customFormat="1" ht="20.88" customHeight="1">
      <c r="A111" s="12"/>
      <c r="B111" s="201"/>
      <c r="C111" s="202"/>
      <c r="D111" s="203" t="s">
        <v>76</v>
      </c>
      <c r="E111" s="216" t="s">
        <v>1517</v>
      </c>
      <c r="F111" s="216" t="s">
        <v>1507</v>
      </c>
      <c r="G111" s="202"/>
      <c r="H111" s="202"/>
      <c r="I111" s="205"/>
      <c r="J111" s="205"/>
      <c r="K111" s="217">
        <f>BK111</f>
        <v>0</v>
      </c>
      <c r="L111" s="202"/>
      <c r="M111" s="207"/>
      <c r="N111" s="208"/>
      <c r="O111" s="209"/>
      <c r="P111" s="209"/>
      <c r="Q111" s="210">
        <f>SUM(Q112:Q123)</f>
        <v>0</v>
      </c>
      <c r="R111" s="210">
        <f>SUM(R112:R123)</f>
        <v>0</v>
      </c>
      <c r="S111" s="209"/>
      <c r="T111" s="211">
        <f>SUM(T112:T123)</f>
        <v>0</v>
      </c>
      <c r="U111" s="209"/>
      <c r="V111" s="211">
        <f>SUM(V112:V123)</f>
        <v>0</v>
      </c>
      <c r="W111" s="209"/>
      <c r="X111" s="212">
        <f>SUM(X112:X123)</f>
        <v>0</v>
      </c>
      <c r="Y111" s="12"/>
      <c r="Z111" s="12"/>
      <c r="AA111" s="12"/>
      <c r="AB111" s="12"/>
      <c r="AC111" s="12"/>
      <c r="AD111" s="12"/>
      <c r="AE111" s="12"/>
      <c r="AR111" s="213" t="s">
        <v>84</v>
      </c>
      <c r="AT111" s="214" t="s">
        <v>76</v>
      </c>
      <c r="AU111" s="214" t="s">
        <v>86</v>
      </c>
      <c r="AY111" s="213" t="s">
        <v>211</v>
      </c>
      <c r="BK111" s="215">
        <f>SUM(BK112:BK123)</f>
        <v>0</v>
      </c>
    </row>
    <row r="112" s="2" customFormat="1" ht="16.5" customHeight="1">
      <c r="A112" s="40"/>
      <c r="B112" s="41"/>
      <c r="C112" s="218" t="s">
        <v>246</v>
      </c>
      <c r="D112" s="218" t="s">
        <v>213</v>
      </c>
      <c r="E112" s="219" t="s">
        <v>1519</v>
      </c>
      <c r="F112" s="220" t="s">
        <v>2377</v>
      </c>
      <c r="G112" s="221" t="s">
        <v>688</v>
      </c>
      <c r="H112" s="222">
        <v>2</v>
      </c>
      <c r="I112" s="223"/>
      <c r="J112" s="223"/>
      <c r="K112" s="224">
        <f>ROUND(P112*H112,2)</f>
        <v>0</v>
      </c>
      <c r="L112" s="220" t="s">
        <v>22</v>
      </c>
      <c r="M112" s="46"/>
      <c r="N112" s="225" t="s">
        <v>22</v>
      </c>
      <c r="O112" s="226" t="s">
        <v>46</v>
      </c>
      <c r="P112" s="227">
        <f>I112+J112</f>
        <v>0</v>
      </c>
      <c r="Q112" s="227">
        <f>ROUND(I112*H112,2)</f>
        <v>0</v>
      </c>
      <c r="R112" s="227">
        <f>ROUND(J112*H112,2)</f>
        <v>0</v>
      </c>
      <c r="S112" s="86"/>
      <c r="T112" s="228">
        <f>S112*H112</f>
        <v>0</v>
      </c>
      <c r="U112" s="228">
        <v>0</v>
      </c>
      <c r="V112" s="228">
        <f>U112*H112</f>
        <v>0</v>
      </c>
      <c r="W112" s="228">
        <v>0</v>
      </c>
      <c r="X112" s="229">
        <f>W112*H112</f>
        <v>0</v>
      </c>
      <c r="Y112" s="40"/>
      <c r="Z112" s="40"/>
      <c r="AA112" s="40"/>
      <c r="AB112" s="40"/>
      <c r="AC112" s="40"/>
      <c r="AD112" s="40"/>
      <c r="AE112" s="40"/>
      <c r="AR112" s="230" t="s">
        <v>218</v>
      </c>
      <c r="AT112" s="230" t="s">
        <v>213</v>
      </c>
      <c r="AU112" s="230" t="s">
        <v>229</v>
      </c>
      <c r="AY112" s="19" t="s">
        <v>211</v>
      </c>
      <c r="BE112" s="231">
        <f>IF(O112="základní",K112,0)</f>
        <v>0</v>
      </c>
      <c r="BF112" s="231">
        <f>IF(O112="snížená",K112,0)</f>
        <v>0</v>
      </c>
      <c r="BG112" s="231">
        <f>IF(O112="zákl. přenesená",K112,0)</f>
        <v>0</v>
      </c>
      <c r="BH112" s="231">
        <f>IF(O112="sníž. přenesená",K112,0)</f>
        <v>0</v>
      </c>
      <c r="BI112" s="231">
        <f>IF(O112="nulová",K112,0)</f>
        <v>0</v>
      </c>
      <c r="BJ112" s="19" t="s">
        <v>84</v>
      </c>
      <c r="BK112" s="231">
        <f>ROUND(P112*H112,2)</f>
        <v>0</v>
      </c>
      <c r="BL112" s="19" t="s">
        <v>218</v>
      </c>
      <c r="BM112" s="230" t="s">
        <v>3150</v>
      </c>
    </row>
    <row r="113" s="2" customFormat="1">
      <c r="A113" s="40"/>
      <c r="B113" s="41"/>
      <c r="C113" s="42"/>
      <c r="D113" s="232" t="s">
        <v>220</v>
      </c>
      <c r="E113" s="42"/>
      <c r="F113" s="233" t="s">
        <v>2377</v>
      </c>
      <c r="G113" s="42"/>
      <c r="H113" s="42"/>
      <c r="I113" s="234"/>
      <c r="J113" s="234"/>
      <c r="K113" s="42"/>
      <c r="L113" s="42"/>
      <c r="M113" s="46"/>
      <c r="N113" s="235"/>
      <c r="O113" s="236"/>
      <c r="P113" s="86"/>
      <c r="Q113" s="86"/>
      <c r="R113" s="86"/>
      <c r="S113" s="86"/>
      <c r="T113" s="86"/>
      <c r="U113" s="86"/>
      <c r="V113" s="86"/>
      <c r="W113" s="86"/>
      <c r="X113" s="87"/>
      <c r="Y113" s="40"/>
      <c r="Z113" s="40"/>
      <c r="AA113" s="40"/>
      <c r="AB113" s="40"/>
      <c r="AC113" s="40"/>
      <c r="AD113" s="40"/>
      <c r="AE113" s="40"/>
      <c r="AT113" s="19" t="s">
        <v>220</v>
      </c>
      <c r="AU113" s="19" t="s">
        <v>229</v>
      </c>
    </row>
    <row r="114" s="2" customFormat="1" ht="16.5" customHeight="1">
      <c r="A114" s="40"/>
      <c r="B114" s="41"/>
      <c r="C114" s="218" t="s">
        <v>253</v>
      </c>
      <c r="D114" s="218" t="s">
        <v>213</v>
      </c>
      <c r="E114" s="219" t="s">
        <v>1522</v>
      </c>
      <c r="F114" s="220" t="s">
        <v>2381</v>
      </c>
      <c r="G114" s="221" t="s">
        <v>688</v>
      </c>
      <c r="H114" s="222">
        <v>2</v>
      </c>
      <c r="I114" s="223"/>
      <c r="J114" s="223"/>
      <c r="K114" s="224">
        <f>ROUND(P114*H114,2)</f>
        <v>0</v>
      </c>
      <c r="L114" s="220" t="s">
        <v>22</v>
      </c>
      <c r="M114" s="46"/>
      <c r="N114" s="225" t="s">
        <v>22</v>
      </c>
      <c r="O114" s="226" t="s">
        <v>46</v>
      </c>
      <c r="P114" s="227">
        <f>I114+J114</f>
        <v>0</v>
      </c>
      <c r="Q114" s="227">
        <f>ROUND(I114*H114,2)</f>
        <v>0</v>
      </c>
      <c r="R114" s="227">
        <f>ROUND(J114*H114,2)</f>
        <v>0</v>
      </c>
      <c r="S114" s="86"/>
      <c r="T114" s="228">
        <f>S114*H114</f>
        <v>0</v>
      </c>
      <c r="U114" s="228">
        <v>0</v>
      </c>
      <c r="V114" s="228">
        <f>U114*H114</f>
        <v>0</v>
      </c>
      <c r="W114" s="228">
        <v>0</v>
      </c>
      <c r="X114" s="229">
        <f>W114*H114</f>
        <v>0</v>
      </c>
      <c r="Y114" s="40"/>
      <c r="Z114" s="40"/>
      <c r="AA114" s="40"/>
      <c r="AB114" s="40"/>
      <c r="AC114" s="40"/>
      <c r="AD114" s="40"/>
      <c r="AE114" s="40"/>
      <c r="AR114" s="230" t="s">
        <v>218</v>
      </c>
      <c r="AT114" s="230" t="s">
        <v>213</v>
      </c>
      <c r="AU114" s="230" t="s">
        <v>229</v>
      </c>
      <c r="AY114" s="19" t="s">
        <v>211</v>
      </c>
      <c r="BE114" s="231">
        <f>IF(O114="základní",K114,0)</f>
        <v>0</v>
      </c>
      <c r="BF114" s="231">
        <f>IF(O114="snížená",K114,0)</f>
        <v>0</v>
      </c>
      <c r="BG114" s="231">
        <f>IF(O114="zákl. přenesená",K114,0)</f>
        <v>0</v>
      </c>
      <c r="BH114" s="231">
        <f>IF(O114="sníž. přenesená",K114,0)</f>
        <v>0</v>
      </c>
      <c r="BI114" s="231">
        <f>IF(O114="nulová",K114,0)</f>
        <v>0</v>
      </c>
      <c r="BJ114" s="19" t="s">
        <v>84</v>
      </c>
      <c r="BK114" s="231">
        <f>ROUND(P114*H114,2)</f>
        <v>0</v>
      </c>
      <c r="BL114" s="19" t="s">
        <v>218</v>
      </c>
      <c r="BM114" s="230" t="s">
        <v>3151</v>
      </c>
    </row>
    <row r="115" s="2" customFormat="1">
      <c r="A115" s="40"/>
      <c r="B115" s="41"/>
      <c r="C115" s="42"/>
      <c r="D115" s="232" t="s">
        <v>220</v>
      </c>
      <c r="E115" s="42"/>
      <c r="F115" s="233" t="s">
        <v>2381</v>
      </c>
      <c r="G115" s="42"/>
      <c r="H115" s="42"/>
      <c r="I115" s="234"/>
      <c r="J115" s="234"/>
      <c r="K115" s="42"/>
      <c r="L115" s="42"/>
      <c r="M115" s="46"/>
      <c r="N115" s="235"/>
      <c r="O115" s="236"/>
      <c r="P115" s="86"/>
      <c r="Q115" s="86"/>
      <c r="R115" s="86"/>
      <c r="S115" s="86"/>
      <c r="T115" s="86"/>
      <c r="U115" s="86"/>
      <c r="V115" s="86"/>
      <c r="W115" s="86"/>
      <c r="X115" s="87"/>
      <c r="Y115" s="40"/>
      <c r="Z115" s="40"/>
      <c r="AA115" s="40"/>
      <c r="AB115" s="40"/>
      <c r="AC115" s="40"/>
      <c r="AD115" s="40"/>
      <c r="AE115" s="40"/>
      <c r="AT115" s="19" t="s">
        <v>220</v>
      </c>
      <c r="AU115" s="19" t="s">
        <v>229</v>
      </c>
    </row>
    <row r="116" s="2" customFormat="1" ht="16.5" customHeight="1">
      <c r="A116" s="40"/>
      <c r="B116" s="41"/>
      <c r="C116" s="218" t="s">
        <v>258</v>
      </c>
      <c r="D116" s="218" t="s">
        <v>213</v>
      </c>
      <c r="E116" s="219" t="s">
        <v>1525</v>
      </c>
      <c r="F116" s="220" t="s">
        <v>2388</v>
      </c>
      <c r="G116" s="221" t="s">
        <v>688</v>
      </c>
      <c r="H116" s="222">
        <v>3</v>
      </c>
      <c r="I116" s="223"/>
      <c r="J116" s="223"/>
      <c r="K116" s="224">
        <f>ROUND(P116*H116,2)</f>
        <v>0</v>
      </c>
      <c r="L116" s="220" t="s">
        <v>22</v>
      </c>
      <c r="M116" s="46"/>
      <c r="N116" s="225" t="s">
        <v>22</v>
      </c>
      <c r="O116" s="226" t="s">
        <v>46</v>
      </c>
      <c r="P116" s="227">
        <f>I116+J116</f>
        <v>0</v>
      </c>
      <c r="Q116" s="227">
        <f>ROUND(I116*H116,2)</f>
        <v>0</v>
      </c>
      <c r="R116" s="227">
        <f>ROUND(J116*H116,2)</f>
        <v>0</v>
      </c>
      <c r="S116" s="86"/>
      <c r="T116" s="228">
        <f>S116*H116</f>
        <v>0</v>
      </c>
      <c r="U116" s="228">
        <v>0</v>
      </c>
      <c r="V116" s="228">
        <f>U116*H116</f>
        <v>0</v>
      </c>
      <c r="W116" s="228">
        <v>0</v>
      </c>
      <c r="X116" s="229">
        <f>W116*H116</f>
        <v>0</v>
      </c>
      <c r="Y116" s="40"/>
      <c r="Z116" s="40"/>
      <c r="AA116" s="40"/>
      <c r="AB116" s="40"/>
      <c r="AC116" s="40"/>
      <c r="AD116" s="40"/>
      <c r="AE116" s="40"/>
      <c r="AR116" s="230" t="s">
        <v>218</v>
      </c>
      <c r="AT116" s="230" t="s">
        <v>213</v>
      </c>
      <c r="AU116" s="230" t="s">
        <v>229</v>
      </c>
      <c r="AY116" s="19" t="s">
        <v>211</v>
      </c>
      <c r="BE116" s="231">
        <f>IF(O116="základní",K116,0)</f>
        <v>0</v>
      </c>
      <c r="BF116" s="231">
        <f>IF(O116="snížená",K116,0)</f>
        <v>0</v>
      </c>
      <c r="BG116" s="231">
        <f>IF(O116="zákl. přenesená",K116,0)</f>
        <v>0</v>
      </c>
      <c r="BH116" s="231">
        <f>IF(O116="sníž. přenesená",K116,0)</f>
        <v>0</v>
      </c>
      <c r="BI116" s="231">
        <f>IF(O116="nulová",K116,0)</f>
        <v>0</v>
      </c>
      <c r="BJ116" s="19" t="s">
        <v>84</v>
      </c>
      <c r="BK116" s="231">
        <f>ROUND(P116*H116,2)</f>
        <v>0</v>
      </c>
      <c r="BL116" s="19" t="s">
        <v>218</v>
      </c>
      <c r="BM116" s="230" t="s">
        <v>3152</v>
      </c>
    </row>
    <row r="117" s="2" customFormat="1">
      <c r="A117" s="40"/>
      <c r="B117" s="41"/>
      <c r="C117" s="42"/>
      <c r="D117" s="232" t="s">
        <v>220</v>
      </c>
      <c r="E117" s="42"/>
      <c r="F117" s="233" t="s">
        <v>2388</v>
      </c>
      <c r="G117" s="42"/>
      <c r="H117" s="42"/>
      <c r="I117" s="234"/>
      <c r="J117" s="234"/>
      <c r="K117" s="42"/>
      <c r="L117" s="42"/>
      <c r="M117" s="46"/>
      <c r="N117" s="235"/>
      <c r="O117" s="236"/>
      <c r="P117" s="86"/>
      <c r="Q117" s="86"/>
      <c r="R117" s="86"/>
      <c r="S117" s="86"/>
      <c r="T117" s="86"/>
      <c r="U117" s="86"/>
      <c r="V117" s="86"/>
      <c r="W117" s="86"/>
      <c r="X117" s="87"/>
      <c r="Y117" s="40"/>
      <c r="Z117" s="40"/>
      <c r="AA117" s="40"/>
      <c r="AB117" s="40"/>
      <c r="AC117" s="40"/>
      <c r="AD117" s="40"/>
      <c r="AE117" s="40"/>
      <c r="AT117" s="19" t="s">
        <v>220</v>
      </c>
      <c r="AU117" s="19" t="s">
        <v>229</v>
      </c>
    </row>
    <row r="118" s="2" customFormat="1" ht="16.5" customHeight="1">
      <c r="A118" s="40"/>
      <c r="B118" s="41"/>
      <c r="C118" s="218" t="s">
        <v>263</v>
      </c>
      <c r="D118" s="218" t="s">
        <v>213</v>
      </c>
      <c r="E118" s="219" t="s">
        <v>1528</v>
      </c>
      <c r="F118" s="220" t="s">
        <v>2394</v>
      </c>
      <c r="G118" s="221" t="s">
        <v>688</v>
      </c>
      <c r="H118" s="222">
        <v>17</v>
      </c>
      <c r="I118" s="223"/>
      <c r="J118" s="223"/>
      <c r="K118" s="224">
        <f>ROUND(P118*H118,2)</f>
        <v>0</v>
      </c>
      <c r="L118" s="220" t="s">
        <v>22</v>
      </c>
      <c r="M118" s="46"/>
      <c r="N118" s="225" t="s">
        <v>22</v>
      </c>
      <c r="O118" s="226" t="s">
        <v>46</v>
      </c>
      <c r="P118" s="227">
        <f>I118+J118</f>
        <v>0</v>
      </c>
      <c r="Q118" s="227">
        <f>ROUND(I118*H118,2)</f>
        <v>0</v>
      </c>
      <c r="R118" s="227">
        <f>ROUND(J118*H118,2)</f>
        <v>0</v>
      </c>
      <c r="S118" s="86"/>
      <c r="T118" s="228">
        <f>S118*H118</f>
        <v>0</v>
      </c>
      <c r="U118" s="228">
        <v>0</v>
      </c>
      <c r="V118" s="228">
        <f>U118*H118</f>
        <v>0</v>
      </c>
      <c r="W118" s="228">
        <v>0</v>
      </c>
      <c r="X118" s="229">
        <f>W118*H118</f>
        <v>0</v>
      </c>
      <c r="Y118" s="40"/>
      <c r="Z118" s="40"/>
      <c r="AA118" s="40"/>
      <c r="AB118" s="40"/>
      <c r="AC118" s="40"/>
      <c r="AD118" s="40"/>
      <c r="AE118" s="40"/>
      <c r="AR118" s="230" t="s">
        <v>218</v>
      </c>
      <c r="AT118" s="230" t="s">
        <v>213</v>
      </c>
      <c r="AU118" s="230" t="s">
        <v>229</v>
      </c>
      <c r="AY118" s="19" t="s">
        <v>211</v>
      </c>
      <c r="BE118" s="231">
        <f>IF(O118="základní",K118,0)</f>
        <v>0</v>
      </c>
      <c r="BF118" s="231">
        <f>IF(O118="snížená",K118,0)</f>
        <v>0</v>
      </c>
      <c r="BG118" s="231">
        <f>IF(O118="zákl. přenesená",K118,0)</f>
        <v>0</v>
      </c>
      <c r="BH118" s="231">
        <f>IF(O118="sníž. přenesená",K118,0)</f>
        <v>0</v>
      </c>
      <c r="BI118" s="231">
        <f>IF(O118="nulová",K118,0)</f>
        <v>0</v>
      </c>
      <c r="BJ118" s="19" t="s">
        <v>84</v>
      </c>
      <c r="BK118" s="231">
        <f>ROUND(P118*H118,2)</f>
        <v>0</v>
      </c>
      <c r="BL118" s="19" t="s">
        <v>218</v>
      </c>
      <c r="BM118" s="230" t="s">
        <v>3153</v>
      </c>
    </row>
    <row r="119" s="2" customFormat="1">
      <c r="A119" s="40"/>
      <c r="B119" s="41"/>
      <c r="C119" s="42"/>
      <c r="D119" s="232" t="s">
        <v>220</v>
      </c>
      <c r="E119" s="42"/>
      <c r="F119" s="233" t="s">
        <v>2394</v>
      </c>
      <c r="G119" s="42"/>
      <c r="H119" s="42"/>
      <c r="I119" s="234"/>
      <c r="J119" s="234"/>
      <c r="K119" s="42"/>
      <c r="L119" s="42"/>
      <c r="M119" s="46"/>
      <c r="N119" s="235"/>
      <c r="O119" s="236"/>
      <c r="P119" s="86"/>
      <c r="Q119" s="86"/>
      <c r="R119" s="86"/>
      <c r="S119" s="86"/>
      <c r="T119" s="86"/>
      <c r="U119" s="86"/>
      <c r="V119" s="86"/>
      <c r="W119" s="86"/>
      <c r="X119" s="87"/>
      <c r="Y119" s="40"/>
      <c r="Z119" s="40"/>
      <c r="AA119" s="40"/>
      <c r="AB119" s="40"/>
      <c r="AC119" s="40"/>
      <c r="AD119" s="40"/>
      <c r="AE119" s="40"/>
      <c r="AT119" s="19" t="s">
        <v>220</v>
      </c>
      <c r="AU119" s="19" t="s">
        <v>229</v>
      </c>
    </row>
    <row r="120" s="2" customFormat="1" ht="16.5" customHeight="1">
      <c r="A120" s="40"/>
      <c r="B120" s="41"/>
      <c r="C120" s="218" t="s">
        <v>269</v>
      </c>
      <c r="D120" s="218" t="s">
        <v>213</v>
      </c>
      <c r="E120" s="219" t="s">
        <v>1531</v>
      </c>
      <c r="F120" s="220" t="s">
        <v>2397</v>
      </c>
      <c r="G120" s="221" t="s">
        <v>688</v>
      </c>
      <c r="H120" s="222">
        <v>3</v>
      </c>
      <c r="I120" s="223"/>
      <c r="J120" s="223"/>
      <c r="K120" s="224">
        <f>ROUND(P120*H120,2)</f>
        <v>0</v>
      </c>
      <c r="L120" s="220" t="s">
        <v>22</v>
      </c>
      <c r="M120" s="46"/>
      <c r="N120" s="225" t="s">
        <v>22</v>
      </c>
      <c r="O120" s="226" t="s">
        <v>46</v>
      </c>
      <c r="P120" s="227">
        <f>I120+J120</f>
        <v>0</v>
      </c>
      <c r="Q120" s="227">
        <f>ROUND(I120*H120,2)</f>
        <v>0</v>
      </c>
      <c r="R120" s="227">
        <f>ROUND(J120*H120,2)</f>
        <v>0</v>
      </c>
      <c r="S120" s="86"/>
      <c r="T120" s="228">
        <f>S120*H120</f>
        <v>0</v>
      </c>
      <c r="U120" s="228">
        <v>0</v>
      </c>
      <c r="V120" s="228">
        <f>U120*H120</f>
        <v>0</v>
      </c>
      <c r="W120" s="228">
        <v>0</v>
      </c>
      <c r="X120" s="229">
        <f>W120*H120</f>
        <v>0</v>
      </c>
      <c r="Y120" s="40"/>
      <c r="Z120" s="40"/>
      <c r="AA120" s="40"/>
      <c r="AB120" s="40"/>
      <c r="AC120" s="40"/>
      <c r="AD120" s="40"/>
      <c r="AE120" s="40"/>
      <c r="AR120" s="230" t="s">
        <v>218</v>
      </c>
      <c r="AT120" s="230" t="s">
        <v>213</v>
      </c>
      <c r="AU120" s="230" t="s">
        <v>229</v>
      </c>
      <c r="AY120" s="19" t="s">
        <v>211</v>
      </c>
      <c r="BE120" s="231">
        <f>IF(O120="základní",K120,0)</f>
        <v>0</v>
      </c>
      <c r="BF120" s="231">
        <f>IF(O120="snížená",K120,0)</f>
        <v>0</v>
      </c>
      <c r="BG120" s="231">
        <f>IF(O120="zákl. přenesená",K120,0)</f>
        <v>0</v>
      </c>
      <c r="BH120" s="231">
        <f>IF(O120="sníž. přenesená",K120,0)</f>
        <v>0</v>
      </c>
      <c r="BI120" s="231">
        <f>IF(O120="nulová",K120,0)</f>
        <v>0</v>
      </c>
      <c r="BJ120" s="19" t="s">
        <v>84</v>
      </c>
      <c r="BK120" s="231">
        <f>ROUND(P120*H120,2)</f>
        <v>0</v>
      </c>
      <c r="BL120" s="19" t="s">
        <v>218</v>
      </c>
      <c r="BM120" s="230" t="s">
        <v>3154</v>
      </c>
    </row>
    <row r="121" s="2" customFormat="1">
      <c r="A121" s="40"/>
      <c r="B121" s="41"/>
      <c r="C121" s="42"/>
      <c r="D121" s="232" t="s">
        <v>220</v>
      </c>
      <c r="E121" s="42"/>
      <c r="F121" s="233" t="s">
        <v>2397</v>
      </c>
      <c r="G121" s="42"/>
      <c r="H121" s="42"/>
      <c r="I121" s="234"/>
      <c r="J121" s="234"/>
      <c r="K121" s="42"/>
      <c r="L121" s="42"/>
      <c r="M121" s="46"/>
      <c r="N121" s="235"/>
      <c r="O121" s="236"/>
      <c r="P121" s="86"/>
      <c r="Q121" s="86"/>
      <c r="R121" s="86"/>
      <c r="S121" s="86"/>
      <c r="T121" s="86"/>
      <c r="U121" s="86"/>
      <c r="V121" s="86"/>
      <c r="W121" s="86"/>
      <c r="X121" s="87"/>
      <c r="Y121" s="40"/>
      <c r="Z121" s="40"/>
      <c r="AA121" s="40"/>
      <c r="AB121" s="40"/>
      <c r="AC121" s="40"/>
      <c r="AD121" s="40"/>
      <c r="AE121" s="40"/>
      <c r="AT121" s="19" t="s">
        <v>220</v>
      </c>
      <c r="AU121" s="19" t="s">
        <v>229</v>
      </c>
    </row>
    <row r="122" s="2" customFormat="1" ht="16.5" customHeight="1">
      <c r="A122" s="40"/>
      <c r="B122" s="41"/>
      <c r="C122" s="218" t="s">
        <v>276</v>
      </c>
      <c r="D122" s="218" t="s">
        <v>213</v>
      </c>
      <c r="E122" s="219" t="s">
        <v>2387</v>
      </c>
      <c r="F122" s="220" t="s">
        <v>1515</v>
      </c>
      <c r="G122" s="221" t="s">
        <v>688</v>
      </c>
      <c r="H122" s="222">
        <v>1</v>
      </c>
      <c r="I122" s="223"/>
      <c r="J122" s="223"/>
      <c r="K122" s="224">
        <f>ROUND(P122*H122,2)</f>
        <v>0</v>
      </c>
      <c r="L122" s="220" t="s">
        <v>22</v>
      </c>
      <c r="M122" s="46"/>
      <c r="N122" s="225" t="s">
        <v>22</v>
      </c>
      <c r="O122" s="226" t="s">
        <v>46</v>
      </c>
      <c r="P122" s="227">
        <f>I122+J122</f>
        <v>0</v>
      </c>
      <c r="Q122" s="227">
        <f>ROUND(I122*H122,2)</f>
        <v>0</v>
      </c>
      <c r="R122" s="227">
        <f>ROUND(J122*H122,2)</f>
        <v>0</v>
      </c>
      <c r="S122" s="86"/>
      <c r="T122" s="228">
        <f>S122*H122</f>
        <v>0</v>
      </c>
      <c r="U122" s="228">
        <v>0</v>
      </c>
      <c r="V122" s="228">
        <f>U122*H122</f>
        <v>0</v>
      </c>
      <c r="W122" s="228">
        <v>0</v>
      </c>
      <c r="X122" s="229">
        <f>W122*H122</f>
        <v>0</v>
      </c>
      <c r="Y122" s="40"/>
      <c r="Z122" s="40"/>
      <c r="AA122" s="40"/>
      <c r="AB122" s="40"/>
      <c r="AC122" s="40"/>
      <c r="AD122" s="40"/>
      <c r="AE122" s="40"/>
      <c r="AR122" s="230" t="s">
        <v>218</v>
      </c>
      <c r="AT122" s="230" t="s">
        <v>213</v>
      </c>
      <c r="AU122" s="230" t="s">
        <v>229</v>
      </c>
      <c r="AY122" s="19" t="s">
        <v>211</v>
      </c>
      <c r="BE122" s="231">
        <f>IF(O122="základní",K122,0)</f>
        <v>0</v>
      </c>
      <c r="BF122" s="231">
        <f>IF(O122="snížená",K122,0)</f>
        <v>0</v>
      </c>
      <c r="BG122" s="231">
        <f>IF(O122="zákl. přenesená",K122,0)</f>
        <v>0</v>
      </c>
      <c r="BH122" s="231">
        <f>IF(O122="sníž. přenesená",K122,0)</f>
        <v>0</v>
      </c>
      <c r="BI122" s="231">
        <f>IF(O122="nulová",K122,0)</f>
        <v>0</v>
      </c>
      <c r="BJ122" s="19" t="s">
        <v>84</v>
      </c>
      <c r="BK122" s="231">
        <f>ROUND(P122*H122,2)</f>
        <v>0</v>
      </c>
      <c r="BL122" s="19" t="s">
        <v>218</v>
      </c>
      <c r="BM122" s="230" t="s">
        <v>3155</v>
      </c>
    </row>
    <row r="123" s="2" customFormat="1">
      <c r="A123" s="40"/>
      <c r="B123" s="41"/>
      <c r="C123" s="42"/>
      <c r="D123" s="232" t="s">
        <v>220</v>
      </c>
      <c r="E123" s="42"/>
      <c r="F123" s="233" t="s">
        <v>1515</v>
      </c>
      <c r="G123" s="42"/>
      <c r="H123" s="42"/>
      <c r="I123" s="234"/>
      <c r="J123" s="234"/>
      <c r="K123" s="42"/>
      <c r="L123" s="42"/>
      <c r="M123" s="46"/>
      <c r="N123" s="235"/>
      <c r="O123" s="236"/>
      <c r="P123" s="86"/>
      <c r="Q123" s="86"/>
      <c r="R123" s="86"/>
      <c r="S123" s="86"/>
      <c r="T123" s="86"/>
      <c r="U123" s="86"/>
      <c r="V123" s="86"/>
      <c r="W123" s="86"/>
      <c r="X123" s="87"/>
      <c r="Y123" s="40"/>
      <c r="Z123" s="40"/>
      <c r="AA123" s="40"/>
      <c r="AB123" s="40"/>
      <c r="AC123" s="40"/>
      <c r="AD123" s="40"/>
      <c r="AE123" s="40"/>
      <c r="AT123" s="19" t="s">
        <v>220</v>
      </c>
      <c r="AU123" s="19" t="s">
        <v>229</v>
      </c>
    </row>
    <row r="124" s="12" customFormat="1" ht="20.88" customHeight="1">
      <c r="A124" s="12"/>
      <c r="B124" s="201"/>
      <c r="C124" s="202"/>
      <c r="D124" s="203" t="s">
        <v>76</v>
      </c>
      <c r="E124" s="216" t="s">
        <v>1533</v>
      </c>
      <c r="F124" s="216" t="s">
        <v>1518</v>
      </c>
      <c r="G124" s="202"/>
      <c r="H124" s="202"/>
      <c r="I124" s="205"/>
      <c r="J124" s="205"/>
      <c r="K124" s="217">
        <f>BK124</f>
        <v>0</v>
      </c>
      <c r="L124" s="202"/>
      <c r="M124" s="207"/>
      <c r="N124" s="208"/>
      <c r="O124" s="209"/>
      <c r="P124" s="209"/>
      <c r="Q124" s="210">
        <f>SUM(Q125:Q146)</f>
        <v>0</v>
      </c>
      <c r="R124" s="210">
        <f>SUM(R125:R146)</f>
        <v>0</v>
      </c>
      <c r="S124" s="209"/>
      <c r="T124" s="211">
        <f>SUM(T125:T146)</f>
        <v>0</v>
      </c>
      <c r="U124" s="209"/>
      <c r="V124" s="211">
        <f>SUM(V125:V146)</f>
        <v>0</v>
      </c>
      <c r="W124" s="209"/>
      <c r="X124" s="212">
        <f>SUM(X125:X146)</f>
        <v>0</v>
      </c>
      <c r="Y124" s="12"/>
      <c r="Z124" s="12"/>
      <c r="AA124" s="12"/>
      <c r="AB124" s="12"/>
      <c r="AC124" s="12"/>
      <c r="AD124" s="12"/>
      <c r="AE124" s="12"/>
      <c r="AR124" s="213" t="s">
        <v>84</v>
      </c>
      <c r="AT124" s="214" t="s">
        <v>76</v>
      </c>
      <c r="AU124" s="214" t="s">
        <v>86</v>
      </c>
      <c r="AY124" s="213" t="s">
        <v>211</v>
      </c>
      <c r="BK124" s="215">
        <f>SUM(BK125:BK146)</f>
        <v>0</v>
      </c>
    </row>
    <row r="125" s="2" customFormat="1" ht="16.5" customHeight="1">
      <c r="A125" s="40"/>
      <c r="B125" s="41"/>
      <c r="C125" s="218" t="s">
        <v>280</v>
      </c>
      <c r="D125" s="218" t="s">
        <v>213</v>
      </c>
      <c r="E125" s="219" t="s">
        <v>1535</v>
      </c>
      <c r="F125" s="220" t="s">
        <v>2401</v>
      </c>
      <c r="G125" s="221" t="s">
        <v>688</v>
      </c>
      <c r="H125" s="222">
        <v>6</v>
      </c>
      <c r="I125" s="223"/>
      <c r="J125" s="223"/>
      <c r="K125" s="224">
        <f>ROUND(P125*H125,2)</f>
        <v>0</v>
      </c>
      <c r="L125" s="220" t="s">
        <v>22</v>
      </c>
      <c r="M125" s="46"/>
      <c r="N125" s="225" t="s">
        <v>22</v>
      </c>
      <c r="O125" s="226" t="s">
        <v>46</v>
      </c>
      <c r="P125" s="227">
        <f>I125+J125</f>
        <v>0</v>
      </c>
      <c r="Q125" s="227">
        <f>ROUND(I125*H125,2)</f>
        <v>0</v>
      </c>
      <c r="R125" s="227">
        <f>ROUND(J125*H125,2)</f>
        <v>0</v>
      </c>
      <c r="S125" s="86"/>
      <c r="T125" s="228">
        <f>S125*H125</f>
        <v>0</v>
      </c>
      <c r="U125" s="228">
        <v>0</v>
      </c>
      <c r="V125" s="228">
        <f>U125*H125</f>
        <v>0</v>
      </c>
      <c r="W125" s="228">
        <v>0</v>
      </c>
      <c r="X125" s="229">
        <f>W125*H125</f>
        <v>0</v>
      </c>
      <c r="Y125" s="40"/>
      <c r="Z125" s="40"/>
      <c r="AA125" s="40"/>
      <c r="AB125" s="40"/>
      <c r="AC125" s="40"/>
      <c r="AD125" s="40"/>
      <c r="AE125" s="40"/>
      <c r="AR125" s="230" t="s">
        <v>218</v>
      </c>
      <c r="AT125" s="230" t="s">
        <v>213</v>
      </c>
      <c r="AU125" s="230" t="s">
        <v>229</v>
      </c>
      <c r="AY125" s="19" t="s">
        <v>211</v>
      </c>
      <c r="BE125" s="231">
        <f>IF(O125="základní",K125,0)</f>
        <v>0</v>
      </c>
      <c r="BF125" s="231">
        <f>IF(O125="snížená",K125,0)</f>
        <v>0</v>
      </c>
      <c r="BG125" s="231">
        <f>IF(O125="zákl. přenesená",K125,0)</f>
        <v>0</v>
      </c>
      <c r="BH125" s="231">
        <f>IF(O125="sníž. přenesená",K125,0)</f>
        <v>0</v>
      </c>
      <c r="BI125" s="231">
        <f>IF(O125="nulová",K125,0)</f>
        <v>0</v>
      </c>
      <c r="BJ125" s="19" t="s">
        <v>84</v>
      </c>
      <c r="BK125" s="231">
        <f>ROUND(P125*H125,2)</f>
        <v>0</v>
      </c>
      <c r="BL125" s="19" t="s">
        <v>218</v>
      </c>
      <c r="BM125" s="230" t="s">
        <v>3156</v>
      </c>
    </row>
    <row r="126" s="2" customFormat="1">
      <c r="A126" s="40"/>
      <c r="B126" s="41"/>
      <c r="C126" s="42"/>
      <c r="D126" s="232" t="s">
        <v>220</v>
      </c>
      <c r="E126" s="42"/>
      <c r="F126" s="233" t="s">
        <v>2401</v>
      </c>
      <c r="G126" s="42"/>
      <c r="H126" s="42"/>
      <c r="I126" s="234"/>
      <c r="J126" s="234"/>
      <c r="K126" s="42"/>
      <c r="L126" s="42"/>
      <c r="M126" s="46"/>
      <c r="N126" s="235"/>
      <c r="O126" s="236"/>
      <c r="P126" s="86"/>
      <c r="Q126" s="86"/>
      <c r="R126" s="86"/>
      <c r="S126" s="86"/>
      <c r="T126" s="86"/>
      <c r="U126" s="86"/>
      <c r="V126" s="86"/>
      <c r="W126" s="86"/>
      <c r="X126" s="87"/>
      <c r="Y126" s="40"/>
      <c r="Z126" s="40"/>
      <c r="AA126" s="40"/>
      <c r="AB126" s="40"/>
      <c r="AC126" s="40"/>
      <c r="AD126" s="40"/>
      <c r="AE126" s="40"/>
      <c r="AT126" s="19" t="s">
        <v>220</v>
      </c>
      <c r="AU126" s="19" t="s">
        <v>229</v>
      </c>
    </row>
    <row r="127" s="2" customFormat="1" ht="16.5" customHeight="1">
      <c r="A127" s="40"/>
      <c r="B127" s="41"/>
      <c r="C127" s="218" t="s">
        <v>286</v>
      </c>
      <c r="D127" s="218" t="s">
        <v>213</v>
      </c>
      <c r="E127" s="219" t="s">
        <v>1538</v>
      </c>
      <c r="F127" s="220" t="s">
        <v>2403</v>
      </c>
      <c r="G127" s="221" t="s">
        <v>688</v>
      </c>
      <c r="H127" s="222">
        <v>20</v>
      </c>
      <c r="I127" s="223"/>
      <c r="J127" s="223"/>
      <c r="K127" s="224">
        <f>ROUND(P127*H127,2)</f>
        <v>0</v>
      </c>
      <c r="L127" s="220" t="s">
        <v>22</v>
      </c>
      <c r="M127" s="46"/>
      <c r="N127" s="225" t="s">
        <v>22</v>
      </c>
      <c r="O127" s="226" t="s">
        <v>46</v>
      </c>
      <c r="P127" s="227">
        <f>I127+J127</f>
        <v>0</v>
      </c>
      <c r="Q127" s="227">
        <f>ROUND(I127*H127,2)</f>
        <v>0</v>
      </c>
      <c r="R127" s="227">
        <f>ROUND(J127*H127,2)</f>
        <v>0</v>
      </c>
      <c r="S127" s="86"/>
      <c r="T127" s="228">
        <f>S127*H127</f>
        <v>0</v>
      </c>
      <c r="U127" s="228">
        <v>0</v>
      </c>
      <c r="V127" s="228">
        <f>U127*H127</f>
        <v>0</v>
      </c>
      <c r="W127" s="228">
        <v>0</v>
      </c>
      <c r="X127" s="229">
        <f>W127*H127</f>
        <v>0</v>
      </c>
      <c r="Y127" s="40"/>
      <c r="Z127" s="40"/>
      <c r="AA127" s="40"/>
      <c r="AB127" s="40"/>
      <c r="AC127" s="40"/>
      <c r="AD127" s="40"/>
      <c r="AE127" s="40"/>
      <c r="AR127" s="230" t="s">
        <v>218</v>
      </c>
      <c r="AT127" s="230" t="s">
        <v>213</v>
      </c>
      <c r="AU127" s="230" t="s">
        <v>229</v>
      </c>
      <c r="AY127" s="19" t="s">
        <v>211</v>
      </c>
      <c r="BE127" s="231">
        <f>IF(O127="základní",K127,0)</f>
        <v>0</v>
      </c>
      <c r="BF127" s="231">
        <f>IF(O127="snížená",K127,0)</f>
        <v>0</v>
      </c>
      <c r="BG127" s="231">
        <f>IF(O127="zákl. přenesená",K127,0)</f>
        <v>0</v>
      </c>
      <c r="BH127" s="231">
        <f>IF(O127="sníž. přenesená",K127,0)</f>
        <v>0</v>
      </c>
      <c r="BI127" s="231">
        <f>IF(O127="nulová",K127,0)</f>
        <v>0</v>
      </c>
      <c r="BJ127" s="19" t="s">
        <v>84</v>
      </c>
      <c r="BK127" s="231">
        <f>ROUND(P127*H127,2)</f>
        <v>0</v>
      </c>
      <c r="BL127" s="19" t="s">
        <v>218</v>
      </c>
      <c r="BM127" s="230" t="s">
        <v>3157</v>
      </c>
    </row>
    <row r="128" s="2" customFormat="1">
      <c r="A128" s="40"/>
      <c r="B128" s="41"/>
      <c r="C128" s="42"/>
      <c r="D128" s="232" t="s">
        <v>220</v>
      </c>
      <c r="E128" s="42"/>
      <c r="F128" s="233" t="s">
        <v>2403</v>
      </c>
      <c r="G128" s="42"/>
      <c r="H128" s="42"/>
      <c r="I128" s="234"/>
      <c r="J128" s="234"/>
      <c r="K128" s="42"/>
      <c r="L128" s="42"/>
      <c r="M128" s="46"/>
      <c r="N128" s="235"/>
      <c r="O128" s="236"/>
      <c r="P128" s="86"/>
      <c r="Q128" s="86"/>
      <c r="R128" s="86"/>
      <c r="S128" s="86"/>
      <c r="T128" s="86"/>
      <c r="U128" s="86"/>
      <c r="V128" s="86"/>
      <c r="W128" s="86"/>
      <c r="X128" s="87"/>
      <c r="Y128" s="40"/>
      <c r="Z128" s="40"/>
      <c r="AA128" s="40"/>
      <c r="AB128" s="40"/>
      <c r="AC128" s="40"/>
      <c r="AD128" s="40"/>
      <c r="AE128" s="40"/>
      <c r="AT128" s="19" t="s">
        <v>220</v>
      </c>
      <c r="AU128" s="19" t="s">
        <v>229</v>
      </c>
    </row>
    <row r="129" s="2" customFormat="1" ht="16.5" customHeight="1">
      <c r="A129" s="40"/>
      <c r="B129" s="41"/>
      <c r="C129" s="218" t="s">
        <v>292</v>
      </c>
      <c r="D129" s="218" t="s">
        <v>213</v>
      </c>
      <c r="E129" s="219" t="s">
        <v>1541</v>
      </c>
      <c r="F129" s="220" t="s">
        <v>2405</v>
      </c>
      <c r="G129" s="221" t="s">
        <v>688</v>
      </c>
      <c r="H129" s="222">
        <v>5</v>
      </c>
      <c r="I129" s="223"/>
      <c r="J129" s="223"/>
      <c r="K129" s="224">
        <f>ROUND(P129*H129,2)</f>
        <v>0</v>
      </c>
      <c r="L129" s="220" t="s">
        <v>22</v>
      </c>
      <c r="M129" s="46"/>
      <c r="N129" s="225" t="s">
        <v>22</v>
      </c>
      <c r="O129" s="226" t="s">
        <v>46</v>
      </c>
      <c r="P129" s="227">
        <f>I129+J129</f>
        <v>0</v>
      </c>
      <c r="Q129" s="227">
        <f>ROUND(I129*H129,2)</f>
        <v>0</v>
      </c>
      <c r="R129" s="227">
        <f>ROUND(J129*H129,2)</f>
        <v>0</v>
      </c>
      <c r="S129" s="86"/>
      <c r="T129" s="228">
        <f>S129*H129</f>
        <v>0</v>
      </c>
      <c r="U129" s="228">
        <v>0</v>
      </c>
      <c r="V129" s="228">
        <f>U129*H129</f>
        <v>0</v>
      </c>
      <c r="W129" s="228">
        <v>0</v>
      </c>
      <c r="X129" s="229">
        <f>W129*H129</f>
        <v>0</v>
      </c>
      <c r="Y129" s="40"/>
      <c r="Z129" s="40"/>
      <c r="AA129" s="40"/>
      <c r="AB129" s="40"/>
      <c r="AC129" s="40"/>
      <c r="AD129" s="40"/>
      <c r="AE129" s="40"/>
      <c r="AR129" s="230" t="s">
        <v>218</v>
      </c>
      <c r="AT129" s="230" t="s">
        <v>213</v>
      </c>
      <c r="AU129" s="230" t="s">
        <v>229</v>
      </c>
      <c r="AY129" s="19" t="s">
        <v>211</v>
      </c>
      <c r="BE129" s="231">
        <f>IF(O129="základní",K129,0)</f>
        <v>0</v>
      </c>
      <c r="BF129" s="231">
        <f>IF(O129="snížená",K129,0)</f>
        <v>0</v>
      </c>
      <c r="BG129" s="231">
        <f>IF(O129="zákl. přenesená",K129,0)</f>
        <v>0</v>
      </c>
      <c r="BH129" s="231">
        <f>IF(O129="sníž. přenesená",K129,0)</f>
        <v>0</v>
      </c>
      <c r="BI129" s="231">
        <f>IF(O129="nulová",K129,0)</f>
        <v>0</v>
      </c>
      <c r="BJ129" s="19" t="s">
        <v>84</v>
      </c>
      <c r="BK129" s="231">
        <f>ROUND(P129*H129,2)</f>
        <v>0</v>
      </c>
      <c r="BL129" s="19" t="s">
        <v>218</v>
      </c>
      <c r="BM129" s="230" t="s">
        <v>3158</v>
      </c>
    </row>
    <row r="130" s="2" customFormat="1">
      <c r="A130" s="40"/>
      <c r="B130" s="41"/>
      <c r="C130" s="42"/>
      <c r="D130" s="232" t="s">
        <v>220</v>
      </c>
      <c r="E130" s="42"/>
      <c r="F130" s="233" t="s">
        <v>2405</v>
      </c>
      <c r="G130" s="42"/>
      <c r="H130" s="42"/>
      <c r="I130" s="234"/>
      <c r="J130" s="234"/>
      <c r="K130" s="42"/>
      <c r="L130" s="42"/>
      <c r="M130" s="46"/>
      <c r="N130" s="235"/>
      <c r="O130" s="236"/>
      <c r="P130" s="86"/>
      <c r="Q130" s="86"/>
      <c r="R130" s="86"/>
      <c r="S130" s="86"/>
      <c r="T130" s="86"/>
      <c r="U130" s="86"/>
      <c r="V130" s="86"/>
      <c r="W130" s="86"/>
      <c r="X130" s="87"/>
      <c r="Y130" s="40"/>
      <c r="Z130" s="40"/>
      <c r="AA130" s="40"/>
      <c r="AB130" s="40"/>
      <c r="AC130" s="40"/>
      <c r="AD130" s="40"/>
      <c r="AE130" s="40"/>
      <c r="AT130" s="19" t="s">
        <v>220</v>
      </c>
      <c r="AU130" s="19" t="s">
        <v>229</v>
      </c>
    </row>
    <row r="131" s="2" customFormat="1" ht="16.5" customHeight="1">
      <c r="A131" s="40"/>
      <c r="B131" s="41"/>
      <c r="C131" s="218" t="s">
        <v>9</v>
      </c>
      <c r="D131" s="218" t="s">
        <v>213</v>
      </c>
      <c r="E131" s="219" t="s">
        <v>1544</v>
      </c>
      <c r="F131" s="220" t="s">
        <v>2407</v>
      </c>
      <c r="G131" s="221" t="s">
        <v>688</v>
      </c>
      <c r="H131" s="222">
        <v>3</v>
      </c>
      <c r="I131" s="223"/>
      <c r="J131" s="223"/>
      <c r="K131" s="224">
        <f>ROUND(P131*H131,2)</f>
        <v>0</v>
      </c>
      <c r="L131" s="220" t="s">
        <v>22</v>
      </c>
      <c r="M131" s="46"/>
      <c r="N131" s="225" t="s">
        <v>22</v>
      </c>
      <c r="O131" s="226" t="s">
        <v>46</v>
      </c>
      <c r="P131" s="227">
        <f>I131+J131</f>
        <v>0</v>
      </c>
      <c r="Q131" s="227">
        <f>ROUND(I131*H131,2)</f>
        <v>0</v>
      </c>
      <c r="R131" s="227">
        <f>ROUND(J131*H131,2)</f>
        <v>0</v>
      </c>
      <c r="S131" s="86"/>
      <c r="T131" s="228">
        <f>S131*H131</f>
        <v>0</v>
      </c>
      <c r="U131" s="228">
        <v>0</v>
      </c>
      <c r="V131" s="228">
        <f>U131*H131</f>
        <v>0</v>
      </c>
      <c r="W131" s="228">
        <v>0</v>
      </c>
      <c r="X131" s="229">
        <f>W131*H131</f>
        <v>0</v>
      </c>
      <c r="Y131" s="40"/>
      <c r="Z131" s="40"/>
      <c r="AA131" s="40"/>
      <c r="AB131" s="40"/>
      <c r="AC131" s="40"/>
      <c r="AD131" s="40"/>
      <c r="AE131" s="40"/>
      <c r="AR131" s="230" t="s">
        <v>218</v>
      </c>
      <c r="AT131" s="230" t="s">
        <v>213</v>
      </c>
      <c r="AU131" s="230" t="s">
        <v>229</v>
      </c>
      <c r="AY131" s="19" t="s">
        <v>211</v>
      </c>
      <c r="BE131" s="231">
        <f>IF(O131="základní",K131,0)</f>
        <v>0</v>
      </c>
      <c r="BF131" s="231">
        <f>IF(O131="snížená",K131,0)</f>
        <v>0</v>
      </c>
      <c r="BG131" s="231">
        <f>IF(O131="zákl. přenesená",K131,0)</f>
        <v>0</v>
      </c>
      <c r="BH131" s="231">
        <f>IF(O131="sníž. přenesená",K131,0)</f>
        <v>0</v>
      </c>
      <c r="BI131" s="231">
        <f>IF(O131="nulová",K131,0)</f>
        <v>0</v>
      </c>
      <c r="BJ131" s="19" t="s">
        <v>84</v>
      </c>
      <c r="BK131" s="231">
        <f>ROUND(P131*H131,2)</f>
        <v>0</v>
      </c>
      <c r="BL131" s="19" t="s">
        <v>218</v>
      </c>
      <c r="BM131" s="230" t="s">
        <v>3159</v>
      </c>
    </row>
    <row r="132" s="2" customFormat="1">
      <c r="A132" s="40"/>
      <c r="B132" s="41"/>
      <c r="C132" s="42"/>
      <c r="D132" s="232" t="s">
        <v>220</v>
      </c>
      <c r="E132" s="42"/>
      <c r="F132" s="233" t="s">
        <v>2407</v>
      </c>
      <c r="G132" s="42"/>
      <c r="H132" s="42"/>
      <c r="I132" s="234"/>
      <c r="J132" s="234"/>
      <c r="K132" s="42"/>
      <c r="L132" s="42"/>
      <c r="M132" s="46"/>
      <c r="N132" s="235"/>
      <c r="O132" s="236"/>
      <c r="P132" s="86"/>
      <c r="Q132" s="86"/>
      <c r="R132" s="86"/>
      <c r="S132" s="86"/>
      <c r="T132" s="86"/>
      <c r="U132" s="86"/>
      <c r="V132" s="86"/>
      <c r="W132" s="86"/>
      <c r="X132" s="87"/>
      <c r="Y132" s="40"/>
      <c r="Z132" s="40"/>
      <c r="AA132" s="40"/>
      <c r="AB132" s="40"/>
      <c r="AC132" s="40"/>
      <c r="AD132" s="40"/>
      <c r="AE132" s="40"/>
      <c r="AT132" s="19" t="s">
        <v>220</v>
      </c>
      <c r="AU132" s="19" t="s">
        <v>229</v>
      </c>
    </row>
    <row r="133" s="2" customFormat="1" ht="16.5" customHeight="1">
      <c r="A133" s="40"/>
      <c r="B133" s="41"/>
      <c r="C133" s="218" t="s">
        <v>302</v>
      </c>
      <c r="D133" s="218" t="s">
        <v>213</v>
      </c>
      <c r="E133" s="219" t="s">
        <v>1547</v>
      </c>
      <c r="F133" s="220" t="s">
        <v>2414</v>
      </c>
      <c r="G133" s="221" t="s">
        <v>688</v>
      </c>
      <c r="H133" s="222">
        <v>30</v>
      </c>
      <c r="I133" s="223"/>
      <c r="J133" s="223"/>
      <c r="K133" s="224">
        <f>ROUND(P133*H133,2)</f>
        <v>0</v>
      </c>
      <c r="L133" s="220" t="s">
        <v>22</v>
      </c>
      <c r="M133" s="46"/>
      <c r="N133" s="225" t="s">
        <v>22</v>
      </c>
      <c r="O133" s="226" t="s">
        <v>46</v>
      </c>
      <c r="P133" s="227">
        <f>I133+J133</f>
        <v>0</v>
      </c>
      <c r="Q133" s="227">
        <f>ROUND(I133*H133,2)</f>
        <v>0</v>
      </c>
      <c r="R133" s="227">
        <f>ROUND(J133*H133,2)</f>
        <v>0</v>
      </c>
      <c r="S133" s="86"/>
      <c r="T133" s="228">
        <f>S133*H133</f>
        <v>0</v>
      </c>
      <c r="U133" s="228">
        <v>0</v>
      </c>
      <c r="V133" s="228">
        <f>U133*H133</f>
        <v>0</v>
      </c>
      <c r="W133" s="228">
        <v>0</v>
      </c>
      <c r="X133" s="229">
        <f>W133*H133</f>
        <v>0</v>
      </c>
      <c r="Y133" s="40"/>
      <c r="Z133" s="40"/>
      <c r="AA133" s="40"/>
      <c r="AB133" s="40"/>
      <c r="AC133" s="40"/>
      <c r="AD133" s="40"/>
      <c r="AE133" s="40"/>
      <c r="AR133" s="230" t="s">
        <v>218</v>
      </c>
      <c r="AT133" s="230" t="s">
        <v>213</v>
      </c>
      <c r="AU133" s="230" t="s">
        <v>229</v>
      </c>
      <c r="AY133" s="19" t="s">
        <v>211</v>
      </c>
      <c r="BE133" s="231">
        <f>IF(O133="základní",K133,0)</f>
        <v>0</v>
      </c>
      <c r="BF133" s="231">
        <f>IF(O133="snížená",K133,0)</f>
        <v>0</v>
      </c>
      <c r="BG133" s="231">
        <f>IF(O133="zákl. přenesená",K133,0)</f>
        <v>0</v>
      </c>
      <c r="BH133" s="231">
        <f>IF(O133="sníž. přenesená",K133,0)</f>
        <v>0</v>
      </c>
      <c r="BI133" s="231">
        <f>IF(O133="nulová",K133,0)</f>
        <v>0</v>
      </c>
      <c r="BJ133" s="19" t="s">
        <v>84</v>
      </c>
      <c r="BK133" s="231">
        <f>ROUND(P133*H133,2)</f>
        <v>0</v>
      </c>
      <c r="BL133" s="19" t="s">
        <v>218</v>
      </c>
      <c r="BM133" s="230" t="s">
        <v>3160</v>
      </c>
    </row>
    <row r="134" s="2" customFormat="1">
      <c r="A134" s="40"/>
      <c r="B134" s="41"/>
      <c r="C134" s="42"/>
      <c r="D134" s="232" t="s">
        <v>220</v>
      </c>
      <c r="E134" s="42"/>
      <c r="F134" s="233" t="s">
        <v>2414</v>
      </c>
      <c r="G134" s="42"/>
      <c r="H134" s="42"/>
      <c r="I134" s="234"/>
      <c r="J134" s="234"/>
      <c r="K134" s="42"/>
      <c r="L134" s="42"/>
      <c r="M134" s="46"/>
      <c r="N134" s="235"/>
      <c r="O134" s="236"/>
      <c r="P134" s="86"/>
      <c r="Q134" s="86"/>
      <c r="R134" s="86"/>
      <c r="S134" s="86"/>
      <c r="T134" s="86"/>
      <c r="U134" s="86"/>
      <c r="V134" s="86"/>
      <c r="W134" s="86"/>
      <c r="X134" s="87"/>
      <c r="Y134" s="40"/>
      <c r="Z134" s="40"/>
      <c r="AA134" s="40"/>
      <c r="AB134" s="40"/>
      <c r="AC134" s="40"/>
      <c r="AD134" s="40"/>
      <c r="AE134" s="40"/>
      <c r="AT134" s="19" t="s">
        <v>220</v>
      </c>
      <c r="AU134" s="19" t="s">
        <v>229</v>
      </c>
    </row>
    <row r="135" s="2" customFormat="1" ht="16.5" customHeight="1">
      <c r="A135" s="40"/>
      <c r="B135" s="41"/>
      <c r="C135" s="218" t="s">
        <v>308</v>
      </c>
      <c r="D135" s="218" t="s">
        <v>213</v>
      </c>
      <c r="E135" s="219" t="s">
        <v>1550</v>
      </c>
      <c r="F135" s="220" t="s">
        <v>2426</v>
      </c>
      <c r="G135" s="221" t="s">
        <v>345</v>
      </c>
      <c r="H135" s="222">
        <v>12</v>
      </c>
      <c r="I135" s="223"/>
      <c r="J135" s="223"/>
      <c r="K135" s="224">
        <f>ROUND(P135*H135,2)</f>
        <v>0</v>
      </c>
      <c r="L135" s="220" t="s">
        <v>22</v>
      </c>
      <c r="M135" s="46"/>
      <c r="N135" s="225" t="s">
        <v>22</v>
      </c>
      <c r="O135" s="226" t="s">
        <v>46</v>
      </c>
      <c r="P135" s="227">
        <f>I135+J135</f>
        <v>0</v>
      </c>
      <c r="Q135" s="227">
        <f>ROUND(I135*H135,2)</f>
        <v>0</v>
      </c>
      <c r="R135" s="227">
        <f>ROUND(J135*H135,2)</f>
        <v>0</v>
      </c>
      <c r="S135" s="86"/>
      <c r="T135" s="228">
        <f>S135*H135</f>
        <v>0</v>
      </c>
      <c r="U135" s="228">
        <v>0</v>
      </c>
      <c r="V135" s="228">
        <f>U135*H135</f>
        <v>0</v>
      </c>
      <c r="W135" s="228">
        <v>0</v>
      </c>
      <c r="X135" s="229">
        <f>W135*H135</f>
        <v>0</v>
      </c>
      <c r="Y135" s="40"/>
      <c r="Z135" s="40"/>
      <c r="AA135" s="40"/>
      <c r="AB135" s="40"/>
      <c r="AC135" s="40"/>
      <c r="AD135" s="40"/>
      <c r="AE135" s="40"/>
      <c r="AR135" s="230" t="s">
        <v>218</v>
      </c>
      <c r="AT135" s="230" t="s">
        <v>213</v>
      </c>
      <c r="AU135" s="230" t="s">
        <v>229</v>
      </c>
      <c r="AY135" s="19" t="s">
        <v>211</v>
      </c>
      <c r="BE135" s="231">
        <f>IF(O135="základní",K135,0)</f>
        <v>0</v>
      </c>
      <c r="BF135" s="231">
        <f>IF(O135="snížená",K135,0)</f>
        <v>0</v>
      </c>
      <c r="BG135" s="231">
        <f>IF(O135="zákl. přenesená",K135,0)</f>
        <v>0</v>
      </c>
      <c r="BH135" s="231">
        <f>IF(O135="sníž. přenesená",K135,0)</f>
        <v>0</v>
      </c>
      <c r="BI135" s="231">
        <f>IF(O135="nulová",K135,0)</f>
        <v>0</v>
      </c>
      <c r="BJ135" s="19" t="s">
        <v>84</v>
      </c>
      <c r="BK135" s="231">
        <f>ROUND(P135*H135,2)</f>
        <v>0</v>
      </c>
      <c r="BL135" s="19" t="s">
        <v>218</v>
      </c>
      <c r="BM135" s="230" t="s">
        <v>3161</v>
      </c>
    </row>
    <row r="136" s="2" customFormat="1">
      <c r="A136" s="40"/>
      <c r="B136" s="41"/>
      <c r="C136" s="42"/>
      <c r="D136" s="232" t="s">
        <v>220</v>
      </c>
      <c r="E136" s="42"/>
      <c r="F136" s="233" t="s">
        <v>2426</v>
      </c>
      <c r="G136" s="42"/>
      <c r="H136" s="42"/>
      <c r="I136" s="234"/>
      <c r="J136" s="234"/>
      <c r="K136" s="42"/>
      <c r="L136" s="42"/>
      <c r="M136" s="46"/>
      <c r="N136" s="235"/>
      <c r="O136" s="236"/>
      <c r="P136" s="86"/>
      <c r="Q136" s="86"/>
      <c r="R136" s="86"/>
      <c r="S136" s="86"/>
      <c r="T136" s="86"/>
      <c r="U136" s="86"/>
      <c r="V136" s="86"/>
      <c r="W136" s="86"/>
      <c r="X136" s="87"/>
      <c r="Y136" s="40"/>
      <c r="Z136" s="40"/>
      <c r="AA136" s="40"/>
      <c r="AB136" s="40"/>
      <c r="AC136" s="40"/>
      <c r="AD136" s="40"/>
      <c r="AE136" s="40"/>
      <c r="AT136" s="19" t="s">
        <v>220</v>
      </c>
      <c r="AU136" s="19" t="s">
        <v>229</v>
      </c>
    </row>
    <row r="137" s="2" customFormat="1" ht="16.5" customHeight="1">
      <c r="A137" s="40"/>
      <c r="B137" s="41"/>
      <c r="C137" s="218" t="s">
        <v>314</v>
      </c>
      <c r="D137" s="218" t="s">
        <v>213</v>
      </c>
      <c r="E137" s="219" t="s">
        <v>2413</v>
      </c>
      <c r="F137" s="220" t="s">
        <v>1520</v>
      </c>
      <c r="G137" s="221" t="s">
        <v>688</v>
      </c>
      <c r="H137" s="222">
        <v>1</v>
      </c>
      <c r="I137" s="223"/>
      <c r="J137" s="223"/>
      <c r="K137" s="224">
        <f>ROUND(P137*H137,2)</f>
        <v>0</v>
      </c>
      <c r="L137" s="220" t="s">
        <v>22</v>
      </c>
      <c r="M137" s="46"/>
      <c r="N137" s="225" t="s">
        <v>22</v>
      </c>
      <c r="O137" s="226" t="s">
        <v>46</v>
      </c>
      <c r="P137" s="227">
        <f>I137+J137</f>
        <v>0</v>
      </c>
      <c r="Q137" s="227">
        <f>ROUND(I137*H137,2)</f>
        <v>0</v>
      </c>
      <c r="R137" s="227">
        <f>ROUND(J137*H137,2)</f>
        <v>0</v>
      </c>
      <c r="S137" s="86"/>
      <c r="T137" s="228">
        <f>S137*H137</f>
        <v>0</v>
      </c>
      <c r="U137" s="228">
        <v>0</v>
      </c>
      <c r="V137" s="228">
        <f>U137*H137</f>
        <v>0</v>
      </c>
      <c r="W137" s="228">
        <v>0</v>
      </c>
      <c r="X137" s="229">
        <f>W137*H137</f>
        <v>0</v>
      </c>
      <c r="Y137" s="40"/>
      <c r="Z137" s="40"/>
      <c r="AA137" s="40"/>
      <c r="AB137" s="40"/>
      <c r="AC137" s="40"/>
      <c r="AD137" s="40"/>
      <c r="AE137" s="40"/>
      <c r="AR137" s="230" t="s">
        <v>218</v>
      </c>
      <c r="AT137" s="230" t="s">
        <v>213</v>
      </c>
      <c r="AU137" s="230" t="s">
        <v>229</v>
      </c>
      <c r="AY137" s="19" t="s">
        <v>211</v>
      </c>
      <c r="BE137" s="231">
        <f>IF(O137="základní",K137,0)</f>
        <v>0</v>
      </c>
      <c r="BF137" s="231">
        <f>IF(O137="snížená",K137,0)</f>
        <v>0</v>
      </c>
      <c r="BG137" s="231">
        <f>IF(O137="zákl. přenesená",K137,0)</f>
        <v>0</v>
      </c>
      <c r="BH137" s="231">
        <f>IF(O137="sníž. přenesená",K137,0)</f>
        <v>0</v>
      </c>
      <c r="BI137" s="231">
        <f>IF(O137="nulová",K137,0)</f>
        <v>0</v>
      </c>
      <c r="BJ137" s="19" t="s">
        <v>84</v>
      </c>
      <c r="BK137" s="231">
        <f>ROUND(P137*H137,2)</f>
        <v>0</v>
      </c>
      <c r="BL137" s="19" t="s">
        <v>218</v>
      </c>
      <c r="BM137" s="230" t="s">
        <v>3162</v>
      </c>
    </row>
    <row r="138" s="2" customFormat="1">
      <c r="A138" s="40"/>
      <c r="B138" s="41"/>
      <c r="C138" s="42"/>
      <c r="D138" s="232" t="s">
        <v>220</v>
      </c>
      <c r="E138" s="42"/>
      <c r="F138" s="233" t="s">
        <v>1520</v>
      </c>
      <c r="G138" s="42"/>
      <c r="H138" s="42"/>
      <c r="I138" s="234"/>
      <c r="J138" s="234"/>
      <c r="K138" s="42"/>
      <c r="L138" s="42"/>
      <c r="M138" s="46"/>
      <c r="N138" s="235"/>
      <c r="O138" s="236"/>
      <c r="P138" s="86"/>
      <c r="Q138" s="86"/>
      <c r="R138" s="86"/>
      <c r="S138" s="86"/>
      <c r="T138" s="86"/>
      <c r="U138" s="86"/>
      <c r="V138" s="86"/>
      <c r="W138" s="86"/>
      <c r="X138" s="87"/>
      <c r="Y138" s="40"/>
      <c r="Z138" s="40"/>
      <c r="AA138" s="40"/>
      <c r="AB138" s="40"/>
      <c r="AC138" s="40"/>
      <c r="AD138" s="40"/>
      <c r="AE138" s="40"/>
      <c r="AT138" s="19" t="s">
        <v>220</v>
      </c>
      <c r="AU138" s="19" t="s">
        <v>229</v>
      </c>
    </row>
    <row r="139" s="2" customFormat="1" ht="16.5" customHeight="1">
      <c r="A139" s="40"/>
      <c r="B139" s="41"/>
      <c r="C139" s="218" t="s">
        <v>318</v>
      </c>
      <c r="D139" s="218" t="s">
        <v>213</v>
      </c>
      <c r="E139" s="219" t="s">
        <v>2416</v>
      </c>
      <c r="F139" s="220" t="s">
        <v>1523</v>
      </c>
      <c r="G139" s="221" t="s">
        <v>688</v>
      </c>
      <c r="H139" s="222">
        <v>18</v>
      </c>
      <c r="I139" s="223"/>
      <c r="J139" s="223"/>
      <c r="K139" s="224">
        <f>ROUND(P139*H139,2)</f>
        <v>0</v>
      </c>
      <c r="L139" s="220" t="s">
        <v>22</v>
      </c>
      <c r="M139" s="46"/>
      <c r="N139" s="225" t="s">
        <v>22</v>
      </c>
      <c r="O139" s="226" t="s">
        <v>46</v>
      </c>
      <c r="P139" s="227">
        <f>I139+J139</f>
        <v>0</v>
      </c>
      <c r="Q139" s="227">
        <f>ROUND(I139*H139,2)</f>
        <v>0</v>
      </c>
      <c r="R139" s="227">
        <f>ROUND(J139*H139,2)</f>
        <v>0</v>
      </c>
      <c r="S139" s="86"/>
      <c r="T139" s="228">
        <f>S139*H139</f>
        <v>0</v>
      </c>
      <c r="U139" s="228">
        <v>0</v>
      </c>
      <c r="V139" s="228">
        <f>U139*H139</f>
        <v>0</v>
      </c>
      <c r="W139" s="228">
        <v>0</v>
      </c>
      <c r="X139" s="229">
        <f>W139*H139</f>
        <v>0</v>
      </c>
      <c r="Y139" s="40"/>
      <c r="Z139" s="40"/>
      <c r="AA139" s="40"/>
      <c r="AB139" s="40"/>
      <c r="AC139" s="40"/>
      <c r="AD139" s="40"/>
      <c r="AE139" s="40"/>
      <c r="AR139" s="230" t="s">
        <v>218</v>
      </c>
      <c r="AT139" s="230" t="s">
        <v>213</v>
      </c>
      <c r="AU139" s="230" t="s">
        <v>229</v>
      </c>
      <c r="AY139" s="19" t="s">
        <v>211</v>
      </c>
      <c r="BE139" s="231">
        <f>IF(O139="základní",K139,0)</f>
        <v>0</v>
      </c>
      <c r="BF139" s="231">
        <f>IF(O139="snížená",K139,0)</f>
        <v>0</v>
      </c>
      <c r="BG139" s="231">
        <f>IF(O139="zákl. přenesená",K139,0)</f>
        <v>0</v>
      </c>
      <c r="BH139" s="231">
        <f>IF(O139="sníž. přenesená",K139,0)</f>
        <v>0</v>
      </c>
      <c r="BI139" s="231">
        <f>IF(O139="nulová",K139,0)</f>
        <v>0</v>
      </c>
      <c r="BJ139" s="19" t="s">
        <v>84</v>
      </c>
      <c r="BK139" s="231">
        <f>ROUND(P139*H139,2)</f>
        <v>0</v>
      </c>
      <c r="BL139" s="19" t="s">
        <v>218</v>
      </c>
      <c r="BM139" s="230" t="s">
        <v>3163</v>
      </c>
    </row>
    <row r="140" s="2" customFormat="1">
      <c r="A140" s="40"/>
      <c r="B140" s="41"/>
      <c r="C140" s="42"/>
      <c r="D140" s="232" t="s">
        <v>220</v>
      </c>
      <c r="E140" s="42"/>
      <c r="F140" s="233" t="s">
        <v>1523</v>
      </c>
      <c r="G140" s="42"/>
      <c r="H140" s="42"/>
      <c r="I140" s="234"/>
      <c r="J140" s="234"/>
      <c r="K140" s="42"/>
      <c r="L140" s="42"/>
      <c r="M140" s="46"/>
      <c r="N140" s="235"/>
      <c r="O140" s="236"/>
      <c r="P140" s="86"/>
      <c r="Q140" s="86"/>
      <c r="R140" s="86"/>
      <c r="S140" s="86"/>
      <c r="T140" s="86"/>
      <c r="U140" s="86"/>
      <c r="V140" s="86"/>
      <c r="W140" s="86"/>
      <c r="X140" s="87"/>
      <c r="Y140" s="40"/>
      <c r="Z140" s="40"/>
      <c r="AA140" s="40"/>
      <c r="AB140" s="40"/>
      <c r="AC140" s="40"/>
      <c r="AD140" s="40"/>
      <c r="AE140" s="40"/>
      <c r="AT140" s="19" t="s">
        <v>220</v>
      </c>
      <c r="AU140" s="19" t="s">
        <v>229</v>
      </c>
    </row>
    <row r="141" s="2" customFormat="1" ht="16.5" customHeight="1">
      <c r="A141" s="40"/>
      <c r="B141" s="41"/>
      <c r="C141" s="218" t="s">
        <v>323</v>
      </c>
      <c r="D141" s="218" t="s">
        <v>213</v>
      </c>
      <c r="E141" s="219" t="s">
        <v>2419</v>
      </c>
      <c r="F141" s="220" t="s">
        <v>1526</v>
      </c>
      <c r="G141" s="221" t="s">
        <v>688</v>
      </c>
      <c r="H141" s="222">
        <v>2</v>
      </c>
      <c r="I141" s="223"/>
      <c r="J141" s="223"/>
      <c r="K141" s="224">
        <f>ROUND(P141*H141,2)</f>
        <v>0</v>
      </c>
      <c r="L141" s="220" t="s">
        <v>22</v>
      </c>
      <c r="M141" s="46"/>
      <c r="N141" s="225" t="s">
        <v>22</v>
      </c>
      <c r="O141" s="226" t="s">
        <v>46</v>
      </c>
      <c r="P141" s="227">
        <f>I141+J141</f>
        <v>0</v>
      </c>
      <c r="Q141" s="227">
        <f>ROUND(I141*H141,2)</f>
        <v>0</v>
      </c>
      <c r="R141" s="227">
        <f>ROUND(J141*H141,2)</f>
        <v>0</v>
      </c>
      <c r="S141" s="86"/>
      <c r="T141" s="228">
        <f>S141*H141</f>
        <v>0</v>
      </c>
      <c r="U141" s="228">
        <v>0</v>
      </c>
      <c r="V141" s="228">
        <f>U141*H141</f>
        <v>0</v>
      </c>
      <c r="W141" s="228">
        <v>0</v>
      </c>
      <c r="X141" s="229">
        <f>W141*H141</f>
        <v>0</v>
      </c>
      <c r="Y141" s="40"/>
      <c r="Z141" s="40"/>
      <c r="AA141" s="40"/>
      <c r="AB141" s="40"/>
      <c r="AC141" s="40"/>
      <c r="AD141" s="40"/>
      <c r="AE141" s="40"/>
      <c r="AR141" s="230" t="s">
        <v>218</v>
      </c>
      <c r="AT141" s="230" t="s">
        <v>213</v>
      </c>
      <c r="AU141" s="230" t="s">
        <v>229</v>
      </c>
      <c r="AY141" s="19" t="s">
        <v>211</v>
      </c>
      <c r="BE141" s="231">
        <f>IF(O141="základní",K141,0)</f>
        <v>0</v>
      </c>
      <c r="BF141" s="231">
        <f>IF(O141="snížená",K141,0)</f>
        <v>0</v>
      </c>
      <c r="BG141" s="231">
        <f>IF(O141="zákl. přenesená",K141,0)</f>
        <v>0</v>
      </c>
      <c r="BH141" s="231">
        <f>IF(O141="sníž. přenesená",K141,0)</f>
        <v>0</v>
      </c>
      <c r="BI141" s="231">
        <f>IF(O141="nulová",K141,0)</f>
        <v>0</v>
      </c>
      <c r="BJ141" s="19" t="s">
        <v>84</v>
      </c>
      <c r="BK141" s="231">
        <f>ROUND(P141*H141,2)</f>
        <v>0</v>
      </c>
      <c r="BL141" s="19" t="s">
        <v>218</v>
      </c>
      <c r="BM141" s="230" t="s">
        <v>3164</v>
      </c>
    </row>
    <row r="142" s="2" customFormat="1">
      <c r="A142" s="40"/>
      <c r="B142" s="41"/>
      <c r="C142" s="42"/>
      <c r="D142" s="232" t="s">
        <v>220</v>
      </c>
      <c r="E142" s="42"/>
      <c r="F142" s="233" t="s">
        <v>1526</v>
      </c>
      <c r="G142" s="42"/>
      <c r="H142" s="42"/>
      <c r="I142" s="234"/>
      <c r="J142" s="234"/>
      <c r="K142" s="42"/>
      <c r="L142" s="42"/>
      <c r="M142" s="46"/>
      <c r="N142" s="235"/>
      <c r="O142" s="236"/>
      <c r="P142" s="86"/>
      <c r="Q142" s="86"/>
      <c r="R142" s="86"/>
      <c r="S142" s="86"/>
      <c r="T142" s="86"/>
      <c r="U142" s="86"/>
      <c r="V142" s="86"/>
      <c r="W142" s="86"/>
      <c r="X142" s="87"/>
      <c r="Y142" s="40"/>
      <c r="Z142" s="40"/>
      <c r="AA142" s="40"/>
      <c r="AB142" s="40"/>
      <c r="AC142" s="40"/>
      <c r="AD142" s="40"/>
      <c r="AE142" s="40"/>
      <c r="AT142" s="19" t="s">
        <v>220</v>
      </c>
      <c r="AU142" s="19" t="s">
        <v>229</v>
      </c>
    </row>
    <row r="143" s="2" customFormat="1" ht="16.5" customHeight="1">
      <c r="A143" s="40"/>
      <c r="B143" s="41"/>
      <c r="C143" s="218" t="s">
        <v>8</v>
      </c>
      <c r="D143" s="218" t="s">
        <v>213</v>
      </c>
      <c r="E143" s="219" t="s">
        <v>2422</v>
      </c>
      <c r="F143" s="220" t="s">
        <v>1529</v>
      </c>
      <c r="G143" s="221" t="s">
        <v>272</v>
      </c>
      <c r="H143" s="222">
        <v>0.20000000000000001</v>
      </c>
      <c r="I143" s="223"/>
      <c r="J143" s="223"/>
      <c r="K143" s="224">
        <f>ROUND(P143*H143,2)</f>
        <v>0</v>
      </c>
      <c r="L143" s="220" t="s">
        <v>22</v>
      </c>
      <c r="M143" s="46"/>
      <c r="N143" s="225" t="s">
        <v>22</v>
      </c>
      <c r="O143" s="226" t="s">
        <v>46</v>
      </c>
      <c r="P143" s="227">
        <f>I143+J143</f>
        <v>0</v>
      </c>
      <c r="Q143" s="227">
        <f>ROUND(I143*H143,2)</f>
        <v>0</v>
      </c>
      <c r="R143" s="227">
        <f>ROUND(J143*H143,2)</f>
        <v>0</v>
      </c>
      <c r="S143" s="86"/>
      <c r="T143" s="228">
        <f>S143*H143</f>
        <v>0</v>
      </c>
      <c r="U143" s="228">
        <v>0</v>
      </c>
      <c r="V143" s="228">
        <f>U143*H143</f>
        <v>0</v>
      </c>
      <c r="W143" s="228">
        <v>0</v>
      </c>
      <c r="X143" s="229">
        <f>W143*H143</f>
        <v>0</v>
      </c>
      <c r="Y143" s="40"/>
      <c r="Z143" s="40"/>
      <c r="AA143" s="40"/>
      <c r="AB143" s="40"/>
      <c r="AC143" s="40"/>
      <c r="AD143" s="40"/>
      <c r="AE143" s="40"/>
      <c r="AR143" s="230" t="s">
        <v>218</v>
      </c>
      <c r="AT143" s="230" t="s">
        <v>213</v>
      </c>
      <c r="AU143" s="230" t="s">
        <v>229</v>
      </c>
      <c r="AY143" s="19" t="s">
        <v>211</v>
      </c>
      <c r="BE143" s="231">
        <f>IF(O143="základní",K143,0)</f>
        <v>0</v>
      </c>
      <c r="BF143" s="231">
        <f>IF(O143="snížená",K143,0)</f>
        <v>0</v>
      </c>
      <c r="BG143" s="231">
        <f>IF(O143="zákl. přenesená",K143,0)</f>
        <v>0</v>
      </c>
      <c r="BH143" s="231">
        <f>IF(O143="sníž. přenesená",K143,0)</f>
        <v>0</v>
      </c>
      <c r="BI143" s="231">
        <f>IF(O143="nulová",K143,0)</f>
        <v>0</v>
      </c>
      <c r="BJ143" s="19" t="s">
        <v>84</v>
      </c>
      <c r="BK143" s="231">
        <f>ROUND(P143*H143,2)</f>
        <v>0</v>
      </c>
      <c r="BL143" s="19" t="s">
        <v>218</v>
      </c>
      <c r="BM143" s="230" t="s">
        <v>3165</v>
      </c>
    </row>
    <row r="144" s="2" customFormat="1">
      <c r="A144" s="40"/>
      <c r="B144" s="41"/>
      <c r="C144" s="42"/>
      <c r="D144" s="232" t="s">
        <v>220</v>
      </c>
      <c r="E144" s="42"/>
      <c r="F144" s="233" t="s">
        <v>1529</v>
      </c>
      <c r="G144" s="42"/>
      <c r="H144" s="42"/>
      <c r="I144" s="234"/>
      <c r="J144" s="234"/>
      <c r="K144" s="42"/>
      <c r="L144" s="42"/>
      <c r="M144" s="46"/>
      <c r="N144" s="235"/>
      <c r="O144" s="236"/>
      <c r="P144" s="86"/>
      <c r="Q144" s="86"/>
      <c r="R144" s="86"/>
      <c r="S144" s="86"/>
      <c r="T144" s="86"/>
      <c r="U144" s="86"/>
      <c r="V144" s="86"/>
      <c r="W144" s="86"/>
      <c r="X144" s="87"/>
      <c r="Y144" s="40"/>
      <c r="Z144" s="40"/>
      <c r="AA144" s="40"/>
      <c r="AB144" s="40"/>
      <c r="AC144" s="40"/>
      <c r="AD144" s="40"/>
      <c r="AE144" s="40"/>
      <c r="AT144" s="19" t="s">
        <v>220</v>
      </c>
      <c r="AU144" s="19" t="s">
        <v>229</v>
      </c>
    </row>
    <row r="145" s="2" customFormat="1" ht="16.5" customHeight="1">
      <c r="A145" s="40"/>
      <c r="B145" s="41"/>
      <c r="C145" s="218" t="s">
        <v>337</v>
      </c>
      <c r="D145" s="218" t="s">
        <v>213</v>
      </c>
      <c r="E145" s="219" t="s">
        <v>2425</v>
      </c>
      <c r="F145" s="220" t="s">
        <v>1515</v>
      </c>
      <c r="G145" s="221" t="s">
        <v>688</v>
      </c>
      <c r="H145" s="222">
        <v>1</v>
      </c>
      <c r="I145" s="223"/>
      <c r="J145" s="223"/>
      <c r="K145" s="224">
        <f>ROUND(P145*H145,2)</f>
        <v>0</v>
      </c>
      <c r="L145" s="220" t="s">
        <v>22</v>
      </c>
      <c r="M145" s="46"/>
      <c r="N145" s="225" t="s">
        <v>22</v>
      </c>
      <c r="O145" s="226" t="s">
        <v>46</v>
      </c>
      <c r="P145" s="227">
        <f>I145+J145</f>
        <v>0</v>
      </c>
      <c r="Q145" s="227">
        <f>ROUND(I145*H145,2)</f>
        <v>0</v>
      </c>
      <c r="R145" s="227">
        <f>ROUND(J145*H145,2)</f>
        <v>0</v>
      </c>
      <c r="S145" s="86"/>
      <c r="T145" s="228">
        <f>S145*H145</f>
        <v>0</v>
      </c>
      <c r="U145" s="228">
        <v>0</v>
      </c>
      <c r="V145" s="228">
        <f>U145*H145</f>
        <v>0</v>
      </c>
      <c r="W145" s="228">
        <v>0</v>
      </c>
      <c r="X145" s="229">
        <f>W145*H145</f>
        <v>0</v>
      </c>
      <c r="Y145" s="40"/>
      <c r="Z145" s="40"/>
      <c r="AA145" s="40"/>
      <c r="AB145" s="40"/>
      <c r="AC145" s="40"/>
      <c r="AD145" s="40"/>
      <c r="AE145" s="40"/>
      <c r="AR145" s="230" t="s">
        <v>218</v>
      </c>
      <c r="AT145" s="230" t="s">
        <v>213</v>
      </c>
      <c r="AU145" s="230" t="s">
        <v>229</v>
      </c>
      <c r="AY145" s="19" t="s">
        <v>211</v>
      </c>
      <c r="BE145" s="231">
        <f>IF(O145="základní",K145,0)</f>
        <v>0</v>
      </c>
      <c r="BF145" s="231">
        <f>IF(O145="snížená",K145,0)</f>
        <v>0</v>
      </c>
      <c r="BG145" s="231">
        <f>IF(O145="zákl. přenesená",K145,0)</f>
        <v>0</v>
      </c>
      <c r="BH145" s="231">
        <f>IF(O145="sníž. přenesená",K145,0)</f>
        <v>0</v>
      </c>
      <c r="BI145" s="231">
        <f>IF(O145="nulová",K145,0)</f>
        <v>0</v>
      </c>
      <c r="BJ145" s="19" t="s">
        <v>84</v>
      </c>
      <c r="BK145" s="231">
        <f>ROUND(P145*H145,2)</f>
        <v>0</v>
      </c>
      <c r="BL145" s="19" t="s">
        <v>218</v>
      </c>
      <c r="BM145" s="230" t="s">
        <v>3166</v>
      </c>
    </row>
    <row r="146" s="2" customFormat="1">
      <c r="A146" s="40"/>
      <c r="B146" s="41"/>
      <c r="C146" s="42"/>
      <c r="D146" s="232" t="s">
        <v>220</v>
      </c>
      <c r="E146" s="42"/>
      <c r="F146" s="233" t="s">
        <v>1515</v>
      </c>
      <c r="G146" s="42"/>
      <c r="H146" s="42"/>
      <c r="I146" s="234"/>
      <c r="J146" s="234"/>
      <c r="K146" s="42"/>
      <c r="L146" s="42"/>
      <c r="M146" s="46"/>
      <c r="N146" s="235"/>
      <c r="O146" s="236"/>
      <c r="P146" s="86"/>
      <c r="Q146" s="86"/>
      <c r="R146" s="86"/>
      <c r="S146" s="86"/>
      <c r="T146" s="86"/>
      <c r="U146" s="86"/>
      <c r="V146" s="86"/>
      <c r="W146" s="86"/>
      <c r="X146" s="87"/>
      <c r="Y146" s="40"/>
      <c r="Z146" s="40"/>
      <c r="AA146" s="40"/>
      <c r="AB146" s="40"/>
      <c r="AC146" s="40"/>
      <c r="AD146" s="40"/>
      <c r="AE146" s="40"/>
      <c r="AT146" s="19" t="s">
        <v>220</v>
      </c>
      <c r="AU146" s="19" t="s">
        <v>229</v>
      </c>
    </row>
    <row r="147" s="12" customFormat="1" ht="20.88" customHeight="1">
      <c r="A147" s="12"/>
      <c r="B147" s="201"/>
      <c r="C147" s="202"/>
      <c r="D147" s="203" t="s">
        <v>76</v>
      </c>
      <c r="E147" s="216" t="s">
        <v>1552</v>
      </c>
      <c r="F147" s="216" t="s">
        <v>1534</v>
      </c>
      <c r="G147" s="202"/>
      <c r="H147" s="202"/>
      <c r="I147" s="205"/>
      <c r="J147" s="205"/>
      <c r="K147" s="217">
        <f>BK147</f>
        <v>0</v>
      </c>
      <c r="L147" s="202"/>
      <c r="M147" s="207"/>
      <c r="N147" s="208"/>
      <c r="O147" s="209"/>
      <c r="P147" s="209"/>
      <c r="Q147" s="210">
        <f>SUM(Q148:Q175)</f>
        <v>0</v>
      </c>
      <c r="R147" s="210">
        <f>SUM(R148:R175)</f>
        <v>0</v>
      </c>
      <c r="S147" s="209"/>
      <c r="T147" s="211">
        <f>SUM(T148:T175)</f>
        <v>0</v>
      </c>
      <c r="U147" s="209"/>
      <c r="V147" s="211">
        <f>SUM(V148:V175)</f>
        <v>0</v>
      </c>
      <c r="W147" s="209"/>
      <c r="X147" s="212">
        <f>SUM(X148:X175)</f>
        <v>0</v>
      </c>
      <c r="Y147" s="12"/>
      <c r="Z147" s="12"/>
      <c r="AA147" s="12"/>
      <c r="AB147" s="12"/>
      <c r="AC147" s="12"/>
      <c r="AD147" s="12"/>
      <c r="AE147" s="12"/>
      <c r="AR147" s="213" t="s">
        <v>84</v>
      </c>
      <c r="AT147" s="214" t="s">
        <v>76</v>
      </c>
      <c r="AU147" s="214" t="s">
        <v>86</v>
      </c>
      <c r="AY147" s="213" t="s">
        <v>211</v>
      </c>
      <c r="BK147" s="215">
        <f>SUM(BK148:BK175)</f>
        <v>0</v>
      </c>
    </row>
    <row r="148" s="2" customFormat="1" ht="16.5" customHeight="1">
      <c r="A148" s="40"/>
      <c r="B148" s="41"/>
      <c r="C148" s="218" t="s">
        <v>342</v>
      </c>
      <c r="D148" s="218" t="s">
        <v>213</v>
      </c>
      <c r="E148" s="219" t="s">
        <v>1554</v>
      </c>
      <c r="F148" s="220" t="s">
        <v>3167</v>
      </c>
      <c r="G148" s="221" t="s">
        <v>22</v>
      </c>
      <c r="H148" s="222">
        <v>0</v>
      </c>
      <c r="I148" s="223"/>
      <c r="J148" s="223"/>
      <c r="K148" s="224">
        <f>ROUND(P148*H148,2)</f>
        <v>0</v>
      </c>
      <c r="L148" s="220" t="s">
        <v>22</v>
      </c>
      <c r="M148" s="46"/>
      <c r="N148" s="225" t="s">
        <v>22</v>
      </c>
      <c r="O148" s="226" t="s">
        <v>46</v>
      </c>
      <c r="P148" s="227">
        <f>I148+J148</f>
        <v>0</v>
      </c>
      <c r="Q148" s="227">
        <f>ROUND(I148*H148,2)</f>
        <v>0</v>
      </c>
      <c r="R148" s="227">
        <f>ROUND(J148*H148,2)</f>
        <v>0</v>
      </c>
      <c r="S148" s="86"/>
      <c r="T148" s="228">
        <f>S148*H148</f>
        <v>0</v>
      </c>
      <c r="U148" s="228">
        <v>0</v>
      </c>
      <c r="V148" s="228">
        <f>U148*H148</f>
        <v>0</v>
      </c>
      <c r="W148" s="228">
        <v>0</v>
      </c>
      <c r="X148" s="229">
        <f>W148*H148</f>
        <v>0</v>
      </c>
      <c r="Y148" s="40"/>
      <c r="Z148" s="40"/>
      <c r="AA148" s="40"/>
      <c r="AB148" s="40"/>
      <c r="AC148" s="40"/>
      <c r="AD148" s="40"/>
      <c r="AE148" s="40"/>
      <c r="AR148" s="230" t="s">
        <v>218</v>
      </c>
      <c r="AT148" s="230" t="s">
        <v>213</v>
      </c>
      <c r="AU148" s="230" t="s">
        <v>229</v>
      </c>
      <c r="AY148" s="19" t="s">
        <v>211</v>
      </c>
      <c r="BE148" s="231">
        <f>IF(O148="základní",K148,0)</f>
        <v>0</v>
      </c>
      <c r="BF148" s="231">
        <f>IF(O148="snížená",K148,0)</f>
        <v>0</v>
      </c>
      <c r="BG148" s="231">
        <f>IF(O148="zákl. přenesená",K148,0)</f>
        <v>0</v>
      </c>
      <c r="BH148" s="231">
        <f>IF(O148="sníž. přenesená",K148,0)</f>
        <v>0</v>
      </c>
      <c r="BI148" s="231">
        <f>IF(O148="nulová",K148,0)</f>
        <v>0</v>
      </c>
      <c r="BJ148" s="19" t="s">
        <v>84</v>
      </c>
      <c r="BK148" s="231">
        <f>ROUND(P148*H148,2)</f>
        <v>0</v>
      </c>
      <c r="BL148" s="19" t="s">
        <v>218</v>
      </c>
      <c r="BM148" s="230" t="s">
        <v>3168</v>
      </c>
    </row>
    <row r="149" s="2" customFormat="1">
      <c r="A149" s="40"/>
      <c r="B149" s="41"/>
      <c r="C149" s="42"/>
      <c r="D149" s="232" t="s">
        <v>220</v>
      </c>
      <c r="E149" s="42"/>
      <c r="F149" s="233" t="s">
        <v>3167</v>
      </c>
      <c r="G149" s="42"/>
      <c r="H149" s="42"/>
      <c r="I149" s="234"/>
      <c r="J149" s="234"/>
      <c r="K149" s="42"/>
      <c r="L149" s="42"/>
      <c r="M149" s="46"/>
      <c r="N149" s="235"/>
      <c r="O149" s="236"/>
      <c r="P149" s="86"/>
      <c r="Q149" s="86"/>
      <c r="R149" s="86"/>
      <c r="S149" s="86"/>
      <c r="T149" s="86"/>
      <c r="U149" s="86"/>
      <c r="V149" s="86"/>
      <c r="W149" s="86"/>
      <c r="X149" s="87"/>
      <c r="Y149" s="40"/>
      <c r="Z149" s="40"/>
      <c r="AA149" s="40"/>
      <c r="AB149" s="40"/>
      <c r="AC149" s="40"/>
      <c r="AD149" s="40"/>
      <c r="AE149" s="40"/>
      <c r="AT149" s="19" t="s">
        <v>220</v>
      </c>
      <c r="AU149" s="19" t="s">
        <v>229</v>
      </c>
    </row>
    <row r="150" s="2" customFormat="1" ht="16.5" customHeight="1">
      <c r="A150" s="40"/>
      <c r="B150" s="41"/>
      <c r="C150" s="218" t="s">
        <v>349</v>
      </c>
      <c r="D150" s="218" t="s">
        <v>213</v>
      </c>
      <c r="E150" s="219" t="s">
        <v>1557</v>
      </c>
      <c r="F150" s="220" t="s">
        <v>2451</v>
      </c>
      <c r="G150" s="221" t="s">
        <v>22</v>
      </c>
      <c r="H150" s="222">
        <v>0</v>
      </c>
      <c r="I150" s="223"/>
      <c r="J150" s="223"/>
      <c r="K150" s="224">
        <f>ROUND(P150*H150,2)</f>
        <v>0</v>
      </c>
      <c r="L150" s="220" t="s">
        <v>22</v>
      </c>
      <c r="M150" s="46"/>
      <c r="N150" s="225" t="s">
        <v>22</v>
      </c>
      <c r="O150" s="226" t="s">
        <v>46</v>
      </c>
      <c r="P150" s="227">
        <f>I150+J150</f>
        <v>0</v>
      </c>
      <c r="Q150" s="227">
        <f>ROUND(I150*H150,2)</f>
        <v>0</v>
      </c>
      <c r="R150" s="227">
        <f>ROUND(J150*H150,2)</f>
        <v>0</v>
      </c>
      <c r="S150" s="86"/>
      <c r="T150" s="228">
        <f>S150*H150</f>
        <v>0</v>
      </c>
      <c r="U150" s="228">
        <v>0</v>
      </c>
      <c r="V150" s="228">
        <f>U150*H150</f>
        <v>0</v>
      </c>
      <c r="W150" s="228">
        <v>0</v>
      </c>
      <c r="X150" s="229">
        <f>W150*H150</f>
        <v>0</v>
      </c>
      <c r="Y150" s="40"/>
      <c r="Z150" s="40"/>
      <c r="AA150" s="40"/>
      <c r="AB150" s="40"/>
      <c r="AC150" s="40"/>
      <c r="AD150" s="40"/>
      <c r="AE150" s="40"/>
      <c r="AR150" s="230" t="s">
        <v>218</v>
      </c>
      <c r="AT150" s="230" t="s">
        <v>213</v>
      </c>
      <c r="AU150" s="230" t="s">
        <v>229</v>
      </c>
      <c r="AY150" s="19" t="s">
        <v>211</v>
      </c>
      <c r="BE150" s="231">
        <f>IF(O150="základní",K150,0)</f>
        <v>0</v>
      </c>
      <c r="BF150" s="231">
        <f>IF(O150="snížená",K150,0)</f>
        <v>0</v>
      </c>
      <c r="BG150" s="231">
        <f>IF(O150="zákl. přenesená",K150,0)</f>
        <v>0</v>
      </c>
      <c r="BH150" s="231">
        <f>IF(O150="sníž. přenesená",K150,0)</f>
        <v>0</v>
      </c>
      <c r="BI150" s="231">
        <f>IF(O150="nulová",K150,0)</f>
        <v>0</v>
      </c>
      <c r="BJ150" s="19" t="s">
        <v>84</v>
      </c>
      <c r="BK150" s="231">
        <f>ROUND(P150*H150,2)</f>
        <v>0</v>
      </c>
      <c r="BL150" s="19" t="s">
        <v>218</v>
      </c>
      <c r="BM150" s="230" t="s">
        <v>3169</v>
      </c>
    </row>
    <row r="151" s="2" customFormat="1">
      <c r="A151" s="40"/>
      <c r="B151" s="41"/>
      <c r="C151" s="42"/>
      <c r="D151" s="232" t="s">
        <v>220</v>
      </c>
      <c r="E151" s="42"/>
      <c r="F151" s="233" t="s">
        <v>2451</v>
      </c>
      <c r="G151" s="42"/>
      <c r="H151" s="42"/>
      <c r="I151" s="234"/>
      <c r="J151" s="234"/>
      <c r="K151" s="42"/>
      <c r="L151" s="42"/>
      <c r="M151" s="46"/>
      <c r="N151" s="235"/>
      <c r="O151" s="236"/>
      <c r="P151" s="86"/>
      <c r="Q151" s="86"/>
      <c r="R151" s="86"/>
      <c r="S151" s="86"/>
      <c r="T151" s="86"/>
      <c r="U151" s="86"/>
      <c r="V151" s="86"/>
      <c r="W151" s="86"/>
      <c r="X151" s="87"/>
      <c r="Y151" s="40"/>
      <c r="Z151" s="40"/>
      <c r="AA151" s="40"/>
      <c r="AB151" s="40"/>
      <c r="AC151" s="40"/>
      <c r="AD151" s="40"/>
      <c r="AE151" s="40"/>
      <c r="AT151" s="19" t="s">
        <v>220</v>
      </c>
      <c r="AU151" s="19" t="s">
        <v>229</v>
      </c>
    </row>
    <row r="152" s="2" customFormat="1" ht="16.5" customHeight="1">
      <c r="A152" s="40"/>
      <c r="B152" s="41"/>
      <c r="C152" s="218" t="s">
        <v>356</v>
      </c>
      <c r="D152" s="218" t="s">
        <v>213</v>
      </c>
      <c r="E152" s="219" t="s">
        <v>1560</v>
      </c>
      <c r="F152" s="220" t="s">
        <v>3170</v>
      </c>
      <c r="G152" s="221" t="s">
        <v>688</v>
      </c>
      <c r="H152" s="222">
        <v>1</v>
      </c>
      <c r="I152" s="223"/>
      <c r="J152" s="223"/>
      <c r="K152" s="224">
        <f>ROUND(P152*H152,2)</f>
        <v>0</v>
      </c>
      <c r="L152" s="220" t="s">
        <v>22</v>
      </c>
      <c r="M152" s="46"/>
      <c r="N152" s="225" t="s">
        <v>22</v>
      </c>
      <c r="O152" s="226" t="s">
        <v>46</v>
      </c>
      <c r="P152" s="227">
        <f>I152+J152</f>
        <v>0</v>
      </c>
      <c r="Q152" s="227">
        <f>ROUND(I152*H152,2)</f>
        <v>0</v>
      </c>
      <c r="R152" s="227">
        <f>ROUND(J152*H152,2)</f>
        <v>0</v>
      </c>
      <c r="S152" s="86"/>
      <c r="T152" s="228">
        <f>S152*H152</f>
        <v>0</v>
      </c>
      <c r="U152" s="228">
        <v>0</v>
      </c>
      <c r="V152" s="228">
        <f>U152*H152</f>
        <v>0</v>
      </c>
      <c r="W152" s="228">
        <v>0</v>
      </c>
      <c r="X152" s="229">
        <f>W152*H152</f>
        <v>0</v>
      </c>
      <c r="Y152" s="40"/>
      <c r="Z152" s="40"/>
      <c r="AA152" s="40"/>
      <c r="AB152" s="40"/>
      <c r="AC152" s="40"/>
      <c r="AD152" s="40"/>
      <c r="AE152" s="40"/>
      <c r="AR152" s="230" t="s">
        <v>218</v>
      </c>
      <c r="AT152" s="230" t="s">
        <v>213</v>
      </c>
      <c r="AU152" s="230" t="s">
        <v>229</v>
      </c>
      <c r="AY152" s="19" t="s">
        <v>211</v>
      </c>
      <c r="BE152" s="231">
        <f>IF(O152="základní",K152,0)</f>
        <v>0</v>
      </c>
      <c r="BF152" s="231">
        <f>IF(O152="snížená",K152,0)</f>
        <v>0</v>
      </c>
      <c r="BG152" s="231">
        <f>IF(O152="zákl. přenesená",K152,0)</f>
        <v>0</v>
      </c>
      <c r="BH152" s="231">
        <f>IF(O152="sníž. přenesená",K152,0)</f>
        <v>0</v>
      </c>
      <c r="BI152" s="231">
        <f>IF(O152="nulová",K152,0)</f>
        <v>0</v>
      </c>
      <c r="BJ152" s="19" t="s">
        <v>84</v>
      </c>
      <c r="BK152" s="231">
        <f>ROUND(P152*H152,2)</f>
        <v>0</v>
      </c>
      <c r="BL152" s="19" t="s">
        <v>218</v>
      </c>
      <c r="BM152" s="230" t="s">
        <v>3171</v>
      </c>
    </row>
    <row r="153" s="2" customFormat="1">
      <c r="A153" s="40"/>
      <c r="B153" s="41"/>
      <c r="C153" s="42"/>
      <c r="D153" s="232" t="s">
        <v>220</v>
      </c>
      <c r="E153" s="42"/>
      <c r="F153" s="233" t="s">
        <v>3170</v>
      </c>
      <c r="G153" s="42"/>
      <c r="H153" s="42"/>
      <c r="I153" s="234"/>
      <c r="J153" s="234"/>
      <c r="K153" s="42"/>
      <c r="L153" s="42"/>
      <c r="M153" s="46"/>
      <c r="N153" s="235"/>
      <c r="O153" s="236"/>
      <c r="P153" s="86"/>
      <c r="Q153" s="86"/>
      <c r="R153" s="86"/>
      <c r="S153" s="86"/>
      <c r="T153" s="86"/>
      <c r="U153" s="86"/>
      <c r="V153" s="86"/>
      <c r="W153" s="86"/>
      <c r="X153" s="87"/>
      <c r="Y153" s="40"/>
      <c r="Z153" s="40"/>
      <c r="AA153" s="40"/>
      <c r="AB153" s="40"/>
      <c r="AC153" s="40"/>
      <c r="AD153" s="40"/>
      <c r="AE153" s="40"/>
      <c r="AT153" s="19" t="s">
        <v>220</v>
      </c>
      <c r="AU153" s="19" t="s">
        <v>229</v>
      </c>
    </row>
    <row r="154" s="2" customFormat="1" ht="16.5" customHeight="1">
      <c r="A154" s="40"/>
      <c r="B154" s="41"/>
      <c r="C154" s="218" t="s">
        <v>362</v>
      </c>
      <c r="D154" s="218" t="s">
        <v>213</v>
      </c>
      <c r="E154" s="219" t="s">
        <v>2445</v>
      </c>
      <c r="F154" s="220" t="s">
        <v>3172</v>
      </c>
      <c r="G154" s="221" t="s">
        <v>688</v>
      </c>
      <c r="H154" s="222">
        <v>1</v>
      </c>
      <c r="I154" s="223"/>
      <c r="J154" s="223"/>
      <c r="K154" s="224">
        <f>ROUND(P154*H154,2)</f>
        <v>0</v>
      </c>
      <c r="L154" s="220" t="s">
        <v>22</v>
      </c>
      <c r="M154" s="46"/>
      <c r="N154" s="225" t="s">
        <v>22</v>
      </c>
      <c r="O154" s="226" t="s">
        <v>46</v>
      </c>
      <c r="P154" s="227">
        <f>I154+J154</f>
        <v>0</v>
      </c>
      <c r="Q154" s="227">
        <f>ROUND(I154*H154,2)</f>
        <v>0</v>
      </c>
      <c r="R154" s="227">
        <f>ROUND(J154*H154,2)</f>
        <v>0</v>
      </c>
      <c r="S154" s="86"/>
      <c r="T154" s="228">
        <f>S154*H154</f>
        <v>0</v>
      </c>
      <c r="U154" s="228">
        <v>0</v>
      </c>
      <c r="V154" s="228">
        <f>U154*H154</f>
        <v>0</v>
      </c>
      <c r="W154" s="228">
        <v>0</v>
      </c>
      <c r="X154" s="229">
        <f>W154*H154</f>
        <v>0</v>
      </c>
      <c r="Y154" s="40"/>
      <c r="Z154" s="40"/>
      <c r="AA154" s="40"/>
      <c r="AB154" s="40"/>
      <c r="AC154" s="40"/>
      <c r="AD154" s="40"/>
      <c r="AE154" s="40"/>
      <c r="AR154" s="230" t="s">
        <v>218</v>
      </c>
      <c r="AT154" s="230" t="s">
        <v>213</v>
      </c>
      <c r="AU154" s="230" t="s">
        <v>229</v>
      </c>
      <c r="AY154" s="19" t="s">
        <v>211</v>
      </c>
      <c r="BE154" s="231">
        <f>IF(O154="základní",K154,0)</f>
        <v>0</v>
      </c>
      <c r="BF154" s="231">
        <f>IF(O154="snížená",K154,0)</f>
        <v>0</v>
      </c>
      <c r="BG154" s="231">
        <f>IF(O154="zákl. přenesená",K154,0)</f>
        <v>0</v>
      </c>
      <c r="BH154" s="231">
        <f>IF(O154="sníž. přenesená",K154,0)</f>
        <v>0</v>
      </c>
      <c r="BI154" s="231">
        <f>IF(O154="nulová",K154,0)</f>
        <v>0</v>
      </c>
      <c r="BJ154" s="19" t="s">
        <v>84</v>
      </c>
      <c r="BK154" s="231">
        <f>ROUND(P154*H154,2)</f>
        <v>0</v>
      </c>
      <c r="BL154" s="19" t="s">
        <v>218</v>
      </c>
      <c r="BM154" s="230" t="s">
        <v>3173</v>
      </c>
    </row>
    <row r="155" s="2" customFormat="1">
      <c r="A155" s="40"/>
      <c r="B155" s="41"/>
      <c r="C155" s="42"/>
      <c r="D155" s="232" t="s">
        <v>220</v>
      </c>
      <c r="E155" s="42"/>
      <c r="F155" s="233" t="s">
        <v>3172</v>
      </c>
      <c r="G155" s="42"/>
      <c r="H155" s="42"/>
      <c r="I155" s="234"/>
      <c r="J155" s="234"/>
      <c r="K155" s="42"/>
      <c r="L155" s="42"/>
      <c r="M155" s="46"/>
      <c r="N155" s="235"/>
      <c r="O155" s="236"/>
      <c r="P155" s="86"/>
      <c r="Q155" s="86"/>
      <c r="R155" s="86"/>
      <c r="S155" s="86"/>
      <c r="T155" s="86"/>
      <c r="U155" s="86"/>
      <c r="V155" s="86"/>
      <c r="W155" s="86"/>
      <c r="X155" s="87"/>
      <c r="Y155" s="40"/>
      <c r="Z155" s="40"/>
      <c r="AA155" s="40"/>
      <c r="AB155" s="40"/>
      <c r="AC155" s="40"/>
      <c r="AD155" s="40"/>
      <c r="AE155" s="40"/>
      <c r="AT155" s="19" t="s">
        <v>220</v>
      </c>
      <c r="AU155" s="19" t="s">
        <v>229</v>
      </c>
    </row>
    <row r="156" s="2" customFormat="1" ht="16.5" customHeight="1">
      <c r="A156" s="40"/>
      <c r="B156" s="41"/>
      <c r="C156" s="218" t="s">
        <v>368</v>
      </c>
      <c r="D156" s="218" t="s">
        <v>213</v>
      </c>
      <c r="E156" s="219" t="s">
        <v>2447</v>
      </c>
      <c r="F156" s="220" t="s">
        <v>3174</v>
      </c>
      <c r="G156" s="221" t="s">
        <v>688</v>
      </c>
      <c r="H156" s="222">
        <v>1</v>
      </c>
      <c r="I156" s="223"/>
      <c r="J156" s="223"/>
      <c r="K156" s="224">
        <f>ROUND(P156*H156,2)</f>
        <v>0</v>
      </c>
      <c r="L156" s="220" t="s">
        <v>22</v>
      </c>
      <c r="M156" s="46"/>
      <c r="N156" s="225" t="s">
        <v>22</v>
      </c>
      <c r="O156" s="226" t="s">
        <v>46</v>
      </c>
      <c r="P156" s="227">
        <f>I156+J156</f>
        <v>0</v>
      </c>
      <c r="Q156" s="227">
        <f>ROUND(I156*H156,2)</f>
        <v>0</v>
      </c>
      <c r="R156" s="227">
        <f>ROUND(J156*H156,2)</f>
        <v>0</v>
      </c>
      <c r="S156" s="86"/>
      <c r="T156" s="228">
        <f>S156*H156</f>
        <v>0</v>
      </c>
      <c r="U156" s="228">
        <v>0</v>
      </c>
      <c r="V156" s="228">
        <f>U156*H156</f>
        <v>0</v>
      </c>
      <c r="W156" s="228">
        <v>0</v>
      </c>
      <c r="X156" s="229">
        <f>W156*H156</f>
        <v>0</v>
      </c>
      <c r="Y156" s="40"/>
      <c r="Z156" s="40"/>
      <c r="AA156" s="40"/>
      <c r="AB156" s="40"/>
      <c r="AC156" s="40"/>
      <c r="AD156" s="40"/>
      <c r="AE156" s="40"/>
      <c r="AR156" s="230" t="s">
        <v>218</v>
      </c>
      <c r="AT156" s="230" t="s">
        <v>213</v>
      </c>
      <c r="AU156" s="230" t="s">
        <v>229</v>
      </c>
      <c r="AY156" s="19" t="s">
        <v>211</v>
      </c>
      <c r="BE156" s="231">
        <f>IF(O156="základní",K156,0)</f>
        <v>0</v>
      </c>
      <c r="BF156" s="231">
        <f>IF(O156="snížená",K156,0)</f>
        <v>0</v>
      </c>
      <c r="BG156" s="231">
        <f>IF(O156="zákl. přenesená",K156,0)</f>
        <v>0</v>
      </c>
      <c r="BH156" s="231">
        <f>IF(O156="sníž. přenesená",K156,0)</f>
        <v>0</v>
      </c>
      <c r="BI156" s="231">
        <f>IF(O156="nulová",K156,0)</f>
        <v>0</v>
      </c>
      <c r="BJ156" s="19" t="s">
        <v>84</v>
      </c>
      <c r="BK156" s="231">
        <f>ROUND(P156*H156,2)</f>
        <v>0</v>
      </c>
      <c r="BL156" s="19" t="s">
        <v>218</v>
      </c>
      <c r="BM156" s="230" t="s">
        <v>3175</v>
      </c>
    </row>
    <row r="157" s="2" customFormat="1">
      <c r="A157" s="40"/>
      <c r="B157" s="41"/>
      <c r="C157" s="42"/>
      <c r="D157" s="232" t="s">
        <v>220</v>
      </c>
      <c r="E157" s="42"/>
      <c r="F157" s="233" t="s">
        <v>3174</v>
      </c>
      <c r="G157" s="42"/>
      <c r="H157" s="42"/>
      <c r="I157" s="234"/>
      <c r="J157" s="234"/>
      <c r="K157" s="42"/>
      <c r="L157" s="42"/>
      <c r="M157" s="46"/>
      <c r="N157" s="235"/>
      <c r="O157" s="236"/>
      <c r="P157" s="86"/>
      <c r="Q157" s="86"/>
      <c r="R157" s="86"/>
      <c r="S157" s="86"/>
      <c r="T157" s="86"/>
      <c r="U157" s="86"/>
      <c r="V157" s="86"/>
      <c r="W157" s="86"/>
      <c r="X157" s="87"/>
      <c r="Y157" s="40"/>
      <c r="Z157" s="40"/>
      <c r="AA157" s="40"/>
      <c r="AB157" s="40"/>
      <c r="AC157" s="40"/>
      <c r="AD157" s="40"/>
      <c r="AE157" s="40"/>
      <c r="AT157" s="19" t="s">
        <v>220</v>
      </c>
      <c r="AU157" s="19" t="s">
        <v>229</v>
      </c>
    </row>
    <row r="158" s="2" customFormat="1" ht="16.5" customHeight="1">
      <c r="A158" s="40"/>
      <c r="B158" s="41"/>
      <c r="C158" s="218" t="s">
        <v>374</v>
      </c>
      <c r="D158" s="218" t="s">
        <v>213</v>
      </c>
      <c r="E158" s="219" t="s">
        <v>2450</v>
      </c>
      <c r="F158" s="220" t="s">
        <v>2463</v>
      </c>
      <c r="G158" s="221" t="s">
        <v>688</v>
      </c>
      <c r="H158" s="222">
        <v>1</v>
      </c>
      <c r="I158" s="223"/>
      <c r="J158" s="223"/>
      <c r="K158" s="224">
        <f>ROUND(P158*H158,2)</f>
        <v>0</v>
      </c>
      <c r="L158" s="220" t="s">
        <v>22</v>
      </c>
      <c r="M158" s="46"/>
      <c r="N158" s="225" t="s">
        <v>22</v>
      </c>
      <c r="O158" s="226" t="s">
        <v>46</v>
      </c>
      <c r="P158" s="227">
        <f>I158+J158</f>
        <v>0</v>
      </c>
      <c r="Q158" s="227">
        <f>ROUND(I158*H158,2)</f>
        <v>0</v>
      </c>
      <c r="R158" s="227">
        <f>ROUND(J158*H158,2)</f>
        <v>0</v>
      </c>
      <c r="S158" s="86"/>
      <c r="T158" s="228">
        <f>S158*H158</f>
        <v>0</v>
      </c>
      <c r="U158" s="228">
        <v>0</v>
      </c>
      <c r="V158" s="228">
        <f>U158*H158</f>
        <v>0</v>
      </c>
      <c r="W158" s="228">
        <v>0</v>
      </c>
      <c r="X158" s="229">
        <f>W158*H158</f>
        <v>0</v>
      </c>
      <c r="Y158" s="40"/>
      <c r="Z158" s="40"/>
      <c r="AA158" s="40"/>
      <c r="AB158" s="40"/>
      <c r="AC158" s="40"/>
      <c r="AD158" s="40"/>
      <c r="AE158" s="40"/>
      <c r="AR158" s="230" t="s">
        <v>218</v>
      </c>
      <c r="AT158" s="230" t="s">
        <v>213</v>
      </c>
      <c r="AU158" s="230" t="s">
        <v>229</v>
      </c>
      <c r="AY158" s="19" t="s">
        <v>211</v>
      </c>
      <c r="BE158" s="231">
        <f>IF(O158="základní",K158,0)</f>
        <v>0</v>
      </c>
      <c r="BF158" s="231">
        <f>IF(O158="snížená",K158,0)</f>
        <v>0</v>
      </c>
      <c r="BG158" s="231">
        <f>IF(O158="zákl. přenesená",K158,0)</f>
        <v>0</v>
      </c>
      <c r="BH158" s="231">
        <f>IF(O158="sníž. přenesená",K158,0)</f>
        <v>0</v>
      </c>
      <c r="BI158" s="231">
        <f>IF(O158="nulová",K158,0)</f>
        <v>0</v>
      </c>
      <c r="BJ158" s="19" t="s">
        <v>84</v>
      </c>
      <c r="BK158" s="231">
        <f>ROUND(P158*H158,2)</f>
        <v>0</v>
      </c>
      <c r="BL158" s="19" t="s">
        <v>218</v>
      </c>
      <c r="BM158" s="230" t="s">
        <v>3176</v>
      </c>
    </row>
    <row r="159" s="2" customFormat="1">
      <c r="A159" s="40"/>
      <c r="B159" s="41"/>
      <c r="C159" s="42"/>
      <c r="D159" s="232" t="s">
        <v>220</v>
      </c>
      <c r="E159" s="42"/>
      <c r="F159" s="233" t="s">
        <v>2463</v>
      </c>
      <c r="G159" s="42"/>
      <c r="H159" s="42"/>
      <c r="I159" s="234"/>
      <c r="J159" s="234"/>
      <c r="K159" s="42"/>
      <c r="L159" s="42"/>
      <c r="M159" s="46"/>
      <c r="N159" s="235"/>
      <c r="O159" s="236"/>
      <c r="P159" s="86"/>
      <c r="Q159" s="86"/>
      <c r="R159" s="86"/>
      <c r="S159" s="86"/>
      <c r="T159" s="86"/>
      <c r="U159" s="86"/>
      <c r="V159" s="86"/>
      <c r="W159" s="86"/>
      <c r="X159" s="87"/>
      <c r="Y159" s="40"/>
      <c r="Z159" s="40"/>
      <c r="AA159" s="40"/>
      <c r="AB159" s="40"/>
      <c r="AC159" s="40"/>
      <c r="AD159" s="40"/>
      <c r="AE159" s="40"/>
      <c r="AT159" s="19" t="s">
        <v>220</v>
      </c>
      <c r="AU159" s="19" t="s">
        <v>229</v>
      </c>
    </row>
    <row r="160" s="2" customFormat="1" ht="16.5" customHeight="1">
      <c r="A160" s="40"/>
      <c r="B160" s="41"/>
      <c r="C160" s="218" t="s">
        <v>380</v>
      </c>
      <c r="D160" s="218" t="s">
        <v>213</v>
      </c>
      <c r="E160" s="219" t="s">
        <v>2453</v>
      </c>
      <c r="F160" s="220" t="s">
        <v>1542</v>
      </c>
      <c r="G160" s="221" t="s">
        <v>688</v>
      </c>
      <c r="H160" s="222">
        <v>5</v>
      </c>
      <c r="I160" s="223"/>
      <c r="J160" s="223"/>
      <c r="K160" s="224">
        <f>ROUND(P160*H160,2)</f>
        <v>0</v>
      </c>
      <c r="L160" s="220" t="s">
        <v>22</v>
      </c>
      <c r="M160" s="46"/>
      <c r="N160" s="225" t="s">
        <v>22</v>
      </c>
      <c r="O160" s="226" t="s">
        <v>46</v>
      </c>
      <c r="P160" s="227">
        <f>I160+J160</f>
        <v>0</v>
      </c>
      <c r="Q160" s="227">
        <f>ROUND(I160*H160,2)</f>
        <v>0</v>
      </c>
      <c r="R160" s="227">
        <f>ROUND(J160*H160,2)</f>
        <v>0</v>
      </c>
      <c r="S160" s="86"/>
      <c r="T160" s="228">
        <f>S160*H160</f>
        <v>0</v>
      </c>
      <c r="U160" s="228">
        <v>0</v>
      </c>
      <c r="V160" s="228">
        <f>U160*H160</f>
        <v>0</v>
      </c>
      <c r="W160" s="228">
        <v>0</v>
      </c>
      <c r="X160" s="229">
        <f>W160*H160</f>
        <v>0</v>
      </c>
      <c r="Y160" s="40"/>
      <c r="Z160" s="40"/>
      <c r="AA160" s="40"/>
      <c r="AB160" s="40"/>
      <c r="AC160" s="40"/>
      <c r="AD160" s="40"/>
      <c r="AE160" s="40"/>
      <c r="AR160" s="230" t="s">
        <v>218</v>
      </c>
      <c r="AT160" s="230" t="s">
        <v>213</v>
      </c>
      <c r="AU160" s="230" t="s">
        <v>229</v>
      </c>
      <c r="AY160" s="19" t="s">
        <v>211</v>
      </c>
      <c r="BE160" s="231">
        <f>IF(O160="základní",K160,0)</f>
        <v>0</v>
      </c>
      <c r="BF160" s="231">
        <f>IF(O160="snížená",K160,0)</f>
        <v>0</v>
      </c>
      <c r="BG160" s="231">
        <f>IF(O160="zákl. přenesená",K160,0)</f>
        <v>0</v>
      </c>
      <c r="BH160" s="231">
        <f>IF(O160="sníž. přenesená",K160,0)</f>
        <v>0</v>
      </c>
      <c r="BI160" s="231">
        <f>IF(O160="nulová",K160,0)</f>
        <v>0</v>
      </c>
      <c r="BJ160" s="19" t="s">
        <v>84</v>
      </c>
      <c r="BK160" s="231">
        <f>ROUND(P160*H160,2)</f>
        <v>0</v>
      </c>
      <c r="BL160" s="19" t="s">
        <v>218</v>
      </c>
      <c r="BM160" s="230" t="s">
        <v>3177</v>
      </c>
    </row>
    <row r="161" s="2" customFormat="1">
      <c r="A161" s="40"/>
      <c r="B161" s="41"/>
      <c r="C161" s="42"/>
      <c r="D161" s="232" t="s">
        <v>220</v>
      </c>
      <c r="E161" s="42"/>
      <c r="F161" s="233" t="s">
        <v>1542</v>
      </c>
      <c r="G161" s="42"/>
      <c r="H161" s="42"/>
      <c r="I161" s="234"/>
      <c r="J161" s="234"/>
      <c r="K161" s="42"/>
      <c r="L161" s="42"/>
      <c r="M161" s="46"/>
      <c r="N161" s="235"/>
      <c r="O161" s="236"/>
      <c r="P161" s="86"/>
      <c r="Q161" s="86"/>
      <c r="R161" s="86"/>
      <c r="S161" s="86"/>
      <c r="T161" s="86"/>
      <c r="U161" s="86"/>
      <c r="V161" s="86"/>
      <c r="W161" s="86"/>
      <c r="X161" s="87"/>
      <c r="Y161" s="40"/>
      <c r="Z161" s="40"/>
      <c r="AA161" s="40"/>
      <c r="AB161" s="40"/>
      <c r="AC161" s="40"/>
      <c r="AD161" s="40"/>
      <c r="AE161" s="40"/>
      <c r="AT161" s="19" t="s">
        <v>220</v>
      </c>
      <c r="AU161" s="19" t="s">
        <v>229</v>
      </c>
    </row>
    <row r="162" s="2" customFormat="1" ht="16.5" customHeight="1">
      <c r="A162" s="40"/>
      <c r="B162" s="41"/>
      <c r="C162" s="218" t="s">
        <v>385</v>
      </c>
      <c r="D162" s="218" t="s">
        <v>213</v>
      </c>
      <c r="E162" s="219" t="s">
        <v>2456</v>
      </c>
      <c r="F162" s="220" t="s">
        <v>2468</v>
      </c>
      <c r="G162" s="221" t="s">
        <v>688</v>
      </c>
      <c r="H162" s="222">
        <v>7</v>
      </c>
      <c r="I162" s="223"/>
      <c r="J162" s="223"/>
      <c r="K162" s="224">
        <f>ROUND(P162*H162,2)</f>
        <v>0</v>
      </c>
      <c r="L162" s="220" t="s">
        <v>22</v>
      </c>
      <c r="M162" s="46"/>
      <c r="N162" s="225" t="s">
        <v>22</v>
      </c>
      <c r="O162" s="226" t="s">
        <v>46</v>
      </c>
      <c r="P162" s="227">
        <f>I162+J162</f>
        <v>0</v>
      </c>
      <c r="Q162" s="227">
        <f>ROUND(I162*H162,2)</f>
        <v>0</v>
      </c>
      <c r="R162" s="227">
        <f>ROUND(J162*H162,2)</f>
        <v>0</v>
      </c>
      <c r="S162" s="86"/>
      <c r="T162" s="228">
        <f>S162*H162</f>
        <v>0</v>
      </c>
      <c r="U162" s="228">
        <v>0</v>
      </c>
      <c r="V162" s="228">
        <f>U162*H162</f>
        <v>0</v>
      </c>
      <c r="W162" s="228">
        <v>0</v>
      </c>
      <c r="X162" s="229">
        <f>W162*H162</f>
        <v>0</v>
      </c>
      <c r="Y162" s="40"/>
      <c r="Z162" s="40"/>
      <c r="AA162" s="40"/>
      <c r="AB162" s="40"/>
      <c r="AC162" s="40"/>
      <c r="AD162" s="40"/>
      <c r="AE162" s="40"/>
      <c r="AR162" s="230" t="s">
        <v>218</v>
      </c>
      <c r="AT162" s="230" t="s">
        <v>213</v>
      </c>
      <c r="AU162" s="230" t="s">
        <v>229</v>
      </c>
      <c r="AY162" s="19" t="s">
        <v>211</v>
      </c>
      <c r="BE162" s="231">
        <f>IF(O162="základní",K162,0)</f>
        <v>0</v>
      </c>
      <c r="BF162" s="231">
        <f>IF(O162="snížená",K162,0)</f>
        <v>0</v>
      </c>
      <c r="BG162" s="231">
        <f>IF(O162="zákl. přenesená",K162,0)</f>
        <v>0</v>
      </c>
      <c r="BH162" s="231">
        <f>IF(O162="sníž. přenesená",K162,0)</f>
        <v>0</v>
      </c>
      <c r="BI162" s="231">
        <f>IF(O162="nulová",K162,0)</f>
        <v>0</v>
      </c>
      <c r="BJ162" s="19" t="s">
        <v>84</v>
      </c>
      <c r="BK162" s="231">
        <f>ROUND(P162*H162,2)</f>
        <v>0</v>
      </c>
      <c r="BL162" s="19" t="s">
        <v>218</v>
      </c>
      <c r="BM162" s="230" t="s">
        <v>3178</v>
      </c>
    </row>
    <row r="163" s="2" customFormat="1">
      <c r="A163" s="40"/>
      <c r="B163" s="41"/>
      <c r="C163" s="42"/>
      <c r="D163" s="232" t="s">
        <v>220</v>
      </c>
      <c r="E163" s="42"/>
      <c r="F163" s="233" t="s">
        <v>2468</v>
      </c>
      <c r="G163" s="42"/>
      <c r="H163" s="42"/>
      <c r="I163" s="234"/>
      <c r="J163" s="234"/>
      <c r="K163" s="42"/>
      <c r="L163" s="42"/>
      <c r="M163" s="46"/>
      <c r="N163" s="235"/>
      <c r="O163" s="236"/>
      <c r="P163" s="86"/>
      <c r="Q163" s="86"/>
      <c r="R163" s="86"/>
      <c r="S163" s="86"/>
      <c r="T163" s="86"/>
      <c r="U163" s="86"/>
      <c r="V163" s="86"/>
      <c r="W163" s="86"/>
      <c r="X163" s="87"/>
      <c r="Y163" s="40"/>
      <c r="Z163" s="40"/>
      <c r="AA163" s="40"/>
      <c r="AB163" s="40"/>
      <c r="AC163" s="40"/>
      <c r="AD163" s="40"/>
      <c r="AE163" s="40"/>
      <c r="AT163" s="19" t="s">
        <v>220</v>
      </c>
      <c r="AU163" s="19" t="s">
        <v>229</v>
      </c>
    </row>
    <row r="164" s="2" customFormat="1" ht="16.5" customHeight="1">
      <c r="A164" s="40"/>
      <c r="B164" s="41"/>
      <c r="C164" s="218" t="s">
        <v>390</v>
      </c>
      <c r="D164" s="218" t="s">
        <v>213</v>
      </c>
      <c r="E164" s="219" t="s">
        <v>2459</v>
      </c>
      <c r="F164" s="220" t="s">
        <v>2471</v>
      </c>
      <c r="G164" s="221" t="s">
        <v>688</v>
      </c>
      <c r="H164" s="222">
        <v>2</v>
      </c>
      <c r="I164" s="223"/>
      <c r="J164" s="223"/>
      <c r="K164" s="224">
        <f>ROUND(P164*H164,2)</f>
        <v>0</v>
      </c>
      <c r="L164" s="220" t="s">
        <v>22</v>
      </c>
      <c r="M164" s="46"/>
      <c r="N164" s="225" t="s">
        <v>22</v>
      </c>
      <c r="O164" s="226" t="s">
        <v>46</v>
      </c>
      <c r="P164" s="227">
        <f>I164+J164</f>
        <v>0</v>
      </c>
      <c r="Q164" s="227">
        <f>ROUND(I164*H164,2)</f>
        <v>0</v>
      </c>
      <c r="R164" s="227">
        <f>ROUND(J164*H164,2)</f>
        <v>0</v>
      </c>
      <c r="S164" s="86"/>
      <c r="T164" s="228">
        <f>S164*H164</f>
        <v>0</v>
      </c>
      <c r="U164" s="228">
        <v>0</v>
      </c>
      <c r="V164" s="228">
        <f>U164*H164</f>
        <v>0</v>
      </c>
      <c r="W164" s="228">
        <v>0</v>
      </c>
      <c r="X164" s="229">
        <f>W164*H164</f>
        <v>0</v>
      </c>
      <c r="Y164" s="40"/>
      <c r="Z164" s="40"/>
      <c r="AA164" s="40"/>
      <c r="AB164" s="40"/>
      <c r="AC164" s="40"/>
      <c r="AD164" s="40"/>
      <c r="AE164" s="40"/>
      <c r="AR164" s="230" t="s">
        <v>218</v>
      </c>
      <c r="AT164" s="230" t="s">
        <v>213</v>
      </c>
      <c r="AU164" s="230" t="s">
        <v>229</v>
      </c>
      <c r="AY164" s="19" t="s">
        <v>211</v>
      </c>
      <c r="BE164" s="231">
        <f>IF(O164="základní",K164,0)</f>
        <v>0</v>
      </c>
      <c r="BF164" s="231">
        <f>IF(O164="snížená",K164,0)</f>
        <v>0</v>
      </c>
      <c r="BG164" s="231">
        <f>IF(O164="zákl. přenesená",K164,0)</f>
        <v>0</v>
      </c>
      <c r="BH164" s="231">
        <f>IF(O164="sníž. přenesená",K164,0)</f>
        <v>0</v>
      </c>
      <c r="BI164" s="231">
        <f>IF(O164="nulová",K164,0)</f>
        <v>0</v>
      </c>
      <c r="BJ164" s="19" t="s">
        <v>84</v>
      </c>
      <c r="BK164" s="231">
        <f>ROUND(P164*H164,2)</f>
        <v>0</v>
      </c>
      <c r="BL164" s="19" t="s">
        <v>218</v>
      </c>
      <c r="BM164" s="230" t="s">
        <v>3179</v>
      </c>
    </row>
    <row r="165" s="2" customFormat="1">
      <c r="A165" s="40"/>
      <c r="B165" s="41"/>
      <c r="C165" s="42"/>
      <c r="D165" s="232" t="s">
        <v>220</v>
      </c>
      <c r="E165" s="42"/>
      <c r="F165" s="233" t="s">
        <v>2471</v>
      </c>
      <c r="G165" s="42"/>
      <c r="H165" s="42"/>
      <c r="I165" s="234"/>
      <c r="J165" s="234"/>
      <c r="K165" s="42"/>
      <c r="L165" s="42"/>
      <c r="M165" s="46"/>
      <c r="N165" s="235"/>
      <c r="O165" s="236"/>
      <c r="P165" s="86"/>
      <c r="Q165" s="86"/>
      <c r="R165" s="86"/>
      <c r="S165" s="86"/>
      <c r="T165" s="86"/>
      <c r="U165" s="86"/>
      <c r="V165" s="86"/>
      <c r="W165" s="86"/>
      <c r="X165" s="87"/>
      <c r="Y165" s="40"/>
      <c r="Z165" s="40"/>
      <c r="AA165" s="40"/>
      <c r="AB165" s="40"/>
      <c r="AC165" s="40"/>
      <c r="AD165" s="40"/>
      <c r="AE165" s="40"/>
      <c r="AT165" s="19" t="s">
        <v>220</v>
      </c>
      <c r="AU165" s="19" t="s">
        <v>229</v>
      </c>
    </row>
    <row r="166" s="2" customFormat="1" ht="16.5" customHeight="1">
      <c r="A166" s="40"/>
      <c r="B166" s="41"/>
      <c r="C166" s="218" t="s">
        <v>402</v>
      </c>
      <c r="D166" s="218" t="s">
        <v>213</v>
      </c>
      <c r="E166" s="219" t="s">
        <v>2462</v>
      </c>
      <c r="F166" s="220" t="s">
        <v>3180</v>
      </c>
      <c r="G166" s="221" t="s">
        <v>688</v>
      </c>
      <c r="H166" s="222">
        <v>2</v>
      </c>
      <c r="I166" s="223"/>
      <c r="J166" s="223"/>
      <c r="K166" s="224">
        <f>ROUND(P166*H166,2)</f>
        <v>0</v>
      </c>
      <c r="L166" s="220" t="s">
        <v>22</v>
      </c>
      <c r="M166" s="46"/>
      <c r="N166" s="225" t="s">
        <v>22</v>
      </c>
      <c r="O166" s="226" t="s">
        <v>46</v>
      </c>
      <c r="P166" s="227">
        <f>I166+J166</f>
        <v>0</v>
      </c>
      <c r="Q166" s="227">
        <f>ROUND(I166*H166,2)</f>
        <v>0</v>
      </c>
      <c r="R166" s="227">
        <f>ROUND(J166*H166,2)</f>
        <v>0</v>
      </c>
      <c r="S166" s="86"/>
      <c r="T166" s="228">
        <f>S166*H166</f>
        <v>0</v>
      </c>
      <c r="U166" s="228">
        <v>0</v>
      </c>
      <c r="V166" s="228">
        <f>U166*H166</f>
        <v>0</v>
      </c>
      <c r="W166" s="228">
        <v>0</v>
      </c>
      <c r="X166" s="229">
        <f>W166*H166</f>
        <v>0</v>
      </c>
      <c r="Y166" s="40"/>
      <c r="Z166" s="40"/>
      <c r="AA166" s="40"/>
      <c r="AB166" s="40"/>
      <c r="AC166" s="40"/>
      <c r="AD166" s="40"/>
      <c r="AE166" s="40"/>
      <c r="AR166" s="230" t="s">
        <v>218</v>
      </c>
      <c r="AT166" s="230" t="s">
        <v>213</v>
      </c>
      <c r="AU166" s="230" t="s">
        <v>229</v>
      </c>
      <c r="AY166" s="19" t="s">
        <v>211</v>
      </c>
      <c r="BE166" s="231">
        <f>IF(O166="základní",K166,0)</f>
        <v>0</v>
      </c>
      <c r="BF166" s="231">
        <f>IF(O166="snížená",K166,0)</f>
        <v>0</v>
      </c>
      <c r="BG166" s="231">
        <f>IF(O166="zákl. přenesená",K166,0)</f>
        <v>0</v>
      </c>
      <c r="BH166" s="231">
        <f>IF(O166="sníž. přenesená",K166,0)</f>
        <v>0</v>
      </c>
      <c r="BI166" s="231">
        <f>IF(O166="nulová",K166,0)</f>
        <v>0</v>
      </c>
      <c r="BJ166" s="19" t="s">
        <v>84</v>
      </c>
      <c r="BK166" s="231">
        <f>ROUND(P166*H166,2)</f>
        <v>0</v>
      </c>
      <c r="BL166" s="19" t="s">
        <v>218</v>
      </c>
      <c r="BM166" s="230" t="s">
        <v>3181</v>
      </c>
    </row>
    <row r="167" s="2" customFormat="1">
      <c r="A167" s="40"/>
      <c r="B167" s="41"/>
      <c r="C167" s="42"/>
      <c r="D167" s="232" t="s">
        <v>220</v>
      </c>
      <c r="E167" s="42"/>
      <c r="F167" s="233" t="s">
        <v>3180</v>
      </c>
      <c r="G167" s="42"/>
      <c r="H167" s="42"/>
      <c r="I167" s="234"/>
      <c r="J167" s="234"/>
      <c r="K167" s="42"/>
      <c r="L167" s="42"/>
      <c r="M167" s="46"/>
      <c r="N167" s="235"/>
      <c r="O167" s="236"/>
      <c r="P167" s="86"/>
      <c r="Q167" s="86"/>
      <c r="R167" s="86"/>
      <c r="S167" s="86"/>
      <c r="T167" s="86"/>
      <c r="U167" s="86"/>
      <c r="V167" s="86"/>
      <c r="W167" s="86"/>
      <c r="X167" s="87"/>
      <c r="Y167" s="40"/>
      <c r="Z167" s="40"/>
      <c r="AA167" s="40"/>
      <c r="AB167" s="40"/>
      <c r="AC167" s="40"/>
      <c r="AD167" s="40"/>
      <c r="AE167" s="40"/>
      <c r="AT167" s="19" t="s">
        <v>220</v>
      </c>
      <c r="AU167" s="19" t="s">
        <v>229</v>
      </c>
    </row>
    <row r="168" s="2" customFormat="1" ht="16.5" customHeight="1">
      <c r="A168" s="40"/>
      <c r="B168" s="41"/>
      <c r="C168" s="218" t="s">
        <v>407</v>
      </c>
      <c r="D168" s="218" t="s">
        <v>213</v>
      </c>
      <c r="E168" s="219" t="s">
        <v>2465</v>
      </c>
      <c r="F168" s="220" t="s">
        <v>2483</v>
      </c>
      <c r="G168" s="221" t="s">
        <v>688</v>
      </c>
      <c r="H168" s="222">
        <v>1</v>
      </c>
      <c r="I168" s="223"/>
      <c r="J168" s="223"/>
      <c r="K168" s="224">
        <f>ROUND(P168*H168,2)</f>
        <v>0</v>
      </c>
      <c r="L168" s="220" t="s">
        <v>22</v>
      </c>
      <c r="M168" s="46"/>
      <c r="N168" s="225" t="s">
        <v>22</v>
      </c>
      <c r="O168" s="226" t="s">
        <v>46</v>
      </c>
      <c r="P168" s="227">
        <f>I168+J168</f>
        <v>0</v>
      </c>
      <c r="Q168" s="227">
        <f>ROUND(I168*H168,2)</f>
        <v>0</v>
      </c>
      <c r="R168" s="227">
        <f>ROUND(J168*H168,2)</f>
        <v>0</v>
      </c>
      <c r="S168" s="86"/>
      <c r="T168" s="228">
        <f>S168*H168</f>
        <v>0</v>
      </c>
      <c r="U168" s="228">
        <v>0</v>
      </c>
      <c r="V168" s="228">
        <f>U168*H168</f>
        <v>0</v>
      </c>
      <c r="W168" s="228">
        <v>0</v>
      </c>
      <c r="X168" s="229">
        <f>W168*H168</f>
        <v>0</v>
      </c>
      <c r="Y168" s="40"/>
      <c r="Z168" s="40"/>
      <c r="AA168" s="40"/>
      <c r="AB168" s="40"/>
      <c r="AC168" s="40"/>
      <c r="AD168" s="40"/>
      <c r="AE168" s="40"/>
      <c r="AR168" s="230" t="s">
        <v>218</v>
      </c>
      <c r="AT168" s="230" t="s">
        <v>213</v>
      </c>
      <c r="AU168" s="230" t="s">
        <v>229</v>
      </c>
      <c r="AY168" s="19" t="s">
        <v>211</v>
      </c>
      <c r="BE168" s="231">
        <f>IF(O168="základní",K168,0)</f>
        <v>0</v>
      </c>
      <c r="BF168" s="231">
        <f>IF(O168="snížená",K168,0)</f>
        <v>0</v>
      </c>
      <c r="BG168" s="231">
        <f>IF(O168="zákl. přenesená",K168,0)</f>
        <v>0</v>
      </c>
      <c r="BH168" s="231">
        <f>IF(O168="sníž. přenesená",K168,0)</f>
        <v>0</v>
      </c>
      <c r="BI168" s="231">
        <f>IF(O168="nulová",K168,0)</f>
        <v>0</v>
      </c>
      <c r="BJ168" s="19" t="s">
        <v>84</v>
      </c>
      <c r="BK168" s="231">
        <f>ROUND(P168*H168,2)</f>
        <v>0</v>
      </c>
      <c r="BL168" s="19" t="s">
        <v>218</v>
      </c>
      <c r="BM168" s="230" t="s">
        <v>3182</v>
      </c>
    </row>
    <row r="169" s="2" customFormat="1">
      <c r="A169" s="40"/>
      <c r="B169" s="41"/>
      <c r="C169" s="42"/>
      <c r="D169" s="232" t="s">
        <v>220</v>
      </c>
      <c r="E169" s="42"/>
      <c r="F169" s="233" t="s">
        <v>2483</v>
      </c>
      <c r="G169" s="42"/>
      <c r="H169" s="42"/>
      <c r="I169" s="234"/>
      <c r="J169" s="234"/>
      <c r="K169" s="42"/>
      <c r="L169" s="42"/>
      <c r="M169" s="46"/>
      <c r="N169" s="235"/>
      <c r="O169" s="236"/>
      <c r="P169" s="86"/>
      <c r="Q169" s="86"/>
      <c r="R169" s="86"/>
      <c r="S169" s="86"/>
      <c r="T169" s="86"/>
      <c r="U169" s="86"/>
      <c r="V169" s="86"/>
      <c r="W169" s="86"/>
      <c r="X169" s="87"/>
      <c r="Y169" s="40"/>
      <c r="Z169" s="40"/>
      <c r="AA169" s="40"/>
      <c r="AB169" s="40"/>
      <c r="AC169" s="40"/>
      <c r="AD169" s="40"/>
      <c r="AE169" s="40"/>
      <c r="AT169" s="19" t="s">
        <v>220</v>
      </c>
      <c r="AU169" s="19" t="s">
        <v>229</v>
      </c>
    </row>
    <row r="170" s="2" customFormat="1" ht="16.5" customHeight="1">
      <c r="A170" s="40"/>
      <c r="B170" s="41"/>
      <c r="C170" s="218" t="s">
        <v>413</v>
      </c>
      <c r="D170" s="218" t="s">
        <v>213</v>
      </c>
      <c r="E170" s="219" t="s">
        <v>2467</v>
      </c>
      <c r="F170" s="220" t="s">
        <v>2492</v>
      </c>
      <c r="G170" s="221" t="s">
        <v>688</v>
      </c>
      <c r="H170" s="222">
        <v>1</v>
      </c>
      <c r="I170" s="223"/>
      <c r="J170" s="223"/>
      <c r="K170" s="224">
        <f>ROUND(P170*H170,2)</f>
        <v>0</v>
      </c>
      <c r="L170" s="220" t="s">
        <v>22</v>
      </c>
      <c r="M170" s="46"/>
      <c r="N170" s="225" t="s">
        <v>22</v>
      </c>
      <c r="O170" s="226" t="s">
        <v>46</v>
      </c>
      <c r="P170" s="227">
        <f>I170+J170</f>
        <v>0</v>
      </c>
      <c r="Q170" s="227">
        <f>ROUND(I170*H170,2)</f>
        <v>0</v>
      </c>
      <c r="R170" s="227">
        <f>ROUND(J170*H170,2)</f>
        <v>0</v>
      </c>
      <c r="S170" s="86"/>
      <c r="T170" s="228">
        <f>S170*H170</f>
        <v>0</v>
      </c>
      <c r="U170" s="228">
        <v>0</v>
      </c>
      <c r="V170" s="228">
        <f>U170*H170</f>
        <v>0</v>
      </c>
      <c r="W170" s="228">
        <v>0</v>
      </c>
      <c r="X170" s="229">
        <f>W170*H170</f>
        <v>0</v>
      </c>
      <c r="Y170" s="40"/>
      <c r="Z170" s="40"/>
      <c r="AA170" s="40"/>
      <c r="AB170" s="40"/>
      <c r="AC170" s="40"/>
      <c r="AD170" s="40"/>
      <c r="AE170" s="40"/>
      <c r="AR170" s="230" t="s">
        <v>218</v>
      </c>
      <c r="AT170" s="230" t="s">
        <v>213</v>
      </c>
      <c r="AU170" s="230" t="s">
        <v>229</v>
      </c>
      <c r="AY170" s="19" t="s">
        <v>211</v>
      </c>
      <c r="BE170" s="231">
        <f>IF(O170="základní",K170,0)</f>
        <v>0</v>
      </c>
      <c r="BF170" s="231">
        <f>IF(O170="snížená",K170,0)</f>
        <v>0</v>
      </c>
      <c r="BG170" s="231">
        <f>IF(O170="zákl. přenesená",K170,0)</f>
        <v>0</v>
      </c>
      <c r="BH170" s="231">
        <f>IF(O170="sníž. přenesená",K170,0)</f>
        <v>0</v>
      </c>
      <c r="BI170" s="231">
        <f>IF(O170="nulová",K170,0)</f>
        <v>0</v>
      </c>
      <c r="BJ170" s="19" t="s">
        <v>84</v>
      </c>
      <c r="BK170" s="231">
        <f>ROUND(P170*H170,2)</f>
        <v>0</v>
      </c>
      <c r="BL170" s="19" t="s">
        <v>218</v>
      </c>
      <c r="BM170" s="230" t="s">
        <v>3183</v>
      </c>
    </row>
    <row r="171" s="2" customFormat="1">
      <c r="A171" s="40"/>
      <c r="B171" s="41"/>
      <c r="C171" s="42"/>
      <c r="D171" s="232" t="s">
        <v>220</v>
      </c>
      <c r="E171" s="42"/>
      <c r="F171" s="233" t="s">
        <v>2492</v>
      </c>
      <c r="G171" s="42"/>
      <c r="H171" s="42"/>
      <c r="I171" s="234"/>
      <c r="J171" s="234"/>
      <c r="K171" s="42"/>
      <c r="L171" s="42"/>
      <c r="M171" s="46"/>
      <c r="N171" s="235"/>
      <c r="O171" s="236"/>
      <c r="P171" s="86"/>
      <c r="Q171" s="86"/>
      <c r="R171" s="86"/>
      <c r="S171" s="86"/>
      <c r="T171" s="86"/>
      <c r="U171" s="86"/>
      <c r="V171" s="86"/>
      <c r="W171" s="86"/>
      <c r="X171" s="87"/>
      <c r="Y171" s="40"/>
      <c r="Z171" s="40"/>
      <c r="AA171" s="40"/>
      <c r="AB171" s="40"/>
      <c r="AC171" s="40"/>
      <c r="AD171" s="40"/>
      <c r="AE171" s="40"/>
      <c r="AT171" s="19" t="s">
        <v>220</v>
      </c>
      <c r="AU171" s="19" t="s">
        <v>229</v>
      </c>
    </row>
    <row r="172" s="2" customFormat="1" ht="16.5" customHeight="1">
      <c r="A172" s="40"/>
      <c r="B172" s="41"/>
      <c r="C172" s="218" t="s">
        <v>418</v>
      </c>
      <c r="D172" s="218" t="s">
        <v>213</v>
      </c>
      <c r="E172" s="219" t="s">
        <v>2470</v>
      </c>
      <c r="F172" s="220" t="s">
        <v>1515</v>
      </c>
      <c r="G172" s="221" t="s">
        <v>688</v>
      </c>
      <c r="H172" s="222">
        <v>1</v>
      </c>
      <c r="I172" s="223"/>
      <c r="J172" s="223"/>
      <c r="K172" s="224">
        <f>ROUND(P172*H172,2)</f>
        <v>0</v>
      </c>
      <c r="L172" s="220" t="s">
        <v>22</v>
      </c>
      <c r="M172" s="46"/>
      <c r="N172" s="225" t="s">
        <v>22</v>
      </c>
      <c r="O172" s="226" t="s">
        <v>46</v>
      </c>
      <c r="P172" s="227">
        <f>I172+J172</f>
        <v>0</v>
      </c>
      <c r="Q172" s="227">
        <f>ROUND(I172*H172,2)</f>
        <v>0</v>
      </c>
      <c r="R172" s="227">
        <f>ROUND(J172*H172,2)</f>
        <v>0</v>
      </c>
      <c r="S172" s="86"/>
      <c r="T172" s="228">
        <f>S172*H172</f>
        <v>0</v>
      </c>
      <c r="U172" s="228">
        <v>0</v>
      </c>
      <c r="V172" s="228">
        <f>U172*H172</f>
        <v>0</v>
      </c>
      <c r="W172" s="228">
        <v>0</v>
      </c>
      <c r="X172" s="229">
        <f>W172*H172</f>
        <v>0</v>
      </c>
      <c r="Y172" s="40"/>
      <c r="Z172" s="40"/>
      <c r="AA172" s="40"/>
      <c r="AB172" s="40"/>
      <c r="AC172" s="40"/>
      <c r="AD172" s="40"/>
      <c r="AE172" s="40"/>
      <c r="AR172" s="230" t="s">
        <v>218</v>
      </c>
      <c r="AT172" s="230" t="s">
        <v>213</v>
      </c>
      <c r="AU172" s="230" t="s">
        <v>229</v>
      </c>
      <c r="AY172" s="19" t="s">
        <v>211</v>
      </c>
      <c r="BE172" s="231">
        <f>IF(O172="základní",K172,0)</f>
        <v>0</v>
      </c>
      <c r="BF172" s="231">
        <f>IF(O172="snížená",K172,0)</f>
        <v>0</v>
      </c>
      <c r="BG172" s="231">
        <f>IF(O172="zákl. přenesená",K172,0)</f>
        <v>0</v>
      </c>
      <c r="BH172" s="231">
        <f>IF(O172="sníž. přenesená",K172,0)</f>
        <v>0</v>
      </c>
      <c r="BI172" s="231">
        <f>IF(O172="nulová",K172,0)</f>
        <v>0</v>
      </c>
      <c r="BJ172" s="19" t="s">
        <v>84</v>
      </c>
      <c r="BK172" s="231">
        <f>ROUND(P172*H172,2)</f>
        <v>0</v>
      </c>
      <c r="BL172" s="19" t="s">
        <v>218</v>
      </c>
      <c r="BM172" s="230" t="s">
        <v>3184</v>
      </c>
    </row>
    <row r="173" s="2" customFormat="1">
      <c r="A173" s="40"/>
      <c r="B173" s="41"/>
      <c r="C173" s="42"/>
      <c r="D173" s="232" t="s">
        <v>220</v>
      </c>
      <c r="E173" s="42"/>
      <c r="F173" s="233" t="s">
        <v>1515</v>
      </c>
      <c r="G173" s="42"/>
      <c r="H173" s="42"/>
      <c r="I173" s="234"/>
      <c r="J173" s="234"/>
      <c r="K173" s="42"/>
      <c r="L173" s="42"/>
      <c r="M173" s="46"/>
      <c r="N173" s="235"/>
      <c r="O173" s="236"/>
      <c r="P173" s="86"/>
      <c r="Q173" s="86"/>
      <c r="R173" s="86"/>
      <c r="S173" s="86"/>
      <c r="T173" s="86"/>
      <c r="U173" s="86"/>
      <c r="V173" s="86"/>
      <c r="W173" s="86"/>
      <c r="X173" s="87"/>
      <c r="Y173" s="40"/>
      <c r="Z173" s="40"/>
      <c r="AA173" s="40"/>
      <c r="AB173" s="40"/>
      <c r="AC173" s="40"/>
      <c r="AD173" s="40"/>
      <c r="AE173" s="40"/>
      <c r="AT173" s="19" t="s">
        <v>220</v>
      </c>
      <c r="AU173" s="19" t="s">
        <v>229</v>
      </c>
    </row>
    <row r="174" s="2" customFormat="1" ht="16.5" customHeight="1">
      <c r="A174" s="40"/>
      <c r="B174" s="41"/>
      <c r="C174" s="218" t="s">
        <v>423</v>
      </c>
      <c r="D174" s="218" t="s">
        <v>213</v>
      </c>
      <c r="E174" s="219" t="s">
        <v>2473</v>
      </c>
      <c r="F174" s="220" t="s">
        <v>2497</v>
      </c>
      <c r="G174" s="221" t="s">
        <v>629</v>
      </c>
      <c r="H174" s="222">
        <v>8</v>
      </c>
      <c r="I174" s="223"/>
      <c r="J174" s="223"/>
      <c r="K174" s="224">
        <f>ROUND(P174*H174,2)</f>
        <v>0</v>
      </c>
      <c r="L174" s="220" t="s">
        <v>22</v>
      </c>
      <c r="M174" s="46"/>
      <c r="N174" s="225" t="s">
        <v>22</v>
      </c>
      <c r="O174" s="226" t="s">
        <v>46</v>
      </c>
      <c r="P174" s="227">
        <f>I174+J174</f>
        <v>0</v>
      </c>
      <c r="Q174" s="227">
        <f>ROUND(I174*H174,2)</f>
        <v>0</v>
      </c>
      <c r="R174" s="227">
        <f>ROUND(J174*H174,2)</f>
        <v>0</v>
      </c>
      <c r="S174" s="86"/>
      <c r="T174" s="228">
        <f>S174*H174</f>
        <v>0</v>
      </c>
      <c r="U174" s="228">
        <v>0</v>
      </c>
      <c r="V174" s="228">
        <f>U174*H174</f>
        <v>0</v>
      </c>
      <c r="W174" s="228">
        <v>0</v>
      </c>
      <c r="X174" s="229">
        <f>W174*H174</f>
        <v>0</v>
      </c>
      <c r="Y174" s="40"/>
      <c r="Z174" s="40"/>
      <c r="AA174" s="40"/>
      <c r="AB174" s="40"/>
      <c r="AC174" s="40"/>
      <c r="AD174" s="40"/>
      <c r="AE174" s="40"/>
      <c r="AR174" s="230" t="s">
        <v>218</v>
      </c>
      <c r="AT174" s="230" t="s">
        <v>213</v>
      </c>
      <c r="AU174" s="230" t="s">
        <v>229</v>
      </c>
      <c r="AY174" s="19" t="s">
        <v>211</v>
      </c>
      <c r="BE174" s="231">
        <f>IF(O174="základní",K174,0)</f>
        <v>0</v>
      </c>
      <c r="BF174" s="231">
        <f>IF(O174="snížená",K174,0)</f>
        <v>0</v>
      </c>
      <c r="BG174" s="231">
        <f>IF(O174="zákl. přenesená",K174,0)</f>
        <v>0</v>
      </c>
      <c r="BH174" s="231">
        <f>IF(O174="sníž. přenesená",K174,0)</f>
        <v>0</v>
      </c>
      <c r="BI174" s="231">
        <f>IF(O174="nulová",K174,0)</f>
        <v>0</v>
      </c>
      <c r="BJ174" s="19" t="s">
        <v>84</v>
      </c>
      <c r="BK174" s="231">
        <f>ROUND(P174*H174,2)</f>
        <v>0</v>
      </c>
      <c r="BL174" s="19" t="s">
        <v>218</v>
      </c>
      <c r="BM174" s="230" t="s">
        <v>3185</v>
      </c>
    </row>
    <row r="175" s="2" customFormat="1">
      <c r="A175" s="40"/>
      <c r="B175" s="41"/>
      <c r="C175" s="42"/>
      <c r="D175" s="232" t="s">
        <v>220</v>
      </c>
      <c r="E175" s="42"/>
      <c r="F175" s="233" t="s">
        <v>2497</v>
      </c>
      <c r="G175" s="42"/>
      <c r="H175" s="42"/>
      <c r="I175" s="234"/>
      <c r="J175" s="234"/>
      <c r="K175" s="42"/>
      <c r="L175" s="42"/>
      <c r="M175" s="46"/>
      <c r="N175" s="235"/>
      <c r="O175" s="236"/>
      <c r="P175" s="86"/>
      <c r="Q175" s="86"/>
      <c r="R175" s="86"/>
      <c r="S175" s="86"/>
      <c r="T175" s="86"/>
      <c r="U175" s="86"/>
      <c r="V175" s="86"/>
      <c r="W175" s="86"/>
      <c r="X175" s="87"/>
      <c r="Y175" s="40"/>
      <c r="Z175" s="40"/>
      <c r="AA175" s="40"/>
      <c r="AB175" s="40"/>
      <c r="AC175" s="40"/>
      <c r="AD175" s="40"/>
      <c r="AE175" s="40"/>
      <c r="AT175" s="19" t="s">
        <v>220</v>
      </c>
      <c r="AU175" s="19" t="s">
        <v>229</v>
      </c>
    </row>
    <row r="176" s="12" customFormat="1" ht="20.88" customHeight="1">
      <c r="A176" s="12"/>
      <c r="B176" s="201"/>
      <c r="C176" s="202"/>
      <c r="D176" s="203" t="s">
        <v>76</v>
      </c>
      <c r="E176" s="216" t="s">
        <v>1563</v>
      </c>
      <c r="F176" s="216" t="s">
        <v>1553</v>
      </c>
      <c r="G176" s="202"/>
      <c r="H176" s="202"/>
      <c r="I176" s="205"/>
      <c r="J176" s="205"/>
      <c r="K176" s="217">
        <f>BK176</f>
        <v>0</v>
      </c>
      <c r="L176" s="202"/>
      <c r="M176" s="207"/>
      <c r="N176" s="208"/>
      <c r="O176" s="209"/>
      <c r="P176" s="209"/>
      <c r="Q176" s="210">
        <f>SUM(Q177:Q188)</f>
        <v>0</v>
      </c>
      <c r="R176" s="210">
        <f>SUM(R177:R188)</f>
        <v>0</v>
      </c>
      <c r="S176" s="209"/>
      <c r="T176" s="211">
        <f>SUM(T177:T188)</f>
        <v>0</v>
      </c>
      <c r="U176" s="209"/>
      <c r="V176" s="211">
        <f>SUM(V177:V188)</f>
        <v>0</v>
      </c>
      <c r="W176" s="209"/>
      <c r="X176" s="212">
        <f>SUM(X177:X188)</f>
        <v>0</v>
      </c>
      <c r="Y176" s="12"/>
      <c r="Z176" s="12"/>
      <c r="AA176" s="12"/>
      <c r="AB176" s="12"/>
      <c r="AC176" s="12"/>
      <c r="AD176" s="12"/>
      <c r="AE176" s="12"/>
      <c r="AR176" s="213" t="s">
        <v>84</v>
      </c>
      <c r="AT176" s="214" t="s">
        <v>76</v>
      </c>
      <c r="AU176" s="214" t="s">
        <v>86</v>
      </c>
      <c r="AY176" s="213" t="s">
        <v>211</v>
      </c>
      <c r="BK176" s="215">
        <f>SUM(BK177:BK188)</f>
        <v>0</v>
      </c>
    </row>
    <row r="177" s="2" customFormat="1" ht="16.5" customHeight="1">
      <c r="A177" s="40"/>
      <c r="B177" s="41"/>
      <c r="C177" s="218" t="s">
        <v>429</v>
      </c>
      <c r="D177" s="218" t="s">
        <v>213</v>
      </c>
      <c r="E177" s="219" t="s">
        <v>1565</v>
      </c>
      <c r="F177" s="220" t="s">
        <v>1555</v>
      </c>
      <c r="G177" s="221" t="s">
        <v>345</v>
      </c>
      <c r="H177" s="222">
        <v>252</v>
      </c>
      <c r="I177" s="223"/>
      <c r="J177" s="223"/>
      <c r="K177" s="224">
        <f>ROUND(P177*H177,2)</f>
        <v>0</v>
      </c>
      <c r="L177" s="220" t="s">
        <v>22</v>
      </c>
      <c r="M177" s="46"/>
      <c r="N177" s="225" t="s">
        <v>22</v>
      </c>
      <c r="O177" s="226" t="s">
        <v>46</v>
      </c>
      <c r="P177" s="227">
        <f>I177+J177</f>
        <v>0</v>
      </c>
      <c r="Q177" s="227">
        <f>ROUND(I177*H177,2)</f>
        <v>0</v>
      </c>
      <c r="R177" s="227">
        <f>ROUND(J177*H177,2)</f>
        <v>0</v>
      </c>
      <c r="S177" s="86"/>
      <c r="T177" s="228">
        <f>S177*H177</f>
        <v>0</v>
      </c>
      <c r="U177" s="228">
        <v>0</v>
      </c>
      <c r="V177" s="228">
        <f>U177*H177</f>
        <v>0</v>
      </c>
      <c r="W177" s="228">
        <v>0</v>
      </c>
      <c r="X177" s="229">
        <f>W177*H177</f>
        <v>0</v>
      </c>
      <c r="Y177" s="40"/>
      <c r="Z177" s="40"/>
      <c r="AA177" s="40"/>
      <c r="AB177" s="40"/>
      <c r="AC177" s="40"/>
      <c r="AD177" s="40"/>
      <c r="AE177" s="40"/>
      <c r="AR177" s="230" t="s">
        <v>218</v>
      </c>
      <c r="AT177" s="230" t="s">
        <v>213</v>
      </c>
      <c r="AU177" s="230" t="s">
        <v>229</v>
      </c>
      <c r="AY177" s="19" t="s">
        <v>211</v>
      </c>
      <c r="BE177" s="231">
        <f>IF(O177="základní",K177,0)</f>
        <v>0</v>
      </c>
      <c r="BF177" s="231">
        <f>IF(O177="snížená",K177,0)</f>
        <v>0</v>
      </c>
      <c r="BG177" s="231">
        <f>IF(O177="zákl. přenesená",K177,0)</f>
        <v>0</v>
      </c>
      <c r="BH177" s="231">
        <f>IF(O177="sníž. přenesená",K177,0)</f>
        <v>0</v>
      </c>
      <c r="BI177" s="231">
        <f>IF(O177="nulová",K177,0)</f>
        <v>0</v>
      </c>
      <c r="BJ177" s="19" t="s">
        <v>84</v>
      </c>
      <c r="BK177" s="231">
        <f>ROUND(P177*H177,2)</f>
        <v>0</v>
      </c>
      <c r="BL177" s="19" t="s">
        <v>218</v>
      </c>
      <c r="BM177" s="230" t="s">
        <v>3186</v>
      </c>
    </row>
    <row r="178" s="2" customFormat="1">
      <c r="A178" s="40"/>
      <c r="B178" s="41"/>
      <c r="C178" s="42"/>
      <c r="D178" s="232" t="s">
        <v>220</v>
      </c>
      <c r="E178" s="42"/>
      <c r="F178" s="233" t="s">
        <v>1555</v>
      </c>
      <c r="G178" s="42"/>
      <c r="H178" s="42"/>
      <c r="I178" s="234"/>
      <c r="J178" s="234"/>
      <c r="K178" s="42"/>
      <c r="L178" s="42"/>
      <c r="M178" s="46"/>
      <c r="N178" s="235"/>
      <c r="O178" s="236"/>
      <c r="P178" s="86"/>
      <c r="Q178" s="86"/>
      <c r="R178" s="86"/>
      <c r="S178" s="86"/>
      <c r="T178" s="86"/>
      <c r="U178" s="86"/>
      <c r="V178" s="86"/>
      <c r="W178" s="86"/>
      <c r="X178" s="87"/>
      <c r="Y178" s="40"/>
      <c r="Z178" s="40"/>
      <c r="AA178" s="40"/>
      <c r="AB178" s="40"/>
      <c r="AC178" s="40"/>
      <c r="AD178" s="40"/>
      <c r="AE178" s="40"/>
      <c r="AT178" s="19" t="s">
        <v>220</v>
      </c>
      <c r="AU178" s="19" t="s">
        <v>229</v>
      </c>
    </row>
    <row r="179" s="2" customFormat="1" ht="16.5" customHeight="1">
      <c r="A179" s="40"/>
      <c r="B179" s="41"/>
      <c r="C179" s="218" t="s">
        <v>436</v>
      </c>
      <c r="D179" s="218" t="s">
        <v>213</v>
      </c>
      <c r="E179" s="219" t="s">
        <v>1569</v>
      </c>
      <c r="F179" s="220" t="s">
        <v>1558</v>
      </c>
      <c r="G179" s="221" t="s">
        <v>345</v>
      </c>
      <c r="H179" s="222">
        <v>146</v>
      </c>
      <c r="I179" s="223"/>
      <c r="J179" s="223"/>
      <c r="K179" s="224">
        <f>ROUND(P179*H179,2)</f>
        <v>0</v>
      </c>
      <c r="L179" s="220" t="s">
        <v>22</v>
      </c>
      <c r="M179" s="46"/>
      <c r="N179" s="225" t="s">
        <v>22</v>
      </c>
      <c r="O179" s="226" t="s">
        <v>46</v>
      </c>
      <c r="P179" s="227">
        <f>I179+J179</f>
        <v>0</v>
      </c>
      <c r="Q179" s="227">
        <f>ROUND(I179*H179,2)</f>
        <v>0</v>
      </c>
      <c r="R179" s="227">
        <f>ROUND(J179*H179,2)</f>
        <v>0</v>
      </c>
      <c r="S179" s="86"/>
      <c r="T179" s="228">
        <f>S179*H179</f>
        <v>0</v>
      </c>
      <c r="U179" s="228">
        <v>0</v>
      </c>
      <c r="V179" s="228">
        <f>U179*H179</f>
        <v>0</v>
      </c>
      <c r="W179" s="228">
        <v>0</v>
      </c>
      <c r="X179" s="229">
        <f>W179*H179</f>
        <v>0</v>
      </c>
      <c r="Y179" s="40"/>
      <c r="Z179" s="40"/>
      <c r="AA179" s="40"/>
      <c r="AB179" s="40"/>
      <c r="AC179" s="40"/>
      <c r="AD179" s="40"/>
      <c r="AE179" s="40"/>
      <c r="AR179" s="230" t="s">
        <v>218</v>
      </c>
      <c r="AT179" s="230" t="s">
        <v>213</v>
      </c>
      <c r="AU179" s="230" t="s">
        <v>229</v>
      </c>
      <c r="AY179" s="19" t="s">
        <v>211</v>
      </c>
      <c r="BE179" s="231">
        <f>IF(O179="základní",K179,0)</f>
        <v>0</v>
      </c>
      <c r="BF179" s="231">
        <f>IF(O179="snížená",K179,0)</f>
        <v>0</v>
      </c>
      <c r="BG179" s="231">
        <f>IF(O179="zákl. přenesená",K179,0)</f>
        <v>0</v>
      </c>
      <c r="BH179" s="231">
        <f>IF(O179="sníž. přenesená",K179,0)</f>
        <v>0</v>
      </c>
      <c r="BI179" s="231">
        <f>IF(O179="nulová",K179,0)</f>
        <v>0</v>
      </c>
      <c r="BJ179" s="19" t="s">
        <v>84</v>
      </c>
      <c r="BK179" s="231">
        <f>ROUND(P179*H179,2)</f>
        <v>0</v>
      </c>
      <c r="BL179" s="19" t="s">
        <v>218</v>
      </c>
      <c r="BM179" s="230" t="s">
        <v>3187</v>
      </c>
    </row>
    <row r="180" s="2" customFormat="1">
      <c r="A180" s="40"/>
      <c r="B180" s="41"/>
      <c r="C180" s="42"/>
      <c r="D180" s="232" t="s">
        <v>220</v>
      </c>
      <c r="E180" s="42"/>
      <c r="F180" s="233" t="s">
        <v>1558</v>
      </c>
      <c r="G180" s="42"/>
      <c r="H180" s="42"/>
      <c r="I180" s="234"/>
      <c r="J180" s="234"/>
      <c r="K180" s="42"/>
      <c r="L180" s="42"/>
      <c r="M180" s="46"/>
      <c r="N180" s="235"/>
      <c r="O180" s="236"/>
      <c r="P180" s="86"/>
      <c r="Q180" s="86"/>
      <c r="R180" s="86"/>
      <c r="S180" s="86"/>
      <c r="T180" s="86"/>
      <c r="U180" s="86"/>
      <c r="V180" s="86"/>
      <c r="W180" s="86"/>
      <c r="X180" s="87"/>
      <c r="Y180" s="40"/>
      <c r="Z180" s="40"/>
      <c r="AA180" s="40"/>
      <c r="AB180" s="40"/>
      <c r="AC180" s="40"/>
      <c r="AD180" s="40"/>
      <c r="AE180" s="40"/>
      <c r="AT180" s="19" t="s">
        <v>220</v>
      </c>
      <c r="AU180" s="19" t="s">
        <v>229</v>
      </c>
    </row>
    <row r="181" s="2" customFormat="1" ht="16.5" customHeight="1">
      <c r="A181" s="40"/>
      <c r="B181" s="41"/>
      <c r="C181" s="218" t="s">
        <v>445</v>
      </c>
      <c r="D181" s="218" t="s">
        <v>213</v>
      </c>
      <c r="E181" s="219" t="s">
        <v>1572</v>
      </c>
      <c r="F181" s="220" t="s">
        <v>2503</v>
      </c>
      <c r="G181" s="221" t="s">
        <v>345</v>
      </c>
      <c r="H181" s="222">
        <v>22</v>
      </c>
      <c r="I181" s="223"/>
      <c r="J181" s="223"/>
      <c r="K181" s="224">
        <f>ROUND(P181*H181,2)</f>
        <v>0</v>
      </c>
      <c r="L181" s="220" t="s">
        <v>22</v>
      </c>
      <c r="M181" s="46"/>
      <c r="N181" s="225" t="s">
        <v>22</v>
      </c>
      <c r="O181" s="226" t="s">
        <v>46</v>
      </c>
      <c r="P181" s="227">
        <f>I181+J181</f>
        <v>0</v>
      </c>
      <c r="Q181" s="227">
        <f>ROUND(I181*H181,2)</f>
        <v>0</v>
      </c>
      <c r="R181" s="227">
        <f>ROUND(J181*H181,2)</f>
        <v>0</v>
      </c>
      <c r="S181" s="86"/>
      <c r="T181" s="228">
        <f>S181*H181</f>
        <v>0</v>
      </c>
      <c r="U181" s="228">
        <v>0</v>
      </c>
      <c r="V181" s="228">
        <f>U181*H181</f>
        <v>0</v>
      </c>
      <c r="W181" s="228">
        <v>0</v>
      </c>
      <c r="X181" s="229">
        <f>W181*H181</f>
        <v>0</v>
      </c>
      <c r="Y181" s="40"/>
      <c r="Z181" s="40"/>
      <c r="AA181" s="40"/>
      <c r="AB181" s="40"/>
      <c r="AC181" s="40"/>
      <c r="AD181" s="40"/>
      <c r="AE181" s="40"/>
      <c r="AR181" s="230" t="s">
        <v>218</v>
      </c>
      <c r="AT181" s="230" t="s">
        <v>213</v>
      </c>
      <c r="AU181" s="230" t="s">
        <v>229</v>
      </c>
      <c r="AY181" s="19" t="s">
        <v>211</v>
      </c>
      <c r="BE181" s="231">
        <f>IF(O181="základní",K181,0)</f>
        <v>0</v>
      </c>
      <c r="BF181" s="231">
        <f>IF(O181="snížená",K181,0)</f>
        <v>0</v>
      </c>
      <c r="BG181" s="231">
        <f>IF(O181="zákl. přenesená",K181,0)</f>
        <v>0</v>
      </c>
      <c r="BH181" s="231">
        <f>IF(O181="sníž. přenesená",K181,0)</f>
        <v>0</v>
      </c>
      <c r="BI181" s="231">
        <f>IF(O181="nulová",K181,0)</f>
        <v>0</v>
      </c>
      <c r="BJ181" s="19" t="s">
        <v>84</v>
      </c>
      <c r="BK181" s="231">
        <f>ROUND(P181*H181,2)</f>
        <v>0</v>
      </c>
      <c r="BL181" s="19" t="s">
        <v>218</v>
      </c>
      <c r="BM181" s="230" t="s">
        <v>3188</v>
      </c>
    </row>
    <row r="182" s="2" customFormat="1">
      <c r="A182" s="40"/>
      <c r="B182" s="41"/>
      <c r="C182" s="42"/>
      <c r="D182" s="232" t="s">
        <v>220</v>
      </c>
      <c r="E182" s="42"/>
      <c r="F182" s="233" t="s">
        <v>2503</v>
      </c>
      <c r="G182" s="42"/>
      <c r="H182" s="42"/>
      <c r="I182" s="234"/>
      <c r="J182" s="234"/>
      <c r="K182" s="42"/>
      <c r="L182" s="42"/>
      <c r="M182" s="46"/>
      <c r="N182" s="235"/>
      <c r="O182" s="236"/>
      <c r="P182" s="86"/>
      <c r="Q182" s="86"/>
      <c r="R182" s="86"/>
      <c r="S182" s="86"/>
      <c r="T182" s="86"/>
      <c r="U182" s="86"/>
      <c r="V182" s="86"/>
      <c r="W182" s="86"/>
      <c r="X182" s="87"/>
      <c r="Y182" s="40"/>
      <c r="Z182" s="40"/>
      <c r="AA182" s="40"/>
      <c r="AB182" s="40"/>
      <c r="AC182" s="40"/>
      <c r="AD182" s="40"/>
      <c r="AE182" s="40"/>
      <c r="AT182" s="19" t="s">
        <v>220</v>
      </c>
      <c r="AU182" s="19" t="s">
        <v>229</v>
      </c>
    </row>
    <row r="183" s="2" customFormat="1" ht="16.5" customHeight="1">
      <c r="A183" s="40"/>
      <c r="B183" s="41"/>
      <c r="C183" s="218" t="s">
        <v>451</v>
      </c>
      <c r="D183" s="218" t="s">
        <v>213</v>
      </c>
      <c r="E183" s="219" t="s">
        <v>1575</v>
      </c>
      <c r="F183" s="220" t="s">
        <v>2507</v>
      </c>
      <c r="G183" s="221" t="s">
        <v>345</v>
      </c>
      <c r="H183" s="222">
        <v>6</v>
      </c>
      <c r="I183" s="223"/>
      <c r="J183" s="223"/>
      <c r="K183" s="224">
        <f>ROUND(P183*H183,2)</f>
        <v>0</v>
      </c>
      <c r="L183" s="220" t="s">
        <v>22</v>
      </c>
      <c r="M183" s="46"/>
      <c r="N183" s="225" t="s">
        <v>22</v>
      </c>
      <c r="O183" s="226" t="s">
        <v>46</v>
      </c>
      <c r="P183" s="227">
        <f>I183+J183</f>
        <v>0</v>
      </c>
      <c r="Q183" s="227">
        <f>ROUND(I183*H183,2)</f>
        <v>0</v>
      </c>
      <c r="R183" s="227">
        <f>ROUND(J183*H183,2)</f>
        <v>0</v>
      </c>
      <c r="S183" s="86"/>
      <c r="T183" s="228">
        <f>S183*H183</f>
        <v>0</v>
      </c>
      <c r="U183" s="228">
        <v>0</v>
      </c>
      <c r="V183" s="228">
        <f>U183*H183</f>
        <v>0</v>
      </c>
      <c r="W183" s="228">
        <v>0</v>
      </c>
      <c r="X183" s="229">
        <f>W183*H183</f>
        <v>0</v>
      </c>
      <c r="Y183" s="40"/>
      <c r="Z183" s="40"/>
      <c r="AA183" s="40"/>
      <c r="AB183" s="40"/>
      <c r="AC183" s="40"/>
      <c r="AD183" s="40"/>
      <c r="AE183" s="40"/>
      <c r="AR183" s="230" t="s">
        <v>218</v>
      </c>
      <c r="AT183" s="230" t="s">
        <v>213</v>
      </c>
      <c r="AU183" s="230" t="s">
        <v>229</v>
      </c>
      <c r="AY183" s="19" t="s">
        <v>211</v>
      </c>
      <c r="BE183" s="231">
        <f>IF(O183="základní",K183,0)</f>
        <v>0</v>
      </c>
      <c r="BF183" s="231">
        <f>IF(O183="snížená",K183,0)</f>
        <v>0</v>
      </c>
      <c r="BG183" s="231">
        <f>IF(O183="zákl. přenesená",K183,0)</f>
        <v>0</v>
      </c>
      <c r="BH183" s="231">
        <f>IF(O183="sníž. přenesená",K183,0)</f>
        <v>0</v>
      </c>
      <c r="BI183" s="231">
        <f>IF(O183="nulová",K183,0)</f>
        <v>0</v>
      </c>
      <c r="BJ183" s="19" t="s">
        <v>84</v>
      </c>
      <c r="BK183" s="231">
        <f>ROUND(P183*H183,2)</f>
        <v>0</v>
      </c>
      <c r="BL183" s="19" t="s">
        <v>218</v>
      </c>
      <c r="BM183" s="230" t="s">
        <v>3189</v>
      </c>
    </row>
    <row r="184" s="2" customFormat="1">
      <c r="A184" s="40"/>
      <c r="B184" s="41"/>
      <c r="C184" s="42"/>
      <c r="D184" s="232" t="s">
        <v>220</v>
      </c>
      <c r="E184" s="42"/>
      <c r="F184" s="233" t="s">
        <v>2507</v>
      </c>
      <c r="G184" s="42"/>
      <c r="H184" s="42"/>
      <c r="I184" s="234"/>
      <c r="J184" s="234"/>
      <c r="K184" s="42"/>
      <c r="L184" s="42"/>
      <c r="M184" s="46"/>
      <c r="N184" s="235"/>
      <c r="O184" s="236"/>
      <c r="P184" s="86"/>
      <c r="Q184" s="86"/>
      <c r="R184" s="86"/>
      <c r="S184" s="86"/>
      <c r="T184" s="86"/>
      <c r="U184" s="86"/>
      <c r="V184" s="86"/>
      <c r="W184" s="86"/>
      <c r="X184" s="87"/>
      <c r="Y184" s="40"/>
      <c r="Z184" s="40"/>
      <c r="AA184" s="40"/>
      <c r="AB184" s="40"/>
      <c r="AC184" s="40"/>
      <c r="AD184" s="40"/>
      <c r="AE184" s="40"/>
      <c r="AT184" s="19" t="s">
        <v>220</v>
      </c>
      <c r="AU184" s="19" t="s">
        <v>229</v>
      </c>
    </row>
    <row r="185" s="2" customFormat="1" ht="16.5" customHeight="1">
      <c r="A185" s="40"/>
      <c r="B185" s="41"/>
      <c r="C185" s="218" t="s">
        <v>457</v>
      </c>
      <c r="D185" s="218" t="s">
        <v>213</v>
      </c>
      <c r="E185" s="219" t="s">
        <v>1578</v>
      </c>
      <c r="F185" s="220" t="s">
        <v>2509</v>
      </c>
      <c r="G185" s="221" t="s">
        <v>345</v>
      </c>
      <c r="H185" s="222">
        <v>78</v>
      </c>
      <c r="I185" s="223"/>
      <c r="J185" s="223"/>
      <c r="K185" s="224">
        <f>ROUND(P185*H185,2)</f>
        <v>0</v>
      </c>
      <c r="L185" s="220" t="s">
        <v>22</v>
      </c>
      <c r="M185" s="46"/>
      <c r="N185" s="225" t="s">
        <v>22</v>
      </c>
      <c r="O185" s="226" t="s">
        <v>46</v>
      </c>
      <c r="P185" s="227">
        <f>I185+J185</f>
        <v>0</v>
      </c>
      <c r="Q185" s="227">
        <f>ROUND(I185*H185,2)</f>
        <v>0</v>
      </c>
      <c r="R185" s="227">
        <f>ROUND(J185*H185,2)</f>
        <v>0</v>
      </c>
      <c r="S185" s="86"/>
      <c r="T185" s="228">
        <f>S185*H185</f>
        <v>0</v>
      </c>
      <c r="U185" s="228">
        <v>0</v>
      </c>
      <c r="V185" s="228">
        <f>U185*H185</f>
        <v>0</v>
      </c>
      <c r="W185" s="228">
        <v>0</v>
      </c>
      <c r="X185" s="229">
        <f>W185*H185</f>
        <v>0</v>
      </c>
      <c r="Y185" s="40"/>
      <c r="Z185" s="40"/>
      <c r="AA185" s="40"/>
      <c r="AB185" s="40"/>
      <c r="AC185" s="40"/>
      <c r="AD185" s="40"/>
      <c r="AE185" s="40"/>
      <c r="AR185" s="230" t="s">
        <v>218</v>
      </c>
      <c r="AT185" s="230" t="s">
        <v>213</v>
      </c>
      <c r="AU185" s="230" t="s">
        <v>229</v>
      </c>
      <c r="AY185" s="19" t="s">
        <v>211</v>
      </c>
      <c r="BE185" s="231">
        <f>IF(O185="základní",K185,0)</f>
        <v>0</v>
      </c>
      <c r="BF185" s="231">
        <f>IF(O185="snížená",K185,0)</f>
        <v>0</v>
      </c>
      <c r="BG185" s="231">
        <f>IF(O185="zákl. přenesená",K185,0)</f>
        <v>0</v>
      </c>
      <c r="BH185" s="231">
        <f>IF(O185="sníž. přenesená",K185,0)</f>
        <v>0</v>
      </c>
      <c r="BI185" s="231">
        <f>IF(O185="nulová",K185,0)</f>
        <v>0</v>
      </c>
      <c r="BJ185" s="19" t="s">
        <v>84</v>
      </c>
      <c r="BK185" s="231">
        <f>ROUND(P185*H185,2)</f>
        <v>0</v>
      </c>
      <c r="BL185" s="19" t="s">
        <v>218</v>
      </c>
      <c r="BM185" s="230" t="s">
        <v>3190</v>
      </c>
    </row>
    <row r="186" s="2" customFormat="1">
      <c r="A186" s="40"/>
      <c r="B186" s="41"/>
      <c r="C186" s="42"/>
      <c r="D186" s="232" t="s">
        <v>220</v>
      </c>
      <c r="E186" s="42"/>
      <c r="F186" s="233" t="s">
        <v>2509</v>
      </c>
      <c r="G186" s="42"/>
      <c r="H186" s="42"/>
      <c r="I186" s="234"/>
      <c r="J186" s="234"/>
      <c r="K186" s="42"/>
      <c r="L186" s="42"/>
      <c r="M186" s="46"/>
      <c r="N186" s="235"/>
      <c r="O186" s="236"/>
      <c r="P186" s="86"/>
      <c r="Q186" s="86"/>
      <c r="R186" s="86"/>
      <c r="S186" s="86"/>
      <c r="T186" s="86"/>
      <c r="U186" s="86"/>
      <c r="V186" s="86"/>
      <c r="W186" s="86"/>
      <c r="X186" s="87"/>
      <c r="Y186" s="40"/>
      <c r="Z186" s="40"/>
      <c r="AA186" s="40"/>
      <c r="AB186" s="40"/>
      <c r="AC186" s="40"/>
      <c r="AD186" s="40"/>
      <c r="AE186" s="40"/>
      <c r="AT186" s="19" t="s">
        <v>220</v>
      </c>
      <c r="AU186" s="19" t="s">
        <v>229</v>
      </c>
    </row>
    <row r="187" s="2" customFormat="1" ht="16.5" customHeight="1">
      <c r="A187" s="40"/>
      <c r="B187" s="41"/>
      <c r="C187" s="218" t="s">
        <v>462</v>
      </c>
      <c r="D187" s="218" t="s">
        <v>213</v>
      </c>
      <c r="E187" s="219" t="s">
        <v>1581</v>
      </c>
      <c r="F187" s="220" t="s">
        <v>2519</v>
      </c>
      <c r="G187" s="221" t="s">
        <v>345</v>
      </c>
      <c r="H187" s="222">
        <v>31</v>
      </c>
      <c r="I187" s="223"/>
      <c r="J187" s="223"/>
      <c r="K187" s="224">
        <f>ROUND(P187*H187,2)</f>
        <v>0</v>
      </c>
      <c r="L187" s="220" t="s">
        <v>22</v>
      </c>
      <c r="M187" s="46"/>
      <c r="N187" s="225" t="s">
        <v>22</v>
      </c>
      <c r="O187" s="226" t="s">
        <v>46</v>
      </c>
      <c r="P187" s="227">
        <f>I187+J187</f>
        <v>0</v>
      </c>
      <c r="Q187" s="227">
        <f>ROUND(I187*H187,2)</f>
        <v>0</v>
      </c>
      <c r="R187" s="227">
        <f>ROUND(J187*H187,2)</f>
        <v>0</v>
      </c>
      <c r="S187" s="86"/>
      <c r="T187" s="228">
        <f>S187*H187</f>
        <v>0</v>
      </c>
      <c r="U187" s="228">
        <v>0</v>
      </c>
      <c r="V187" s="228">
        <f>U187*H187</f>
        <v>0</v>
      </c>
      <c r="W187" s="228">
        <v>0</v>
      </c>
      <c r="X187" s="229">
        <f>W187*H187</f>
        <v>0</v>
      </c>
      <c r="Y187" s="40"/>
      <c r="Z187" s="40"/>
      <c r="AA187" s="40"/>
      <c r="AB187" s="40"/>
      <c r="AC187" s="40"/>
      <c r="AD187" s="40"/>
      <c r="AE187" s="40"/>
      <c r="AR187" s="230" t="s">
        <v>218</v>
      </c>
      <c r="AT187" s="230" t="s">
        <v>213</v>
      </c>
      <c r="AU187" s="230" t="s">
        <v>229</v>
      </c>
      <c r="AY187" s="19" t="s">
        <v>211</v>
      </c>
      <c r="BE187" s="231">
        <f>IF(O187="základní",K187,0)</f>
        <v>0</v>
      </c>
      <c r="BF187" s="231">
        <f>IF(O187="snížená",K187,0)</f>
        <v>0</v>
      </c>
      <c r="BG187" s="231">
        <f>IF(O187="zákl. přenesená",K187,0)</f>
        <v>0</v>
      </c>
      <c r="BH187" s="231">
        <f>IF(O187="sníž. přenesená",K187,0)</f>
        <v>0</v>
      </c>
      <c r="BI187" s="231">
        <f>IF(O187="nulová",K187,0)</f>
        <v>0</v>
      </c>
      <c r="BJ187" s="19" t="s">
        <v>84</v>
      </c>
      <c r="BK187" s="231">
        <f>ROUND(P187*H187,2)</f>
        <v>0</v>
      </c>
      <c r="BL187" s="19" t="s">
        <v>218</v>
      </c>
      <c r="BM187" s="230" t="s">
        <v>3191</v>
      </c>
    </row>
    <row r="188" s="2" customFormat="1">
      <c r="A188" s="40"/>
      <c r="B188" s="41"/>
      <c r="C188" s="42"/>
      <c r="D188" s="232" t="s">
        <v>220</v>
      </c>
      <c r="E188" s="42"/>
      <c r="F188" s="233" t="s">
        <v>2519</v>
      </c>
      <c r="G188" s="42"/>
      <c r="H188" s="42"/>
      <c r="I188" s="234"/>
      <c r="J188" s="234"/>
      <c r="K188" s="42"/>
      <c r="L188" s="42"/>
      <c r="M188" s="46"/>
      <c r="N188" s="235"/>
      <c r="O188" s="236"/>
      <c r="P188" s="86"/>
      <c r="Q188" s="86"/>
      <c r="R188" s="86"/>
      <c r="S188" s="86"/>
      <c r="T188" s="86"/>
      <c r="U188" s="86"/>
      <c r="V188" s="86"/>
      <c r="W188" s="86"/>
      <c r="X188" s="87"/>
      <c r="Y188" s="40"/>
      <c r="Z188" s="40"/>
      <c r="AA188" s="40"/>
      <c r="AB188" s="40"/>
      <c r="AC188" s="40"/>
      <c r="AD188" s="40"/>
      <c r="AE188" s="40"/>
      <c r="AT188" s="19" t="s">
        <v>220</v>
      </c>
      <c r="AU188" s="19" t="s">
        <v>229</v>
      </c>
    </row>
    <row r="189" s="12" customFormat="1" ht="20.88" customHeight="1">
      <c r="A189" s="12"/>
      <c r="B189" s="201"/>
      <c r="C189" s="202"/>
      <c r="D189" s="203" t="s">
        <v>76</v>
      </c>
      <c r="E189" s="216" t="s">
        <v>1589</v>
      </c>
      <c r="F189" s="216" t="s">
        <v>1590</v>
      </c>
      <c r="G189" s="202"/>
      <c r="H189" s="202"/>
      <c r="I189" s="205"/>
      <c r="J189" s="205"/>
      <c r="K189" s="217">
        <f>BK189</f>
        <v>0</v>
      </c>
      <c r="L189" s="202"/>
      <c r="M189" s="207"/>
      <c r="N189" s="208"/>
      <c r="O189" s="209"/>
      <c r="P189" s="209"/>
      <c r="Q189" s="210">
        <f>SUM(Q190:Q241)</f>
        <v>0</v>
      </c>
      <c r="R189" s="210">
        <f>SUM(R190:R241)</f>
        <v>0</v>
      </c>
      <c r="S189" s="209"/>
      <c r="T189" s="211">
        <f>SUM(T190:T241)</f>
        <v>0</v>
      </c>
      <c r="U189" s="209"/>
      <c r="V189" s="211">
        <f>SUM(V190:V241)</f>
        <v>0</v>
      </c>
      <c r="W189" s="209"/>
      <c r="X189" s="212">
        <f>SUM(X190:X241)</f>
        <v>0</v>
      </c>
      <c r="Y189" s="12"/>
      <c r="Z189" s="12"/>
      <c r="AA189" s="12"/>
      <c r="AB189" s="12"/>
      <c r="AC189" s="12"/>
      <c r="AD189" s="12"/>
      <c r="AE189" s="12"/>
      <c r="AR189" s="213" t="s">
        <v>84</v>
      </c>
      <c r="AT189" s="214" t="s">
        <v>76</v>
      </c>
      <c r="AU189" s="214" t="s">
        <v>86</v>
      </c>
      <c r="AY189" s="213" t="s">
        <v>211</v>
      </c>
      <c r="BK189" s="215">
        <f>SUM(BK190:BK241)</f>
        <v>0</v>
      </c>
    </row>
    <row r="190" s="2" customFormat="1" ht="16.5" customHeight="1">
      <c r="A190" s="40"/>
      <c r="B190" s="41"/>
      <c r="C190" s="218" t="s">
        <v>467</v>
      </c>
      <c r="D190" s="218" t="s">
        <v>213</v>
      </c>
      <c r="E190" s="219" t="s">
        <v>1591</v>
      </c>
      <c r="F190" s="220" t="s">
        <v>2521</v>
      </c>
      <c r="G190" s="221" t="s">
        <v>688</v>
      </c>
      <c r="H190" s="222">
        <v>1</v>
      </c>
      <c r="I190" s="223"/>
      <c r="J190" s="223"/>
      <c r="K190" s="224">
        <f>ROUND(P190*H190,2)</f>
        <v>0</v>
      </c>
      <c r="L190" s="220" t="s">
        <v>22</v>
      </c>
      <c r="M190" s="46"/>
      <c r="N190" s="225" t="s">
        <v>22</v>
      </c>
      <c r="O190" s="226" t="s">
        <v>46</v>
      </c>
      <c r="P190" s="227">
        <f>I190+J190</f>
        <v>0</v>
      </c>
      <c r="Q190" s="227">
        <f>ROUND(I190*H190,2)</f>
        <v>0</v>
      </c>
      <c r="R190" s="227">
        <f>ROUND(J190*H190,2)</f>
        <v>0</v>
      </c>
      <c r="S190" s="86"/>
      <c r="T190" s="228">
        <f>S190*H190</f>
        <v>0</v>
      </c>
      <c r="U190" s="228">
        <v>0</v>
      </c>
      <c r="V190" s="228">
        <f>U190*H190</f>
        <v>0</v>
      </c>
      <c r="W190" s="228">
        <v>0</v>
      </c>
      <c r="X190" s="229">
        <f>W190*H190</f>
        <v>0</v>
      </c>
      <c r="Y190" s="40"/>
      <c r="Z190" s="40"/>
      <c r="AA190" s="40"/>
      <c r="AB190" s="40"/>
      <c r="AC190" s="40"/>
      <c r="AD190" s="40"/>
      <c r="AE190" s="40"/>
      <c r="AR190" s="230" t="s">
        <v>218</v>
      </c>
      <c r="AT190" s="230" t="s">
        <v>213</v>
      </c>
      <c r="AU190" s="230" t="s">
        <v>229</v>
      </c>
      <c r="AY190" s="19" t="s">
        <v>211</v>
      </c>
      <c r="BE190" s="231">
        <f>IF(O190="základní",K190,0)</f>
        <v>0</v>
      </c>
      <c r="BF190" s="231">
        <f>IF(O190="snížená",K190,0)</f>
        <v>0</v>
      </c>
      <c r="BG190" s="231">
        <f>IF(O190="zákl. přenesená",K190,0)</f>
        <v>0</v>
      </c>
      <c r="BH190" s="231">
        <f>IF(O190="sníž. přenesená",K190,0)</f>
        <v>0</v>
      </c>
      <c r="BI190" s="231">
        <f>IF(O190="nulová",K190,0)</f>
        <v>0</v>
      </c>
      <c r="BJ190" s="19" t="s">
        <v>84</v>
      </c>
      <c r="BK190" s="231">
        <f>ROUND(P190*H190,2)</f>
        <v>0</v>
      </c>
      <c r="BL190" s="19" t="s">
        <v>218</v>
      </c>
      <c r="BM190" s="230" t="s">
        <v>3192</v>
      </c>
    </row>
    <row r="191" s="2" customFormat="1">
      <c r="A191" s="40"/>
      <c r="B191" s="41"/>
      <c r="C191" s="42"/>
      <c r="D191" s="232" t="s">
        <v>220</v>
      </c>
      <c r="E191" s="42"/>
      <c r="F191" s="233" t="s">
        <v>2521</v>
      </c>
      <c r="G191" s="42"/>
      <c r="H191" s="42"/>
      <c r="I191" s="234"/>
      <c r="J191" s="234"/>
      <c r="K191" s="42"/>
      <c r="L191" s="42"/>
      <c r="M191" s="46"/>
      <c r="N191" s="235"/>
      <c r="O191" s="236"/>
      <c r="P191" s="86"/>
      <c r="Q191" s="86"/>
      <c r="R191" s="86"/>
      <c r="S191" s="86"/>
      <c r="T191" s="86"/>
      <c r="U191" s="86"/>
      <c r="V191" s="86"/>
      <c r="W191" s="86"/>
      <c r="X191" s="87"/>
      <c r="Y191" s="40"/>
      <c r="Z191" s="40"/>
      <c r="AA191" s="40"/>
      <c r="AB191" s="40"/>
      <c r="AC191" s="40"/>
      <c r="AD191" s="40"/>
      <c r="AE191" s="40"/>
      <c r="AT191" s="19" t="s">
        <v>220</v>
      </c>
      <c r="AU191" s="19" t="s">
        <v>229</v>
      </c>
    </row>
    <row r="192" s="2" customFormat="1" ht="16.5" customHeight="1">
      <c r="A192" s="40"/>
      <c r="B192" s="41"/>
      <c r="C192" s="218" t="s">
        <v>469</v>
      </c>
      <c r="D192" s="218" t="s">
        <v>213</v>
      </c>
      <c r="E192" s="219" t="s">
        <v>1594</v>
      </c>
      <c r="F192" s="220" t="s">
        <v>2525</v>
      </c>
      <c r="G192" s="221" t="s">
        <v>688</v>
      </c>
      <c r="H192" s="222">
        <v>2</v>
      </c>
      <c r="I192" s="223"/>
      <c r="J192" s="223"/>
      <c r="K192" s="224">
        <f>ROUND(P192*H192,2)</f>
        <v>0</v>
      </c>
      <c r="L192" s="220" t="s">
        <v>22</v>
      </c>
      <c r="M192" s="46"/>
      <c r="N192" s="225" t="s">
        <v>22</v>
      </c>
      <c r="O192" s="226" t="s">
        <v>46</v>
      </c>
      <c r="P192" s="227">
        <f>I192+J192</f>
        <v>0</v>
      </c>
      <c r="Q192" s="227">
        <f>ROUND(I192*H192,2)</f>
        <v>0</v>
      </c>
      <c r="R192" s="227">
        <f>ROUND(J192*H192,2)</f>
        <v>0</v>
      </c>
      <c r="S192" s="86"/>
      <c r="T192" s="228">
        <f>S192*H192</f>
        <v>0</v>
      </c>
      <c r="U192" s="228">
        <v>0</v>
      </c>
      <c r="V192" s="228">
        <f>U192*H192</f>
        <v>0</v>
      </c>
      <c r="W192" s="228">
        <v>0</v>
      </c>
      <c r="X192" s="229">
        <f>W192*H192</f>
        <v>0</v>
      </c>
      <c r="Y192" s="40"/>
      <c r="Z192" s="40"/>
      <c r="AA192" s="40"/>
      <c r="AB192" s="40"/>
      <c r="AC192" s="40"/>
      <c r="AD192" s="40"/>
      <c r="AE192" s="40"/>
      <c r="AR192" s="230" t="s">
        <v>218</v>
      </c>
      <c r="AT192" s="230" t="s">
        <v>213</v>
      </c>
      <c r="AU192" s="230" t="s">
        <v>229</v>
      </c>
      <c r="AY192" s="19" t="s">
        <v>211</v>
      </c>
      <c r="BE192" s="231">
        <f>IF(O192="základní",K192,0)</f>
        <v>0</v>
      </c>
      <c r="BF192" s="231">
        <f>IF(O192="snížená",K192,0)</f>
        <v>0</v>
      </c>
      <c r="BG192" s="231">
        <f>IF(O192="zákl. přenesená",K192,0)</f>
        <v>0</v>
      </c>
      <c r="BH192" s="231">
        <f>IF(O192="sníž. přenesená",K192,0)</f>
        <v>0</v>
      </c>
      <c r="BI192" s="231">
        <f>IF(O192="nulová",K192,0)</f>
        <v>0</v>
      </c>
      <c r="BJ192" s="19" t="s">
        <v>84</v>
      </c>
      <c r="BK192" s="231">
        <f>ROUND(P192*H192,2)</f>
        <v>0</v>
      </c>
      <c r="BL192" s="19" t="s">
        <v>218</v>
      </c>
      <c r="BM192" s="230" t="s">
        <v>3193</v>
      </c>
    </row>
    <row r="193" s="2" customFormat="1">
      <c r="A193" s="40"/>
      <c r="B193" s="41"/>
      <c r="C193" s="42"/>
      <c r="D193" s="232" t="s">
        <v>220</v>
      </c>
      <c r="E193" s="42"/>
      <c r="F193" s="233" t="s">
        <v>2525</v>
      </c>
      <c r="G193" s="42"/>
      <c r="H193" s="42"/>
      <c r="I193" s="234"/>
      <c r="J193" s="234"/>
      <c r="K193" s="42"/>
      <c r="L193" s="42"/>
      <c r="M193" s="46"/>
      <c r="N193" s="235"/>
      <c r="O193" s="236"/>
      <c r="P193" s="86"/>
      <c r="Q193" s="86"/>
      <c r="R193" s="86"/>
      <c r="S193" s="86"/>
      <c r="T193" s="86"/>
      <c r="U193" s="86"/>
      <c r="V193" s="86"/>
      <c r="W193" s="86"/>
      <c r="X193" s="87"/>
      <c r="Y193" s="40"/>
      <c r="Z193" s="40"/>
      <c r="AA193" s="40"/>
      <c r="AB193" s="40"/>
      <c r="AC193" s="40"/>
      <c r="AD193" s="40"/>
      <c r="AE193" s="40"/>
      <c r="AT193" s="19" t="s">
        <v>220</v>
      </c>
      <c r="AU193" s="19" t="s">
        <v>229</v>
      </c>
    </row>
    <row r="194" s="2" customFormat="1" ht="16.5" customHeight="1">
      <c r="A194" s="40"/>
      <c r="B194" s="41"/>
      <c r="C194" s="218" t="s">
        <v>472</v>
      </c>
      <c r="D194" s="218" t="s">
        <v>213</v>
      </c>
      <c r="E194" s="219" t="s">
        <v>1598</v>
      </c>
      <c r="F194" s="220" t="s">
        <v>2527</v>
      </c>
      <c r="G194" s="221" t="s">
        <v>688</v>
      </c>
      <c r="H194" s="222">
        <v>2</v>
      </c>
      <c r="I194" s="223"/>
      <c r="J194" s="223"/>
      <c r="K194" s="224">
        <f>ROUND(P194*H194,2)</f>
        <v>0</v>
      </c>
      <c r="L194" s="220" t="s">
        <v>22</v>
      </c>
      <c r="M194" s="46"/>
      <c r="N194" s="225" t="s">
        <v>22</v>
      </c>
      <c r="O194" s="226" t="s">
        <v>46</v>
      </c>
      <c r="P194" s="227">
        <f>I194+J194</f>
        <v>0</v>
      </c>
      <c r="Q194" s="227">
        <f>ROUND(I194*H194,2)</f>
        <v>0</v>
      </c>
      <c r="R194" s="227">
        <f>ROUND(J194*H194,2)</f>
        <v>0</v>
      </c>
      <c r="S194" s="86"/>
      <c r="T194" s="228">
        <f>S194*H194</f>
        <v>0</v>
      </c>
      <c r="U194" s="228">
        <v>0</v>
      </c>
      <c r="V194" s="228">
        <f>U194*H194</f>
        <v>0</v>
      </c>
      <c r="W194" s="228">
        <v>0</v>
      </c>
      <c r="X194" s="229">
        <f>W194*H194</f>
        <v>0</v>
      </c>
      <c r="Y194" s="40"/>
      <c r="Z194" s="40"/>
      <c r="AA194" s="40"/>
      <c r="AB194" s="40"/>
      <c r="AC194" s="40"/>
      <c r="AD194" s="40"/>
      <c r="AE194" s="40"/>
      <c r="AR194" s="230" t="s">
        <v>218</v>
      </c>
      <c r="AT194" s="230" t="s">
        <v>213</v>
      </c>
      <c r="AU194" s="230" t="s">
        <v>229</v>
      </c>
      <c r="AY194" s="19" t="s">
        <v>211</v>
      </c>
      <c r="BE194" s="231">
        <f>IF(O194="základní",K194,0)</f>
        <v>0</v>
      </c>
      <c r="BF194" s="231">
        <f>IF(O194="snížená",K194,0)</f>
        <v>0</v>
      </c>
      <c r="BG194" s="231">
        <f>IF(O194="zákl. přenesená",K194,0)</f>
        <v>0</v>
      </c>
      <c r="BH194" s="231">
        <f>IF(O194="sníž. přenesená",K194,0)</f>
        <v>0</v>
      </c>
      <c r="BI194" s="231">
        <f>IF(O194="nulová",K194,0)</f>
        <v>0</v>
      </c>
      <c r="BJ194" s="19" t="s">
        <v>84</v>
      </c>
      <c r="BK194" s="231">
        <f>ROUND(P194*H194,2)</f>
        <v>0</v>
      </c>
      <c r="BL194" s="19" t="s">
        <v>218</v>
      </c>
      <c r="BM194" s="230" t="s">
        <v>3194</v>
      </c>
    </row>
    <row r="195" s="2" customFormat="1">
      <c r="A195" s="40"/>
      <c r="B195" s="41"/>
      <c r="C195" s="42"/>
      <c r="D195" s="232" t="s">
        <v>220</v>
      </c>
      <c r="E195" s="42"/>
      <c r="F195" s="233" t="s">
        <v>2527</v>
      </c>
      <c r="G195" s="42"/>
      <c r="H195" s="42"/>
      <c r="I195" s="234"/>
      <c r="J195" s="234"/>
      <c r="K195" s="42"/>
      <c r="L195" s="42"/>
      <c r="M195" s="46"/>
      <c r="N195" s="235"/>
      <c r="O195" s="236"/>
      <c r="P195" s="86"/>
      <c r="Q195" s="86"/>
      <c r="R195" s="86"/>
      <c r="S195" s="86"/>
      <c r="T195" s="86"/>
      <c r="U195" s="86"/>
      <c r="V195" s="86"/>
      <c r="W195" s="86"/>
      <c r="X195" s="87"/>
      <c r="Y195" s="40"/>
      <c r="Z195" s="40"/>
      <c r="AA195" s="40"/>
      <c r="AB195" s="40"/>
      <c r="AC195" s="40"/>
      <c r="AD195" s="40"/>
      <c r="AE195" s="40"/>
      <c r="AT195" s="19" t="s">
        <v>220</v>
      </c>
      <c r="AU195" s="19" t="s">
        <v>229</v>
      </c>
    </row>
    <row r="196" s="2" customFormat="1" ht="16.5" customHeight="1">
      <c r="A196" s="40"/>
      <c r="B196" s="41"/>
      <c r="C196" s="218" t="s">
        <v>477</v>
      </c>
      <c r="D196" s="218" t="s">
        <v>213</v>
      </c>
      <c r="E196" s="219" t="s">
        <v>1601</v>
      </c>
      <c r="F196" s="220" t="s">
        <v>2533</v>
      </c>
      <c r="G196" s="221" t="s">
        <v>688</v>
      </c>
      <c r="H196" s="222">
        <v>3</v>
      </c>
      <c r="I196" s="223"/>
      <c r="J196" s="223"/>
      <c r="K196" s="224">
        <f>ROUND(P196*H196,2)</f>
        <v>0</v>
      </c>
      <c r="L196" s="220" t="s">
        <v>22</v>
      </c>
      <c r="M196" s="46"/>
      <c r="N196" s="225" t="s">
        <v>22</v>
      </c>
      <c r="O196" s="226" t="s">
        <v>46</v>
      </c>
      <c r="P196" s="227">
        <f>I196+J196</f>
        <v>0</v>
      </c>
      <c r="Q196" s="227">
        <f>ROUND(I196*H196,2)</f>
        <v>0</v>
      </c>
      <c r="R196" s="227">
        <f>ROUND(J196*H196,2)</f>
        <v>0</v>
      </c>
      <c r="S196" s="86"/>
      <c r="T196" s="228">
        <f>S196*H196</f>
        <v>0</v>
      </c>
      <c r="U196" s="228">
        <v>0</v>
      </c>
      <c r="V196" s="228">
        <f>U196*H196</f>
        <v>0</v>
      </c>
      <c r="W196" s="228">
        <v>0</v>
      </c>
      <c r="X196" s="229">
        <f>W196*H196</f>
        <v>0</v>
      </c>
      <c r="Y196" s="40"/>
      <c r="Z196" s="40"/>
      <c r="AA196" s="40"/>
      <c r="AB196" s="40"/>
      <c r="AC196" s="40"/>
      <c r="AD196" s="40"/>
      <c r="AE196" s="40"/>
      <c r="AR196" s="230" t="s">
        <v>218</v>
      </c>
      <c r="AT196" s="230" t="s">
        <v>213</v>
      </c>
      <c r="AU196" s="230" t="s">
        <v>229</v>
      </c>
      <c r="AY196" s="19" t="s">
        <v>211</v>
      </c>
      <c r="BE196" s="231">
        <f>IF(O196="základní",K196,0)</f>
        <v>0</v>
      </c>
      <c r="BF196" s="231">
        <f>IF(O196="snížená",K196,0)</f>
        <v>0</v>
      </c>
      <c r="BG196" s="231">
        <f>IF(O196="zákl. přenesená",K196,0)</f>
        <v>0</v>
      </c>
      <c r="BH196" s="231">
        <f>IF(O196="sníž. přenesená",K196,0)</f>
        <v>0</v>
      </c>
      <c r="BI196" s="231">
        <f>IF(O196="nulová",K196,0)</f>
        <v>0</v>
      </c>
      <c r="BJ196" s="19" t="s">
        <v>84</v>
      </c>
      <c r="BK196" s="231">
        <f>ROUND(P196*H196,2)</f>
        <v>0</v>
      </c>
      <c r="BL196" s="19" t="s">
        <v>218</v>
      </c>
      <c r="BM196" s="230" t="s">
        <v>3195</v>
      </c>
    </row>
    <row r="197" s="2" customFormat="1">
      <c r="A197" s="40"/>
      <c r="B197" s="41"/>
      <c r="C197" s="42"/>
      <c r="D197" s="232" t="s">
        <v>220</v>
      </c>
      <c r="E197" s="42"/>
      <c r="F197" s="233" t="s">
        <v>2533</v>
      </c>
      <c r="G197" s="42"/>
      <c r="H197" s="42"/>
      <c r="I197" s="234"/>
      <c r="J197" s="234"/>
      <c r="K197" s="42"/>
      <c r="L197" s="42"/>
      <c r="M197" s="46"/>
      <c r="N197" s="235"/>
      <c r="O197" s="236"/>
      <c r="P197" s="86"/>
      <c r="Q197" s="86"/>
      <c r="R197" s="86"/>
      <c r="S197" s="86"/>
      <c r="T197" s="86"/>
      <c r="U197" s="86"/>
      <c r="V197" s="86"/>
      <c r="W197" s="86"/>
      <c r="X197" s="87"/>
      <c r="Y197" s="40"/>
      <c r="Z197" s="40"/>
      <c r="AA197" s="40"/>
      <c r="AB197" s="40"/>
      <c r="AC197" s="40"/>
      <c r="AD197" s="40"/>
      <c r="AE197" s="40"/>
      <c r="AT197" s="19" t="s">
        <v>220</v>
      </c>
      <c r="AU197" s="19" t="s">
        <v>229</v>
      </c>
    </row>
    <row r="198" s="2" customFormat="1" ht="16.5" customHeight="1">
      <c r="A198" s="40"/>
      <c r="B198" s="41"/>
      <c r="C198" s="218" t="s">
        <v>482</v>
      </c>
      <c r="D198" s="218" t="s">
        <v>213</v>
      </c>
      <c r="E198" s="219" t="s">
        <v>1604</v>
      </c>
      <c r="F198" s="220" t="s">
        <v>2536</v>
      </c>
      <c r="G198" s="221" t="s">
        <v>688</v>
      </c>
      <c r="H198" s="222">
        <v>17</v>
      </c>
      <c r="I198" s="223"/>
      <c r="J198" s="223"/>
      <c r="K198" s="224">
        <f>ROUND(P198*H198,2)</f>
        <v>0</v>
      </c>
      <c r="L198" s="220" t="s">
        <v>22</v>
      </c>
      <c r="M198" s="46"/>
      <c r="N198" s="225" t="s">
        <v>22</v>
      </c>
      <c r="O198" s="226" t="s">
        <v>46</v>
      </c>
      <c r="P198" s="227">
        <f>I198+J198</f>
        <v>0</v>
      </c>
      <c r="Q198" s="227">
        <f>ROUND(I198*H198,2)</f>
        <v>0</v>
      </c>
      <c r="R198" s="227">
        <f>ROUND(J198*H198,2)</f>
        <v>0</v>
      </c>
      <c r="S198" s="86"/>
      <c r="T198" s="228">
        <f>S198*H198</f>
        <v>0</v>
      </c>
      <c r="U198" s="228">
        <v>0</v>
      </c>
      <c r="V198" s="228">
        <f>U198*H198</f>
        <v>0</v>
      </c>
      <c r="W198" s="228">
        <v>0</v>
      </c>
      <c r="X198" s="229">
        <f>W198*H198</f>
        <v>0</v>
      </c>
      <c r="Y198" s="40"/>
      <c r="Z198" s="40"/>
      <c r="AA198" s="40"/>
      <c r="AB198" s="40"/>
      <c r="AC198" s="40"/>
      <c r="AD198" s="40"/>
      <c r="AE198" s="40"/>
      <c r="AR198" s="230" t="s">
        <v>218</v>
      </c>
      <c r="AT198" s="230" t="s">
        <v>213</v>
      </c>
      <c r="AU198" s="230" t="s">
        <v>229</v>
      </c>
      <c r="AY198" s="19" t="s">
        <v>211</v>
      </c>
      <c r="BE198" s="231">
        <f>IF(O198="základní",K198,0)</f>
        <v>0</v>
      </c>
      <c r="BF198" s="231">
        <f>IF(O198="snížená",K198,0)</f>
        <v>0</v>
      </c>
      <c r="BG198" s="231">
        <f>IF(O198="zákl. přenesená",K198,0)</f>
        <v>0</v>
      </c>
      <c r="BH198" s="231">
        <f>IF(O198="sníž. přenesená",K198,0)</f>
        <v>0</v>
      </c>
      <c r="BI198" s="231">
        <f>IF(O198="nulová",K198,0)</f>
        <v>0</v>
      </c>
      <c r="BJ198" s="19" t="s">
        <v>84</v>
      </c>
      <c r="BK198" s="231">
        <f>ROUND(P198*H198,2)</f>
        <v>0</v>
      </c>
      <c r="BL198" s="19" t="s">
        <v>218</v>
      </c>
      <c r="BM198" s="230" t="s">
        <v>3196</v>
      </c>
    </row>
    <row r="199" s="2" customFormat="1">
      <c r="A199" s="40"/>
      <c r="B199" s="41"/>
      <c r="C199" s="42"/>
      <c r="D199" s="232" t="s">
        <v>220</v>
      </c>
      <c r="E199" s="42"/>
      <c r="F199" s="233" t="s">
        <v>2536</v>
      </c>
      <c r="G199" s="42"/>
      <c r="H199" s="42"/>
      <c r="I199" s="234"/>
      <c r="J199" s="234"/>
      <c r="K199" s="42"/>
      <c r="L199" s="42"/>
      <c r="M199" s="46"/>
      <c r="N199" s="235"/>
      <c r="O199" s="236"/>
      <c r="P199" s="86"/>
      <c r="Q199" s="86"/>
      <c r="R199" s="86"/>
      <c r="S199" s="86"/>
      <c r="T199" s="86"/>
      <c r="U199" s="86"/>
      <c r="V199" s="86"/>
      <c r="W199" s="86"/>
      <c r="X199" s="87"/>
      <c r="Y199" s="40"/>
      <c r="Z199" s="40"/>
      <c r="AA199" s="40"/>
      <c r="AB199" s="40"/>
      <c r="AC199" s="40"/>
      <c r="AD199" s="40"/>
      <c r="AE199" s="40"/>
      <c r="AT199" s="19" t="s">
        <v>220</v>
      </c>
      <c r="AU199" s="19" t="s">
        <v>229</v>
      </c>
    </row>
    <row r="200" s="2" customFormat="1" ht="16.5" customHeight="1">
      <c r="A200" s="40"/>
      <c r="B200" s="41"/>
      <c r="C200" s="218" t="s">
        <v>487</v>
      </c>
      <c r="D200" s="218" t="s">
        <v>213</v>
      </c>
      <c r="E200" s="219" t="s">
        <v>1607</v>
      </c>
      <c r="F200" s="220" t="s">
        <v>2538</v>
      </c>
      <c r="G200" s="221" t="s">
        <v>688</v>
      </c>
      <c r="H200" s="222">
        <v>3</v>
      </c>
      <c r="I200" s="223"/>
      <c r="J200" s="223"/>
      <c r="K200" s="224">
        <f>ROUND(P200*H200,2)</f>
        <v>0</v>
      </c>
      <c r="L200" s="220" t="s">
        <v>22</v>
      </c>
      <c r="M200" s="46"/>
      <c r="N200" s="225" t="s">
        <v>22</v>
      </c>
      <c r="O200" s="226" t="s">
        <v>46</v>
      </c>
      <c r="P200" s="227">
        <f>I200+J200</f>
        <v>0</v>
      </c>
      <c r="Q200" s="227">
        <f>ROUND(I200*H200,2)</f>
        <v>0</v>
      </c>
      <c r="R200" s="227">
        <f>ROUND(J200*H200,2)</f>
        <v>0</v>
      </c>
      <c r="S200" s="86"/>
      <c r="T200" s="228">
        <f>S200*H200</f>
        <v>0</v>
      </c>
      <c r="U200" s="228">
        <v>0</v>
      </c>
      <c r="V200" s="228">
        <f>U200*H200</f>
        <v>0</v>
      </c>
      <c r="W200" s="228">
        <v>0</v>
      </c>
      <c r="X200" s="229">
        <f>W200*H200</f>
        <v>0</v>
      </c>
      <c r="Y200" s="40"/>
      <c r="Z200" s="40"/>
      <c r="AA200" s="40"/>
      <c r="AB200" s="40"/>
      <c r="AC200" s="40"/>
      <c r="AD200" s="40"/>
      <c r="AE200" s="40"/>
      <c r="AR200" s="230" t="s">
        <v>218</v>
      </c>
      <c r="AT200" s="230" t="s">
        <v>213</v>
      </c>
      <c r="AU200" s="230" t="s">
        <v>229</v>
      </c>
      <c r="AY200" s="19" t="s">
        <v>211</v>
      </c>
      <c r="BE200" s="231">
        <f>IF(O200="základní",K200,0)</f>
        <v>0</v>
      </c>
      <c r="BF200" s="231">
        <f>IF(O200="snížená",K200,0)</f>
        <v>0</v>
      </c>
      <c r="BG200" s="231">
        <f>IF(O200="zákl. přenesená",K200,0)</f>
        <v>0</v>
      </c>
      <c r="BH200" s="231">
        <f>IF(O200="sníž. přenesená",K200,0)</f>
        <v>0</v>
      </c>
      <c r="BI200" s="231">
        <f>IF(O200="nulová",K200,0)</f>
        <v>0</v>
      </c>
      <c r="BJ200" s="19" t="s">
        <v>84</v>
      </c>
      <c r="BK200" s="231">
        <f>ROUND(P200*H200,2)</f>
        <v>0</v>
      </c>
      <c r="BL200" s="19" t="s">
        <v>218</v>
      </c>
      <c r="BM200" s="230" t="s">
        <v>3197</v>
      </c>
    </row>
    <row r="201" s="2" customFormat="1">
      <c r="A201" s="40"/>
      <c r="B201" s="41"/>
      <c r="C201" s="42"/>
      <c r="D201" s="232" t="s">
        <v>220</v>
      </c>
      <c r="E201" s="42"/>
      <c r="F201" s="233" t="s">
        <v>2538</v>
      </c>
      <c r="G201" s="42"/>
      <c r="H201" s="42"/>
      <c r="I201" s="234"/>
      <c r="J201" s="234"/>
      <c r="K201" s="42"/>
      <c r="L201" s="42"/>
      <c r="M201" s="46"/>
      <c r="N201" s="235"/>
      <c r="O201" s="236"/>
      <c r="P201" s="86"/>
      <c r="Q201" s="86"/>
      <c r="R201" s="86"/>
      <c r="S201" s="86"/>
      <c r="T201" s="86"/>
      <c r="U201" s="86"/>
      <c r="V201" s="86"/>
      <c r="W201" s="86"/>
      <c r="X201" s="87"/>
      <c r="Y201" s="40"/>
      <c r="Z201" s="40"/>
      <c r="AA201" s="40"/>
      <c r="AB201" s="40"/>
      <c r="AC201" s="40"/>
      <c r="AD201" s="40"/>
      <c r="AE201" s="40"/>
      <c r="AT201" s="19" t="s">
        <v>220</v>
      </c>
      <c r="AU201" s="19" t="s">
        <v>229</v>
      </c>
    </row>
    <row r="202" s="2" customFormat="1" ht="16.5" customHeight="1">
      <c r="A202" s="40"/>
      <c r="B202" s="41"/>
      <c r="C202" s="218" t="s">
        <v>490</v>
      </c>
      <c r="D202" s="218" t="s">
        <v>213</v>
      </c>
      <c r="E202" s="219" t="s">
        <v>1610</v>
      </c>
      <c r="F202" s="220" t="s">
        <v>2540</v>
      </c>
      <c r="G202" s="221" t="s">
        <v>688</v>
      </c>
      <c r="H202" s="222">
        <v>34</v>
      </c>
      <c r="I202" s="223"/>
      <c r="J202" s="223"/>
      <c r="K202" s="224">
        <f>ROUND(P202*H202,2)</f>
        <v>0</v>
      </c>
      <c r="L202" s="220" t="s">
        <v>22</v>
      </c>
      <c r="M202" s="46"/>
      <c r="N202" s="225" t="s">
        <v>22</v>
      </c>
      <c r="O202" s="226" t="s">
        <v>46</v>
      </c>
      <c r="P202" s="227">
        <f>I202+J202</f>
        <v>0</v>
      </c>
      <c r="Q202" s="227">
        <f>ROUND(I202*H202,2)</f>
        <v>0</v>
      </c>
      <c r="R202" s="227">
        <f>ROUND(J202*H202,2)</f>
        <v>0</v>
      </c>
      <c r="S202" s="86"/>
      <c r="T202" s="228">
        <f>S202*H202</f>
        <v>0</v>
      </c>
      <c r="U202" s="228">
        <v>0</v>
      </c>
      <c r="V202" s="228">
        <f>U202*H202</f>
        <v>0</v>
      </c>
      <c r="W202" s="228">
        <v>0</v>
      </c>
      <c r="X202" s="229">
        <f>W202*H202</f>
        <v>0</v>
      </c>
      <c r="Y202" s="40"/>
      <c r="Z202" s="40"/>
      <c r="AA202" s="40"/>
      <c r="AB202" s="40"/>
      <c r="AC202" s="40"/>
      <c r="AD202" s="40"/>
      <c r="AE202" s="40"/>
      <c r="AR202" s="230" t="s">
        <v>218</v>
      </c>
      <c r="AT202" s="230" t="s">
        <v>213</v>
      </c>
      <c r="AU202" s="230" t="s">
        <v>229</v>
      </c>
      <c r="AY202" s="19" t="s">
        <v>211</v>
      </c>
      <c r="BE202" s="231">
        <f>IF(O202="základní",K202,0)</f>
        <v>0</v>
      </c>
      <c r="BF202" s="231">
        <f>IF(O202="snížená",K202,0)</f>
        <v>0</v>
      </c>
      <c r="BG202" s="231">
        <f>IF(O202="zákl. přenesená",K202,0)</f>
        <v>0</v>
      </c>
      <c r="BH202" s="231">
        <f>IF(O202="sníž. přenesená",K202,0)</f>
        <v>0</v>
      </c>
      <c r="BI202" s="231">
        <f>IF(O202="nulová",K202,0)</f>
        <v>0</v>
      </c>
      <c r="BJ202" s="19" t="s">
        <v>84</v>
      </c>
      <c r="BK202" s="231">
        <f>ROUND(P202*H202,2)</f>
        <v>0</v>
      </c>
      <c r="BL202" s="19" t="s">
        <v>218</v>
      </c>
      <c r="BM202" s="230" t="s">
        <v>3198</v>
      </c>
    </row>
    <row r="203" s="2" customFormat="1">
      <c r="A203" s="40"/>
      <c r="B203" s="41"/>
      <c r="C203" s="42"/>
      <c r="D203" s="232" t="s">
        <v>220</v>
      </c>
      <c r="E203" s="42"/>
      <c r="F203" s="233" t="s">
        <v>2540</v>
      </c>
      <c r="G203" s="42"/>
      <c r="H203" s="42"/>
      <c r="I203" s="234"/>
      <c r="J203" s="234"/>
      <c r="K203" s="42"/>
      <c r="L203" s="42"/>
      <c r="M203" s="46"/>
      <c r="N203" s="235"/>
      <c r="O203" s="236"/>
      <c r="P203" s="86"/>
      <c r="Q203" s="86"/>
      <c r="R203" s="86"/>
      <c r="S203" s="86"/>
      <c r="T203" s="86"/>
      <c r="U203" s="86"/>
      <c r="V203" s="86"/>
      <c r="W203" s="86"/>
      <c r="X203" s="87"/>
      <c r="Y203" s="40"/>
      <c r="Z203" s="40"/>
      <c r="AA203" s="40"/>
      <c r="AB203" s="40"/>
      <c r="AC203" s="40"/>
      <c r="AD203" s="40"/>
      <c r="AE203" s="40"/>
      <c r="AT203" s="19" t="s">
        <v>220</v>
      </c>
      <c r="AU203" s="19" t="s">
        <v>229</v>
      </c>
    </row>
    <row r="204" s="2" customFormat="1" ht="16.5" customHeight="1">
      <c r="A204" s="40"/>
      <c r="B204" s="41"/>
      <c r="C204" s="218" t="s">
        <v>494</v>
      </c>
      <c r="D204" s="218" t="s">
        <v>213</v>
      </c>
      <c r="E204" s="219" t="s">
        <v>1613</v>
      </c>
      <c r="F204" s="220" t="s">
        <v>2548</v>
      </c>
      <c r="G204" s="221" t="s">
        <v>688</v>
      </c>
      <c r="H204" s="222">
        <v>6</v>
      </c>
      <c r="I204" s="223"/>
      <c r="J204" s="223"/>
      <c r="K204" s="224">
        <f>ROUND(P204*H204,2)</f>
        <v>0</v>
      </c>
      <c r="L204" s="220" t="s">
        <v>22</v>
      </c>
      <c r="M204" s="46"/>
      <c r="N204" s="225" t="s">
        <v>22</v>
      </c>
      <c r="O204" s="226" t="s">
        <v>46</v>
      </c>
      <c r="P204" s="227">
        <f>I204+J204</f>
        <v>0</v>
      </c>
      <c r="Q204" s="227">
        <f>ROUND(I204*H204,2)</f>
        <v>0</v>
      </c>
      <c r="R204" s="227">
        <f>ROUND(J204*H204,2)</f>
        <v>0</v>
      </c>
      <c r="S204" s="86"/>
      <c r="T204" s="228">
        <f>S204*H204</f>
        <v>0</v>
      </c>
      <c r="U204" s="228">
        <v>0</v>
      </c>
      <c r="V204" s="228">
        <f>U204*H204</f>
        <v>0</v>
      </c>
      <c r="W204" s="228">
        <v>0</v>
      </c>
      <c r="X204" s="229">
        <f>W204*H204</f>
        <v>0</v>
      </c>
      <c r="Y204" s="40"/>
      <c r="Z204" s="40"/>
      <c r="AA204" s="40"/>
      <c r="AB204" s="40"/>
      <c r="AC204" s="40"/>
      <c r="AD204" s="40"/>
      <c r="AE204" s="40"/>
      <c r="AR204" s="230" t="s">
        <v>218</v>
      </c>
      <c r="AT204" s="230" t="s">
        <v>213</v>
      </c>
      <c r="AU204" s="230" t="s">
        <v>229</v>
      </c>
      <c r="AY204" s="19" t="s">
        <v>211</v>
      </c>
      <c r="BE204" s="231">
        <f>IF(O204="základní",K204,0)</f>
        <v>0</v>
      </c>
      <c r="BF204" s="231">
        <f>IF(O204="snížená",K204,0)</f>
        <v>0</v>
      </c>
      <c r="BG204" s="231">
        <f>IF(O204="zákl. přenesená",K204,0)</f>
        <v>0</v>
      </c>
      <c r="BH204" s="231">
        <f>IF(O204="sníž. přenesená",K204,0)</f>
        <v>0</v>
      </c>
      <c r="BI204" s="231">
        <f>IF(O204="nulová",K204,0)</f>
        <v>0</v>
      </c>
      <c r="BJ204" s="19" t="s">
        <v>84</v>
      </c>
      <c r="BK204" s="231">
        <f>ROUND(P204*H204,2)</f>
        <v>0</v>
      </c>
      <c r="BL204" s="19" t="s">
        <v>218</v>
      </c>
      <c r="BM204" s="230" t="s">
        <v>3199</v>
      </c>
    </row>
    <row r="205" s="2" customFormat="1">
      <c r="A205" s="40"/>
      <c r="B205" s="41"/>
      <c r="C205" s="42"/>
      <c r="D205" s="232" t="s">
        <v>220</v>
      </c>
      <c r="E205" s="42"/>
      <c r="F205" s="233" t="s">
        <v>2548</v>
      </c>
      <c r="G205" s="42"/>
      <c r="H205" s="42"/>
      <c r="I205" s="234"/>
      <c r="J205" s="234"/>
      <c r="K205" s="42"/>
      <c r="L205" s="42"/>
      <c r="M205" s="46"/>
      <c r="N205" s="235"/>
      <c r="O205" s="236"/>
      <c r="P205" s="86"/>
      <c r="Q205" s="86"/>
      <c r="R205" s="86"/>
      <c r="S205" s="86"/>
      <c r="T205" s="86"/>
      <c r="U205" s="86"/>
      <c r="V205" s="86"/>
      <c r="W205" s="86"/>
      <c r="X205" s="87"/>
      <c r="Y205" s="40"/>
      <c r="Z205" s="40"/>
      <c r="AA205" s="40"/>
      <c r="AB205" s="40"/>
      <c r="AC205" s="40"/>
      <c r="AD205" s="40"/>
      <c r="AE205" s="40"/>
      <c r="AT205" s="19" t="s">
        <v>220</v>
      </c>
      <c r="AU205" s="19" t="s">
        <v>229</v>
      </c>
    </row>
    <row r="206" s="2" customFormat="1" ht="16.5" customHeight="1">
      <c r="A206" s="40"/>
      <c r="B206" s="41"/>
      <c r="C206" s="218" t="s">
        <v>500</v>
      </c>
      <c r="D206" s="218" t="s">
        <v>213</v>
      </c>
      <c r="E206" s="219" t="s">
        <v>1616</v>
      </c>
      <c r="F206" s="220" t="s">
        <v>1599</v>
      </c>
      <c r="G206" s="221" t="s">
        <v>688</v>
      </c>
      <c r="H206" s="222">
        <v>15</v>
      </c>
      <c r="I206" s="223"/>
      <c r="J206" s="223"/>
      <c r="K206" s="224">
        <f>ROUND(P206*H206,2)</f>
        <v>0</v>
      </c>
      <c r="L206" s="220" t="s">
        <v>22</v>
      </c>
      <c r="M206" s="46"/>
      <c r="N206" s="225" t="s">
        <v>22</v>
      </c>
      <c r="O206" s="226" t="s">
        <v>46</v>
      </c>
      <c r="P206" s="227">
        <f>I206+J206</f>
        <v>0</v>
      </c>
      <c r="Q206" s="227">
        <f>ROUND(I206*H206,2)</f>
        <v>0</v>
      </c>
      <c r="R206" s="227">
        <f>ROUND(J206*H206,2)</f>
        <v>0</v>
      </c>
      <c r="S206" s="86"/>
      <c r="T206" s="228">
        <f>S206*H206</f>
        <v>0</v>
      </c>
      <c r="U206" s="228">
        <v>0</v>
      </c>
      <c r="V206" s="228">
        <f>U206*H206</f>
        <v>0</v>
      </c>
      <c r="W206" s="228">
        <v>0</v>
      </c>
      <c r="X206" s="229">
        <f>W206*H206</f>
        <v>0</v>
      </c>
      <c r="Y206" s="40"/>
      <c r="Z206" s="40"/>
      <c r="AA206" s="40"/>
      <c r="AB206" s="40"/>
      <c r="AC206" s="40"/>
      <c r="AD206" s="40"/>
      <c r="AE206" s="40"/>
      <c r="AR206" s="230" t="s">
        <v>218</v>
      </c>
      <c r="AT206" s="230" t="s">
        <v>213</v>
      </c>
      <c r="AU206" s="230" t="s">
        <v>229</v>
      </c>
      <c r="AY206" s="19" t="s">
        <v>211</v>
      </c>
      <c r="BE206" s="231">
        <f>IF(O206="základní",K206,0)</f>
        <v>0</v>
      </c>
      <c r="BF206" s="231">
        <f>IF(O206="snížená",K206,0)</f>
        <v>0</v>
      </c>
      <c r="BG206" s="231">
        <f>IF(O206="zákl. přenesená",K206,0)</f>
        <v>0</v>
      </c>
      <c r="BH206" s="231">
        <f>IF(O206="sníž. přenesená",K206,0)</f>
        <v>0</v>
      </c>
      <c r="BI206" s="231">
        <f>IF(O206="nulová",K206,0)</f>
        <v>0</v>
      </c>
      <c r="BJ206" s="19" t="s">
        <v>84</v>
      </c>
      <c r="BK206" s="231">
        <f>ROUND(P206*H206,2)</f>
        <v>0</v>
      </c>
      <c r="BL206" s="19" t="s">
        <v>218</v>
      </c>
      <c r="BM206" s="230" t="s">
        <v>3200</v>
      </c>
    </row>
    <row r="207" s="2" customFormat="1">
      <c r="A207" s="40"/>
      <c r="B207" s="41"/>
      <c r="C207" s="42"/>
      <c r="D207" s="232" t="s">
        <v>220</v>
      </c>
      <c r="E207" s="42"/>
      <c r="F207" s="233" t="s">
        <v>1599</v>
      </c>
      <c r="G207" s="42"/>
      <c r="H207" s="42"/>
      <c r="I207" s="234"/>
      <c r="J207" s="234"/>
      <c r="K207" s="42"/>
      <c r="L207" s="42"/>
      <c r="M207" s="46"/>
      <c r="N207" s="235"/>
      <c r="O207" s="236"/>
      <c r="P207" s="86"/>
      <c r="Q207" s="86"/>
      <c r="R207" s="86"/>
      <c r="S207" s="86"/>
      <c r="T207" s="86"/>
      <c r="U207" s="86"/>
      <c r="V207" s="86"/>
      <c r="W207" s="86"/>
      <c r="X207" s="87"/>
      <c r="Y207" s="40"/>
      <c r="Z207" s="40"/>
      <c r="AA207" s="40"/>
      <c r="AB207" s="40"/>
      <c r="AC207" s="40"/>
      <c r="AD207" s="40"/>
      <c r="AE207" s="40"/>
      <c r="AT207" s="19" t="s">
        <v>220</v>
      </c>
      <c r="AU207" s="19" t="s">
        <v>229</v>
      </c>
    </row>
    <row r="208" s="2" customFormat="1" ht="16.5" customHeight="1">
      <c r="A208" s="40"/>
      <c r="B208" s="41"/>
      <c r="C208" s="218" t="s">
        <v>507</v>
      </c>
      <c r="D208" s="218" t="s">
        <v>213</v>
      </c>
      <c r="E208" s="219" t="s">
        <v>1619</v>
      </c>
      <c r="F208" s="220" t="s">
        <v>1602</v>
      </c>
      <c r="G208" s="221" t="s">
        <v>688</v>
      </c>
      <c r="H208" s="222">
        <v>15</v>
      </c>
      <c r="I208" s="223"/>
      <c r="J208" s="223"/>
      <c r="K208" s="224">
        <f>ROUND(P208*H208,2)</f>
        <v>0</v>
      </c>
      <c r="L208" s="220" t="s">
        <v>22</v>
      </c>
      <c r="M208" s="46"/>
      <c r="N208" s="225" t="s">
        <v>22</v>
      </c>
      <c r="O208" s="226" t="s">
        <v>46</v>
      </c>
      <c r="P208" s="227">
        <f>I208+J208</f>
        <v>0</v>
      </c>
      <c r="Q208" s="227">
        <f>ROUND(I208*H208,2)</f>
        <v>0</v>
      </c>
      <c r="R208" s="227">
        <f>ROUND(J208*H208,2)</f>
        <v>0</v>
      </c>
      <c r="S208" s="86"/>
      <c r="T208" s="228">
        <f>S208*H208</f>
        <v>0</v>
      </c>
      <c r="U208" s="228">
        <v>0</v>
      </c>
      <c r="V208" s="228">
        <f>U208*H208</f>
        <v>0</v>
      </c>
      <c r="W208" s="228">
        <v>0</v>
      </c>
      <c r="X208" s="229">
        <f>W208*H208</f>
        <v>0</v>
      </c>
      <c r="Y208" s="40"/>
      <c r="Z208" s="40"/>
      <c r="AA208" s="40"/>
      <c r="AB208" s="40"/>
      <c r="AC208" s="40"/>
      <c r="AD208" s="40"/>
      <c r="AE208" s="40"/>
      <c r="AR208" s="230" t="s">
        <v>218</v>
      </c>
      <c r="AT208" s="230" t="s">
        <v>213</v>
      </c>
      <c r="AU208" s="230" t="s">
        <v>229</v>
      </c>
      <c r="AY208" s="19" t="s">
        <v>211</v>
      </c>
      <c r="BE208" s="231">
        <f>IF(O208="základní",K208,0)</f>
        <v>0</v>
      </c>
      <c r="BF208" s="231">
        <f>IF(O208="snížená",K208,0)</f>
        <v>0</v>
      </c>
      <c r="BG208" s="231">
        <f>IF(O208="zákl. přenesená",K208,0)</f>
        <v>0</v>
      </c>
      <c r="BH208" s="231">
        <f>IF(O208="sníž. přenesená",K208,0)</f>
        <v>0</v>
      </c>
      <c r="BI208" s="231">
        <f>IF(O208="nulová",K208,0)</f>
        <v>0</v>
      </c>
      <c r="BJ208" s="19" t="s">
        <v>84</v>
      </c>
      <c r="BK208" s="231">
        <f>ROUND(P208*H208,2)</f>
        <v>0</v>
      </c>
      <c r="BL208" s="19" t="s">
        <v>218</v>
      </c>
      <c r="BM208" s="230" t="s">
        <v>3201</v>
      </c>
    </row>
    <row r="209" s="2" customFormat="1">
      <c r="A209" s="40"/>
      <c r="B209" s="41"/>
      <c r="C209" s="42"/>
      <c r="D209" s="232" t="s">
        <v>220</v>
      </c>
      <c r="E209" s="42"/>
      <c r="F209" s="233" t="s">
        <v>1602</v>
      </c>
      <c r="G209" s="42"/>
      <c r="H209" s="42"/>
      <c r="I209" s="234"/>
      <c r="J209" s="234"/>
      <c r="K209" s="42"/>
      <c r="L209" s="42"/>
      <c r="M209" s="46"/>
      <c r="N209" s="235"/>
      <c r="O209" s="236"/>
      <c r="P209" s="86"/>
      <c r="Q209" s="86"/>
      <c r="R209" s="86"/>
      <c r="S209" s="86"/>
      <c r="T209" s="86"/>
      <c r="U209" s="86"/>
      <c r="V209" s="86"/>
      <c r="W209" s="86"/>
      <c r="X209" s="87"/>
      <c r="Y209" s="40"/>
      <c r="Z209" s="40"/>
      <c r="AA209" s="40"/>
      <c r="AB209" s="40"/>
      <c r="AC209" s="40"/>
      <c r="AD209" s="40"/>
      <c r="AE209" s="40"/>
      <c r="AT209" s="19" t="s">
        <v>220</v>
      </c>
      <c r="AU209" s="19" t="s">
        <v>229</v>
      </c>
    </row>
    <row r="210" s="2" customFormat="1" ht="16.5" customHeight="1">
      <c r="A210" s="40"/>
      <c r="B210" s="41"/>
      <c r="C210" s="218" t="s">
        <v>515</v>
      </c>
      <c r="D210" s="218" t="s">
        <v>213</v>
      </c>
      <c r="E210" s="219" t="s">
        <v>1623</v>
      </c>
      <c r="F210" s="220" t="s">
        <v>2552</v>
      </c>
      <c r="G210" s="221" t="s">
        <v>688</v>
      </c>
      <c r="H210" s="222">
        <v>32</v>
      </c>
      <c r="I210" s="223"/>
      <c r="J210" s="223"/>
      <c r="K210" s="224">
        <f>ROUND(P210*H210,2)</f>
        <v>0</v>
      </c>
      <c r="L210" s="220" t="s">
        <v>22</v>
      </c>
      <c r="M210" s="46"/>
      <c r="N210" s="225" t="s">
        <v>22</v>
      </c>
      <c r="O210" s="226" t="s">
        <v>46</v>
      </c>
      <c r="P210" s="227">
        <f>I210+J210</f>
        <v>0</v>
      </c>
      <c r="Q210" s="227">
        <f>ROUND(I210*H210,2)</f>
        <v>0</v>
      </c>
      <c r="R210" s="227">
        <f>ROUND(J210*H210,2)</f>
        <v>0</v>
      </c>
      <c r="S210" s="86"/>
      <c r="T210" s="228">
        <f>S210*H210</f>
        <v>0</v>
      </c>
      <c r="U210" s="228">
        <v>0</v>
      </c>
      <c r="V210" s="228">
        <f>U210*H210</f>
        <v>0</v>
      </c>
      <c r="W210" s="228">
        <v>0</v>
      </c>
      <c r="X210" s="229">
        <f>W210*H210</f>
        <v>0</v>
      </c>
      <c r="Y210" s="40"/>
      <c r="Z210" s="40"/>
      <c r="AA210" s="40"/>
      <c r="AB210" s="40"/>
      <c r="AC210" s="40"/>
      <c r="AD210" s="40"/>
      <c r="AE210" s="40"/>
      <c r="AR210" s="230" t="s">
        <v>218</v>
      </c>
      <c r="AT210" s="230" t="s">
        <v>213</v>
      </c>
      <c r="AU210" s="230" t="s">
        <v>229</v>
      </c>
      <c r="AY210" s="19" t="s">
        <v>211</v>
      </c>
      <c r="BE210" s="231">
        <f>IF(O210="základní",K210,0)</f>
        <v>0</v>
      </c>
      <c r="BF210" s="231">
        <f>IF(O210="snížená",K210,0)</f>
        <v>0</v>
      </c>
      <c r="BG210" s="231">
        <f>IF(O210="zákl. přenesená",K210,0)</f>
        <v>0</v>
      </c>
      <c r="BH210" s="231">
        <f>IF(O210="sníž. přenesená",K210,0)</f>
        <v>0</v>
      </c>
      <c r="BI210" s="231">
        <f>IF(O210="nulová",K210,0)</f>
        <v>0</v>
      </c>
      <c r="BJ210" s="19" t="s">
        <v>84</v>
      </c>
      <c r="BK210" s="231">
        <f>ROUND(P210*H210,2)</f>
        <v>0</v>
      </c>
      <c r="BL210" s="19" t="s">
        <v>218</v>
      </c>
      <c r="BM210" s="230" t="s">
        <v>3202</v>
      </c>
    </row>
    <row r="211" s="2" customFormat="1">
      <c r="A211" s="40"/>
      <c r="B211" s="41"/>
      <c r="C211" s="42"/>
      <c r="D211" s="232" t="s">
        <v>220</v>
      </c>
      <c r="E211" s="42"/>
      <c r="F211" s="233" t="s">
        <v>2552</v>
      </c>
      <c r="G211" s="42"/>
      <c r="H211" s="42"/>
      <c r="I211" s="234"/>
      <c r="J211" s="234"/>
      <c r="K211" s="42"/>
      <c r="L211" s="42"/>
      <c r="M211" s="46"/>
      <c r="N211" s="235"/>
      <c r="O211" s="236"/>
      <c r="P211" s="86"/>
      <c r="Q211" s="86"/>
      <c r="R211" s="86"/>
      <c r="S211" s="86"/>
      <c r="T211" s="86"/>
      <c r="U211" s="86"/>
      <c r="V211" s="86"/>
      <c r="W211" s="86"/>
      <c r="X211" s="87"/>
      <c r="Y211" s="40"/>
      <c r="Z211" s="40"/>
      <c r="AA211" s="40"/>
      <c r="AB211" s="40"/>
      <c r="AC211" s="40"/>
      <c r="AD211" s="40"/>
      <c r="AE211" s="40"/>
      <c r="AT211" s="19" t="s">
        <v>220</v>
      </c>
      <c r="AU211" s="19" t="s">
        <v>229</v>
      </c>
    </row>
    <row r="212" s="2" customFormat="1" ht="16.5" customHeight="1">
      <c r="A212" s="40"/>
      <c r="B212" s="41"/>
      <c r="C212" s="218" t="s">
        <v>521</v>
      </c>
      <c r="D212" s="218" t="s">
        <v>213</v>
      </c>
      <c r="E212" s="219" t="s">
        <v>1626</v>
      </c>
      <c r="F212" s="220" t="s">
        <v>2554</v>
      </c>
      <c r="G212" s="221" t="s">
        <v>688</v>
      </c>
      <c r="H212" s="222">
        <v>11</v>
      </c>
      <c r="I212" s="223"/>
      <c r="J212" s="223"/>
      <c r="K212" s="224">
        <f>ROUND(P212*H212,2)</f>
        <v>0</v>
      </c>
      <c r="L212" s="220" t="s">
        <v>22</v>
      </c>
      <c r="M212" s="46"/>
      <c r="N212" s="225" t="s">
        <v>22</v>
      </c>
      <c r="O212" s="226" t="s">
        <v>46</v>
      </c>
      <c r="P212" s="227">
        <f>I212+J212</f>
        <v>0</v>
      </c>
      <c r="Q212" s="227">
        <f>ROUND(I212*H212,2)</f>
        <v>0</v>
      </c>
      <c r="R212" s="227">
        <f>ROUND(J212*H212,2)</f>
        <v>0</v>
      </c>
      <c r="S212" s="86"/>
      <c r="T212" s="228">
        <f>S212*H212</f>
        <v>0</v>
      </c>
      <c r="U212" s="228">
        <v>0</v>
      </c>
      <c r="V212" s="228">
        <f>U212*H212</f>
        <v>0</v>
      </c>
      <c r="W212" s="228">
        <v>0</v>
      </c>
      <c r="X212" s="229">
        <f>W212*H212</f>
        <v>0</v>
      </c>
      <c r="Y212" s="40"/>
      <c r="Z212" s="40"/>
      <c r="AA212" s="40"/>
      <c r="AB212" s="40"/>
      <c r="AC212" s="40"/>
      <c r="AD212" s="40"/>
      <c r="AE212" s="40"/>
      <c r="AR212" s="230" t="s">
        <v>218</v>
      </c>
      <c r="AT212" s="230" t="s">
        <v>213</v>
      </c>
      <c r="AU212" s="230" t="s">
        <v>229</v>
      </c>
      <c r="AY212" s="19" t="s">
        <v>211</v>
      </c>
      <c r="BE212" s="231">
        <f>IF(O212="základní",K212,0)</f>
        <v>0</v>
      </c>
      <c r="BF212" s="231">
        <f>IF(O212="snížená",K212,0)</f>
        <v>0</v>
      </c>
      <c r="BG212" s="231">
        <f>IF(O212="zákl. přenesená",K212,0)</f>
        <v>0</v>
      </c>
      <c r="BH212" s="231">
        <f>IF(O212="sníž. přenesená",K212,0)</f>
        <v>0</v>
      </c>
      <c r="BI212" s="231">
        <f>IF(O212="nulová",K212,0)</f>
        <v>0</v>
      </c>
      <c r="BJ212" s="19" t="s">
        <v>84</v>
      </c>
      <c r="BK212" s="231">
        <f>ROUND(P212*H212,2)</f>
        <v>0</v>
      </c>
      <c r="BL212" s="19" t="s">
        <v>218</v>
      </c>
      <c r="BM212" s="230" t="s">
        <v>3203</v>
      </c>
    </row>
    <row r="213" s="2" customFormat="1">
      <c r="A213" s="40"/>
      <c r="B213" s="41"/>
      <c r="C213" s="42"/>
      <c r="D213" s="232" t="s">
        <v>220</v>
      </c>
      <c r="E213" s="42"/>
      <c r="F213" s="233" t="s">
        <v>2554</v>
      </c>
      <c r="G213" s="42"/>
      <c r="H213" s="42"/>
      <c r="I213" s="234"/>
      <c r="J213" s="234"/>
      <c r="K213" s="42"/>
      <c r="L213" s="42"/>
      <c r="M213" s="46"/>
      <c r="N213" s="235"/>
      <c r="O213" s="236"/>
      <c r="P213" s="86"/>
      <c r="Q213" s="86"/>
      <c r="R213" s="86"/>
      <c r="S213" s="86"/>
      <c r="T213" s="86"/>
      <c r="U213" s="86"/>
      <c r="V213" s="86"/>
      <c r="W213" s="86"/>
      <c r="X213" s="87"/>
      <c r="Y213" s="40"/>
      <c r="Z213" s="40"/>
      <c r="AA213" s="40"/>
      <c r="AB213" s="40"/>
      <c r="AC213" s="40"/>
      <c r="AD213" s="40"/>
      <c r="AE213" s="40"/>
      <c r="AT213" s="19" t="s">
        <v>220</v>
      </c>
      <c r="AU213" s="19" t="s">
        <v>229</v>
      </c>
    </row>
    <row r="214" s="2" customFormat="1" ht="16.5" customHeight="1">
      <c r="A214" s="40"/>
      <c r="B214" s="41"/>
      <c r="C214" s="218" t="s">
        <v>526</v>
      </c>
      <c r="D214" s="218" t="s">
        <v>213</v>
      </c>
      <c r="E214" s="219" t="s">
        <v>1629</v>
      </c>
      <c r="F214" s="220" t="s">
        <v>1605</v>
      </c>
      <c r="G214" s="221" t="s">
        <v>345</v>
      </c>
      <c r="H214" s="222">
        <v>252</v>
      </c>
      <c r="I214" s="223"/>
      <c r="J214" s="223"/>
      <c r="K214" s="224">
        <f>ROUND(P214*H214,2)</f>
        <v>0</v>
      </c>
      <c r="L214" s="220" t="s">
        <v>22</v>
      </c>
      <c r="M214" s="46"/>
      <c r="N214" s="225" t="s">
        <v>22</v>
      </c>
      <c r="O214" s="226" t="s">
        <v>46</v>
      </c>
      <c r="P214" s="227">
        <f>I214+J214</f>
        <v>0</v>
      </c>
      <c r="Q214" s="227">
        <f>ROUND(I214*H214,2)</f>
        <v>0</v>
      </c>
      <c r="R214" s="227">
        <f>ROUND(J214*H214,2)</f>
        <v>0</v>
      </c>
      <c r="S214" s="86"/>
      <c r="T214" s="228">
        <f>S214*H214</f>
        <v>0</v>
      </c>
      <c r="U214" s="228">
        <v>0</v>
      </c>
      <c r="V214" s="228">
        <f>U214*H214</f>
        <v>0</v>
      </c>
      <c r="W214" s="228">
        <v>0</v>
      </c>
      <c r="X214" s="229">
        <f>W214*H214</f>
        <v>0</v>
      </c>
      <c r="Y214" s="40"/>
      <c r="Z214" s="40"/>
      <c r="AA214" s="40"/>
      <c r="AB214" s="40"/>
      <c r="AC214" s="40"/>
      <c r="AD214" s="40"/>
      <c r="AE214" s="40"/>
      <c r="AR214" s="230" t="s">
        <v>218</v>
      </c>
      <c r="AT214" s="230" t="s">
        <v>213</v>
      </c>
      <c r="AU214" s="230" t="s">
        <v>229</v>
      </c>
      <c r="AY214" s="19" t="s">
        <v>211</v>
      </c>
      <c r="BE214" s="231">
        <f>IF(O214="základní",K214,0)</f>
        <v>0</v>
      </c>
      <c r="BF214" s="231">
        <f>IF(O214="snížená",K214,0)</f>
        <v>0</v>
      </c>
      <c r="BG214" s="231">
        <f>IF(O214="zákl. přenesená",K214,0)</f>
        <v>0</v>
      </c>
      <c r="BH214" s="231">
        <f>IF(O214="sníž. přenesená",K214,0)</f>
        <v>0</v>
      </c>
      <c r="BI214" s="231">
        <f>IF(O214="nulová",K214,0)</f>
        <v>0</v>
      </c>
      <c r="BJ214" s="19" t="s">
        <v>84</v>
      </c>
      <c r="BK214" s="231">
        <f>ROUND(P214*H214,2)</f>
        <v>0</v>
      </c>
      <c r="BL214" s="19" t="s">
        <v>218</v>
      </c>
      <c r="BM214" s="230" t="s">
        <v>3204</v>
      </c>
    </row>
    <row r="215" s="2" customFormat="1">
      <c r="A215" s="40"/>
      <c r="B215" s="41"/>
      <c r="C215" s="42"/>
      <c r="D215" s="232" t="s">
        <v>220</v>
      </c>
      <c r="E215" s="42"/>
      <c r="F215" s="233" t="s">
        <v>1605</v>
      </c>
      <c r="G215" s="42"/>
      <c r="H215" s="42"/>
      <c r="I215" s="234"/>
      <c r="J215" s="234"/>
      <c r="K215" s="42"/>
      <c r="L215" s="42"/>
      <c r="M215" s="46"/>
      <c r="N215" s="235"/>
      <c r="O215" s="236"/>
      <c r="P215" s="86"/>
      <c r="Q215" s="86"/>
      <c r="R215" s="86"/>
      <c r="S215" s="86"/>
      <c r="T215" s="86"/>
      <c r="U215" s="86"/>
      <c r="V215" s="86"/>
      <c r="W215" s="86"/>
      <c r="X215" s="87"/>
      <c r="Y215" s="40"/>
      <c r="Z215" s="40"/>
      <c r="AA215" s="40"/>
      <c r="AB215" s="40"/>
      <c r="AC215" s="40"/>
      <c r="AD215" s="40"/>
      <c r="AE215" s="40"/>
      <c r="AT215" s="19" t="s">
        <v>220</v>
      </c>
      <c r="AU215" s="19" t="s">
        <v>229</v>
      </c>
    </row>
    <row r="216" s="2" customFormat="1" ht="16.5" customHeight="1">
      <c r="A216" s="40"/>
      <c r="B216" s="41"/>
      <c r="C216" s="218" t="s">
        <v>531</v>
      </c>
      <c r="D216" s="218" t="s">
        <v>213</v>
      </c>
      <c r="E216" s="219" t="s">
        <v>1633</v>
      </c>
      <c r="F216" s="220" t="s">
        <v>2560</v>
      </c>
      <c r="G216" s="221" t="s">
        <v>345</v>
      </c>
      <c r="H216" s="222">
        <v>22</v>
      </c>
      <c r="I216" s="223"/>
      <c r="J216" s="223"/>
      <c r="K216" s="224">
        <f>ROUND(P216*H216,2)</f>
        <v>0</v>
      </c>
      <c r="L216" s="220" t="s">
        <v>22</v>
      </c>
      <c r="M216" s="46"/>
      <c r="N216" s="225" t="s">
        <v>22</v>
      </c>
      <c r="O216" s="226" t="s">
        <v>46</v>
      </c>
      <c r="P216" s="227">
        <f>I216+J216</f>
        <v>0</v>
      </c>
      <c r="Q216" s="227">
        <f>ROUND(I216*H216,2)</f>
        <v>0</v>
      </c>
      <c r="R216" s="227">
        <f>ROUND(J216*H216,2)</f>
        <v>0</v>
      </c>
      <c r="S216" s="86"/>
      <c r="T216" s="228">
        <f>S216*H216</f>
        <v>0</v>
      </c>
      <c r="U216" s="228">
        <v>0</v>
      </c>
      <c r="V216" s="228">
        <f>U216*H216</f>
        <v>0</v>
      </c>
      <c r="W216" s="228">
        <v>0</v>
      </c>
      <c r="X216" s="229">
        <f>W216*H216</f>
        <v>0</v>
      </c>
      <c r="Y216" s="40"/>
      <c r="Z216" s="40"/>
      <c r="AA216" s="40"/>
      <c r="AB216" s="40"/>
      <c r="AC216" s="40"/>
      <c r="AD216" s="40"/>
      <c r="AE216" s="40"/>
      <c r="AR216" s="230" t="s">
        <v>218</v>
      </c>
      <c r="AT216" s="230" t="s">
        <v>213</v>
      </c>
      <c r="AU216" s="230" t="s">
        <v>229</v>
      </c>
      <c r="AY216" s="19" t="s">
        <v>211</v>
      </c>
      <c r="BE216" s="231">
        <f>IF(O216="základní",K216,0)</f>
        <v>0</v>
      </c>
      <c r="BF216" s="231">
        <f>IF(O216="snížená",K216,0)</f>
        <v>0</v>
      </c>
      <c r="BG216" s="231">
        <f>IF(O216="zákl. přenesená",K216,0)</f>
        <v>0</v>
      </c>
      <c r="BH216" s="231">
        <f>IF(O216="sníž. přenesená",K216,0)</f>
        <v>0</v>
      </c>
      <c r="BI216" s="231">
        <f>IF(O216="nulová",K216,0)</f>
        <v>0</v>
      </c>
      <c r="BJ216" s="19" t="s">
        <v>84</v>
      </c>
      <c r="BK216" s="231">
        <f>ROUND(P216*H216,2)</f>
        <v>0</v>
      </c>
      <c r="BL216" s="19" t="s">
        <v>218</v>
      </c>
      <c r="BM216" s="230" t="s">
        <v>3205</v>
      </c>
    </row>
    <row r="217" s="2" customFormat="1">
      <c r="A217" s="40"/>
      <c r="B217" s="41"/>
      <c r="C217" s="42"/>
      <c r="D217" s="232" t="s">
        <v>220</v>
      </c>
      <c r="E217" s="42"/>
      <c r="F217" s="233" t="s">
        <v>2560</v>
      </c>
      <c r="G217" s="42"/>
      <c r="H217" s="42"/>
      <c r="I217" s="234"/>
      <c r="J217" s="234"/>
      <c r="K217" s="42"/>
      <c r="L217" s="42"/>
      <c r="M217" s="46"/>
      <c r="N217" s="235"/>
      <c r="O217" s="236"/>
      <c r="P217" s="86"/>
      <c r="Q217" s="86"/>
      <c r="R217" s="86"/>
      <c r="S217" s="86"/>
      <c r="T217" s="86"/>
      <c r="U217" s="86"/>
      <c r="V217" s="86"/>
      <c r="W217" s="86"/>
      <c r="X217" s="87"/>
      <c r="Y217" s="40"/>
      <c r="Z217" s="40"/>
      <c r="AA217" s="40"/>
      <c r="AB217" s="40"/>
      <c r="AC217" s="40"/>
      <c r="AD217" s="40"/>
      <c r="AE217" s="40"/>
      <c r="AT217" s="19" t="s">
        <v>220</v>
      </c>
      <c r="AU217" s="19" t="s">
        <v>229</v>
      </c>
    </row>
    <row r="218" s="2" customFormat="1" ht="16.5" customHeight="1">
      <c r="A218" s="40"/>
      <c r="B218" s="41"/>
      <c r="C218" s="218" t="s">
        <v>537</v>
      </c>
      <c r="D218" s="218" t="s">
        <v>213</v>
      </c>
      <c r="E218" s="219" t="s">
        <v>1637</v>
      </c>
      <c r="F218" s="220" t="s">
        <v>1608</v>
      </c>
      <c r="G218" s="221" t="s">
        <v>345</v>
      </c>
      <c r="H218" s="222">
        <v>146</v>
      </c>
      <c r="I218" s="223"/>
      <c r="J218" s="223"/>
      <c r="K218" s="224">
        <f>ROUND(P218*H218,2)</f>
        <v>0</v>
      </c>
      <c r="L218" s="220" t="s">
        <v>22</v>
      </c>
      <c r="M218" s="46"/>
      <c r="N218" s="225" t="s">
        <v>22</v>
      </c>
      <c r="O218" s="226" t="s">
        <v>46</v>
      </c>
      <c r="P218" s="227">
        <f>I218+J218</f>
        <v>0</v>
      </c>
      <c r="Q218" s="227">
        <f>ROUND(I218*H218,2)</f>
        <v>0</v>
      </c>
      <c r="R218" s="227">
        <f>ROUND(J218*H218,2)</f>
        <v>0</v>
      </c>
      <c r="S218" s="86"/>
      <c r="T218" s="228">
        <f>S218*H218</f>
        <v>0</v>
      </c>
      <c r="U218" s="228">
        <v>0</v>
      </c>
      <c r="V218" s="228">
        <f>U218*H218</f>
        <v>0</v>
      </c>
      <c r="W218" s="228">
        <v>0</v>
      </c>
      <c r="X218" s="229">
        <f>W218*H218</f>
        <v>0</v>
      </c>
      <c r="Y218" s="40"/>
      <c r="Z218" s="40"/>
      <c r="AA218" s="40"/>
      <c r="AB218" s="40"/>
      <c r="AC218" s="40"/>
      <c r="AD218" s="40"/>
      <c r="AE218" s="40"/>
      <c r="AR218" s="230" t="s">
        <v>218</v>
      </c>
      <c r="AT218" s="230" t="s">
        <v>213</v>
      </c>
      <c r="AU218" s="230" t="s">
        <v>229</v>
      </c>
      <c r="AY218" s="19" t="s">
        <v>211</v>
      </c>
      <c r="BE218" s="231">
        <f>IF(O218="základní",K218,0)</f>
        <v>0</v>
      </c>
      <c r="BF218" s="231">
        <f>IF(O218="snížená",K218,0)</f>
        <v>0</v>
      </c>
      <c r="BG218" s="231">
        <f>IF(O218="zákl. přenesená",K218,0)</f>
        <v>0</v>
      </c>
      <c r="BH218" s="231">
        <f>IF(O218="sníž. přenesená",K218,0)</f>
        <v>0</v>
      </c>
      <c r="BI218" s="231">
        <f>IF(O218="nulová",K218,0)</f>
        <v>0</v>
      </c>
      <c r="BJ218" s="19" t="s">
        <v>84</v>
      </c>
      <c r="BK218" s="231">
        <f>ROUND(P218*H218,2)</f>
        <v>0</v>
      </c>
      <c r="BL218" s="19" t="s">
        <v>218</v>
      </c>
      <c r="BM218" s="230" t="s">
        <v>3206</v>
      </c>
    </row>
    <row r="219" s="2" customFormat="1">
      <c r="A219" s="40"/>
      <c r="B219" s="41"/>
      <c r="C219" s="42"/>
      <c r="D219" s="232" t="s">
        <v>220</v>
      </c>
      <c r="E219" s="42"/>
      <c r="F219" s="233" t="s">
        <v>1608</v>
      </c>
      <c r="G219" s="42"/>
      <c r="H219" s="42"/>
      <c r="I219" s="234"/>
      <c r="J219" s="234"/>
      <c r="K219" s="42"/>
      <c r="L219" s="42"/>
      <c r="M219" s="46"/>
      <c r="N219" s="235"/>
      <c r="O219" s="236"/>
      <c r="P219" s="86"/>
      <c r="Q219" s="86"/>
      <c r="R219" s="86"/>
      <c r="S219" s="86"/>
      <c r="T219" s="86"/>
      <c r="U219" s="86"/>
      <c r="V219" s="86"/>
      <c r="W219" s="86"/>
      <c r="X219" s="87"/>
      <c r="Y219" s="40"/>
      <c r="Z219" s="40"/>
      <c r="AA219" s="40"/>
      <c r="AB219" s="40"/>
      <c r="AC219" s="40"/>
      <c r="AD219" s="40"/>
      <c r="AE219" s="40"/>
      <c r="AT219" s="19" t="s">
        <v>220</v>
      </c>
      <c r="AU219" s="19" t="s">
        <v>229</v>
      </c>
    </row>
    <row r="220" s="2" customFormat="1" ht="16.5" customHeight="1">
      <c r="A220" s="40"/>
      <c r="B220" s="41"/>
      <c r="C220" s="218" t="s">
        <v>542</v>
      </c>
      <c r="D220" s="218" t="s">
        <v>213</v>
      </c>
      <c r="E220" s="219" t="s">
        <v>1640</v>
      </c>
      <c r="F220" s="220" t="s">
        <v>2565</v>
      </c>
      <c r="G220" s="221" t="s">
        <v>345</v>
      </c>
      <c r="H220" s="222">
        <v>84</v>
      </c>
      <c r="I220" s="223"/>
      <c r="J220" s="223"/>
      <c r="K220" s="224">
        <f>ROUND(P220*H220,2)</f>
        <v>0</v>
      </c>
      <c r="L220" s="220" t="s">
        <v>22</v>
      </c>
      <c r="M220" s="46"/>
      <c r="N220" s="225" t="s">
        <v>22</v>
      </c>
      <c r="O220" s="226" t="s">
        <v>46</v>
      </c>
      <c r="P220" s="227">
        <f>I220+J220</f>
        <v>0</v>
      </c>
      <c r="Q220" s="227">
        <f>ROUND(I220*H220,2)</f>
        <v>0</v>
      </c>
      <c r="R220" s="227">
        <f>ROUND(J220*H220,2)</f>
        <v>0</v>
      </c>
      <c r="S220" s="86"/>
      <c r="T220" s="228">
        <f>S220*H220</f>
        <v>0</v>
      </c>
      <c r="U220" s="228">
        <v>0</v>
      </c>
      <c r="V220" s="228">
        <f>U220*H220</f>
        <v>0</v>
      </c>
      <c r="W220" s="228">
        <v>0</v>
      </c>
      <c r="X220" s="229">
        <f>W220*H220</f>
        <v>0</v>
      </c>
      <c r="Y220" s="40"/>
      <c r="Z220" s="40"/>
      <c r="AA220" s="40"/>
      <c r="AB220" s="40"/>
      <c r="AC220" s="40"/>
      <c r="AD220" s="40"/>
      <c r="AE220" s="40"/>
      <c r="AR220" s="230" t="s">
        <v>218</v>
      </c>
      <c r="AT220" s="230" t="s">
        <v>213</v>
      </c>
      <c r="AU220" s="230" t="s">
        <v>229</v>
      </c>
      <c r="AY220" s="19" t="s">
        <v>211</v>
      </c>
      <c r="BE220" s="231">
        <f>IF(O220="základní",K220,0)</f>
        <v>0</v>
      </c>
      <c r="BF220" s="231">
        <f>IF(O220="snížená",K220,0)</f>
        <v>0</v>
      </c>
      <c r="BG220" s="231">
        <f>IF(O220="zákl. přenesená",K220,0)</f>
        <v>0</v>
      </c>
      <c r="BH220" s="231">
        <f>IF(O220="sníž. přenesená",K220,0)</f>
        <v>0</v>
      </c>
      <c r="BI220" s="231">
        <f>IF(O220="nulová",K220,0)</f>
        <v>0</v>
      </c>
      <c r="BJ220" s="19" t="s">
        <v>84</v>
      </c>
      <c r="BK220" s="231">
        <f>ROUND(P220*H220,2)</f>
        <v>0</v>
      </c>
      <c r="BL220" s="19" t="s">
        <v>218</v>
      </c>
      <c r="BM220" s="230" t="s">
        <v>3207</v>
      </c>
    </row>
    <row r="221" s="2" customFormat="1">
      <c r="A221" s="40"/>
      <c r="B221" s="41"/>
      <c r="C221" s="42"/>
      <c r="D221" s="232" t="s">
        <v>220</v>
      </c>
      <c r="E221" s="42"/>
      <c r="F221" s="233" t="s">
        <v>2565</v>
      </c>
      <c r="G221" s="42"/>
      <c r="H221" s="42"/>
      <c r="I221" s="234"/>
      <c r="J221" s="234"/>
      <c r="K221" s="42"/>
      <c r="L221" s="42"/>
      <c r="M221" s="46"/>
      <c r="N221" s="235"/>
      <c r="O221" s="236"/>
      <c r="P221" s="86"/>
      <c r="Q221" s="86"/>
      <c r="R221" s="86"/>
      <c r="S221" s="86"/>
      <c r="T221" s="86"/>
      <c r="U221" s="86"/>
      <c r="V221" s="86"/>
      <c r="W221" s="86"/>
      <c r="X221" s="87"/>
      <c r="Y221" s="40"/>
      <c r="Z221" s="40"/>
      <c r="AA221" s="40"/>
      <c r="AB221" s="40"/>
      <c r="AC221" s="40"/>
      <c r="AD221" s="40"/>
      <c r="AE221" s="40"/>
      <c r="AT221" s="19" t="s">
        <v>220</v>
      </c>
      <c r="AU221" s="19" t="s">
        <v>229</v>
      </c>
    </row>
    <row r="222" s="2" customFormat="1" ht="16.5" customHeight="1">
      <c r="A222" s="40"/>
      <c r="B222" s="41"/>
      <c r="C222" s="218" t="s">
        <v>548</v>
      </c>
      <c r="D222" s="218" t="s">
        <v>213</v>
      </c>
      <c r="E222" s="219" t="s">
        <v>1643</v>
      </c>
      <c r="F222" s="220" t="s">
        <v>2573</v>
      </c>
      <c r="G222" s="221" t="s">
        <v>345</v>
      </c>
      <c r="H222" s="222">
        <v>31</v>
      </c>
      <c r="I222" s="223"/>
      <c r="J222" s="223"/>
      <c r="K222" s="224">
        <f>ROUND(P222*H222,2)</f>
        <v>0</v>
      </c>
      <c r="L222" s="220" t="s">
        <v>22</v>
      </c>
      <c r="M222" s="46"/>
      <c r="N222" s="225" t="s">
        <v>22</v>
      </c>
      <c r="O222" s="226" t="s">
        <v>46</v>
      </c>
      <c r="P222" s="227">
        <f>I222+J222</f>
        <v>0</v>
      </c>
      <c r="Q222" s="227">
        <f>ROUND(I222*H222,2)</f>
        <v>0</v>
      </c>
      <c r="R222" s="227">
        <f>ROUND(J222*H222,2)</f>
        <v>0</v>
      </c>
      <c r="S222" s="86"/>
      <c r="T222" s="228">
        <f>S222*H222</f>
        <v>0</v>
      </c>
      <c r="U222" s="228">
        <v>0</v>
      </c>
      <c r="V222" s="228">
        <f>U222*H222</f>
        <v>0</v>
      </c>
      <c r="W222" s="228">
        <v>0</v>
      </c>
      <c r="X222" s="229">
        <f>W222*H222</f>
        <v>0</v>
      </c>
      <c r="Y222" s="40"/>
      <c r="Z222" s="40"/>
      <c r="AA222" s="40"/>
      <c r="AB222" s="40"/>
      <c r="AC222" s="40"/>
      <c r="AD222" s="40"/>
      <c r="AE222" s="40"/>
      <c r="AR222" s="230" t="s">
        <v>218</v>
      </c>
      <c r="AT222" s="230" t="s">
        <v>213</v>
      </c>
      <c r="AU222" s="230" t="s">
        <v>229</v>
      </c>
      <c r="AY222" s="19" t="s">
        <v>211</v>
      </c>
      <c r="BE222" s="231">
        <f>IF(O222="základní",K222,0)</f>
        <v>0</v>
      </c>
      <c r="BF222" s="231">
        <f>IF(O222="snížená",K222,0)</f>
        <v>0</v>
      </c>
      <c r="BG222" s="231">
        <f>IF(O222="zákl. přenesená",K222,0)</f>
        <v>0</v>
      </c>
      <c r="BH222" s="231">
        <f>IF(O222="sníž. přenesená",K222,0)</f>
        <v>0</v>
      </c>
      <c r="BI222" s="231">
        <f>IF(O222="nulová",K222,0)</f>
        <v>0</v>
      </c>
      <c r="BJ222" s="19" t="s">
        <v>84</v>
      </c>
      <c r="BK222" s="231">
        <f>ROUND(P222*H222,2)</f>
        <v>0</v>
      </c>
      <c r="BL222" s="19" t="s">
        <v>218</v>
      </c>
      <c r="BM222" s="230" t="s">
        <v>3208</v>
      </c>
    </row>
    <row r="223" s="2" customFormat="1">
      <c r="A223" s="40"/>
      <c r="B223" s="41"/>
      <c r="C223" s="42"/>
      <c r="D223" s="232" t="s">
        <v>220</v>
      </c>
      <c r="E223" s="42"/>
      <c r="F223" s="233" t="s">
        <v>2573</v>
      </c>
      <c r="G223" s="42"/>
      <c r="H223" s="42"/>
      <c r="I223" s="234"/>
      <c r="J223" s="234"/>
      <c r="K223" s="42"/>
      <c r="L223" s="42"/>
      <c r="M223" s="46"/>
      <c r="N223" s="235"/>
      <c r="O223" s="236"/>
      <c r="P223" s="86"/>
      <c r="Q223" s="86"/>
      <c r="R223" s="86"/>
      <c r="S223" s="86"/>
      <c r="T223" s="86"/>
      <c r="U223" s="86"/>
      <c r="V223" s="86"/>
      <c r="W223" s="86"/>
      <c r="X223" s="87"/>
      <c r="Y223" s="40"/>
      <c r="Z223" s="40"/>
      <c r="AA223" s="40"/>
      <c r="AB223" s="40"/>
      <c r="AC223" s="40"/>
      <c r="AD223" s="40"/>
      <c r="AE223" s="40"/>
      <c r="AT223" s="19" t="s">
        <v>220</v>
      </c>
      <c r="AU223" s="19" t="s">
        <v>229</v>
      </c>
    </row>
    <row r="224" s="2" customFormat="1" ht="16.5" customHeight="1">
      <c r="A224" s="40"/>
      <c r="B224" s="41"/>
      <c r="C224" s="218" t="s">
        <v>556</v>
      </c>
      <c r="D224" s="218" t="s">
        <v>213</v>
      </c>
      <c r="E224" s="219" t="s">
        <v>1646</v>
      </c>
      <c r="F224" s="220" t="s">
        <v>1614</v>
      </c>
      <c r="G224" s="221" t="s">
        <v>688</v>
      </c>
      <c r="H224" s="222">
        <v>135</v>
      </c>
      <c r="I224" s="223"/>
      <c r="J224" s="223"/>
      <c r="K224" s="224">
        <f>ROUND(P224*H224,2)</f>
        <v>0</v>
      </c>
      <c r="L224" s="220" t="s">
        <v>22</v>
      </c>
      <c r="M224" s="46"/>
      <c r="N224" s="225" t="s">
        <v>22</v>
      </c>
      <c r="O224" s="226" t="s">
        <v>46</v>
      </c>
      <c r="P224" s="227">
        <f>I224+J224</f>
        <v>0</v>
      </c>
      <c r="Q224" s="227">
        <f>ROUND(I224*H224,2)</f>
        <v>0</v>
      </c>
      <c r="R224" s="227">
        <f>ROUND(J224*H224,2)</f>
        <v>0</v>
      </c>
      <c r="S224" s="86"/>
      <c r="T224" s="228">
        <f>S224*H224</f>
        <v>0</v>
      </c>
      <c r="U224" s="228">
        <v>0</v>
      </c>
      <c r="V224" s="228">
        <f>U224*H224</f>
        <v>0</v>
      </c>
      <c r="W224" s="228">
        <v>0</v>
      </c>
      <c r="X224" s="229">
        <f>W224*H224</f>
        <v>0</v>
      </c>
      <c r="Y224" s="40"/>
      <c r="Z224" s="40"/>
      <c r="AA224" s="40"/>
      <c r="AB224" s="40"/>
      <c r="AC224" s="40"/>
      <c r="AD224" s="40"/>
      <c r="AE224" s="40"/>
      <c r="AR224" s="230" t="s">
        <v>218</v>
      </c>
      <c r="AT224" s="230" t="s">
        <v>213</v>
      </c>
      <c r="AU224" s="230" t="s">
        <v>229</v>
      </c>
      <c r="AY224" s="19" t="s">
        <v>211</v>
      </c>
      <c r="BE224" s="231">
        <f>IF(O224="základní",K224,0)</f>
        <v>0</v>
      </c>
      <c r="BF224" s="231">
        <f>IF(O224="snížená",K224,0)</f>
        <v>0</v>
      </c>
      <c r="BG224" s="231">
        <f>IF(O224="zákl. přenesená",K224,0)</f>
        <v>0</v>
      </c>
      <c r="BH224" s="231">
        <f>IF(O224="sníž. přenesená",K224,0)</f>
        <v>0</v>
      </c>
      <c r="BI224" s="231">
        <f>IF(O224="nulová",K224,0)</f>
        <v>0</v>
      </c>
      <c r="BJ224" s="19" t="s">
        <v>84</v>
      </c>
      <c r="BK224" s="231">
        <f>ROUND(P224*H224,2)</f>
        <v>0</v>
      </c>
      <c r="BL224" s="19" t="s">
        <v>218</v>
      </c>
      <c r="BM224" s="230" t="s">
        <v>3209</v>
      </c>
    </row>
    <row r="225" s="2" customFormat="1">
      <c r="A225" s="40"/>
      <c r="B225" s="41"/>
      <c r="C225" s="42"/>
      <c r="D225" s="232" t="s">
        <v>220</v>
      </c>
      <c r="E225" s="42"/>
      <c r="F225" s="233" t="s">
        <v>1614</v>
      </c>
      <c r="G225" s="42"/>
      <c r="H225" s="42"/>
      <c r="I225" s="234"/>
      <c r="J225" s="234"/>
      <c r="K225" s="42"/>
      <c r="L225" s="42"/>
      <c r="M225" s="46"/>
      <c r="N225" s="235"/>
      <c r="O225" s="236"/>
      <c r="P225" s="86"/>
      <c r="Q225" s="86"/>
      <c r="R225" s="86"/>
      <c r="S225" s="86"/>
      <c r="T225" s="86"/>
      <c r="U225" s="86"/>
      <c r="V225" s="86"/>
      <c r="W225" s="86"/>
      <c r="X225" s="87"/>
      <c r="Y225" s="40"/>
      <c r="Z225" s="40"/>
      <c r="AA225" s="40"/>
      <c r="AB225" s="40"/>
      <c r="AC225" s="40"/>
      <c r="AD225" s="40"/>
      <c r="AE225" s="40"/>
      <c r="AT225" s="19" t="s">
        <v>220</v>
      </c>
      <c r="AU225" s="19" t="s">
        <v>229</v>
      </c>
    </row>
    <row r="226" s="2" customFormat="1" ht="16.5" customHeight="1">
      <c r="A226" s="40"/>
      <c r="B226" s="41"/>
      <c r="C226" s="218" t="s">
        <v>562</v>
      </c>
      <c r="D226" s="218" t="s">
        <v>213</v>
      </c>
      <c r="E226" s="219" t="s">
        <v>1649</v>
      </c>
      <c r="F226" s="220" t="s">
        <v>1617</v>
      </c>
      <c r="G226" s="221" t="s">
        <v>688</v>
      </c>
      <c r="H226" s="222">
        <v>3</v>
      </c>
      <c r="I226" s="223"/>
      <c r="J226" s="223"/>
      <c r="K226" s="224">
        <f>ROUND(P226*H226,2)</f>
        <v>0</v>
      </c>
      <c r="L226" s="220" t="s">
        <v>22</v>
      </c>
      <c r="M226" s="46"/>
      <c r="N226" s="225" t="s">
        <v>22</v>
      </c>
      <c r="O226" s="226" t="s">
        <v>46</v>
      </c>
      <c r="P226" s="227">
        <f>I226+J226</f>
        <v>0</v>
      </c>
      <c r="Q226" s="227">
        <f>ROUND(I226*H226,2)</f>
        <v>0</v>
      </c>
      <c r="R226" s="227">
        <f>ROUND(J226*H226,2)</f>
        <v>0</v>
      </c>
      <c r="S226" s="86"/>
      <c r="T226" s="228">
        <f>S226*H226</f>
        <v>0</v>
      </c>
      <c r="U226" s="228">
        <v>0</v>
      </c>
      <c r="V226" s="228">
        <f>U226*H226</f>
        <v>0</v>
      </c>
      <c r="W226" s="228">
        <v>0</v>
      </c>
      <c r="X226" s="229">
        <f>W226*H226</f>
        <v>0</v>
      </c>
      <c r="Y226" s="40"/>
      <c r="Z226" s="40"/>
      <c r="AA226" s="40"/>
      <c r="AB226" s="40"/>
      <c r="AC226" s="40"/>
      <c r="AD226" s="40"/>
      <c r="AE226" s="40"/>
      <c r="AR226" s="230" t="s">
        <v>218</v>
      </c>
      <c r="AT226" s="230" t="s">
        <v>213</v>
      </c>
      <c r="AU226" s="230" t="s">
        <v>229</v>
      </c>
      <c r="AY226" s="19" t="s">
        <v>211</v>
      </c>
      <c r="BE226" s="231">
        <f>IF(O226="základní",K226,0)</f>
        <v>0</v>
      </c>
      <c r="BF226" s="231">
        <f>IF(O226="snížená",K226,0)</f>
        <v>0</v>
      </c>
      <c r="BG226" s="231">
        <f>IF(O226="zákl. přenesená",K226,0)</f>
        <v>0</v>
      </c>
      <c r="BH226" s="231">
        <f>IF(O226="sníž. přenesená",K226,0)</f>
        <v>0</v>
      </c>
      <c r="BI226" s="231">
        <f>IF(O226="nulová",K226,0)</f>
        <v>0</v>
      </c>
      <c r="BJ226" s="19" t="s">
        <v>84</v>
      </c>
      <c r="BK226" s="231">
        <f>ROUND(P226*H226,2)</f>
        <v>0</v>
      </c>
      <c r="BL226" s="19" t="s">
        <v>218</v>
      </c>
      <c r="BM226" s="230" t="s">
        <v>3210</v>
      </c>
    </row>
    <row r="227" s="2" customFormat="1">
      <c r="A227" s="40"/>
      <c r="B227" s="41"/>
      <c r="C227" s="42"/>
      <c r="D227" s="232" t="s">
        <v>220</v>
      </c>
      <c r="E227" s="42"/>
      <c r="F227" s="233" t="s">
        <v>1617</v>
      </c>
      <c r="G227" s="42"/>
      <c r="H227" s="42"/>
      <c r="I227" s="234"/>
      <c r="J227" s="234"/>
      <c r="K227" s="42"/>
      <c r="L227" s="42"/>
      <c r="M227" s="46"/>
      <c r="N227" s="235"/>
      <c r="O227" s="236"/>
      <c r="P227" s="86"/>
      <c r="Q227" s="86"/>
      <c r="R227" s="86"/>
      <c r="S227" s="86"/>
      <c r="T227" s="86"/>
      <c r="U227" s="86"/>
      <c r="V227" s="86"/>
      <c r="W227" s="86"/>
      <c r="X227" s="87"/>
      <c r="Y227" s="40"/>
      <c r="Z227" s="40"/>
      <c r="AA227" s="40"/>
      <c r="AB227" s="40"/>
      <c r="AC227" s="40"/>
      <c r="AD227" s="40"/>
      <c r="AE227" s="40"/>
      <c r="AT227" s="19" t="s">
        <v>220</v>
      </c>
      <c r="AU227" s="19" t="s">
        <v>229</v>
      </c>
    </row>
    <row r="228" s="2" customFormat="1" ht="21.75" customHeight="1">
      <c r="A228" s="40"/>
      <c r="B228" s="41"/>
      <c r="C228" s="218" t="s">
        <v>569</v>
      </c>
      <c r="D228" s="218" t="s">
        <v>213</v>
      </c>
      <c r="E228" s="219" t="s">
        <v>1652</v>
      </c>
      <c r="F228" s="220" t="s">
        <v>2589</v>
      </c>
      <c r="G228" s="221" t="s">
        <v>688</v>
      </c>
      <c r="H228" s="222">
        <v>3</v>
      </c>
      <c r="I228" s="223"/>
      <c r="J228" s="223"/>
      <c r="K228" s="224">
        <f>ROUND(P228*H228,2)</f>
        <v>0</v>
      </c>
      <c r="L228" s="220" t="s">
        <v>22</v>
      </c>
      <c r="M228" s="46"/>
      <c r="N228" s="225" t="s">
        <v>22</v>
      </c>
      <c r="O228" s="226" t="s">
        <v>46</v>
      </c>
      <c r="P228" s="227">
        <f>I228+J228</f>
        <v>0</v>
      </c>
      <c r="Q228" s="227">
        <f>ROUND(I228*H228,2)</f>
        <v>0</v>
      </c>
      <c r="R228" s="227">
        <f>ROUND(J228*H228,2)</f>
        <v>0</v>
      </c>
      <c r="S228" s="86"/>
      <c r="T228" s="228">
        <f>S228*H228</f>
        <v>0</v>
      </c>
      <c r="U228" s="228">
        <v>0</v>
      </c>
      <c r="V228" s="228">
        <f>U228*H228</f>
        <v>0</v>
      </c>
      <c r="W228" s="228">
        <v>0</v>
      </c>
      <c r="X228" s="229">
        <f>W228*H228</f>
        <v>0</v>
      </c>
      <c r="Y228" s="40"/>
      <c r="Z228" s="40"/>
      <c r="AA228" s="40"/>
      <c r="AB228" s="40"/>
      <c r="AC228" s="40"/>
      <c r="AD228" s="40"/>
      <c r="AE228" s="40"/>
      <c r="AR228" s="230" t="s">
        <v>218</v>
      </c>
      <c r="AT228" s="230" t="s">
        <v>213</v>
      </c>
      <c r="AU228" s="230" t="s">
        <v>229</v>
      </c>
      <c r="AY228" s="19" t="s">
        <v>211</v>
      </c>
      <c r="BE228" s="231">
        <f>IF(O228="základní",K228,0)</f>
        <v>0</v>
      </c>
      <c r="BF228" s="231">
        <f>IF(O228="snížená",K228,0)</f>
        <v>0</v>
      </c>
      <c r="BG228" s="231">
        <f>IF(O228="zákl. přenesená",K228,0)</f>
        <v>0</v>
      </c>
      <c r="BH228" s="231">
        <f>IF(O228="sníž. přenesená",K228,0)</f>
        <v>0</v>
      </c>
      <c r="BI228" s="231">
        <f>IF(O228="nulová",K228,0)</f>
        <v>0</v>
      </c>
      <c r="BJ228" s="19" t="s">
        <v>84</v>
      </c>
      <c r="BK228" s="231">
        <f>ROUND(P228*H228,2)</f>
        <v>0</v>
      </c>
      <c r="BL228" s="19" t="s">
        <v>218</v>
      </c>
      <c r="BM228" s="230" t="s">
        <v>3211</v>
      </c>
    </row>
    <row r="229" s="2" customFormat="1">
      <c r="A229" s="40"/>
      <c r="B229" s="41"/>
      <c r="C229" s="42"/>
      <c r="D229" s="232" t="s">
        <v>220</v>
      </c>
      <c r="E229" s="42"/>
      <c r="F229" s="233" t="s">
        <v>2589</v>
      </c>
      <c r="G229" s="42"/>
      <c r="H229" s="42"/>
      <c r="I229" s="234"/>
      <c r="J229" s="234"/>
      <c r="K229" s="42"/>
      <c r="L229" s="42"/>
      <c r="M229" s="46"/>
      <c r="N229" s="235"/>
      <c r="O229" s="236"/>
      <c r="P229" s="86"/>
      <c r="Q229" s="86"/>
      <c r="R229" s="86"/>
      <c r="S229" s="86"/>
      <c r="T229" s="86"/>
      <c r="U229" s="86"/>
      <c r="V229" s="86"/>
      <c r="W229" s="86"/>
      <c r="X229" s="87"/>
      <c r="Y229" s="40"/>
      <c r="Z229" s="40"/>
      <c r="AA229" s="40"/>
      <c r="AB229" s="40"/>
      <c r="AC229" s="40"/>
      <c r="AD229" s="40"/>
      <c r="AE229" s="40"/>
      <c r="AT229" s="19" t="s">
        <v>220</v>
      </c>
      <c r="AU229" s="19" t="s">
        <v>229</v>
      </c>
    </row>
    <row r="230" s="2" customFormat="1" ht="16.5" customHeight="1">
      <c r="A230" s="40"/>
      <c r="B230" s="41"/>
      <c r="C230" s="218" t="s">
        <v>574</v>
      </c>
      <c r="D230" s="218" t="s">
        <v>213</v>
      </c>
      <c r="E230" s="219" t="s">
        <v>1655</v>
      </c>
      <c r="F230" s="220" t="s">
        <v>1620</v>
      </c>
      <c r="G230" s="221" t="s">
        <v>345</v>
      </c>
      <c r="H230" s="222">
        <v>6</v>
      </c>
      <c r="I230" s="223"/>
      <c r="J230" s="223"/>
      <c r="K230" s="224">
        <f>ROUND(P230*H230,2)</f>
        <v>0</v>
      </c>
      <c r="L230" s="220" t="s">
        <v>22</v>
      </c>
      <c r="M230" s="46"/>
      <c r="N230" s="225" t="s">
        <v>22</v>
      </c>
      <c r="O230" s="226" t="s">
        <v>46</v>
      </c>
      <c r="P230" s="227">
        <f>I230+J230</f>
        <v>0</v>
      </c>
      <c r="Q230" s="227">
        <f>ROUND(I230*H230,2)</f>
        <v>0</v>
      </c>
      <c r="R230" s="227">
        <f>ROUND(J230*H230,2)</f>
        <v>0</v>
      </c>
      <c r="S230" s="86"/>
      <c r="T230" s="228">
        <f>S230*H230</f>
        <v>0</v>
      </c>
      <c r="U230" s="228">
        <v>0</v>
      </c>
      <c r="V230" s="228">
        <f>U230*H230</f>
        <v>0</v>
      </c>
      <c r="W230" s="228">
        <v>0</v>
      </c>
      <c r="X230" s="229">
        <f>W230*H230</f>
        <v>0</v>
      </c>
      <c r="Y230" s="40"/>
      <c r="Z230" s="40"/>
      <c r="AA230" s="40"/>
      <c r="AB230" s="40"/>
      <c r="AC230" s="40"/>
      <c r="AD230" s="40"/>
      <c r="AE230" s="40"/>
      <c r="AR230" s="230" t="s">
        <v>218</v>
      </c>
      <c r="AT230" s="230" t="s">
        <v>213</v>
      </c>
      <c r="AU230" s="230" t="s">
        <v>229</v>
      </c>
      <c r="AY230" s="19" t="s">
        <v>211</v>
      </c>
      <c r="BE230" s="231">
        <f>IF(O230="základní",K230,0)</f>
        <v>0</v>
      </c>
      <c r="BF230" s="231">
        <f>IF(O230="snížená",K230,0)</f>
        <v>0</v>
      </c>
      <c r="BG230" s="231">
        <f>IF(O230="zákl. přenesená",K230,0)</f>
        <v>0</v>
      </c>
      <c r="BH230" s="231">
        <f>IF(O230="sníž. přenesená",K230,0)</f>
        <v>0</v>
      </c>
      <c r="BI230" s="231">
        <f>IF(O230="nulová",K230,0)</f>
        <v>0</v>
      </c>
      <c r="BJ230" s="19" t="s">
        <v>84</v>
      </c>
      <c r="BK230" s="231">
        <f>ROUND(P230*H230,2)</f>
        <v>0</v>
      </c>
      <c r="BL230" s="19" t="s">
        <v>218</v>
      </c>
      <c r="BM230" s="230" t="s">
        <v>3212</v>
      </c>
    </row>
    <row r="231" s="2" customFormat="1">
      <c r="A231" s="40"/>
      <c r="B231" s="41"/>
      <c r="C231" s="42"/>
      <c r="D231" s="232" t="s">
        <v>220</v>
      </c>
      <c r="E231" s="42"/>
      <c r="F231" s="233" t="s">
        <v>1622</v>
      </c>
      <c r="G231" s="42"/>
      <c r="H231" s="42"/>
      <c r="I231" s="234"/>
      <c r="J231" s="234"/>
      <c r="K231" s="42"/>
      <c r="L231" s="42"/>
      <c r="M231" s="46"/>
      <c r="N231" s="235"/>
      <c r="O231" s="236"/>
      <c r="P231" s="86"/>
      <c r="Q231" s="86"/>
      <c r="R231" s="86"/>
      <c r="S231" s="86"/>
      <c r="T231" s="86"/>
      <c r="U231" s="86"/>
      <c r="V231" s="86"/>
      <c r="W231" s="86"/>
      <c r="X231" s="87"/>
      <c r="Y231" s="40"/>
      <c r="Z231" s="40"/>
      <c r="AA231" s="40"/>
      <c r="AB231" s="40"/>
      <c r="AC231" s="40"/>
      <c r="AD231" s="40"/>
      <c r="AE231" s="40"/>
      <c r="AT231" s="19" t="s">
        <v>220</v>
      </c>
      <c r="AU231" s="19" t="s">
        <v>229</v>
      </c>
    </row>
    <row r="232" s="2" customFormat="1" ht="16.5" customHeight="1">
      <c r="A232" s="40"/>
      <c r="B232" s="41"/>
      <c r="C232" s="218" t="s">
        <v>580</v>
      </c>
      <c r="D232" s="218" t="s">
        <v>213</v>
      </c>
      <c r="E232" s="219" t="s">
        <v>2559</v>
      </c>
      <c r="F232" s="220" t="s">
        <v>1641</v>
      </c>
      <c r="G232" s="221" t="s">
        <v>629</v>
      </c>
      <c r="H232" s="222">
        <v>2</v>
      </c>
      <c r="I232" s="223"/>
      <c r="J232" s="223"/>
      <c r="K232" s="224">
        <f>ROUND(P232*H232,2)</f>
        <v>0</v>
      </c>
      <c r="L232" s="220" t="s">
        <v>22</v>
      </c>
      <c r="M232" s="46"/>
      <c r="N232" s="225" t="s">
        <v>22</v>
      </c>
      <c r="O232" s="226" t="s">
        <v>46</v>
      </c>
      <c r="P232" s="227">
        <f>I232+J232</f>
        <v>0</v>
      </c>
      <c r="Q232" s="227">
        <f>ROUND(I232*H232,2)</f>
        <v>0</v>
      </c>
      <c r="R232" s="227">
        <f>ROUND(J232*H232,2)</f>
        <v>0</v>
      </c>
      <c r="S232" s="86"/>
      <c r="T232" s="228">
        <f>S232*H232</f>
        <v>0</v>
      </c>
      <c r="U232" s="228">
        <v>0</v>
      </c>
      <c r="V232" s="228">
        <f>U232*H232</f>
        <v>0</v>
      </c>
      <c r="W232" s="228">
        <v>0</v>
      </c>
      <c r="X232" s="229">
        <f>W232*H232</f>
        <v>0</v>
      </c>
      <c r="Y232" s="40"/>
      <c r="Z232" s="40"/>
      <c r="AA232" s="40"/>
      <c r="AB232" s="40"/>
      <c r="AC232" s="40"/>
      <c r="AD232" s="40"/>
      <c r="AE232" s="40"/>
      <c r="AR232" s="230" t="s">
        <v>218</v>
      </c>
      <c r="AT232" s="230" t="s">
        <v>213</v>
      </c>
      <c r="AU232" s="230" t="s">
        <v>229</v>
      </c>
      <c r="AY232" s="19" t="s">
        <v>211</v>
      </c>
      <c r="BE232" s="231">
        <f>IF(O232="základní",K232,0)</f>
        <v>0</v>
      </c>
      <c r="BF232" s="231">
        <f>IF(O232="snížená",K232,0)</f>
        <v>0</v>
      </c>
      <c r="BG232" s="231">
        <f>IF(O232="zákl. přenesená",K232,0)</f>
        <v>0</v>
      </c>
      <c r="BH232" s="231">
        <f>IF(O232="sníž. přenesená",K232,0)</f>
        <v>0</v>
      </c>
      <c r="BI232" s="231">
        <f>IF(O232="nulová",K232,0)</f>
        <v>0</v>
      </c>
      <c r="BJ232" s="19" t="s">
        <v>84</v>
      </c>
      <c r="BK232" s="231">
        <f>ROUND(P232*H232,2)</f>
        <v>0</v>
      </c>
      <c r="BL232" s="19" t="s">
        <v>218</v>
      </c>
      <c r="BM232" s="230" t="s">
        <v>3213</v>
      </c>
    </row>
    <row r="233" s="2" customFormat="1">
      <c r="A233" s="40"/>
      <c r="B233" s="41"/>
      <c r="C233" s="42"/>
      <c r="D233" s="232" t="s">
        <v>220</v>
      </c>
      <c r="E233" s="42"/>
      <c r="F233" s="233" t="s">
        <v>1641</v>
      </c>
      <c r="G233" s="42"/>
      <c r="H233" s="42"/>
      <c r="I233" s="234"/>
      <c r="J233" s="234"/>
      <c r="K233" s="42"/>
      <c r="L233" s="42"/>
      <c r="M233" s="46"/>
      <c r="N233" s="235"/>
      <c r="O233" s="236"/>
      <c r="P233" s="86"/>
      <c r="Q233" s="86"/>
      <c r="R233" s="86"/>
      <c r="S233" s="86"/>
      <c r="T233" s="86"/>
      <c r="U233" s="86"/>
      <c r="V233" s="86"/>
      <c r="W233" s="86"/>
      <c r="X233" s="87"/>
      <c r="Y233" s="40"/>
      <c r="Z233" s="40"/>
      <c r="AA233" s="40"/>
      <c r="AB233" s="40"/>
      <c r="AC233" s="40"/>
      <c r="AD233" s="40"/>
      <c r="AE233" s="40"/>
      <c r="AT233" s="19" t="s">
        <v>220</v>
      </c>
      <c r="AU233" s="19" t="s">
        <v>229</v>
      </c>
    </row>
    <row r="234" s="2" customFormat="1" ht="16.5" customHeight="1">
      <c r="A234" s="40"/>
      <c r="B234" s="41"/>
      <c r="C234" s="218" t="s">
        <v>586</v>
      </c>
      <c r="D234" s="218" t="s">
        <v>213</v>
      </c>
      <c r="E234" s="219" t="s">
        <v>2562</v>
      </c>
      <c r="F234" s="220" t="s">
        <v>2603</v>
      </c>
      <c r="G234" s="221" t="s">
        <v>688</v>
      </c>
      <c r="H234" s="222">
        <v>45</v>
      </c>
      <c r="I234" s="223"/>
      <c r="J234" s="223"/>
      <c r="K234" s="224">
        <f>ROUND(P234*H234,2)</f>
        <v>0</v>
      </c>
      <c r="L234" s="220" t="s">
        <v>22</v>
      </c>
      <c r="M234" s="46"/>
      <c r="N234" s="225" t="s">
        <v>22</v>
      </c>
      <c r="O234" s="226" t="s">
        <v>46</v>
      </c>
      <c r="P234" s="227">
        <f>I234+J234</f>
        <v>0</v>
      </c>
      <c r="Q234" s="227">
        <f>ROUND(I234*H234,2)</f>
        <v>0</v>
      </c>
      <c r="R234" s="227">
        <f>ROUND(J234*H234,2)</f>
        <v>0</v>
      </c>
      <c r="S234" s="86"/>
      <c r="T234" s="228">
        <f>S234*H234</f>
        <v>0</v>
      </c>
      <c r="U234" s="228">
        <v>0</v>
      </c>
      <c r="V234" s="228">
        <f>U234*H234</f>
        <v>0</v>
      </c>
      <c r="W234" s="228">
        <v>0</v>
      </c>
      <c r="X234" s="229">
        <f>W234*H234</f>
        <v>0</v>
      </c>
      <c r="Y234" s="40"/>
      <c r="Z234" s="40"/>
      <c r="AA234" s="40"/>
      <c r="AB234" s="40"/>
      <c r="AC234" s="40"/>
      <c r="AD234" s="40"/>
      <c r="AE234" s="40"/>
      <c r="AR234" s="230" t="s">
        <v>218</v>
      </c>
      <c r="AT234" s="230" t="s">
        <v>213</v>
      </c>
      <c r="AU234" s="230" t="s">
        <v>229</v>
      </c>
      <c r="AY234" s="19" t="s">
        <v>211</v>
      </c>
      <c r="BE234" s="231">
        <f>IF(O234="základní",K234,0)</f>
        <v>0</v>
      </c>
      <c r="BF234" s="231">
        <f>IF(O234="snížená",K234,0)</f>
        <v>0</v>
      </c>
      <c r="BG234" s="231">
        <f>IF(O234="zákl. přenesená",K234,0)</f>
        <v>0</v>
      </c>
      <c r="BH234" s="231">
        <f>IF(O234="sníž. přenesená",K234,0)</f>
        <v>0</v>
      </c>
      <c r="BI234" s="231">
        <f>IF(O234="nulová",K234,0)</f>
        <v>0</v>
      </c>
      <c r="BJ234" s="19" t="s">
        <v>84</v>
      </c>
      <c r="BK234" s="231">
        <f>ROUND(P234*H234,2)</f>
        <v>0</v>
      </c>
      <c r="BL234" s="19" t="s">
        <v>218</v>
      </c>
      <c r="BM234" s="230" t="s">
        <v>3214</v>
      </c>
    </row>
    <row r="235" s="2" customFormat="1">
      <c r="A235" s="40"/>
      <c r="B235" s="41"/>
      <c r="C235" s="42"/>
      <c r="D235" s="232" t="s">
        <v>220</v>
      </c>
      <c r="E235" s="42"/>
      <c r="F235" s="233" t="s">
        <v>2603</v>
      </c>
      <c r="G235" s="42"/>
      <c r="H235" s="42"/>
      <c r="I235" s="234"/>
      <c r="J235" s="234"/>
      <c r="K235" s="42"/>
      <c r="L235" s="42"/>
      <c r="M235" s="46"/>
      <c r="N235" s="235"/>
      <c r="O235" s="236"/>
      <c r="P235" s="86"/>
      <c r="Q235" s="86"/>
      <c r="R235" s="86"/>
      <c r="S235" s="86"/>
      <c r="T235" s="86"/>
      <c r="U235" s="86"/>
      <c r="V235" s="86"/>
      <c r="W235" s="86"/>
      <c r="X235" s="87"/>
      <c r="Y235" s="40"/>
      <c r="Z235" s="40"/>
      <c r="AA235" s="40"/>
      <c r="AB235" s="40"/>
      <c r="AC235" s="40"/>
      <c r="AD235" s="40"/>
      <c r="AE235" s="40"/>
      <c r="AT235" s="19" t="s">
        <v>220</v>
      </c>
      <c r="AU235" s="19" t="s">
        <v>229</v>
      </c>
    </row>
    <row r="236" s="2" customFormat="1" ht="16.5" customHeight="1">
      <c r="A236" s="40"/>
      <c r="B236" s="41"/>
      <c r="C236" s="218" t="s">
        <v>592</v>
      </c>
      <c r="D236" s="218" t="s">
        <v>213</v>
      </c>
      <c r="E236" s="219" t="s">
        <v>2564</v>
      </c>
      <c r="F236" s="220" t="s">
        <v>1650</v>
      </c>
      <c r="G236" s="221" t="s">
        <v>688</v>
      </c>
      <c r="H236" s="222">
        <v>8</v>
      </c>
      <c r="I236" s="223"/>
      <c r="J236" s="223"/>
      <c r="K236" s="224">
        <f>ROUND(P236*H236,2)</f>
        <v>0</v>
      </c>
      <c r="L236" s="220" t="s">
        <v>22</v>
      </c>
      <c r="M236" s="46"/>
      <c r="N236" s="225" t="s">
        <v>22</v>
      </c>
      <c r="O236" s="226" t="s">
        <v>46</v>
      </c>
      <c r="P236" s="227">
        <f>I236+J236</f>
        <v>0</v>
      </c>
      <c r="Q236" s="227">
        <f>ROUND(I236*H236,2)</f>
        <v>0</v>
      </c>
      <c r="R236" s="227">
        <f>ROUND(J236*H236,2)</f>
        <v>0</v>
      </c>
      <c r="S236" s="86"/>
      <c r="T236" s="228">
        <f>S236*H236</f>
        <v>0</v>
      </c>
      <c r="U236" s="228">
        <v>0</v>
      </c>
      <c r="V236" s="228">
        <f>U236*H236</f>
        <v>0</v>
      </c>
      <c r="W236" s="228">
        <v>0</v>
      </c>
      <c r="X236" s="229">
        <f>W236*H236</f>
        <v>0</v>
      </c>
      <c r="Y236" s="40"/>
      <c r="Z236" s="40"/>
      <c r="AA236" s="40"/>
      <c r="AB236" s="40"/>
      <c r="AC236" s="40"/>
      <c r="AD236" s="40"/>
      <c r="AE236" s="40"/>
      <c r="AR236" s="230" t="s">
        <v>218</v>
      </c>
      <c r="AT236" s="230" t="s">
        <v>213</v>
      </c>
      <c r="AU236" s="230" t="s">
        <v>229</v>
      </c>
      <c r="AY236" s="19" t="s">
        <v>211</v>
      </c>
      <c r="BE236" s="231">
        <f>IF(O236="základní",K236,0)</f>
        <v>0</v>
      </c>
      <c r="BF236" s="231">
        <f>IF(O236="snížená",K236,0)</f>
        <v>0</v>
      </c>
      <c r="BG236" s="231">
        <f>IF(O236="zákl. přenesená",K236,0)</f>
        <v>0</v>
      </c>
      <c r="BH236" s="231">
        <f>IF(O236="sníž. přenesená",K236,0)</f>
        <v>0</v>
      </c>
      <c r="BI236" s="231">
        <f>IF(O236="nulová",K236,0)</f>
        <v>0</v>
      </c>
      <c r="BJ236" s="19" t="s">
        <v>84</v>
      </c>
      <c r="BK236" s="231">
        <f>ROUND(P236*H236,2)</f>
        <v>0</v>
      </c>
      <c r="BL236" s="19" t="s">
        <v>218</v>
      </c>
      <c r="BM236" s="230" t="s">
        <v>3215</v>
      </c>
    </row>
    <row r="237" s="2" customFormat="1">
      <c r="A237" s="40"/>
      <c r="B237" s="41"/>
      <c r="C237" s="42"/>
      <c r="D237" s="232" t="s">
        <v>220</v>
      </c>
      <c r="E237" s="42"/>
      <c r="F237" s="233" t="s">
        <v>1650</v>
      </c>
      <c r="G237" s="42"/>
      <c r="H237" s="42"/>
      <c r="I237" s="234"/>
      <c r="J237" s="234"/>
      <c r="K237" s="42"/>
      <c r="L237" s="42"/>
      <c r="M237" s="46"/>
      <c r="N237" s="235"/>
      <c r="O237" s="236"/>
      <c r="P237" s="86"/>
      <c r="Q237" s="86"/>
      <c r="R237" s="86"/>
      <c r="S237" s="86"/>
      <c r="T237" s="86"/>
      <c r="U237" s="86"/>
      <c r="V237" s="86"/>
      <c r="W237" s="86"/>
      <c r="X237" s="87"/>
      <c r="Y237" s="40"/>
      <c r="Z237" s="40"/>
      <c r="AA237" s="40"/>
      <c r="AB237" s="40"/>
      <c r="AC237" s="40"/>
      <c r="AD237" s="40"/>
      <c r="AE237" s="40"/>
      <c r="AT237" s="19" t="s">
        <v>220</v>
      </c>
      <c r="AU237" s="19" t="s">
        <v>229</v>
      </c>
    </row>
    <row r="238" s="2" customFormat="1" ht="16.5" customHeight="1">
      <c r="A238" s="40"/>
      <c r="B238" s="41"/>
      <c r="C238" s="218" t="s">
        <v>597</v>
      </c>
      <c r="D238" s="218" t="s">
        <v>213</v>
      </c>
      <c r="E238" s="219" t="s">
        <v>2567</v>
      </c>
      <c r="F238" s="220" t="s">
        <v>1653</v>
      </c>
      <c r="G238" s="221" t="s">
        <v>345</v>
      </c>
      <c r="H238" s="222">
        <v>286</v>
      </c>
      <c r="I238" s="223"/>
      <c r="J238" s="223"/>
      <c r="K238" s="224">
        <f>ROUND(P238*H238,2)</f>
        <v>0</v>
      </c>
      <c r="L238" s="220" t="s">
        <v>22</v>
      </c>
      <c r="M238" s="46"/>
      <c r="N238" s="225" t="s">
        <v>22</v>
      </c>
      <c r="O238" s="226" t="s">
        <v>46</v>
      </c>
      <c r="P238" s="227">
        <f>I238+J238</f>
        <v>0</v>
      </c>
      <c r="Q238" s="227">
        <f>ROUND(I238*H238,2)</f>
        <v>0</v>
      </c>
      <c r="R238" s="227">
        <f>ROUND(J238*H238,2)</f>
        <v>0</v>
      </c>
      <c r="S238" s="86"/>
      <c r="T238" s="228">
        <f>S238*H238</f>
        <v>0</v>
      </c>
      <c r="U238" s="228">
        <v>0</v>
      </c>
      <c r="V238" s="228">
        <f>U238*H238</f>
        <v>0</v>
      </c>
      <c r="W238" s="228">
        <v>0</v>
      </c>
      <c r="X238" s="229">
        <f>W238*H238</f>
        <v>0</v>
      </c>
      <c r="Y238" s="40"/>
      <c r="Z238" s="40"/>
      <c r="AA238" s="40"/>
      <c r="AB238" s="40"/>
      <c r="AC238" s="40"/>
      <c r="AD238" s="40"/>
      <c r="AE238" s="40"/>
      <c r="AR238" s="230" t="s">
        <v>218</v>
      </c>
      <c r="AT238" s="230" t="s">
        <v>213</v>
      </c>
      <c r="AU238" s="230" t="s">
        <v>229</v>
      </c>
      <c r="AY238" s="19" t="s">
        <v>211</v>
      </c>
      <c r="BE238" s="231">
        <f>IF(O238="základní",K238,0)</f>
        <v>0</v>
      </c>
      <c r="BF238" s="231">
        <f>IF(O238="snížená",K238,0)</f>
        <v>0</v>
      </c>
      <c r="BG238" s="231">
        <f>IF(O238="zákl. přenesená",K238,0)</f>
        <v>0</v>
      </c>
      <c r="BH238" s="231">
        <f>IF(O238="sníž. přenesená",K238,0)</f>
        <v>0</v>
      </c>
      <c r="BI238" s="231">
        <f>IF(O238="nulová",K238,0)</f>
        <v>0</v>
      </c>
      <c r="BJ238" s="19" t="s">
        <v>84</v>
      </c>
      <c r="BK238" s="231">
        <f>ROUND(P238*H238,2)</f>
        <v>0</v>
      </c>
      <c r="BL238" s="19" t="s">
        <v>218</v>
      </c>
      <c r="BM238" s="230" t="s">
        <v>3216</v>
      </c>
    </row>
    <row r="239" s="2" customFormat="1">
      <c r="A239" s="40"/>
      <c r="B239" s="41"/>
      <c r="C239" s="42"/>
      <c r="D239" s="232" t="s">
        <v>220</v>
      </c>
      <c r="E239" s="42"/>
      <c r="F239" s="233" t="s">
        <v>1653</v>
      </c>
      <c r="G239" s="42"/>
      <c r="H239" s="42"/>
      <c r="I239" s="234"/>
      <c r="J239" s="234"/>
      <c r="K239" s="42"/>
      <c r="L239" s="42"/>
      <c r="M239" s="46"/>
      <c r="N239" s="235"/>
      <c r="O239" s="236"/>
      <c r="P239" s="86"/>
      <c r="Q239" s="86"/>
      <c r="R239" s="86"/>
      <c r="S239" s="86"/>
      <c r="T239" s="86"/>
      <c r="U239" s="86"/>
      <c r="V239" s="86"/>
      <c r="W239" s="86"/>
      <c r="X239" s="87"/>
      <c r="Y239" s="40"/>
      <c r="Z239" s="40"/>
      <c r="AA239" s="40"/>
      <c r="AB239" s="40"/>
      <c r="AC239" s="40"/>
      <c r="AD239" s="40"/>
      <c r="AE239" s="40"/>
      <c r="AT239" s="19" t="s">
        <v>220</v>
      </c>
      <c r="AU239" s="19" t="s">
        <v>229</v>
      </c>
    </row>
    <row r="240" s="2" customFormat="1" ht="16.5" customHeight="1">
      <c r="A240" s="40"/>
      <c r="B240" s="41"/>
      <c r="C240" s="218" t="s">
        <v>603</v>
      </c>
      <c r="D240" s="218" t="s">
        <v>213</v>
      </c>
      <c r="E240" s="219" t="s">
        <v>2569</v>
      </c>
      <c r="F240" s="220" t="s">
        <v>1656</v>
      </c>
      <c r="G240" s="221" t="s">
        <v>629</v>
      </c>
      <c r="H240" s="222">
        <v>65</v>
      </c>
      <c r="I240" s="223"/>
      <c r="J240" s="223"/>
      <c r="K240" s="224">
        <f>ROUND(P240*H240,2)</f>
        <v>0</v>
      </c>
      <c r="L240" s="220" t="s">
        <v>22</v>
      </c>
      <c r="M240" s="46"/>
      <c r="N240" s="225" t="s">
        <v>22</v>
      </c>
      <c r="O240" s="226" t="s">
        <v>46</v>
      </c>
      <c r="P240" s="227">
        <f>I240+J240</f>
        <v>0</v>
      </c>
      <c r="Q240" s="227">
        <f>ROUND(I240*H240,2)</f>
        <v>0</v>
      </c>
      <c r="R240" s="227">
        <f>ROUND(J240*H240,2)</f>
        <v>0</v>
      </c>
      <c r="S240" s="86"/>
      <c r="T240" s="228">
        <f>S240*H240</f>
        <v>0</v>
      </c>
      <c r="U240" s="228">
        <v>0</v>
      </c>
      <c r="V240" s="228">
        <f>U240*H240</f>
        <v>0</v>
      </c>
      <c r="W240" s="228">
        <v>0</v>
      </c>
      <c r="X240" s="229">
        <f>W240*H240</f>
        <v>0</v>
      </c>
      <c r="Y240" s="40"/>
      <c r="Z240" s="40"/>
      <c r="AA240" s="40"/>
      <c r="AB240" s="40"/>
      <c r="AC240" s="40"/>
      <c r="AD240" s="40"/>
      <c r="AE240" s="40"/>
      <c r="AR240" s="230" t="s">
        <v>218</v>
      </c>
      <c r="AT240" s="230" t="s">
        <v>213</v>
      </c>
      <c r="AU240" s="230" t="s">
        <v>229</v>
      </c>
      <c r="AY240" s="19" t="s">
        <v>211</v>
      </c>
      <c r="BE240" s="231">
        <f>IF(O240="základní",K240,0)</f>
        <v>0</v>
      </c>
      <c r="BF240" s="231">
        <f>IF(O240="snížená",K240,0)</f>
        <v>0</v>
      </c>
      <c r="BG240" s="231">
        <f>IF(O240="zákl. přenesená",K240,0)</f>
        <v>0</v>
      </c>
      <c r="BH240" s="231">
        <f>IF(O240="sníž. přenesená",K240,0)</f>
        <v>0</v>
      </c>
      <c r="BI240" s="231">
        <f>IF(O240="nulová",K240,0)</f>
        <v>0</v>
      </c>
      <c r="BJ240" s="19" t="s">
        <v>84</v>
      </c>
      <c r="BK240" s="231">
        <f>ROUND(P240*H240,2)</f>
        <v>0</v>
      </c>
      <c r="BL240" s="19" t="s">
        <v>218</v>
      </c>
      <c r="BM240" s="230" t="s">
        <v>3217</v>
      </c>
    </row>
    <row r="241" s="2" customFormat="1">
      <c r="A241" s="40"/>
      <c r="B241" s="41"/>
      <c r="C241" s="42"/>
      <c r="D241" s="232" t="s">
        <v>220</v>
      </c>
      <c r="E241" s="42"/>
      <c r="F241" s="233" t="s">
        <v>1656</v>
      </c>
      <c r="G241" s="42"/>
      <c r="H241" s="42"/>
      <c r="I241" s="234"/>
      <c r="J241" s="234"/>
      <c r="K241" s="42"/>
      <c r="L241" s="42"/>
      <c r="M241" s="46"/>
      <c r="N241" s="235"/>
      <c r="O241" s="236"/>
      <c r="P241" s="86"/>
      <c r="Q241" s="86"/>
      <c r="R241" s="86"/>
      <c r="S241" s="86"/>
      <c r="T241" s="86"/>
      <c r="U241" s="86"/>
      <c r="V241" s="86"/>
      <c r="W241" s="86"/>
      <c r="X241" s="87"/>
      <c r="Y241" s="40"/>
      <c r="Z241" s="40"/>
      <c r="AA241" s="40"/>
      <c r="AB241" s="40"/>
      <c r="AC241" s="40"/>
      <c r="AD241" s="40"/>
      <c r="AE241" s="40"/>
      <c r="AT241" s="19" t="s">
        <v>220</v>
      </c>
      <c r="AU241" s="19" t="s">
        <v>229</v>
      </c>
    </row>
    <row r="242" s="12" customFormat="1" ht="20.88" customHeight="1">
      <c r="A242" s="12"/>
      <c r="B242" s="201"/>
      <c r="C242" s="202"/>
      <c r="D242" s="203" t="s">
        <v>76</v>
      </c>
      <c r="E242" s="216" t="s">
        <v>1658</v>
      </c>
      <c r="F242" s="216" t="s">
        <v>2613</v>
      </c>
      <c r="G242" s="202"/>
      <c r="H242" s="202"/>
      <c r="I242" s="205"/>
      <c r="J242" s="205"/>
      <c r="K242" s="217">
        <f>BK242</f>
        <v>0</v>
      </c>
      <c r="L242" s="202"/>
      <c r="M242" s="207"/>
      <c r="N242" s="208"/>
      <c r="O242" s="209"/>
      <c r="P242" s="209"/>
      <c r="Q242" s="210">
        <f>SUM(Q243:Q244)</f>
        <v>0</v>
      </c>
      <c r="R242" s="210">
        <f>SUM(R243:R244)</f>
        <v>0</v>
      </c>
      <c r="S242" s="209"/>
      <c r="T242" s="211">
        <f>SUM(T243:T244)</f>
        <v>0</v>
      </c>
      <c r="U242" s="209"/>
      <c r="V242" s="211">
        <f>SUM(V243:V244)</f>
        <v>0</v>
      </c>
      <c r="W242" s="209"/>
      <c r="X242" s="212">
        <f>SUM(X243:X244)</f>
        <v>0</v>
      </c>
      <c r="Y242" s="12"/>
      <c r="Z242" s="12"/>
      <c r="AA242" s="12"/>
      <c r="AB242" s="12"/>
      <c r="AC242" s="12"/>
      <c r="AD242" s="12"/>
      <c r="AE242" s="12"/>
      <c r="AR242" s="213" t="s">
        <v>84</v>
      </c>
      <c r="AT242" s="214" t="s">
        <v>76</v>
      </c>
      <c r="AU242" s="214" t="s">
        <v>86</v>
      </c>
      <c r="AY242" s="213" t="s">
        <v>211</v>
      </c>
      <c r="BK242" s="215">
        <f>SUM(BK243:BK244)</f>
        <v>0</v>
      </c>
    </row>
    <row r="243" s="2" customFormat="1" ht="21.75" customHeight="1">
      <c r="A243" s="40"/>
      <c r="B243" s="41"/>
      <c r="C243" s="218" t="s">
        <v>609</v>
      </c>
      <c r="D243" s="218" t="s">
        <v>213</v>
      </c>
      <c r="E243" s="219" t="s">
        <v>1660</v>
      </c>
      <c r="F243" s="220" t="s">
        <v>3218</v>
      </c>
      <c r="G243" s="221" t="s">
        <v>629</v>
      </c>
      <c r="H243" s="222">
        <v>70</v>
      </c>
      <c r="I243" s="223"/>
      <c r="J243" s="223"/>
      <c r="K243" s="224">
        <f>ROUND(P243*H243,2)</f>
        <v>0</v>
      </c>
      <c r="L243" s="220" t="s">
        <v>22</v>
      </c>
      <c r="M243" s="46"/>
      <c r="N243" s="225" t="s">
        <v>22</v>
      </c>
      <c r="O243" s="226" t="s">
        <v>46</v>
      </c>
      <c r="P243" s="227">
        <f>I243+J243</f>
        <v>0</v>
      </c>
      <c r="Q243" s="227">
        <f>ROUND(I243*H243,2)</f>
        <v>0</v>
      </c>
      <c r="R243" s="227">
        <f>ROUND(J243*H243,2)</f>
        <v>0</v>
      </c>
      <c r="S243" s="86"/>
      <c r="T243" s="228">
        <f>S243*H243</f>
        <v>0</v>
      </c>
      <c r="U243" s="228">
        <v>0</v>
      </c>
      <c r="V243" s="228">
        <f>U243*H243</f>
        <v>0</v>
      </c>
      <c r="W243" s="228">
        <v>0</v>
      </c>
      <c r="X243" s="229">
        <f>W243*H243</f>
        <v>0</v>
      </c>
      <c r="Y243" s="40"/>
      <c r="Z243" s="40"/>
      <c r="AA243" s="40"/>
      <c r="AB243" s="40"/>
      <c r="AC243" s="40"/>
      <c r="AD243" s="40"/>
      <c r="AE243" s="40"/>
      <c r="AR243" s="230" t="s">
        <v>218</v>
      </c>
      <c r="AT243" s="230" t="s">
        <v>213</v>
      </c>
      <c r="AU243" s="230" t="s">
        <v>229</v>
      </c>
      <c r="AY243" s="19" t="s">
        <v>211</v>
      </c>
      <c r="BE243" s="231">
        <f>IF(O243="základní",K243,0)</f>
        <v>0</v>
      </c>
      <c r="BF243" s="231">
        <f>IF(O243="snížená",K243,0)</f>
        <v>0</v>
      </c>
      <c r="BG243" s="231">
        <f>IF(O243="zákl. přenesená",K243,0)</f>
        <v>0</v>
      </c>
      <c r="BH243" s="231">
        <f>IF(O243="sníž. přenesená",K243,0)</f>
        <v>0</v>
      </c>
      <c r="BI243" s="231">
        <f>IF(O243="nulová",K243,0)</f>
        <v>0</v>
      </c>
      <c r="BJ243" s="19" t="s">
        <v>84</v>
      </c>
      <c r="BK243" s="231">
        <f>ROUND(P243*H243,2)</f>
        <v>0</v>
      </c>
      <c r="BL243" s="19" t="s">
        <v>218</v>
      </c>
      <c r="BM243" s="230" t="s">
        <v>3219</v>
      </c>
    </row>
    <row r="244" s="2" customFormat="1">
      <c r="A244" s="40"/>
      <c r="B244" s="41"/>
      <c r="C244" s="42"/>
      <c r="D244" s="232" t="s">
        <v>220</v>
      </c>
      <c r="E244" s="42"/>
      <c r="F244" s="233" t="s">
        <v>3218</v>
      </c>
      <c r="G244" s="42"/>
      <c r="H244" s="42"/>
      <c r="I244" s="234"/>
      <c r="J244" s="234"/>
      <c r="K244" s="42"/>
      <c r="L244" s="42"/>
      <c r="M244" s="46"/>
      <c r="N244" s="235"/>
      <c r="O244" s="236"/>
      <c r="P244" s="86"/>
      <c r="Q244" s="86"/>
      <c r="R244" s="86"/>
      <c r="S244" s="86"/>
      <c r="T244" s="86"/>
      <c r="U244" s="86"/>
      <c r="V244" s="86"/>
      <c r="W244" s="86"/>
      <c r="X244" s="87"/>
      <c r="Y244" s="40"/>
      <c r="Z244" s="40"/>
      <c r="AA244" s="40"/>
      <c r="AB244" s="40"/>
      <c r="AC244" s="40"/>
      <c r="AD244" s="40"/>
      <c r="AE244" s="40"/>
      <c r="AT244" s="19" t="s">
        <v>220</v>
      </c>
      <c r="AU244" s="19" t="s">
        <v>229</v>
      </c>
    </row>
    <row r="245" s="12" customFormat="1" ht="20.88" customHeight="1">
      <c r="A245" s="12"/>
      <c r="B245" s="201"/>
      <c r="C245" s="202"/>
      <c r="D245" s="203" t="s">
        <v>76</v>
      </c>
      <c r="E245" s="216" t="s">
        <v>2618</v>
      </c>
      <c r="F245" s="216" t="s">
        <v>1659</v>
      </c>
      <c r="G245" s="202"/>
      <c r="H245" s="202"/>
      <c r="I245" s="205"/>
      <c r="J245" s="205"/>
      <c r="K245" s="217">
        <f>BK245</f>
        <v>0</v>
      </c>
      <c r="L245" s="202"/>
      <c r="M245" s="207"/>
      <c r="N245" s="208"/>
      <c r="O245" s="209"/>
      <c r="P245" s="209"/>
      <c r="Q245" s="210">
        <f>SUM(Q246:Q285)</f>
        <v>0</v>
      </c>
      <c r="R245" s="210">
        <f>SUM(R246:R285)</f>
        <v>0</v>
      </c>
      <c r="S245" s="209"/>
      <c r="T245" s="211">
        <f>SUM(T246:T285)</f>
        <v>0</v>
      </c>
      <c r="U245" s="209"/>
      <c r="V245" s="211">
        <f>SUM(V246:V285)</f>
        <v>0</v>
      </c>
      <c r="W245" s="209"/>
      <c r="X245" s="212">
        <f>SUM(X246:X285)</f>
        <v>0</v>
      </c>
      <c r="Y245" s="12"/>
      <c r="Z245" s="12"/>
      <c r="AA245" s="12"/>
      <c r="AB245" s="12"/>
      <c r="AC245" s="12"/>
      <c r="AD245" s="12"/>
      <c r="AE245" s="12"/>
      <c r="AR245" s="213" t="s">
        <v>84</v>
      </c>
      <c r="AT245" s="214" t="s">
        <v>76</v>
      </c>
      <c r="AU245" s="214" t="s">
        <v>86</v>
      </c>
      <c r="AY245" s="213" t="s">
        <v>211</v>
      </c>
      <c r="BK245" s="215">
        <f>SUM(BK246:BK285)</f>
        <v>0</v>
      </c>
    </row>
    <row r="246" s="2" customFormat="1" ht="16.5" customHeight="1">
      <c r="A246" s="40"/>
      <c r="B246" s="41"/>
      <c r="C246" s="218" t="s">
        <v>615</v>
      </c>
      <c r="D246" s="218" t="s">
        <v>213</v>
      </c>
      <c r="E246" s="219" t="s">
        <v>2619</v>
      </c>
      <c r="F246" s="220" t="s">
        <v>1661</v>
      </c>
      <c r="G246" s="221" t="s">
        <v>629</v>
      </c>
      <c r="H246" s="222">
        <v>30</v>
      </c>
      <c r="I246" s="223"/>
      <c r="J246" s="223"/>
      <c r="K246" s="224">
        <f>ROUND(P246*H246,2)</f>
        <v>0</v>
      </c>
      <c r="L246" s="220" t="s">
        <v>22</v>
      </c>
      <c r="M246" s="46"/>
      <c r="N246" s="225" t="s">
        <v>22</v>
      </c>
      <c r="O246" s="226" t="s">
        <v>46</v>
      </c>
      <c r="P246" s="227">
        <f>I246+J246</f>
        <v>0</v>
      </c>
      <c r="Q246" s="227">
        <f>ROUND(I246*H246,2)</f>
        <v>0</v>
      </c>
      <c r="R246" s="227">
        <f>ROUND(J246*H246,2)</f>
        <v>0</v>
      </c>
      <c r="S246" s="86"/>
      <c r="T246" s="228">
        <f>S246*H246</f>
        <v>0</v>
      </c>
      <c r="U246" s="228">
        <v>0</v>
      </c>
      <c r="V246" s="228">
        <f>U246*H246</f>
        <v>0</v>
      </c>
      <c r="W246" s="228">
        <v>0</v>
      </c>
      <c r="X246" s="229">
        <f>W246*H246</f>
        <v>0</v>
      </c>
      <c r="Y246" s="40"/>
      <c r="Z246" s="40"/>
      <c r="AA246" s="40"/>
      <c r="AB246" s="40"/>
      <c r="AC246" s="40"/>
      <c r="AD246" s="40"/>
      <c r="AE246" s="40"/>
      <c r="AR246" s="230" t="s">
        <v>218</v>
      </c>
      <c r="AT246" s="230" t="s">
        <v>213</v>
      </c>
      <c r="AU246" s="230" t="s">
        <v>229</v>
      </c>
      <c r="AY246" s="19" t="s">
        <v>211</v>
      </c>
      <c r="BE246" s="231">
        <f>IF(O246="základní",K246,0)</f>
        <v>0</v>
      </c>
      <c r="BF246" s="231">
        <f>IF(O246="snížená",K246,0)</f>
        <v>0</v>
      </c>
      <c r="BG246" s="231">
        <f>IF(O246="zákl. přenesená",K246,0)</f>
        <v>0</v>
      </c>
      <c r="BH246" s="231">
        <f>IF(O246="sníž. přenesená",K246,0)</f>
        <v>0</v>
      </c>
      <c r="BI246" s="231">
        <f>IF(O246="nulová",K246,0)</f>
        <v>0</v>
      </c>
      <c r="BJ246" s="19" t="s">
        <v>84</v>
      </c>
      <c r="BK246" s="231">
        <f>ROUND(P246*H246,2)</f>
        <v>0</v>
      </c>
      <c r="BL246" s="19" t="s">
        <v>218</v>
      </c>
      <c r="BM246" s="230" t="s">
        <v>3220</v>
      </c>
    </row>
    <row r="247" s="2" customFormat="1">
      <c r="A247" s="40"/>
      <c r="B247" s="41"/>
      <c r="C247" s="42"/>
      <c r="D247" s="232" t="s">
        <v>220</v>
      </c>
      <c r="E247" s="42"/>
      <c r="F247" s="233" t="s">
        <v>1661</v>
      </c>
      <c r="G247" s="42"/>
      <c r="H247" s="42"/>
      <c r="I247" s="234"/>
      <c r="J247" s="234"/>
      <c r="K247" s="42"/>
      <c r="L247" s="42"/>
      <c r="M247" s="46"/>
      <c r="N247" s="235"/>
      <c r="O247" s="236"/>
      <c r="P247" s="86"/>
      <c r="Q247" s="86"/>
      <c r="R247" s="86"/>
      <c r="S247" s="86"/>
      <c r="T247" s="86"/>
      <c r="U247" s="86"/>
      <c r="V247" s="86"/>
      <c r="W247" s="86"/>
      <c r="X247" s="87"/>
      <c r="Y247" s="40"/>
      <c r="Z247" s="40"/>
      <c r="AA247" s="40"/>
      <c r="AB247" s="40"/>
      <c r="AC247" s="40"/>
      <c r="AD247" s="40"/>
      <c r="AE247" s="40"/>
      <c r="AT247" s="19" t="s">
        <v>220</v>
      </c>
      <c r="AU247" s="19" t="s">
        <v>229</v>
      </c>
    </row>
    <row r="248" s="2" customFormat="1" ht="16.5" customHeight="1">
      <c r="A248" s="40"/>
      <c r="B248" s="41"/>
      <c r="C248" s="218" t="s">
        <v>619</v>
      </c>
      <c r="D248" s="218" t="s">
        <v>213</v>
      </c>
      <c r="E248" s="219" t="s">
        <v>2621</v>
      </c>
      <c r="F248" s="220" t="s">
        <v>2622</v>
      </c>
      <c r="G248" s="221" t="s">
        <v>249</v>
      </c>
      <c r="H248" s="222">
        <v>0.40000000000000002</v>
      </c>
      <c r="I248" s="223"/>
      <c r="J248" s="223"/>
      <c r="K248" s="224">
        <f>ROUND(P248*H248,2)</f>
        <v>0</v>
      </c>
      <c r="L248" s="220" t="s">
        <v>22</v>
      </c>
      <c r="M248" s="46"/>
      <c r="N248" s="225" t="s">
        <v>22</v>
      </c>
      <c r="O248" s="226" t="s">
        <v>46</v>
      </c>
      <c r="P248" s="227">
        <f>I248+J248</f>
        <v>0</v>
      </c>
      <c r="Q248" s="227">
        <f>ROUND(I248*H248,2)</f>
        <v>0</v>
      </c>
      <c r="R248" s="227">
        <f>ROUND(J248*H248,2)</f>
        <v>0</v>
      </c>
      <c r="S248" s="86"/>
      <c r="T248" s="228">
        <f>S248*H248</f>
        <v>0</v>
      </c>
      <c r="U248" s="228">
        <v>0</v>
      </c>
      <c r="V248" s="228">
        <f>U248*H248</f>
        <v>0</v>
      </c>
      <c r="W248" s="228">
        <v>0</v>
      </c>
      <c r="X248" s="229">
        <f>W248*H248</f>
        <v>0</v>
      </c>
      <c r="Y248" s="40"/>
      <c r="Z248" s="40"/>
      <c r="AA248" s="40"/>
      <c r="AB248" s="40"/>
      <c r="AC248" s="40"/>
      <c r="AD248" s="40"/>
      <c r="AE248" s="40"/>
      <c r="AR248" s="230" t="s">
        <v>218</v>
      </c>
      <c r="AT248" s="230" t="s">
        <v>213</v>
      </c>
      <c r="AU248" s="230" t="s">
        <v>229</v>
      </c>
      <c r="AY248" s="19" t="s">
        <v>211</v>
      </c>
      <c r="BE248" s="231">
        <f>IF(O248="základní",K248,0)</f>
        <v>0</v>
      </c>
      <c r="BF248" s="231">
        <f>IF(O248="snížená",K248,0)</f>
        <v>0</v>
      </c>
      <c r="BG248" s="231">
        <f>IF(O248="zákl. přenesená",K248,0)</f>
        <v>0</v>
      </c>
      <c r="BH248" s="231">
        <f>IF(O248="sníž. přenesená",K248,0)</f>
        <v>0</v>
      </c>
      <c r="BI248" s="231">
        <f>IF(O248="nulová",K248,0)</f>
        <v>0</v>
      </c>
      <c r="BJ248" s="19" t="s">
        <v>84</v>
      </c>
      <c r="BK248" s="231">
        <f>ROUND(P248*H248,2)</f>
        <v>0</v>
      </c>
      <c r="BL248" s="19" t="s">
        <v>218</v>
      </c>
      <c r="BM248" s="230" t="s">
        <v>3221</v>
      </c>
    </row>
    <row r="249" s="2" customFormat="1">
      <c r="A249" s="40"/>
      <c r="B249" s="41"/>
      <c r="C249" s="42"/>
      <c r="D249" s="232" t="s">
        <v>220</v>
      </c>
      <c r="E249" s="42"/>
      <c r="F249" s="233" t="s">
        <v>2622</v>
      </c>
      <c r="G249" s="42"/>
      <c r="H249" s="42"/>
      <c r="I249" s="234"/>
      <c r="J249" s="234"/>
      <c r="K249" s="42"/>
      <c r="L249" s="42"/>
      <c r="M249" s="46"/>
      <c r="N249" s="235"/>
      <c r="O249" s="236"/>
      <c r="P249" s="86"/>
      <c r="Q249" s="86"/>
      <c r="R249" s="86"/>
      <c r="S249" s="86"/>
      <c r="T249" s="86"/>
      <c r="U249" s="86"/>
      <c r="V249" s="86"/>
      <c r="W249" s="86"/>
      <c r="X249" s="87"/>
      <c r="Y249" s="40"/>
      <c r="Z249" s="40"/>
      <c r="AA249" s="40"/>
      <c r="AB249" s="40"/>
      <c r="AC249" s="40"/>
      <c r="AD249" s="40"/>
      <c r="AE249" s="40"/>
      <c r="AT249" s="19" t="s">
        <v>220</v>
      </c>
      <c r="AU249" s="19" t="s">
        <v>229</v>
      </c>
    </row>
    <row r="250" s="2" customFormat="1" ht="16.5" customHeight="1">
      <c r="A250" s="40"/>
      <c r="B250" s="41"/>
      <c r="C250" s="218" t="s">
        <v>626</v>
      </c>
      <c r="D250" s="218" t="s">
        <v>213</v>
      </c>
      <c r="E250" s="219" t="s">
        <v>2624</v>
      </c>
      <c r="F250" s="220" t="s">
        <v>2625</v>
      </c>
      <c r="G250" s="221" t="s">
        <v>629</v>
      </c>
      <c r="H250" s="222">
        <v>12</v>
      </c>
      <c r="I250" s="223"/>
      <c r="J250" s="223"/>
      <c r="K250" s="224">
        <f>ROUND(P250*H250,2)</f>
        <v>0</v>
      </c>
      <c r="L250" s="220" t="s">
        <v>22</v>
      </c>
      <c r="M250" s="46"/>
      <c r="N250" s="225" t="s">
        <v>22</v>
      </c>
      <c r="O250" s="226" t="s">
        <v>46</v>
      </c>
      <c r="P250" s="227">
        <f>I250+J250</f>
        <v>0</v>
      </c>
      <c r="Q250" s="227">
        <f>ROUND(I250*H250,2)</f>
        <v>0</v>
      </c>
      <c r="R250" s="227">
        <f>ROUND(J250*H250,2)</f>
        <v>0</v>
      </c>
      <c r="S250" s="86"/>
      <c r="T250" s="228">
        <f>S250*H250</f>
        <v>0</v>
      </c>
      <c r="U250" s="228">
        <v>0</v>
      </c>
      <c r="V250" s="228">
        <f>U250*H250</f>
        <v>0</v>
      </c>
      <c r="W250" s="228">
        <v>0</v>
      </c>
      <c r="X250" s="229">
        <f>W250*H250</f>
        <v>0</v>
      </c>
      <c r="Y250" s="40"/>
      <c r="Z250" s="40"/>
      <c r="AA250" s="40"/>
      <c r="AB250" s="40"/>
      <c r="AC250" s="40"/>
      <c r="AD250" s="40"/>
      <c r="AE250" s="40"/>
      <c r="AR250" s="230" t="s">
        <v>218</v>
      </c>
      <c r="AT250" s="230" t="s">
        <v>213</v>
      </c>
      <c r="AU250" s="230" t="s">
        <v>229</v>
      </c>
      <c r="AY250" s="19" t="s">
        <v>211</v>
      </c>
      <c r="BE250" s="231">
        <f>IF(O250="základní",K250,0)</f>
        <v>0</v>
      </c>
      <c r="BF250" s="231">
        <f>IF(O250="snížená",K250,0)</f>
        <v>0</v>
      </c>
      <c r="BG250" s="231">
        <f>IF(O250="zákl. přenesená",K250,0)</f>
        <v>0</v>
      </c>
      <c r="BH250" s="231">
        <f>IF(O250="sníž. přenesená",K250,0)</f>
        <v>0</v>
      </c>
      <c r="BI250" s="231">
        <f>IF(O250="nulová",K250,0)</f>
        <v>0</v>
      </c>
      <c r="BJ250" s="19" t="s">
        <v>84</v>
      </c>
      <c r="BK250" s="231">
        <f>ROUND(P250*H250,2)</f>
        <v>0</v>
      </c>
      <c r="BL250" s="19" t="s">
        <v>218</v>
      </c>
      <c r="BM250" s="230" t="s">
        <v>3222</v>
      </c>
    </row>
    <row r="251" s="2" customFormat="1">
      <c r="A251" s="40"/>
      <c r="B251" s="41"/>
      <c r="C251" s="42"/>
      <c r="D251" s="232" t="s">
        <v>220</v>
      </c>
      <c r="E251" s="42"/>
      <c r="F251" s="233" t="s">
        <v>2625</v>
      </c>
      <c r="G251" s="42"/>
      <c r="H251" s="42"/>
      <c r="I251" s="234"/>
      <c r="J251" s="234"/>
      <c r="K251" s="42"/>
      <c r="L251" s="42"/>
      <c r="M251" s="46"/>
      <c r="N251" s="235"/>
      <c r="O251" s="236"/>
      <c r="P251" s="86"/>
      <c r="Q251" s="86"/>
      <c r="R251" s="86"/>
      <c r="S251" s="86"/>
      <c r="T251" s="86"/>
      <c r="U251" s="86"/>
      <c r="V251" s="86"/>
      <c r="W251" s="86"/>
      <c r="X251" s="87"/>
      <c r="Y251" s="40"/>
      <c r="Z251" s="40"/>
      <c r="AA251" s="40"/>
      <c r="AB251" s="40"/>
      <c r="AC251" s="40"/>
      <c r="AD251" s="40"/>
      <c r="AE251" s="40"/>
      <c r="AT251" s="19" t="s">
        <v>220</v>
      </c>
      <c r="AU251" s="19" t="s">
        <v>229</v>
      </c>
    </row>
    <row r="252" s="2" customFormat="1" ht="16.5" customHeight="1">
      <c r="A252" s="40"/>
      <c r="B252" s="41"/>
      <c r="C252" s="218" t="s">
        <v>634</v>
      </c>
      <c r="D252" s="218" t="s">
        <v>213</v>
      </c>
      <c r="E252" s="219" t="s">
        <v>2627</v>
      </c>
      <c r="F252" s="220" t="s">
        <v>1664</v>
      </c>
      <c r="G252" s="221" t="s">
        <v>688</v>
      </c>
      <c r="H252" s="222">
        <v>1</v>
      </c>
      <c r="I252" s="223"/>
      <c r="J252" s="223"/>
      <c r="K252" s="224">
        <f>ROUND(P252*H252,2)</f>
        <v>0</v>
      </c>
      <c r="L252" s="220" t="s">
        <v>22</v>
      </c>
      <c r="M252" s="46"/>
      <c r="N252" s="225" t="s">
        <v>22</v>
      </c>
      <c r="O252" s="226" t="s">
        <v>46</v>
      </c>
      <c r="P252" s="227">
        <f>I252+J252</f>
        <v>0</v>
      </c>
      <c r="Q252" s="227">
        <f>ROUND(I252*H252,2)</f>
        <v>0</v>
      </c>
      <c r="R252" s="227">
        <f>ROUND(J252*H252,2)</f>
        <v>0</v>
      </c>
      <c r="S252" s="86"/>
      <c r="T252" s="228">
        <f>S252*H252</f>
        <v>0</v>
      </c>
      <c r="U252" s="228">
        <v>0</v>
      </c>
      <c r="V252" s="228">
        <f>U252*H252</f>
        <v>0</v>
      </c>
      <c r="W252" s="228">
        <v>0</v>
      </c>
      <c r="X252" s="229">
        <f>W252*H252</f>
        <v>0</v>
      </c>
      <c r="Y252" s="40"/>
      <c r="Z252" s="40"/>
      <c r="AA252" s="40"/>
      <c r="AB252" s="40"/>
      <c r="AC252" s="40"/>
      <c r="AD252" s="40"/>
      <c r="AE252" s="40"/>
      <c r="AR252" s="230" t="s">
        <v>218</v>
      </c>
      <c r="AT252" s="230" t="s">
        <v>213</v>
      </c>
      <c r="AU252" s="230" t="s">
        <v>229</v>
      </c>
      <c r="AY252" s="19" t="s">
        <v>211</v>
      </c>
      <c r="BE252" s="231">
        <f>IF(O252="základní",K252,0)</f>
        <v>0</v>
      </c>
      <c r="BF252" s="231">
        <f>IF(O252="snížená",K252,0)</f>
        <v>0</v>
      </c>
      <c r="BG252" s="231">
        <f>IF(O252="zákl. přenesená",K252,0)</f>
        <v>0</v>
      </c>
      <c r="BH252" s="231">
        <f>IF(O252="sníž. přenesená",K252,0)</f>
        <v>0</v>
      </c>
      <c r="BI252" s="231">
        <f>IF(O252="nulová",K252,0)</f>
        <v>0</v>
      </c>
      <c r="BJ252" s="19" t="s">
        <v>84</v>
      </c>
      <c r="BK252" s="231">
        <f>ROUND(P252*H252,2)</f>
        <v>0</v>
      </c>
      <c r="BL252" s="19" t="s">
        <v>218</v>
      </c>
      <c r="BM252" s="230" t="s">
        <v>3223</v>
      </c>
    </row>
    <row r="253" s="2" customFormat="1">
      <c r="A253" s="40"/>
      <c r="B253" s="41"/>
      <c r="C253" s="42"/>
      <c r="D253" s="232" t="s">
        <v>220</v>
      </c>
      <c r="E253" s="42"/>
      <c r="F253" s="233" t="s">
        <v>1664</v>
      </c>
      <c r="G253" s="42"/>
      <c r="H253" s="42"/>
      <c r="I253" s="234"/>
      <c r="J253" s="234"/>
      <c r="K253" s="42"/>
      <c r="L253" s="42"/>
      <c r="M253" s="46"/>
      <c r="N253" s="235"/>
      <c r="O253" s="236"/>
      <c r="P253" s="86"/>
      <c r="Q253" s="86"/>
      <c r="R253" s="86"/>
      <c r="S253" s="86"/>
      <c r="T253" s="86"/>
      <c r="U253" s="86"/>
      <c r="V253" s="86"/>
      <c r="W253" s="86"/>
      <c r="X253" s="87"/>
      <c r="Y253" s="40"/>
      <c r="Z253" s="40"/>
      <c r="AA253" s="40"/>
      <c r="AB253" s="40"/>
      <c r="AC253" s="40"/>
      <c r="AD253" s="40"/>
      <c r="AE253" s="40"/>
      <c r="AT253" s="19" t="s">
        <v>220</v>
      </c>
      <c r="AU253" s="19" t="s">
        <v>229</v>
      </c>
    </row>
    <row r="254" s="2" customFormat="1" ht="16.5" customHeight="1">
      <c r="A254" s="40"/>
      <c r="B254" s="41"/>
      <c r="C254" s="218" t="s">
        <v>1091</v>
      </c>
      <c r="D254" s="218" t="s">
        <v>213</v>
      </c>
      <c r="E254" s="219" t="s">
        <v>2629</v>
      </c>
      <c r="F254" s="220" t="s">
        <v>2630</v>
      </c>
      <c r="G254" s="221" t="s">
        <v>688</v>
      </c>
      <c r="H254" s="222">
        <v>1</v>
      </c>
      <c r="I254" s="223"/>
      <c r="J254" s="223"/>
      <c r="K254" s="224">
        <f>ROUND(P254*H254,2)</f>
        <v>0</v>
      </c>
      <c r="L254" s="220" t="s">
        <v>22</v>
      </c>
      <c r="M254" s="46"/>
      <c r="N254" s="225" t="s">
        <v>22</v>
      </c>
      <c r="O254" s="226" t="s">
        <v>46</v>
      </c>
      <c r="P254" s="227">
        <f>I254+J254</f>
        <v>0</v>
      </c>
      <c r="Q254" s="227">
        <f>ROUND(I254*H254,2)</f>
        <v>0</v>
      </c>
      <c r="R254" s="227">
        <f>ROUND(J254*H254,2)</f>
        <v>0</v>
      </c>
      <c r="S254" s="86"/>
      <c r="T254" s="228">
        <f>S254*H254</f>
        <v>0</v>
      </c>
      <c r="U254" s="228">
        <v>0</v>
      </c>
      <c r="V254" s="228">
        <f>U254*H254</f>
        <v>0</v>
      </c>
      <c r="W254" s="228">
        <v>0</v>
      </c>
      <c r="X254" s="229">
        <f>W254*H254</f>
        <v>0</v>
      </c>
      <c r="Y254" s="40"/>
      <c r="Z254" s="40"/>
      <c r="AA254" s="40"/>
      <c r="AB254" s="40"/>
      <c r="AC254" s="40"/>
      <c r="AD254" s="40"/>
      <c r="AE254" s="40"/>
      <c r="AR254" s="230" t="s">
        <v>218</v>
      </c>
      <c r="AT254" s="230" t="s">
        <v>213</v>
      </c>
      <c r="AU254" s="230" t="s">
        <v>229</v>
      </c>
      <c r="AY254" s="19" t="s">
        <v>211</v>
      </c>
      <c r="BE254" s="231">
        <f>IF(O254="základní",K254,0)</f>
        <v>0</v>
      </c>
      <c r="BF254" s="231">
        <f>IF(O254="snížená",K254,0)</f>
        <v>0</v>
      </c>
      <c r="BG254" s="231">
        <f>IF(O254="zákl. přenesená",K254,0)</f>
        <v>0</v>
      </c>
      <c r="BH254" s="231">
        <f>IF(O254="sníž. přenesená",K254,0)</f>
        <v>0</v>
      </c>
      <c r="BI254" s="231">
        <f>IF(O254="nulová",K254,0)</f>
        <v>0</v>
      </c>
      <c r="BJ254" s="19" t="s">
        <v>84</v>
      </c>
      <c r="BK254" s="231">
        <f>ROUND(P254*H254,2)</f>
        <v>0</v>
      </c>
      <c r="BL254" s="19" t="s">
        <v>218</v>
      </c>
      <c r="BM254" s="230" t="s">
        <v>3224</v>
      </c>
    </row>
    <row r="255" s="2" customFormat="1">
      <c r="A255" s="40"/>
      <c r="B255" s="41"/>
      <c r="C255" s="42"/>
      <c r="D255" s="232" t="s">
        <v>220</v>
      </c>
      <c r="E255" s="42"/>
      <c r="F255" s="233" t="s">
        <v>2630</v>
      </c>
      <c r="G255" s="42"/>
      <c r="H255" s="42"/>
      <c r="I255" s="234"/>
      <c r="J255" s="234"/>
      <c r="K255" s="42"/>
      <c r="L255" s="42"/>
      <c r="M255" s="46"/>
      <c r="N255" s="235"/>
      <c r="O255" s="236"/>
      <c r="P255" s="86"/>
      <c r="Q255" s="86"/>
      <c r="R255" s="86"/>
      <c r="S255" s="86"/>
      <c r="T255" s="86"/>
      <c r="U255" s="86"/>
      <c r="V255" s="86"/>
      <c r="W255" s="86"/>
      <c r="X255" s="87"/>
      <c r="Y255" s="40"/>
      <c r="Z255" s="40"/>
      <c r="AA255" s="40"/>
      <c r="AB255" s="40"/>
      <c r="AC255" s="40"/>
      <c r="AD255" s="40"/>
      <c r="AE255" s="40"/>
      <c r="AT255" s="19" t="s">
        <v>220</v>
      </c>
      <c r="AU255" s="19" t="s">
        <v>229</v>
      </c>
    </row>
    <row r="256" s="2" customFormat="1" ht="24.15" customHeight="1">
      <c r="A256" s="40"/>
      <c r="B256" s="41"/>
      <c r="C256" s="218" t="s">
        <v>1097</v>
      </c>
      <c r="D256" s="218" t="s">
        <v>213</v>
      </c>
      <c r="E256" s="219" t="s">
        <v>2632</v>
      </c>
      <c r="F256" s="220" t="s">
        <v>2633</v>
      </c>
      <c r="G256" s="221" t="s">
        <v>688</v>
      </c>
      <c r="H256" s="222">
        <v>1</v>
      </c>
      <c r="I256" s="223"/>
      <c r="J256" s="223"/>
      <c r="K256" s="224">
        <f>ROUND(P256*H256,2)</f>
        <v>0</v>
      </c>
      <c r="L256" s="220" t="s">
        <v>22</v>
      </c>
      <c r="M256" s="46"/>
      <c r="N256" s="225" t="s">
        <v>22</v>
      </c>
      <c r="O256" s="226" t="s">
        <v>46</v>
      </c>
      <c r="P256" s="227">
        <f>I256+J256</f>
        <v>0</v>
      </c>
      <c r="Q256" s="227">
        <f>ROUND(I256*H256,2)</f>
        <v>0</v>
      </c>
      <c r="R256" s="227">
        <f>ROUND(J256*H256,2)</f>
        <v>0</v>
      </c>
      <c r="S256" s="86"/>
      <c r="T256" s="228">
        <f>S256*H256</f>
        <v>0</v>
      </c>
      <c r="U256" s="228">
        <v>0</v>
      </c>
      <c r="V256" s="228">
        <f>U256*H256</f>
        <v>0</v>
      </c>
      <c r="W256" s="228">
        <v>0</v>
      </c>
      <c r="X256" s="229">
        <f>W256*H256</f>
        <v>0</v>
      </c>
      <c r="Y256" s="40"/>
      <c r="Z256" s="40"/>
      <c r="AA256" s="40"/>
      <c r="AB256" s="40"/>
      <c r="AC256" s="40"/>
      <c r="AD256" s="40"/>
      <c r="AE256" s="40"/>
      <c r="AR256" s="230" t="s">
        <v>218</v>
      </c>
      <c r="AT256" s="230" t="s">
        <v>213</v>
      </c>
      <c r="AU256" s="230" t="s">
        <v>229</v>
      </c>
      <c r="AY256" s="19" t="s">
        <v>211</v>
      </c>
      <c r="BE256" s="231">
        <f>IF(O256="základní",K256,0)</f>
        <v>0</v>
      </c>
      <c r="BF256" s="231">
        <f>IF(O256="snížená",K256,0)</f>
        <v>0</v>
      </c>
      <c r="BG256" s="231">
        <f>IF(O256="zákl. přenesená",K256,0)</f>
        <v>0</v>
      </c>
      <c r="BH256" s="231">
        <f>IF(O256="sníž. přenesená",K256,0)</f>
        <v>0</v>
      </c>
      <c r="BI256" s="231">
        <f>IF(O256="nulová",K256,0)</f>
        <v>0</v>
      </c>
      <c r="BJ256" s="19" t="s">
        <v>84</v>
      </c>
      <c r="BK256" s="231">
        <f>ROUND(P256*H256,2)</f>
        <v>0</v>
      </c>
      <c r="BL256" s="19" t="s">
        <v>218</v>
      </c>
      <c r="BM256" s="230" t="s">
        <v>3225</v>
      </c>
    </row>
    <row r="257" s="2" customFormat="1">
      <c r="A257" s="40"/>
      <c r="B257" s="41"/>
      <c r="C257" s="42"/>
      <c r="D257" s="232" t="s">
        <v>220</v>
      </c>
      <c r="E257" s="42"/>
      <c r="F257" s="233" t="s">
        <v>2633</v>
      </c>
      <c r="G257" s="42"/>
      <c r="H257" s="42"/>
      <c r="I257" s="234"/>
      <c r="J257" s="234"/>
      <c r="K257" s="42"/>
      <c r="L257" s="42"/>
      <c r="M257" s="46"/>
      <c r="N257" s="235"/>
      <c r="O257" s="236"/>
      <c r="P257" s="86"/>
      <c r="Q257" s="86"/>
      <c r="R257" s="86"/>
      <c r="S257" s="86"/>
      <c r="T257" s="86"/>
      <c r="U257" s="86"/>
      <c r="V257" s="86"/>
      <c r="W257" s="86"/>
      <c r="X257" s="87"/>
      <c r="Y257" s="40"/>
      <c r="Z257" s="40"/>
      <c r="AA257" s="40"/>
      <c r="AB257" s="40"/>
      <c r="AC257" s="40"/>
      <c r="AD257" s="40"/>
      <c r="AE257" s="40"/>
      <c r="AT257" s="19" t="s">
        <v>220</v>
      </c>
      <c r="AU257" s="19" t="s">
        <v>229</v>
      </c>
    </row>
    <row r="258" s="2" customFormat="1" ht="16.5" customHeight="1">
      <c r="A258" s="40"/>
      <c r="B258" s="41"/>
      <c r="C258" s="218" t="s">
        <v>1103</v>
      </c>
      <c r="D258" s="218" t="s">
        <v>213</v>
      </c>
      <c r="E258" s="219" t="s">
        <v>2635</v>
      </c>
      <c r="F258" s="220" t="s">
        <v>1667</v>
      </c>
      <c r="G258" s="221" t="s">
        <v>688</v>
      </c>
      <c r="H258" s="222">
        <v>1</v>
      </c>
      <c r="I258" s="223"/>
      <c r="J258" s="223"/>
      <c r="K258" s="224">
        <f>ROUND(P258*H258,2)</f>
        <v>0</v>
      </c>
      <c r="L258" s="220" t="s">
        <v>22</v>
      </c>
      <c r="M258" s="46"/>
      <c r="N258" s="225" t="s">
        <v>22</v>
      </c>
      <c r="O258" s="226" t="s">
        <v>46</v>
      </c>
      <c r="P258" s="227">
        <f>I258+J258</f>
        <v>0</v>
      </c>
      <c r="Q258" s="227">
        <f>ROUND(I258*H258,2)</f>
        <v>0</v>
      </c>
      <c r="R258" s="227">
        <f>ROUND(J258*H258,2)</f>
        <v>0</v>
      </c>
      <c r="S258" s="86"/>
      <c r="T258" s="228">
        <f>S258*H258</f>
        <v>0</v>
      </c>
      <c r="U258" s="228">
        <v>0</v>
      </c>
      <c r="V258" s="228">
        <f>U258*H258</f>
        <v>0</v>
      </c>
      <c r="W258" s="228">
        <v>0</v>
      </c>
      <c r="X258" s="229">
        <f>W258*H258</f>
        <v>0</v>
      </c>
      <c r="Y258" s="40"/>
      <c r="Z258" s="40"/>
      <c r="AA258" s="40"/>
      <c r="AB258" s="40"/>
      <c r="AC258" s="40"/>
      <c r="AD258" s="40"/>
      <c r="AE258" s="40"/>
      <c r="AR258" s="230" t="s">
        <v>218</v>
      </c>
      <c r="AT258" s="230" t="s">
        <v>213</v>
      </c>
      <c r="AU258" s="230" t="s">
        <v>229</v>
      </c>
      <c r="AY258" s="19" t="s">
        <v>211</v>
      </c>
      <c r="BE258" s="231">
        <f>IF(O258="základní",K258,0)</f>
        <v>0</v>
      </c>
      <c r="BF258" s="231">
        <f>IF(O258="snížená",K258,0)</f>
        <v>0</v>
      </c>
      <c r="BG258" s="231">
        <f>IF(O258="zákl. přenesená",K258,0)</f>
        <v>0</v>
      </c>
      <c r="BH258" s="231">
        <f>IF(O258="sníž. přenesená",K258,0)</f>
        <v>0</v>
      </c>
      <c r="BI258" s="231">
        <f>IF(O258="nulová",K258,0)</f>
        <v>0</v>
      </c>
      <c r="BJ258" s="19" t="s">
        <v>84</v>
      </c>
      <c r="BK258" s="231">
        <f>ROUND(P258*H258,2)</f>
        <v>0</v>
      </c>
      <c r="BL258" s="19" t="s">
        <v>218</v>
      </c>
      <c r="BM258" s="230" t="s">
        <v>3226</v>
      </c>
    </row>
    <row r="259" s="2" customFormat="1">
      <c r="A259" s="40"/>
      <c r="B259" s="41"/>
      <c r="C259" s="42"/>
      <c r="D259" s="232" t="s">
        <v>220</v>
      </c>
      <c r="E259" s="42"/>
      <c r="F259" s="233" t="s">
        <v>1667</v>
      </c>
      <c r="G259" s="42"/>
      <c r="H259" s="42"/>
      <c r="I259" s="234"/>
      <c r="J259" s="234"/>
      <c r="K259" s="42"/>
      <c r="L259" s="42"/>
      <c r="M259" s="46"/>
      <c r="N259" s="235"/>
      <c r="O259" s="236"/>
      <c r="P259" s="86"/>
      <c r="Q259" s="86"/>
      <c r="R259" s="86"/>
      <c r="S259" s="86"/>
      <c r="T259" s="86"/>
      <c r="U259" s="86"/>
      <c r="V259" s="86"/>
      <c r="W259" s="86"/>
      <c r="X259" s="87"/>
      <c r="Y259" s="40"/>
      <c r="Z259" s="40"/>
      <c r="AA259" s="40"/>
      <c r="AB259" s="40"/>
      <c r="AC259" s="40"/>
      <c r="AD259" s="40"/>
      <c r="AE259" s="40"/>
      <c r="AT259" s="19" t="s">
        <v>220</v>
      </c>
      <c r="AU259" s="19" t="s">
        <v>229</v>
      </c>
    </row>
    <row r="260" s="2" customFormat="1" ht="24.15" customHeight="1">
      <c r="A260" s="40"/>
      <c r="B260" s="41"/>
      <c r="C260" s="218" t="s">
        <v>1108</v>
      </c>
      <c r="D260" s="218" t="s">
        <v>213</v>
      </c>
      <c r="E260" s="219" t="s">
        <v>2637</v>
      </c>
      <c r="F260" s="220" t="s">
        <v>1670</v>
      </c>
      <c r="G260" s="221" t="s">
        <v>688</v>
      </c>
      <c r="H260" s="222">
        <v>1</v>
      </c>
      <c r="I260" s="223"/>
      <c r="J260" s="223"/>
      <c r="K260" s="224">
        <f>ROUND(P260*H260,2)</f>
        <v>0</v>
      </c>
      <c r="L260" s="220" t="s">
        <v>22</v>
      </c>
      <c r="M260" s="46"/>
      <c r="N260" s="225" t="s">
        <v>22</v>
      </c>
      <c r="O260" s="226" t="s">
        <v>46</v>
      </c>
      <c r="P260" s="227">
        <f>I260+J260</f>
        <v>0</v>
      </c>
      <c r="Q260" s="227">
        <f>ROUND(I260*H260,2)</f>
        <v>0</v>
      </c>
      <c r="R260" s="227">
        <f>ROUND(J260*H260,2)</f>
        <v>0</v>
      </c>
      <c r="S260" s="86"/>
      <c r="T260" s="228">
        <f>S260*H260</f>
        <v>0</v>
      </c>
      <c r="U260" s="228">
        <v>0</v>
      </c>
      <c r="V260" s="228">
        <f>U260*H260</f>
        <v>0</v>
      </c>
      <c r="W260" s="228">
        <v>0</v>
      </c>
      <c r="X260" s="229">
        <f>W260*H260</f>
        <v>0</v>
      </c>
      <c r="Y260" s="40"/>
      <c r="Z260" s="40"/>
      <c r="AA260" s="40"/>
      <c r="AB260" s="40"/>
      <c r="AC260" s="40"/>
      <c r="AD260" s="40"/>
      <c r="AE260" s="40"/>
      <c r="AR260" s="230" t="s">
        <v>218</v>
      </c>
      <c r="AT260" s="230" t="s">
        <v>213</v>
      </c>
      <c r="AU260" s="230" t="s">
        <v>229</v>
      </c>
      <c r="AY260" s="19" t="s">
        <v>211</v>
      </c>
      <c r="BE260" s="231">
        <f>IF(O260="základní",K260,0)</f>
        <v>0</v>
      </c>
      <c r="BF260" s="231">
        <f>IF(O260="snížená",K260,0)</f>
        <v>0</v>
      </c>
      <c r="BG260" s="231">
        <f>IF(O260="zákl. přenesená",K260,0)</f>
        <v>0</v>
      </c>
      <c r="BH260" s="231">
        <f>IF(O260="sníž. přenesená",K260,0)</f>
        <v>0</v>
      </c>
      <c r="BI260" s="231">
        <f>IF(O260="nulová",K260,0)</f>
        <v>0</v>
      </c>
      <c r="BJ260" s="19" t="s">
        <v>84</v>
      </c>
      <c r="BK260" s="231">
        <f>ROUND(P260*H260,2)</f>
        <v>0</v>
      </c>
      <c r="BL260" s="19" t="s">
        <v>218</v>
      </c>
      <c r="BM260" s="230" t="s">
        <v>3227</v>
      </c>
    </row>
    <row r="261" s="2" customFormat="1">
      <c r="A261" s="40"/>
      <c r="B261" s="41"/>
      <c r="C261" s="42"/>
      <c r="D261" s="232" t="s">
        <v>220</v>
      </c>
      <c r="E261" s="42"/>
      <c r="F261" s="233" t="s">
        <v>1670</v>
      </c>
      <c r="G261" s="42"/>
      <c r="H261" s="42"/>
      <c r="I261" s="234"/>
      <c r="J261" s="234"/>
      <c r="K261" s="42"/>
      <c r="L261" s="42"/>
      <c r="M261" s="46"/>
      <c r="N261" s="235"/>
      <c r="O261" s="236"/>
      <c r="P261" s="86"/>
      <c r="Q261" s="86"/>
      <c r="R261" s="86"/>
      <c r="S261" s="86"/>
      <c r="T261" s="86"/>
      <c r="U261" s="86"/>
      <c r="V261" s="86"/>
      <c r="W261" s="86"/>
      <c r="X261" s="87"/>
      <c r="Y261" s="40"/>
      <c r="Z261" s="40"/>
      <c r="AA261" s="40"/>
      <c r="AB261" s="40"/>
      <c r="AC261" s="40"/>
      <c r="AD261" s="40"/>
      <c r="AE261" s="40"/>
      <c r="AT261" s="19" t="s">
        <v>220</v>
      </c>
      <c r="AU261" s="19" t="s">
        <v>229</v>
      </c>
    </row>
    <row r="262" s="2" customFormat="1" ht="16.5" customHeight="1">
      <c r="A262" s="40"/>
      <c r="B262" s="41"/>
      <c r="C262" s="218" t="s">
        <v>1113</v>
      </c>
      <c r="D262" s="218" t="s">
        <v>213</v>
      </c>
      <c r="E262" s="219" t="s">
        <v>2639</v>
      </c>
      <c r="F262" s="220" t="s">
        <v>1673</v>
      </c>
      <c r="G262" s="221" t="s">
        <v>629</v>
      </c>
      <c r="H262" s="222">
        <v>4</v>
      </c>
      <c r="I262" s="223"/>
      <c r="J262" s="223"/>
      <c r="K262" s="224">
        <f>ROUND(P262*H262,2)</f>
        <v>0</v>
      </c>
      <c r="L262" s="220" t="s">
        <v>22</v>
      </c>
      <c r="M262" s="46"/>
      <c r="N262" s="225" t="s">
        <v>22</v>
      </c>
      <c r="O262" s="226" t="s">
        <v>46</v>
      </c>
      <c r="P262" s="227">
        <f>I262+J262</f>
        <v>0</v>
      </c>
      <c r="Q262" s="227">
        <f>ROUND(I262*H262,2)</f>
        <v>0</v>
      </c>
      <c r="R262" s="227">
        <f>ROUND(J262*H262,2)</f>
        <v>0</v>
      </c>
      <c r="S262" s="86"/>
      <c r="T262" s="228">
        <f>S262*H262</f>
        <v>0</v>
      </c>
      <c r="U262" s="228">
        <v>0</v>
      </c>
      <c r="V262" s="228">
        <f>U262*H262</f>
        <v>0</v>
      </c>
      <c r="W262" s="228">
        <v>0</v>
      </c>
      <c r="X262" s="229">
        <f>W262*H262</f>
        <v>0</v>
      </c>
      <c r="Y262" s="40"/>
      <c r="Z262" s="40"/>
      <c r="AA262" s="40"/>
      <c r="AB262" s="40"/>
      <c r="AC262" s="40"/>
      <c r="AD262" s="40"/>
      <c r="AE262" s="40"/>
      <c r="AR262" s="230" t="s">
        <v>218</v>
      </c>
      <c r="AT262" s="230" t="s">
        <v>213</v>
      </c>
      <c r="AU262" s="230" t="s">
        <v>229</v>
      </c>
      <c r="AY262" s="19" t="s">
        <v>211</v>
      </c>
      <c r="BE262" s="231">
        <f>IF(O262="základní",K262,0)</f>
        <v>0</v>
      </c>
      <c r="BF262" s="231">
        <f>IF(O262="snížená",K262,0)</f>
        <v>0</v>
      </c>
      <c r="BG262" s="231">
        <f>IF(O262="zákl. přenesená",K262,0)</f>
        <v>0</v>
      </c>
      <c r="BH262" s="231">
        <f>IF(O262="sníž. přenesená",K262,0)</f>
        <v>0</v>
      </c>
      <c r="BI262" s="231">
        <f>IF(O262="nulová",K262,0)</f>
        <v>0</v>
      </c>
      <c r="BJ262" s="19" t="s">
        <v>84</v>
      </c>
      <c r="BK262" s="231">
        <f>ROUND(P262*H262,2)</f>
        <v>0</v>
      </c>
      <c r="BL262" s="19" t="s">
        <v>218</v>
      </c>
      <c r="BM262" s="230" t="s">
        <v>3228</v>
      </c>
    </row>
    <row r="263" s="2" customFormat="1">
      <c r="A263" s="40"/>
      <c r="B263" s="41"/>
      <c r="C263" s="42"/>
      <c r="D263" s="232" t="s">
        <v>220</v>
      </c>
      <c r="E263" s="42"/>
      <c r="F263" s="233" t="s">
        <v>1673</v>
      </c>
      <c r="G263" s="42"/>
      <c r="H263" s="42"/>
      <c r="I263" s="234"/>
      <c r="J263" s="234"/>
      <c r="K263" s="42"/>
      <c r="L263" s="42"/>
      <c r="M263" s="46"/>
      <c r="N263" s="235"/>
      <c r="O263" s="236"/>
      <c r="P263" s="86"/>
      <c r="Q263" s="86"/>
      <c r="R263" s="86"/>
      <c r="S263" s="86"/>
      <c r="T263" s="86"/>
      <c r="U263" s="86"/>
      <c r="V263" s="86"/>
      <c r="W263" s="86"/>
      <c r="X263" s="87"/>
      <c r="Y263" s="40"/>
      <c r="Z263" s="40"/>
      <c r="AA263" s="40"/>
      <c r="AB263" s="40"/>
      <c r="AC263" s="40"/>
      <c r="AD263" s="40"/>
      <c r="AE263" s="40"/>
      <c r="AT263" s="19" t="s">
        <v>220</v>
      </c>
      <c r="AU263" s="19" t="s">
        <v>229</v>
      </c>
    </row>
    <row r="264" s="2" customFormat="1" ht="16.5" customHeight="1">
      <c r="A264" s="40"/>
      <c r="B264" s="41"/>
      <c r="C264" s="218" t="s">
        <v>1118</v>
      </c>
      <c r="D264" s="218" t="s">
        <v>213</v>
      </c>
      <c r="E264" s="219" t="s">
        <v>2641</v>
      </c>
      <c r="F264" s="220" t="s">
        <v>1676</v>
      </c>
      <c r="G264" s="221" t="s">
        <v>688</v>
      </c>
      <c r="H264" s="222">
        <v>1</v>
      </c>
      <c r="I264" s="223"/>
      <c r="J264" s="223"/>
      <c r="K264" s="224">
        <f>ROUND(P264*H264,2)</f>
        <v>0</v>
      </c>
      <c r="L264" s="220" t="s">
        <v>22</v>
      </c>
      <c r="M264" s="46"/>
      <c r="N264" s="225" t="s">
        <v>22</v>
      </c>
      <c r="O264" s="226" t="s">
        <v>46</v>
      </c>
      <c r="P264" s="227">
        <f>I264+J264</f>
        <v>0</v>
      </c>
      <c r="Q264" s="227">
        <f>ROUND(I264*H264,2)</f>
        <v>0</v>
      </c>
      <c r="R264" s="227">
        <f>ROUND(J264*H264,2)</f>
        <v>0</v>
      </c>
      <c r="S264" s="86"/>
      <c r="T264" s="228">
        <f>S264*H264</f>
        <v>0</v>
      </c>
      <c r="U264" s="228">
        <v>0</v>
      </c>
      <c r="V264" s="228">
        <f>U264*H264</f>
        <v>0</v>
      </c>
      <c r="W264" s="228">
        <v>0</v>
      </c>
      <c r="X264" s="229">
        <f>W264*H264</f>
        <v>0</v>
      </c>
      <c r="Y264" s="40"/>
      <c r="Z264" s="40"/>
      <c r="AA264" s="40"/>
      <c r="AB264" s="40"/>
      <c r="AC264" s="40"/>
      <c r="AD264" s="40"/>
      <c r="AE264" s="40"/>
      <c r="AR264" s="230" t="s">
        <v>218</v>
      </c>
      <c r="AT264" s="230" t="s">
        <v>213</v>
      </c>
      <c r="AU264" s="230" t="s">
        <v>229</v>
      </c>
      <c r="AY264" s="19" t="s">
        <v>211</v>
      </c>
      <c r="BE264" s="231">
        <f>IF(O264="základní",K264,0)</f>
        <v>0</v>
      </c>
      <c r="BF264" s="231">
        <f>IF(O264="snížená",K264,0)</f>
        <v>0</v>
      </c>
      <c r="BG264" s="231">
        <f>IF(O264="zákl. přenesená",K264,0)</f>
        <v>0</v>
      </c>
      <c r="BH264" s="231">
        <f>IF(O264="sníž. přenesená",K264,0)</f>
        <v>0</v>
      </c>
      <c r="BI264" s="231">
        <f>IF(O264="nulová",K264,0)</f>
        <v>0</v>
      </c>
      <c r="BJ264" s="19" t="s">
        <v>84</v>
      </c>
      <c r="BK264" s="231">
        <f>ROUND(P264*H264,2)</f>
        <v>0</v>
      </c>
      <c r="BL264" s="19" t="s">
        <v>218</v>
      </c>
      <c r="BM264" s="230" t="s">
        <v>3229</v>
      </c>
    </row>
    <row r="265" s="2" customFormat="1">
      <c r="A265" s="40"/>
      <c r="B265" s="41"/>
      <c r="C265" s="42"/>
      <c r="D265" s="232" t="s">
        <v>220</v>
      </c>
      <c r="E265" s="42"/>
      <c r="F265" s="233" t="s">
        <v>1676</v>
      </c>
      <c r="G265" s="42"/>
      <c r="H265" s="42"/>
      <c r="I265" s="234"/>
      <c r="J265" s="234"/>
      <c r="K265" s="42"/>
      <c r="L265" s="42"/>
      <c r="M265" s="46"/>
      <c r="N265" s="235"/>
      <c r="O265" s="236"/>
      <c r="P265" s="86"/>
      <c r="Q265" s="86"/>
      <c r="R265" s="86"/>
      <c r="S265" s="86"/>
      <c r="T265" s="86"/>
      <c r="U265" s="86"/>
      <c r="V265" s="86"/>
      <c r="W265" s="86"/>
      <c r="X265" s="87"/>
      <c r="Y265" s="40"/>
      <c r="Z265" s="40"/>
      <c r="AA265" s="40"/>
      <c r="AB265" s="40"/>
      <c r="AC265" s="40"/>
      <c r="AD265" s="40"/>
      <c r="AE265" s="40"/>
      <c r="AT265" s="19" t="s">
        <v>220</v>
      </c>
      <c r="AU265" s="19" t="s">
        <v>229</v>
      </c>
    </row>
    <row r="266" s="2" customFormat="1" ht="16.5" customHeight="1">
      <c r="A266" s="40"/>
      <c r="B266" s="41"/>
      <c r="C266" s="218" t="s">
        <v>1124</v>
      </c>
      <c r="D266" s="218" t="s">
        <v>213</v>
      </c>
      <c r="E266" s="219" t="s">
        <v>2643</v>
      </c>
      <c r="F266" s="220" t="s">
        <v>1679</v>
      </c>
      <c r="G266" s="221" t="s">
        <v>688</v>
      </c>
      <c r="H266" s="222">
        <v>1</v>
      </c>
      <c r="I266" s="223"/>
      <c r="J266" s="223"/>
      <c r="K266" s="224">
        <f>ROUND(P266*H266,2)</f>
        <v>0</v>
      </c>
      <c r="L266" s="220" t="s">
        <v>22</v>
      </c>
      <c r="M266" s="46"/>
      <c r="N266" s="225" t="s">
        <v>22</v>
      </c>
      <c r="O266" s="226" t="s">
        <v>46</v>
      </c>
      <c r="P266" s="227">
        <f>I266+J266</f>
        <v>0</v>
      </c>
      <c r="Q266" s="227">
        <f>ROUND(I266*H266,2)</f>
        <v>0</v>
      </c>
      <c r="R266" s="227">
        <f>ROUND(J266*H266,2)</f>
        <v>0</v>
      </c>
      <c r="S266" s="86"/>
      <c r="T266" s="228">
        <f>S266*H266</f>
        <v>0</v>
      </c>
      <c r="U266" s="228">
        <v>0</v>
      </c>
      <c r="V266" s="228">
        <f>U266*H266</f>
        <v>0</v>
      </c>
      <c r="W266" s="228">
        <v>0</v>
      </c>
      <c r="X266" s="229">
        <f>W266*H266</f>
        <v>0</v>
      </c>
      <c r="Y266" s="40"/>
      <c r="Z266" s="40"/>
      <c r="AA266" s="40"/>
      <c r="AB266" s="40"/>
      <c r="AC266" s="40"/>
      <c r="AD266" s="40"/>
      <c r="AE266" s="40"/>
      <c r="AR266" s="230" t="s">
        <v>218</v>
      </c>
      <c r="AT266" s="230" t="s">
        <v>213</v>
      </c>
      <c r="AU266" s="230" t="s">
        <v>229</v>
      </c>
      <c r="AY266" s="19" t="s">
        <v>211</v>
      </c>
      <c r="BE266" s="231">
        <f>IF(O266="základní",K266,0)</f>
        <v>0</v>
      </c>
      <c r="BF266" s="231">
        <f>IF(O266="snížená",K266,0)</f>
        <v>0</v>
      </c>
      <c r="BG266" s="231">
        <f>IF(O266="zákl. přenesená",K266,0)</f>
        <v>0</v>
      </c>
      <c r="BH266" s="231">
        <f>IF(O266="sníž. přenesená",K266,0)</f>
        <v>0</v>
      </c>
      <c r="BI266" s="231">
        <f>IF(O266="nulová",K266,0)</f>
        <v>0</v>
      </c>
      <c r="BJ266" s="19" t="s">
        <v>84</v>
      </c>
      <c r="BK266" s="231">
        <f>ROUND(P266*H266,2)</f>
        <v>0</v>
      </c>
      <c r="BL266" s="19" t="s">
        <v>218</v>
      </c>
      <c r="BM266" s="230" t="s">
        <v>3230</v>
      </c>
    </row>
    <row r="267" s="2" customFormat="1">
      <c r="A267" s="40"/>
      <c r="B267" s="41"/>
      <c r="C267" s="42"/>
      <c r="D267" s="232" t="s">
        <v>220</v>
      </c>
      <c r="E267" s="42"/>
      <c r="F267" s="233" t="s">
        <v>1679</v>
      </c>
      <c r="G267" s="42"/>
      <c r="H267" s="42"/>
      <c r="I267" s="234"/>
      <c r="J267" s="234"/>
      <c r="K267" s="42"/>
      <c r="L267" s="42"/>
      <c r="M267" s="46"/>
      <c r="N267" s="235"/>
      <c r="O267" s="236"/>
      <c r="P267" s="86"/>
      <c r="Q267" s="86"/>
      <c r="R267" s="86"/>
      <c r="S267" s="86"/>
      <c r="T267" s="86"/>
      <c r="U267" s="86"/>
      <c r="V267" s="86"/>
      <c r="W267" s="86"/>
      <c r="X267" s="87"/>
      <c r="Y267" s="40"/>
      <c r="Z267" s="40"/>
      <c r="AA267" s="40"/>
      <c r="AB267" s="40"/>
      <c r="AC267" s="40"/>
      <c r="AD267" s="40"/>
      <c r="AE267" s="40"/>
      <c r="AT267" s="19" t="s">
        <v>220</v>
      </c>
      <c r="AU267" s="19" t="s">
        <v>229</v>
      </c>
    </row>
    <row r="268" s="2" customFormat="1" ht="16.5" customHeight="1">
      <c r="A268" s="40"/>
      <c r="B268" s="41"/>
      <c r="C268" s="218" t="s">
        <v>1130</v>
      </c>
      <c r="D268" s="218" t="s">
        <v>213</v>
      </c>
      <c r="E268" s="219" t="s">
        <v>2645</v>
      </c>
      <c r="F268" s="220" t="s">
        <v>1682</v>
      </c>
      <c r="G268" s="221" t="s">
        <v>688</v>
      </c>
      <c r="H268" s="222">
        <v>1</v>
      </c>
      <c r="I268" s="223"/>
      <c r="J268" s="223"/>
      <c r="K268" s="224">
        <f>ROUND(P268*H268,2)</f>
        <v>0</v>
      </c>
      <c r="L268" s="220" t="s">
        <v>22</v>
      </c>
      <c r="M268" s="46"/>
      <c r="N268" s="225" t="s">
        <v>22</v>
      </c>
      <c r="O268" s="226" t="s">
        <v>46</v>
      </c>
      <c r="P268" s="227">
        <f>I268+J268</f>
        <v>0</v>
      </c>
      <c r="Q268" s="227">
        <f>ROUND(I268*H268,2)</f>
        <v>0</v>
      </c>
      <c r="R268" s="227">
        <f>ROUND(J268*H268,2)</f>
        <v>0</v>
      </c>
      <c r="S268" s="86"/>
      <c r="T268" s="228">
        <f>S268*H268</f>
        <v>0</v>
      </c>
      <c r="U268" s="228">
        <v>0</v>
      </c>
      <c r="V268" s="228">
        <f>U268*H268</f>
        <v>0</v>
      </c>
      <c r="W268" s="228">
        <v>0</v>
      </c>
      <c r="X268" s="229">
        <f>W268*H268</f>
        <v>0</v>
      </c>
      <c r="Y268" s="40"/>
      <c r="Z268" s="40"/>
      <c r="AA268" s="40"/>
      <c r="AB268" s="40"/>
      <c r="AC268" s="40"/>
      <c r="AD268" s="40"/>
      <c r="AE268" s="40"/>
      <c r="AR268" s="230" t="s">
        <v>218</v>
      </c>
      <c r="AT268" s="230" t="s">
        <v>213</v>
      </c>
      <c r="AU268" s="230" t="s">
        <v>229</v>
      </c>
      <c r="AY268" s="19" t="s">
        <v>211</v>
      </c>
      <c r="BE268" s="231">
        <f>IF(O268="základní",K268,0)</f>
        <v>0</v>
      </c>
      <c r="BF268" s="231">
        <f>IF(O268="snížená",K268,0)</f>
        <v>0</v>
      </c>
      <c r="BG268" s="231">
        <f>IF(O268="zákl. přenesená",K268,0)</f>
        <v>0</v>
      </c>
      <c r="BH268" s="231">
        <f>IF(O268="sníž. přenesená",K268,0)</f>
        <v>0</v>
      </c>
      <c r="BI268" s="231">
        <f>IF(O268="nulová",K268,0)</f>
        <v>0</v>
      </c>
      <c r="BJ268" s="19" t="s">
        <v>84</v>
      </c>
      <c r="BK268" s="231">
        <f>ROUND(P268*H268,2)</f>
        <v>0</v>
      </c>
      <c r="BL268" s="19" t="s">
        <v>218</v>
      </c>
      <c r="BM268" s="230" t="s">
        <v>3231</v>
      </c>
    </row>
    <row r="269" s="2" customFormat="1">
      <c r="A269" s="40"/>
      <c r="B269" s="41"/>
      <c r="C269" s="42"/>
      <c r="D269" s="232" t="s">
        <v>220</v>
      </c>
      <c r="E269" s="42"/>
      <c r="F269" s="233" t="s">
        <v>1682</v>
      </c>
      <c r="G269" s="42"/>
      <c r="H269" s="42"/>
      <c r="I269" s="234"/>
      <c r="J269" s="234"/>
      <c r="K269" s="42"/>
      <c r="L269" s="42"/>
      <c r="M269" s="46"/>
      <c r="N269" s="235"/>
      <c r="O269" s="236"/>
      <c r="P269" s="86"/>
      <c r="Q269" s="86"/>
      <c r="R269" s="86"/>
      <c r="S269" s="86"/>
      <c r="T269" s="86"/>
      <c r="U269" s="86"/>
      <c r="V269" s="86"/>
      <c r="W269" s="86"/>
      <c r="X269" s="87"/>
      <c r="Y269" s="40"/>
      <c r="Z269" s="40"/>
      <c r="AA269" s="40"/>
      <c r="AB269" s="40"/>
      <c r="AC269" s="40"/>
      <c r="AD269" s="40"/>
      <c r="AE269" s="40"/>
      <c r="AT269" s="19" t="s">
        <v>220</v>
      </c>
      <c r="AU269" s="19" t="s">
        <v>229</v>
      </c>
    </row>
    <row r="270" s="2" customFormat="1" ht="16.5" customHeight="1">
      <c r="A270" s="40"/>
      <c r="B270" s="41"/>
      <c r="C270" s="218" t="s">
        <v>1133</v>
      </c>
      <c r="D270" s="218" t="s">
        <v>213</v>
      </c>
      <c r="E270" s="219" t="s">
        <v>2647</v>
      </c>
      <c r="F270" s="220" t="s">
        <v>1685</v>
      </c>
      <c r="G270" s="221" t="s">
        <v>688</v>
      </c>
      <c r="H270" s="222">
        <v>1</v>
      </c>
      <c r="I270" s="223"/>
      <c r="J270" s="223"/>
      <c r="K270" s="224">
        <f>ROUND(P270*H270,2)</f>
        <v>0</v>
      </c>
      <c r="L270" s="220" t="s">
        <v>22</v>
      </c>
      <c r="M270" s="46"/>
      <c r="N270" s="225" t="s">
        <v>22</v>
      </c>
      <c r="O270" s="226" t="s">
        <v>46</v>
      </c>
      <c r="P270" s="227">
        <f>I270+J270</f>
        <v>0</v>
      </c>
      <c r="Q270" s="227">
        <f>ROUND(I270*H270,2)</f>
        <v>0</v>
      </c>
      <c r="R270" s="227">
        <f>ROUND(J270*H270,2)</f>
        <v>0</v>
      </c>
      <c r="S270" s="86"/>
      <c r="T270" s="228">
        <f>S270*H270</f>
        <v>0</v>
      </c>
      <c r="U270" s="228">
        <v>0</v>
      </c>
      <c r="V270" s="228">
        <f>U270*H270</f>
        <v>0</v>
      </c>
      <c r="W270" s="228">
        <v>0</v>
      </c>
      <c r="X270" s="229">
        <f>W270*H270</f>
        <v>0</v>
      </c>
      <c r="Y270" s="40"/>
      <c r="Z270" s="40"/>
      <c r="AA270" s="40"/>
      <c r="AB270" s="40"/>
      <c r="AC270" s="40"/>
      <c r="AD270" s="40"/>
      <c r="AE270" s="40"/>
      <c r="AR270" s="230" t="s">
        <v>218</v>
      </c>
      <c r="AT270" s="230" t="s">
        <v>213</v>
      </c>
      <c r="AU270" s="230" t="s">
        <v>229</v>
      </c>
      <c r="AY270" s="19" t="s">
        <v>211</v>
      </c>
      <c r="BE270" s="231">
        <f>IF(O270="základní",K270,0)</f>
        <v>0</v>
      </c>
      <c r="BF270" s="231">
        <f>IF(O270="snížená",K270,0)</f>
        <v>0</v>
      </c>
      <c r="BG270" s="231">
        <f>IF(O270="zákl. přenesená",K270,0)</f>
        <v>0</v>
      </c>
      <c r="BH270" s="231">
        <f>IF(O270="sníž. přenesená",K270,0)</f>
        <v>0</v>
      </c>
      <c r="BI270" s="231">
        <f>IF(O270="nulová",K270,0)</f>
        <v>0</v>
      </c>
      <c r="BJ270" s="19" t="s">
        <v>84</v>
      </c>
      <c r="BK270" s="231">
        <f>ROUND(P270*H270,2)</f>
        <v>0</v>
      </c>
      <c r="BL270" s="19" t="s">
        <v>218</v>
      </c>
      <c r="BM270" s="230" t="s">
        <v>3232</v>
      </c>
    </row>
    <row r="271" s="2" customFormat="1">
      <c r="A271" s="40"/>
      <c r="B271" s="41"/>
      <c r="C271" s="42"/>
      <c r="D271" s="232" t="s">
        <v>220</v>
      </c>
      <c r="E271" s="42"/>
      <c r="F271" s="233" t="s">
        <v>1685</v>
      </c>
      <c r="G271" s="42"/>
      <c r="H271" s="42"/>
      <c r="I271" s="234"/>
      <c r="J271" s="234"/>
      <c r="K271" s="42"/>
      <c r="L271" s="42"/>
      <c r="M271" s="46"/>
      <c r="N271" s="235"/>
      <c r="O271" s="236"/>
      <c r="P271" s="86"/>
      <c r="Q271" s="86"/>
      <c r="R271" s="86"/>
      <c r="S271" s="86"/>
      <c r="T271" s="86"/>
      <c r="U271" s="86"/>
      <c r="V271" s="86"/>
      <c r="W271" s="86"/>
      <c r="X271" s="87"/>
      <c r="Y271" s="40"/>
      <c r="Z271" s="40"/>
      <c r="AA271" s="40"/>
      <c r="AB271" s="40"/>
      <c r="AC271" s="40"/>
      <c r="AD271" s="40"/>
      <c r="AE271" s="40"/>
      <c r="AT271" s="19" t="s">
        <v>220</v>
      </c>
      <c r="AU271" s="19" t="s">
        <v>229</v>
      </c>
    </row>
    <row r="272" s="2" customFormat="1" ht="24.15" customHeight="1">
      <c r="A272" s="40"/>
      <c r="B272" s="41"/>
      <c r="C272" s="218" t="s">
        <v>1135</v>
      </c>
      <c r="D272" s="218" t="s">
        <v>213</v>
      </c>
      <c r="E272" s="219" t="s">
        <v>2649</v>
      </c>
      <c r="F272" s="220" t="s">
        <v>1688</v>
      </c>
      <c r="G272" s="221" t="s">
        <v>688</v>
      </c>
      <c r="H272" s="222">
        <v>1</v>
      </c>
      <c r="I272" s="223"/>
      <c r="J272" s="223"/>
      <c r="K272" s="224">
        <f>ROUND(P272*H272,2)</f>
        <v>0</v>
      </c>
      <c r="L272" s="220" t="s">
        <v>22</v>
      </c>
      <c r="M272" s="46"/>
      <c r="N272" s="225" t="s">
        <v>22</v>
      </c>
      <c r="O272" s="226" t="s">
        <v>46</v>
      </c>
      <c r="P272" s="227">
        <f>I272+J272</f>
        <v>0</v>
      </c>
      <c r="Q272" s="227">
        <f>ROUND(I272*H272,2)</f>
        <v>0</v>
      </c>
      <c r="R272" s="227">
        <f>ROUND(J272*H272,2)</f>
        <v>0</v>
      </c>
      <c r="S272" s="86"/>
      <c r="T272" s="228">
        <f>S272*H272</f>
        <v>0</v>
      </c>
      <c r="U272" s="228">
        <v>0</v>
      </c>
      <c r="V272" s="228">
        <f>U272*H272</f>
        <v>0</v>
      </c>
      <c r="W272" s="228">
        <v>0</v>
      </c>
      <c r="X272" s="229">
        <f>W272*H272</f>
        <v>0</v>
      </c>
      <c r="Y272" s="40"/>
      <c r="Z272" s="40"/>
      <c r="AA272" s="40"/>
      <c r="AB272" s="40"/>
      <c r="AC272" s="40"/>
      <c r="AD272" s="40"/>
      <c r="AE272" s="40"/>
      <c r="AR272" s="230" t="s">
        <v>218</v>
      </c>
      <c r="AT272" s="230" t="s">
        <v>213</v>
      </c>
      <c r="AU272" s="230" t="s">
        <v>229</v>
      </c>
      <c r="AY272" s="19" t="s">
        <v>211</v>
      </c>
      <c r="BE272" s="231">
        <f>IF(O272="základní",K272,0)</f>
        <v>0</v>
      </c>
      <c r="BF272" s="231">
        <f>IF(O272="snížená",K272,0)</f>
        <v>0</v>
      </c>
      <c r="BG272" s="231">
        <f>IF(O272="zákl. přenesená",K272,0)</f>
        <v>0</v>
      </c>
      <c r="BH272" s="231">
        <f>IF(O272="sníž. přenesená",K272,0)</f>
        <v>0</v>
      </c>
      <c r="BI272" s="231">
        <f>IF(O272="nulová",K272,0)</f>
        <v>0</v>
      </c>
      <c r="BJ272" s="19" t="s">
        <v>84</v>
      </c>
      <c r="BK272" s="231">
        <f>ROUND(P272*H272,2)</f>
        <v>0</v>
      </c>
      <c r="BL272" s="19" t="s">
        <v>218</v>
      </c>
      <c r="BM272" s="230" t="s">
        <v>3233</v>
      </c>
    </row>
    <row r="273" s="2" customFormat="1">
      <c r="A273" s="40"/>
      <c r="B273" s="41"/>
      <c r="C273" s="42"/>
      <c r="D273" s="232" t="s">
        <v>220</v>
      </c>
      <c r="E273" s="42"/>
      <c r="F273" s="233" t="s">
        <v>1688</v>
      </c>
      <c r="G273" s="42"/>
      <c r="H273" s="42"/>
      <c r="I273" s="234"/>
      <c r="J273" s="234"/>
      <c r="K273" s="42"/>
      <c r="L273" s="42"/>
      <c r="M273" s="46"/>
      <c r="N273" s="235"/>
      <c r="O273" s="236"/>
      <c r="P273" s="86"/>
      <c r="Q273" s="86"/>
      <c r="R273" s="86"/>
      <c r="S273" s="86"/>
      <c r="T273" s="86"/>
      <c r="U273" s="86"/>
      <c r="V273" s="86"/>
      <c r="W273" s="86"/>
      <c r="X273" s="87"/>
      <c r="Y273" s="40"/>
      <c r="Z273" s="40"/>
      <c r="AA273" s="40"/>
      <c r="AB273" s="40"/>
      <c r="AC273" s="40"/>
      <c r="AD273" s="40"/>
      <c r="AE273" s="40"/>
      <c r="AT273" s="19" t="s">
        <v>220</v>
      </c>
      <c r="AU273" s="19" t="s">
        <v>229</v>
      </c>
    </row>
    <row r="274" s="2" customFormat="1" ht="24.15" customHeight="1">
      <c r="A274" s="40"/>
      <c r="B274" s="41"/>
      <c r="C274" s="218" t="s">
        <v>1140</v>
      </c>
      <c r="D274" s="218" t="s">
        <v>213</v>
      </c>
      <c r="E274" s="219" t="s">
        <v>2651</v>
      </c>
      <c r="F274" s="220" t="s">
        <v>1691</v>
      </c>
      <c r="G274" s="221" t="s">
        <v>688</v>
      </c>
      <c r="H274" s="222">
        <v>1</v>
      </c>
      <c r="I274" s="223"/>
      <c r="J274" s="223"/>
      <c r="K274" s="224">
        <f>ROUND(P274*H274,2)</f>
        <v>0</v>
      </c>
      <c r="L274" s="220" t="s">
        <v>22</v>
      </c>
      <c r="M274" s="46"/>
      <c r="N274" s="225" t="s">
        <v>22</v>
      </c>
      <c r="O274" s="226" t="s">
        <v>46</v>
      </c>
      <c r="P274" s="227">
        <f>I274+J274</f>
        <v>0</v>
      </c>
      <c r="Q274" s="227">
        <f>ROUND(I274*H274,2)</f>
        <v>0</v>
      </c>
      <c r="R274" s="227">
        <f>ROUND(J274*H274,2)</f>
        <v>0</v>
      </c>
      <c r="S274" s="86"/>
      <c r="T274" s="228">
        <f>S274*H274</f>
        <v>0</v>
      </c>
      <c r="U274" s="228">
        <v>0</v>
      </c>
      <c r="V274" s="228">
        <f>U274*H274</f>
        <v>0</v>
      </c>
      <c r="W274" s="228">
        <v>0</v>
      </c>
      <c r="X274" s="229">
        <f>W274*H274</f>
        <v>0</v>
      </c>
      <c r="Y274" s="40"/>
      <c r="Z274" s="40"/>
      <c r="AA274" s="40"/>
      <c r="AB274" s="40"/>
      <c r="AC274" s="40"/>
      <c r="AD274" s="40"/>
      <c r="AE274" s="40"/>
      <c r="AR274" s="230" t="s">
        <v>218</v>
      </c>
      <c r="AT274" s="230" t="s">
        <v>213</v>
      </c>
      <c r="AU274" s="230" t="s">
        <v>229</v>
      </c>
      <c r="AY274" s="19" t="s">
        <v>211</v>
      </c>
      <c r="BE274" s="231">
        <f>IF(O274="základní",K274,0)</f>
        <v>0</v>
      </c>
      <c r="BF274" s="231">
        <f>IF(O274="snížená",K274,0)</f>
        <v>0</v>
      </c>
      <c r="BG274" s="231">
        <f>IF(O274="zákl. přenesená",K274,0)</f>
        <v>0</v>
      </c>
      <c r="BH274" s="231">
        <f>IF(O274="sníž. přenesená",K274,0)</f>
        <v>0</v>
      </c>
      <c r="BI274" s="231">
        <f>IF(O274="nulová",K274,0)</f>
        <v>0</v>
      </c>
      <c r="BJ274" s="19" t="s">
        <v>84</v>
      </c>
      <c r="BK274" s="231">
        <f>ROUND(P274*H274,2)</f>
        <v>0</v>
      </c>
      <c r="BL274" s="19" t="s">
        <v>218</v>
      </c>
      <c r="BM274" s="230" t="s">
        <v>3234</v>
      </c>
    </row>
    <row r="275" s="2" customFormat="1">
      <c r="A275" s="40"/>
      <c r="B275" s="41"/>
      <c r="C275" s="42"/>
      <c r="D275" s="232" t="s">
        <v>220</v>
      </c>
      <c r="E275" s="42"/>
      <c r="F275" s="233" t="s">
        <v>1691</v>
      </c>
      <c r="G275" s="42"/>
      <c r="H275" s="42"/>
      <c r="I275" s="234"/>
      <c r="J275" s="234"/>
      <c r="K275" s="42"/>
      <c r="L275" s="42"/>
      <c r="M275" s="46"/>
      <c r="N275" s="235"/>
      <c r="O275" s="236"/>
      <c r="P275" s="86"/>
      <c r="Q275" s="86"/>
      <c r="R275" s="86"/>
      <c r="S275" s="86"/>
      <c r="T275" s="86"/>
      <c r="U275" s="86"/>
      <c r="V275" s="86"/>
      <c r="W275" s="86"/>
      <c r="X275" s="87"/>
      <c r="Y275" s="40"/>
      <c r="Z275" s="40"/>
      <c r="AA275" s="40"/>
      <c r="AB275" s="40"/>
      <c r="AC275" s="40"/>
      <c r="AD275" s="40"/>
      <c r="AE275" s="40"/>
      <c r="AT275" s="19" t="s">
        <v>220</v>
      </c>
      <c r="AU275" s="19" t="s">
        <v>229</v>
      </c>
    </row>
    <row r="276" s="2" customFormat="1" ht="24.15" customHeight="1">
      <c r="A276" s="40"/>
      <c r="B276" s="41"/>
      <c r="C276" s="218" t="s">
        <v>1143</v>
      </c>
      <c r="D276" s="218" t="s">
        <v>213</v>
      </c>
      <c r="E276" s="219" t="s">
        <v>2653</v>
      </c>
      <c r="F276" s="220" t="s">
        <v>1694</v>
      </c>
      <c r="G276" s="221" t="s">
        <v>688</v>
      </c>
      <c r="H276" s="222">
        <v>1</v>
      </c>
      <c r="I276" s="223"/>
      <c r="J276" s="223"/>
      <c r="K276" s="224">
        <f>ROUND(P276*H276,2)</f>
        <v>0</v>
      </c>
      <c r="L276" s="220" t="s">
        <v>22</v>
      </c>
      <c r="M276" s="46"/>
      <c r="N276" s="225" t="s">
        <v>22</v>
      </c>
      <c r="O276" s="226" t="s">
        <v>46</v>
      </c>
      <c r="P276" s="227">
        <f>I276+J276</f>
        <v>0</v>
      </c>
      <c r="Q276" s="227">
        <f>ROUND(I276*H276,2)</f>
        <v>0</v>
      </c>
      <c r="R276" s="227">
        <f>ROUND(J276*H276,2)</f>
        <v>0</v>
      </c>
      <c r="S276" s="86"/>
      <c r="T276" s="228">
        <f>S276*H276</f>
        <v>0</v>
      </c>
      <c r="U276" s="228">
        <v>0</v>
      </c>
      <c r="V276" s="228">
        <f>U276*H276</f>
        <v>0</v>
      </c>
      <c r="W276" s="228">
        <v>0</v>
      </c>
      <c r="X276" s="229">
        <f>W276*H276</f>
        <v>0</v>
      </c>
      <c r="Y276" s="40"/>
      <c r="Z276" s="40"/>
      <c r="AA276" s="40"/>
      <c r="AB276" s="40"/>
      <c r="AC276" s="40"/>
      <c r="AD276" s="40"/>
      <c r="AE276" s="40"/>
      <c r="AR276" s="230" t="s">
        <v>218</v>
      </c>
      <c r="AT276" s="230" t="s">
        <v>213</v>
      </c>
      <c r="AU276" s="230" t="s">
        <v>229</v>
      </c>
      <c r="AY276" s="19" t="s">
        <v>211</v>
      </c>
      <c r="BE276" s="231">
        <f>IF(O276="základní",K276,0)</f>
        <v>0</v>
      </c>
      <c r="BF276" s="231">
        <f>IF(O276="snížená",K276,0)</f>
        <v>0</v>
      </c>
      <c r="BG276" s="231">
        <f>IF(O276="zákl. přenesená",K276,0)</f>
        <v>0</v>
      </c>
      <c r="BH276" s="231">
        <f>IF(O276="sníž. přenesená",K276,0)</f>
        <v>0</v>
      </c>
      <c r="BI276" s="231">
        <f>IF(O276="nulová",K276,0)</f>
        <v>0</v>
      </c>
      <c r="BJ276" s="19" t="s">
        <v>84</v>
      </c>
      <c r="BK276" s="231">
        <f>ROUND(P276*H276,2)</f>
        <v>0</v>
      </c>
      <c r="BL276" s="19" t="s">
        <v>218</v>
      </c>
      <c r="BM276" s="230" t="s">
        <v>3235</v>
      </c>
    </row>
    <row r="277" s="2" customFormat="1">
      <c r="A277" s="40"/>
      <c r="B277" s="41"/>
      <c r="C277" s="42"/>
      <c r="D277" s="232" t="s">
        <v>220</v>
      </c>
      <c r="E277" s="42"/>
      <c r="F277" s="233" t="s">
        <v>1694</v>
      </c>
      <c r="G277" s="42"/>
      <c r="H277" s="42"/>
      <c r="I277" s="234"/>
      <c r="J277" s="234"/>
      <c r="K277" s="42"/>
      <c r="L277" s="42"/>
      <c r="M277" s="46"/>
      <c r="N277" s="235"/>
      <c r="O277" s="236"/>
      <c r="P277" s="86"/>
      <c r="Q277" s="86"/>
      <c r="R277" s="86"/>
      <c r="S277" s="86"/>
      <c r="T277" s="86"/>
      <c r="U277" s="86"/>
      <c r="V277" s="86"/>
      <c r="W277" s="86"/>
      <c r="X277" s="87"/>
      <c r="Y277" s="40"/>
      <c r="Z277" s="40"/>
      <c r="AA277" s="40"/>
      <c r="AB277" s="40"/>
      <c r="AC277" s="40"/>
      <c r="AD277" s="40"/>
      <c r="AE277" s="40"/>
      <c r="AT277" s="19" t="s">
        <v>220</v>
      </c>
      <c r="AU277" s="19" t="s">
        <v>229</v>
      </c>
    </row>
    <row r="278" s="2" customFormat="1" ht="16.5" customHeight="1">
      <c r="A278" s="40"/>
      <c r="B278" s="41"/>
      <c r="C278" s="218" t="s">
        <v>1148</v>
      </c>
      <c r="D278" s="218" t="s">
        <v>213</v>
      </c>
      <c r="E278" s="219" t="s">
        <v>2655</v>
      </c>
      <c r="F278" s="220" t="s">
        <v>2656</v>
      </c>
      <c r="G278" s="221" t="s">
        <v>629</v>
      </c>
      <c r="H278" s="222">
        <v>30</v>
      </c>
      <c r="I278" s="223"/>
      <c r="J278" s="223"/>
      <c r="K278" s="224">
        <f>ROUND(P278*H278,2)</f>
        <v>0</v>
      </c>
      <c r="L278" s="220" t="s">
        <v>22</v>
      </c>
      <c r="M278" s="46"/>
      <c r="N278" s="225" t="s">
        <v>22</v>
      </c>
      <c r="O278" s="226" t="s">
        <v>46</v>
      </c>
      <c r="P278" s="227">
        <f>I278+J278</f>
        <v>0</v>
      </c>
      <c r="Q278" s="227">
        <f>ROUND(I278*H278,2)</f>
        <v>0</v>
      </c>
      <c r="R278" s="227">
        <f>ROUND(J278*H278,2)</f>
        <v>0</v>
      </c>
      <c r="S278" s="86"/>
      <c r="T278" s="228">
        <f>S278*H278</f>
        <v>0</v>
      </c>
      <c r="U278" s="228">
        <v>0</v>
      </c>
      <c r="V278" s="228">
        <f>U278*H278</f>
        <v>0</v>
      </c>
      <c r="W278" s="228">
        <v>0</v>
      </c>
      <c r="X278" s="229">
        <f>W278*H278</f>
        <v>0</v>
      </c>
      <c r="Y278" s="40"/>
      <c r="Z278" s="40"/>
      <c r="AA278" s="40"/>
      <c r="AB278" s="40"/>
      <c r="AC278" s="40"/>
      <c r="AD278" s="40"/>
      <c r="AE278" s="40"/>
      <c r="AR278" s="230" t="s">
        <v>218</v>
      </c>
      <c r="AT278" s="230" t="s">
        <v>213</v>
      </c>
      <c r="AU278" s="230" t="s">
        <v>229</v>
      </c>
      <c r="AY278" s="19" t="s">
        <v>211</v>
      </c>
      <c r="BE278" s="231">
        <f>IF(O278="základní",K278,0)</f>
        <v>0</v>
      </c>
      <c r="BF278" s="231">
        <f>IF(O278="snížená",K278,0)</f>
        <v>0</v>
      </c>
      <c r="BG278" s="231">
        <f>IF(O278="zákl. přenesená",K278,0)</f>
        <v>0</v>
      </c>
      <c r="BH278" s="231">
        <f>IF(O278="sníž. přenesená",K278,0)</f>
        <v>0</v>
      </c>
      <c r="BI278" s="231">
        <f>IF(O278="nulová",K278,0)</f>
        <v>0</v>
      </c>
      <c r="BJ278" s="19" t="s">
        <v>84</v>
      </c>
      <c r="BK278" s="231">
        <f>ROUND(P278*H278,2)</f>
        <v>0</v>
      </c>
      <c r="BL278" s="19" t="s">
        <v>218</v>
      </c>
      <c r="BM278" s="230" t="s">
        <v>3236</v>
      </c>
    </row>
    <row r="279" s="2" customFormat="1">
      <c r="A279" s="40"/>
      <c r="B279" s="41"/>
      <c r="C279" s="42"/>
      <c r="D279" s="232" t="s">
        <v>220</v>
      </c>
      <c r="E279" s="42"/>
      <c r="F279" s="233" t="s">
        <v>2656</v>
      </c>
      <c r="G279" s="42"/>
      <c r="H279" s="42"/>
      <c r="I279" s="234"/>
      <c r="J279" s="234"/>
      <c r="K279" s="42"/>
      <c r="L279" s="42"/>
      <c r="M279" s="46"/>
      <c r="N279" s="235"/>
      <c r="O279" s="236"/>
      <c r="P279" s="86"/>
      <c r="Q279" s="86"/>
      <c r="R279" s="86"/>
      <c r="S279" s="86"/>
      <c r="T279" s="86"/>
      <c r="U279" s="86"/>
      <c r="V279" s="86"/>
      <c r="W279" s="86"/>
      <c r="X279" s="87"/>
      <c r="Y279" s="40"/>
      <c r="Z279" s="40"/>
      <c r="AA279" s="40"/>
      <c r="AB279" s="40"/>
      <c r="AC279" s="40"/>
      <c r="AD279" s="40"/>
      <c r="AE279" s="40"/>
      <c r="AT279" s="19" t="s">
        <v>220</v>
      </c>
      <c r="AU279" s="19" t="s">
        <v>229</v>
      </c>
    </row>
    <row r="280" s="2" customFormat="1" ht="16.5" customHeight="1">
      <c r="A280" s="40"/>
      <c r="B280" s="41"/>
      <c r="C280" s="218" t="s">
        <v>1153</v>
      </c>
      <c r="D280" s="218" t="s">
        <v>213</v>
      </c>
      <c r="E280" s="219" t="s">
        <v>2658</v>
      </c>
      <c r="F280" s="220" t="s">
        <v>2659</v>
      </c>
      <c r="G280" s="221" t="s">
        <v>629</v>
      </c>
      <c r="H280" s="222">
        <v>30</v>
      </c>
      <c r="I280" s="223"/>
      <c r="J280" s="223"/>
      <c r="K280" s="224">
        <f>ROUND(P280*H280,2)</f>
        <v>0</v>
      </c>
      <c r="L280" s="220" t="s">
        <v>22</v>
      </c>
      <c r="M280" s="46"/>
      <c r="N280" s="225" t="s">
        <v>22</v>
      </c>
      <c r="O280" s="226" t="s">
        <v>46</v>
      </c>
      <c r="P280" s="227">
        <f>I280+J280</f>
        <v>0</v>
      </c>
      <c r="Q280" s="227">
        <f>ROUND(I280*H280,2)</f>
        <v>0</v>
      </c>
      <c r="R280" s="227">
        <f>ROUND(J280*H280,2)</f>
        <v>0</v>
      </c>
      <c r="S280" s="86"/>
      <c r="T280" s="228">
        <f>S280*H280</f>
        <v>0</v>
      </c>
      <c r="U280" s="228">
        <v>0</v>
      </c>
      <c r="V280" s="228">
        <f>U280*H280</f>
        <v>0</v>
      </c>
      <c r="W280" s="228">
        <v>0</v>
      </c>
      <c r="X280" s="229">
        <f>W280*H280</f>
        <v>0</v>
      </c>
      <c r="Y280" s="40"/>
      <c r="Z280" s="40"/>
      <c r="AA280" s="40"/>
      <c r="AB280" s="40"/>
      <c r="AC280" s="40"/>
      <c r="AD280" s="40"/>
      <c r="AE280" s="40"/>
      <c r="AR280" s="230" t="s">
        <v>218</v>
      </c>
      <c r="AT280" s="230" t="s">
        <v>213</v>
      </c>
      <c r="AU280" s="230" t="s">
        <v>229</v>
      </c>
      <c r="AY280" s="19" t="s">
        <v>211</v>
      </c>
      <c r="BE280" s="231">
        <f>IF(O280="základní",K280,0)</f>
        <v>0</v>
      </c>
      <c r="BF280" s="231">
        <f>IF(O280="snížená",K280,0)</f>
        <v>0</v>
      </c>
      <c r="BG280" s="231">
        <f>IF(O280="zákl. přenesená",K280,0)</f>
        <v>0</v>
      </c>
      <c r="BH280" s="231">
        <f>IF(O280="sníž. přenesená",K280,0)</f>
        <v>0</v>
      </c>
      <c r="BI280" s="231">
        <f>IF(O280="nulová",K280,0)</f>
        <v>0</v>
      </c>
      <c r="BJ280" s="19" t="s">
        <v>84</v>
      </c>
      <c r="BK280" s="231">
        <f>ROUND(P280*H280,2)</f>
        <v>0</v>
      </c>
      <c r="BL280" s="19" t="s">
        <v>218</v>
      </c>
      <c r="BM280" s="230" t="s">
        <v>3237</v>
      </c>
    </row>
    <row r="281" s="2" customFormat="1">
      <c r="A281" s="40"/>
      <c r="B281" s="41"/>
      <c r="C281" s="42"/>
      <c r="D281" s="232" t="s">
        <v>220</v>
      </c>
      <c r="E281" s="42"/>
      <c r="F281" s="233" t="s">
        <v>2659</v>
      </c>
      <c r="G281" s="42"/>
      <c r="H281" s="42"/>
      <c r="I281" s="234"/>
      <c r="J281" s="234"/>
      <c r="K281" s="42"/>
      <c r="L281" s="42"/>
      <c r="M281" s="46"/>
      <c r="N281" s="235"/>
      <c r="O281" s="236"/>
      <c r="P281" s="86"/>
      <c r="Q281" s="86"/>
      <c r="R281" s="86"/>
      <c r="S281" s="86"/>
      <c r="T281" s="86"/>
      <c r="U281" s="86"/>
      <c r="V281" s="86"/>
      <c r="W281" s="86"/>
      <c r="X281" s="87"/>
      <c r="Y281" s="40"/>
      <c r="Z281" s="40"/>
      <c r="AA281" s="40"/>
      <c r="AB281" s="40"/>
      <c r="AC281" s="40"/>
      <c r="AD281" s="40"/>
      <c r="AE281" s="40"/>
      <c r="AT281" s="19" t="s">
        <v>220</v>
      </c>
      <c r="AU281" s="19" t="s">
        <v>229</v>
      </c>
    </row>
    <row r="282" s="2" customFormat="1" ht="16.5" customHeight="1">
      <c r="A282" s="40"/>
      <c r="B282" s="41"/>
      <c r="C282" s="218" t="s">
        <v>1159</v>
      </c>
      <c r="D282" s="218" t="s">
        <v>213</v>
      </c>
      <c r="E282" s="219" t="s">
        <v>2661</v>
      </c>
      <c r="F282" s="220" t="s">
        <v>1697</v>
      </c>
      <c r="G282" s="221" t="s">
        <v>688</v>
      </c>
      <c r="H282" s="222">
        <v>1</v>
      </c>
      <c r="I282" s="223"/>
      <c r="J282" s="223"/>
      <c r="K282" s="224">
        <f>ROUND(P282*H282,2)</f>
        <v>0</v>
      </c>
      <c r="L282" s="220" t="s">
        <v>22</v>
      </c>
      <c r="M282" s="46"/>
      <c r="N282" s="225" t="s">
        <v>22</v>
      </c>
      <c r="O282" s="226" t="s">
        <v>46</v>
      </c>
      <c r="P282" s="227">
        <f>I282+J282</f>
        <v>0</v>
      </c>
      <c r="Q282" s="227">
        <f>ROUND(I282*H282,2)</f>
        <v>0</v>
      </c>
      <c r="R282" s="227">
        <f>ROUND(J282*H282,2)</f>
        <v>0</v>
      </c>
      <c r="S282" s="86"/>
      <c r="T282" s="228">
        <f>S282*H282</f>
        <v>0</v>
      </c>
      <c r="U282" s="228">
        <v>0</v>
      </c>
      <c r="V282" s="228">
        <f>U282*H282</f>
        <v>0</v>
      </c>
      <c r="W282" s="228">
        <v>0</v>
      </c>
      <c r="X282" s="229">
        <f>W282*H282</f>
        <v>0</v>
      </c>
      <c r="Y282" s="40"/>
      <c r="Z282" s="40"/>
      <c r="AA282" s="40"/>
      <c r="AB282" s="40"/>
      <c r="AC282" s="40"/>
      <c r="AD282" s="40"/>
      <c r="AE282" s="40"/>
      <c r="AR282" s="230" t="s">
        <v>218</v>
      </c>
      <c r="AT282" s="230" t="s">
        <v>213</v>
      </c>
      <c r="AU282" s="230" t="s">
        <v>229</v>
      </c>
      <c r="AY282" s="19" t="s">
        <v>211</v>
      </c>
      <c r="BE282" s="231">
        <f>IF(O282="základní",K282,0)</f>
        <v>0</v>
      </c>
      <c r="BF282" s="231">
        <f>IF(O282="snížená",K282,0)</f>
        <v>0</v>
      </c>
      <c r="BG282" s="231">
        <f>IF(O282="zákl. přenesená",K282,0)</f>
        <v>0</v>
      </c>
      <c r="BH282" s="231">
        <f>IF(O282="sníž. přenesená",K282,0)</f>
        <v>0</v>
      </c>
      <c r="BI282" s="231">
        <f>IF(O282="nulová",K282,0)</f>
        <v>0</v>
      </c>
      <c r="BJ282" s="19" t="s">
        <v>84</v>
      </c>
      <c r="BK282" s="231">
        <f>ROUND(P282*H282,2)</f>
        <v>0</v>
      </c>
      <c r="BL282" s="19" t="s">
        <v>218</v>
      </c>
      <c r="BM282" s="230" t="s">
        <v>3238</v>
      </c>
    </row>
    <row r="283" s="2" customFormat="1">
      <c r="A283" s="40"/>
      <c r="B283" s="41"/>
      <c r="C283" s="42"/>
      <c r="D283" s="232" t="s">
        <v>220</v>
      </c>
      <c r="E283" s="42"/>
      <c r="F283" s="233" t="s">
        <v>1697</v>
      </c>
      <c r="G283" s="42"/>
      <c r="H283" s="42"/>
      <c r="I283" s="234"/>
      <c r="J283" s="234"/>
      <c r="K283" s="42"/>
      <c r="L283" s="42"/>
      <c r="M283" s="46"/>
      <c r="N283" s="235"/>
      <c r="O283" s="236"/>
      <c r="P283" s="86"/>
      <c r="Q283" s="86"/>
      <c r="R283" s="86"/>
      <c r="S283" s="86"/>
      <c r="T283" s="86"/>
      <c r="U283" s="86"/>
      <c r="V283" s="86"/>
      <c r="W283" s="86"/>
      <c r="X283" s="87"/>
      <c r="Y283" s="40"/>
      <c r="Z283" s="40"/>
      <c r="AA283" s="40"/>
      <c r="AB283" s="40"/>
      <c r="AC283" s="40"/>
      <c r="AD283" s="40"/>
      <c r="AE283" s="40"/>
      <c r="AT283" s="19" t="s">
        <v>220</v>
      </c>
      <c r="AU283" s="19" t="s">
        <v>229</v>
      </c>
    </row>
    <row r="284" s="2" customFormat="1" ht="16.5" customHeight="1">
      <c r="A284" s="40"/>
      <c r="B284" s="41"/>
      <c r="C284" s="218" t="s">
        <v>1162</v>
      </c>
      <c r="D284" s="218" t="s">
        <v>213</v>
      </c>
      <c r="E284" s="219" t="s">
        <v>2663</v>
      </c>
      <c r="F284" s="220" t="s">
        <v>1700</v>
      </c>
      <c r="G284" s="221" t="s">
        <v>688</v>
      </c>
      <c r="H284" s="222">
        <v>1</v>
      </c>
      <c r="I284" s="223"/>
      <c r="J284" s="223"/>
      <c r="K284" s="224">
        <f>ROUND(P284*H284,2)</f>
        <v>0</v>
      </c>
      <c r="L284" s="220" t="s">
        <v>22</v>
      </c>
      <c r="M284" s="46"/>
      <c r="N284" s="225" t="s">
        <v>22</v>
      </c>
      <c r="O284" s="226" t="s">
        <v>46</v>
      </c>
      <c r="P284" s="227">
        <f>I284+J284</f>
        <v>0</v>
      </c>
      <c r="Q284" s="227">
        <f>ROUND(I284*H284,2)</f>
        <v>0</v>
      </c>
      <c r="R284" s="227">
        <f>ROUND(J284*H284,2)</f>
        <v>0</v>
      </c>
      <c r="S284" s="86"/>
      <c r="T284" s="228">
        <f>S284*H284</f>
        <v>0</v>
      </c>
      <c r="U284" s="228">
        <v>0</v>
      </c>
      <c r="V284" s="228">
        <f>U284*H284</f>
        <v>0</v>
      </c>
      <c r="W284" s="228">
        <v>0</v>
      </c>
      <c r="X284" s="229">
        <f>W284*H284</f>
        <v>0</v>
      </c>
      <c r="Y284" s="40"/>
      <c r="Z284" s="40"/>
      <c r="AA284" s="40"/>
      <c r="AB284" s="40"/>
      <c r="AC284" s="40"/>
      <c r="AD284" s="40"/>
      <c r="AE284" s="40"/>
      <c r="AR284" s="230" t="s">
        <v>218</v>
      </c>
      <c r="AT284" s="230" t="s">
        <v>213</v>
      </c>
      <c r="AU284" s="230" t="s">
        <v>229</v>
      </c>
      <c r="AY284" s="19" t="s">
        <v>211</v>
      </c>
      <c r="BE284" s="231">
        <f>IF(O284="základní",K284,0)</f>
        <v>0</v>
      </c>
      <c r="BF284" s="231">
        <f>IF(O284="snížená",K284,0)</f>
        <v>0</v>
      </c>
      <c r="BG284" s="231">
        <f>IF(O284="zákl. přenesená",K284,0)</f>
        <v>0</v>
      </c>
      <c r="BH284" s="231">
        <f>IF(O284="sníž. přenesená",K284,0)</f>
        <v>0</v>
      </c>
      <c r="BI284" s="231">
        <f>IF(O284="nulová",K284,0)</f>
        <v>0</v>
      </c>
      <c r="BJ284" s="19" t="s">
        <v>84</v>
      </c>
      <c r="BK284" s="231">
        <f>ROUND(P284*H284,2)</f>
        <v>0</v>
      </c>
      <c r="BL284" s="19" t="s">
        <v>218</v>
      </c>
      <c r="BM284" s="230" t="s">
        <v>3239</v>
      </c>
    </row>
    <row r="285" s="2" customFormat="1">
      <c r="A285" s="40"/>
      <c r="B285" s="41"/>
      <c r="C285" s="42"/>
      <c r="D285" s="232" t="s">
        <v>220</v>
      </c>
      <c r="E285" s="42"/>
      <c r="F285" s="233" t="s">
        <v>1700</v>
      </c>
      <c r="G285" s="42"/>
      <c r="H285" s="42"/>
      <c r="I285" s="234"/>
      <c r="J285" s="234"/>
      <c r="K285" s="42"/>
      <c r="L285" s="42"/>
      <c r="M285" s="46"/>
      <c r="N285" s="283"/>
      <c r="O285" s="284"/>
      <c r="P285" s="285"/>
      <c r="Q285" s="285"/>
      <c r="R285" s="285"/>
      <c r="S285" s="285"/>
      <c r="T285" s="285"/>
      <c r="U285" s="285"/>
      <c r="V285" s="285"/>
      <c r="W285" s="285"/>
      <c r="X285" s="286"/>
      <c r="Y285" s="40"/>
      <c r="Z285" s="40"/>
      <c r="AA285" s="40"/>
      <c r="AB285" s="40"/>
      <c r="AC285" s="40"/>
      <c r="AD285" s="40"/>
      <c r="AE285" s="40"/>
      <c r="AT285" s="19" t="s">
        <v>220</v>
      </c>
      <c r="AU285" s="19" t="s">
        <v>229</v>
      </c>
    </row>
    <row r="286" s="2" customFormat="1" ht="6.96" customHeight="1">
      <c r="A286" s="40"/>
      <c r="B286" s="61"/>
      <c r="C286" s="62"/>
      <c r="D286" s="62"/>
      <c r="E286" s="62"/>
      <c r="F286" s="62"/>
      <c r="G286" s="62"/>
      <c r="H286" s="62"/>
      <c r="I286" s="62"/>
      <c r="J286" s="62"/>
      <c r="K286" s="62"/>
      <c r="L286" s="62"/>
      <c r="M286" s="46"/>
      <c r="N286" s="40"/>
      <c r="P286" s="40"/>
      <c r="Q286" s="40"/>
      <c r="R286" s="40"/>
      <c r="S286" s="40"/>
      <c r="T286" s="40"/>
      <c r="U286" s="40"/>
      <c r="V286" s="40"/>
      <c r="W286" s="40"/>
      <c r="X286" s="40"/>
      <c r="Y286" s="40"/>
      <c r="Z286" s="40"/>
      <c r="AA286" s="40"/>
      <c r="AB286" s="40"/>
      <c r="AC286" s="40"/>
      <c r="AD286" s="40"/>
      <c r="AE286" s="40"/>
    </row>
  </sheetData>
  <sheetProtection sheet="1" autoFilter="0" formatColumns="0" formatRows="0" objects="1" scenarios="1" spinCount="100000" saltValue="tNSTQnB0RjsbJ64wl2yNjxPloilEriEqLE+l1q/uz/rWAx1F9io3sMkEyLoeEo90zi+Lc0dcLgyu1VgQUdxxVA==" hashValue="aPHraI7luzleeIVaEuuWvsFDIfnRcw9wkAg9m3TH1DdroO7CkkF3K+awZHMFopRNEtUNqs6mwNJuUlKmiFuETQ==" algorithmName="SHA-512" password="CC35"/>
  <autoFilter ref="C96:L285"/>
  <mergeCells count="12">
    <mergeCell ref="E7:H7"/>
    <mergeCell ref="E9:H9"/>
    <mergeCell ref="E11:H11"/>
    <mergeCell ref="E20:H20"/>
    <mergeCell ref="E29:H29"/>
    <mergeCell ref="E52:H52"/>
    <mergeCell ref="E54:H54"/>
    <mergeCell ref="E56:H56"/>
    <mergeCell ref="E85:H85"/>
    <mergeCell ref="E87:H87"/>
    <mergeCell ref="E89:H8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131</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3240</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3241</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22</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ROUND(K108,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ROUND((SUM(BE108:BE420)),  2)</f>
        <v>0</v>
      </c>
      <c r="G37" s="40"/>
      <c r="H37" s="40"/>
      <c r="I37" s="161">
        <v>0.20999999999999999</v>
      </c>
      <c r="J37" s="40"/>
      <c r="K37" s="156">
        <f>ROUND(((SUM(BE108:BE420))*I37),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ROUND((SUM(BF108:BF420)),  2)</f>
        <v>0</v>
      </c>
      <c r="G38" s="40"/>
      <c r="H38" s="40"/>
      <c r="I38" s="161">
        <v>0.14999999999999999</v>
      </c>
      <c r="J38" s="40"/>
      <c r="K38" s="156">
        <f>ROUND(((SUM(BF108:BF420))*I38),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ROUND((SUM(BG108:BG420)),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ROUND((SUM(BH108:BH420)),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ROUND((SUM(BI108:BI420)),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3240</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01 - multimediální učebna v 1.NP</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Q108</f>
        <v>0</v>
      </c>
      <c r="J65" s="104">
        <f>R108</f>
        <v>0</v>
      </c>
      <c r="K65" s="104">
        <f>K108</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Q109</f>
        <v>0</v>
      </c>
      <c r="J66" s="182">
        <f>R109</f>
        <v>0</v>
      </c>
      <c r="K66" s="182">
        <f>K109</f>
        <v>0</v>
      </c>
      <c r="L66" s="179"/>
      <c r="M66" s="183"/>
      <c r="S66" s="9"/>
      <c r="T66" s="9"/>
      <c r="U66" s="9"/>
      <c r="V66" s="9"/>
      <c r="W66" s="9"/>
      <c r="X66" s="9"/>
      <c r="Y66" s="9"/>
      <c r="Z66" s="9"/>
      <c r="AA66" s="9"/>
      <c r="AB66" s="9"/>
      <c r="AC66" s="9"/>
      <c r="AD66" s="9"/>
      <c r="AE66" s="9"/>
    </row>
    <row r="67" s="10" customFormat="1" ht="19.92" customHeight="1">
      <c r="A67" s="10"/>
      <c r="B67" s="184"/>
      <c r="C67" s="129"/>
      <c r="D67" s="185" t="s">
        <v>181</v>
      </c>
      <c r="E67" s="186"/>
      <c r="F67" s="186"/>
      <c r="G67" s="186"/>
      <c r="H67" s="186"/>
      <c r="I67" s="187">
        <f>Q110</f>
        <v>0</v>
      </c>
      <c r="J67" s="187">
        <f>R110</f>
        <v>0</v>
      </c>
      <c r="K67" s="187">
        <f>K110</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182</v>
      </c>
      <c r="E68" s="186"/>
      <c r="F68" s="186"/>
      <c r="G68" s="186"/>
      <c r="H68" s="186"/>
      <c r="I68" s="187">
        <f>Q139</f>
        <v>0</v>
      </c>
      <c r="J68" s="187">
        <f>R139</f>
        <v>0</v>
      </c>
      <c r="K68" s="187">
        <f>K139</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183</v>
      </c>
      <c r="E69" s="186"/>
      <c r="F69" s="186"/>
      <c r="G69" s="186"/>
      <c r="H69" s="186"/>
      <c r="I69" s="187">
        <f>Q166</f>
        <v>0</v>
      </c>
      <c r="J69" s="187">
        <f>R166</f>
        <v>0</v>
      </c>
      <c r="K69" s="187">
        <f>K166</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184</v>
      </c>
      <c r="E70" s="186"/>
      <c r="F70" s="186"/>
      <c r="G70" s="186"/>
      <c r="H70" s="186"/>
      <c r="I70" s="187">
        <f>Q186</f>
        <v>0</v>
      </c>
      <c r="J70" s="187">
        <f>R186</f>
        <v>0</v>
      </c>
      <c r="K70" s="187">
        <f>K186</f>
        <v>0</v>
      </c>
      <c r="L70" s="129"/>
      <c r="M70" s="188"/>
      <c r="S70" s="10"/>
      <c r="T70" s="10"/>
      <c r="U70" s="10"/>
      <c r="V70" s="10"/>
      <c r="W70" s="10"/>
      <c r="X70" s="10"/>
      <c r="Y70" s="10"/>
      <c r="Z70" s="10"/>
      <c r="AA70" s="10"/>
      <c r="AB70" s="10"/>
      <c r="AC70" s="10"/>
      <c r="AD70" s="10"/>
      <c r="AE70" s="10"/>
    </row>
    <row r="71" s="9" customFormat="1" ht="24.96" customHeight="1">
      <c r="A71" s="9"/>
      <c r="B71" s="178"/>
      <c r="C71" s="179"/>
      <c r="D71" s="180" t="s">
        <v>185</v>
      </c>
      <c r="E71" s="181"/>
      <c r="F71" s="181"/>
      <c r="G71" s="181"/>
      <c r="H71" s="181"/>
      <c r="I71" s="182">
        <f>Q191</f>
        <v>0</v>
      </c>
      <c r="J71" s="182">
        <f>R191</f>
        <v>0</v>
      </c>
      <c r="K71" s="182">
        <f>K191</f>
        <v>0</v>
      </c>
      <c r="L71" s="179"/>
      <c r="M71" s="183"/>
      <c r="S71" s="9"/>
      <c r="T71" s="9"/>
      <c r="U71" s="9"/>
      <c r="V71" s="9"/>
      <c r="W71" s="9"/>
      <c r="X71" s="9"/>
      <c r="Y71" s="9"/>
      <c r="Z71" s="9"/>
      <c r="AA71" s="9"/>
      <c r="AB71" s="9"/>
      <c r="AC71" s="9"/>
      <c r="AD71" s="9"/>
      <c r="AE71" s="9"/>
    </row>
    <row r="72" s="10" customFormat="1" ht="19.92" customHeight="1">
      <c r="A72" s="10"/>
      <c r="B72" s="184"/>
      <c r="C72" s="129"/>
      <c r="D72" s="185" t="s">
        <v>3242</v>
      </c>
      <c r="E72" s="186"/>
      <c r="F72" s="186"/>
      <c r="G72" s="186"/>
      <c r="H72" s="186"/>
      <c r="I72" s="187">
        <f>Q192</f>
        <v>0</v>
      </c>
      <c r="J72" s="187">
        <f>R192</f>
        <v>0</v>
      </c>
      <c r="K72" s="187">
        <f>K192</f>
        <v>0</v>
      </c>
      <c r="L72" s="129"/>
      <c r="M72" s="188"/>
      <c r="S72" s="10"/>
      <c r="T72" s="10"/>
      <c r="U72" s="10"/>
      <c r="V72" s="10"/>
      <c r="W72" s="10"/>
      <c r="X72" s="10"/>
      <c r="Y72" s="10"/>
      <c r="Z72" s="10"/>
      <c r="AA72" s="10"/>
      <c r="AB72" s="10"/>
      <c r="AC72" s="10"/>
      <c r="AD72" s="10"/>
      <c r="AE72" s="10"/>
    </row>
    <row r="73" s="10" customFormat="1" ht="19.92" customHeight="1">
      <c r="A73" s="10"/>
      <c r="B73" s="184"/>
      <c r="C73" s="129"/>
      <c r="D73" s="185" t="s">
        <v>189</v>
      </c>
      <c r="E73" s="186"/>
      <c r="F73" s="186"/>
      <c r="G73" s="186"/>
      <c r="H73" s="186"/>
      <c r="I73" s="187">
        <f>Q203</f>
        <v>0</v>
      </c>
      <c r="J73" s="187">
        <f>R203</f>
        <v>0</v>
      </c>
      <c r="K73" s="187">
        <f>K203</f>
        <v>0</v>
      </c>
      <c r="L73" s="129"/>
      <c r="M73" s="188"/>
      <c r="S73" s="10"/>
      <c r="T73" s="10"/>
      <c r="U73" s="10"/>
      <c r="V73" s="10"/>
      <c r="W73" s="10"/>
      <c r="X73" s="10"/>
      <c r="Y73" s="10"/>
      <c r="Z73" s="10"/>
      <c r="AA73" s="10"/>
      <c r="AB73" s="10"/>
      <c r="AC73" s="10"/>
      <c r="AD73" s="10"/>
      <c r="AE73" s="10"/>
    </row>
    <row r="74" s="10" customFormat="1" ht="19.92" customHeight="1">
      <c r="A74" s="10"/>
      <c r="B74" s="184"/>
      <c r="C74" s="129"/>
      <c r="D74" s="185" t="s">
        <v>3243</v>
      </c>
      <c r="E74" s="186"/>
      <c r="F74" s="186"/>
      <c r="G74" s="186"/>
      <c r="H74" s="186"/>
      <c r="I74" s="187">
        <f>Q207</f>
        <v>0</v>
      </c>
      <c r="J74" s="187">
        <f>R207</f>
        <v>0</v>
      </c>
      <c r="K74" s="187">
        <f>K207</f>
        <v>0</v>
      </c>
      <c r="L74" s="129"/>
      <c r="M74" s="188"/>
      <c r="S74" s="10"/>
      <c r="T74" s="10"/>
      <c r="U74" s="10"/>
      <c r="V74" s="10"/>
      <c r="W74" s="10"/>
      <c r="X74" s="10"/>
      <c r="Y74" s="10"/>
      <c r="Z74" s="10"/>
      <c r="AA74" s="10"/>
      <c r="AB74" s="10"/>
      <c r="AC74" s="10"/>
      <c r="AD74" s="10"/>
      <c r="AE74" s="10"/>
    </row>
    <row r="75" s="10" customFormat="1" ht="19.92" customHeight="1">
      <c r="A75" s="10"/>
      <c r="B75" s="184"/>
      <c r="C75" s="129"/>
      <c r="D75" s="185" t="s">
        <v>1714</v>
      </c>
      <c r="E75" s="186"/>
      <c r="F75" s="186"/>
      <c r="G75" s="186"/>
      <c r="H75" s="186"/>
      <c r="I75" s="187">
        <f>Q210</f>
        <v>0</v>
      </c>
      <c r="J75" s="187">
        <f>R210</f>
        <v>0</v>
      </c>
      <c r="K75" s="187">
        <f>K210</f>
        <v>0</v>
      </c>
      <c r="L75" s="129"/>
      <c r="M75" s="188"/>
      <c r="S75" s="10"/>
      <c r="T75" s="10"/>
      <c r="U75" s="10"/>
      <c r="V75" s="10"/>
      <c r="W75" s="10"/>
      <c r="X75" s="10"/>
      <c r="Y75" s="10"/>
      <c r="Z75" s="10"/>
      <c r="AA75" s="10"/>
      <c r="AB75" s="10"/>
      <c r="AC75" s="10"/>
      <c r="AD75" s="10"/>
      <c r="AE75" s="10"/>
    </row>
    <row r="76" s="10" customFormat="1" ht="19.92" customHeight="1">
      <c r="A76" s="10"/>
      <c r="B76" s="184"/>
      <c r="C76" s="129"/>
      <c r="D76" s="185" t="s">
        <v>3244</v>
      </c>
      <c r="E76" s="186"/>
      <c r="F76" s="186"/>
      <c r="G76" s="186"/>
      <c r="H76" s="186"/>
      <c r="I76" s="187">
        <f>Q239</f>
        <v>0</v>
      </c>
      <c r="J76" s="187">
        <f>R239</f>
        <v>0</v>
      </c>
      <c r="K76" s="187">
        <f>K239</f>
        <v>0</v>
      </c>
      <c r="L76" s="129"/>
      <c r="M76" s="188"/>
      <c r="S76" s="10"/>
      <c r="T76" s="10"/>
      <c r="U76" s="10"/>
      <c r="V76" s="10"/>
      <c r="W76" s="10"/>
      <c r="X76" s="10"/>
      <c r="Y76" s="10"/>
      <c r="Z76" s="10"/>
      <c r="AA76" s="10"/>
      <c r="AB76" s="10"/>
      <c r="AC76" s="10"/>
      <c r="AD76" s="10"/>
      <c r="AE76" s="10"/>
    </row>
    <row r="77" s="10" customFormat="1" ht="19.92" customHeight="1">
      <c r="A77" s="10"/>
      <c r="B77" s="184"/>
      <c r="C77" s="129"/>
      <c r="D77" s="185" t="s">
        <v>761</v>
      </c>
      <c r="E77" s="186"/>
      <c r="F77" s="186"/>
      <c r="G77" s="186"/>
      <c r="H77" s="186"/>
      <c r="I77" s="187">
        <f>Q256</f>
        <v>0</v>
      </c>
      <c r="J77" s="187">
        <f>R256</f>
        <v>0</v>
      </c>
      <c r="K77" s="187">
        <f>K256</f>
        <v>0</v>
      </c>
      <c r="L77" s="129"/>
      <c r="M77" s="188"/>
      <c r="S77" s="10"/>
      <c r="T77" s="10"/>
      <c r="U77" s="10"/>
      <c r="V77" s="10"/>
      <c r="W77" s="10"/>
      <c r="X77" s="10"/>
      <c r="Y77" s="10"/>
      <c r="Z77" s="10"/>
      <c r="AA77" s="10"/>
      <c r="AB77" s="10"/>
      <c r="AC77" s="10"/>
      <c r="AD77" s="10"/>
      <c r="AE77" s="10"/>
    </row>
    <row r="78" s="9" customFormat="1" ht="24.96" customHeight="1">
      <c r="A78" s="9"/>
      <c r="B78" s="178"/>
      <c r="C78" s="179"/>
      <c r="D78" s="180" t="s">
        <v>3245</v>
      </c>
      <c r="E78" s="181"/>
      <c r="F78" s="181"/>
      <c r="G78" s="181"/>
      <c r="H78" s="181"/>
      <c r="I78" s="182">
        <f>Q280</f>
        <v>0</v>
      </c>
      <c r="J78" s="182">
        <f>R280</f>
        <v>0</v>
      </c>
      <c r="K78" s="182">
        <f>K280</f>
        <v>0</v>
      </c>
      <c r="L78" s="179"/>
      <c r="M78" s="183"/>
      <c r="S78" s="9"/>
      <c r="T78" s="9"/>
      <c r="U78" s="9"/>
      <c r="V78" s="9"/>
      <c r="W78" s="9"/>
      <c r="X78" s="9"/>
      <c r="Y78" s="9"/>
      <c r="Z78" s="9"/>
      <c r="AA78" s="9"/>
      <c r="AB78" s="9"/>
      <c r="AC78" s="9"/>
      <c r="AD78" s="9"/>
      <c r="AE78" s="9"/>
    </row>
    <row r="79" s="10" customFormat="1" ht="19.92" customHeight="1">
      <c r="A79" s="10"/>
      <c r="B79" s="184"/>
      <c r="C79" s="129"/>
      <c r="D79" s="185" t="s">
        <v>3246</v>
      </c>
      <c r="E79" s="186"/>
      <c r="F79" s="186"/>
      <c r="G79" s="186"/>
      <c r="H79" s="186"/>
      <c r="I79" s="187">
        <f>Q281</f>
        <v>0</v>
      </c>
      <c r="J79" s="187">
        <f>R281</f>
        <v>0</v>
      </c>
      <c r="K79" s="187">
        <f>K281</f>
        <v>0</v>
      </c>
      <c r="L79" s="129"/>
      <c r="M79" s="188"/>
      <c r="S79" s="10"/>
      <c r="T79" s="10"/>
      <c r="U79" s="10"/>
      <c r="V79" s="10"/>
      <c r="W79" s="10"/>
      <c r="X79" s="10"/>
      <c r="Y79" s="10"/>
      <c r="Z79" s="10"/>
      <c r="AA79" s="10"/>
      <c r="AB79" s="10"/>
      <c r="AC79" s="10"/>
      <c r="AD79" s="10"/>
      <c r="AE79" s="10"/>
    </row>
    <row r="80" s="10" customFormat="1" ht="19.92" customHeight="1">
      <c r="A80" s="10"/>
      <c r="B80" s="184"/>
      <c r="C80" s="129"/>
      <c r="D80" s="185" t="s">
        <v>3247</v>
      </c>
      <c r="E80" s="186"/>
      <c r="F80" s="186"/>
      <c r="G80" s="186"/>
      <c r="H80" s="186"/>
      <c r="I80" s="187">
        <f>Q307</f>
        <v>0</v>
      </c>
      <c r="J80" s="187">
        <f>R307</f>
        <v>0</v>
      </c>
      <c r="K80" s="187">
        <f>K307</f>
        <v>0</v>
      </c>
      <c r="L80" s="129"/>
      <c r="M80" s="188"/>
      <c r="S80" s="10"/>
      <c r="T80" s="10"/>
      <c r="U80" s="10"/>
      <c r="V80" s="10"/>
      <c r="W80" s="10"/>
      <c r="X80" s="10"/>
      <c r="Y80" s="10"/>
      <c r="Z80" s="10"/>
      <c r="AA80" s="10"/>
      <c r="AB80" s="10"/>
      <c r="AC80" s="10"/>
      <c r="AD80" s="10"/>
      <c r="AE80" s="10"/>
    </row>
    <row r="81" s="10" customFormat="1" ht="19.92" customHeight="1">
      <c r="A81" s="10"/>
      <c r="B81" s="184"/>
      <c r="C81" s="129"/>
      <c r="D81" s="185" t="s">
        <v>3248</v>
      </c>
      <c r="E81" s="186"/>
      <c r="F81" s="186"/>
      <c r="G81" s="186"/>
      <c r="H81" s="186"/>
      <c r="I81" s="187">
        <f>Q370</f>
        <v>0</v>
      </c>
      <c r="J81" s="187">
        <f>R370</f>
        <v>0</v>
      </c>
      <c r="K81" s="187">
        <f>K370</f>
        <v>0</v>
      </c>
      <c r="L81" s="129"/>
      <c r="M81" s="188"/>
      <c r="S81" s="10"/>
      <c r="T81" s="10"/>
      <c r="U81" s="10"/>
      <c r="V81" s="10"/>
      <c r="W81" s="10"/>
      <c r="X81" s="10"/>
      <c r="Y81" s="10"/>
      <c r="Z81" s="10"/>
      <c r="AA81" s="10"/>
      <c r="AB81" s="10"/>
      <c r="AC81" s="10"/>
      <c r="AD81" s="10"/>
      <c r="AE81" s="10"/>
    </row>
    <row r="82" s="9" customFormat="1" ht="24.96" customHeight="1">
      <c r="A82" s="9"/>
      <c r="B82" s="178"/>
      <c r="C82" s="179"/>
      <c r="D82" s="180" t="s">
        <v>3249</v>
      </c>
      <c r="E82" s="181"/>
      <c r="F82" s="181"/>
      <c r="G82" s="181"/>
      <c r="H82" s="181"/>
      <c r="I82" s="182">
        <f>Q399</f>
        <v>0</v>
      </c>
      <c r="J82" s="182">
        <f>R399</f>
        <v>0</v>
      </c>
      <c r="K82" s="182">
        <f>K399</f>
        <v>0</v>
      </c>
      <c r="L82" s="179"/>
      <c r="M82" s="183"/>
      <c r="S82" s="9"/>
      <c r="T82" s="9"/>
      <c r="U82" s="9"/>
      <c r="V82" s="9"/>
      <c r="W82" s="9"/>
      <c r="X82" s="9"/>
      <c r="Y82" s="9"/>
      <c r="Z82" s="9"/>
      <c r="AA82" s="9"/>
      <c r="AB82" s="9"/>
      <c r="AC82" s="9"/>
      <c r="AD82" s="9"/>
      <c r="AE82" s="9"/>
    </row>
    <row r="83" s="10" customFormat="1" ht="19.92" customHeight="1">
      <c r="A83" s="10"/>
      <c r="B83" s="184"/>
      <c r="C83" s="129"/>
      <c r="D83" s="185" t="s">
        <v>3250</v>
      </c>
      <c r="E83" s="186"/>
      <c r="F83" s="186"/>
      <c r="G83" s="186"/>
      <c r="H83" s="186"/>
      <c r="I83" s="187">
        <f>Q400</f>
        <v>0</v>
      </c>
      <c r="J83" s="187">
        <f>R400</f>
        <v>0</v>
      </c>
      <c r="K83" s="187">
        <f>K400</f>
        <v>0</v>
      </c>
      <c r="L83" s="129"/>
      <c r="M83" s="188"/>
      <c r="S83" s="10"/>
      <c r="T83" s="10"/>
      <c r="U83" s="10"/>
      <c r="V83" s="10"/>
      <c r="W83" s="10"/>
      <c r="X83" s="10"/>
      <c r="Y83" s="10"/>
      <c r="Z83" s="10"/>
      <c r="AA83" s="10"/>
      <c r="AB83" s="10"/>
      <c r="AC83" s="10"/>
      <c r="AD83" s="10"/>
      <c r="AE83" s="10"/>
    </row>
    <row r="84" s="9" customFormat="1" ht="24.96" customHeight="1">
      <c r="A84" s="9"/>
      <c r="B84" s="178"/>
      <c r="C84" s="179"/>
      <c r="D84" s="180" t="s">
        <v>1485</v>
      </c>
      <c r="E84" s="181"/>
      <c r="F84" s="181"/>
      <c r="G84" s="181"/>
      <c r="H84" s="181"/>
      <c r="I84" s="182">
        <f>Q415</f>
        <v>0</v>
      </c>
      <c r="J84" s="182">
        <f>R415</f>
        <v>0</v>
      </c>
      <c r="K84" s="182">
        <f>K415</f>
        <v>0</v>
      </c>
      <c r="L84" s="179"/>
      <c r="M84" s="183"/>
      <c r="S84" s="9"/>
      <c r="T84" s="9"/>
      <c r="U84" s="9"/>
      <c r="V84" s="9"/>
      <c r="W84" s="9"/>
      <c r="X84" s="9"/>
      <c r="Y84" s="9"/>
      <c r="Z84" s="9"/>
      <c r="AA84" s="9"/>
      <c r="AB84" s="9"/>
      <c r="AC84" s="9"/>
      <c r="AD84" s="9"/>
      <c r="AE84" s="9"/>
    </row>
    <row r="85" s="10" customFormat="1" ht="19.92" customHeight="1">
      <c r="A85" s="10"/>
      <c r="B85" s="184"/>
      <c r="C85" s="129"/>
      <c r="D85" s="185" t="s">
        <v>3251</v>
      </c>
      <c r="E85" s="186"/>
      <c r="F85" s="186"/>
      <c r="G85" s="186"/>
      <c r="H85" s="186"/>
      <c r="I85" s="187">
        <f>Q416</f>
        <v>0</v>
      </c>
      <c r="J85" s="187">
        <f>R416</f>
        <v>0</v>
      </c>
      <c r="K85" s="187">
        <f>K416</f>
        <v>0</v>
      </c>
      <c r="L85" s="129"/>
      <c r="M85" s="188"/>
      <c r="S85" s="10"/>
      <c r="T85" s="10"/>
      <c r="U85" s="10"/>
      <c r="V85" s="10"/>
      <c r="W85" s="10"/>
      <c r="X85" s="10"/>
      <c r="Y85" s="10"/>
      <c r="Z85" s="10"/>
      <c r="AA85" s="10"/>
      <c r="AB85" s="10"/>
      <c r="AC85" s="10"/>
      <c r="AD85" s="10"/>
      <c r="AE85" s="10"/>
    </row>
    <row r="86" s="9" customFormat="1" ht="24.96" customHeight="1">
      <c r="A86" s="9"/>
      <c r="B86" s="178"/>
      <c r="C86" s="179"/>
      <c r="D86" s="180" t="s">
        <v>191</v>
      </c>
      <c r="E86" s="181"/>
      <c r="F86" s="181"/>
      <c r="G86" s="181"/>
      <c r="H86" s="181"/>
      <c r="I86" s="182">
        <f>Q417</f>
        <v>0</v>
      </c>
      <c r="J86" s="182">
        <f>R417</f>
        <v>0</v>
      </c>
      <c r="K86" s="182">
        <f>K417</f>
        <v>0</v>
      </c>
      <c r="L86" s="179"/>
      <c r="M86" s="183"/>
      <c r="S86" s="9"/>
      <c r="T86" s="9"/>
      <c r="U86" s="9"/>
      <c r="V86" s="9"/>
      <c r="W86" s="9"/>
      <c r="X86" s="9"/>
      <c r="Y86" s="9"/>
      <c r="Z86" s="9"/>
      <c r="AA86" s="9"/>
      <c r="AB86" s="9"/>
      <c r="AC86" s="9"/>
      <c r="AD86" s="9"/>
      <c r="AE86" s="9"/>
    </row>
    <row r="87" s="2" customFormat="1" ht="21.84" customHeight="1">
      <c r="A87" s="40"/>
      <c r="B87" s="41"/>
      <c r="C87" s="42"/>
      <c r="D87" s="42"/>
      <c r="E87" s="42"/>
      <c r="F87" s="42"/>
      <c r="G87" s="42"/>
      <c r="H87" s="42"/>
      <c r="I87" s="42"/>
      <c r="J87" s="42"/>
      <c r="K87" s="42"/>
      <c r="L87" s="42"/>
      <c r="M87" s="148"/>
      <c r="S87" s="40"/>
      <c r="T87" s="40"/>
      <c r="U87" s="40"/>
      <c r="V87" s="40"/>
      <c r="W87" s="40"/>
      <c r="X87" s="40"/>
      <c r="Y87" s="40"/>
      <c r="Z87" s="40"/>
      <c r="AA87" s="40"/>
      <c r="AB87" s="40"/>
      <c r="AC87" s="40"/>
      <c r="AD87" s="40"/>
      <c r="AE87" s="40"/>
    </row>
    <row r="88" s="2" customFormat="1" ht="6.96" customHeight="1">
      <c r="A88" s="40"/>
      <c r="B88" s="61"/>
      <c r="C88" s="62"/>
      <c r="D88" s="62"/>
      <c r="E88" s="62"/>
      <c r="F88" s="62"/>
      <c r="G88" s="62"/>
      <c r="H88" s="62"/>
      <c r="I88" s="62"/>
      <c r="J88" s="62"/>
      <c r="K88" s="62"/>
      <c r="L88" s="62"/>
      <c r="M88" s="148"/>
      <c r="S88" s="40"/>
      <c r="T88" s="40"/>
      <c r="U88" s="40"/>
      <c r="V88" s="40"/>
      <c r="W88" s="40"/>
      <c r="X88" s="40"/>
      <c r="Y88" s="40"/>
      <c r="Z88" s="40"/>
      <c r="AA88" s="40"/>
      <c r="AB88" s="40"/>
      <c r="AC88" s="40"/>
      <c r="AD88" s="40"/>
      <c r="AE88" s="40"/>
    </row>
    <row r="92" s="2" customFormat="1" ht="6.96" customHeight="1">
      <c r="A92" s="40"/>
      <c r="B92" s="63"/>
      <c r="C92" s="64"/>
      <c r="D92" s="64"/>
      <c r="E92" s="64"/>
      <c r="F92" s="64"/>
      <c r="G92" s="64"/>
      <c r="H92" s="64"/>
      <c r="I92" s="64"/>
      <c r="J92" s="64"/>
      <c r="K92" s="64"/>
      <c r="L92" s="64"/>
      <c r="M92" s="148"/>
      <c r="S92" s="40"/>
      <c r="T92" s="40"/>
      <c r="U92" s="40"/>
      <c r="V92" s="40"/>
      <c r="W92" s="40"/>
      <c r="X92" s="40"/>
      <c r="Y92" s="40"/>
      <c r="Z92" s="40"/>
      <c r="AA92" s="40"/>
      <c r="AB92" s="40"/>
      <c r="AC92" s="40"/>
      <c r="AD92" s="40"/>
      <c r="AE92" s="40"/>
    </row>
    <row r="93" s="2" customFormat="1" ht="24.96" customHeight="1">
      <c r="A93" s="40"/>
      <c r="B93" s="41"/>
      <c r="C93" s="25" t="s">
        <v>192</v>
      </c>
      <c r="D93" s="42"/>
      <c r="E93" s="42"/>
      <c r="F93" s="42"/>
      <c r="G93" s="42"/>
      <c r="H93" s="42"/>
      <c r="I93" s="42"/>
      <c r="J93" s="42"/>
      <c r="K93" s="42"/>
      <c r="L93" s="42"/>
      <c r="M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42"/>
      <c r="M94" s="148"/>
      <c r="S94" s="40"/>
      <c r="T94" s="40"/>
      <c r="U94" s="40"/>
      <c r="V94" s="40"/>
      <c r="W94" s="40"/>
      <c r="X94" s="40"/>
      <c r="Y94" s="40"/>
      <c r="Z94" s="40"/>
      <c r="AA94" s="40"/>
      <c r="AB94" s="40"/>
      <c r="AC94" s="40"/>
      <c r="AD94" s="40"/>
      <c r="AE94" s="40"/>
    </row>
    <row r="95" s="2" customFormat="1" ht="12" customHeight="1">
      <c r="A95" s="40"/>
      <c r="B95" s="41"/>
      <c r="C95" s="34" t="s">
        <v>17</v>
      </c>
      <c r="D95" s="42"/>
      <c r="E95" s="42"/>
      <c r="F95" s="42"/>
      <c r="G95" s="42"/>
      <c r="H95" s="42"/>
      <c r="I95" s="42"/>
      <c r="J95" s="42"/>
      <c r="K95" s="42"/>
      <c r="L95" s="42"/>
      <c r="M95" s="148"/>
      <c r="S95" s="40"/>
      <c r="T95" s="40"/>
      <c r="U95" s="40"/>
      <c r="V95" s="40"/>
      <c r="W95" s="40"/>
      <c r="X95" s="40"/>
      <c r="Y95" s="40"/>
      <c r="Z95" s="40"/>
      <c r="AA95" s="40"/>
      <c r="AB95" s="40"/>
      <c r="AC95" s="40"/>
      <c r="AD95" s="40"/>
      <c r="AE95" s="40"/>
    </row>
    <row r="96" s="2" customFormat="1" ht="16.5" customHeight="1">
      <c r="A96" s="40"/>
      <c r="B96" s="41"/>
      <c r="C96" s="42"/>
      <c r="D96" s="42"/>
      <c r="E96" s="173" t="str">
        <f>E7</f>
        <v>Stavební úpravy pro bezbariérovost objektu ZŠ Liberec, U školy, Liberec</v>
      </c>
      <c r="F96" s="34"/>
      <c r="G96" s="34"/>
      <c r="H96" s="34"/>
      <c r="I96" s="42"/>
      <c r="J96" s="42"/>
      <c r="K96" s="42"/>
      <c r="L96" s="42"/>
      <c r="M96" s="148"/>
      <c r="S96" s="40"/>
      <c r="T96" s="40"/>
      <c r="U96" s="40"/>
      <c r="V96" s="40"/>
      <c r="W96" s="40"/>
      <c r="X96" s="40"/>
      <c r="Y96" s="40"/>
      <c r="Z96" s="40"/>
      <c r="AA96" s="40"/>
      <c r="AB96" s="40"/>
      <c r="AC96" s="40"/>
      <c r="AD96" s="40"/>
      <c r="AE96" s="40"/>
    </row>
    <row r="97" s="1" customFormat="1" ht="12" customHeight="1">
      <c r="B97" s="23"/>
      <c r="C97" s="34" t="s">
        <v>164</v>
      </c>
      <c r="D97" s="24"/>
      <c r="E97" s="24"/>
      <c r="F97" s="24"/>
      <c r="G97" s="24"/>
      <c r="H97" s="24"/>
      <c r="I97" s="24"/>
      <c r="J97" s="24"/>
      <c r="K97" s="24"/>
      <c r="L97" s="24"/>
      <c r="M97" s="22"/>
    </row>
    <row r="98" s="2" customFormat="1" ht="16.5" customHeight="1">
      <c r="A98" s="40"/>
      <c r="B98" s="41"/>
      <c r="C98" s="42"/>
      <c r="D98" s="42"/>
      <c r="E98" s="173" t="s">
        <v>3240</v>
      </c>
      <c r="F98" s="42"/>
      <c r="G98" s="42"/>
      <c r="H98" s="42"/>
      <c r="I98" s="42"/>
      <c r="J98" s="42"/>
      <c r="K98" s="42"/>
      <c r="L98" s="42"/>
      <c r="M98" s="148"/>
      <c r="S98" s="40"/>
      <c r="T98" s="40"/>
      <c r="U98" s="40"/>
      <c r="V98" s="40"/>
      <c r="W98" s="40"/>
      <c r="X98" s="40"/>
      <c r="Y98" s="40"/>
      <c r="Z98" s="40"/>
      <c r="AA98" s="40"/>
      <c r="AB98" s="40"/>
      <c r="AC98" s="40"/>
      <c r="AD98" s="40"/>
      <c r="AE98" s="40"/>
    </row>
    <row r="99" s="2" customFormat="1" ht="12" customHeight="1">
      <c r="A99" s="40"/>
      <c r="B99" s="41"/>
      <c r="C99" s="34" t="s">
        <v>166</v>
      </c>
      <c r="D99" s="42"/>
      <c r="E99" s="42"/>
      <c r="F99" s="42"/>
      <c r="G99" s="42"/>
      <c r="H99" s="42"/>
      <c r="I99" s="42"/>
      <c r="J99" s="42"/>
      <c r="K99" s="42"/>
      <c r="L99" s="42"/>
      <c r="M99" s="148"/>
      <c r="S99" s="40"/>
      <c r="T99" s="40"/>
      <c r="U99" s="40"/>
      <c r="V99" s="40"/>
      <c r="W99" s="40"/>
      <c r="X99" s="40"/>
      <c r="Y99" s="40"/>
      <c r="Z99" s="40"/>
      <c r="AA99" s="40"/>
      <c r="AB99" s="40"/>
      <c r="AC99" s="40"/>
      <c r="AD99" s="40"/>
      <c r="AE99" s="40"/>
    </row>
    <row r="100" s="2" customFormat="1" ht="16.5" customHeight="1">
      <c r="A100" s="40"/>
      <c r="B100" s="41"/>
      <c r="C100" s="42"/>
      <c r="D100" s="42"/>
      <c r="E100" s="71" t="str">
        <f>E11</f>
        <v>01 - multimediální učebna v 1.NP</v>
      </c>
      <c r="F100" s="42"/>
      <c r="G100" s="42"/>
      <c r="H100" s="42"/>
      <c r="I100" s="42"/>
      <c r="J100" s="42"/>
      <c r="K100" s="42"/>
      <c r="L100" s="42"/>
      <c r="M100" s="148"/>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42"/>
      <c r="M101" s="148"/>
      <c r="S101" s="40"/>
      <c r="T101" s="40"/>
      <c r="U101" s="40"/>
      <c r="V101" s="40"/>
      <c r="W101" s="40"/>
      <c r="X101" s="40"/>
      <c r="Y101" s="40"/>
      <c r="Z101" s="40"/>
      <c r="AA101" s="40"/>
      <c r="AB101" s="40"/>
      <c r="AC101" s="40"/>
      <c r="AD101" s="40"/>
      <c r="AE101" s="40"/>
    </row>
    <row r="102" s="2" customFormat="1" ht="12" customHeight="1">
      <c r="A102" s="40"/>
      <c r="B102" s="41"/>
      <c r="C102" s="34" t="s">
        <v>23</v>
      </c>
      <c r="D102" s="42"/>
      <c r="E102" s="42"/>
      <c r="F102" s="29" t="str">
        <f>F14</f>
        <v>Liberec</v>
      </c>
      <c r="G102" s="42"/>
      <c r="H102" s="42"/>
      <c r="I102" s="34" t="s">
        <v>25</v>
      </c>
      <c r="J102" s="74" t="str">
        <f>IF(J14="","",J14)</f>
        <v>11.2.2022</v>
      </c>
      <c r="K102" s="42"/>
      <c r="L102" s="42"/>
      <c r="M102" s="148"/>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42"/>
      <c r="M103" s="148"/>
      <c r="S103" s="40"/>
      <c r="T103" s="40"/>
      <c r="U103" s="40"/>
      <c r="V103" s="40"/>
      <c r="W103" s="40"/>
      <c r="X103" s="40"/>
      <c r="Y103" s="40"/>
      <c r="Z103" s="40"/>
      <c r="AA103" s="40"/>
      <c r="AB103" s="40"/>
      <c r="AC103" s="40"/>
      <c r="AD103" s="40"/>
      <c r="AE103" s="40"/>
    </row>
    <row r="104" s="2" customFormat="1" ht="40.05" customHeight="1">
      <c r="A104" s="40"/>
      <c r="B104" s="41"/>
      <c r="C104" s="34" t="s">
        <v>27</v>
      </c>
      <c r="D104" s="42"/>
      <c r="E104" s="42"/>
      <c r="F104" s="29" t="str">
        <f>E17</f>
        <v>Statutární město Liberec</v>
      </c>
      <c r="G104" s="42"/>
      <c r="H104" s="42"/>
      <c r="I104" s="34" t="s">
        <v>34</v>
      </c>
      <c r="J104" s="38" t="str">
        <f>E23</f>
        <v>TRIGLYPH architektonická kancelář s.r.o.</v>
      </c>
      <c r="K104" s="42"/>
      <c r="L104" s="42"/>
      <c r="M104" s="148"/>
      <c r="S104" s="40"/>
      <c r="T104" s="40"/>
      <c r="U104" s="40"/>
      <c r="V104" s="40"/>
      <c r="W104" s="40"/>
      <c r="X104" s="40"/>
      <c r="Y104" s="40"/>
      <c r="Z104" s="40"/>
      <c r="AA104" s="40"/>
      <c r="AB104" s="40"/>
      <c r="AC104" s="40"/>
      <c r="AD104" s="40"/>
      <c r="AE104" s="40"/>
    </row>
    <row r="105" s="2" customFormat="1" ht="15.15" customHeight="1">
      <c r="A105" s="40"/>
      <c r="B105" s="41"/>
      <c r="C105" s="34" t="s">
        <v>32</v>
      </c>
      <c r="D105" s="42"/>
      <c r="E105" s="42"/>
      <c r="F105" s="29" t="str">
        <f>IF(E20="","",E20)</f>
        <v>Vyplň údaj</v>
      </c>
      <c r="G105" s="42"/>
      <c r="H105" s="42"/>
      <c r="I105" s="34" t="s">
        <v>37</v>
      </c>
      <c r="J105" s="38" t="str">
        <f>E26</f>
        <v xml:space="preserve"> </v>
      </c>
      <c r="K105" s="42"/>
      <c r="L105" s="42"/>
      <c r="M105" s="148"/>
      <c r="S105" s="40"/>
      <c r="T105" s="40"/>
      <c r="U105" s="40"/>
      <c r="V105" s="40"/>
      <c r="W105" s="40"/>
      <c r="X105" s="40"/>
      <c r="Y105" s="40"/>
      <c r="Z105" s="40"/>
      <c r="AA105" s="40"/>
      <c r="AB105" s="40"/>
      <c r="AC105" s="40"/>
      <c r="AD105" s="40"/>
      <c r="AE105" s="40"/>
    </row>
    <row r="106" s="2" customFormat="1" ht="10.32" customHeight="1">
      <c r="A106" s="40"/>
      <c r="B106" s="41"/>
      <c r="C106" s="42"/>
      <c r="D106" s="42"/>
      <c r="E106" s="42"/>
      <c r="F106" s="42"/>
      <c r="G106" s="42"/>
      <c r="H106" s="42"/>
      <c r="I106" s="42"/>
      <c r="J106" s="42"/>
      <c r="K106" s="42"/>
      <c r="L106" s="42"/>
      <c r="M106" s="148"/>
      <c r="S106" s="40"/>
      <c r="T106" s="40"/>
      <c r="U106" s="40"/>
      <c r="V106" s="40"/>
      <c r="W106" s="40"/>
      <c r="X106" s="40"/>
      <c r="Y106" s="40"/>
      <c r="Z106" s="40"/>
      <c r="AA106" s="40"/>
      <c r="AB106" s="40"/>
      <c r="AC106" s="40"/>
      <c r="AD106" s="40"/>
      <c r="AE106" s="40"/>
    </row>
    <row r="107" s="11" customFormat="1" ht="29.28" customHeight="1">
      <c r="A107" s="189"/>
      <c r="B107" s="190"/>
      <c r="C107" s="191" t="s">
        <v>193</v>
      </c>
      <c r="D107" s="192" t="s">
        <v>60</v>
      </c>
      <c r="E107" s="192" t="s">
        <v>56</v>
      </c>
      <c r="F107" s="192" t="s">
        <v>57</v>
      </c>
      <c r="G107" s="192" t="s">
        <v>194</v>
      </c>
      <c r="H107" s="192" t="s">
        <v>195</v>
      </c>
      <c r="I107" s="192" t="s">
        <v>196</v>
      </c>
      <c r="J107" s="192" t="s">
        <v>197</v>
      </c>
      <c r="K107" s="192" t="s">
        <v>175</v>
      </c>
      <c r="L107" s="193" t="s">
        <v>198</v>
      </c>
      <c r="M107" s="194"/>
      <c r="N107" s="94" t="s">
        <v>22</v>
      </c>
      <c r="O107" s="95" t="s">
        <v>45</v>
      </c>
      <c r="P107" s="95" t="s">
        <v>199</v>
      </c>
      <c r="Q107" s="95" t="s">
        <v>200</v>
      </c>
      <c r="R107" s="95" t="s">
        <v>201</v>
      </c>
      <c r="S107" s="95" t="s">
        <v>202</v>
      </c>
      <c r="T107" s="95" t="s">
        <v>203</v>
      </c>
      <c r="U107" s="95" t="s">
        <v>204</v>
      </c>
      <c r="V107" s="95" t="s">
        <v>205</v>
      </c>
      <c r="W107" s="95" t="s">
        <v>206</v>
      </c>
      <c r="X107" s="96" t="s">
        <v>207</v>
      </c>
      <c r="Y107" s="189"/>
      <c r="Z107" s="189"/>
      <c r="AA107" s="189"/>
      <c r="AB107" s="189"/>
      <c r="AC107" s="189"/>
      <c r="AD107" s="189"/>
      <c r="AE107" s="189"/>
    </row>
    <row r="108" s="2" customFormat="1" ht="22.8" customHeight="1">
      <c r="A108" s="40"/>
      <c r="B108" s="41"/>
      <c r="C108" s="101" t="s">
        <v>208</v>
      </c>
      <c r="D108" s="42"/>
      <c r="E108" s="42"/>
      <c r="F108" s="42"/>
      <c r="G108" s="42"/>
      <c r="H108" s="42"/>
      <c r="I108" s="42"/>
      <c r="J108" s="42"/>
      <c r="K108" s="195">
        <f>BK108</f>
        <v>0</v>
      </c>
      <c r="L108" s="42"/>
      <c r="M108" s="46"/>
      <c r="N108" s="97"/>
      <c r="O108" s="196"/>
      <c r="P108" s="98"/>
      <c r="Q108" s="197">
        <f>Q109+Q191+Q280+Q399+Q415+Q417</f>
        <v>0</v>
      </c>
      <c r="R108" s="197">
        <f>R109+R191+R280+R399+R415+R417</f>
        <v>0</v>
      </c>
      <c r="S108" s="98"/>
      <c r="T108" s="198">
        <f>T109+T191+T280+T399+T415+T417</f>
        <v>0</v>
      </c>
      <c r="U108" s="98"/>
      <c r="V108" s="198">
        <f>V109+V191+V280+V399+V415+V417</f>
        <v>2.8069887145000001</v>
      </c>
      <c r="W108" s="98"/>
      <c r="X108" s="199">
        <f>X109+X191+X280+X399+X415+X417</f>
        <v>2.15523</v>
      </c>
      <c r="Y108" s="40"/>
      <c r="Z108" s="40"/>
      <c r="AA108" s="40"/>
      <c r="AB108" s="40"/>
      <c r="AC108" s="40"/>
      <c r="AD108" s="40"/>
      <c r="AE108" s="40"/>
      <c r="AT108" s="19" t="s">
        <v>76</v>
      </c>
      <c r="AU108" s="19" t="s">
        <v>176</v>
      </c>
      <c r="BK108" s="200">
        <f>BK109+BK191+BK280+BK399+BK415+BK417</f>
        <v>0</v>
      </c>
    </row>
    <row r="109" s="12" customFormat="1" ht="25.92" customHeight="1">
      <c r="A109" s="12"/>
      <c r="B109" s="201"/>
      <c r="C109" s="202"/>
      <c r="D109" s="203" t="s">
        <v>76</v>
      </c>
      <c r="E109" s="204" t="s">
        <v>209</v>
      </c>
      <c r="F109" s="204" t="s">
        <v>210</v>
      </c>
      <c r="G109" s="202"/>
      <c r="H109" s="202"/>
      <c r="I109" s="205"/>
      <c r="J109" s="205"/>
      <c r="K109" s="206">
        <f>BK109</f>
        <v>0</v>
      </c>
      <c r="L109" s="202"/>
      <c r="M109" s="207"/>
      <c r="N109" s="208"/>
      <c r="O109" s="209"/>
      <c r="P109" s="209"/>
      <c r="Q109" s="210">
        <f>Q110+Q139+Q166+Q186</f>
        <v>0</v>
      </c>
      <c r="R109" s="210">
        <f>R110+R139+R166+R186</f>
        <v>0</v>
      </c>
      <c r="S109" s="209"/>
      <c r="T109" s="211">
        <f>T110+T139+T166+T186</f>
        <v>0</v>
      </c>
      <c r="U109" s="209"/>
      <c r="V109" s="211">
        <f>V110+V139+V166+V186</f>
        <v>0.96643454999999989</v>
      </c>
      <c r="W109" s="209"/>
      <c r="X109" s="212">
        <f>X110+X139+X166+X186</f>
        <v>0.59770000000000001</v>
      </c>
      <c r="Y109" s="12"/>
      <c r="Z109" s="12"/>
      <c r="AA109" s="12"/>
      <c r="AB109" s="12"/>
      <c r="AC109" s="12"/>
      <c r="AD109" s="12"/>
      <c r="AE109" s="12"/>
      <c r="AR109" s="213" t="s">
        <v>84</v>
      </c>
      <c r="AT109" s="214" t="s">
        <v>76</v>
      </c>
      <c r="AU109" s="214" t="s">
        <v>77</v>
      </c>
      <c r="AY109" s="213" t="s">
        <v>211</v>
      </c>
      <c r="BK109" s="215">
        <f>BK110+BK139+BK166+BK186</f>
        <v>0</v>
      </c>
    </row>
    <row r="110" s="12" customFormat="1" ht="22.8" customHeight="1">
      <c r="A110" s="12"/>
      <c r="B110" s="201"/>
      <c r="C110" s="202"/>
      <c r="D110" s="203" t="s">
        <v>76</v>
      </c>
      <c r="E110" s="216" t="s">
        <v>246</v>
      </c>
      <c r="F110" s="216" t="s">
        <v>361</v>
      </c>
      <c r="G110" s="202"/>
      <c r="H110" s="202"/>
      <c r="I110" s="205"/>
      <c r="J110" s="205"/>
      <c r="K110" s="217">
        <f>BK110</f>
        <v>0</v>
      </c>
      <c r="L110" s="202"/>
      <c r="M110" s="207"/>
      <c r="N110" s="208"/>
      <c r="O110" s="209"/>
      <c r="P110" s="209"/>
      <c r="Q110" s="210">
        <f>SUM(Q111:Q138)</f>
        <v>0</v>
      </c>
      <c r="R110" s="210">
        <f>SUM(R111:R138)</f>
        <v>0</v>
      </c>
      <c r="S110" s="209"/>
      <c r="T110" s="211">
        <f>SUM(T111:T138)</f>
        <v>0</v>
      </c>
      <c r="U110" s="209"/>
      <c r="V110" s="211">
        <f>SUM(V111:V138)</f>
        <v>0.96447699999999992</v>
      </c>
      <c r="W110" s="209"/>
      <c r="X110" s="212">
        <f>SUM(X111:X138)</f>
        <v>0</v>
      </c>
      <c r="Y110" s="12"/>
      <c r="Z110" s="12"/>
      <c r="AA110" s="12"/>
      <c r="AB110" s="12"/>
      <c r="AC110" s="12"/>
      <c r="AD110" s="12"/>
      <c r="AE110" s="12"/>
      <c r="AR110" s="213" t="s">
        <v>84</v>
      </c>
      <c r="AT110" s="214" t="s">
        <v>76</v>
      </c>
      <c r="AU110" s="214" t="s">
        <v>84</v>
      </c>
      <c r="AY110" s="213" t="s">
        <v>211</v>
      </c>
      <c r="BK110" s="215">
        <f>SUM(BK111:BK138)</f>
        <v>0</v>
      </c>
    </row>
    <row r="111" s="2" customFormat="1" ht="16.5" customHeight="1">
      <c r="A111" s="40"/>
      <c r="B111" s="41"/>
      <c r="C111" s="218" t="s">
        <v>84</v>
      </c>
      <c r="D111" s="218" t="s">
        <v>213</v>
      </c>
      <c r="E111" s="219" t="s">
        <v>3252</v>
      </c>
      <c r="F111" s="220" t="s">
        <v>3253</v>
      </c>
      <c r="G111" s="221" t="s">
        <v>272</v>
      </c>
      <c r="H111" s="222">
        <v>2</v>
      </c>
      <c r="I111" s="223"/>
      <c r="J111" s="223"/>
      <c r="K111" s="224">
        <f>ROUND(P111*H111,2)</f>
        <v>0</v>
      </c>
      <c r="L111" s="220" t="s">
        <v>22</v>
      </c>
      <c r="M111" s="46"/>
      <c r="N111" s="225" t="s">
        <v>22</v>
      </c>
      <c r="O111" s="226" t="s">
        <v>46</v>
      </c>
      <c r="P111" s="227">
        <f>I111+J111</f>
        <v>0</v>
      </c>
      <c r="Q111" s="227">
        <f>ROUND(I111*H111,2)</f>
        <v>0</v>
      </c>
      <c r="R111" s="227">
        <f>ROUND(J111*H111,2)</f>
        <v>0</v>
      </c>
      <c r="S111" s="86"/>
      <c r="T111" s="228">
        <f>S111*H111</f>
        <v>0</v>
      </c>
      <c r="U111" s="228">
        <v>0.040000000000000001</v>
      </c>
      <c r="V111" s="228">
        <f>U111*H111</f>
        <v>0.080000000000000002</v>
      </c>
      <c r="W111" s="228">
        <v>0</v>
      </c>
      <c r="X111" s="229">
        <f>W111*H111</f>
        <v>0</v>
      </c>
      <c r="Y111" s="40"/>
      <c r="Z111" s="40"/>
      <c r="AA111" s="40"/>
      <c r="AB111" s="40"/>
      <c r="AC111" s="40"/>
      <c r="AD111" s="40"/>
      <c r="AE111" s="40"/>
      <c r="AR111" s="230" t="s">
        <v>218</v>
      </c>
      <c r="AT111" s="230" t="s">
        <v>213</v>
      </c>
      <c r="AU111" s="230" t="s">
        <v>86</v>
      </c>
      <c r="AY111" s="19" t="s">
        <v>211</v>
      </c>
      <c r="BE111" s="231">
        <f>IF(O111="základní",K111,0)</f>
        <v>0</v>
      </c>
      <c r="BF111" s="231">
        <f>IF(O111="snížená",K111,0)</f>
        <v>0</v>
      </c>
      <c r="BG111" s="231">
        <f>IF(O111="zákl. přenesená",K111,0)</f>
        <v>0</v>
      </c>
      <c r="BH111" s="231">
        <f>IF(O111="sníž. přenesená",K111,0)</f>
        <v>0</v>
      </c>
      <c r="BI111" s="231">
        <f>IF(O111="nulová",K111,0)</f>
        <v>0</v>
      </c>
      <c r="BJ111" s="19" t="s">
        <v>84</v>
      </c>
      <c r="BK111" s="231">
        <f>ROUND(P111*H111,2)</f>
        <v>0</v>
      </c>
      <c r="BL111" s="19" t="s">
        <v>218</v>
      </c>
      <c r="BM111" s="230" t="s">
        <v>3254</v>
      </c>
    </row>
    <row r="112" s="2" customFormat="1">
      <c r="A112" s="40"/>
      <c r="B112" s="41"/>
      <c r="C112" s="42"/>
      <c r="D112" s="232" t="s">
        <v>220</v>
      </c>
      <c r="E112" s="42"/>
      <c r="F112" s="233" t="s">
        <v>3255</v>
      </c>
      <c r="G112" s="42"/>
      <c r="H112" s="42"/>
      <c r="I112" s="234"/>
      <c r="J112" s="234"/>
      <c r="K112" s="42"/>
      <c r="L112" s="42"/>
      <c r="M112" s="46"/>
      <c r="N112" s="235"/>
      <c r="O112" s="236"/>
      <c r="P112" s="86"/>
      <c r="Q112" s="86"/>
      <c r="R112" s="86"/>
      <c r="S112" s="86"/>
      <c r="T112" s="86"/>
      <c r="U112" s="86"/>
      <c r="V112" s="86"/>
      <c r="W112" s="86"/>
      <c r="X112" s="87"/>
      <c r="Y112" s="40"/>
      <c r="Z112" s="40"/>
      <c r="AA112" s="40"/>
      <c r="AB112" s="40"/>
      <c r="AC112" s="40"/>
      <c r="AD112" s="40"/>
      <c r="AE112" s="40"/>
      <c r="AT112" s="19" t="s">
        <v>220</v>
      </c>
      <c r="AU112" s="19" t="s">
        <v>86</v>
      </c>
    </row>
    <row r="113" s="2" customFormat="1" ht="16.5" customHeight="1">
      <c r="A113" s="40"/>
      <c r="B113" s="41"/>
      <c r="C113" s="218" t="s">
        <v>86</v>
      </c>
      <c r="D113" s="218" t="s">
        <v>213</v>
      </c>
      <c r="E113" s="219" t="s">
        <v>3256</v>
      </c>
      <c r="F113" s="220" t="s">
        <v>3257</v>
      </c>
      <c r="G113" s="221" t="s">
        <v>272</v>
      </c>
      <c r="H113" s="222">
        <v>2</v>
      </c>
      <c r="I113" s="223"/>
      <c r="J113" s="223"/>
      <c r="K113" s="224">
        <f>ROUND(P113*H113,2)</f>
        <v>0</v>
      </c>
      <c r="L113" s="220" t="s">
        <v>22</v>
      </c>
      <c r="M113" s="46"/>
      <c r="N113" s="225" t="s">
        <v>22</v>
      </c>
      <c r="O113" s="226" t="s">
        <v>46</v>
      </c>
      <c r="P113" s="227">
        <f>I113+J113</f>
        <v>0</v>
      </c>
      <c r="Q113" s="227">
        <f>ROUND(I113*H113,2)</f>
        <v>0</v>
      </c>
      <c r="R113" s="227">
        <f>ROUND(J113*H113,2)</f>
        <v>0</v>
      </c>
      <c r="S113" s="86"/>
      <c r="T113" s="228">
        <f>S113*H113</f>
        <v>0</v>
      </c>
      <c r="U113" s="228">
        <v>0.041529999999999997</v>
      </c>
      <c r="V113" s="228">
        <f>U113*H113</f>
        <v>0.083059999999999995</v>
      </c>
      <c r="W113" s="228">
        <v>0</v>
      </c>
      <c r="X113" s="229">
        <f>W113*H113</f>
        <v>0</v>
      </c>
      <c r="Y113" s="40"/>
      <c r="Z113" s="40"/>
      <c r="AA113" s="40"/>
      <c r="AB113" s="40"/>
      <c r="AC113" s="40"/>
      <c r="AD113" s="40"/>
      <c r="AE113" s="40"/>
      <c r="AR113" s="230" t="s">
        <v>218</v>
      </c>
      <c r="AT113" s="230" t="s">
        <v>213</v>
      </c>
      <c r="AU113" s="230" t="s">
        <v>86</v>
      </c>
      <c r="AY113" s="19" t="s">
        <v>211</v>
      </c>
      <c r="BE113" s="231">
        <f>IF(O113="základní",K113,0)</f>
        <v>0</v>
      </c>
      <c r="BF113" s="231">
        <f>IF(O113="snížená",K113,0)</f>
        <v>0</v>
      </c>
      <c r="BG113" s="231">
        <f>IF(O113="zákl. přenesená",K113,0)</f>
        <v>0</v>
      </c>
      <c r="BH113" s="231">
        <f>IF(O113="sníž. přenesená",K113,0)</f>
        <v>0</v>
      </c>
      <c r="BI113" s="231">
        <f>IF(O113="nulová",K113,0)</f>
        <v>0</v>
      </c>
      <c r="BJ113" s="19" t="s">
        <v>84</v>
      </c>
      <c r="BK113" s="231">
        <f>ROUND(P113*H113,2)</f>
        <v>0</v>
      </c>
      <c r="BL113" s="19" t="s">
        <v>218</v>
      </c>
      <c r="BM113" s="230" t="s">
        <v>3258</v>
      </c>
    </row>
    <row r="114" s="2" customFormat="1">
      <c r="A114" s="40"/>
      <c r="B114" s="41"/>
      <c r="C114" s="42"/>
      <c r="D114" s="232" t="s">
        <v>220</v>
      </c>
      <c r="E114" s="42"/>
      <c r="F114" s="233" t="s">
        <v>3259</v>
      </c>
      <c r="G114" s="42"/>
      <c r="H114" s="42"/>
      <c r="I114" s="234"/>
      <c r="J114" s="234"/>
      <c r="K114" s="42"/>
      <c r="L114" s="42"/>
      <c r="M114" s="46"/>
      <c r="N114" s="235"/>
      <c r="O114" s="236"/>
      <c r="P114" s="86"/>
      <c r="Q114" s="86"/>
      <c r="R114" s="86"/>
      <c r="S114" s="86"/>
      <c r="T114" s="86"/>
      <c r="U114" s="86"/>
      <c r="V114" s="86"/>
      <c r="W114" s="86"/>
      <c r="X114" s="87"/>
      <c r="Y114" s="40"/>
      <c r="Z114" s="40"/>
      <c r="AA114" s="40"/>
      <c r="AB114" s="40"/>
      <c r="AC114" s="40"/>
      <c r="AD114" s="40"/>
      <c r="AE114" s="40"/>
      <c r="AT114" s="19" t="s">
        <v>220</v>
      </c>
      <c r="AU114" s="19" t="s">
        <v>86</v>
      </c>
    </row>
    <row r="115" s="2" customFormat="1" ht="16.5" customHeight="1">
      <c r="A115" s="40"/>
      <c r="B115" s="41"/>
      <c r="C115" s="218" t="s">
        <v>229</v>
      </c>
      <c r="D115" s="218" t="s">
        <v>213</v>
      </c>
      <c r="E115" s="219" t="s">
        <v>3260</v>
      </c>
      <c r="F115" s="220" t="s">
        <v>3261</v>
      </c>
      <c r="G115" s="221" t="s">
        <v>272</v>
      </c>
      <c r="H115" s="222">
        <v>5</v>
      </c>
      <c r="I115" s="223"/>
      <c r="J115" s="223"/>
      <c r="K115" s="224">
        <f>ROUND(P115*H115,2)</f>
        <v>0</v>
      </c>
      <c r="L115" s="220" t="s">
        <v>22</v>
      </c>
      <c r="M115" s="46"/>
      <c r="N115" s="225" t="s">
        <v>22</v>
      </c>
      <c r="O115" s="226" t="s">
        <v>46</v>
      </c>
      <c r="P115" s="227">
        <f>I115+J115</f>
        <v>0</v>
      </c>
      <c r="Q115" s="227">
        <f>ROUND(I115*H115,2)</f>
        <v>0</v>
      </c>
      <c r="R115" s="227">
        <f>ROUND(J115*H115,2)</f>
        <v>0</v>
      </c>
      <c r="S115" s="86"/>
      <c r="T115" s="228">
        <f>S115*H115</f>
        <v>0</v>
      </c>
      <c r="U115" s="228">
        <v>0.040000000000000001</v>
      </c>
      <c r="V115" s="228">
        <f>U115*H115</f>
        <v>0.20000000000000001</v>
      </c>
      <c r="W115" s="228">
        <v>0</v>
      </c>
      <c r="X115" s="229">
        <f>W115*H115</f>
        <v>0</v>
      </c>
      <c r="Y115" s="40"/>
      <c r="Z115" s="40"/>
      <c r="AA115" s="40"/>
      <c r="AB115" s="40"/>
      <c r="AC115" s="40"/>
      <c r="AD115" s="40"/>
      <c r="AE115" s="40"/>
      <c r="AR115" s="230" t="s">
        <v>218</v>
      </c>
      <c r="AT115" s="230" t="s">
        <v>213</v>
      </c>
      <c r="AU115" s="230" t="s">
        <v>86</v>
      </c>
      <c r="AY115" s="19" t="s">
        <v>211</v>
      </c>
      <c r="BE115" s="231">
        <f>IF(O115="základní",K115,0)</f>
        <v>0</v>
      </c>
      <c r="BF115" s="231">
        <f>IF(O115="snížená",K115,0)</f>
        <v>0</v>
      </c>
      <c r="BG115" s="231">
        <f>IF(O115="zákl. přenesená",K115,0)</f>
        <v>0</v>
      </c>
      <c r="BH115" s="231">
        <f>IF(O115="sníž. přenesená",K115,0)</f>
        <v>0</v>
      </c>
      <c r="BI115" s="231">
        <f>IF(O115="nulová",K115,0)</f>
        <v>0</v>
      </c>
      <c r="BJ115" s="19" t="s">
        <v>84</v>
      </c>
      <c r="BK115" s="231">
        <f>ROUND(P115*H115,2)</f>
        <v>0</v>
      </c>
      <c r="BL115" s="19" t="s">
        <v>218</v>
      </c>
      <c r="BM115" s="230" t="s">
        <v>3262</v>
      </c>
    </row>
    <row r="116" s="2" customFormat="1">
      <c r="A116" s="40"/>
      <c r="B116" s="41"/>
      <c r="C116" s="42"/>
      <c r="D116" s="232" t="s">
        <v>220</v>
      </c>
      <c r="E116" s="42"/>
      <c r="F116" s="233" t="s">
        <v>3263</v>
      </c>
      <c r="G116" s="42"/>
      <c r="H116" s="42"/>
      <c r="I116" s="234"/>
      <c r="J116" s="234"/>
      <c r="K116" s="42"/>
      <c r="L116" s="42"/>
      <c r="M116" s="46"/>
      <c r="N116" s="235"/>
      <c r="O116" s="236"/>
      <c r="P116" s="86"/>
      <c r="Q116" s="86"/>
      <c r="R116" s="86"/>
      <c r="S116" s="86"/>
      <c r="T116" s="86"/>
      <c r="U116" s="86"/>
      <c r="V116" s="86"/>
      <c r="W116" s="86"/>
      <c r="X116" s="87"/>
      <c r="Y116" s="40"/>
      <c r="Z116" s="40"/>
      <c r="AA116" s="40"/>
      <c r="AB116" s="40"/>
      <c r="AC116" s="40"/>
      <c r="AD116" s="40"/>
      <c r="AE116" s="40"/>
      <c r="AT116" s="19" t="s">
        <v>220</v>
      </c>
      <c r="AU116" s="19" t="s">
        <v>86</v>
      </c>
    </row>
    <row r="117" s="2" customFormat="1" ht="16.5" customHeight="1">
      <c r="A117" s="40"/>
      <c r="B117" s="41"/>
      <c r="C117" s="218" t="s">
        <v>218</v>
      </c>
      <c r="D117" s="218" t="s">
        <v>213</v>
      </c>
      <c r="E117" s="219" t="s">
        <v>3264</v>
      </c>
      <c r="F117" s="220" t="s">
        <v>3265</v>
      </c>
      <c r="G117" s="221" t="s">
        <v>272</v>
      </c>
      <c r="H117" s="222">
        <v>5</v>
      </c>
      <c r="I117" s="223"/>
      <c r="J117" s="223"/>
      <c r="K117" s="224">
        <f>ROUND(P117*H117,2)</f>
        <v>0</v>
      </c>
      <c r="L117" s="220" t="s">
        <v>22</v>
      </c>
      <c r="M117" s="46"/>
      <c r="N117" s="225" t="s">
        <v>22</v>
      </c>
      <c r="O117" s="226" t="s">
        <v>46</v>
      </c>
      <c r="P117" s="227">
        <f>I117+J117</f>
        <v>0</v>
      </c>
      <c r="Q117" s="227">
        <f>ROUND(I117*H117,2)</f>
        <v>0</v>
      </c>
      <c r="R117" s="227">
        <f>ROUND(J117*H117,2)</f>
        <v>0</v>
      </c>
      <c r="S117" s="86"/>
      <c r="T117" s="228">
        <f>S117*H117</f>
        <v>0</v>
      </c>
      <c r="U117" s="228">
        <v>0.041529999999999997</v>
      </c>
      <c r="V117" s="228">
        <f>U117*H117</f>
        <v>0.20765</v>
      </c>
      <c r="W117" s="228">
        <v>0</v>
      </c>
      <c r="X117" s="229">
        <f>W117*H117</f>
        <v>0</v>
      </c>
      <c r="Y117" s="40"/>
      <c r="Z117" s="40"/>
      <c r="AA117" s="40"/>
      <c r="AB117" s="40"/>
      <c r="AC117" s="40"/>
      <c r="AD117" s="40"/>
      <c r="AE117" s="40"/>
      <c r="AR117" s="230" t="s">
        <v>218</v>
      </c>
      <c r="AT117" s="230" t="s">
        <v>213</v>
      </c>
      <c r="AU117" s="230" t="s">
        <v>86</v>
      </c>
      <c r="AY117" s="19" t="s">
        <v>211</v>
      </c>
      <c r="BE117" s="231">
        <f>IF(O117="základní",K117,0)</f>
        <v>0</v>
      </c>
      <c r="BF117" s="231">
        <f>IF(O117="snížená",K117,0)</f>
        <v>0</v>
      </c>
      <c r="BG117" s="231">
        <f>IF(O117="zákl. přenesená",K117,0)</f>
        <v>0</v>
      </c>
      <c r="BH117" s="231">
        <f>IF(O117="sníž. přenesená",K117,0)</f>
        <v>0</v>
      </c>
      <c r="BI117" s="231">
        <f>IF(O117="nulová",K117,0)</f>
        <v>0</v>
      </c>
      <c r="BJ117" s="19" t="s">
        <v>84</v>
      </c>
      <c r="BK117" s="231">
        <f>ROUND(P117*H117,2)</f>
        <v>0</v>
      </c>
      <c r="BL117" s="19" t="s">
        <v>218</v>
      </c>
      <c r="BM117" s="230" t="s">
        <v>3266</v>
      </c>
    </row>
    <row r="118" s="2" customFormat="1">
      <c r="A118" s="40"/>
      <c r="B118" s="41"/>
      <c r="C118" s="42"/>
      <c r="D118" s="232" t="s">
        <v>220</v>
      </c>
      <c r="E118" s="42"/>
      <c r="F118" s="233" t="s">
        <v>3267</v>
      </c>
      <c r="G118" s="42"/>
      <c r="H118" s="42"/>
      <c r="I118" s="234"/>
      <c r="J118" s="234"/>
      <c r="K118" s="42"/>
      <c r="L118" s="42"/>
      <c r="M118" s="46"/>
      <c r="N118" s="235"/>
      <c r="O118" s="236"/>
      <c r="P118" s="86"/>
      <c r="Q118" s="86"/>
      <c r="R118" s="86"/>
      <c r="S118" s="86"/>
      <c r="T118" s="86"/>
      <c r="U118" s="86"/>
      <c r="V118" s="86"/>
      <c r="W118" s="86"/>
      <c r="X118" s="87"/>
      <c r="Y118" s="40"/>
      <c r="Z118" s="40"/>
      <c r="AA118" s="40"/>
      <c r="AB118" s="40"/>
      <c r="AC118" s="40"/>
      <c r="AD118" s="40"/>
      <c r="AE118" s="40"/>
      <c r="AT118" s="19" t="s">
        <v>220</v>
      </c>
      <c r="AU118" s="19" t="s">
        <v>86</v>
      </c>
    </row>
    <row r="119" s="2" customFormat="1" ht="16.5" customHeight="1">
      <c r="A119" s="40"/>
      <c r="B119" s="41"/>
      <c r="C119" s="218" t="s">
        <v>240</v>
      </c>
      <c r="D119" s="218" t="s">
        <v>213</v>
      </c>
      <c r="E119" s="219" t="s">
        <v>3268</v>
      </c>
      <c r="F119" s="220" t="s">
        <v>3269</v>
      </c>
      <c r="G119" s="221" t="s">
        <v>497</v>
      </c>
      <c r="H119" s="222">
        <v>1</v>
      </c>
      <c r="I119" s="223"/>
      <c r="J119" s="223"/>
      <c r="K119" s="224">
        <f>ROUND(P119*H119,2)</f>
        <v>0</v>
      </c>
      <c r="L119" s="220" t="s">
        <v>22</v>
      </c>
      <c r="M119" s="46"/>
      <c r="N119" s="225" t="s">
        <v>22</v>
      </c>
      <c r="O119" s="226" t="s">
        <v>46</v>
      </c>
      <c r="P119" s="227">
        <f>I119+J119</f>
        <v>0</v>
      </c>
      <c r="Q119" s="227">
        <f>ROUND(I119*H119,2)</f>
        <v>0</v>
      </c>
      <c r="R119" s="227">
        <f>ROUND(J119*H119,2)</f>
        <v>0</v>
      </c>
      <c r="S119" s="86"/>
      <c r="T119" s="228">
        <f>S119*H119</f>
        <v>0</v>
      </c>
      <c r="U119" s="228">
        <v>0.14699999999999999</v>
      </c>
      <c r="V119" s="228">
        <f>U119*H119</f>
        <v>0.14699999999999999</v>
      </c>
      <c r="W119" s="228">
        <v>0</v>
      </c>
      <c r="X119" s="229">
        <f>W119*H119</f>
        <v>0</v>
      </c>
      <c r="Y119" s="40"/>
      <c r="Z119" s="40"/>
      <c r="AA119" s="40"/>
      <c r="AB119" s="40"/>
      <c r="AC119" s="40"/>
      <c r="AD119" s="40"/>
      <c r="AE119" s="40"/>
      <c r="AR119" s="230" t="s">
        <v>218</v>
      </c>
      <c r="AT119" s="230" t="s">
        <v>213</v>
      </c>
      <c r="AU119" s="230" t="s">
        <v>86</v>
      </c>
      <c r="AY119" s="19" t="s">
        <v>211</v>
      </c>
      <c r="BE119" s="231">
        <f>IF(O119="základní",K119,0)</f>
        <v>0</v>
      </c>
      <c r="BF119" s="231">
        <f>IF(O119="snížená",K119,0)</f>
        <v>0</v>
      </c>
      <c r="BG119" s="231">
        <f>IF(O119="zákl. přenesená",K119,0)</f>
        <v>0</v>
      </c>
      <c r="BH119" s="231">
        <f>IF(O119="sníž. přenesená",K119,0)</f>
        <v>0</v>
      </c>
      <c r="BI119" s="231">
        <f>IF(O119="nulová",K119,0)</f>
        <v>0</v>
      </c>
      <c r="BJ119" s="19" t="s">
        <v>84</v>
      </c>
      <c r="BK119" s="231">
        <f>ROUND(P119*H119,2)</f>
        <v>0</v>
      </c>
      <c r="BL119" s="19" t="s">
        <v>218</v>
      </c>
      <c r="BM119" s="230" t="s">
        <v>3270</v>
      </c>
    </row>
    <row r="120" s="2" customFormat="1">
      <c r="A120" s="40"/>
      <c r="B120" s="41"/>
      <c r="C120" s="42"/>
      <c r="D120" s="232" t="s">
        <v>220</v>
      </c>
      <c r="E120" s="42"/>
      <c r="F120" s="233" t="s">
        <v>3271</v>
      </c>
      <c r="G120" s="42"/>
      <c r="H120" s="42"/>
      <c r="I120" s="234"/>
      <c r="J120" s="234"/>
      <c r="K120" s="42"/>
      <c r="L120" s="42"/>
      <c r="M120" s="46"/>
      <c r="N120" s="235"/>
      <c r="O120" s="236"/>
      <c r="P120" s="86"/>
      <c r="Q120" s="86"/>
      <c r="R120" s="86"/>
      <c r="S120" s="86"/>
      <c r="T120" s="86"/>
      <c r="U120" s="86"/>
      <c r="V120" s="86"/>
      <c r="W120" s="86"/>
      <c r="X120" s="87"/>
      <c r="Y120" s="40"/>
      <c r="Z120" s="40"/>
      <c r="AA120" s="40"/>
      <c r="AB120" s="40"/>
      <c r="AC120" s="40"/>
      <c r="AD120" s="40"/>
      <c r="AE120" s="40"/>
      <c r="AT120" s="19" t="s">
        <v>220</v>
      </c>
      <c r="AU120" s="19" t="s">
        <v>86</v>
      </c>
    </row>
    <row r="121" s="2" customFormat="1" ht="24.15" customHeight="1">
      <c r="A121" s="40"/>
      <c r="B121" s="41"/>
      <c r="C121" s="218" t="s">
        <v>246</v>
      </c>
      <c r="D121" s="218" t="s">
        <v>213</v>
      </c>
      <c r="E121" s="219" t="s">
        <v>922</v>
      </c>
      <c r="F121" s="220" t="s">
        <v>923</v>
      </c>
      <c r="G121" s="221" t="s">
        <v>272</v>
      </c>
      <c r="H121" s="222">
        <v>1.6499999999999999</v>
      </c>
      <c r="I121" s="223"/>
      <c r="J121" s="223"/>
      <c r="K121" s="224">
        <f>ROUND(P121*H121,2)</f>
        <v>0</v>
      </c>
      <c r="L121" s="220" t="s">
        <v>217</v>
      </c>
      <c r="M121" s="46"/>
      <c r="N121" s="225" t="s">
        <v>22</v>
      </c>
      <c r="O121" s="226" t="s">
        <v>46</v>
      </c>
      <c r="P121" s="227">
        <f>I121+J121</f>
        <v>0</v>
      </c>
      <c r="Q121" s="227">
        <f>ROUND(I121*H121,2)</f>
        <v>0</v>
      </c>
      <c r="R121" s="227">
        <f>ROUND(J121*H121,2)</f>
        <v>0</v>
      </c>
      <c r="S121" s="86"/>
      <c r="T121" s="228">
        <f>S121*H121</f>
        <v>0</v>
      </c>
      <c r="U121" s="228">
        <v>0.033579999999999999</v>
      </c>
      <c r="V121" s="228">
        <f>U121*H121</f>
        <v>0.055406999999999998</v>
      </c>
      <c r="W121" s="228">
        <v>0</v>
      </c>
      <c r="X121" s="229">
        <f>W121*H121</f>
        <v>0</v>
      </c>
      <c r="Y121" s="40"/>
      <c r="Z121" s="40"/>
      <c r="AA121" s="40"/>
      <c r="AB121" s="40"/>
      <c r="AC121" s="40"/>
      <c r="AD121" s="40"/>
      <c r="AE121" s="40"/>
      <c r="AR121" s="230" t="s">
        <v>218</v>
      </c>
      <c r="AT121" s="230" t="s">
        <v>213</v>
      </c>
      <c r="AU121" s="230" t="s">
        <v>86</v>
      </c>
      <c r="AY121" s="19" t="s">
        <v>211</v>
      </c>
      <c r="BE121" s="231">
        <f>IF(O121="základní",K121,0)</f>
        <v>0</v>
      </c>
      <c r="BF121" s="231">
        <f>IF(O121="snížená",K121,0)</f>
        <v>0</v>
      </c>
      <c r="BG121" s="231">
        <f>IF(O121="zákl. přenesená",K121,0)</f>
        <v>0</v>
      </c>
      <c r="BH121" s="231">
        <f>IF(O121="sníž. přenesená",K121,0)</f>
        <v>0</v>
      </c>
      <c r="BI121" s="231">
        <f>IF(O121="nulová",K121,0)</f>
        <v>0</v>
      </c>
      <c r="BJ121" s="19" t="s">
        <v>84</v>
      </c>
      <c r="BK121" s="231">
        <f>ROUND(P121*H121,2)</f>
        <v>0</v>
      </c>
      <c r="BL121" s="19" t="s">
        <v>218</v>
      </c>
      <c r="BM121" s="230" t="s">
        <v>3272</v>
      </c>
    </row>
    <row r="122" s="2" customFormat="1">
      <c r="A122" s="40"/>
      <c r="B122" s="41"/>
      <c r="C122" s="42"/>
      <c r="D122" s="232" t="s">
        <v>220</v>
      </c>
      <c r="E122" s="42"/>
      <c r="F122" s="233" t="s">
        <v>925</v>
      </c>
      <c r="G122" s="42"/>
      <c r="H122" s="42"/>
      <c r="I122" s="234"/>
      <c r="J122" s="234"/>
      <c r="K122" s="42"/>
      <c r="L122" s="42"/>
      <c r="M122" s="46"/>
      <c r="N122" s="235"/>
      <c r="O122" s="236"/>
      <c r="P122" s="86"/>
      <c r="Q122" s="86"/>
      <c r="R122" s="86"/>
      <c r="S122" s="86"/>
      <c r="T122" s="86"/>
      <c r="U122" s="86"/>
      <c r="V122" s="86"/>
      <c r="W122" s="86"/>
      <c r="X122" s="87"/>
      <c r="Y122" s="40"/>
      <c r="Z122" s="40"/>
      <c r="AA122" s="40"/>
      <c r="AB122" s="40"/>
      <c r="AC122" s="40"/>
      <c r="AD122" s="40"/>
      <c r="AE122" s="40"/>
      <c r="AT122" s="19" t="s">
        <v>220</v>
      </c>
      <c r="AU122" s="19" t="s">
        <v>86</v>
      </c>
    </row>
    <row r="123" s="13" customFormat="1">
      <c r="A123" s="13"/>
      <c r="B123" s="237"/>
      <c r="C123" s="238"/>
      <c r="D123" s="232" t="s">
        <v>222</v>
      </c>
      <c r="E123" s="239" t="s">
        <v>22</v>
      </c>
      <c r="F123" s="240" t="s">
        <v>3273</v>
      </c>
      <c r="G123" s="238"/>
      <c r="H123" s="241">
        <v>1.6499999999999999</v>
      </c>
      <c r="I123" s="242"/>
      <c r="J123" s="242"/>
      <c r="K123" s="238"/>
      <c r="L123" s="238"/>
      <c r="M123" s="243"/>
      <c r="N123" s="244"/>
      <c r="O123" s="245"/>
      <c r="P123" s="245"/>
      <c r="Q123" s="245"/>
      <c r="R123" s="245"/>
      <c r="S123" s="245"/>
      <c r="T123" s="245"/>
      <c r="U123" s="245"/>
      <c r="V123" s="245"/>
      <c r="W123" s="245"/>
      <c r="X123" s="246"/>
      <c r="Y123" s="13"/>
      <c r="Z123" s="13"/>
      <c r="AA123" s="13"/>
      <c r="AB123" s="13"/>
      <c r="AC123" s="13"/>
      <c r="AD123" s="13"/>
      <c r="AE123" s="13"/>
      <c r="AT123" s="247" t="s">
        <v>222</v>
      </c>
      <c r="AU123" s="247" t="s">
        <v>86</v>
      </c>
      <c r="AV123" s="13" t="s">
        <v>86</v>
      </c>
      <c r="AW123" s="13" t="s">
        <v>5</v>
      </c>
      <c r="AX123" s="13" t="s">
        <v>84</v>
      </c>
      <c r="AY123" s="247" t="s">
        <v>211</v>
      </c>
    </row>
    <row r="124" s="2" customFormat="1" ht="16.5" customHeight="1">
      <c r="A124" s="40"/>
      <c r="B124" s="41"/>
      <c r="C124" s="218" t="s">
        <v>253</v>
      </c>
      <c r="D124" s="218" t="s">
        <v>213</v>
      </c>
      <c r="E124" s="219" t="s">
        <v>944</v>
      </c>
      <c r="F124" s="220" t="s">
        <v>945</v>
      </c>
      <c r="G124" s="221" t="s">
        <v>272</v>
      </c>
      <c r="H124" s="222">
        <v>80</v>
      </c>
      <c r="I124" s="223"/>
      <c r="J124" s="223"/>
      <c r="K124" s="224">
        <f>ROUND(P124*H124,2)</f>
        <v>0</v>
      </c>
      <c r="L124" s="220" t="s">
        <v>22</v>
      </c>
      <c r="M124" s="46"/>
      <c r="N124" s="225" t="s">
        <v>22</v>
      </c>
      <c r="O124" s="226" t="s">
        <v>46</v>
      </c>
      <c r="P124" s="227">
        <f>I124+J124</f>
        <v>0</v>
      </c>
      <c r="Q124" s="227">
        <f>ROUND(I124*H124,2)</f>
        <v>0</v>
      </c>
      <c r="R124" s="227">
        <f>ROUND(J124*H124,2)</f>
        <v>0</v>
      </c>
      <c r="S124" s="86"/>
      <c r="T124" s="228">
        <f>S124*H124</f>
        <v>0</v>
      </c>
      <c r="U124" s="228">
        <v>0</v>
      </c>
      <c r="V124" s="228">
        <f>U124*H124</f>
        <v>0</v>
      </c>
      <c r="W124" s="228">
        <v>0</v>
      </c>
      <c r="X124" s="229">
        <f>W124*H124</f>
        <v>0</v>
      </c>
      <c r="Y124" s="40"/>
      <c r="Z124" s="40"/>
      <c r="AA124" s="40"/>
      <c r="AB124" s="40"/>
      <c r="AC124" s="40"/>
      <c r="AD124" s="40"/>
      <c r="AE124" s="40"/>
      <c r="AR124" s="230" t="s">
        <v>218</v>
      </c>
      <c r="AT124" s="230" t="s">
        <v>213</v>
      </c>
      <c r="AU124" s="230" t="s">
        <v>86</v>
      </c>
      <c r="AY124" s="19" t="s">
        <v>211</v>
      </c>
      <c r="BE124" s="231">
        <f>IF(O124="základní",K124,0)</f>
        <v>0</v>
      </c>
      <c r="BF124" s="231">
        <f>IF(O124="snížená",K124,0)</f>
        <v>0</v>
      </c>
      <c r="BG124" s="231">
        <f>IF(O124="zákl. přenesená",K124,0)</f>
        <v>0</v>
      </c>
      <c r="BH124" s="231">
        <f>IF(O124="sníž. přenesená",K124,0)</f>
        <v>0</v>
      </c>
      <c r="BI124" s="231">
        <f>IF(O124="nulová",K124,0)</f>
        <v>0</v>
      </c>
      <c r="BJ124" s="19" t="s">
        <v>84</v>
      </c>
      <c r="BK124" s="231">
        <f>ROUND(P124*H124,2)</f>
        <v>0</v>
      </c>
      <c r="BL124" s="19" t="s">
        <v>218</v>
      </c>
      <c r="BM124" s="230" t="s">
        <v>3274</v>
      </c>
    </row>
    <row r="125" s="2" customFormat="1">
      <c r="A125" s="40"/>
      <c r="B125" s="41"/>
      <c r="C125" s="42"/>
      <c r="D125" s="232" t="s">
        <v>220</v>
      </c>
      <c r="E125" s="42"/>
      <c r="F125" s="233" t="s">
        <v>947</v>
      </c>
      <c r="G125" s="42"/>
      <c r="H125" s="42"/>
      <c r="I125" s="234"/>
      <c r="J125" s="234"/>
      <c r="K125" s="42"/>
      <c r="L125" s="42"/>
      <c r="M125" s="46"/>
      <c r="N125" s="235"/>
      <c r="O125" s="236"/>
      <c r="P125" s="86"/>
      <c r="Q125" s="86"/>
      <c r="R125" s="86"/>
      <c r="S125" s="86"/>
      <c r="T125" s="86"/>
      <c r="U125" s="86"/>
      <c r="V125" s="86"/>
      <c r="W125" s="86"/>
      <c r="X125" s="87"/>
      <c r="Y125" s="40"/>
      <c r="Z125" s="40"/>
      <c r="AA125" s="40"/>
      <c r="AB125" s="40"/>
      <c r="AC125" s="40"/>
      <c r="AD125" s="40"/>
      <c r="AE125" s="40"/>
      <c r="AT125" s="19" t="s">
        <v>220</v>
      </c>
      <c r="AU125" s="19" t="s">
        <v>86</v>
      </c>
    </row>
    <row r="126" s="2" customFormat="1" ht="16.5" customHeight="1">
      <c r="A126" s="40"/>
      <c r="B126" s="41"/>
      <c r="C126" s="218" t="s">
        <v>258</v>
      </c>
      <c r="D126" s="218" t="s">
        <v>213</v>
      </c>
      <c r="E126" s="219" t="s">
        <v>1802</v>
      </c>
      <c r="F126" s="220" t="s">
        <v>1803</v>
      </c>
      <c r="G126" s="221" t="s">
        <v>272</v>
      </c>
      <c r="H126" s="222">
        <v>30</v>
      </c>
      <c r="I126" s="223"/>
      <c r="J126" s="223"/>
      <c r="K126" s="224">
        <f>ROUND(P126*H126,2)</f>
        <v>0</v>
      </c>
      <c r="L126" s="220" t="s">
        <v>22</v>
      </c>
      <c r="M126" s="46"/>
      <c r="N126" s="225" t="s">
        <v>22</v>
      </c>
      <c r="O126" s="226" t="s">
        <v>46</v>
      </c>
      <c r="P126" s="227">
        <f>I126+J126</f>
        <v>0</v>
      </c>
      <c r="Q126" s="227">
        <f>ROUND(I126*H126,2)</f>
        <v>0</v>
      </c>
      <c r="R126" s="227">
        <f>ROUND(J126*H126,2)</f>
        <v>0</v>
      </c>
      <c r="S126" s="86"/>
      <c r="T126" s="228">
        <f>S126*H126</f>
        <v>0</v>
      </c>
      <c r="U126" s="228">
        <v>0</v>
      </c>
      <c r="V126" s="228">
        <f>U126*H126</f>
        <v>0</v>
      </c>
      <c r="W126" s="228">
        <v>0</v>
      </c>
      <c r="X126" s="229">
        <f>W126*H126</f>
        <v>0</v>
      </c>
      <c r="Y126" s="40"/>
      <c r="Z126" s="40"/>
      <c r="AA126" s="40"/>
      <c r="AB126" s="40"/>
      <c r="AC126" s="40"/>
      <c r="AD126" s="40"/>
      <c r="AE126" s="40"/>
      <c r="AR126" s="230" t="s">
        <v>218</v>
      </c>
      <c r="AT126" s="230" t="s">
        <v>213</v>
      </c>
      <c r="AU126" s="230" t="s">
        <v>86</v>
      </c>
      <c r="AY126" s="19" t="s">
        <v>211</v>
      </c>
      <c r="BE126" s="231">
        <f>IF(O126="základní",K126,0)</f>
        <v>0</v>
      </c>
      <c r="BF126" s="231">
        <f>IF(O126="snížená",K126,0)</f>
        <v>0</v>
      </c>
      <c r="BG126" s="231">
        <f>IF(O126="zákl. přenesená",K126,0)</f>
        <v>0</v>
      </c>
      <c r="BH126" s="231">
        <f>IF(O126="sníž. přenesená",K126,0)</f>
        <v>0</v>
      </c>
      <c r="BI126" s="231">
        <f>IF(O126="nulová",K126,0)</f>
        <v>0</v>
      </c>
      <c r="BJ126" s="19" t="s">
        <v>84</v>
      </c>
      <c r="BK126" s="231">
        <f>ROUND(P126*H126,2)</f>
        <v>0</v>
      </c>
      <c r="BL126" s="19" t="s">
        <v>218</v>
      </c>
      <c r="BM126" s="230" t="s">
        <v>3275</v>
      </c>
    </row>
    <row r="127" s="2" customFormat="1">
      <c r="A127" s="40"/>
      <c r="B127" s="41"/>
      <c r="C127" s="42"/>
      <c r="D127" s="232" t="s">
        <v>220</v>
      </c>
      <c r="E127" s="42"/>
      <c r="F127" s="233" t="s">
        <v>1805</v>
      </c>
      <c r="G127" s="42"/>
      <c r="H127" s="42"/>
      <c r="I127" s="234"/>
      <c r="J127" s="234"/>
      <c r="K127" s="42"/>
      <c r="L127" s="42"/>
      <c r="M127" s="46"/>
      <c r="N127" s="235"/>
      <c r="O127" s="236"/>
      <c r="P127" s="86"/>
      <c r="Q127" s="86"/>
      <c r="R127" s="86"/>
      <c r="S127" s="86"/>
      <c r="T127" s="86"/>
      <c r="U127" s="86"/>
      <c r="V127" s="86"/>
      <c r="W127" s="86"/>
      <c r="X127" s="87"/>
      <c r="Y127" s="40"/>
      <c r="Z127" s="40"/>
      <c r="AA127" s="40"/>
      <c r="AB127" s="40"/>
      <c r="AC127" s="40"/>
      <c r="AD127" s="40"/>
      <c r="AE127" s="40"/>
      <c r="AT127" s="19" t="s">
        <v>220</v>
      </c>
      <c r="AU127" s="19" t="s">
        <v>86</v>
      </c>
    </row>
    <row r="128" s="2" customFormat="1" ht="24.15" customHeight="1">
      <c r="A128" s="40"/>
      <c r="B128" s="41"/>
      <c r="C128" s="218" t="s">
        <v>263</v>
      </c>
      <c r="D128" s="218" t="s">
        <v>213</v>
      </c>
      <c r="E128" s="219" t="s">
        <v>949</v>
      </c>
      <c r="F128" s="220" t="s">
        <v>950</v>
      </c>
      <c r="G128" s="221" t="s">
        <v>345</v>
      </c>
      <c r="H128" s="222">
        <v>11</v>
      </c>
      <c r="I128" s="223"/>
      <c r="J128" s="223"/>
      <c r="K128" s="224">
        <f>ROUND(P128*H128,2)</f>
        <v>0</v>
      </c>
      <c r="L128" s="220" t="s">
        <v>217</v>
      </c>
      <c r="M128" s="46"/>
      <c r="N128" s="225" t="s">
        <v>22</v>
      </c>
      <c r="O128" s="226" t="s">
        <v>46</v>
      </c>
      <c r="P128" s="227">
        <f>I128+J128</f>
        <v>0</v>
      </c>
      <c r="Q128" s="227">
        <f>ROUND(I128*H128,2)</f>
        <v>0</v>
      </c>
      <c r="R128" s="227">
        <f>ROUND(J128*H128,2)</f>
        <v>0</v>
      </c>
      <c r="S128" s="86"/>
      <c r="T128" s="228">
        <f>S128*H128</f>
        <v>0</v>
      </c>
      <c r="U128" s="228">
        <v>0.0015</v>
      </c>
      <c r="V128" s="228">
        <f>U128*H128</f>
        <v>0.016500000000000001</v>
      </c>
      <c r="W128" s="228">
        <v>0</v>
      </c>
      <c r="X128" s="229">
        <f>W128*H128</f>
        <v>0</v>
      </c>
      <c r="Y128" s="40"/>
      <c r="Z128" s="40"/>
      <c r="AA128" s="40"/>
      <c r="AB128" s="40"/>
      <c r="AC128" s="40"/>
      <c r="AD128" s="40"/>
      <c r="AE128" s="40"/>
      <c r="AR128" s="230" t="s">
        <v>218</v>
      </c>
      <c r="AT128" s="230" t="s">
        <v>213</v>
      </c>
      <c r="AU128" s="230" t="s">
        <v>86</v>
      </c>
      <c r="AY128" s="19" t="s">
        <v>211</v>
      </c>
      <c r="BE128" s="231">
        <f>IF(O128="základní",K128,0)</f>
        <v>0</v>
      </c>
      <c r="BF128" s="231">
        <f>IF(O128="snížená",K128,0)</f>
        <v>0</v>
      </c>
      <c r="BG128" s="231">
        <f>IF(O128="zákl. přenesená",K128,0)</f>
        <v>0</v>
      </c>
      <c r="BH128" s="231">
        <f>IF(O128="sníž. přenesená",K128,0)</f>
        <v>0</v>
      </c>
      <c r="BI128" s="231">
        <f>IF(O128="nulová",K128,0)</f>
        <v>0</v>
      </c>
      <c r="BJ128" s="19" t="s">
        <v>84</v>
      </c>
      <c r="BK128" s="231">
        <f>ROUND(P128*H128,2)</f>
        <v>0</v>
      </c>
      <c r="BL128" s="19" t="s">
        <v>218</v>
      </c>
      <c r="BM128" s="230" t="s">
        <v>3276</v>
      </c>
    </row>
    <row r="129" s="2" customFormat="1">
      <c r="A129" s="40"/>
      <c r="B129" s="41"/>
      <c r="C129" s="42"/>
      <c r="D129" s="232" t="s">
        <v>220</v>
      </c>
      <c r="E129" s="42"/>
      <c r="F129" s="233" t="s">
        <v>952</v>
      </c>
      <c r="G129" s="42"/>
      <c r="H129" s="42"/>
      <c r="I129" s="234"/>
      <c r="J129" s="234"/>
      <c r="K129" s="42"/>
      <c r="L129" s="42"/>
      <c r="M129" s="46"/>
      <c r="N129" s="235"/>
      <c r="O129" s="236"/>
      <c r="P129" s="86"/>
      <c r="Q129" s="86"/>
      <c r="R129" s="86"/>
      <c r="S129" s="86"/>
      <c r="T129" s="86"/>
      <c r="U129" s="86"/>
      <c r="V129" s="86"/>
      <c r="W129" s="86"/>
      <c r="X129" s="87"/>
      <c r="Y129" s="40"/>
      <c r="Z129" s="40"/>
      <c r="AA129" s="40"/>
      <c r="AB129" s="40"/>
      <c r="AC129" s="40"/>
      <c r="AD129" s="40"/>
      <c r="AE129" s="40"/>
      <c r="AT129" s="19" t="s">
        <v>220</v>
      </c>
      <c r="AU129" s="19" t="s">
        <v>86</v>
      </c>
    </row>
    <row r="130" s="13" customFormat="1">
      <c r="A130" s="13"/>
      <c r="B130" s="237"/>
      <c r="C130" s="238"/>
      <c r="D130" s="232" t="s">
        <v>222</v>
      </c>
      <c r="E130" s="239" t="s">
        <v>22</v>
      </c>
      <c r="F130" s="240" t="s">
        <v>3277</v>
      </c>
      <c r="G130" s="238"/>
      <c r="H130" s="241">
        <v>11</v>
      </c>
      <c r="I130" s="242"/>
      <c r="J130" s="242"/>
      <c r="K130" s="238"/>
      <c r="L130" s="238"/>
      <c r="M130" s="243"/>
      <c r="N130" s="244"/>
      <c r="O130" s="245"/>
      <c r="P130" s="245"/>
      <c r="Q130" s="245"/>
      <c r="R130" s="245"/>
      <c r="S130" s="245"/>
      <c r="T130" s="245"/>
      <c r="U130" s="245"/>
      <c r="V130" s="245"/>
      <c r="W130" s="245"/>
      <c r="X130" s="246"/>
      <c r="Y130" s="13"/>
      <c r="Z130" s="13"/>
      <c r="AA130" s="13"/>
      <c r="AB130" s="13"/>
      <c r="AC130" s="13"/>
      <c r="AD130" s="13"/>
      <c r="AE130" s="13"/>
      <c r="AT130" s="247" t="s">
        <v>222</v>
      </c>
      <c r="AU130" s="247" t="s">
        <v>86</v>
      </c>
      <c r="AV130" s="13" t="s">
        <v>86</v>
      </c>
      <c r="AW130" s="13" t="s">
        <v>5</v>
      </c>
      <c r="AX130" s="13" t="s">
        <v>84</v>
      </c>
      <c r="AY130" s="247" t="s">
        <v>211</v>
      </c>
    </row>
    <row r="131" s="2" customFormat="1" ht="21.75" customHeight="1">
      <c r="A131" s="40"/>
      <c r="B131" s="41"/>
      <c r="C131" s="218" t="s">
        <v>269</v>
      </c>
      <c r="D131" s="218" t="s">
        <v>213</v>
      </c>
      <c r="E131" s="219" t="s">
        <v>3278</v>
      </c>
      <c r="F131" s="220" t="s">
        <v>3279</v>
      </c>
      <c r="G131" s="221" t="s">
        <v>497</v>
      </c>
      <c r="H131" s="222">
        <v>50</v>
      </c>
      <c r="I131" s="223"/>
      <c r="J131" s="223"/>
      <c r="K131" s="224">
        <f>ROUND(P131*H131,2)</f>
        <v>0</v>
      </c>
      <c r="L131" s="220" t="s">
        <v>22</v>
      </c>
      <c r="M131" s="46"/>
      <c r="N131" s="225" t="s">
        <v>22</v>
      </c>
      <c r="O131" s="226" t="s">
        <v>46</v>
      </c>
      <c r="P131" s="227">
        <f>I131+J131</f>
        <v>0</v>
      </c>
      <c r="Q131" s="227">
        <f>ROUND(I131*H131,2)</f>
        <v>0</v>
      </c>
      <c r="R131" s="227">
        <f>ROUND(J131*H131,2)</f>
        <v>0</v>
      </c>
      <c r="S131" s="86"/>
      <c r="T131" s="228">
        <f>S131*H131</f>
        <v>0</v>
      </c>
      <c r="U131" s="228">
        <v>0.002</v>
      </c>
      <c r="V131" s="228">
        <f>U131*H131</f>
        <v>0.10000000000000001</v>
      </c>
      <c r="W131" s="228">
        <v>0</v>
      </c>
      <c r="X131" s="229">
        <f>W131*H131</f>
        <v>0</v>
      </c>
      <c r="Y131" s="40"/>
      <c r="Z131" s="40"/>
      <c r="AA131" s="40"/>
      <c r="AB131" s="40"/>
      <c r="AC131" s="40"/>
      <c r="AD131" s="40"/>
      <c r="AE131" s="40"/>
      <c r="AR131" s="230" t="s">
        <v>218</v>
      </c>
      <c r="AT131" s="230" t="s">
        <v>213</v>
      </c>
      <c r="AU131" s="230" t="s">
        <v>86</v>
      </c>
      <c r="AY131" s="19" t="s">
        <v>211</v>
      </c>
      <c r="BE131" s="231">
        <f>IF(O131="základní",K131,0)</f>
        <v>0</v>
      </c>
      <c r="BF131" s="231">
        <f>IF(O131="snížená",K131,0)</f>
        <v>0</v>
      </c>
      <c r="BG131" s="231">
        <f>IF(O131="zákl. přenesená",K131,0)</f>
        <v>0</v>
      </c>
      <c r="BH131" s="231">
        <f>IF(O131="sníž. přenesená",K131,0)</f>
        <v>0</v>
      </c>
      <c r="BI131" s="231">
        <f>IF(O131="nulová",K131,0)</f>
        <v>0</v>
      </c>
      <c r="BJ131" s="19" t="s">
        <v>84</v>
      </c>
      <c r="BK131" s="231">
        <f>ROUND(P131*H131,2)</f>
        <v>0</v>
      </c>
      <c r="BL131" s="19" t="s">
        <v>218</v>
      </c>
      <c r="BM131" s="230" t="s">
        <v>3280</v>
      </c>
    </row>
    <row r="132" s="2" customFormat="1">
      <c r="A132" s="40"/>
      <c r="B132" s="41"/>
      <c r="C132" s="42"/>
      <c r="D132" s="232" t="s">
        <v>220</v>
      </c>
      <c r="E132" s="42"/>
      <c r="F132" s="233" t="s">
        <v>3281</v>
      </c>
      <c r="G132" s="42"/>
      <c r="H132" s="42"/>
      <c r="I132" s="234"/>
      <c r="J132" s="234"/>
      <c r="K132" s="42"/>
      <c r="L132" s="42"/>
      <c r="M132" s="46"/>
      <c r="N132" s="235"/>
      <c r="O132" s="236"/>
      <c r="P132" s="86"/>
      <c r="Q132" s="86"/>
      <c r="R132" s="86"/>
      <c r="S132" s="86"/>
      <c r="T132" s="86"/>
      <c r="U132" s="86"/>
      <c r="V132" s="86"/>
      <c r="W132" s="86"/>
      <c r="X132" s="87"/>
      <c r="Y132" s="40"/>
      <c r="Z132" s="40"/>
      <c r="AA132" s="40"/>
      <c r="AB132" s="40"/>
      <c r="AC132" s="40"/>
      <c r="AD132" s="40"/>
      <c r="AE132" s="40"/>
      <c r="AT132" s="19" t="s">
        <v>220</v>
      </c>
      <c r="AU132" s="19" t="s">
        <v>86</v>
      </c>
    </row>
    <row r="133" s="2" customFormat="1" ht="24.15" customHeight="1">
      <c r="A133" s="40"/>
      <c r="B133" s="41"/>
      <c r="C133" s="218" t="s">
        <v>276</v>
      </c>
      <c r="D133" s="218" t="s">
        <v>213</v>
      </c>
      <c r="E133" s="219" t="s">
        <v>3282</v>
      </c>
      <c r="F133" s="220" t="s">
        <v>3283</v>
      </c>
      <c r="G133" s="221" t="s">
        <v>497</v>
      </c>
      <c r="H133" s="222">
        <v>1</v>
      </c>
      <c r="I133" s="223"/>
      <c r="J133" s="223"/>
      <c r="K133" s="224">
        <f>ROUND(P133*H133,2)</f>
        <v>0</v>
      </c>
      <c r="L133" s="220" t="s">
        <v>217</v>
      </c>
      <c r="M133" s="46"/>
      <c r="N133" s="225" t="s">
        <v>22</v>
      </c>
      <c r="O133" s="226" t="s">
        <v>46</v>
      </c>
      <c r="P133" s="227">
        <f>I133+J133</f>
        <v>0</v>
      </c>
      <c r="Q133" s="227">
        <f>ROUND(I133*H133,2)</f>
        <v>0</v>
      </c>
      <c r="R133" s="227">
        <f>ROUND(J133*H133,2)</f>
        <v>0</v>
      </c>
      <c r="S133" s="86"/>
      <c r="T133" s="228">
        <f>S133*H133</f>
        <v>0</v>
      </c>
      <c r="U133" s="228">
        <v>0.074859999999999996</v>
      </c>
      <c r="V133" s="228">
        <f>U133*H133</f>
        <v>0.074859999999999996</v>
      </c>
      <c r="W133" s="228">
        <v>0</v>
      </c>
      <c r="X133" s="229">
        <f>W133*H133</f>
        <v>0</v>
      </c>
      <c r="Y133" s="40"/>
      <c r="Z133" s="40"/>
      <c r="AA133" s="40"/>
      <c r="AB133" s="40"/>
      <c r="AC133" s="40"/>
      <c r="AD133" s="40"/>
      <c r="AE133" s="40"/>
      <c r="AR133" s="230" t="s">
        <v>218</v>
      </c>
      <c r="AT133" s="230" t="s">
        <v>213</v>
      </c>
      <c r="AU133" s="230" t="s">
        <v>86</v>
      </c>
      <c r="AY133" s="19" t="s">
        <v>211</v>
      </c>
      <c r="BE133" s="231">
        <f>IF(O133="základní",K133,0)</f>
        <v>0</v>
      </c>
      <c r="BF133" s="231">
        <f>IF(O133="snížená",K133,0)</f>
        <v>0</v>
      </c>
      <c r="BG133" s="231">
        <f>IF(O133="zákl. přenesená",K133,0)</f>
        <v>0</v>
      </c>
      <c r="BH133" s="231">
        <f>IF(O133="sníž. přenesená",K133,0)</f>
        <v>0</v>
      </c>
      <c r="BI133" s="231">
        <f>IF(O133="nulová",K133,0)</f>
        <v>0</v>
      </c>
      <c r="BJ133" s="19" t="s">
        <v>84</v>
      </c>
      <c r="BK133" s="231">
        <f>ROUND(P133*H133,2)</f>
        <v>0</v>
      </c>
      <c r="BL133" s="19" t="s">
        <v>218</v>
      </c>
      <c r="BM133" s="230" t="s">
        <v>3284</v>
      </c>
    </row>
    <row r="134" s="2" customFormat="1">
      <c r="A134" s="40"/>
      <c r="B134" s="41"/>
      <c r="C134" s="42"/>
      <c r="D134" s="232" t="s">
        <v>220</v>
      </c>
      <c r="E134" s="42"/>
      <c r="F134" s="233" t="s">
        <v>3285</v>
      </c>
      <c r="G134" s="42"/>
      <c r="H134" s="42"/>
      <c r="I134" s="234"/>
      <c r="J134" s="234"/>
      <c r="K134" s="42"/>
      <c r="L134" s="42"/>
      <c r="M134" s="46"/>
      <c r="N134" s="235"/>
      <c r="O134" s="236"/>
      <c r="P134" s="86"/>
      <c r="Q134" s="86"/>
      <c r="R134" s="86"/>
      <c r="S134" s="86"/>
      <c r="T134" s="86"/>
      <c r="U134" s="86"/>
      <c r="V134" s="86"/>
      <c r="W134" s="86"/>
      <c r="X134" s="87"/>
      <c r="Y134" s="40"/>
      <c r="Z134" s="40"/>
      <c r="AA134" s="40"/>
      <c r="AB134" s="40"/>
      <c r="AC134" s="40"/>
      <c r="AD134" s="40"/>
      <c r="AE134" s="40"/>
      <c r="AT134" s="19" t="s">
        <v>220</v>
      </c>
      <c r="AU134" s="19" t="s">
        <v>86</v>
      </c>
    </row>
    <row r="135" s="13" customFormat="1">
      <c r="A135" s="13"/>
      <c r="B135" s="237"/>
      <c r="C135" s="238"/>
      <c r="D135" s="232" t="s">
        <v>222</v>
      </c>
      <c r="E135" s="239" t="s">
        <v>22</v>
      </c>
      <c r="F135" s="240" t="s">
        <v>3286</v>
      </c>
      <c r="G135" s="238"/>
      <c r="H135" s="241">
        <v>1</v>
      </c>
      <c r="I135" s="242"/>
      <c r="J135" s="242"/>
      <c r="K135" s="238"/>
      <c r="L135" s="238"/>
      <c r="M135" s="243"/>
      <c r="N135" s="244"/>
      <c r="O135" s="245"/>
      <c r="P135" s="245"/>
      <c r="Q135" s="245"/>
      <c r="R135" s="245"/>
      <c r="S135" s="245"/>
      <c r="T135" s="245"/>
      <c r="U135" s="245"/>
      <c r="V135" s="245"/>
      <c r="W135" s="245"/>
      <c r="X135" s="246"/>
      <c r="Y135" s="13"/>
      <c r="Z135" s="13"/>
      <c r="AA135" s="13"/>
      <c r="AB135" s="13"/>
      <c r="AC135" s="13"/>
      <c r="AD135" s="13"/>
      <c r="AE135" s="13"/>
      <c r="AT135" s="247" t="s">
        <v>222</v>
      </c>
      <c r="AU135" s="247" t="s">
        <v>86</v>
      </c>
      <c r="AV135" s="13" t="s">
        <v>86</v>
      </c>
      <c r="AW135" s="13" t="s">
        <v>5</v>
      </c>
      <c r="AX135" s="13" t="s">
        <v>84</v>
      </c>
      <c r="AY135" s="247" t="s">
        <v>211</v>
      </c>
    </row>
    <row r="136" s="2" customFormat="1" ht="16.5" customHeight="1">
      <c r="A136" s="40"/>
      <c r="B136" s="41"/>
      <c r="C136" s="218" t="s">
        <v>280</v>
      </c>
      <c r="D136" s="218" t="s">
        <v>213</v>
      </c>
      <c r="E136" s="219" t="s">
        <v>994</v>
      </c>
      <c r="F136" s="220" t="s">
        <v>3287</v>
      </c>
      <c r="G136" s="221" t="s">
        <v>497</v>
      </c>
      <c r="H136" s="222">
        <v>1</v>
      </c>
      <c r="I136" s="223"/>
      <c r="J136" s="223"/>
      <c r="K136" s="224">
        <f>ROUND(P136*H136,2)</f>
        <v>0</v>
      </c>
      <c r="L136" s="220" t="s">
        <v>22</v>
      </c>
      <c r="M136" s="46"/>
      <c r="N136" s="225" t="s">
        <v>22</v>
      </c>
      <c r="O136" s="226" t="s">
        <v>46</v>
      </c>
      <c r="P136" s="227">
        <f>I136+J136</f>
        <v>0</v>
      </c>
      <c r="Q136" s="227">
        <f>ROUND(I136*H136,2)</f>
        <v>0</v>
      </c>
      <c r="R136" s="227">
        <f>ROUND(J136*H136,2)</f>
        <v>0</v>
      </c>
      <c r="S136" s="86"/>
      <c r="T136" s="228">
        <f>S136*H136</f>
        <v>0</v>
      </c>
      <c r="U136" s="228">
        <v>0</v>
      </c>
      <c r="V136" s="228">
        <f>U136*H136</f>
        <v>0</v>
      </c>
      <c r="W136" s="228">
        <v>0</v>
      </c>
      <c r="X136" s="229">
        <f>W136*H136</f>
        <v>0</v>
      </c>
      <c r="Y136" s="40"/>
      <c r="Z136" s="40"/>
      <c r="AA136" s="40"/>
      <c r="AB136" s="40"/>
      <c r="AC136" s="40"/>
      <c r="AD136" s="40"/>
      <c r="AE136" s="40"/>
      <c r="AR136" s="230" t="s">
        <v>218</v>
      </c>
      <c r="AT136" s="230" t="s">
        <v>213</v>
      </c>
      <c r="AU136" s="230" t="s">
        <v>86</v>
      </c>
      <c r="AY136" s="19" t="s">
        <v>211</v>
      </c>
      <c r="BE136" s="231">
        <f>IF(O136="základní",K136,0)</f>
        <v>0</v>
      </c>
      <c r="BF136" s="231">
        <f>IF(O136="snížená",K136,0)</f>
        <v>0</v>
      </c>
      <c r="BG136" s="231">
        <f>IF(O136="zákl. přenesená",K136,0)</f>
        <v>0</v>
      </c>
      <c r="BH136" s="231">
        <f>IF(O136="sníž. přenesená",K136,0)</f>
        <v>0</v>
      </c>
      <c r="BI136" s="231">
        <f>IF(O136="nulová",K136,0)</f>
        <v>0</v>
      </c>
      <c r="BJ136" s="19" t="s">
        <v>84</v>
      </c>
      <c r="BK136" s="231">
        <f>ROUND(P136*H136,2)</f>
        <v>0</v>
      </c>
      <c r="BL136" s="19" t="s">
        <v>218</v>
      </c>
      <c r="BM136" s="230" t="s">
        <v>3288</v>
      </c>
    </row>
    <row r="137" s="2" customFormat="1">
      <c r="A137" s="40"/>
      <c r="B137" s="41"/>
      <c r="C137" s="42"/>
      <c r="D137" s="232" t="s">
        <v>220</v>
      </c>
      <c r="E137" s="42"/>
      <c r="F137" s="233" t="s">
        <v>3287</v>
      </c>
      <c r="G137" s="42"/>
      <c r="H137" s="42"/>
      <c r="I137" s="234"/>
      <c r="J137" s="234"/>
      <c r="K137" s="42"/>
      <c r="L137" s="42"/>
      <c r="M137" s="46"/>
      <c r="N137" s="235"/>
      <c r="O137" s="236"/>
      <c r="P137" s="86"/>
      <c r="Q137" s="86"/>
      <c r="R137" s="86"/>
      <c r="S137" s="86"/>
      <c r="T137" s="86"/>
      <c r="U137" s="86"/>
      <c r="V137" s="86"/>
      <c r="W137" s="86"/>
      <c r="X137" s="87"/>
      <c r="Y137" s="40"/>
      <c r="Z137" s="40"/>
      <c r="AA137" s="40"/>
      <c r="AB137" s="40"/>
      <c r="AC137" s="40"/>
      <c r="AD137" s="40"/>
      <c r="AE137" s="40"/>
      <c r="AT137" s="19" t="s">
        <v>220</v>
      </c>
      <c r="AU137" s="19" t="s">
        <v>86</v>
      </c>
    </row>
    <row r="138" s="13" customFormat="1">
      <c r="A138" s="13"/>
      <c r="B138" s="237"/>
      <c r="C138" s="238"/>
      <c r="D138" s="232" t="s">
        <v>222</v>
      </c>
      <c r="E138" s="239" t="s">
        <v>22</v>
      </c>
      <c r="F138" s="240" t="s">
        <v>3286</v>
      </c>
      <c r="G138" s="238"/>
      <c r="H138" s="241">
        <v>1</v>
      </c>
      <c r="I138" s="242"/>
      <c r="J138" s="242"/>
      <c r="K138" s="238"/>
      <c r="L138" s="238"/>
      <c r="M138" s="243"/>
      <c r="N138" s="244"/>
      <c r="O138" s="245"/>
      <c r="P138" s="245"/>
      <c r="Q138" s="245"/>
      <c r="R138" s="245"/>
      <c r="S138" s="245"/>
      <c r="T138" s="245"/>
      <c r="U138" s="245"/>
      <c r="V138" s="245"/>
      <c r="W138" s="245"/>
      <c r="X138" s="246"/>
      <c r="Y138" s="13"/>
      <c r="Z138" s="13"/>
      <c r="AA138" s="13"/>
      <c r="AB138" s="13"/>
      <c r="AC138" s="13"/>
      <c r="AD138" s="13"/>
      <c r="AE138" s="13"/>
      <c r="AT138" s="247" t="s">
        <v>222</v>
      </c>
      <c r="AU138" s="247" t="s">
        <v>86</v>
      </c>
      <c r="AV138" s="13" t="s">
        <v>86</v>
      </c>
      <c r="AW138" s="13" t="s">
        <v>5</v>
      </c>
      <c r="AX138" s="13" t="s">
        <v>84</v>
      </c>
      <c r="AY138" s="247" t="s">
        <v>211</v>
      </c>
    </row>
    <row r="139" s="12" customFormat="1" ht="22.8" customHeight="1">
      <c r="A139" s="12"/>
      <c r="B139" s="201"/>
      <c r="C139" s="202"/>
      <c r="D139" s="203" t="s">
        <v>76</v>
      </c>
      <c r="E139" s="216" t="s">
        <v>263</v>
      </c>
      <c r="F139" s="216" t="s">
        <v>379</v>
      </c>
      <c r="G139" s="202"/>
      <c r="H139" s="202"/>
      <c r="I139" s="205"/>
      <c r="J139" s="205"/>
      <c r="K139" s="217">
        <f>BK139</f>
        <v>0</v>
      </c>
      <c r="L139" s="202"/>
      <c r="M139" s="207"/>
      <c r="N139" s="208"/>
      <c r="O139" s="209"/>
      <c r="P139" s="209"/>
      <c r="Q139" s="210">
        <f>SUM(Q140:Q165)</f>
        <v>0</v>
      </c>
      <c r="R139" s="210">
        <f>SUM(R140:R165)</f>
        <v>0</v>
      </c>
      <c r="S139" s="209"/>
      <c r="T139" s="211">
        <f>SUM(T140:T165)</f>
        <v>0</v>
      </c>
      <c r="U139" s="209"/>
      <c r="V139" s="211">
        <f>SUM(V140:V165)</f>
        <v>0.0019575500000000002</v>
      </c>
      <c r="W139" s="209"/>
      <c r="X139" s="212">
        <f>SUM(X140:X165)</f>
        <v>0.59770000000000001</v>
      </c>
      <c r="Y139" s="12"/>
      <c r="Z139" s="12"/>
      <c r="AA139" s="12"/>
      <c r="AB139" s="12"/>
      <c r="AC139" s="12"/>
      <c r="AD139" s="12"/>
      <c r="AE139" s="12"/>
      <c r="AR139" s="213" t="s">
        <v>84</v>
      </c>
      <c r="AT139" s="214" t="s">
        <v>76</v>
      </c>
      <c r="AU139" s="214" t="s">
        <v>84</v>
      </c>
      <c r="AY139" s="213" t="s">
        <v>211</v>
      </c>
      <c r="BK139" s="215">
        <f>SUM(BK140:BK165)</f>
        <v>0</v>
      </c>
    </row>
    <row r="140" s="2" customFormat="1">
      <c r="A140" s="40"/>
      <c r="B140" s="41"/>
      <c r="C140" s="218" t="s">
        <v>286</v>
      </c>
      <c r="D140" s="218" t="s">
        <v>213</v>
      </c>
      <c r="E140" s="219" t="s">
        <v>1920</v>
      </c>
      <c r="F140" s="220" t="s">
        <v>1921</v>
      </c>
      <c r="G140" s="221" t="s">
        <v>272</v>
      </c>
      <c r="H140" s="222">
        <v>6</v>
      </c>
      <c r="I140" s="223"/>
      <c r="J140" s="223"/>
      <c r="K140" s="224">
        <f>ROUND(P140*H140,2)</f>
        <v>0</v>
      </c>
      <c r="L140" s="220" t="s">
        <v>217</v>
      </c>
      <c r="M140" s="46"/>
      <c r="N140" s="225" t="s">
        <v>22</v>
      </c>
      <c r="O140" s="226" t="s">
        <v>46</v>
      </c>
      <c r="P140" s="227">
        <f>I140+J140</f>
        <v>0</v>
      </c>
      <c r="Q140" s="227">
        <f>ROUND(I140*H140,2)</f>
        <v>0</v>
      </c>
      <c r="R140" s="227">
        <f>ROUND(J140*H140,2)</f>
        <v>0</v>
      </c>
      <c r="S140" s="86"/>
      <c r="T140" s="228">
        <f>S140*H140</f>
        <v>0</v>
      </c>
      <c r="U140" s="228">
        <v>0.00012999999999999999</v>
      </c>
      <c r="V140" s="228">
        <f>U140*H140</f>
        <v>0.00077999999999999988</v>
      </c>
      <c r="W140" s="228">
        <v>0</v>
      </c>
      <c r="X140" s="229">
        <f>W140*H140</f>
        <v>0</v>
      </c>
      <c r="Y140" s="40"/>
      <c r="Z140" s="40"/>
      <c r="AA140" s="40"/>
      <c r="AB140" s="40"/>
      <c r="AC140" s="40"/>
      <c r="AD140" s="40"/>
      <c r="AE140" s="40"/>
      <c r="AR140" s="230" t="s">
        <v>218</v>
      </c>
      <c r="AT140" s="230" t="s">
        <v>213</v>
      </c>
      <c r="AU140" s="230" t="s">
        <v>86</v>
      </c>
      <c r="AY140" s="19" t="s">
        <v>211</v>
      </c>
      <c r="BE140" s="231">
        <f>IF(O140="základní",K140,0)</f>
        <v>0</v>
      </c>
      <c r="BF140" s="231">
        <f>IF(O140="snížená",K140,0)</f>
        <v>0</v>
      </c>
      <c r="BG140" s="231">
        <f>IF(O140="zákl. přenesená",K140,0)</f>
        <v>0</v>
      </c>
      <c r="BH140" s="231">
        <f>IF(O140="sníž. přenesená",K140,0)</f>
        <v>0</v>
      </c>
      <c r="BI140" s="231">
        <f>IF(O140="nulová",K140,0)</f>
        <v>0</v>
      </c>
      <c r="BJ140" s="19" t="s">
        <v>84</v>
      </c>
      <c r="BK140" s="231">
        <f>ROUND(P140*H140,2)</f>
        <v>0</v>
      </c>
      <c r="BL140" s="19" t="s">
        <v>218</v>
      </c>
      <c r="BM140" s="230" t="s">
        <v>3289</v>
      </c>
    </row>
    <row r="141" s="2" customFormat="1">
      <c r="A141" s="40"/>
      <c r="B141" s="41"/>
      <c r="C141" s="42"/>
      <c r="D141" s="232" t="s">
        <v>220</v>
      </c>
      <c r="E141" s="42"/>
      <c r="F141" s="233" t="s">
        <v>1923</v>
      </c>
      <c r="G141" s="42"/>
      <c r="H141" s="42"/>
      <c r="I141" s="234"/>
      <c r="J141" s="234"/>
      <c r="K141" s="42"/>
      <c r="L141" s="42"/>
      <c r="M141" s="46"/>
      <c r="N141" s="235"/>
      <c r="O141" s="236"/>
      <c r="P141" s="86"/>
      <c r="Q141" s="86"/>
      <c r="R141" s="86"/>
      <c r="S141" s="86"/>
      <c r="T141" s="86"/>
      <c r="U141" s="86"/>
      <c r="V141" s="86"/>
      <c r="W141" s="86"/>
      <c r="X141" s="87"/>
      <c r="Y141" s="40"/>
      <c r="Z141" s="40"/>
      <c r="AA141" s="40"/>
      <c r="AB141" s="40"/>
      <c r="AC141" s="40"/>
      <c r="AD141" s="40"/>
      <c r="AE141" s="40"/>
      <c r="AT141" s="19" t="s">
        <v>220</v>
      </c>
      <c r="AU141" s="19" t="s">
        <v>86</v>
      </c>
    </row>
    <row r="142" s="13" customFormat="1">
      <c r="A142" s="13"/>
      <c r="B142" s="237"/>
      <c r="C142" s="238"/>
      <c r="D142" s="232" t="s">
        <v>222</v>
      </c>
      <c r="E142" s="239" t="s">
        <v>22</v>
      </c>
      <c r="F142" s="240" t="s">
        <v>3290</v>
      </c>
      <c r="G142" s="238"/>
      <c r="H142" s="241">
        <v>6</v>
      </c>
      <c r="I142" s="242"/>
      <c r="J142" s="242"/>
      <c r="K142" s="238"/>
      <c r="L142" s="238"/>
      <c r="M142" s="243"/>
      <c r="N142" s="244"/>
      <c r="O142" s="245"/>
      <c r="P142" s="245"/>
      <c r="Q142" s="245"/>
      <c r="R142" s="245"/>
      <c r="S142" s="245"/>
      <c r="T142" s="245"/>
      <c r="U142" s="245"/>
      <c r="V142" s="245"/>
      <c r="W142" s="245"/>
      <c r="X142" s="246"/>
      <c r="Y142" s="13"/>
      <c r="Z142" s="13"/>
      <c r="AA142" s="13"/>
      <c r="AB142" s="13"/>
      <c r="AC142" s="13"/>
      <c r="AD142" s="13"/>
      <c r="AE142" s="13"/>
      <c r="AT142" s="247" t="s">
        <v>222</v>
      </c>
      <c r="AU142" s="247" t="s">
        <v>86</v>
      </c>
      <c r="AV142" s="13" t="s">
        <v>86</v>
      </c>
      <c r="AW142" s="13" t="s">
        <v>5</v>
      </c>
      <c r="AX142" s="13" t="s">
        <v>84</v>
      </c>
      <c r="AY142" s="247" t="s">
        <v>211</v>
      </c>
    </row>
    <row r="143" s="2" customFormat="1" ht="21.75" customHeight="1">
      <c r="A143" s="40"/>
      <c r="B143" s="41"/>
      <c r="C143" s="218" t="s">
        <v>292</v>
      </c>
      <c r="D143" s="218" t="s">
        <v>213</v>
      </c>
      <c r="E143" s="219" t="s">
        <v>3291</v>
      </c>
      <c r="F143" s="220" t="s">
        <v>3292</v>
      </c>
      <c r="G143" s="221" t="s">
        <v>272</v>
      </c>
      <c r="H143" s="222">
        <v>30</v>
      </c>
      <c r="I143" s="223"/>
      <c r="J143" s="223"/>
      <c r="K143" s="224">
        <f>ROUND(P143*H143,2)</f>
        <v>0</v>
      </c>
      <c r="L143" s="220" t="s">
        <v>22</v>
      </c>
      <c r="M143" s="46"/>
      <c r="N143" s="225" t="s">
        <v>22</v>
      </c>
      <c r="O143" s="226" t="s">
        <v>46</v>
      </c>
      <c r="P143" s="227">
        <f>I143+J143</f>
        <v>0</v>
      </c>
      <c r="Q143" s="227">
        <f>ROUND(I143*H143,2)</f>
        <v>0</v>
      </c>
      <c r="R143" s="227">
        <f>ROUND(J143*H143,2)</f>
        <v>0</v>
      </c>
      <c r="S143" s="86"/>
      <c r="T143" s="228">
        <f>S143*H143</f>
        <v>0</v>
      </c>
      <c r="U143" s="228">
        <v>9.9299999999999998E-06</v>
      </c>
      <c r="V143" s="228">
        <f>U143*H143</f>
        <v>0.00029789999999999998</v>
      </c>
      <c r="W143" s="228">
        <v>0</v>
      </c>
      <c r="X143" s="229">
        <f>W143*H143</f>
        <v>0</v>
      </c>
      <c r="Y143" s="40"/>
      <c r="Z143" s="40"/>
      <c r="AA143" s="40"/>
      <c r="AB143" s="40"/>
      <c r="AC143" s="40"/>
      <c r="AD143" s="40"/>
      <c r="AE143" s="40"/>
      <c r="AR143" s="230" t="s">
        <v>218</v>
      </c>
      <c r="AT143" s="230" t="s">
        <v>213</v>
      </c>
      <c r="AU143" s="230" t="s">
        <v>86</v>
      </c>
      <c r="AY143" s="19" t="s">
        <v>211</v>
      </c>
      <c r="BE143" s="231">
        <f>IF(O143="základní",K143,0)</f>
        <v>0</v>
      </c>
      <c r="BF143" s="231">
        <f>IF(O143="snížená",K143,0)</f>
        <v>0</v>
      </c>
      <c r="BG143" s="231">
        <f>IF(O143="zákl. přenesená",K143,0)</f>
        <v>0</v>
      </c>
      <c r="BH143" s="231">
        <f>IF(O143="sníž. přenesená",K143,0)</f>
        <v>0</v>
      </c>
      <c r="BI143" s="231">
        <f>IF(O143="nulová",K143,0)</f>
        <v>0</v>
      </c>
      <c r="BJ143" s="19" t="s">
        <v>84</v>
      </c>
      <c r="BK143" s="231">
        <f>ROUND(P143*H143,2)</f>
        <v>0</v>
      </c>
      <c r="BL143" s="19" t="s">
        <v>218</v>
      </c>
      <c r="BM143" s="230" t="s">
        <v>3293</v>
      </c>
    </row>
    <row r="144" s="2" customFormat="1">
      <c r="A144" s="40"/>
      <c r="B144" s="41"/>
      <c r="C144" s="42"/>
      <c r="D144" s="232" t="s">
        <v>220</v>
      </c>
      <c r="E144" s="42"/>
      <c r="F144" s="233" t="s">
        <v>3294</v>
      </c>
      <c r="G144" s="42"/>
      <c r="H144" s="42"/>
      <c r="I144" s="234"/>
      <c r="J144" s="234"/>
      <c r="K144" s="42"/>
      <c r="L144" s="42"/>
      <c r="M144" s="46"/>
      <c r="N144" s="235"/>
      <c r="O144" s="236"/>
      <c r="P144" s="86"/>
      <c r="Q144" s="86"/>
      <c r="R144" s="86"/>
      <c r="S144" s="86"/>
      <c r="T144" s="86"/>
      <c r="U144" s="86"/>
      <c r="V144" s="86"/>
      <c r="W144" s="86"/>
      <c r="X144" s="87"/>
      <c r="Y144" s="40"/>
      <c r="Z144" s="40"/>
      <c r="AA144" s="40"/>
      <c r="AB144" s="40"/>
      <c r="AC144" s="40"/>
      <c r="AD144" s="40"/>
      <c r="AE144" s="40"/>
      <c r="AT144" s="19" t="s">
        <v>220</v>
      </c>
      <c r="AU144" s="19" t="s">
        <v>86</v>
      </c>
    </row>
    <row r="145" s="2" customFormat="1" ht="16.5" customHeight="1">
      <c r="A145" s="40"/>
      <c r="B145" s="41"/>
      <c r="C145" s="218" t="s">
        <v>9</v>
      </c>
      <c r="D145" s="218" t="s">
        <v>213</v>
      </c>
      <c r="E145" s="219" t="s">
        <v>3295</v>
      </c>
      <c r="F145" s="220" t="s">
        <v>3296</v>
      </c>
      <c r="G145" s="221" t="s">
        <v>272</v>
      </c>
      <c r="H145" s="222">
        <v>3</v>
      </c>
      <c r="I145" s="223"/>
      <c r="J145" s="223"/>
      <c r="K145" s="224">
        <f>ROUND(P145*H145,2)</f>
        <v>0</v>
      </c>
      <c r="L145" s="220" t="s">
        <v>22</v>
      </c>
      <c r="M145" s="46"/>
      <c r="N145" s="225" t="s">
        <v>22</v>
      </c>
      <c r="O145" s="226" t="s">
        <v>46</v>
      </c>
      <c r="P145" s="227">
        <f>I145+J145</f>
        <v>0</v>
      </c>
      <c r="Q145" s="227">
        <f>ROUND(I145*H145,2)</f>
        <v>0</v>
      </c>
      <c r="R145" s="227">
        <f>ROUND(J145*H145,2)</f>
        <v>0</v>
      </c>
      <c r="S145" s="86"/>
      <c r="T145" s="228">
        <f>S145*H145</f>
        <v>0</v>
      </c>
      <c r="U145" s="228">
        <v>7.1500000000000002E-06</v>
      </c>
      <c r="V145" s="228">
        <f>U145*H145</f>
        <v>2.145E-05</v>
      </c>
      <c r="W145" s="228">
        <v>0</v>
      </c>
      <c r="X145" s="229">
        <f>W145*H145</f>
        <v>0</v>
      </c>
      <c r="Y145" s="40"/>
      <c r="Z145" s="40"/>
      <c r="AA145" s="40"/>
      <c r="AB145" s="40"/>
      <c r="AC145" s="40"/>
      <c r="AD145" s="40"/>
      <c r="AE145" s="40"/>
      <c r="AR145" s="230" t="s">
        <v>218</v>
      </c>
      <c r="AT145" s="230" t="s">
        <v>213</v>
      </c>
      <c r="AU145" s="230" t="s">
        <v>86</v>
      </c>
      <c r="AY145" s="19" t="s">
        <v>211</v>
      </c>
      <c r="BE145" s="231">
        <f>IF(O145="základní",K145,0)</f>
        <v>0</v>
      </c>
      <c r="BF145" s="231">
        <f>IF(O145="snížená",K145,0)</f>
        <v>0</v>
      </c>
      <c r="BG145" s="231">
        <f>IF(O145="zákl. přenesená",K145,0)</f>
        <v>0</v>
      </c>
      <c r="BH145" s="231">
        <f>IF(O145="sníž. přenesená",K145,0)</f>
        <v>0</v>
      </c>
      <c r="BI145" s="231">
        <f>IF(O145="nulová",K145,0)</f>
        <v>0</v>
      </c>
      <c r="BJ145" s="19" t="s">
        <v>84</v>
      </c>
      <c r="BK145" s="231">
        <f>ROUND(P145*H145,2)</f>
        <v>0</v>
      </c>
      <c r="BL145" s="19" t="s">
        <v>218</v>
      </c>
      <c r="BM145" s="230" t="s">
        <v>3297</v>
      </c>
    </row>
    <row r="146" s="2" customFormat="1">
      <c r="A146" s="40"/>
      <c r="B146" s="41"/>
      <c r="C146" s="42"/>
      <c r="D146" s="232" t="s">
        <v>220</v>
      </c>
      <c r="E146" s="42"/>
      <c r="F146" s="233" t="s">
        <v>3298</v>
      </c>
      <c r="G146" s="42"/>
      <c r="H146" s="42"/>
      <c r="I146" s="234"/>
      <c r="J146" s="234"/>
      <c r="K146" s="42"/>
      <c r="L146" s="42"/>
      <c r="M146" s="46"/>
      <c r="N146" s="235"/>
      <c r="O146" s="236"/>
      <c r="P146" s="86"/>
      <c r="Q146" s="86"/>
      <c r="R146" s="86"/>
      <c r="S146" s="86"/>
      <c r="T146" s="86"/>
      <c r="U146" s="86"/>
      <c r="V146" s="86"/>
      <c r="W146" s="86"/>
      <c r="X146" s="87"/>
      <c r="Y146" s="40"/>
      <c r="Z146" s="40"/>
      <c r="AA146" s="40"/>
      <c r="AB146" s="40"/>
      <c r="AC146" s="40"/>
      <c r="AD146" s="40"/>
      <c r="AE146" s="40"/>
      <c r="AT146" s="19" t="s">
        <v>220</v>
      </c>
      <c r="AU146" s="19" t="s">
        <v>86</v>
      </c>
    </row>
    <row r="147" s="2" customFormat="1" ht="16.5" customHeight="1">
      <c r="A147" s="40"/>
      <c r="B147" s="41"/>
      <c r="C147" s="218" t="s">
        <v>302</v>
      </c>
      <c r="D147" s="218" t="s">
        <v>213</v>
      </c>
      <c r="E147" s="219" t="s">
        <v>3299</v>
      </c>
      <c r="F147" s="220" t="s">
        <v>3300</v>
      </c>
      <c r="G147" s="221" t="s">
        <v>272</v>
      </c>
      <c r="H147" s="222">
        <v>80</v>
      </c>
      <c r="I147" s="223"/>
      <c r="J147" s="223"/>
      <c r="K147" s="224">
        <f>ROUND(P147*H147,2)</f>
        <v>0</v>
      </c>
      <c r="L147" s="220" t="s">
        <v>22</v>
      </c>
      <c r="M147" s="46"/>
      <c r="N147" s="225" t="s">
        <v>22</v>
      </c>
      <c r="O147" s="226" t="s">
        <v>46</v>
      </c>
      <c r="P147" s="227">
        <f>I147+J147</f>
        <v>0</v>
      </c>
      <c r="Q147" s="227">
        <f>ROUND(I147*H147,2)</f>
        <v>0</v>
      </c>
      <c r="R147" s="227">
        <f>ROUND(J147*H147,2)</f>
        <v>0</v>
      </c>
      <c r="S147" s="86"/>
      <c r="T147" s="228">
        <f>S147*H147</f>
        <v>0</v>
      </c>
      <c r="U147" s="228">
        <v>0</v>
      </c>
      <c r="V147" s="228">
        <f>U147*H147</f>
        <v>0</v>
      </c>
      <c r="W147" s="228">
        <v>0</v>
      </c>
      <c r="X147" s="229">
        <f>W147*H147</f>
        <v>0</v>
      </c>
      <c r="Y147" s="40"/>
      <c r="Z147" s="40"/>
      <c r="AA147" s="40"/>
      <c r="AB147" s="40"/>
      <c r="AC147" s="40"/>
      <c r="AD147" s="40"/>
      <c r="AE147" s="40"/>
      <c r="AR147" s="230" t="s">
        <v>218</v>
      </c>
      <c r="AT147" s="230" t="s">
        <v>213</v>
      </c>
      <c r="AU147" s="230" t="s">
        <v>86</v>
      </c>
      <c r="AY147" s="19" t="s">
        <v>211</v>
      </c>
      <c r="BE147" s="231">
        <f>IF(O147="základní",K147,0)</f>
        <v>0</v>
      </c>
      <c r="BF147" s="231">
        <f>IF(O147="snížená",K147,0)</f>
        <v>0</v>
      </c>
      <c r="BG147" s="231">
        <f>IF(O147="zákl. přenesená",K147,0)</f>
        <v>0</v>
      </c>
      <c r="BH147" s="231">
        <f>IF(O147="sníž. přenesená",K147,0)</f>
        <v>0</v>
      </c>
      <c r="BI147" s="231">
        <f>IF(O147="nulová",K147,0)</f>
        <v>0</v>
      </c>
      <c r="BJ147" s="19" t="s">
        <v>84</v>
      </c>
      <c r="BK147" s="231">
        <f>ROUND(P147*H147,2)</f>
        <v>0</v>
      </c>
      <c r="BL147" s="19" t="s">
        <v>218</v>
      </c>
      <c r="BM147" s="230" t="s">
        <v>3301</v>
      </c>
    </row>
    <row r="148" s="2" customFormat="1">
      <c r="A148" s="40"/>
      <c r="B148" s="41"/>
      <c r="C148" s="42"/>
      <c r="D148" s="232" t="s">
        <v>220</v>
      </c>
      <c r="E148" s="42"/>
      <c r="F148" s="233" t="s">
        <v>3302</v>
      </c>
      <c r="G148" s="42"/>
      <c r="H148" s="42"/>
      <c r="I148" s="234"/>
      <c r="J148" s="234"/>
      <c r="K148" s="42"/>
      <c r="L148" s="42"/>
      <c r="M148" s="46"/>
      <c r="N148" s="235"/>
      <c r="O148" s="236"/>
      <c r="P148" s="86"/>
      <c r="Q148" s="86"/>
      <c r="R148" s="86"/>
      <c r="S148" s="86"/>
      <c r="T148" s="86"/>
      <c r="U148" s="86"/>
      <c r="V148" s="86"/>
      <c r="W148" s="86"/>
      <c r="X148" s="87"/>
      <c r="Y148" s="40"/>
      <c r="Z148" s="40"/>
      <c r="AA148" s="40"/>
      <c r="AB148" s="40"/>
      <c r="AC148" s="40"/>
      <c r="AD148" s="40"/>
      <c r="AE148" s="40"/>
      <c r="AT148" s="19" t="s">
        <v>220</v>
      </c>
      <c r="AU148" s="19" t="s">
        <v>86</v>
      </c>
    </row>
    <row r="149" s="2" customFormat="1" ht="16.5" customHeight="1">
      <c r="A149" s="40"/>
      <c r="B149" s="41"/>
      <c r="C149" s="218" t="s">
        <v>308</v>
      </c>
      <c r="D149" s="218" t="s">
        <v>213</v>
      </c>
      <c r="E149" s="219" t="s">
        <v>3303</v>
      </c>
      <c r="F149" s="220" t="s">
        <v>3304</v>
      </c>
      <c r="G149" s="221" t="s">
        <v>272</v>
      </c>
      <c r="H149" s="222">
        <v>80</v>
      </c>
      <c r="I149" s="223"/>
      <c r="J149" s="223"/>
      <c r="K149" s="224">
        <f>ROUND(P149*H149,2)</f>
        <v>0</v>
      </c>
      <c r="L149" s="220" t="s">
        <v>22</v>
      </c>
      <c r="M149" s="46"/>
      <c r="N149" s="225" t="s">
        <v>22</v>
      </c>
      <c r="O149" s="226" t="s">
        <v>46</v>
      </c>
      <c r="P149" s="227">
        <f>I149+J149</f>
        <v>0</v>
      </c>
      <c r="Q149" s="227">
        <f>ROUND(I149*H149,2)</f>
        <v>0</v>
      </c>
      <c r="R149" s="227">
        <f>ROUND(J149*H149,2)</f>
        <v>0</v>
      </c>
      <c r="S149" s="86"/>
      <c r="T149" s="228">
        <f>S149*H149</f>
        <v>0</v>
      </c>
      <c r="U149" s="228">
        <v>6.2500000000000003E-06</v>
      </c>
      <c r="V149" s="228">
        <f>U149*H149</f>
        <v>0.00050000000000000001</v>
      </c>
      <c r="W149" s="228">
        <v>0</v>
      </c>
      <c r="X149" s="229">
        <f>W149*H149</f>
        <v>0</v>
      </c>
      <c r="Y149" s="40"/>
      <c r="Z149" s="40"/>
      <c r="AA149" s="40"/>
      <c r="AB149" s="40"/>
      <c r="AC149" s="40"/>
      <c r="AD149" s="40"/>
      <c r="AE149" s="40"/>
      <c r="AR149" s="230" t="s">
        <v>218</v>
      </c>
      <c r="AT149" s="230" t="s">
        <v>213</v>
      </c>
      <c r="AU149" s="230" t="s">
        <v>86</v>
      </c>
      <c r="AY149" s="19" t="s">
        <v>211</v>
      </c>
      <c r="BE149" s="231">
        <f>IF(O149="základní",K149,0)</f>
        <v>0</v>
      </c>
      <c r="BF149" s="231">
        <f>IF(O149="snížená",K149,0)</f>
        <v>0</v>
      </c>
      <c r="BG149" s="231">
        <f>IF(O149="zákl. přenesená",K149,0)</f>
        <v>0</v>
      </c>
      <c r="BH149" s="231">
        <f>IF(O149="sníž. přenesená",K149,0)</f>
        <v>0</v>
      </c>
      <c r="BI149" s="231">
        <f>IF(O149="nulová",K149,0)</f>
        <v>0</v>
      </c>
      <c r="BJ149" s="19" t="s">
        <v>84</v>
      </c>
      <c r="BK149" s="231">
        <f>ROUND(P149*H149,2)</f>
        <v>0</v>
      </c>
      <c r="BL149" s="19" t="s">
        <v>218</v>
      </c>
      <c r="BM149" s="230" t="s">
        <v>3305</v>
      </c>
    </row>
    <row r="150" s="2" customFormat="1">
      <c r="A150" s="40"/>
      <c r="B150" s="41"/>
      <c r="C150" s="42"/>
      <c r="D150" s="232" t="s">
        <v>220</v>
      </c>
      <c r="E150" s="42"/>
      <c r="F150" s="233" t="s">
        <v>3306</v>
      </c>
      <c r="G150" s="42"/>
      <c r="H150" s="42"/>
      <c r="I150" s="234"/>
      <c r="J150" s="234"/>
      <c r="K150" s="42"/>
      <c r="L150" s="42"/>
      <c r="M150" s="46"/>
      <c r="N150" s="235"/>
      <c r="O150" s="236"/>
      <c r="P150" s="86"/>
      <c r="Q150" s="86"/>
      <c r="R150" s="86"/>
      <c r="S150" s="86"/>
      <c r="T150" s="86"/>
      <c r="U150" s="86"/>
      <c r="V150" s="86"/>
      <c r="W150" s="86"/>
      <c r="X150" s="87"/>
      <c r="Y150" s="40"/>
      <c r="Z150" s="40"/>
      <c r="AA150" s="40"/>
      <c r="AB150" s="40"/>
      <c r="AC150" s="40"/>
      <c r="AD150" s="40"/>
      <c r="AE150" s="40"/>
      <c r="AT150" s="19" t="s">
        <v>220</v>
      </c>
      <c r="AU150" s="19" t="s">
        <v>86</v>
      </c>
    </row>
    <row r="151" s="2" customFormat="1" ht="16.5" customHeight="1">
      <c r="A151" s="40"/>
      <c r="B151" s="41"/>
      <c r="C151" s="218" t="s">
        <v>314</v>
      </c>
      <c r="D151" s="218" t="s">
        <v>213</v>
      </c>
      <c r="E151" s="219" t="s">
        <v>3307</v>
      </c>
      <c r="F151" s="220" t="s">
        <v>3308</v>
      </c>
      <c r="G151" s="221" t="s">
        <v>272</v>
      </c>
      <c r="H151" s="222">
        <v>80</v>
      </c>
      <c r="I151" s="223"/>
      <c r="J151" s="223"/>
      <c r="K151" s="224">
        <f>ROUND(P151*H151,2)</f>
        <v>0</v>
      </c>
      <c r="L151" s="220" t="s">
        <v>22</v>
      </c>
      <c r="M151" s="46"/>
      <c r="N151" s="225" t="s">
        <v>22</v>
      </c>
      <c r="O151" s="226" t="s">
        <v>46</v>
      </c>
      <c r="P151" s="227">
        <f>I151+J151</f>
        <v>0</v>
      </c>
      <c r="Q151" s="227">
        <f>ROUND(I151*H151,2)</f>
        <v>0</v>
      </c>
      <c r="R151" s="227">
        <f>ROUND(J151*H151,2)</f>
        <v>0</v>
      </c>
      <c r="S151" s="86"/>
      <c r="T151" s="228">
        <f>S151*H151</f>
        <v>0</v>
      </c>
      <c r="U151" s="228">
        <v>0</v>
      </c>
      <c r="V151" s="228">
        <f>U151*H151</f>
        <v>0</v>
      </c>
      <c r="W151" s="228">
        <v>0</v>
      </c>
      <c r="X151" s="229">
        <f>W151*H151</f>
        <v>0</v>
      </c>
      <c r="Y151" s="40"/>
      <c r="Z151" s="40"/>
      <c r="AA151" s="40"/>
      <c r="AB151" s="40"/>
      <c r="AC151" s="40"/>
      <c r="AD151" s="40"/>
      <c r="AE151" s="40"/>
      <c r="AR151" s="230" t="s">
        <v>218</v>
      </c>
      <c r="AT151" s="230" t="s">
        <v>213</v>
      </c>
      <c r="AU151" s="230" t="s">
        <v>86</v>
      </c>
      <c r="AY151" s="19" t="s">
        <v>211</v>
      </c>
      <c r="BE151" s="231">
        <f>IF(O151="základní",K151,0)</f>
        <v>0</v>
      </c>
      <c r="BF151" s="231">
        <f>IF(O151="snížená",K151,0)</f>
        <v>0</v>
      </c>
      <c r="BG151" s="231">
        <f>IF(O151="zákl. přenesená",K151,0)</f>
        <v>0</v>
      </c>
      <c r="BH151" s="231">
        <f>IF(O151="sníž. přenesená",K151,0)</f>
        <v>0</v>
      </c>
      <c r="BI151" s="231">
        <f>IF(O151="nulová",K151,0)</f>
        <v>0</v>
      </c>
      <c r="BJ151" s="19" t="s">
        <v>84</v>
      </c>
      <c r="BK151" s="231">
        <f>ROUND(P151*H151,2)</f>
        <v>0</v>
      </c>
      <c r="BL151" s="19" t="s">
        <v>218</v>
      </c>
      <c r="BM151" s="230" t="s">
        <v>3309</v>
      </c>
    </row>
    <row r="152" s="2" customFormat="1">
      <c r="A152" s="40"/>
      <c r="B152" s="41"/>
      <c r="C152" s="42"/>
      <c r="D152" s="232" t="s">
        <v>220</v>
      </c>
      <c r="E152" s="42"/>
      <c r="F152" s="233" t="s">
        <v>3310</v>
      </c>
      <c r="G152" s="42"/>
      <c r="H152" s="42"/>
      <c r="I152" s="234"/>
      <c r="J152" s="234"/>
      <c r="K152" s="42"/>
      <c r="L152" s="42"/>
      <c r="M152" s="46"/>
      <c r="N152" s="235"/>
      <c r="O152" s="236"/>
      <c r="P152" s="86"/>
      <c r="Q152" s="86"/>
      <c r="R152" s="86"/>
      <c r="S152" s="86"/>
      <c r="T152" s="86"/>
      <c r="U152" s="86"/>
      <c r="V152" s="86"/>
      <c r="W152" s="86"/>
      <c r="X152" s="87"/>
      <c r="Y152" s="40"/>
      <c r="Z152" s="40"/>
      <c r="AA152" s="40"/>
      <c r="AB152" s="40"/>
      <c r="AC152" s="40"/>
      <c r="AD152" s="40"/>
      <c r="AE152" s="40"/>
      <c r="AT152" s="19" t="s">
        <v>220</v>
      </c>
      <c r="AU152" s="19" t="s">
        <v>86</v>
      </c>
    </row>
    <row r="153" s="2" customFormat="1" ht="24.15" customHeight="1">
      <c r="A153" s="40"/>
      <c r="B153" s="41"/>
      <c r="C153" s="218" t="s">
        <v>318</v>
      </c>
      <c r="D153" s="218" t="s">
        <v>213</v>
      </c>
      <c r="E153" s="219" t="s">
        <v>3311</v>
      </c>
      <c r="F153" s="220" t="s">
        <v>3312</v>
      </c>
      <c r="G153" s="221" t="s">
        <v>272</v>
      </c>
      <c r="H153" s="222">
        <v>2.1000000000000001</v>
      </c>
      <c r="I153" s="223"/>
      <c r="J153" s="223"/>
      <c r="K153" s="224">
        <f>ROUND(P153*H153,2)</f>
        <v>0</v>
      </c>
      <c r="L153" s="220" t="s">
        <v>217</v>
      </c>
      <c r="M153" s="46"/>
      <c r="N153" s="225" t="s">
        <v>22</v>
      </c>
      <c r="O153" s="226" t="s">
        <v>46</v>
      </c>
      <c r="P153" s="227">
        <f>I153+J153</f>
        <v>0</v>
      </c>
      <c r="Q153" s="227">
        <f>ROUND(I153*H153,2)</f>
        <v>0</v>
      </c>
      <c r="R153" s="227">
        <f>ROUND(J153*H153,2)</f>
        <v>0</v>
      </c>
      <c r="S153" s="86"/>
      <c r="T153" s="228">
        <f>S153*H153</f>
        <v>0</v>
      </c>
      <c r="U153" s="228">
        <v>0</v>
      </c>
      <c r="V153" s="228">
        <f>U153*H153</f>
        <v>0</v>
      </c>
      <c r="W153" s="228">
        <v>0.067000000000000004</v>
      </c>
      <c r="X153" s="229">
        <f>W153*H153</f>
        <v>0.14070000000000002</v>
      </c>
      <c r="Y153" s="40"/>
      <c r="Z153" s="40"/>
      <c r="AA153" s="40"/>
      <c r="AB153" s="40"/>
      <c r="AC153" s="40"/>
      <c r="AD153" s="40"/>
      <c r="AE153" s="40"/>
      <c r="AR153" s="230" t="s">
        <v>218</v>
      </c>
      <c r="AT153" s="230" t="s">
        <v>213</v>
      </c>
      <c r="AU153" s="230" t="s">
        <v>86</v>
      </c>
      <c r="AY153" s="19" t="s">
        <v>211</v>
      </c>
      <c r="BE153" s="231">
        <f>IF(O153="základní",K153,0)</f>
        <v>0</v>
      </c>
      <c r="BF153" s="231">
        <f>IF(O153="snížená",K153,0)</f>
        <v>0</v>
      </c>
      <c r="BG153" s="231">
        <f>IF(O153="zákl. přenesená",K153,0)</f>
        <v>0</v>
      </c>
      <c r="BH153" s="231">
        <f>IF(O153="sníž. přenesená",K153,0)</f>
        <v>0</v>
      </c>
      <c r="BI153" s="231">
        <f>IF(O153="nulová",K153,0)</f>
        <v>0</v>
      </c>
      <c r="BJ153" s="19" t="s">
        <v>84</v>
      </c>
      <c r="BK153" s="231">
        <f>ROUND(P153*H153,2)</f>
        <v>0</v>
      </c>
      <c r="BL153" s="19" t="s">
        <v>218</v>
      </c>
      <c r="BM153" s="230" t="s">
        <v>3313</v>
      </c>
    </row>
    <row r="154" s="2" customFormat="1">
      <c r="A154" s="40"/>
      <c r="B154" s="41"/>
      <c r="C154" s="42"/>
      <c r="D154" s="232" t="s">
        <v>220</v>
      </c>
      <c r="E154" s="42"/>
      <c r="F154" s="233" t="s">
        <v>3314</v>
      </c>
      <c r="G154" s="42"/>
      <c r="H154" s="42"/>
      <c r="I154" s="234"/>
      <c r="J154" s="234"/>
      <c r="K154" s="42"/>
      <c r="L154" s="42"/>
      <c r="M154" s="46"/>
      <c r="N154" s="235"/>
      <c r="O154" s="236"/>
      <c r="P154" s="86"/>
      <c r="Q154" s="86"/>
      <c r="R154" s="86"/>
      <c r="S154" s="86"/>
      <c r="T154" s="86"/>
      <c r="U154" s="86"/>
      <c r="V154" s="86"/>
      <c r="W154" s="86"/>
      <c r="X154" s="87"/>
      <c r="Y154" s="40"/>
      <c r="Z154" s="40"/>
      <c r="AA154" s="40"/>
      <c r="AB154" s="40"/>
      <c r="AC154" s="40"/>
      <c r="AD154" s="40"/>
      <c r="AE154" s="40"/>
      <c r="AT154" s="19" t="s">
        <v>220</v>
      </c>
      <c r="AU154" s="19" t="s">
        <v>86</v>
      </c>
    </row>
    <row r="155" s="13" customFormat="1">
      <c r="A155" s="13"/>
      <c r="B155" s="237"/>
      <c r="C155" s="238"/>
      <c r="D155" s="232" t="s">
        <v>222</v>
      </c>
      <c r="E155" s="239" t="s">
        <v>22</v>
      </c>
      <c r="F155" s="240" t="s">
        <v>3315</v>
      </c>
      <c r="G155" s="238"/>
      <c r="H155" s="241">
        <v>2.1000000000000001</v>
      </c>
      <c r="I155" s="242"/>
      <c r="J155" s="242"/>
      <c r="K155" s="238"/>
      <c r="L155" s="238"/>
      <c r="M155" s="243"/>
      <c r="N155" s="244"/>
      <c r="O155" s="245"/>
      <c r="P155" s="245"/>
      <c r="Q155" s="245"/>
      <c r="R155" s="245"/>
      <c r="S155" s="245"/>
      <c r="T155" s="245"/>
      <c r="U155" s="245"/>
      <c r="V155" s="245"/>
      <c r="W155" s="245"/>
      <c r="X155" s="246"/>
      <c r="Y155" s="13"/>
      <c r="Z155" s="13"/>
      <c r="AA155" s="13"/>
      <c r="AB155" s="13"/>
      <c r="AC155" s="13"/>
      <c r="AD155" s="13"/>
      <c r="AE155" s="13"/>
      <c r="AT155" s="247" t="s">
        <v>222</v>
      </c>
      <c r="AU155" s="247" t="s">
        <v>86</v>
      </c>
      <c r="AV155" s="13" t="s">
        <v>86</v>
      </c>
      <c r="AW155" s="13" t="s">
        <v>5</v>
      </c>
      <c r="AX155" s="13" t="s">
        <v>84</v>
      </c>
      <c r="AY155" s="247" t="s">
        <v>211</v>
      </c>
    </row>
    <row r="156" s="2" customFormat="1" ht="16.5" customHeight="1">
      <c r="A156" s="40"/>
      <c r="B156" s="41"/>
      <c r="C156" s="218" t="s">
        <v>323</v>
      </c>
      <c r="D156" s="218" t="s">
        <v>213</v>
      </c>
      <c r="E156" s="219" t="s">
        <v>3316</v>
      </c>
      <c r="F156" s="220" t="s">
        <v>3317</v>
      </c>
      <c r="G156" s="221" t="s">
        <v>345</v>
      </c>
      <c r="H156" s="222">
        <v>100</v>
      </c>
      <c r="I156" s="223"/>
      <c r="J156" s="223"/>
      <c r="K156" s="224">
        <f>ROUND(P156*H156,2)</f>
        <v>0</v>
      </c>
      <c r="L156" s="220" t="s">
        <v>22</v>
      </c>
      <c r="M156" s="46"/>
      <c r="N156" s="225" t="s">
        <v>22</v>
      </c>
      <c r="O156" s="226" t="s">
        <v>46</v>
      </c>
      <c r="P156" s="227">
        <f>I156+J156</f>
        <v>0</v>
      </c>
      <c r="Q156" s="227">
        <f>ROUND(I156*H156,2)</f>
        <v>0</v>
      </c>
      <c r="R156" s="227">
        <f>ROUND(J156*H156,2)</f>
        <v>0</v>
      </c>
      <c r="S156" s="86"/>
      <c r="T156" s="228">
        <f>S156*H156</f>
        <v>0</v>
      </c>
      <c r="U156" s="228">
        <v>0</v>
      </c>
      <c r="V156" s="228">
        <f>U156*H156</f>
        <v>0</v>
      </c>
      <c r="W156" s="228">
        <v>0.002</v>
      </c>
      <c r="X156" s="229">
        <f>W156*H156</f>
        <v>0.20000000000000001</v>
      </c>
      <c r="Y156" s="40"/>
      <c r="Z156" s="40"/>
      <c r="AA156" s="40"/>
      <c r="AB156" s="40"/>
      <c r="AC156" s="40"/>
      <c r="AD156" s="40"/>
      <c r="AE156" s="40"/>
      <c r="AR156" s="230" t="s">
        <v>218</v>
      </c>
      <c r="AT156" s="230" t="s">
        <v>213</v>
      </c>
      <c r="AU156" s="230" t="s">
        <v>86</v>
      </c>
      <c r="AY156" s="19" t="s">
        <v>211</v>
      </c>
      <c r="BE156" s="231">
        <f>IF(O156="základní",K156,0)</f>
        <v>0</v>
      </c>
      <c r="BF156" s="231">
        <f>IF(O156="snížená",K156,0)</f>
        <v>0</v>
      </c>
      <c r="BG156" s="231">
        <f>IF(O156="zákl. přenesená",K156,0)</f>
        <v>0</v>
      </c>
      <c r="BH156" s="231">
        <f>IF(O156="sníž. přenesená",K156,0)</f>
        <v>0</v>
      </c>
      <c r="BI156" s="231">
        <f>IF(O156="nulová",K156,0)</f>
        <v>0</v>
      </c>
      <c r="BJ156" s="19" t="s">
        <v>84</v>
      </c>
      <c r="BK156" s="231">
        <f>ROUND(P156*H156,2)</f>
        <v>0</v>
      </c>
      <c r="BL156" s="19" t="s">
        <v>218</v>
      </c>
      <c r="BM156" s="230" t="s">
        <v>3318</v>
      </c>
    </row>
    <row r="157" s="2" customFormat="1">
      <c r="A157" s="40"/>
      <c r="B157" s="41"/>
      <c r="C157" s="42"/>
      <c r="D157" s="232" t="s">
        <v>220</v>
      </c>
      <c r="E157" s="42"/>
      <c r="F157" s="233" t="s">
        <v>3319</v>
      </c>
      <c r="G157" s="42"/>
      <c r="H157" s="42"/>
      <c r="I157" s="234"/>
      <c r="J157" s="234"/>
      <c r="K157" s="42"/>
      <c r="L157" s="42"/>
      <c r="M157" s="46"/>
      <c r="N157" s="235"/>
      <c r="O157" s="236"/>
      <c r="P157" s="86"/>
      <c r="Q157" s="86"/>
      <c r="R157" s="86"/>
      <c r="S157" s="86"/>
      <c r="T157" s="86"/>
      <c r="U157" s="86"/>
      <c r="V157" s="86"/>
      <c r="W157" s="86"/>
      <c r="X157" s="87"/>
      <c r="Y157" s="40"/>
      <c r="Z157" s="40"/>
      <c r="AA157" s="40"/>
      <c r="AB157" s="40"/>
      <c r="AC157" s="40"/>
      <c r="AD157" s="40"/>
      <c r="AE157" s="40"/>
      <c r="AT157" s="19" t="s">
        <v>220</v>
      </c>
      <c r="AU157" s="19" t="s">
        <v>86</v>
      </c>
    </row>
    <row r="158" s="2" customFormat="1" ht="16.5" customHeight="1">
      <c r="A158" s="40"/>
      <c r="B158" s="41"/>
      <c r="C158" s="218" t="s">
        <v>8</v>
      </c>
      <c r="D158" s="218" t="s">
        <v>213</v>
      </c>
      <c r="E158" s="219" t="s">
        <v>3320</v>
      </c>
      <c r="F158" s="220" t="s">
        <v>3321</v>
      </c>
      <c r="G158" s="221" t="s">
        <v>345</v>
      </c>
      <c r="H158" s="222">
        <v>5</v>
      </c>
      <c r="I158" s="223"/>
      <c r="J158" s="223"/>
      <c r="K158" s="224">
        <f>ROUND(P158*H158,2)</f>
        <v>0</v>
      </c>
      <c r="L158" s="220" t="s">
        <v>22</v>
      </c>
      <c r="M158" s="46"/>
      <c r="N158" s="225" t="s">
        <v>22</v>
      </c>
      <c r="O158" s="226" t="s">
        <v>46</v>
      </c>
      <c r="P158" s="227">
        <f>I158+J158</f>
        <v>0</v>
      </c>
      <c r="Q158" s="227">
        <f>ROUND(I158*H158,2)</f>
        <v>0</v>
      </c>
      <c r="R158" s="227">
        <f>ROUND(J158*H158,2)</f>
        <v>0</v>
      </c>
      <c r="S158" s="86"/>
      <c r="T158" s="228">
        <f>S158*H158</f>
        <v>0</v>
      </c>
      <c r="U158" s="228">
        <v>0</v>
      </c>
      <c r="V158" s="228">
        <f>U158*H158</f>
        <v>0</v>
      </c>
      <c r="W158" s="228">
        <v>0.010999999999999999</v>
      </c>
      <c r="X158" s="229">
        <f>W158*H158</f>
        <v>0.054999999999999993</v>
      </c>
      <c r="Y158" s="40"/>
      <c r="Z158" s="40"/>
      <c r="AA158" s="40"/>
      <c r="AB158" s="40"/>
      <c r="AC158" s="40"/>
      <c r="AD158" s="40"/>
      <c r="AE158" s="40"/>
      <c r="AR158" s="230" t="s">
        <v>218</v>
      </c>
      <c r="AT158" s="230" t="s">
        <v>213</v>
      </c>
      <c r="AU158" s="230" t="s">
        <v>86</v>
      </c>
      <c r="AY158" s="19" t="s">
        <v>211</v>
      </c>
      <c r="BE158" s="231">
        <f>IF(O158="základní",K158,0)</f>
        <v>0</v>
      </c>
      <c r="BF158" s="231">
        <f>IF(O158="snížená",K158,0)</f>
        <v>0</v>
      </c>
      <c r="BG158" s="231">
        <f>IF(O158="zákl. přenesená",K158,0)</f>
        <v>0</v>
      </c>
      <c r="BH158" s="231">
        <f>IF(O158="sníž. přenesená",K158,0)</f>
        <v>0</v>
      </c>
      <c r="BI158" s="231">
        <f>IF(O158="nulová",K158,0)</f>
        <v>0</v>
      </c>
      <c r="BJ158" s="19" t="s">
        <v>84</v>
      </c>
      <c r="BK158" s="231">
        <f>ROUND(P158*H158,2)</f>
        <v>0</v>
      </c>
      <c r="BL158" s="19" t="s">
        <v>218</v>
      </c>
      <c r="BM158" s="230" t="s">
        <v>3322</v>
      </c>
    </row>
    <row r="159" s="2" customFormat="1">
      <c r="A159" s="40"/>
      <c r="B159" s="41"/>
      <c r="C159" s="42"/>
      <c r="D159" s="232" t="s">
        <v>220</v>
      </c>
      <c r="E159" s="42"/>
      <c r="F159" s="233" t="s">
        <v>3323</v>
      </c>
      <c r="G159" s="42"/>
      <c r="H159" s="42"/>
      <c r="I159" s="234"/>
      <c r="J159" s="234"/>
      <c r="K159" s="42"/>
      <c r="L159" s="42"/>
      <c r="M159" s="46"/>
      <c r="N159" s="235"/>
      <c r="O159" s="236"/>
      <c r="P159" s="86"/>
      <c r="Q159" s="86"/>
      <c r="R159" s="86"/>
      <c r="S159" s="86"/>
      <c r="T159" s="86"/>
      <c r="U159" s="86"/>
      <c r="V159" s="86"/>
      <c r="W159" s="86"/>
      <c r="X159" s="87"/>
      <c r="Y159" s="40"/>
      <c r="Z159" s="40"/>
      <c r="AA159" s="40"/>
      <c r="AB159" s="40"/>
      <c r="AC159" s="40"/>
      <c r="AD159" s="40"/>
      <c r="AE159" s="40"/>
      <c r="AT159" s="19" t="s">
        <v>220</v>
      </c>
      <c r="AU159" s="19" t="s">
        <v>86</v>
      </c>
    </row>
    <row r="160" s="2" customFormat="1" ht="16.5" customHeight="1">
      <c r="A160" s="40"/>
      <c r="B160" s="41"/>
      <c r="C160" s="218" t="s">
        <v>337</v>
      </c>
      <c r="D160" s="218" t="s">
        <v>213</v>
      </c>
      <c r="E160" s="219" t="s">
        <v>3324</v>
      </c>
      <c r="F160" s="220" t="s">
        <v>3325</v>
      </c>
      <c r="G160" s="221" t="s">
        <v>345</v>
      </c>
      <c r="H160" s="222">
        <v>100</v>
      </c>
      <c r="I160" s="223"/>
      <c r="J160" s="223"/>
      <c r="K160" s="224">
        <f>ROUND(P160*H160,2)</f>
        <v>0</v>
      </c>
      <c r="L160" s="220" t="s">
        <v>22</v>
      </c>
      <c r="M160" s="46"/>
      <c r="N160" s="225" t="s">
        <v>22</v>
      </c>
      <c r="O160" s="226" t="s">
        <v>46</v>
      </c>
      <c r="P160" s="227">
        <f>I160+J160</f>
        <v>0</v>
      </c>
      <c r="Q160" s="227">
        <f>ROUND(I160*H160,2)</f>
        <v>0</v>
      </c>
      <c r="R160" s="227">
        <f>ROUND(J160*H160,2)</f>
        <v>0</v>
      </c>
      <c r="S160" s="86"/>
      <c r="T160" s="228">
        <f>S160*H160</f>
        <v>0</v>
      </c>
      <c r="U160" s="228">
        <v>0</v>
      </c>
      <c r="V160" s="228">
        <f>U160*H160</f>
        <v>0</v>
      </c>
      <c r="W160" s="228">
        <v>0.002</v>
      </c>
      <c r="X160" s="229">
        <f>W160*H160</f>
        <v>0.20000000000000001</v>
      </c>
      <c r="Y160" s="40"/>
      <c r="Z160" s="40"/>
      <c r="AA160" s="40"/>
      <c r="AB160" s="40"/>
      <c r="AC160" s="40"/>
      <c r="AD160" s="40"/>
      <c r="AE160" s="40"/>
      <c r="AR160" s="230" t="s">
        <v>218</v>
      </c>
      <c r="AT160" s="230" t="s">
        <v>213</v>
      </c>
      <c r="AU160" s="230" t="s">
        <v>86</v>
      </c>
      <c r="AY160" s="19" t="s">
        <v>211</v>
      </c>
      <c r="BE160" s="231">
        <f>IF(O160="základní",K160,0)</f>
        <v>0</v>
      </c>
      <c r="BF160" s="231">
        <f>IF(O160="snížená",K160,0)</f>
        <v>0</v>
      </c>
      <c r="BG160" s="231">
        <f>IF(O160="zákl. přenesená",K160,0)</f>
        <v>0</v>
      </c>
      <c r="BH160" s="231">
        <f>IF(O160="sníž. přenesená",K160,0)</f>
        <v>0</v>
      </c>
      <c r="BI160" s="231">
        <f>IF(O160="nulová",K160,0)</f>
        <v>0</v>
      </c>
      <c r="BJ160" s="19" t="s">
        <v>84</v>
      </c>
      <c r="BK160" s="231">
        <f>ROUND(P160*H160,2)</f>
        <v>0</v>
      </c>
      <c r="BL160" s="19" t="s">
        <v>218</v>
      </c>
      <c r="BM160" s="230" t="s">
        <v>3326</v>
      </c>
    </row>
    <row r="161" s="2" customFormat="1">
      <c r="A161" s="40"/>
      <c r="B161" s="41"/>
      <c r="C161" s="42"/>
      <c r="D161" s="232" t="s">
        <v>220</v>
      </c>
      <c r="E161" s="42"/>
      <c r="F161" s="233" t="s">
        <v>3327</v>
      </c>
      <c r="G161" s="42"/>
      <c r="H161" s="42"/>
      <c r="I161" s="234"/>
      <c r="J161" s="234"/>
      <c r="K161" s="42"/>
      <c r="L161" s="42"/>
      <c r="M161" s="46"/>
      <c r="N161" s="235"/>
      <c r="O161" s="236"/>
      <c r="P161" s="86"/>
      <c r="Q161" s="86"/>
      <c r="R161" s="86"/>
      <c r="S161" s="86"/>
      <c r="T161" s="86"/>
      <c r="U161" s="86"/>
      <c r="V161" s="86"/>
      <c r="W161" s="86"/>
      <c r="X161" s="87"/>
      <c r="Y161" s="40"/>
      <c r="Z161" s="40"/>
      <c r="AA161" s="40"/>
      <c r="AB161" s="40"/>
      <c r="AC161" s="40"/>
      <c r="AD161" s="40"/>
      <c r="AE161" s="40"/>
      <c r="AT161" s="19" t="s">
        <v>220</v>
      </c>
      <c r="AU161" s="19" t="s">
        <v>86</v>
      </c>
    </row>
    <row r="162" s="2" customFormat="1" ht="16.5" customHeight="1">
      <c r="A162" s="40"/>
      <c r="B162" s="41"/>
      <c r="C162" s="218" t="s">
        <v>342</v>
      </c>
      <c r="D162" s="218" t="s">
        <v>213</v>
      </c>
      <c r="E162" s="219" t="s">
        <v>3328</v>
      </c>
      <c r="F162" s="220" t="s">
        <v>3329</v>
      </c>
      <c r="G162" s="221" t="s">
        <v>345</v>
      </c>
      <c r="H162" s="222">
        <v>2</v>
      </c>
      <c r="I162" s="223"/>
      <c r="J162" s="223"/>
      <c r="K162" s="224">
        <f>ROUND(P162*H162,2)</f>
        <v>0</v>
      </c>
      <c r="L162" s="220" t="s">
        <v>22</v>
      </c>
      <c r="M162" s="46"/>
      <c r="N162" s="225" t="s">
        <v>22</v>
      </c>
      <c r="O162" s="226" t="s">
        <v>46</v>
      </c>
      <c r="P162" s="227">
        <f>I162+J162</f>
        <v>0</v>
      </c>
      <c r="Q162" s="227">
        <f>ROUND(I162*H162,2)</f>
        <v>0</v>
      </c>
      <c r="R162" s="227">
        <f>ROUND(J162*H162,2)</f>
        <v>0</v>
      </c>
      <c r="S162" s="86"/>
      <c r="T162" s="228">
        <f>S162*H162</f>
        <v>0</v>
      </c>
      <c r="U162" s="228">
        <v>2.16E-05</v>
      </c>
      <c r="V162" s="228">
        <f>U162*H162</f>
        <v>4.32E-05</v>
      </c>
      <c r="W162" s="228">
        <v>0.001</v>
      </c>
      <c r="X162" s="229">
        <f>W162*H162</f>
        <v>0.002</v>
      </c>
      <c r="Y162" s="40"/>
      <c r="Z162" s="40"/>
      <c r="AA162" s="40"/>
      <c r="AB162" s="40"/>
      <c r="AC162" s="40"/>
      <c r="AD162" s="40"/>
      <c r="AE162" s="40"/>
      <c r="AR162" s="230" t="s">
        <v>218</v>
      </c>
      <c r="AT162" s="230" t="s">
        <v>213</v>
      </c>
      <c r="AU162" s="230" t="s">
        <v>86</v>
      </c>
      <c r="AY162" s="19" t="s">
        <v>211</v>
      </c>
      <c r="BE162" s="231">
        <f>IF(O162="základní",K162,0)</f>
        <v>0</v>
      </c>
      <c r="BF162" s="231">
        <f>IF(O162="snížená",K162,0)</f>
        <v>0</v>
      </c>
      <c r="BG162" s="231">
        <f>IF(O162="zákl. přenesená",K162,0)</f>
        <v>0</v>
      </c>
      <c r="BH162" s="231">
        <f>IF(O162="sníž. přenesená",K162,0)</f>
        <v>0</v>
      </c>
      <c r="BI162" s="231">
        <f>IF(O162="nulová",K162,0)</f>
        <v>0</v>
      </c>
      <c r="BJ162" s="19" t="s">
        <v>84</v>
      </c>
      <c r="BK162" s="231">
        <f>ROUND(P162*H162,2)</f>
        <v>0</v>
      </c>
      <c r="BL162" s="19" t="s">
        <v>218</v>
      </c>
      <c r="BM162" s="230" t="s">
        <v>3330</v>
      </c>
    </row>
    <row r="163" s="2" customFormat="1">
      <c r="A163" s="40"/>
      <c r="B163" s="41"/>
      <c r="C163" s="42"/>
      <c r="D163" s="232" t="s">
        <v>220</v>
      </c>
      <c r="E163" s="42"/>
      <c r="F163" s="233" t="s">
        <v>3331</v>
      </c>
      <c r="G163" s="42"/>
      <c r="H163" s="42"/>
      <c r="I163" s="234"/>
      <c r="J163" s="234"/>
      <c r="K163" s="42"/>
      <c r="L163" s="42"/>
      <c r="M163" s="46"/>
      <c r="N163" s="235"/>
      <c r="O163" s="236"/>
      <c r="P163" s="86"/>
      <c r="Q163" s="86"/>
      <c r="R163" s="86"/>
      <c r="S163" s="86"/>
      <c r="T163" s="86"/>
      <c r="U163" s="86"/>
      <c r="V163" s="86"/>
      <c r="W163" s="86"/>
      <c r="X163" s="87"/>
      <c r="Y163" s="40"/>
      <c r="Z163" s="40"/>
      <c r="AA163" s="40"/>
      <c r="AB163" s="40"/>
      <c r="AC163" s="40"/>
      <c r="AD163" s="40"/>
      <c r="AE163" s="40"/>
      <c r="AT163" s="19" t="s">
        <v>220</v>
      </c>
      <c r="AU163" s="19" t="s">
        <v>86</v>
      </c>
    </row>
    <row r="164" s="2" customFormat="1" ht="16.5" customHeight="1">
      <c r="A164" s="40"/>
      <c r="B164" s="41"/>
      <c r="C164" s="218" t="s">
        <v>349</v>
      </c>
      <c r="D164" s="218" t="s">
        <v>213</v>
      </c>
      <c r="E164" s="219" t="s">
        <v>3332</v>
      </c>
      <c r="F164" s="220" t="s">
        <v>3333</v>
      </c>
      <c r="G164" s="221" t="s">
        <v>345</v>
      </c>
      <c r="H164" s="222">
        <v>100</v>
      </c>
      <c r="I164" s="223"/>
      <c r="J164" s="223"/>
      <c r="K164" s="224">
        <f>ROUND(P164*H164,2)</f>
        <v>0</v>
      </c>
      <c r="L164" s="220" t="s">
        <v>22</v>
      </c>
      <c r="M164" s="46"/>
      <c r="N164" s="225" t="s">
        <v>22</v>
      </c>
      <c r="O164" s="226" t="s">
        <v>46</v>
      </c>
      <c r="P164" s="227">
        <f>I164+J164</f>
        <v>0</v>
      </c>
      <c r="Q164" s="227">
        <f>ROUND(I164*H164,2)</f>
        <v>0</v>
      </c>
      <c r="R164" s="227">
        <f>ROUND(J164*H164,2)</f>
        <v>0</v>
      </c>
      <c r="S164" s="86"/>
      <c r="T164" s="228">
        <f>S164*H164</f>
        <v>0</v>
      </c>
      <c r="U164" s="228">
        <v>3.1499999999999999E-06</v>
      </c>
      <c r="V164" s="228">
        <f>U164*H164</f>
        <v>0.00031500000000000001</v>
      </c>
      <c r="W164" s="228">
        <v>0</v>
      </c>
      <c r="X164" s="229">
        <f>W164*H164</f>
        <v>0</v>
      </c>
      <c r="Y164" s="40"/>
      <c r="Z164" s="40"/>
      <c r="AA164" s="40"/>
      <c r="AB164" s="40"/>
      <c r="AC164" s="40"/>
      <c r="AD164" s="40"/>
      <c r="AE164" s="40"/>
      <c r="AR164" s="230" t="s">
        <v>218</v>
      </c>
      <c r="AT164" s="230" t="s">
        <v>213</v>
      </c>
      <c r="AU164" s="230" t="s">
        <v>86</v>
      </c>
      <c r="AY164" s="19" t="s">
        <v>211</v>
      </c>
      <c r="BE164" s="231">
        <f>IF(O164="základní",K164,0)</f>
        <v>0</v>
      </c>
      <c r="BF164" s="231">
        <f>IF(O164="snížená",K164,0)</f>
        <v>0</v>
      </c>
      <c r="BG164" s="231">
        <f>IF(O164="zákl. přenesená",K164,0)</f>
        <v>0</v>
      </c>
      <c r="BH164" s="231">
        <f>IF(O164="sníž. přenesená",K164,0)</f>
        <v>0</v>
      </c>
      <c r="BI164" s="231">
        <f>IF(O164="nulová",K164,0)</f>
        <v>0</v>
      </c>
      <c r="BJ164" s="19" t="s">
        <v>84</v>
      </c>
      <c r="BK164" s="231">
        <f>ROUND(P164*H164,2)</f>
        <v>0</v>
      </c>
      <c r="BL164" s="19" t="s">
        <v>218</v>
      </c>
      <c r="BM164" s="230" t="s">
        <v>3334</v>
      </c>
    </row>
    <row r="165" s="2" customFormat="1">
      <c r="A165" s="40"/>
      <c r="B165" s="41"/>
      <c r="C165" s="42"/>
      <c r="D165" s="232" t="s">
        <v>220</v>
      </c>
      <c r="E165" s="42"/>
      <c r="F165" s="233" t="s">
        <v>3335</v>
      </c>
      <c r="G165" s="42"/>
      <c r="H165" s="42"/>
      <c r="I165" s="234"/>
      <c r="J165" s="234"/>
      <c r="K165" s="42"/>
      <c r="L165" s="42"/>
      <c r="M165" s="46"/>
      <c r="N165" s="235"/>
      <c r="O165" s="236"/>
      <c r="P165" s="86"/>
      <c r="Q165" s="86"/>
      <c r="R165" s="86"/>
      <c r="S165" s="86"/>
      <c r="T165" s="86"/>
      <c r="U165" s="86"/>
      <c r="V165" s="86"/>
      <c r="W165" s="86"/>
      <c r="X165" s="87"/>
      <c r="Y165" s="40"/>
      <c r="Z165" s="40"/>
      <c r="AA165" s="40"/>
      <c r="AB165" s="40"/>
      <c r="AC165" s="40"/>
      <c r="AD165" s="40"/>
      <c r="AE165" s="40"/>
      <c r="AT165" s="19" t="s">
        <v>220</v>
      </c>
      <c r="AU165" s="19" t="s">
        <v>86</v>
      </c>
    </row>
    <row r="166" s="12" customFormat="1" ht="22.8" customHeight="1">
      <c r="A166" s="12"/>
      <c r="B166" s="201"/>
      <c r="C166" s="202"/>
      <c r="D166" s="203" t="s">
        <v>76</v>
      </c>
      <c r="E166" s="216" t="s">
        <v>400</v>
      </c>
      <c r="F166" s="216" t="s">
        <v>401</v>
      </c>
      <c r="G166" s="202"/>
      <c r="H166" s="202"/>
      <c r="I166" s="205"/>
      <c r="J166" s="205"/>
      <c r="K166" s="217">
        <f>BK166</f>
        <v>0</v>
      </c>
      <c r="L166" s="202"/>
      <c r="M166" s="207"/>
      <c r="N166" s="208"/>
      <c r="O166" s="209"/>
      <c r="P166" s="209"/>
      <c r="Q166" s="210">
        <f>SUM(Q167:Q185)</f>
        <v>0</v>
      </c>
      <c r="R166" s="210">
        <f>SUM(R167:R185)</f>
        <v>0</v>
      </c>
      <c r="S166" s="209"/>
      <c r="T166" s="211">
        <f>SUM(T167:T185)</f>
        <v>0</v>
      </c>
      <c r="U166" s="209"/>
      <c r="V166" s="211">
        <f>SUM(V167:V185)</f>
        <v>0</v>
      </c>
      <c r="W166" s="209"/>
      <c r="X166" s="212">
        <f>SUM(X167:X185)</f>
        <v>0</v>
      </c>
      <c r="Y166" s="12"/>
      <c r="Z166" s="12"/>
      <c r="AA166" s="12"/>
      <c r="AB166" s="12"/>
      <c r="AC166" s="12"/>
      <c r="AD166" s="12"/>
      <c r="AE166" s="12"/>
      <c r="AR166" s="213" t="s">
        <v>84</v>
      </c>
      <c r="AT166" s="214" t="s">
        <v>76</v>
      </c>
      <c r="AU166" s="214" t="s">
        <v>84</v>
      </c>
      <c r="AY166" s="213" t="s">
        <v>211</v>
      </c>
      <c r="BK166" s="215">
        <f>SUM(BK167:BK185)</f>
        <v>0</v>
      </c>
    </row>
    <row r="167" s="2" customFormat="1" ht="16.5" customHeight="1">
      <c r="A167" s="40"/>
      <c r="B167" s="41"/>
      <c r="C167" s="218" t="s">
        <v>356</v>
      </c>
      <c r="D167" s="218" t="s">
        <v>213</v>
      </c>
      <c r="E167" s="219" t="s">
        <v>1114</v>
      </c>
      <c r="F167" s="220" t="s">
        <v>1115</v>
      </c>
      <c r="G167" s="221" t="s">
        <v>249</v>
      </c>
      <c r="H167" s="222">
        <v>0.14099999999999999</v>
      </c>
      <c r="I167" s="223"/>
      <c r="J167" s="223"/>
      <c r="K167" s="224">
        <f>ROUND(P167*H167,2)</f>
        <v>0</v>
      </c>
      <c r="L167" s="220" t="s">
        <v>22</v>
      </c>
      <c r="M167" s="46"/>
      <c r="N167" s="225" t="s">
        <v>22</v>
      </c>
      <c r="O167" s="226" t="s">
        <v>46</v>
      </c>
      <c r="P167" s="227">
        <f>I167+J167</f>
        <v>0</v>
      </c>
      <c r="Q167" s="227">
        <f>ROUND(I167*H167,2)</f>
        <v>0</v>
      </c>
      <c r="R167" s="227">
        <f>ROUND(J167*H167,2)</f>
        <v>0</v>
      </c>
      <c r="S167" s="86"/>
      <c r="T167" s="228">
        <f>S167*H167</f>
        <v>0</v>
      </c>
      <c r="U167" s="228">
        <v>0</v>
      </c>
      <c r="V167" s="228">
        <f>U167*H167</f>
        <v>0</v>
      </c>
      <c r="W167" s="228">
        <v>0</v>
      </c>
      <c r="X167" s="229">
        <f>W167*H167</f>
        <v>0</v>
      </c>
      <c r="Y167" s="40"/>
      <c r="Z167" s="40"/>
      <c r="AA167" s="40"/>
      <c r="AB167" s="40"/>
      <c r="AC167" s="40"/>
      <c r="AD167" s="40"/>
      <c r="AE167" s="40"/>
      <c r="AR167" s="230" t="s">
        <v>218</v>
      </c>
      <c r="AT167" s="230" t="s">
        <v>213</v>
      </c>
      <c r="AU167" s="230" t="s">
        <v>86</v>
      </c>
      <c r="AY167" s="19" t="s">
        <v>211</v>
      </c>
      <c r="BE167" s="231">
        <f>IF(O167="základní",K167,0)</f>
        <v>0</v>
      </c>
      <c r="BF167" s="231">
        <f>IF(O167="snížená",K167,0)</f>
        <v>0</v>
      </c>
      <c r="BG167" s="231">
        <f>IF(O167="zákl. přenesená",K167,0)</f>
        <v>0</v>
      </c>
      <c r="BH167" s="231">
        <f>IF(O167="sníž. přenesená",K167,0)</f>
        <v>0</v>
      </c>
      <c r="BI167" s="231">
        <f>IF(O167="nulová",K167,0)</f>
        <v>0</v>
      </c>
      <c r="BJ167" s="19" t="s">
        <v>84</v>
      </c>
      <c r="BK167" s="231">
        <f>ROUND(P167*H167,2)</f>
        <v>0</v>
      </c>
      <c r="BL167" s="19" t="s">
        <v>218</v>
      </c>
      <c r="BM167" s="230" t="s">
        <v>3336</v>
      </c>
    </row>
    <row r="168" s="2" customFormat="1">
      <c r="A168" s="40"/>
      <c r="B168" s="41"/>
      <c r="C168" s="42"/>
      <c r="D168" s="232" t="s">
        <v>220</v>
      </c>
      <c r="E168" s="42"/>
      <c r="F168" s="233" t="s">
        <v>1117</v>
      </c>
      <c r="G168" s="42"/>
      <c r="H168" s="42"/>
      <c r="I168" s="234"/>
      <c r="J168" s="234"/>
      <c r="K168" s="42"/>
      <c r="L168" s="42"/>
      <c r="M168" s="46"/>
      <c r="N168" s="235"/>
      <c r="O168" s="236"/>
      <c r="P168" s="86"/>
      <c r="Q168" s="86"/>
      <c r="R168" s="86"/>
      <c r="S168" s="86"/>
      <c r="T168" s="86"/>
      <c r="U168" s="86"/>
      <c r="V168" s="86"/>
      <c r="W168" s="86"/>
      <c r="X168" s="87"/>
      <c r="Y168" s="40"/>
      <c r="Z168" s="40"/>
      <c r="AA168" s="40"/>
      <c r="AB168" s="40"/>
      <c r="AC168" s="40"/>
      <c r="AD168" s="40"/>
      <c r="AE168" s="40"/>
      <c r="AT168" s="19" t="s">
        <v>220</v>
      </c>
      <c r="AU168" s="19" t="s">
        <v>86</v>
      </c>
    </row>
    <row r="169" s="2" customFormat="1" ht="16.5" customHeight="1">
      <c r="A169" s="40"/>
      <c r="B169" s="41"/>
      <c r="C169" s="218" t="s">
        <v>362</v>
      </c>
      <c r="D169" s="218" t="s">
        <v>213</v>
      </c>
      <c r="E169" s="219" t="s">
        <v>3337</v>
      </c>
      <c r="F169" s="220" t="s">
        <v>3338</v>
      </c>
      <c r="G169" s="221" t="s">
        <v>249</v>
      </c>
      <c r="H169" s="222">
        <v>0.45700000000000002</v>
      </c>
      <c r="I169" s="223"/>
      <c r="J169" s="223"/>
      <c r="K169" s="224">
        <f>ROUND(P169*H169,2)</f>
        <v>0</v>
      </c>
      <c r="L169" s="220" t="s">
        <v>22</v>
      </c>
      <c r="M169" s="46"/>
      <c r="N169" s="225" t="s">
        <v>22</v>
      </c>
      <c r="O169" s="226" t="s">
        <v>46</v>
      </c>
      <c r="P169" s="227">
        <f>I169+J169</f>
        <v>0</v>
      </c>
      <c r="Q169" s="227">
        <f>ROUND(I169*H169,2)</f>
        <v>0</v>
      </c>
      <c r="R169" s="227">
        <f>ROUND(J169*H169,2)</f>
        <v>0</v>
      </c>
      <c r="S169" s="86"/>
      <c r="T169" s="228">
        <f>S169*H169</f>
        <v>0</v>
      </c>
      <c r="U169" s="228">
        <v>0</v>
      </c>
      <c r="V169" s="228">
        <f>U169*H169</f>
        <v>0</v>
      </c>
      <c r="W169" s="228">
        <v>0</v>
      </c>
      <c r="X169" s="229">
        <f>W169*H169</f>
        <v>0</v>
      </c>
      <c r="Y169" s="40"/>
      <c r="Z169" s="40"/>
      <c r="AA169" s="40"/>
      <c r="AB169" s="40"/>
      <c r="AC169" s="40"/>
      <c r="AD169" s="40"/>
      <c r="AE169" s="40"/>
      <c r="AR169" s="230" t="s">
        <v>218</v>
      </c>
      <c r="AT169" s="230" t="s">
        <v>213</v>
      </c>
      <c r="AU169" s="230" t="s">
        <v>86</v>
      </c>
      <c r="AY169" s="19" t="s">
        <v>211</v>
      </c>
      <c r="BE169" s="231">
        <f>IF(O169="základní",K169,0)</f>
        <v>0</v>
      </c>
      <c r="BF169" s="231">
        <f>IF(O169="snížená",K169,0)</f>
        <v>0</v>
      </c>
      <c r="BG169" s="231">
        <f>IF(O169="zákl. přenesená",K169,0)</f>
        <v>0</v>
      </c>
      <c r="BH169" s="231">
        <f>IF(O169="sníž. přenesená",K169,0)</f>
        <v>0</v>
      </c>
      <c r="BI169" s="231">
        <f>IF(O169="nulová",K169,0)</f>
        <v>0</v>
      </c>
      <c r="BJ169" s="19" t="s">
        <v>84</v>
      </c>
      <c r="BK169" s="231">
        <f>ROUND(P169*H169,2)</f>
        <v>0</v>
      </c>
      <c r="BL169" s="19" t="s">
        <v>218</v>
      </c>
      <c r="BM169" s="230" t="s">
        <v>3339</v>
      </c>
    </row>
    <row r="170" s="2" customFormat="1">
      <c r="A170" s="40"/>
      <c r="B170" s="41"/>
      <c r="C170" s="42"/>
      <c r="D170" s="232" t="s">
        <v>220</v>
      </c>
      <c r="E170" s="42"/>
      <c r="F170" s="233" t="s">
        <v>3340</v>
      </c>
      <c r="G170" s="42"/>
      <c r="H170" s="42"/>
      <c r="I170" s="234"/>
      <c r="J170" s="234"/>
      <c r="K170" s="42"/>
      <c r="L170" s="42"/>
      <c r="M170" s="46"/>
      <c r="N170" s="235"/>
      <c r="O170" s="236"/>
      <c r="P170" s="86"/>
      <c r="Q170" s="86"/>
      <c r="R170" s="86"/>
      <c r="S170" s="86"/>
      <c r="T170" s="86"/>
      <c r="U170" s="86"/>
      <c r="V170" s="86"/>
      <c r="W170" s="86"/>
      <c r="X170" s="87"/>
      <c r="Y170" s="40"/>
      <c r="Z170" s="40"/>
      <c r="AA170" s="40"/>
      <c r="AB170" s="40"/>
      <c r="AC170" s="40"/>
      <c r="AD170" s="40"/>
      <c r="AE170" s="40"/>
      <c r="AT170" s="19" t="s">
        <v>220</v>
      </c>
      <c r="AU170" s="19" t="s">
        <v>86</v>
      </c>
    </row>
    <row r="171" s="2" customFormat="1" ht="24.15" customHeight="1">
      <c r="A171" s="40"/>
      <c r="B171" s="41"/>
      <c r="C171" s="218" t="s">
        <v>368</v>
      </c>
      <c r="D171" s="218" t="s">
        <v>213</v>
      </c>
      <c r="E171" s="219" t="s">
        <v>3341</v>
      </c>
      <c r="F171" s="220" t="s">
        <v>409</v>
      </c>
      <c r="G171" s="221" t="s">
        <v>249</v>
      </c>
      <c r="H171" s="222">
        <v>1.974</v>
      </c>
      <c r="I171" s="223"/>
      <c r="J171" s="223"/>
      <c r="K171" s="224">
        <f>ROUND(P171*H171,2)</f>
        <v>0</v>
      </c>
      <c r="L171" s="220" t="s">
        <v>217</v>
      </c>
      <c r="M171" s="46"/>
      <c r="N171" s="225" t="s">
        <v>22</v>
      </c>
      <c r="O171" s="226" t="s">
        <v>46</v>
      </c>
      <c r="P171" s="227">
        <f>I171+J171</f>
        <v>0</v>
      </c>
      <c r="Q171" s="227">
        <f>ROUND(I171*H171,2)</f>
        <v>0</v>
      </c>
      <c r="R171" s="227">
        <f>ROUND(J171*H171,2)</f>
        <v>0</v>
      </c>
      <c r="S171" s="86"/>
      <c r="T171" s="228">
        <f>S171*H171</f>
        <v>0</v>
      </c>
      <c r="U171" s="228">
        <v>0</v>
      </c>
      <c r="V171" s="228">
        <f>U171*H171</f>
        <v>0</v>
      </c>
      <c r="W171" s="228">
        <v>0</v>
      </c>
      <c r="X171" s="229">
        <f>W171*H171</f>
        <v>0</v>
      </c>
      <c r="Y171" s="40"/>
      <c r="Z171" s="40"/>
      <c r="AA171" s="40"/>
      <c r="AB171" s="40"/>
      <c r="AC171" s="40"/>
      <c r="AD171" s="40"/>
      <c r="AE171" s="40"/>
      <c r="AR171" s="230" t="s">
        <v>218</v>
      </c>
      <c r="AT171" s="230" t="s">
        <v>213</v>
      </c>
      <c r="AU171" s="230" t="s">
        <v>86</v>
      </c>
      <c r="AY171" s="19" t="s">
        <v>211</v>
      </c>
      <c r="BE171" s="231">
        <f>IF(O171="základní",K171,0)</f>
        <v>0</v>
      </c>
      <c r="BF171" s="231">
        <f>IF(O171="snížená",K171,0)</f>
        <v>0</v>
      </c>
      <c r="BG171" s="231">
        <f>IF(O171="zákl. přenesená",K171,0)</f>
        <v>0</v>
      </c>
      <c r="BH171" s="231">
        <f>IF(O171="sníž. přenesená",K171,0)</f>
        <v>0</v>
      </c>
      <c r="BI171" s="231">
        <f>IF(O171="nulová",K171,0)</f>
        <v>0</v>
      </c>
      <c r="BJ171" s="19" t="s">
        <v>84</v>
      </c>
      <c r="BK171" s="231">
        <f>ROUND(P171*H171,2)</f>
        <v>0</v>
      </c>
      <c r="BL171" s="19" t="s">
        <v>218</v>
      </c>
      <c r="BM171" s="230" t="s">
        <v>3342</v>
      </c>
    </row>
    <row r="172" s="2" customFormat="1">
      <c r="A172" s="40"/>
      <c r="B172" s="41"/>
      <c r="C172" s="42"/>
      <c r="D172" s="232" t="s">
        <v>220</v>
      </c>
      <c r="E172" s="42"/>
      <c r="F172" s="233" t="s">
        <v>411</v>
      </c>
      <c r="G172" s="42"/>
      <c r="H172" s="42"/>
      <c r="I172" s="234"/>
      <c r="J172" s="234"/>
      <c r="K172" s="42"/>
      <c r="L172" s="42"/>
      <c r="M172" s="46"/>
      <c r="N172" s="235"/>
      <c r="O172" s="236"/>
      <c r="P172" s="86"/>
      <c r="Q172" s="86"/>
      <c r="R172" s="86"/>
      <c r="S172" s="86"/>
      <c r="T172" s="86"/>
      <c r="U172" s="86"/>
      <c r="V172" s="86"/>
      <c r="W172" s="86"/>
      <c r="X172" s="87"/>
      <c r="Y172" s="40"/>
      <c r="Z172" s="40"/>
      <c r="AA172" s="40"/>
      <c r="AB172" s="40"/>
      <c r="AC172" s="40"/>
      <c r="AD172" s="40"/>
      <c r="AE172" s="40"/>
      <c r="AT172" s="19" t="s">
        <v>220</v>
      </c>
      <c r="AU172" s="19" t="s">
        <v>86</v>
      </c>
    </row>
    <row r="173" s="13" customFormat="1">
      <c r="A173" s="13"/>
      <c r="B173" s="237"/>
      <c r="C173" s="238"/>
      <c r="D173" s="232" t="s">
        <v>222</v>
      </c>
      <c r="E173" s="239" t="s">
        <v>22</v>
      </c>
      <c r="F173" s="240" t="s">
        <v>3343</v>
      </c>
      <c r="G173" s="238"/>
      <c r="H173" s="241">
        <v>1.974</v>
      </c>
      <c r="I173" s="242"/>
      <c r="J173" s="242"/>
      <c r="K173" s="238"/>
      <c r="L173" s="238"/>
      <c r="M173" s="243"/>
      <c r="N173" s="244"/>
      <c r="O173" s="245"/>
      <c r="P173" s="245"/>
      <c r="Q173" s="245"/>
      <c r="R173" s="245"/>
      <c r="S173" s="245"/>
      <c r="T173" s="245"/>
      <c r="U173" s="245"/>
      <c r="V173" s="245"/>
      <c r="W173" s="245"/>
      <c r="X173" s="246"/>
      <c r="Y173" s="13"/>
      <c r="Z173" s="13"/>
      <c r="AA173" s="13"/>
      <c r="AB173" s="13"/>
      <c r="AC173" s="13"/>
      <c r="AD173" s="13"/>
      <c r="AE173" s="13"/>
      <c r="AT173" s="247" t="s">
        <v>222</v>
      </c>
      <c r="AU173" s="247" t="s">
        <v>86</v>
      </c>
      <c r="AV173" s="13" t="s">
        <v>86</v>
      </c>
      <c r="AW173" s="13" t="s">
        <v>5</v>
      </c>
      <c r="AX173" s="13" t="s">
        <v>84</v>
      </c>
      <c r="AY173" s="247" t="s">
        <v>211</v>
      </c>
    </row>
    <row r="174" s="2" customFormat="1" ht="24.15" customHeight="1">
      <c r="A174" s="40"/>
      <c r="B174" s="41"/>
      <c r="C174" s="218" t="s">
        <v>374</v>
      </c>
      <c r="D174" s="218" t="s">
        <v>213</v>
      </c>
      <c r="E174" s="219" t="s">
        <v>414</v>
      </c>
      <c r="F174" s="220" t="s">
        <v>415</v>
      </c>
      <c r="G174" s="221" t="s">
        <v>249</v>
      </c>
      <c r="H174" s="222">
        <v>0.14099999999999999</v>
      </c>
      <c r="I174" s="223"/>
      <c r="J174" s="223"/>
      <c r="K174" s="224">
        <f>ROUND(P174*H174,2)</f>
        <v>0</v>
      </c>
      <c r="L174" s="220" t="s">
        <v>217</v>
      </c>
      <c r="M174" s="46"/>
      <c r="N174" s="225" t="s">
        <v>22</v>
      </c>
      <c r="O174" s="226" t="s">
        <v>46</v>
      </c>
      <c r="P174" s="227">
        <f>I174+J174</f>
        <v>0</v>
      </c>
      <c r="Q174" s="227">
        <f>ROUND(I174*H174,2)</f>
        <v>0</v>
      </c>
      <c r="R174" s="227">
        <f>ROUND(J174*H174,2)</f>
        <v>0</v>
      </c>
      <c r="S174" s="86"/>
      <c r="T174" s="228">
        <f>S174*H174</f>
        <v>0</v>
      </c>
      <c r="U174" s="228">
        <v>0</v>
      </c>
      <c r="V174" s="228">
        <f>U174*H174</f>
        <v>0</v>
      </c>
      <c r="W174" s="228">
        <v>0</v>
      </c>
      <c r="X174" s="229">
        <f>W174*H174</f>
        <v>0</v>
      </c>
      <c r="Y174" s="40"/>
      <c r="Z174" s="40"/>
      <c r="AA174" s="40"/>
      <c r="AB174" s="40"/>
      <c r="AC174" s="40"/>
      <c r="AD174" s="40"/>
      <c r="AE174" s="40"/>
      <c r="AR174" s="230" t="s">
        <v>218</v>
      </c>
      <c r="AT174" s="230" t="s">
        <v>213</v>
      </c>
      <c r="AU174" s="230" t="s">
        <v>86</v>
      </c>
      <c r="AY174" s="19" t="s">
        <v>211</v>
      </c>
      <c r="BE174" s="231">
        <f>IF(O174="základní",K174,0)</f>
        <v>0</v>
      </c>
      <c r="BF174" s="231">
        <f>IF(O174="snížená",K174,0)</f>
        <v>0</v>
      </c>
      <c r="BG174" s="231">
        <f>IF(O174="zákl. přenesená",K174,0)</f>
        <v>0</v>
      </c>
      <c r="BH174" s="231">
        <f>IF(O174="sníž. přenesená",K174,0)</f>
        <v>0</v>
      </c>
      <c r="BI174" s="231">
        <f>IF(O174="nulová",K174,0)</f>
        <v>0</v>
      </c>
      <c r="BJ174" s="19" t="s">
        <v>84</v>
      </c>
      <c r="BK174" s="231">
        <f>ROUND(P174*H174,2)</f>
        <v>0</v>
      </c>
      <c r="BL174" s="19" t="s">
        <v>218</v>
      </c>
      <c r="BM174" s="230" t="s">
        <v>3344</v>
      </c>
    </row>
    <row r="175" s="2" customFormat="1">
      <c r="A175" s="40"/>
      <c r="B175" s="41"/>
      <c r="C175" s="42"/>
      <c r="D175" s="232" t="s">
        <v>220</v>
      </c>
      <c r="E175" s="42"/>
      <c r="F175" s="233" t="s">
        <v>417</v>
      </c>
      <c r="G175" s="42"/>
      <c r="H175" s="42"/>
      <c r="I175" s="234"/>
      <c r="J175" s="234"/>
      <c r="K175" s="42"/>
      <c r="L175" s="42"/>
      <c r="M175" s="46"/>
      <c r="N175" s="235"/>
      <c r="O175" s="236"/>
      <c r="P175" s="86"/>
      <c r="Q175" s="86"/>
      <c r="R175" s="86"/>
      <c r="S175" s="86"/>
      <c r="T175" s="86"/>
      <c r="U175" s="86"/>
      <c r="V175" s="86"/>
      <c r="W175" s="86"/>
      <c r="X175" s="87"/>
      <c r="Y175" s="40"/>
      <c r="Z175" s="40"/>
      <c r="AA175" s="40"/>
      <c r="AB175" s="40"/>
      <c r="AC175" s="40"/>
      <c r="AD175" s="40"/>
      <c r="AE175" s="40"/>
      <c r="AT175" s="19" t="s">
        <v>220</v>
      </c>
      <c r="AU175" s="19" t="s">
        <v>86</v>
      </c>
    </row>
    <row r="176" s="2" customFormat="1">
      <c r="A176" s="40"/>
      <c r="B176" s="41"/>
      <c r="C176" s="218" t="s">
        <v>380</v>
      </c>
      <c r="D176" s="218" t="s">
        <v>213</v>
      </c>
      <c r="E176" s="219" t="s">
        <v>1136</v>
      </c>
      <c r="F176" s="220" t="s">
        <v>1137</v>
      </c>
      <c r="G176" s="221" t="s">
        <v>249</v>
      </c>
      <c r="H176" s="222">
        <v>0.14099999999999999</v>
      </c>
      <c r="I176" s="223"/>
      <c r="J176" s="223"/>
      <c r="K176" s="224">
        <f>ROUND(P176*H176,2)</f>
        <v>0</v>
      </c>
      <c r="L176" s="220" t="s">
        <v>217</v>
      </c>
      <c r="M176" s="46"/>
      <c r="N176" s="225" t="s">
        <v>22</v>
      </c>
      <c r="O176" s="226" t="s">
        <v>46</v>
      </c>
      <c r="P176" s="227">
        <f>I176+J176</f>
        <v>0</v>
      </c>
      <c r="Q176" s="227">
        <f>ROUND(I176*H176,2)</f>
        <v>0</v>
      </c>
      <c r="R176" s="227">
        <f>ROUND(J176*H176,2)</f>
        <v>0</v>
      </c>
      <c r="S176" s="86"/>
      <c r="T176" s="228">
        <f>S176*H176</f>
        <v>0</v>
      </c>
      <c r="U176" s="228">
        <v>0</v>
      </c>
      <c r="V176" s="228">
        <f>U176*H176</f>
        <v>0</v>
      </c>
      <c r="W176" s="228">
        <v>0</v>
      </c>
      <c r="X176" s="229">
        <f>W176*H176</f>
        <v>0</v>
      </c>
      <c r="Y176" s="40"/>
      <c r="Z176" s="40"/>
      <c r="AA176" s="40"/>
      <c r="AB176" s="40"/>
      <c r="AC176" s="40"/>
      <c r="AD176" s="40"/>
      <c r="AE176" s="40"/>
      <c r="AR176" s="230" t="s">
        <v>218</v>
      </c>
      <c r="AT176" s="230" t="s">
        <v>213</v>
      </c>
      <c r="AU176" s="230" t="s">
        <v>86</v>
      </c>
      <c r="AY176" s="19" t="s">
        <v>211</v>
      </c>
      <c r="BE176" s="231">
        <f>IF(O176="základní",K176,0)</f>
        <v>0</v>
      </c>
      <c r="BF176" s="231">
        <f>IF(O176="snížená",K176,0)</f>
        <v>0</v>
      </c>
      <c r="BG176" s="231">
        <f>IF(O176="zákl. přenesená",K176,0)</f>
        <v>0</v>
      </c>
      <c r="BH176" s="231">
        <f>IF(O176="sníž. přenesená",K176,0)</f>
        <v>0</v>
      </c>
      <c r="BI176" s="231">
        <f>IF(O176="nulová",K176,0)</f>
        <v>0</v>
      </c>
      <c r="BJ176" s="19" t="s">
        <v>84</v>
      </c>
      <c r="BK176" s="231">
        <f>ROUND(P176*H176,2)</f>
        <v>0</v>
      </c>
      <c r="BL176" s="19" t="s">
        <v>218</v>
      </c>
      <c r="BM176" s="230" t="s">
        <v>3345</v>
      </c>
    </row>
    <row r="177" s="2" customFormat="1">
      <c r="A177" s="40"/>
      <c r="B177" s="41"/>
      <c r="C177" s="42"/>
      <c r="D177" s="232" t="s">
        <v>220</v>
      </c>
      <c r="E177" s="42"/>
      <c r="F177" s="233" t="s">
        <v>1139</v>
      </c>
      <c r="G177" s="42"/>
      <c r="H177" s="42"/>
      <c r="I177" s="234"/>
      <c r="J177" s="234"/>
      <c r="K177" s="42"/>
      <c r="L177" s="42"/>
      <c r="M177" s="46"/>
      <c r="N177" s="235"/>
      <c r="O177" s="236"/>
      <c r="P177" s="86"/>
      <c r="Q177" s="86"/>
      <c r="R177" s="86"/>
      <c r="S177" s="86"/>
      <c r="T177" s="86"/>
      <c r="U177" s="86"/>
      <c r="V177" s="86"/>
      <c r="W177" s="86"/>
      <c r="X177" s="87"/>
      <c r="Y177" s="40"/>
      <c r="Z177" s="40"/>
      <c r="AA177" s="40"/>
      <c r="AB177" s="40"/>
      <c r="AC177" s="40"/>
      <c r="AD177" s="40"/>
      <c r="AE177" s="40"/>
      <c r="AT177" s="19" t="s">
        <v>220</v>
      </c>
      <c r="AU177" s="19" t="s">
        <v>86</v>
      </c>
    </row>
    <row r="178" s="2" customFormat="1" ht="16.5" customHeight="1">
      <c r="A178" s="40"/>
      <c r="B178" s="41"/>
      <c r="C178" s="218" t="s">
        <v>385</v>
      </c>
      <c r="D178" s="218" t="s">
        <v>213</v>
      </c>
      <c r="E178" s="219" t="s">
        <v>3346</v>
      </c>
      <c r="F178" s="220" t="s">
        <v>3347</v>
      </c>
      <c r="G178" s="221" t="s">
        <v>249</v>
      </c>
      <c r="H178" s="222">
        <v>0.45700000000000002</v>
      </c>
      <c r="I178" s="223"/>
      <c r="J178" s="223"/>
      <c r="K178" s="224">
        <f>ROUND(P178*H178,2)</f>
        <v>0</v>
      </c>
      <c r="L178" s="220" t="s">
        <v>22</v>
      </c>
      <c r="M178" s="46"/>
      <c r="N178" s="225" t="s">
        <v>22</v>
      </c>
      <c r="O178" s="226" t="s">
        <v>46</v>
      </c>
      <c r="P178" s="227">
        <f>I178+J178</f>
        <v>0</v>
      </c>
      <c r="Q178" s="227">
        <f>ROUND(I178*H178,2)</f>
        <v>0</v>
      </c>
      <c r="R178" s="227">
        <f>ROUND(J178*H178,2)</f>
        <v>0</v>
      </c>
      <c r="S178" s="86"/>
      <c r="T178" s="228">
        <f>S178*H178</f>
        <v>0</v>
      </c>
      <c r="U178" s="228">
        <v>0</v>
      </c>
      <c r="V178" s="228">
        <f>U178*H178</f>
        <v>0</v>
      </c>
      <c r="W178" s="228">
        <v>0</v>
      </c>
      <c r="X178" s="229">
        <f>W178*H178</f>
        <v>0</v>
      </c>
      <c r="Y178" s="40"/>
      <c r="Z178" s="40"/>
      <c r="AA178" s="40"/>
      <c r="AB178" s="40"/>
      <c r="AC178" s="40"/>
      <c r="AD178" s="40"/>
      <c r="AE178" s="40"/>
      <c r="AR178" s="230" t="s">
        <v>218</v>
      </c>
      <c r="AT178" s="230" t="s">
        <v>213</v>
      </c>
      <c r="AU178" s="230" t="s">
        <v>86</v>
      </c>
      <c r="AY178" s="19" t="s">
        <v>211</v>
      </c>
      <c r="BE178" s="231">
        <f>IF(O178="základní",K178,0)</f>
        <v>0</v>
      </c>
      <c r="BF178" s="231">
        <f>IF(O178="snížená",K178,0)</f>
        <v>0</v>
      </c>
      <c r="BG178" s="231">
        <f>IF(O178="zákl. přenesená",K178,0)</f>
        <v>0</v>
      </c>
      <c r="BH178" s="231">
        <f>IF(O178="sníž. přenesená",K178,0)</f>
        <v>0</v>
      </c>
      <c r="BI178" s="231">
        <f>IF(O178="nulová",K178,0)</f>
        <v>0</v>
      </c>
      <c r="BJ178" s="19" t="s">
        <v>84</v>
      </c>
      <c r="BK178" s="231">
        <f>ROUND(P178*H178,2)</f>
        <v>0</v>
      </c>
      <c r="BL178" s="19" t="s">
        <v>218</v>
      </c>
      <c r="BM178" s="230" t="s">
        <v>3348</v>
      </c>
    </row>
    <row r="179" s="2" customFormat="1">
      <c r="A179" s="40"/>
      <c r="B179" s="41"/>
      <c r="C179" s="42"/>
      <c r="D179" s="232" t="s">
        <v>220</v>
      </c>
      <c r="E179" s="42"/>
      <c r="F179" s="233" t="s">
        <v>3347</v>
      </c>
      <c r="G179" s="42"/>
      <c r="H179" s="42"/>
      <c r="I179" s="234"/>
      <c r="J179" s="234"/>
      <c r="K179" s="42"/>
      <c r="L179" s="42"/>
      <c r="M179" s="46"/>
      <c r="N179" s="235"/>
      <c r="O179" s="236"/>
      <c r="P179" s="86"/>
      <c r="Q179" s="86"/>
      <c r="R179" s="86"/>
      <c r="S179" s="86"/>
      <c r="T179" s="86"/>
      <c r="U179" s="86"/>
      <c r="V179" s="86"/>
      <c r="W179" s="86"/>
      <c r="X179" s="87"/>
      <c r="Y179" s="40"/>
      <c r="Z179" s="40"/>
      <c r="AA179" s="40"/>
      <c r="AB179" s="40"/>
      <c r="AC179" s="40"/>
      <c r="AD179" s="40"/>
      <c r="AE179" s="40"/>
      <c r="AT179" s="19" t="s">
        <v>220</v>
      </c>
      <c r="AU179" s="19" t="s">
        <v>86</v>
      </c>
    </row>
    <row r="180" s="2" customFormat="1" ht="16.5" customHeight="1">
      <c r="A180" s="40"/>
      <c r="B180" s="41"/>
      <c r="C180" s="218" t="s">
        <v>390</v>
      </c>
      <c r="D180" s="218" t="s">
        <v>213</v>
      </c>
      <c r="E180" s="219" t="s">
        <v>3349</v>
      </c>
      <c r="F180" s="220" t="s">
        <v>3350</v>
      </c>
      <c r="G180" s="221" t="s">
        <v>249</v>
      </c>
      <c r="H180" s="222">
        <v>0.45700000000000002</v>
      </c>
      <c r="I180" s="223"/>
      <c r="J180" s="223"/>
      <c r="K180" s="224">
        <f>ROUND(P180*H180,2)</f>
        <v>0</v>
      </c>
      <c r="L180" s="220" t="s">
        <v>22</v>
      </c>
      <c r="M180" s="46"/>
      <c r="N180" s="225" t="s">
        <v>22</v>
      </c>
      <c r="O180" s="226" t="s">
        <v>46</v>
      </c>
      <c r="P180" s="227">
        <f>I180+J180</f>
        <v>0</v>
      </c>
      <c r="Q180" s="227">
        <f>ROUND(I180*H180,2)</f>
        <v>0</v>
      </c>
      <c r="R180" s="227">
        <f>ROUND(J180*H180,2)</f>
        <v>0</v>
      </c>
      <c r="S180" s="86"/>
      <c r="T180" s="228">
        <f>S180*H180</f>
        <v>0</v>
      </c>
      <c r="U180" s="228">
        <v>0</v>
      </c>
      <c r="V180" s="228">
        <f>U180*H180</f>
        <v>0</v>
      </c>
      <c r="W180" s="228">
        <v>0</v>
      </c>
      <c r="X180" s="229">
        <f>W180*H180</f>
        <v>0</v>
      </c>
      <c r="Y180" s="40"/>
      <c r="Z180" s="40"/>
      <c r="AA180" s="40"/>
      <c r="AB180" s="40"/>
      <c r="AC180" s="40"/>
      <c r="AD180" s="40"/>
      <c r="AE180" s="40"/>
      <c r="AR180" s="230" t="s">
        <v>218</v>
      </c>
      <c r="AT180" s="230" t="s">
        <v>213</v>
      </c>
      <c r="AU180" s="230" t="s">
        <v>86</v>
      </c>
      <c r="AY180" s="19" t="s">
        <v>211</v>
      </c>
      <c r="BE180" s="231">
        <f>IF(O180="základní",K180,0)</f>
        <v>0</v>
      </c>
      <c r="BF180" s="231">
        <f>IF(O180="snížená",K180,0)</f>
        <v>0</v>
      </c>
      <c r="BG180" s="231">
        <f>IF(O180="zákl. přenesená",K180,0)</f>
        <v>0</v>
      </c>
      <c r="BH180" s="231">
        <f>IF(O180="sníž. přenesená",K180,0)</f>
        <v>0</v>
      </c>
      <c r="BI180" s="231">
        <f>IF(O180="nulová",K180,0)</f>
        <v>0</v>
      </c>
      <c r="BJ180" s="19" t="s">
        <v>84</v>
      </c>
      <c r="BK180" s="231">
        <f>ROUND(P180*H180,2)</f>
        <v>0</v>
      </c>
      <c r="BL180" s="19" t="s">
        <v>218</v>
      </c>
      <c r="BM180" s="230" t="s">
        <v>3351</v>
      </c>
    </row>
    <row r="181" s="2" customFormat="1">
      <c r="A181" s="40"/>
      <c r="B181" s="41"/>
      <c r="C181" s="42"/>
      <c r="D181" s="232" t="s">
        <v>220</v>
      </c>
      <c r="E181" s="42"/>
      <c r="F181" s="233" t="s">
        <v>3352</v>
      </c>
      <c r="G181" s="42"/>
      <c r="H181" s="42"/>
      <c r="I181" s="234"/>
      <c r="J181" s="234"/>
      <c r="K181" s="42"/>
      <c r="L181" s="42"/>
      <c r="M181" s="46"/>
      <c r="N181" s="235"/>
      <c r="O181" s="236"/>
      <c r="P181" s="86"/>
      <c r="Q181" s="86"/>
      <c r="R181" s="86"/>
      <c r="S181" s="86"/>
      <c r="T181" s="86"/>
      <c r="U181" s="86"/>
      <c r="V181" s="86"/>
      <c r="W181" s="86"/>
      <c r="X181" s="87"/>
      <c r="Y181" s="40"/>
      <c r="Z181" s="40"/>
      <c r="AA181" s="40"/>
      <c r="AB181" s="40"/>
      <c r="AC181" s="40"/>
      <c r="AD181" s="40"/>
      <c r="AE181" s="40"/>
      <c r="AT181" s="19" t="s">
        <v>220</v>
      </c>
      <c r="AU181" s="19" t="s">
        <v>86</v>
      </c>
    </row>
    <row r="182" s="2" customFormat="1" ht="16.5" customHeight="1">
      <c r="A182" s="40"/>
      <c r="B182" s="41"/>
      <c r="C182" s="218" t="s">
        <v>402</v>
      </c>
      <c r="D182" s="218" t="s">
        <v>213</v>
      </c>
      <c r="E182" s="219" t="s">
        <v>408</v>
      </c>
      <c r="F182" s="220" t="s">
        <v>409</v>
      </c>
      <c r="G182" s="221" t="s">
        <v>249</v>
      </c>
      <c r="H182" s="222">
        <v>9.1400000000000006</v>
      </c>
      <c r="I182" s="223"/>
      <c r="J182" s="223"/>
      <c r="K182" s="224">
        <f>ROUND(P182*H182,2)</f>
        <v>0</v>
      </c>
      <c r="L182" s="220" t="s">
        <v>22</v>
      </c>
      <c r="M182" s="46"/>
      <c r="N182" s="225" t="s">
        <v>22</v>
      </c>
      <c r="O182" s="226" t="s">
        <v>46</v>
      </c>
      <c r="P182" s="227">
        <f>I182+J182</f>
        <v>0</v>
      </c>
      <c r="Q182" s="227">
        <f>ROUND(I182*H182,2)</f>
        <v>0</v>
      </c>
      <c r="R182" s="227">
        <f>ROUND(J182*H182,2)</f>
        <v>0</v>
      </c>
      <c r="S182" s="86"/>
      <c r="T182" s="228">
        <f>S182*H182</f>
        <v>0</v>
      </c>
      <c r="U182" s="228">
        <v>0</v>
      </c>
      <c r="V182" s="228">
        <f>U182*H182</f>
        <v>0</v>
      </c>
      <c r="W182" s="228">
        <v>0</v>
      </c>
      <c r="X182" s="229">
        <f>W182*H182</f>
        <v>0</v>
      </c>
      <c r="Y182" s="40"/>
      <c r="Z182" s="40"/>
      <c r="AA182" s="40"/>
      <c r="AB182" s="40"/>
      <c r="AC182" s="40"/>
      <c r="AD182" s="40"/>
      <c r="AE182" s="40"/>
      <c r="AR182" s="230" t="s">
        <v>218</v>
      </c>
      <c r="AT182" s="230" t="s">
        <v>213</v>
      </c>
      <c r="AU182" s="230" t="s">
        <v>86</v>
      </c>
      <c r="AY182" s="19" t="s">
        <v>211</v>
      </c>
      <c r="BE182" s="231">
        <f>IF(O182="základní",K182,0)</f>
        <v>0</v>
      </c>
      <c r="BF182" s="231">
        <f>IF(O182="snížená",K182,0)</f>
        <v>0</v>
      </c>
      <c r="BG182" s="231">
        <f>IF(O182="zákl. přenesená",K182,0)</f>
        <v>0</v>
      </c>
      <c r="BH182" s="231">
        <f>IF(O182="sníž. přenesená",K182,0)</f>
        <v>0</v>
      </c>
      <c r="BI182" s="231">
        <f>IF(O182="nulová",K182,0)</f>
        <v>0</v>
      </c>
      <c r="BJ182" s="19" t="s">
        <v>84</v>
      </c>
      <c r="BK182" s="231">
        <f>ROUND(P182*H182,2)</f>
        <v>0</v>
      </c>
      <c r="BL182" s="19" t="s">
        <v>218</v>
      </c>
      <c r="BM182" s="230" t="s">
        <v>3353</v>
      </c>
    </row>
    <row r="183" s="2" customFormat="1">
      <c r="A183" s="40"/>
      <c r="B183" s="41"/>
      <c r="C183" s="42"/>
      <c r="D183" s="232" t="s">
        <v>220</v>
      </c>
      <c r="E183" s="42"/>
      <c r="F183" s="233" t="s">
        <v>411</v>
      </c>
      <c r="G183" s="42"/>
      <c r="H183" s="42"/>
      <c r="I183" s="234"/>
      <c r="J183" s="234"/>
      <c r="K183" s="42"/>
      <c r="L183" s="42"/>
      <c r="M183" s="46"/>
      <c r="N183" s="235"/>
      <c r="O183" s="236"/>
      <c r="P183" s="86"/>
      <c r="Q183" s="86"/>
      <c r="R183" s="86"/>
      <c r="S183" s="86"/>
      <c r="T183" s="86"/>
      <c r="U183" s="86"/>
      <c r="V183" s="86"/>
      <c r="W183" s="86"/>
      <c r="X183" s="87"/>
      <c r="Y183" s="40"/>
      <c r="Z183" s="40"/>
      <c r="AA183" s="40"/>
      <c r="AB183" s="40"/>
      <c r="AC183" s="40"/>
      <c r="AD183" s="40"/>
      <c r="AE183" s="40"/>
      <c r="AT183" s="19" t="s">
        <v>220</v>
      </c>
      <c r="AU183" s="19" t="s">
        <v>86</v>
      </c>
    </row>
    <row r="184" s="2" customFormat="1" ht="16.5" customHeight="1">
      <c r="A184" s="40"/>
      <c r="B184" s="41"/>
      <c r="C184" s="218" t="s">
        <v>407</v>
      </c>
      <c r="D184" s="218" t="s">
        <v>213</v>
      </c>
      <c r="E184" s="219" t="s">
        <v>3354</v>
      </c>
      <c r="F184" s="220" t="s">
        <v>3355</v>
      </c>
      <c r="G184" s="221" t="s">
        <v>249</v>
      </c>
      <c r="H184" s="222">
        <v>0.45700000000000002</v>
      </c>
      <c r="I184" s="223"/>
      <c r="J184" s="223"/>
      <c r="K184" s="224">
        <f>ROUND(P184*H184,2)</f>
        <v>0</v>
      </c>
      <c r="L184" s="220" t="s">
        <v>22</v>
      </c>
      <c r="M184" s="46"/>
      <c r="N184" s="225" t="s">
        <v>22</v>
      </c>
      <c r="O184" s="226" t="s">
        <v>46</v>
      </c>
      <c r="P184" s="227">
        <f>I184+J184</f>
        <v>0</v>
      </c>
      <c r="Q184" s="227">
        <f>ROUND(I184*H184,2)</f>
        <v>0</v>
      </c>
      <c r="R184" s="227">
        <f>ROUND(J184*H184,2)</f>
        <v>0</v>
      </c>
      <c r="S184" s="86"/>
      <c r="T184" s="228">
        <f>S184*H184</f>
        <v>0</v>
      </c>
      <c r="U184" s="228">
        <v>0</v>
      </c>
      <c r="V184" s="228">
        <f>U184*H184</f>
        <v>0</v>
      </c>
      <c r="W184" s="228">
        <v>0</v>
      </c>
      <c r="X184" s="229">
        <f>W184*H184</f>
        <v>0</v>
      </c>
      <c r="Y184" s="40"/>
      <c r="Z184" s="40"/>
      <c r="AA184" s="40"/>
      <c r="AB184" s="40"/>
      <c r="AC184" s="40"/>
      <c r="AD184" s="40"/>
      <c r="AE184" s="40"/>
      <c r="AR184" s="230" t="s">
        <v>218</v>
      </c>
      <c r="AT184" s="230" t="s">
        <v>213</v>
      </c>
      <c r="AU184" s="230" t="s">
        <v>86</v>
      </c>
      <c r="AY184" s="19" t="s">
        <v>211</v>
      </c>
      <c r="BE184" s="231">
        <f>IF(O184="základní",K184,0)</f>
        <v>0</v>
      </c>
      <c r="BF184" s="231">
        <f>IF(O184="snížená",K184,0)</f>
        <v>0</v>
      </c>
      <c r="BG184" s="231">
        <f>IF(O184="zákl. přenesená",K184,0)</f>
        <v>0</v>
      </c>
      <c r="BH184" s="231">
        <f>IF(O184="sníž. přenesená",K184,0)</f>
        <v>0</v>
      </c>
      <c r="BI184" s="231">
        <f>IF(O184="nulová",K184,0)</f>
        <v>0</v>
      </c>
      <c r="BJ184" s="19" t="s">
        <v>84</v>
      </c>
      <c r="BK184" s="231">
        <f>ROUND(P184*H184,2)</f>
        <v>0</v>
      </c>
      <c r="BL184" s="19" t="s">
        <v>218</v>
      </c>
      <c r="BM184" s="230" t="s">
        <v>3356</v>
      </c>
    </row>
    <row r="185" s="2" customFormat="1">
      <c r="A185" s="40"/>
      <c r="B185" s="41"/>
      <c r="C185" s="42"/>
      <c r="D185" s="232" t="s">
        <v>220</v>
      </c>
      <c r="E185" s="42"/>
      <c r="F185" s="233" t="s">
        <v>3355</v>
      </c>
      <c r="G185" s="42"/>
      <c r="H185" s="42"/>
      <c r="I185" s="234"/>
      <c r="J185" s="234"/>
      <c r="K185" s="42"/>
      <c r="L185" s="42"/>
      <c r="M185" s="46"/>
      <c r="N185" s="235"/>
      <c r="O185" s="236"/>
      <c r="P185" s="86"/>
      <c r="Q185" s="86"/>
      <c r="R185" s="86"/>
      <c r="S185" s="86"/>
      <c r="T185" s="86"/>
      <c r="U185" s="86"/>
      <c r="V185" s="86"/>
      <c r="W185" s="86"/>
      <c r="X185" s="87"/>
      <c r="Y185" s="40"/>
      <c r="Z185" s="40"/>
      <c r="AA185" s="40"/>
      <c r="AB185" s="40"/>
      <c r="AC185" s="40"/>
      <c r="AD185" s="40"/>
      <c r="AE185" s="40"/>
      <c r="AT185" s="19" t="s">
        <v>220</v>
      </c>
      <c r="AU185" s="19" t="s">
        <v>86</v>
      </c>
    </row>
    <row r="186" s="12" customFormat="1" ht="22.8" customHeight="1">
      <c r="A186" s="12"/>
      <c r="B186" s="201"/>
      <c r="C186" s="202"/>
      <c r="D186" s="203" t="s">
        <v>76</v>
      </c>
      <c r="E186" s="216" t="s">
        <v>434</v>
      </c>
      <c r="F186" s="216" t="s">
        <v>435</v>
      </c>
      <c r="G186" s="202"/>
      <c r="H186" s="202"/>
      <c r="I186" s="205"/>
      <c r="J186" s="205"/>
      <c r="K186" s="217">
        <f>BK186</f>
        <v>0</v>
      </c>
      <c r="L186" s="202"/>
      <c r="M186" s="207"/>
      <c r="N186" s="208"/>
      <c r="O186" s="209"/>
      <c r="P186" s="209"/>
      <c r="Q186" s="210">
        <f>SUM(Q187:Q190)</f>
        <v>0</v>
      </c>
      <c r="R186" s="210">
        <f>SUM(R187:R190)</f>
        <v>0</v>
      </c>
      <c r="S186" s="209"/>
      <c r="T186" s="211">
        <f>SUM(T187:T190)</f>
        <v>0</v>
      </c>
      <c r="U186" s="209"/>
      <c r="V186" s="211">
        <f>SUM(V187:V190)</f>
        <v>0</v>
      </c>
      <c r="W186" s="209"/>
      <c r="X186" s="212">
        <f>SUM(X187:X190)</f>
        <v>0</v>
      </c>
      <c r="Y186" s="12"/>
      <c r="Z186" s="12"/>
      <c r="AA186" s="12"/>
      <c r="AB186" s="12"/>
      <c r="AC186" s="12"/>
      <c r="AD186" s="12"/>
      <c r="AE186" s="12"/>
      <c r="AR186" s="213" t="s">
        <v>84</v>
      </c>
      <c r="AT186" s="214" t="s">
        <v>76</v>
      </c>
      <c r="AU186" s="214" t="s">
        <v>84</v>
      </c>
      <c r="AY186" s="213" t="s">
        <v>211</v>
      </c>
      <c r="BK186" s="215">
        <f>SUM(BK187:BK190)</f>
        <v>0</v>
      </c>
    </row>
    <row r="187" s="2" customFormat="1" ht="16.5" customHeight="1">
      <c r="A187" s="40"/>
      <c r="B187" s="41"/>
      <c r="C187" s="218" t="s">
        <v>413</v>
      </c>
      <c r="D187" s="218" t="s">
        <v>213</v>
      </c>
      <c r="E187" s="219" t="s">
        <v>3357</v>
      </c>
      <c r="F187" s="220" t="s">
        <v>3358</v>
      </c>
      <c r="G187" s="221" t="s">
        <v>249</v>
      </c>
      <c r="H187" s="222">
        <v>2</v>
      </c>
      <c r="I187" s="223"/>
      <c r="J187" s="223"/>
      <c r="K187" s="224">
        <f>ROUND(P187*H187,2)</f>
        <v>0</v>
      </c>
      <c r="L187" s="220" t="s">
        <v>22</v>
      </c>
      <c r="M187" s="46"/>
      <c r="N187" s="225" t="s">
        <v>22</v>
      </c>
      <c r="O187" s="226" t="s">
        <v>46</v>
      </c>
      <c r="P187" s="227">
        <f>I187+J187</f>
        <v>0</v>
      </c>
      <c r="Q187" s="227">
        <f>ROUND(I187*H187,2)</f>
        <v>0</v>
      </c>
      <c r="R187" s="227">
        <f>ROUND(J187*H187,2)</f>
        <v>0</v>
      </c>
      <c r="S187" s="86"/>
      <c r="T187" s="228">
        <f>S187*H187</f>
        <v>0</v>
      </c>
      <c r="U187" s="228">
        <v>0</v>
      </c>
      <c r="V187" s="228">
        <f>U187*H187</f>
        <v>0</v>
      </c>
      <c r="W187" s="228">
        <v>0</v>
      </c>
      <c r="X187" s="229">
        <f>W187*H187</f>
        <v>0</v>
      </c>
      <c r="Y187" s="40"/>
      <c r="Z187" s="40"/>
      <c r="AA187" s="40"/>
      <c r="AB187" s="40"/>
      <c r="AC187" s="40"/>
      <c r="AD187" s="40"/>
      <c r="AE187" s="40"/>
      <c r="AR187" s="230" t="s">
        <v>218</v>
      </c>
      <c r="AT187" s="230" t="s">
        <v>213</v>
      </c>
      <c r="AU187" s="230" t="s">
        <v>86</v>
      </c>
      <c r="AY187" s="19" t="s">
        <v>211</v>
      </c>
      <c r="BE187" s="231">
        <f>IF(O187="základní",K187,0)</f>
        <v>0</v>
      </c>
      <c r="BF187" s="231">
        <f>IF(O187="snížená",K187,0)</f>
        <v>0</v>
      </c>
      <c r="BG187" s="231">
        <f>IF(O187="zákl. přenesená",K187,0)</f>
        <v>0</v>
      </c>
      <c r="BH187" s="231">
        <f>IF(O187="sníž. přenesená",K187,0)</f>
        <v>0</v>
      </c>
      <c r="BI187" s="231">
        <f>IF(O187="nulová",K187,0)</f>
        <v>0</v>
      </c>
      <c r="BJ187" s="19" t="s">
        <v>84</v>
      </c>
      <c r="BK187" s="231">
        <f>ROUND(P187*H187,2)</f>
        <v>0</v>
      </c>
      <c r="BL187" s="19" t="s">
        <v>218</v>
      </c>
      <c r="BM187" s="230" t="s">
        <v>3359</v>
      </c>
    </row>
    <row r="188" s="2" customFormat="1">
      <c r="A188" s="40"/>
      <c r="B188" s="41"/>
      <c r="C188" s="42"/>
      <c r="D188" s="232" t="s">
        <v>220</v>
      </c>
      <c r="E188" s="42"/>
      <c r="F188" s="233" t="s">
        <v>3360</v>
      </c>
      <c r="G188" s="42"/>
      <c r="H188" s="42"/>
      <c r="I188" s="234"/>
      <c r="J188" s="234"/>
      <c r="K188" s="42"/>
      <c r="L188" s="42"/>
      <c r="M188" s="46"/>
      <c r="N188" s="235"/>
      <c r="O188" s="236"/>
      <c r="P188" s="86"/>
      <c r="Q188" s="86"/>
      <c r="R188" s="86"/>
      <c r="S188" s="86"/>
      <c r="T188" s="86"/>
      <c r="U188" s="86"/>
      <c r="V188" s="86"/>
      <c r="W188" s="86"/>
      <c r="X188" s="87"/>
      <c r="Y188" s="40"/>
      <c r="Z188" s="40"/>
      <c r="AA188" s="40"/>
      <c r="AB188" s="40"/>
      <c r="AC188" s="40"/>
      <c r="AD188" s="40"/>
      <c r="AE188" s="40"/>
      <c r="AT188" s="19" t="s">
        <v>220</v>
      </c>
      <c r="AU188" s="19" t="s">
        <v>86</v>
      </c>
    </row>
    <row r="189" s="2" customFormat="1" ht="24.15" customHeight="1">
      <c r="A189" s="40"/>
      <c r="B189" s="41"/>
      <c r="C189" s="218" t="s">
        <v>418</v>
      </c>
      <c r="D189" s="218" t="s">
        <v>213</v>
      </c>
      <c r="E189" s="219" t="s">
        <v>2029</v>
      </c>
      <c r="F189" s="220" t="s">
        <v>2030</v>
      </c>
      <c r="G189" s="221" t="s">
        <v>249</v>
      </c>
      <c r="H189" s="222">
        <v>0.14799999999999999</v>
      </c>
      <c r="I189" s="223"/>
      <c r="J189" s="223"/>
      <c r="K189" s="224">
        <f>ROUND(P189*H189,2)</f>
        <v>0</v>
      </c>
      <c r="L189" s="220" t="s">
        <v>217</v>
      </c>
      <c r="M189" s="46"/>
      <c r="N189" s="225" t="s">
        <v>22</v>
      </c>
      <c r="O189" s="226" t="s">
        <v>46</v>
      </c>
      <c r="P189" s="227">
        <f>I189+J189</f>
        <v>0</v>
      </c>
      <c r="Q189" s="227">
        <f>ROUND(I189*H189,2)</f>
        <v>0</v>
      </c>
      <c r="R189" s="227">
        <f>ROUND(J189*H189,2)</f>
        <v>0</v>
      </c>
      <c r="S189" s="86"/>
      <c r="T189" s="228">
        <f>S189*H189</f>
        <v>0</v>
      </c>
      <c r="U189" s="228">
        <v>0</v>
      </c>
      <c r="V189" s="228">
        <f>U189*H189</f>
        <v>0</v>
      </c>
      <c r="W189" s="228">
        <v>0</v>
      </c>
      <c r="X189" s="229">
        <f>W189*H189</f>
        <v>0</v>
      </c>
      <c r="Y189" s="40"/>
      <c r="Z189" s="40"/>
      <c r="AA189" s="40"/>
      <c r="AB189" s="40"/>
      <c r="AC189" s="40"/>
      <c r="AD189" s="40"/>
      <c r="AE189" s="40"/>
      <c r="AR189" s="230" t="s">
        <v>218</v>
      </c>
      <c r="AT189" s="230" t="s">
        <v>213</v>
      </c>
      <c r="AU189" s="230" t="s">
        <v>86</v>
      </c>
      <c r="AY189" s="19" t="s">
        <v>211</v>
      </c>
      <c r="BE189" s="231">
        <f>IF(O189="základní",K189,0)</f>
        <v>0</v>
      </c>
      <c r="BF189" s="231">
        <f>IF(O189="snížená",K189,0)</f>
        <v>0</v>
      </c>
      <c r="BG189" s="231">
        <f>IF(O189="zákl. přenesená",K189,0)</f>
        <v>0</v>
      </c>
      <c r="BH189" s="231">
        <f>IF(O189="sníž. přenesená",K189,0)</f>
        <v>0</v>
      </c>
      <c r="BI189" s="231">
        <f>IF(O189="nulová",K189,0)</f>
        <v>0</v>
      </c>
      <c r="BJ189" s="19" t="s">
        <v>84</v>
      </c>
      <c r="BK189" s="231">
        <f>ROUND(P189*H189,2)</f>
        <v>0</v>
      </c>
      <c r="BL189" s="19" t="s">
        <v>218</v>
      </c>
      <c r="BM189" s="230" t="s">
        <v>3361</v>
      </c>
    </row>
    <row r="190" s="2" customFormat="1">
      <c r="A190" s="40"/>
      <c r="B190" s="41"/>
      <c r="C190" s="42"/>
      <c r="D190" s="232" t="s">
        <v>220</v>
      </c>
      <c r="E190" s="42"/>
      <c r="F190" s="233" t="s">
        <v>2032</v>
      </c>
      <c r="G190" s="42"/>
      <c r="H190" s="42"/>
      <c r="I190" s="234"/>
      <c r="J190" s="234"/>
      <c r="K190" s="42"/>
      <c r="L190" s="42"/>
      <c r="M190" s="46"/>
      <c r="N190" s="235"/>
      <c r="O190" s="236"/>
      <c r="P190" s="86"/>
      <c r="Q190" s="86"/>
      <c r="R190" s="86"/>
      <c r="S190" s="86"/>
      <c r="T190" s="86"/>
      <c r="U190" s="86"/>
      <c r="V190" s="86"/>
      <c r="W190" s="86"/>
      <c r="X190" s="87"/>
      <c r="Y190" s="40"/>
      <c r="Z190" s="40"/>
      <c r="AA190" s="40"/>
      <c r="AB190" s="40"/>
      <c r="AC190" s="40"/>
      <c r="AD190" s="40"/>
      <c r="AE190" s="40"/>
      <c r="AT190" s="19" t="s">
        <v>220</v>
      </c>
      <c r="AU190" s="19" t="s">
        <v>86</v>
      </c>
    </row>
    <row r="191" s="12" customFormat="1" ht="25.92" customHeight="1">
      <c r="A191" s="12"/>
      <c r="B191" s="201"/>
      <c r="C191" s="202"/>
      <c r="D191" s="203" t="s">
        <v>76</v>
      </c>
      <c r="E191" s="204" t="s">
        <v>441</v>
      </c>
      <c r="F191" s="204" t="s">
        <v>442</v>
      </c>
      <c r="G191" s="202"/>
      <c r="H191" s="202"/>
      <c r="I191" s="205"/>
      <c r="J191" s="205"/>
      <c r="K191" s="206">
        <f>BK191</f>
        <v>0</v>
      </c>
      <c r="L191" s="202"/>
      <c r="M191" s="207"/>
      <c r="N191" s="208"/>
      <c r="O191" s="209"/>
      <c r="P191" s="209"/>
      <c r="Q191" s="210">
        <f>Q192+Q203+Q207+Q210+Q239+Q256</f>
        <v>0</v>
      </c>
      <c r="R191" s="210">
        <f>R192+R203+R207+R210+R239+R256</f>
        <v>0</v>
      </c>
      <c r="S191" s="209"/>
      <c r="T191" s="211">
        <f>T192+T203+T207+T210+T239+T256</f>
        <v>0</v>
      </c>
      <c r="U191" s="209"/>
      <c r="V191" s="211">
        <f>V192+V203+V207+V210+V239+V256</f>
        <v>1.8393281645000001</v>
      </c>
      <c r="W191" s="209"/>
      <c r="X191" s="212">
        <f>X192+X203+X207+X210+X239+X256</f>
        <v>1.5575300000000001</v>
      </c>
      <c r="Y191" s="12"/>
      <c r="Z191" s="12"/>
      <c r="AA191" s="12"/>
      <c r="AB191" s="12"/>
      <c r="AC191" s="12"/>
      <c r="AD191" s="12"/>
      <c r="AE191" s="12"/>
      <c r="AR191" s="213" t="s">
        <v>86</v>
      </c>
      <c r="AT191" s="214" t="s">
        <v>76</v>
      </c>
      <c r="AU191" s="214" t="s">
        <v>77</v>
      </c>
      <c r="AY191" s="213" t="s">
        <v>211</v>
      </c>
      <c r="BK191" s="215">
        <f>BK192+BK203+BK207+BK210+BK239+BK256</f>
        <v>0</v>
      </c>
    </row>
    <row r="192" s="12" customFormat="1" ht="22.8" customHeight="1">
      <c r="A192" s="12"/>
      <c r="B192" s="201"/>
      <c r="C192" s="202"/>
      <c r="D192" s="203" t="s">
        <v>76</v>
      </c>
      <c r="E192" s="216" t="s">
        <v>3362</v>
      </c>
      <c r="F192" s="216" t="s">
        <v>3363</v>
      </c>
      <c r="G192" s="202"/>
      <c r="H192" s="202"/>
      <c r="I192" s="205"/>
      <c r="J192" s="205"/>
      <c r="K192" s="217">
        <f>BK192</f>
        <v>0</v>
      </c>
      <c r="L192" s="202"/>
      <c r="M192" s="207"/>
      <c r="N192" s="208"/>
      <c r="O192" s="209"/>
      <c r="P192" s="209"/>
      <c r="Q192" s="210">
        <f>SUM(Q193:Q202)</f>
        <v>0</v>
      </c>
      <c r="R192" s="210">
        <f>SUM(R193:R202)</f>
        <v>0</v>
      </c>
      <c r="S192" s="209"/>
      <c r="T192" s="211">
        <f>SUM(T193:T202)</f>
        <v>0</v>
      </c>
      <c r="U192" s="209"/>
      <c r="V192" s="211">
        <f>SUM(V193:V202)</f>
        <v>0.042618416499999999</v>
      </c>
      <c r="W192" s="209"/>
      <c r="X192" s="212">
        <f>SUM(X193:X202)</f>
        <v>0.02102</v>
      </c>
      <c r="Y192" s="12"/>
      <c r="Z192" s="12"/>
      <c r="AA192" s="12"/>
      <c r="AB192" s="12"/>
      <c r="AC192" s="12"/>
      <c r="AD192" s="12"/>
      <c r="AE192" s="12"/>
      <c r="AR192" s="213" t="s">
        <v>86</v>
      </c>
      <c r="AT192" s="214" t="s">
        <v>76</v>
      </c>
      <c r="AU192" s="214" t="s">
        <v>84</v>
      </c>
      <c r="AY192" s="213" t="s">
        <v>211</v>
      </c>
      <c r="BK192" s="215">
        <f>SUM(BK193:BK202)</f>
        <v>0</v>
      </c>
    </row>
    <row r="193" s="2" customFormat="1" ht="16.5" customHeight="1">
      <c r="A193" s="40"/>
      <c r="B193" s="41"/>
      <c r="C193" s="218" t="s">
        <v>423</v>
      </c>
      <c r="D193" s="218" t="s">
        <v>213</v>
      </c>
      <c r="E193" s="219" t="s">
        <v>3364</v>
      </c>
      <c r="F193" s="220" t="s">
        <v>3365</v>
      </c>
      <c r="G193" s="221" t="s">
        <v>497</v>
      </c>
      <c r="H193" s="222">
        <v>1</v>
      </c>
      <c r="I193" s="223"/>
      <c r="J193" s="223"/>
      <c r="K193" s="224">
        <f>ROUND(P193*H193,2)</f>
        <v>0</v>
      </c>
      <c r="L193" s="220" t="s">
        <v>22</v>
      </c>
      <c r="M193" s="46"/>
      <c r="N193" s="225" t="s">
        <v>22</v>
      </c>
      <c r="O193" s="226" t="s">
        <v>46</v>
      </c>
      <c r="P193" s="227">
        <f>I193+J193</f>
        <v>0</v>
      </c>
      <c r="Q193" s="227">
        <f>ROUND(I193*H193,2)</f>
        <v>0</v>
      </c>
      <c r="R193" s="227">
        <f>ROUND(J193*H193,2)</f>
        <v>0</v>
      </c>
      <c r="S193" s="86"/>
      <c r="T193" s="228">
        <f>S193*H193</f>
        <v>0</v>
      </c>
      <c r="U193" s="228">
        <v>0.042459276499999997</v>
      </c>
      <c r="V193" s="228">
        <f>U193*H193</f>
        <v>0.042459276499999997</v>
      </c>
      <c r="W193" s="228">
        <v>0</v>
      </c>
      <c r="X193" s="229">
        <f>W193*H193</f>
        <v>0</v>
      </c>
      <c r="Y193" s="40"/>
      <c r="Z193" s="40"/>
      <c r="AA193" s="40"/>
      <c r="AB193" s="40"/>
      <c r="AC193" s="40"/>
      <c r="AD193" s="40"/>
      <c r="AE193" s="40"/>
      <c r="AR193" s="230" t="s">
        <v>302</v>
      </c>
      <c r="AT193" s="230" t="s">
        <v>213</v>
      </c>
      <c r="AU193" s="230" t="s">
        <v>86</v>
      </c>
      <c r="AY193" s="19" t="s">
        <v>211</v>
      </c>
      <c r="BE193" s="231">
        <f>IF(O193="základní",K193,0)</f>
        <v>0</v>
      </c>
      <c r="BF193" s="231">
        <f>IF(O193="snížená",K193,0)</f>
        <v>0</v>
      </c>
      <c r="BG193" s="231">
        <f>IF(O193="zákl. přenesená",K193,0)</f>
        <v>0</v>
      </c>
      <c r="BH193" s="231">
        <f>IF(O193="sníž. přenesená",K193,0)</f>
        <v>0</v>
      </c>
      <c r="BI193" s="231">
        <f>IF(O193="nulová",K193,0)</f>
        <v>0</v>
      </c>
      <c r="BJ193" s="19" t="s">
        <v>84</v>
      </c>
      <c r="BK193" s="231">
        <f>ROUND(P193*H193,2)</f>
        <v>0</v>
      </c>
      <c r="BL193" s="19" t="s">
        <v>302</v>
      </c>
      <c r="BM193" s="230" t="s">
        <v>3366</v>
      </c>
    </row>
    <row r="194" s="2" customFormat="1">
      <c r="A194" s="40"/>
      <c r="B194" s="41"/>
      <c r="C194" s="42"/>
      <c r="D194" s="232" t="s">
        <v>220</v>
      </c>
      <c r="E194" s="42"/>
      <c r="F194" s="233" t="s">
        <v>3367</v>
      </c>
      <c r="G194" s="42"/>
      <c r="H194" s="42"/>
      <c r="I194" s="234"/>
      <c r="J194" s="234"/>
      <c r="K194" s="42"/>
      <c r="L194" s="42"/>
      <c r="M194" s="46"/>
      <c r="N194" s="235"/>
      <c r="O194" s="236"/>
      <c r="P194" s="86"/>
      <c r="Q194" s="86"/>
      <c r="R194" s="86"/>
      <c r="S194" s="86"/>
      <c r="T194" s="86"/>
      <c r="U194" s="86"/>
      <c r="V194" s="86"/>
      <c r="W194" s="86"/>
      <c r="X194" s="87"/>
      <c r="Y194" s="40"/>
      <c r="Z194" s="40"/>
      <c r="AA194" s="40"/>
      <c r="AB194" s="40"/>
      <c r="AC194" s="40"/>
      <c r="AD194" s="40"/>
      <c r="AE194" s="40"/>
      <c r="AT194" s="19" t="s">
        <v>220</v>
      </c>
      <c r="AU194" s="19" t="s">
        <v>86</v>
      </c>
    </row>
    <row r="195" s="2" customFormat="1" ht="16.5" customHeight="1">
      <c r="A195" s="40"/>
      <c r="B195" s="41"/>
      <c r="C195" s="218" t="s">
        <v>429</v>
      </c>
      <c r="D195" s="218" t="s">
        <v>213</v>
      </c>
      <c r="E195" s="219" t="s">
        <v>3368</v>
      </c>
      <c r="F195" s="220" t="s">
        <v>3369</v>
      </c>
      <c r="G195" s="221" t="s">
        <v>3370</v>
      </c>
      <c r="H195" s="222">
        <v>1</v>
      </c>
      <c r="I195" s="223"/>
      <c r="J195" s="223"/>
      <c r="K195" s="224">
        <f>ROUND(P195*H195,2)</f>
        <v>0</v>
      </c>
      <c r="L195" s="220" t="s">
        <v>22</v>
      </c>
      <c r="M195" s="46"/>
      <c r="N195" s="225" t="s">
        <v>22</v>
      </c>
      <c r="O195" s="226" t="s">
        <v>46</v>
      </c>
      <c r="P195" s="227">
        <f>I195+J195</f>
        <v>0</v>
      </c>
      <c r="Q195" s="227">
        <f>ROUND(I195*H195,2)</f>
        <v>0</v>
      </c>
      <c r="R195" s="227">
        <f>ROUND(J195*H195,2)</f>
        <v>0</v>
      </c>
      <c r="S195" s="86"/>
      <c r="T195" s="228">
        <f>S195*H195</f>
        <v>0</v>
      </c>
      <c r="U195" s="228">
        <v>0</v>
      </c>
      <c r="V195" s="228">
        <f>U195*H195</f>
        <v>0</v>
      </c>
      <c r="W195" s="228">
        <v>0.019460000000000002</v>
      </c>
      <c r="X195" s="229">
        <f>W195*H195</f>
        <v>0.019460000000000002</v>
      </c>
      <c r="Y195" s="40"/>
      <c r="Z195" s="40"/>
      <c r="AA195" s="40"/>
      <c r="AB195" s="40"/>
      <c r="AC195" s="40"/>
      <c r="AD195" s="40"/>
      <c r="AE195" s="40"/>
      <c r="AR195" s="230" t="s">
        <v>302</v>
      </c>
      <c r="AT195" s="230" t="s">
        <v>213</v>
      </c>
      <c r="AU195" s="230" t="s">
        <v>86</v>
      </c>
      <c r="AY195" s="19" t="s">
        <v>211</v>
      </c>
      <c r="BE195" s="231">
        <f>IF(O195="základní",K195,0)</f>
        <v>0</v>
      </c>
      <c r="BF195" s="231">
        <f>IF(O195="snížená",K195,0)</f>
        <v>0</v>
      </c>
      <c r="BG195" s="231">
        <f>IF(O195="zákl. přenesená",K195,0)</f>
        <v>0</v>
      </c>
      <c r="BH195" s="231">
        <f>IF(O195="sníž. přenesená",K195,0)</f>
        <v>0</v>
      </c>
      <c r="BI195" s="231">
        <f>IF(O195="nulová",K195,0)</f>
        <v>0</v>
      </c>
      <c r="BJ195" s="19" t="s">
        <v>84</v>
      </c>
      <c r="BK195" s="231">
        <f>ROUND(P195*H195,2)</f>
        <v>0</v>
      </c>
      <c r="BL195" s="19" t="s">
        <v>302</v>
      </c>
      <c r="BM195" s="230" t="s">
        <v>3371</v>
      </c>
    </row>
    <row r="196" s="2" customFormat="1">
      <c r="A196" s="40"/>
      <c r="B196" s="41"/>
      <c r="C196" s="42"/>
      <c r="D196" s="232" t="s">
        <v>220</v>
      </c>
      <c r="E196" s="42"/>
      <c r="F196" s="233" t="s">
        <v>3372</v>
      </c>
      <c r="G196" s="42"/>
      <c r="H196" s="42"/>
      <c r="I196" s="234"/>
      <c r="J196" s="234"/>
      <c r="K196" s="42"/>
      <c r="L196" s="42"/>
      <c r="M196" s="46"/>
      <c r="N196" s="235"/>
      <c r="O196" s="236"/>
      <c r="P196" s="86"/>
      <c r="Q196" s="86"/>
      <c r="R196" s="86"/>
      <c r="S196" s="86"/>
      <c r="T196" s="86"/>
      <c r="U196" s="86"/>
      <c r="V196" s="86"/>
      <c r="W196" s="86"/>
      <c r="X196" s="87"/>
      <c r="Y196" s="40"/>
      <c r="Z196" s="40"/>
      <c r="AA196" s="40"/>
      <c r="AB196" s="40"/>
      <c r="AC196" s="40"/>
      <c r="AD196" s="40"/>
      <c r="AE196" s="40"/>
      <c r="AT196" s="19" t="s">
        <v>220</v>
      </c>
      <c r="AU196" s="19" t="s">
        <v>86</v>
      </c>
    </row>
    <row r="197" s="2" customFormat="1" ht="16.5" customHeight="1">
      <c r="A197" s="40"/>
      <c r="B197" s="41"/>
      <c r="C197" s="218" t="s">
        <v>436</v>
      </c>
      <c r="D197" s="218" t="s">
        <v>213</v>
      </c>
      <c r="E197" s="219" t="s">
        <v>3373</v>
      </c>
      <c r="F197" s="220" t="s">
        <v>3374</v>
      </c>
      <c r="G197" s="221" t="s">
        <v>3370</v>
      </c>
      <c r="H197" s="222">
        <v>1</v>
      </c>
      <c r="I197" s="223"/>
      <c r="J197" s="223"/>
      <c r="K197" s="224">
        <f>ROUND(P197*H197,2)</f>
        <v>0</v>
      </c>
      <c r="L197" s="220" t="s">
        <v>22</v>
      </c>
      <c r="M197" s="46"/>
      <c r="N197" s="225" t="s">
        <v>22</v>
      </c>
      <c r="O197" s="226" t="s">
        <v>46</v>
      </c>
      <c r="P197" s="227">
        <f>I197+J197</f>
        <v>0</v>
      </c>
      <c r="Q197" s="227">
        <f>ROUND(I197*H197,2)</f>
        <v>0</v>
      </c>
      <c r="R197" s="227">
        <f>ROUND(J197*H197,2)</f>
        <v>0</v>
      </c>
      <c r="S197" s="86"/>
      <c r="T197" s="228">
        <f>S197*H197</f>
        <v>0</v>
      </c>
      <c r="U197" s="228">
        <v>0</v>
      </c>
      <c r="V197" s="228">
        <f>U197*H197</f>
        <v>0</v>
      </c>
      <c r="W197" s="228">
        <v>0.00156</v>
      </c>
      <c r="X197" s="229">
        <f>W197*H197</f>
        <v>0.00156</v>
      </c>
      <c r="Y197" s="40"/>
      <c r="Z197" s="40"/>
      <c r="AA197" s="40"/>
      <c r="AB197" s="40"/>
      <c r="AC197" s="40"/>
      <c r="AD197" s="40"/>
      <c r="AE197" s="40"/>
      <c r="AR197" s="230" t="s">
        <v>302</v>
      </c>
      <c r="AT197" s="230" t="s">
        <v>213</v>
      </c>
      <c r="AU197" s="230" t="s">
        <v>86</v>
      </c>
      <c r="AY197" s="19" t="s">
        <v>211</v>
      </c>
      <c r="BE197" s="231">
        <f>IF(O197="základní",K197,0)</f>
        <v>0</v>
      </c>
      <c r="BF197" s="231">
        <f>IF(O197="snížená",K197,0)</f>
        <v>0</v>
      </c>
      <c r="BG197" s="231">
        <f>IF(O197="zákl. přenesená",K197,0)</f>
        <v>0</v>
      </c>
      <c r="BH197" s="231">
        <f>IF(O197="sníž. přenesená",K197,0)</f>
        <v>0</v>
      </c>
      <c r="BI197" s="231">
        <f>IF(O197="nulová",K197,0)</f>
        <v>0</v>
      </c>
      <c r="BJ197" s="19" t="s">
        <v>84</v>
      </c>
      <c r="BK197" s="231">
        <f>ROUND(P197*H197,2)</f>
        <v>0</v>
      </c>
      <c r="BL197" s="19" t="s">
        <v>302</v>
      </c>
      <c r="BM197" s="230" t="s">
        <v>3375</v>
      </c>
    </row>
    <row r="198" s="2" customFormat="1">
      <c r="A198" s="40"/>
      <c r="B198" s="41"/>
      <c r="C198" s="42"/>
      <c r="D198" s="232" t="s">
        <v>220</v>
      </c>
      <c r="E198" s="42"/>
      <c r="F198" s="233" t="s">
        <v>3376</v>
      </c>
      <c r="G198" s="42"/>
      <c r="H198" s="42"/>
      <c r="I198" s="234"/>
      <c r="J198" s="234"/>
      <c r="K198" s="42"/>
      <c r="L198" s="42"/>
      <c r="M198" s="46"/>
      <c r="N198" s="235"/>
      <c r="O198" s="236"/>
      <c r="P198" s="86"/>
      <c r="Q198" s="86"/>
      <c r="R198" s="86"/>
      <c r="S198" s="86"/>
      <c r="T198" s="86"/>
      <c r="U198" s="86"/>
      <c r="V198" s="86"/>
      <c r="W198" s="86"/>
      <c r="X198" s="87"/>
      <c r="Y198" s="40"/>
      <c r="Z198" s="40"/>
      <c r="AA198" s="40"/>
      <c r="AB198" s="40"/>
      <c r="AC198" s="40"/>
      <c r="AD198" s="40"/>
      <c r="AE198" s="40"/>
      <c r="AT198" s="19" t="s">
        <v>220</v>
      </c>
      <c r="AU198" s="19" t="s">
        <v>86</v>
      </c>
    </row>
    <row r="199" s="2" customFormat="1" ht="16.5" customHeight="1">
      <c r="A199" s="40"/>
      <c r="B199" s="41"/>
      <c r="C199" s="218" t="s">
        <v>445</v>
      </c>
      <c r="D199" s="218" t="s">
        <v>213</v>
      </c>
      <c r="E199" s="219" t="s">
        <v>3377</v>
      </c>
      <c r="F199" s="220" t="s">
        <v>3378</v>
      </c>
      <c r="G199" s="221" t="s">
        <v>497</v>
      </c>
      <c r="H199" s="222">
        <v>1</v>
      </c>
      <c r="I199" s="223"/>
      <c r="J199" s="223"/>
      <c r="K199" s="224">
        <f>ROUND(P199*H199,2)</f>
        <v>0</v>
      </c>
      <c r="L199" s="220" t="s">
        <v>22</v>
      </c>
      <c r="M199" s="46"/>
      <c r="N199" s="225" t="s">
        <v>22</v>
      </c>
      <c r="O199" s="226" t="s">
        <v>46</v>
      </c>
      <c r="P199" s="227">
        <f>I199+J199</f>
        <v>0</v>
      </c>
      <c r="Q199" s="227">
        <f>ROUND(I199*H199,2)</f>
        <v>0</v>
      </c>
      <c r="R199" s="227">
        <f>ROUND(J199*H199,2)</f>
        <v>0</v>
      </c>
      <c r="S199" s="86"/>
      <c r="T199" s="228">
        <f>S199*H199</f>
        <v>0</v>
      </c>
      <c r="U199" s="228">
        <v>0.00015914</v>
      </c>
      <c r="V199" s="228">
        <f>U199*H199</f>
        <v>0.00015914</v>
      </c>
      <c r="W199" s="228">
        <v>0</v>
      </c>
      <c r="X199" s="229">
        <f>W199*H199</f>
        <v>0</v>
      </c>
      <c r="Y199" s="40"/>
      <c r="Z199" s="40"/>
      <c r="AA199" s="40"/>
      <c r="AB199" s="40"/>
      <c r="AC199" s="40"/>
      <c r="AD199" s="40"/>
      <c r="AE199" s="40"/>
      <c r="AR199" s="230" t="s">
        <v>302</v>
      </c>
      <c r="AT199" s="230" t="s">
        <v>213</v>
      </c>
      <c r="AU199" s="230" t="s">
        <v>86</v>
      </c>
      <c r="AY199" s="19" t="s">
        <v>211</v>
      </c>
      <c r="BE199" s="231">
        <f>IF(O199="základní",K199,0)</f>
        <v>0</v>
      </c>
      <c r="BF199" s="231">
        <f>IF(O199="snížená",K199,0)</f>
        <v>0</v>
      </c>
      <c r="BG199" s="231">
        <f>IF(O199="zákl. přenesená",K199,0)</f>
        <v>0</v>
      </c>
      <c r="BH199" s="231">
        <f>IF(O199="sníž. přenesená",K199,0)</f>
        <v>0</v>
      </c>
      <c r="BI199" s="231">
        <f>IF(O199="nulová",K199,0)</f>
        <v>0</v>
      </c>
      <c r="BJ199" s="19" t="s">
        <v>84</v>
      </c>
      <c r="BK199" s="231">
        <f>ROUND(P199*H199,2)</f>
        <v>0</v>
      </c>
      <c r="BL199" s="19" t="s">
        <v>302</v>
      </c>
      <c r="BM199" s="230" t="s">
        <v>3379</v>
      </c>
    </row>
    <row r="200" s="2" customFormat="1">
      <c r="A200" s="40"/>
      <c r="B200" s="41"/>
      <c r="C200" s="42"/>
      <c r="D200" s="232" t="s">
        <v>220</v>
      </c>
      <c r="E200" s="42"/>
      <c r="F200" s="233" t="s">
        <v>3380</v>
      </c>
      <c r="G200" s="42"/>
      <c r="H200" s="42"/>
      <c r="I200" s="234"/>
      <c r="J200" s="234"/>
      <c r="K200" s="42"/>
      <c r="L200" s="42"/>
      <c r="M200" s="46"/>
      <c r="N200" s="235"/>
      <c r="O200" s="236"/>
      <c r="P200" s="86"/>
      <c r="Q200" s="86"/>
      <c r="R200" s="86"/>
      <c r="S200" s="86"/>
      <c r="T200" s="86"/>
      <c r="U200" s="86"/>
      <c r="V200" s="86"/>
      <c r="W200" s="86"/>
      <c r="X200" s="87"/>
      <c r="Y200" s="40"/>
      <c r="Z200" s="40"/>
      <c r="AA200" s="40"/>
      <c r="AB200" s="40"/>
      <c r="AC200" s="40"/>
      <c r="AD200" s="40"/>
      <c r="AE200" s="40"/>
      <c r="AT200" s="19" t="s">
        <v>220</v>
      </c>
      <c r="AU200" s="19" t="s">
        <v>86</v>
      </c>
    </row>
    <row r="201" s="2" customFormat="1" ht="16.5" customHeight="1">
      <c r="A201" s="40"/>
      <c r="B201" s="41"/>
      <c r="C201" s="218" t="s">
        <v>451</v>
      </c>
      <c r="D201" s="218" t="s">
        <v>213</v>
      </c>
      <c r="E201" s="219" t="s">
        <v>3381</v>
      </c>
      <c r="F201" s="220" t="s">
        <v>3382</v>
      </c>
      <c r="G201" s="221" t="s">
        <v>497</v>
      </c>
      <c r="H201" s="222">
        <v>1</v>
      </c>
      <c r="I201" s="223"/>
      <c r="J201" s="223"/>
      <c r="K201" s="224">
        <f>ROUND(P201*H201,2)</f>
        <v>0</v>
      </c>
      <c r="L201" s="220" t="s">
        <v>22</v>
      </c>
      <c r="M201" s="46"/>
      <c r="N201" s="225" t="s">
        <v>22</v>
      </c>
      <c r="O201" s="226" t="s">
        <v>46</v>
      </c>
      <c r="P201" s="227">
        <f>I201+J201</f>
        <v>0</v>
      </c>
      <c r="Q201" s="227">
        <f>ROUND(I201*H201,2)</f>
        <v>0</v>
      </c>
      <c r="R201" s="227">
        <f>ROUND(J201*H201,2)</f>
        <v>0</v>
      </c>
      <c r="S201" s="86"/>
      <c r="T201" s="228">
        <f>S201*H201</f>
        <v>0</v>
      </c>
      <c r="U201" s="228">
        <v>0</v>
      </c>
      <c r="V201" s="228">
        <f>U201*H201</f>
        <v>0</v>
      </c>
      <c r="W201" s="228">
        <v>0</v>
      </c>
      <c r="X201" s="229">
        <f>W201*H201</f>
        <v>0</v>
      </c>
      <c r="Y201" s="40"/>
      <c r="Z201" s="40"/>
      <c r="AA201" s="40"/>
      <c r="AB201" s="40"/>
      <c r="AC201" s="40"/>
      <c r="AD201" s="40"/>
      <c r="AE201" s="40"/>
      <c r="AR201" s="230" t="s">
        <v>302</v>
      </c>
      <c r="AT201" s="230" t="s">
        <v>213</v>
      </c>
      <c r="AU201" s="230" t="s">
        <v>86</v>
      </c>
      <c r="AY201" s="19" t="s">
        <v>211</v>
      </c>
      <c r="BE201" s="231">
        <f>IF(O201="základní",K201,0)</f>
        <v>0</v>
      </c>
      <c r="BF201" s="231">
        <f>IF(O201="snížená",K201,0)</f>
        <v>0</v>
      </c>
      <c r="BG201" s="231">
        <f>IF(O201="zákl. přenesená",K201,0)</f>
        <v>0</v>
      </c>
      <c r="BH201" s="231">
        <f>IF(O201="sníž. přenesená",K201,0)</f>
        <v>0</v>
      </c>
      <c r="BI201" s="231">
        <f>IF(O201="nulová",K201,0)</f>
        <v>0</v>
      </c>
      <c r="BJ201" s="19" t="s">
        <v>84</v>
      </c>
      <c r="BK201" s="231">
        <f>ROUND(P201*H201,2)</f>
        <v>0</v>
      </c>
      <c r="BL201" s="19" t="s">
        <v>302</v>
      </c>
      <c r="BM201" s="230" t="s">
        <v>3383</v>
      </c>
    </row>
    <row r="202" s="2" customFormat="1">
      <c r="A202" s="40"/>
      <c r="B202" s="41"/>
      <c r="C202" s="42"/>
      <c r="D202" s="232" t="s">
        <v>220</v>
      </c>
      <c r="E202" s="42"/>
      <c r="F202" s="233" t="s">
        <v>3382</v>
      </c>
      <c r="G202" s="42"/>
      <c r="H202" s="42"/>
      <c r="I202" s="234"/>
      <c r="J202" s="234"/>
      <c r="K202" s="42"/>
      <c r="L202" s="42"/>
      <c r="M202" s="46"/>
      <c r="N202" s="235"/>
      <c r="O202" s="236"/>
      <c r="P202" s="86"/>
      <c r="Q202" s="86"/>
      <c r="R202" s="86"/>
      <c r="S202" s="86"/>
      <c r="T202" s="86"/>
      <c r="U202" s="86"/>
      <c r="V202" s="86"/>
      <c r="W202" s="86"/>
      <c r="X202" s="87"/>
      <c r="Y202" s="40"/>
      <c r="Z202" s="40"/>
      <c r="AA202" s="40"/>
      <c r="AB202" s="40"/>
      <c r="AC202" s="40"/>
      <c r="AD202" s="40"/>
      <c r="AE202" s="40"/>
      <c r="AT202" s="19" t="s">
        <v>220</v>
      </c>
      <c r="AU202" s="19" t="s">
        <v>86</v>
      </c>
    </row>
    <row r="203" s="12" customFormat="1" ht="22.8" customHeight="1">
      <c r="A203" s="12"/>
      <c r="B203" s="201"/>
      <c r="C203" s="202"/>
      <c r="D203" s="203" t="s">
        <v>76</v>
      </c>
      <c r="E203" s="216" t="s">
        <v>554</v>
      </c>
      <c r="F203" s="216" t="s">
        <v>555</v>
      </c>
      <c r="G203" s="202"/>
      <c r="H203" s="202"/>
      <c r="I203" s="205"/>
      <c r="J203" s="205"/>
      <c r="K203" s="217">
        <f>BK203</f>
        <v>0</v>
      </c>
      <c r="L203" s="202"/>
      <c r="M203" s="207"/>
      <c r="N203" s="208"/>
      <c r="O203" s="209"/>
      <c r="P203" s="209"/>
      <c r="Q203" s="210">
        <f>SUM(Q204:Q206)</f>
        <v>0</v>
      </c>
      <c r="R203" s="210">
        <f>SUM(R204:R206)</f>
        <v>0</v>
      </c>
      <c r="S203" s="209"/>
      <c r="T203" s="211">
        <f>SUM(T204:T206)</f>
        <v>0</v>
      </c>
      <c r="U203" s="209"/>
      <c r="V203" s="211">
        <f>SUM(V204:V206)</f>
        <v>0</v>
      </c>
      <c r="W203" s="209"/>
      <c r="X203" s="212">
        <f>SUM(X204:X206)</f>
        <v>0</v>
      </c>
      <c r="Y203" s="12"/>
      <c r="Z203" s="12"/>
      <c r="AA203" s="12"/>
      <c r="AB203" s="12"/>
      <c r="AC203" s="12"/>
      <c r="AD203" s="12"/>
      <c r="AE203" s="12"/>
      <c r="AR203" s="213" t="s">
        <v>86</v>
      </c>
      <c r="AT203" s="214" t="s">
        <v>76</v>
      </c>
      <c r="AU203" s="214" t="s">
        <v>84</v>
      </c>
      <c r="AY203" s="213" t="s">
        <v>211</v>
      </c>
      <c r="BK203" s="215">
        <f>SUM(BK204:BK206)</f>
        <v>0</v>
      </c>
    </row>
    <row r="204" s="2" customFormat="1" ht="21.75" customHeight="1">
      <c r="A204" s="40"/>
      <c r="B204" s="41"/>
      <c r="C204" s="218" t="s">
        <v>457</v>
      </c>
      <c r="D204" s="218" t="s">
        <v>213</v>
      </c>
      <c r="E204" s="219" t="s">
        <v>1352</v>
      </c>
      <c r="F204" s="220" t="s">
        <v>3384</v>
      </c>
      <c r="G204" s="221" t="s">
        <v>497</v>
      </c>
      <c r="H204" s="222">
        <v>1</v>
      </c>
      <c r="I204" s="223"/>
      <c r="J204" s="223"/>
      <c r="K204" s="224">
        <f>ROUND(P204*H204,2)</f>
        <v>0</v>
      </c>
      <c r="L204" s="220" t="s">
        <v>22</v>
      </c>
      <c r="M204" s="46"/>
      <c r="N204" s="225" t="s">
        <v>22</v>
      </c>
      <c r="O204" s="226" t="s">
        <v>46</v>
      </c>
      <c r="P204" s="227">
        <f>I204+J204</f>
        <v>0</v>
      </c>
      <c r="Q204" s="227">
        <f>ROUND(I204*H204,2)</f>
        <v>0</v>
      </c>
      <c r="R204" s="227">
        <f>ROUND(J204*H204,2)</f>
        <v>0</v>
      </c>
      <c r="S204" s="86"/>
      <c r="T204" s="228">
        <f>S204*H204</f>
        <v>0</v>
      </c>
      <c r="U204" s="228">
        <v>0</v>
      </c>
      <c r="V204" s="228">
        <f>U204*H204</f>
        <v>0</v>
      </c>
      <c r="W204" s="228">
        <v>0</v>
      </c>
      <c r="X204" s="229">
        <f>W204*H204</f>
        <v>0</v>
      </c>
      <c r="Y204" s="40"/>
      <c r="Z204" s="40"/>
      <c r="AA204" s="40"/>
      <c r="AB204" s="40"/>
      <c r="AC204" s="40"/>
      <c r="AD204" s="40"/>
      <c r="AE204" s="40"/>
      <c r="AR204" s="230" t="s">
        <v>302</v>
      </c>
      <c r="AT204" s="230" t="s">
        <v>213</v>
      </c>
      <c r="AU204" s="230" t="s">
        <v>86</v>
      </c>
      <c r="AY204" s="19" t="s">
        <v>211</v>
      </c>
      <c r="BE204" s="231">
        <f>IF(O204="základní",K204,0)</f>
        <v>0</v>
      </c>
      <c r="BF204" s="231">
        <f>IF(O204="snížená",K204,0)</f>
        <v>0</v>
      </c>
      <c r="BG204" s="231">
        <f>IF(O204="zákl. přenesená",K204,0)</f>
        <v>0</v>
      </c>
      <c r="BH204" s="231">
        <f>IF(O204="sníž. přenesená",K204,0)</f>
        <v>0</v>
      </c>
      <c r="BI204" s="231">
        <f>IF(O204="nulová",K204,0)</f>
        <v>0</v>
      </c>
      <c r="BJ204" s="19" t="s">
        <v>84</v>
      </c>
      <c r="BK204" s="231">
        <f>ROUND(P204*H204,2)</f>
        <v>0</v>
      </c>
      <c r="BL204" s="19" t="s">
        <v>302</v>
      </c>
      <c r="BM204" s="230" t="s">
        <v>3385</v>
      </c>
    </row>
    <row r="205" s="2" customFormat="1">
      <c r="A205" s="40"/>
      <c r="B205" s="41"/>
      <c r="C205" s="42"/>
      <c r="D205" s="232" t="s">
        <v>220</v>
      </c>
      <c r="E205" s="42"/>
      <c r="F205" s="233" t="s">
        <v>3384</v>
      </c>
      <c r="G205" s="42"/>
      <c r="H205" s="42"/>
      <c r="I205" s="234"/>
      <c r="J205" s="234"/>
      <c r="K205" s="42"/>
      <c r="L205" s="42"/>
      <c r="M205" s="46"/>
      <c r="N205" s="235"/>
      <c r="O205" s="236"/>
      <c r="P205" s="86"/>
      <c r="Q205" s="86"/>
      <c r="R205" s="86"/>
      <c r="S205" s="86"/>
      <c r="T205" s="86"/>
      <c r="U205" s="86"/>
      <c r="V205" s="86"/>
      <c r="W205" s="86"/>
      <c r="X205" s="87"/>
      <c r="Y205" s="40"/>
      <c r="Z205" s="40"/>
      <c r="AA205" s="40"/>
      <c r="AB205" s="40"/>
      <c r="AC205" s="40"/>
      <c r="AD205" s="40"/>
      <c r="AE205" s="40"/>
      <c r="AT205" s="19" t="s">
        <v>220</v>
      </c>
      <c r="AU205" s="19" t="s">
        <v>86</v>
      </c>
    </row>
    <row r="206" s="13" customFormat="1">
      <c r="A206" s="13"/>
      <c r="B206" s="237"/>
      <c r="C206" s="238"/>
      <c r="D206" s="232" t="s">
        <v>222</v>
      </c>
      <c r="E206" s="239" t="s">
        <v>22</v>
      </c>
      <c r="F206" s="240" t="s">
        <v>3286</v>
      </c>
      <c r="G206" s="238"/>
      <c r="H206" s="241">
        <v>1</v>
      </c>
      <c r="I206" s="242"/>
      <c r="J206" s="242"/>
      <c r="K206" s="238"/>
      <c r="L206" s="238"/>
      <c r="M206" s="243"/>
      <c r="N206" s="244"/>
      <c r="O206" s="245"/>
      <c r="P206" s="245"/>
      <c r="Q206" s="245"/>
      <c r="R206" s="245"/>
      <c r="S206" s="245"/>
      <c r="T206" s="245"/>
      <c r="U206" s="245"/>
      <c r="V206" s="245"/>
      <c r="W206" s="245"/>
      <c r="X206" s="246"/>
      <c r="Y206" s="13"/>
      <c r="Z206" s="13"/>
      <c r="AA206" s="13"/>
      <c r="AB206" s="13"/>
      <c r="AC206" s="13"/>
      <c r="AD206" s="13"/>
      <c r="AE206" s="13"/>
      <c r="AT206" s="247" t="s">
        <v>222</v>
      </c>
      <c r="AU206" s="247" t="s">
        <v>86</v>
      </c>
      <c r="AV206" s="13" t="s">
        <v>86</v>
      </c>
      <c r="AW206" s="13" t="s">
        <v>5</v>
      </c>
      <c r="AX206" s="13" t="s">
        <v>84</v>
      </c>
      <c r="AY206" s="247" t="s">
        <v>211</v>
      </c>
    </row>
    <row r="207" s="12" customFormat="1" ht="22.8" customHeight="1">
      <c r="A207" s="12"/>
      <c r="B207" s="201"/>
      <c r="C207" s="202"/>
      <c r="D207" s="203" t="s">
        <v>76</v>
      </c>
      <c r="E207" s="216" t="s">
        <v>3386</v>
      </c>
      <c r="F207" s="216" t="s">
        <v>3387</v>
      </c>
      <c r="G207" s="202"/>
      <c r="H207" s="202"/>
      <c r="I207" s="205"/>
      <c r="J207" s="205"/>
      <c r="K207" s="217">
        <f>BK207</f>
        <v>0</v>
      </c>
      <c r="L207" s="202"/>
      <c r="M207" s="207"/>
      <c r="N207" s="208"/>
      <c r="O207" s="209"/>
      <c r="P207" s="209"/>
      <c r="Q207" s="210">
        <f>SUM(Q208:Q209)</f>
        <v>0</v>
      </c>
      <c r="R207" s="210">
        <f>SUM(R208:R209)</f>
        <v>0</v>
      </c>
      <c r="S207" s="209"/>
      <c r="T207" s="211">
        <f>SUM(T208:T209)</f>
        <v>0</v>
      </c>
      <c r="U207" s="209"/>
      <c r="V207" s="211">
        <f>SUM(V208:V209)</f>
        <v>0</v>
      </c>
      <c r="W207" s="209"/>
      <c r="X207" s="212">
        <f>SUM(X208:X209)</f>
        <v>1.2</v>
      </c>
      <c r="Y207" s="12"/>
      <c r="Z207" s="12"/>
      <c r="AA207" s="12"/>
      <c r="AB207" s="12"/>
      <c r="AC207" s="12"/>
      <c r="AD207" s="12"/>
      <c r="AE207" s="12"/>
      <c r="AR207" s="213" t="s">
        <v>86</v>
      </c>
      <c r="AT207" s="214" t="s">
        <v>76</v>
      </c>
      <c r="AU207" s="214" t="s">
        <v>84</v>
      </c>
      <c r="AY207" s="213" t="s">
        <v>211</v>
      </c>
      <c r="BK207" s="215">
        <f>SUM(BK208:BK209)</f>
        <v>0</v>
      </c>
    </row>
    <row r="208" s="2" customFormat="1" ht="16.5" customHeight="1">
      <c r="A208" s="40"/>
      <c r="B208" s="41"/>
      <c r="C208" s="218" t="s">
        <v>462</v>
      </c>
      <c r="D208" s="218" t="s">
        <v>213</v>
      </c>
      <c r="E208" s="219" t="s">
        <v>3388</v>
      </c>
      <c r="F208" s="220" t="s">
        <v>3389</v>
      </c>
      <c r="G208" s="221" t="s">
        <v>272</v>
      </c>
      <c r="H208" s="222">
        <v>80</v>
      </c>
      <c r="I208" s="223"/>
      <c r="J208" s="223"/>
      <c r="K208" s="224">
        <f>ROUND(P208*H208,2)</f>
        <v>0</v>
      </c>
      <c r="L208" s="220" t="s">
        <v>22</v>
      </c>
      <c r="M208" s="46"/>
      <c r="N208" s="225" t="s">
        <v>22</v>
      </c>
      <c r="O208" s="226" t="s">
        <v>46</v>
      </c>
      <c r="P208" s="227">
        <f>I208+J208</f>
        <v>0</v>
      </c>
      <c r="Q208" s="227">
        <f>ROUND(I208*H208,2)</f>
        <v>0</v>
      </c>
      <c r="R208" s="227">
        <f>ROUND(J208*H208,2)</f>
        <v>0</v>
      </c>
      <c r="S208" s="86"/>
      <c r="T208" s="228">
        <f>S208*H208</f>
        <v>0</v>
      </c>
      <c r="U208" s="228">
        <v>0</v>
      </c>
      <c r="V208" s="228">
        <f>U208*H208</f>
        <v>0</v>
      </c>
      <c r="W208" s="228">
        <v>0.014999999999999999</v>
      </c>
      <c r="X208" s="229">
        <f>W208*H208</f>
        <v>1.2</v>
      </c>
      <c r="Y208" s="40"/>
      <c r="Z208" s="40"/>
      <c r="AA208" s="40"/>
      <c r="AB208" s="40"/>
      <c r="AC208" s="40"/>
      <c r="AD208" s="40"/>
      <c r="AE208" s="40"/>
      <c r="AR208" s="230" t="s">
        <v>302</v>
      </c>
      <c r="AT208" s="230" t="s">
        <v>213</v>
      </c>
      <c r="AU208" s="230" t="s">
        <v>86</v>
      </c>
      <c r="AY208" s="19" t="s">
        <v>211</v>
      </c>
      <c r="BE208" s="231">
        <f>IF(O208="základní",K208,0)</f>
        <v>0</v>
      </c>
      <c r="BF208" s="231">
        <f>IF(O208="snížená",K208,0)</f>
        <v>0</v>
      </c>
      <c r="BG208" s="231">
        <f>IF(O208="zákl. přenesená",K208,0)</f>
        <v>0</v>
      </c>
      <c r="BH208" s="231">
        <f>IF(O208="sníž. přenesená",K208,0)</f>
        <v>0</v>
      </c>
      <c r="BI208" s="231">
        <f>IF(O208="nulová",K208,0)</f>
        <v>0</v>
      </c>
      <c r="BJ208" s="19" t="s">
        <v>84</v>
      </c>
      <c r="BK208" s="231">
        <f>ROUND(P208*H208,2)</f>
        <v>0</v>
      </c>
      <c r="BL208" s="19" t="s">
        <v>302</v>
      </c>
      <c r="BM208" s="230" t="s">
        <v>3390</v>
      </c>
    </row>
    <row r="209" s="2" customFormat="1">
      <c r="A209" s="40"/>
      <c r="B209" s="41"/>
      <c r="C209" s="42"/>
      <c r="D209" s="232" t="s">
        <v>220</v>
      </c>
      <c r="E209" s="42"/>
      <c r="F209" s="233" t="s">
        <v>3391</v>
      </c>
      <c r="G209" s="42"/>
      <c r="H209" s="42"/>
      <c r="I209" s="234"/>
      <c r="J209" s="234"/>
      <c r="K209" s="42"/>
      <c r="L209" s="42"/>
      <c r="M209" s="46"/>
      <c r="N209" s="235"/>
      <c r="O209" s="236"/>
      <c r="P209" s="86"/>
      <c r="Q209" s="86"/>
      <c r="R209" s="86"/>
      <c r="S209" s="86"/>
      <c r="T209" s="86"/>
      <c r="U209" s="86"/>
      <c r="V209" s="86"/>
      <c r="W209" s="86"/>
      <c r="X209" s="87"/>
      <c r="Y209" s="40"/>
      <c r="Z209" s="40"/>
      <c r="AA209" s="40"/>
      <c r="AB209" s="40"/>
      <c r="AC209" s="40"/>
      <c r="AD209" s="40"/>
      <c r="AE209" s="40"/>
      <c r="AT209" s="19" t="s">
        <v>220</v>
      </c>
      <c r="AU209" s="19" t="s">
        <v>86</v>
      </c>
    </row>
    <row r="210" s="12" customFormat="1" ht="22.8" customHeight="1">
      <c r="A210" s="12"/>
      <c r="B210" s="201"/>
      <c r="C210" s="202"/>
      <c r="D210" s="203" t="s">
        <v>76</v>
      </c>
      <c r="E210" s="216" t="s">
        <v>2271</v>
      </c>
      <c r="F210" s="216" t="s">
        <v>2272</v>
      </c>
      <c r="G210" s="202"/>
      <c r="H210" s="202"/>
      <c r="I210" s="205"/>
      <c r="J210" s="205"/>
      <c r="K210" s="217">
        <f>BK210</f>
        <v>0</v>
      </c>
      <c r="L210" s="202"/>
      <c r="M210" s="207"/>
      <c r="N210" s="208"/>
      <c r="O210" s="209"/>
      <c r="P210" s="209"/>
      <c r="Q210" s="210">
        <f>SUM(Q211:Q238)</f>
        <v>0</v>
      </c>
      <c r="R210" s="210">
        <f>SUM(R211:R238)</f>
        <v>0</v>
      </c>
      <c r="S210" s="209"/>
      <c r="T210" s="211">
        <f>SUM(T211:T238)</f>
        <v>0</v>
      </c>
      <c r="U210" s="209"/>
      <c r="V210" s="211">
        <f>SUM(V211:V238)</f>
        <v>1.0244251980000001</v>
      </c>
      <c r="W210" s="209"/>
      <c r="X210" s="212">
        <f>SUM(X211:X238)</f>
        <v>0.0059999999999999993</v>
      </c>
      <c r="Y210" s="12"/>
      <c r="Z210" s="12"/>
      <c r="AA210" s="12"/>
      <c r="AB210" s="12"/>
      <c r="AC210" s="12"/>
      <c r="AD210" s="12"/>
      <c r="AE210" s="12"/>
      <c r="AR210" s="213" t="s">
        <v>86</v>
      </c>
      <c r="AT210" s="214" t="s">
        <v>76</v>
      </c>
      <c r="AU210" s="214" t="s">
        <v>84</v>
      </c>
      <c r="AY210" s="213" t="s">
        <v>211</v>
      </c>
      <c r="BK210" s="215">
        <f>SUM(BK211:BK238)</f>
        <v>0</v>
      </c>
    </row>
    <row r="211" s="2" customFormat="1" ht="16.5" customHeight="1">
      <c r="A211" s="40"/>
      <c r="B211" s="41"/>
      <c r="C211" s="218" t="s">
        <v>467</v>
      </c>
      <c r="D211" s="218" t="s">
        <v>213</v>
      </c>
      <c r="E211" s="219" t="s">
        <v>3392</v>
      </c>
      <c r="F211" s="220" t="s">
        <v>3393</v>
      </c>
      <c r="G211" s="221" t="s">
        <v>272</v>
      </c>
      <c r="H211" s="222">
        <v>80</v>
      </c>
      <c r="I211" s="223"/>
      <c r="J211" s="223"/>
      <c r="K211" s="224">
        <f>ROUND(P211*H211,2)</f>
        <v>0</v>
      </c>
      <c r="L211" s="220" t="s">
        <v>22</v>
      </c>
      <c r="M211" s="46"/>
      <c r="N211" s="225" t="s">
        <v>22</v>
      </c>
      <c r="O211" s="226" t="s">
        <v>46</v>
      </c>
      <c r="P211" s="227">
        <f>I211+J211</f>
        <v>0</v>
      </c>
      <c r="Q211" s="227">
        <f>ROUND(I211*H211,2)</f>
        <v>0</v>
      </c>
      <c r="R211" s="227">
        <f>ROUND(J211*H211,2)</f>
        <v>0</v>
      </c>
      <c r="S211" s="86"/>
      <c r="T211" s="228">
        <f>S211*H211</f>
        <v>0</v>
      </c>
      <c r="U211" s="228">
        <v>4.4799999999999999E-07</v>
      </c>
      <c r="V211" s="228">
        <f>U211*H211</f>
        <v>3.5839999999999996E-05</v>
      </c>
      <c r="W211" s="228">
        <v>0</v>
      </c>
      <c r="X211" s="229">
        <f>W211*H211</f>
        <v>0</v>
      </c>
      <c r="Y211" s="40"/>
      <c r="Z211" s="40"/>
      <c r="AA211" s="40"/>
      <c r="AB211" s="40"/>
      <c r="AC211" s="40"/>
      <c r="AD211" s="40"/>
      <c r="AE211" s="40"/>
      <c r="AR211" s="230" t="s">
        <v>302</v>
      </c>
      <c r="AT211" s="230" t="s">
        <v>213</v>
      </c>
      <c r="AU211" s="230" t="s">
        <v>86</v>
      </c>
      <c r="AY211" s="19" t="s">
        <v>211</v>
      </c>
      <c r="BE211" s="231">
        <f>IF(O211="základní",K211,0)</f>
        <v>0</v>
      </c>
      <c r="BF211" s="231">
        <f>IF(O211="snížená",K211,0)</f>
        <v>0</v>
      </c>
      <c r="BG211" s="231">
        <f>IF(O211="zákl. přenesená",K211,0)</f>
        <v>0</v>
      </c>
      <c r="BH211" s="231">
        <f>IF(O211="sníž. přenesená",K211,0)</f>
        <v>0</v>
      </c>
      <c r="BI211" s="231">
        <f>IF(O211="nulová",K211,0)</f>
        <v>0</v>
      </c>
      <c r="BJ211" s="19" t="s">
        <v>84</v>
      </c>
      <c r="BK211" s="231">
        <f>ROUND(P211*H211,2)</f>
        <v>0</v>
      </c>
      <c r="BL211" s="19" t="s">
        <v>302</v>
      </c>
      <c r="BM211" s="230" t="s">
        <v>3394</v>
      </c>
    </row>
    <row r="212" s="2" customFormat="1">
      <c r="A212" s="40"/>
      <c r="B212" s="41"/>
      <c r="C212" s="42"/>
      <c r="D212" s="232" t="s">
        <v>220</v>
      </c>
      <c r="E212" s="42"/>
      <c r="F212" s="233" t="s">
        <v>3395</v>
      </c>
      <c r="G212" s="42"/>
      <c r="H212" s="42"/>
      <c r="I212" s="234"/>
      <c r="J212" s="234"/>
      <c r="K212" s="42"/>
      <c r="L212" s="42"/>
      <c r="M212" s="46"/>
      <c r="N212" s="235"/>
      <c r="O212" s="236"/>
      <c r="P212" s="86"/>
      <c r="Q212" s="86"/>
      <c r="R212" s="86"/>
      <c r="S212" s="86"/>
      <c r="T212" s="86"/>
      <c r="U212" s="86"/>
      <c r="V212" s="86"/>
      <c r="W212" s="86"/>
      <c r="X212" s="87"/>
      <c r="Y212" s="40"/>
      <c r="Z212" s="40"/>
      <c r="AA212" s="40"/>
      <c r="AB212" s="40"/>
      <c r="AC212" s="40"/>
      <c r="AD212" s="40"/>
      <c r="AE212" s="40"/>
      <c r="AT212" s="19" t="s">
        <v>220</v>
      </c>
      <c r="AU212" s="19" t="s">
        <v>86</v>
      </c>
    </row>
    <row r="213" s="2" customFormat="1" ht="16.5" customHeight="1">
      <c r="A213" s="40"/>
      <c r="B213" s="41"/>
      <c r="C213" s="218" t="s">
        <v>469</v>
      </c>
      <c r="D213" s="218" t="s">
        <v>213</v>
      </c>
      <c r="E213" s="219" t="s">
        <v>3396</v>
      </c>
      <c r="F213" s="220" t="s">
        <v>3397</v>
      </c>
      <c r="G213" s="221" t="s">
        <v>272</v>
      </c>
      <c r="H213" s="222">
        <v>80</v>
      </c>
      <c r="I213" s="223"/>
      <c r="J213" s="223"/>
      <c r="K213" s="224">
        <f>ROUND(P213*H213,2)</f>
        <v>0</v>
      </c>
      <c r="L213" s="220" t="s">
        <v>22</v>
      </c>
      <c r="M213" s="46"/>
      <c r="N213" s="225" t="s">
        <v>22</v>
      </c>
      <c r="O213" s="226" t="s">
        <v>46</v>
      </c>
      <c r="P213" s="227">
        <f>I213+J213</f>
        <v>0</v>
      </c>
      <c r="Q213" s="227">
        <f>ROUND(I213*H213,2)</f>
        <v>0</v>
      </c>
      <c r="R213" s="227">
        <f>ROUND(J213*H213,2)</f>
        <v>0</v>
      </c>
      <c r="S213" s="86"/>
      <c r="T213" s="228">
        <f>S213*H213</f>
        <v>0</v>
      </c>
      <c r="U213" s="228">
        <v>7.6799999999999999E-07</v>
      </c>
      <c r="V213" s="228">
        <f>U213*H213</f>
        <v>6.1439999999999995E-05</v>
      </c>
      <c r="W213" s="228">
        <v>0</v>
      </c>
      <c r="X213" s="229">
        <f>W213*H213</f>
        <v>0</v>
      </c>
      <c r="Y213" s="40"/>
      <c r="Z213" s="40"/>
      <c r="AA213" s="40"/>
      <c r="AB213" s="40"/>
      <c r="AC213" s="40"/>
      <c r="AD213" s="40"/>
      <c r="AE213" s="40"/>
      <c r="AR213" s="230" t="s">
        <v>302</v>
      </c>
      <c r="AT213" s="230" t="s">
        <v>213</v>
      </c>
      <c r="AU213" s="230" t="s">
        <v>86</v>
      </c>
      <c r="AY213" s="19" t="s">
        <v>211</v>
      </c>
      <c r="BE213" s="231">
        <f>IF(O213="základní",K213,0)</f>
        <v>0</v>
      </c>
      <c r="BF213" s="231">
        <f>IF(O213="snížená",K213,0)</f>
        <v>0</v>
      </c>
      <c r="BG213" s="231">
        <f>IF(O213="zákl. přenesená",K213,0)</f>
        <v>0</v>
      </c>
      <c r="BH213" s="231">
        <f>IF(O213="sníž. přenesená",K213,0)</f>
        <v>0</v>
      </c>
      <c r="BI213" s="231">
        <f>IF(O213="nulová",K213,0)</f>
        <v>0</v>
      </c>
      <c r="BJ213" s="19" t="s">
        <v>84</v>
      </c>
      <c r="BK213" s="231">
        <f>ROUND(P213*H213,2)</f>
        <v>0</v>
      </c>
      <c r="BL213" s="19" t="s">
        <v>302</v>
      </c>
      <c r="BM213" s="230" t="s">
        <v>3398</v>
      </c>
    </row>
    <row r="214" s="2" customFormat="1">
      <c r="A214" s="40"/>
      <c r="B214" s="41"/>
      <c r="C214" s="42"/>
      <c r="D214" s="232" t="s">
        <v>220</v>
      </c>
      <c r="E214" s="42"/>
      <c r="F214" s="233" t="s">
        <v>3399</v>
      </c>
      <c r="G214" s="42"/>
      <c r="H214" s="42"/>
      <c r="I214" s="234"/>
      <c r="J214" s="234"/>
      <c r="K214" s="42"/>
      <c r="L214" s="42"/>
      <c r="M214" s="46"/>
      <c r="N214" s="235"/>
      <c r="O214" s="236"/>
      <c r="P214" s="86"/>
      <c r="Q214" s="86"/>
      <c r="R214" s="86"/>
      <c r="S214" s="86"/>
      <c r="T214" s="86"/>
      <c r="U214" s="86"/>
      <c r="V214" s="86"/>
      <c r="W214" s="86"/>
      <c r="X214" s="87"/>
      <c r="Y214" s="40"/>
      <c r="Z214" s="40"/>
      <c r="AA214" s="40"/>
      <c r="AB214" s="40"/>
      <c r="AC214" s="40"/>
      <c r="AD214" s="40"/>
      <c r="AE214" s="40"/>
      <c r="AT214" s="19" t="s">
        <v>220</v>
      </c>
      <c r="AU214" s="19" t="s">
        <v>86</v>
      </c>
    </row>
    <row r="215" s="2" customFormat="1" ht="16.5" customHeight="1">
      <c r="A215" s="40"/>
      <c r="B215" s="41"/>
      <c r="C215" s="218" t="s">
        <v>472</v>
      </c>
      <c r="D215" s="218" t="s">
        <v>213</v>
      </c>
      <c r="E215" s="219" t="s">
        <v>3400</v>
      </c>
      <c r="F215" s="220" t="s">
        <v>3401</v>
      </c>
      <c r="G215" s="221" t="s">
        <v>272</v>
      </c>
      <c r="H215" s="222">
        <v>80</v>
      </c>
      <c r="I215" s="223"/>
      <c r="J215" s="223"/>
      <c r="K215" s="224">
        <f>ROUND(P215*H215,2)</f>
        <v>0</v>
      </c>
      <c r="L215" s="220" t="s">
        <v>22</v>
      </c>
      <c r="M215" s="46"/>
      <c r="N215" s="225" t="s">
        <v>22</v>
      </c>
      <c r="O215" s="226" t="s">
        <v>46</v>
      </c>
      <c r="P215" s="227">
        <f>I215+J215</f>
        <v>0</v>
      </c>
      <c r="Q215" s="227">
        <f>ROUND(I215*H215,2)</f>
        <v>0</v>
      </c>
      <c r="R215" s="227">
        <f>ROUND(J215*H215,2)</f>
        <v>0</v>
      </c>
      <c r="S215" s="86"/>
      <c r="T215" s="228">
        <f>S215*H215</f>
        <v>0</v>
      </c>
      <c r="U215" s="228">
        <v>0</v>
      </c>
      <c r="V215" s="228">
        <f>U215*H215</f>
        <v>0</v>
      </c>
      <c r="W215" s="228">
        <v>0</v>
      </c>
      <c r="X215" s="229">
        <f>W215*H215</f>
        <v>0</v>
      </c>
      <c r="Y215" s="40"/>
      <c r="Z215" s="40"/>
      <c r="AA215" s="40"/>
      <c r="AB215" s="40"/>
      <c r="AC215" s="40"/>
      <c r="AD215" s="40"/>
      <c r="AE215" s="40"/>
      <c r="AR215" s="230" t="s">
        <v>302</v>
      </c>
      <c r="AT215" s="230" t="s">
        <v>213</v>
      </c>
      <c r="AU215" s="230" t="s">
        <v>86</v>
      </c>
      <c r="AY215" s="19" t="s">
        <v>211</v>
      </c>
      <c r="BE215" s="231">
        <f>IF(O215="základní",K215,0)</f>
        <v>0</v>
      </c>
      <c r="BF215" s="231">
        <f>IF(O215="snížená",K215,0)</f>
        <v>0</v>
      </c>
      <c r="BG215" s="231">
        <f>IF(O215="zákl. přenesená",K215,0)</f>
        <v>0</v>
      </c>
      <c r="BH215" s="231">
        <f>IF(O215="sníž. přenesená",K215,0)</f>
        <v>0</v>
      </c>
      <c r="BI215" s="231">
        <f>IF(O215="nulová",K215,0)</f>
        <v>0</v>
      </c>
      <c r="BJ215" s="19" t="s">
        <v>84</v>
      </c>
      <c r="BK215" s="231">
        <f>ROUND(P215*H215,2)</f>
        <v>0</v>
      </c>
      <c r="BL215" s="19" t="s">
        <v>302</v>
      </c>
      <c r="BM215" s="230" t="s">
        <v>3402</v>
      </c>
    </row>
    <row r="216" s="2" customFormat="1">
      <c r="A216" s="40"/>
      <c r="B216" s="41"/>
      <c r="C216" s="42"/>
      <c r="D216" s="232" t="s">
        <v>220</v>
      </c>
      <c r="E216" s="42"/>
      <c r="F216" s="233" t="s">
        <v>3403</v>
      </c>
      <c r="G216" s="42"/>
      <c r="H216" s="42"/>
      <c r="I216" s="234"/>
      <c r="J216" s="234"/>
      <c r="K216" s="42"/>
      <c r="L216" s="42"/>
      <c r="M216" s="46"/>
      <c r="N216" s="235"/>
      <c r="O216" s="236"/>
      <c r="P216" s="86"/>
      <c r="Q216" s="86"/>
      <c r="R216" s="86"/>
      <c r="S216" s="86"/>
      <c r="T216" s="86"/>
      <c r="U216" s="86"/>
      <c r="V216" s="86"/>
      <c r="W216" s="86"/>
      <c r="X216" s="87"/>
      <c r="Y216" s="40"/>
      <c r="Z216" s="40"/>
      <c r="AA216" s="40"/>
      <c r="AB216" s="40"/>
      <c r="AC216" s="40"/>
      <c r="AD216" s="40"/>
      <c r="AE216" s="40"/>
      <c r="AT216" s="19" t="s">
        <v>220</v>
      </c>
      <c r="AU216" s="19" t="s">
        <v>86</v>
      </c>
    </row>
    <row r="217" s="2" customFormat="1" ht="16.5" customHeight="1">
      <c r="A217" s="40"/>
      <c r="B217" s="41"/>
      <c r="C217" s="218" t="s">
        <v>477</v>
      </c>
      <c r="D217" s="218" t="s">
        <v>213</v>
      </c>
      <c r="E217" s="219" t="s">
        <v>3404</v>
      </c>
      <c r="F217" s="220" t="s">
        <v>3405</v>
      </c>
      <c r="G217" s="221" t="s">
        <v>272</v>
      </c>
      <c r="H217" s="222">
        <v>80</v>
      </c>
      <c r="I217" s="223"/>
      <c r="J217" s="223"/>
      <c r="K217" s="224">
        <f>ROUND(P217*H217,2)</f>
        <v>0</v>
      </c>
      <c r="L217" s="220" t="s">
        <v>22</v>
      </c>
      <c r="M217" s="46"/>
      <c r="N217" s="225" t="s">
        <v>22</v>
      </c>
      <c r="O217" s="226" t="s">
        <v>46</v>
      </c>
      <c r="P217" s="227">
        <f>I217+J217</f>
        <v>0</v>
      </c>
      <c r="Q217" s="227">
        <f>ROUND(I217*H217,2)</f>
        <v>0</v>
      </c>
      <c r="R217" s="227">
        <f>ROUND(J217*H217,2)</f>
        <v>0</v>
      </c>
      <c r="S217" s="86"/>
      <c r="T217" s="228">
        <f>S217*H217</f>
        <v>0</v>
      </c>
      <c r="U217" s="228">
        <v>0.00050000000000000001</v>
      </c>
      <c r="V217" s="228">
        <f>U217*H217</f>
        <v>0.040000000000000001</v>
      </c>
      <c r="W217" s="228">
        <v>0</v>
      </c>
      <c r="X217" s="229">
        <f>W217*H217</f>
        <v>0</v>
      </c>
      <c r="Y217" s="40"/>
      <c r="Z217" s="40"/>
      <c r="AA217" s="40"/>
      <c r="AB217" s="40"/>
      <c r="AC217" s="40"/>
      <c r="AD217" s="40"/>
      <c r="AE217" s="40"/>
      <c r="AR217" s="230" t="s">
        <v>302</v>
      </c>
      <c r="AT217" s="230" t="s">
        <v>213</v>
      </c>
      <c r="AU217" s="230" t="s">
        <v>86</v>
      </c>
      <c r="AY217" s="19" t="s">
        <v>211</v>
      </c>
      <c r="BE217" s="231">
        <f>IF(O217="základní",K217,0)</f>
        <v>0</v>
      </c>
      <c r="BF217" s="231">
        <f>IF(O217="snížená",K217,0)</f>
        <v>0</v>
      </c>
      <c r="BG217" s="231">
        <f>IF(O217="zákl. přenesená",K217,0)</f>
        <v>0</v>
      </c>
      <c r="BH217" s="231">
        <f>IF(O217="sníž. přenesená",K217,0)</f>
        <v>0</v>
      </c>
      <c r="BI217" s="231">
        <f>IF(O217="nulová",K217,0)</f>
        <v>0</v>
      </c>
      <c r="BJ217" s="19" t="s">
        <v>84</v>
      </c>
      <c r="BK217" s="231">
        <f>ROUND(P217*H217,2)</f>
        <v>0</v>
      </c>
      <c r="BL217" s="19" t="s">
        <v>302</v>
      </c>
      <c r="BM217" s="230" t="s">
        <v>3406</v>
      </c>
    </row>
    <row r="218" s="2" customFormat="1">
      <c r="A218" s="40"/>
      <c r="B218" s="41"/>
      <c r="C218" s="42"/>
      <c r="D218" s="232" t="s">
        <v>220</v>
      </c>
      <c r="E218" s="42"/>
      <c r="F218" s="233" t="s">
        <v>3407</v>
      </c>
      <c r="G218" s="42"/>
      <c r="H218" s="42"/>
      <c r="I218" s="234"/>
      <c r="J218" s="234"/>
      <c r="K218" s="42"/>
      <c r="L218" s="42"/>
      <c r="M218" s="46"/>
      <c r="N218" s="235"/>
      <c r="O218" s="236"/>
      <c r="P218" s="86"/>
      <c r="Q218" s="86"/>
      <c r="R218" s="86"/>
      <c r="S218" s="86"/>
      <c r="T218" s="86"/>
      <c r="U218" s="86"/>
      <c r="V218" s="86"/>
      <c r="W218" s="86"/>
      <c r="X218" s="87"/>
      <c r="Y218" s="40"/>
      <c r="Z218" s="40"/>
      <c r="AA218" s="40"/>
      <c r="AB218" s="40"/>
      <c r="AC218" s="40"/>
      <c r="AD218" s="40"/>
      <c r="AE218" s="40"/>
      <c r="AT218" s="19" t="s">
        <v>220</v>
      </c>
      <c r="AU218" s="19" t="s">
        <v>86</v>
      </c>
    </row>
    <row r="219" s="2" customFormat="1" ht="16.5" customHeight="1">
      <c r="A219" s="40"/>
      <c r="B219" s="41"/>
      <c r="C219" s="218" t="s">
        <v>482</v>
      </c>
      <c r="D219" s="218" t="s">
        <v>213</v>
      </c>
      <c r="E219" s="219" t="s">
        <v>3408</v>
      </c>
      <c r="F219" s="220" t="s">
        <v>3409</v>
      </c>
      <c r="G219" s="221" t="s">
        <v>272</v>
      </c>
      <c r="H219" s="222">
        <v>80</v>
      </c>
      <c r="I219" s="223"/>
      <c r="J219" s="223"/>
      <c r="K219" s="224">
        <f>ROUND(P219*H219,2)</f>
        <v>0</v>
      </c>
      <c r="L219" s="220" t="s">
        <v>22</v>
      </c>
      <c r="M219" s="46"/>
      <c r="N219" s="225" t="s">
        <v>22</v>
      </c>
      <c r="O219" s="226" t="s">
        <v>46</v>
      </c>
      <c r="P219" s="227">
        <f>I219+J219</f>
        <v>0</v>
      </c>
      <c r="Q219" s="227">
        <f>ROUND(I219*H219,2)</f>
        <v>0</v>
      </c>
      <c r="R219" s="227">
        <f>ROUND(J219*H219,2)</f>
        <v>0</v>
      </c>
      <c r="S219" s="86"/>
      <c r="T219" s="228">
        <f>S219*H219</f>
        <v>0</v>
      </c>
      <c r="U219" s="228">
        <v>0.012</v>
      </c>
      <c r="V219" s="228">
        <f>U219*H219</f>
        <v>0.95999999999999996</v>
      </c>
      <c r="W219" s="228">
        <v>0</v>
      </c>
      <c r="X219" s="229">
        <f>W219*H219</f>
        <v>0</v>
      </c>
      <c r="Y219" s="40"/>
      <c r="Z219" s="40"/>
      <c r="AA219" s="40"/>
      <c r="AB219" s="40"/>
      <c r="AC219" s="40"/>
      <c r="AD219" s="40"/>
      <c r="AE219" s="40"/>
      <c r="AR219" s="230" t="s">
        <v>302</v>
      </c>
      <c r="AT219" s="230" t="s">
        <v>213</v>
      </c>
      <c r="AU219" s="230" t="s">
        <v>86</v>
      </c>
      <c r="AY219" s="19" t="s">
        <v>211</v>
      </c>
      <c r="BE219" s="231">
        <f>IF(O219="základní",K219,0)</f>
        <v>0</v>
      </c>
      <c r="BF219" s="231">
        <f>IF(O219="snížená",K219,0)</f>
        <v>0</v>
      </c>
      <c r="BG219" s="231">
        <f>IF(O219="zákl. přenesená",K219,0)</f>
        <v>0</v>
      </c>
      <c r="BH219" s="231">
        <f>IF(O219="sníž. přenesená",K219,0)</f>
        <v>0</v>
      </c>
      <c r="BI219" s="231">
        <f>IF(O219="nulová",K219,0)</f>
        <v>0</v>
      </c>
      <c r="BJ219" s="19" t="s">
        <v>84</v>
      </c>
      <c r="BK219" s="231">
        <f>ROUND(P219*H219,2)</f>
        <v>0</v>
      </c>
      <c r="BL219" s="19" t="s">
        <v>302</v>
      </c>
      <c r="BM219" s="230" t="s">
        <v>3410</v>
      </c>
    </row>
    <row r="220" s="2" customFormat="1">
      <c r="A220" s="40"/>
      <c r="B220" s="41"/>
      <c r="C220" s="42"/>
      <c r="D220" s="232" t="s">
        <v>220</v>
      </c>
      <c r="E220" s="42"/>
      <c r="F220" s="233" t="s">
        <v>3411</v>
      </c>
      <c r="G220" s="42"/>
      <c r="H220" s="42"/>
      <c r="I220" s="234"/>
      <c r="J220" s="234"/>
      <c r="K220" s="42"/>
      <c r="L220" s="42"/>
      <c r="M220" s="46"/>
      <c r="N220" s="235"/>
      <c r="O220" s="236"/>
      <c r="P220" s="86"/>
      <c r="Q220" s="86"/>
      <c r="R220" s="86"/>
      <c r="S220" s="86"/>
      <c r="T220" s="86"/>
      <c r="U220" s="86"/>
      <c r="V220" s="86"/>
      <c r="W220" s="86"/>
      <c r="X220" s="87"/>
      <c r="Y220" s="40"/>
      <c r="Z220" s="40"/>
      <c r="AA220" s="40"/>
      <c r="AB220" s="40"/>
      <c r="AC220" s="40"/>
      <c r="AD220" s="40"/>
      <c r="AE220" s="40"/>
      <c r="AT220" s="19" t="s">
        <v>220</v>
      </c>
      <c r="AU220" s="19" t="s">
        <v>86</v>
      </c>
    </row>
    <row r="221" s="2" customFormat="1" ht="16.5" customHeight="1">
      <c r="A221" s="40"/>
      <c r="B221" s="41"/>
      <c r="C221" s="218" t="s">
        <v>487</v>
      </c>
      <c r="D221" s="218" t="s">
        <v>213</v>
      </c>
      <c r="E221" s="219" t="s">
        <v>3412</v>
      </c>
      <c r="F221" s="220" t="s">
        <v>3413</v>
      </c>
      <c r="G221" s="221" t="s">
        <v>272</v>
      </c>
      <c r="H221" s="222">
        <v>80</v>
      </c>
      <c r="I221" s="223"/>
      <c r="J221" s="223"/>
      <c r="K221" s="224">
        <f>ROUND(P221*H221,2)</f>
        <v>0</v>
      </c>
      <c r="L221" s="220" t="s">
        <v>22</v>
      </c>
      <c r="M221" s="46"/>
      <c r="N221" s="225" t="s">
        <v>22</v>
      </c>
      <c r="O221" s="226" t="s">
        <v>46</v>
      </c>
      <c r="P221" s="227">
        <f>I221+J221</f>
        <v>0</v>
      </c>
      <c r="Q221" s="227">
        <f>ROUND(I221*H221,2)</f>
        <v>0</v>
      </c>
      <c r="R221" s="227">
        <f>ROUND(J221*H221,2)</f>
        <v>0</v>
      </c>
      <c r="S221" s="86"/>
      <c r="T221" s="228">
        <f>S221*H221</f>
        <v>0</v>
      </c>
      <c r="U221" s="228">
        <v>0.00029999999999999997</v>
      </c>
      <c r="V221" s="228">
        <f>U221*H221</f>
        <v>0.023999999999999997</v>
      </c>
      <c r="W221" s="228">
        <v>0</v>
      </c>
      <c r="X221" s="229">
        <f>W221*H221</f>
        <v>0</v>
      </c>
      <c r="Y221" s="40"/>
      <c r="Z221" s="40"/>
      <c r="AA221" s="40"/>
      <c r="AB221" s="40"/>
      <c r="AC221" s="40"/>
      <c r="AD221" s="40"/>
      <c r="AE221" s="40"/>
      <c r="AR221" s="230" t="s">
        <v>302</v>
      </c>
      <c r="AT221" s="230" t="s">
        <v>213</v>
      </c>
      <c r="AU221" s="230" t="s">
        <v>86</v>
      </c>
      <c r="AY221" s="19" t="s">
        <v>211</v>
      </c>
      <c r="BE221" s="231">
        <f>IF(O221="základní",K221,0)</f>
        <v>0</v>
      </c>
      <c r="BF221" s="231">
        <f>IF(O221="snížená",K221,0)</f>
        <v>0</v>
      </c>
      <c r="BG221" s="231">
        <f>IF(O221="zákl. přenesená",K221,0)</f>
        <v>0</v>
      </c>
      <c r="BH221" s="231">
        <f>IF(O221="sníž. přenesená",K221,0)</f>
        <v>0</v>
      </c>
      <c r="BI221" s="231">
        <f>IF(O221="nulová",K221,0)</f>
        <v>0</v>
      </c>
      <c r="BJ221" s="19" t="s">
        <v>84</v>
      </c>
      <c r="BK221" s="231">
        <f>ROUND(P221*H221,2)</f>
        <v>0</v>
      </c>
      <c r="BL221" s="19" t="s">
        <v>302</v>
      </c>
      <c r="BM221" s="230" t="s">
        <v>3414</v>
      </c>
    </row>
    <row r="222" s="2" customFormat="1">
      <c r="A222" s="40"/>
      <c r="B222" s="41"/>
      <c r="C222" s="42"/>
      <c r="D222" s="232" t="s">
        <v>220</v>
      </c>
      <c r="E222" s="42"/>
      <c r="F222" s="233" t="s">
        <v>3415</v>
      </c>
      <c r="G222" s="42"/>
      <c r="H222" s="42"/>
      <c r="I222" s="234"/>
      <c r="J222" s="234"/>
      <c r="K222" s="42"/>
      <c r="L222" s="42"/>
      <c r="M222" s="46"/>
      <c r="N222" s="235"/>
      <c r="O222" s="236"/>
      <c r="P222" s="86"/>
      <c r="Q222" s="86"/>
      <c r="R222" s="86"/>
      <c r="S222" s="86"/>
      <c r="T222" s="86"/>
      <c r="U222" s="86"/>
      <c r="V222" s="86"/>
      <c r="W222" s="86"/>
      <c r="X222" s="87"/>
      <c r="Y222" s="40"/>
      <c r="Z222" s="40"/>
      <c r="AA222" s="40"/>
      <c r="AB222" s="40"/>
      <c r="AC222" s="40"/>
      <c r="AD222" s="40"/>
      <c r="AE222" s="40"/>
      <c r="AT222" s="19" t="s">
        <v>220</v>
      </c>
      <c r="AU222" s="19" t="s">
        <v>86</v>
      </c>
    </row>
    <row r="223" s="2" customFormat="1" ht="24.15" customHeight="1">
      <c r="A223" s="40"/>
      <c r="B223" s="41"/>
      <c r="C223" s="218" t="s">
        <v>490</v>
      </c>
      <c r="D223" s="218" t="s">
        <v>213</v>
      </c>
      <c r="E223" s="219" t="s">
        <v>3416</v>
      </c>
      <c r="F223" s="220" t="s">
        <v>3417</v>
      </c>
      <c r="G223" s="221" t="s">
        <v>272</v>
      </c>
      <c r="H223" s="222">
        <v>80</v>
      </c>
      <c r="I223" s="223"/>
      <c r="J223" s="223"/>
      <c r="K223" s="224">
        <f>ROUND(P223*H223,2)</f>
        <v>0</v>
      </c>
      <c r="L223" s="220" t="s">
        <v>22</v>
      </c>
      <c r="M223" s="46"/>
      <c r="N223" s="225" t="s">
        <v>22</v>
      </c>
      <c r="O223" s="226" t="s">
        <v>46</v>
      </c>
      <c r="P223" s="227">
        <f>I223+J223</f>
        <v>0</v>
      </c>
      <c r="Q223" s="227">
        <f>ROUND(I223*H223,2)</f>
        <v>0</v>
      </c>
      <c r="R223" s="227">
        <f>ROUND(J223*H223,2)</f>
        <v>0</v>
      </c>
      <c r="S223" s="86"/>
      <c r="T223" s="228">
        <f>S223*H223</f>
        <v>0</v>
      </c>
      <c r="U223" s="228">
        <v>0</v>
      </c>
      <c r="V223" s="228">
        <f>U223*H223</f>
        <v>0</v>
      </c>
      <c r="W223" s="228">
        <v>0</v>
      </c>
      <c r="X223" s="229">
        <f>W223*H223</f>
        <v>0</v>
      </c>
      <c r="Y223" s="40"/>
      <c r="Z223" s="40"/>
      <c r="AA223" s="40"/>
      <c r="AB223" s="40"/>
      <c r="AC223" s="40"/>
      <c r="AD223" s="40"/>
      <c r="AE223" s="40"/>
      <c r="AR223" s="230" t="s">
        <v>302</v>
      </c>
      <c r="AT223" s="230" t="s">
        <v>213</v>
      </c>
      <c r="AU223" s="230" t="s">
        <v>86</v>
      </c>
      <c r="AY223" s="19" t="s">
        <v>211</v>
      </c>
      <c r="BE223" s="231">
        <f>IF(O223="základní",K223,0)</f>
        <v>0</v>
      </c>
      <c r="BF223" s="231">
        <f>IF(O223="snížená",K223,0)</f>
        <v>0</v>
      </c>
      <c r="BG223" s="231">
        <f>IF(O223="zákl. přenesená",K223,0)</f>
        <v>0</v>
      </c>
      <c r="BH223" s="231">
        <f>IF(O223="sníž. přenesená",K223,0)</f>
        <v>0</v>
      </c>
      <c r="BI223" s="231">
        <f>IF(O223="nulová",K223,0)</f>
        <v>0</v>
      </c>
      <c r="BJ223" s="19" t="s">
        <v>84</v>
      </c>
      <c r="BK223" s="231">
        <f>ROUND(P223*H223,2)</f>
        <v>0</v>
      </c>
      <c r="BL223" s="19" t="s">
        <v>302</v>
      </c>
      <c r="BM223" s="230" t="s">
        <v>3418</v>
      </c>
    </row>
    <row r="224" s="2" customFormat="1">
      <c r="A224" s="40"/>
      <c r="B224" s="41"/>
      <c r="C224" s="42"/>
      <c r="D224" s="232" t="s">
        <v>220</v>
      </c>
      <c r="E224" s="42"/>
      <c r="F224" s="233" t="s">
        <v>3417</v>
      </c>
      <c r="G224" s="42"/>
      <c r="H224" s="42"/>
      <c r="I224" s="234"/>
      <c r="J224" s="234"/>
      <c r="K224" s="42"/>
      <c r="L224" s="42"/>
      <c r="M224" s="46"/>
      <c r="N224" s="235"/>
      <c r="O224" s="236"/>
      <c r="P224" s="86"/>
      <c r="Q224" s="86"/>
      <c r="R224" s="86"/>
      <c r="S224" s="86"/>
      <c r="T224" s="86"/>
      <c r="U224" s="86"/>
      <c r="V224" s="86"/>
      <c r="W224" s="86"/>
      <c r="X224" s="87"/>
      <c r="Y224" s="40"/>
      <c r="Z224" s="40"/>
      <c r="AA224" s="40"/>
      <c r="AB224" s="40"/>
      <c r="AC224" s="40"/>
      <c r="AD224" s="40"/>
      <c r="AE224" s="40"/>
      <c r="AT224" s="19" t="s">
        <v>220</v>
      </c>
      <c r="AU224" s="19" t="s">
        <v>86</v>
      </c>
    </row>
    <row r="225" s="2" customFormat="1" ht="16.5" customHeight="1">
      <c r="A225" s="40"/>
      <c r="B225" s="41"/>
      <c r="C225" s="218" t="s">
        <v>494</v>
      </c>
      <c r="D225" s="218" t="s">
        <v>213</v>
      </c>
      <c r="E225" s="219" t="s">
        <v>3419</v>
      </c>
      <c r="F225" s="220" t="s">
        <v>3420</v>
      </c>
      <c r="G225" s="221" t="s">
        <v>345</v>
      </c>
      <c r="H225" s="222">
        <v>30</v>
      </c>
      <c r="I225" s="223"/>
      <c r="J225" s="223"/>
      <c r="K225" s="224">
        <f>ROUND(P225*H225,2)</f>
        <v>0</v>
      </c>
      <c r="L225" s="220" t="s">
        <v>22</v>
      </c>
      <c r="M225" s="46"/>
      <c r="N225" s="225" t="s">
        <v>22</v>
      </c>
      <c r="O225" s="226" t="s">
        <v>46</v>
      </c>
      <c r="P225" s="227">
        <f>I225+J225</f>
        <v>0</v>
      </c>
      <c r="Q225" s="227">
        <f>ROUND(I225*H225,2)</f>
        <v>0</v>
      </c>
      <c r="R225" s="227">
        <f>ROUND(J225*H225,2)</f>
        <v>0</v>
      </c>
      <c r="S225" s="86"/>
      <c r="T225" s="228">
        <f>S225*H225</f>
        <v>0</v>
      </c>
      <c r="U225" s="228">
        <v>2.464E-06</v>
      </c>
      <c r="V225" s="228">
        <f>U225*H225</f>
        <v>7.3919999999999997E-05</v>
      </c>
      <c r="W225" s="228">
        <v>0</v>
      </c>
      <c r="X225" s="229">
        <f>W225*H225</f>
        <v>0</v>
      </c>
      <c r="Y225" s="40"/>
      <c r="Z225" s="40"/>
      <c r="AA225" s="40"/>
      <c r="AB225" s="40"/>
      <c r="AC225" s="40"/>
      <c r="AD225" s="40"/>
      <c r="AE225" s="40"/>
      <c r="AR225" s="230" t="s">
        <v>302</v>
      </c>
      <c r="AT225" s="230" t="s">
        <v>213</v>
      </c>
      <c r="AU225" s="230" t="s">
        <v>86</v>
      </c>
      <c r="AY225" s="19" t="s">
        <v>211</v>
      </c>
      <c r="BE225" s="231">
        <f>IF(O225="základní",K225,0)</f>
        <v>0</v>
      </c>
      <c r="BF225" s="231">
        <f>IF(O225="snížená",K225,0)</f>
        <v>0</v>
      </c>
      <c r="BG225" s="231">
        <f>IF(O225="zákl. přenesená",K225,0)</f>
        <v>0</v>
      </c>
      <c r="BH225" s="231">
        <f>IF(O225="sníž. přenesená",K225,0)</f>
        <v>0</v>
      </c>
      <c r="BI225" s="231">
        <f>IF(O225="nulová",K225,0)</f>
        <v>0</v>
      </c>
      <c r="BJ225" s="19" t="s">
        <v>84</v>
      </c>
      <c r="BK225" s="231">
        <f>ROUND(P225*H225,2)</f>
        <v>0</v>
      </c>
      <c r="BL225" s="19" t="s">
        <v>302</v>
      </c>
      <c r="BM225" s="230" t="s">
        <v>3421</v>
      </c>
    </row>
    <row r="226" s="2" customFormat="1">
      <c r="A226" s="40"/>
      <c r="B226" s="41"/>
      <c r="C226" s="42"/>
      <c r="D226" s="232" t="s">
        <v>220</v>
      </c>
      <c r="E226" s="42"/>
      <c r="F226" s="233" t="s">
        <v>3422</v>
      </c>
      <c r="G226" s="42"/>
      <c r="H226" s="42"/>
      <c r="I226" s="234"/>
      <c r="J226" s="234"/>
      <c r="K226" s="42"/>
      <c r="L226" s="42"/>
      <c r="M226" s="46"/>
      <c r="N226" s="235"/>
      <c r="O226" s="236"/>
      <c r="P226" s="86"/>
      <c r="Q226" s="86"/>
      <c r="R226" s="86"/>
      <c r="S226" s="86"/>
      <c r="T226" s="86"/>
      <c r="U226" s="86"/>
      <c r="V226" s="86"/>
      <c r="W226" s="86"/>
      <c r="X226" s="87"/>
      <c r="Y226" s="40"/>
      <c r="Z226" s="40"/>
      <c r="AA226" s="40"/>
      <c r="AB226" s="40"/>
      <c r="AC226" s="40"/>
      <c r="AD226" s="40"/>
      <c r="AE226" s="40"/>
      <c r="AT226" s="19" t="s">
        <v>220</v>
      </c>
      <c r="AU226" s="19" t="s">
        <v>86</v>
      </c>
    </row>
    <row r="227" s="2" customFormat="1" ht="16.5" customHeight="1">
      <c r="A227" s="40"/>
      <c r="B227" s="41"/>
      <c r="C227" s="218" t="s">
        <v>500</v>
      </c>
      <c r="D227" s="218" t="s">
        <v>213</v>
      </c>
      <c r="E227" s="219" t="s">
        <v>3423</v>
      </c>
      <c r="F227" s="220" t="s">
        <v>3424</v>
      </c>
      <c r="G227" s="221" t="s">
        <v>345</v>
      </c>
      <c r="H227" s="222">
        <v>20</v>
      </c>
      <c r="I227" s="223"/>
      <c r="J227" s="223"/>
      <c r="K227" s="224">
        <f>ROUND(P227*H227,2)</f>
        <v>0</v>
      </c>
      <c r="L227" s="220" t="s">
        <v>22</v>
      </c>
      <c r="M227" s="46"/>
      <c r="N227" s="225" t="s">
        <v>22</v>
      </c>
      <c r="O227" s="226" t="s">
        <v>46</v>
      </c>
      <c r="P227" s="227">
        <f>I227+J227</f>
        <v>0</v>
      </c>
      <c r="Q227" s="227">
        <f>ROUND(I227*H227,2)</f>
        <v>0</v>
      </c>
      <c r="R227" s="227">
        <f>ROUND(J227*H227,2)</f>
        <v>0</v>
      </c>
      <c r="S227" s="86"/>
      <c r="T227" s="228">
        <f>S227*H227</f>
        <v>0</v>
      </c>
      <c r="U227" s="228">
        <v>0</v>
      </c>
      <c r="V227" s="228">
        <f>U227*H227</f>
        <v>0</v>
      </c>
      <c r="W227" s="228">
        <v>0.00029999999999999997</v>
      </c>
      <c r="X227" s="229">
        <f>W227*H227</f>
        <v>0.0059999999999999993</v>
      </c>
      <c r="Y227" s="40"/>
      <c r="Z227" s="40"/>
      <c r="AA227" s="40"/>
      <c r="AB227" s="40"/>
      <c r="AC227" s="40"/>
      <c r="AD227" s="40"/>
      <c r="AE227" s="40"/>
      <c r="AR227" s="230" t="s">
        <v>302</v>
      </c>
      <c r="AT227" s="230" t="s">
        <v>213</v>
      </c>
      <c r="AU227" s="230" t="s">
        <v>86</v>
      </c>
      <c r="AY227" s="19" t="s">
        <v>211</v>
      </c>
      <c r="BE227" s="231">
        <f>IF(O227="základní",K227,0)</f>
        <v>0</v>
      </c>
      <c r="BF227" s="231">
        <f>IF(O227="snížená",K227,0)</f>
        <v>0</v>
      </c>
      <c r="BG227" s="231">
        <f>IF(O227="zákl. přenesená",K227,0)</f>
        <v>0</v>
      </c>
      <c r="BH227" s="231">
        <f>IF(O227="sníž. přenesená",K227,0)</f>
        <v>0</v>
      </c>
      <c r="BI227" s="231">
        <f>IF(O227="nulová",K227,0)</f>
        <v>0</v>
      </c>
      <c r="BJ227" s="19" t="s">
        <v>84</v>
      </c>
      <c r="BK227" s="231">
        <f>ROUND(P227*H227,2)</f>
        <v>0</v>
      </c>
      <c r="BL227" s="19" t="s">
        <v>302</v>
      </c>
      <c r="BM227" s="230" t="s">
        <v>3425</v>
      </c>
    </row>
    <row r="228" s="2" customFormat="1">
      <c r="A228" s="40"/>
      <c r="B228" s="41"/>
      <c r="C228" s="42"/>
      <c r="D228" s="232" t="s">
        <v>220</v>
      </c>
      <c r="E228" s="42"/>
      <c r="F228" s="233" t="s">
        <v>3426</v>
      </c>
      <c r="G228" s="42"/>
      <c r="H228" s="42"/>
      <c r="I228" s="234"/>
      <c r="J228" s="234"/>
      <c r="K228" s="42"/>
      <c r="L228" s="42"/>
      <c r="M228" s="46"/>
      <c r="N228" s="235"/>
      <c r="O228" s="236"/>
      <c r="P228" s="86"/>
      <c r="Q228" s="86"/>
      <c r="R228" s="86"/>
      <c r="S228" s="86"/>
      <c r="T228" s="86"/>
      <c r="U228" s="86"/>
      <c r="V228" s="86"/>
      <c r="W228" s="86"/>
      <c r="X228" s="87"/>
      <c r="Y228" s="40"/>
      <c r="Z228" s="40"/>
      <c r="AA228" s="40"/>
      <c r="AB228" s="40"/>
      <c r="AC228" s="40"/>
      <c r="AD228" s="40"/>
      <c r="AE228" s="40"/>
      <c r="AT228" s="19" t="s">
        <v>220</v>
      </c>
      <c r="AU228" s="19" t="s">
        <v>86</v>
      </c>
    </row>
    <row r="229" s="2" customFormat="1" ht="16.5" customHeight="1">
      <c r="A229" s="40"/>
      <c r="B229" s="41"/>
      <c r="C229" s="218" t="s">
        <v>507</v>
      </c>
      <c r="D229" s="218" t="s">
        <v>213</v>
      </c>
      <c r="E229" s="219" t="s">
        <v>3427</v>
      </c>
      <c r="F229" s="220" t="s">
        <v>3428</v>
      </c>
      <c r="G229" s="221" t="s">
        <v>345</v>
      </c>
      <c r="H229" s="222">
        <v>50</v>
      </c>
      <c r="I229" s="223"/>
      <c r="J229" s="223"/>
      <c r="K229" s="224">
        <f>ROUND(P229*H229,2)</f>
        <v>0</v>
      </c>
      <c r="L229" s="220" t="s">
        <v>22</v>
      </c>
      <c r="M229" s="46"/>
      <c r="N229" s="225" t="s">
        <v>22</v>
      </c>
      <c r="O229" s="226" t="s">
        <v>46</v>
      </c>
      <c r="P229" s="227">
        <f>I229+J229</f>
        <v>0</v>
      </c>
      <c r="Q229" s="227">
        <f>ROUND(I229*H229,2)</f>
        <v>0</v>
      </c>
      <c r="R229" s="227">
        <f>ROUND(J229*H229,2)</f>
        <v>0</v>
      </c>
      <c r="S229" s="86"/>
      <c r="T229" s="228">
        <f>S229*H229</f>
        <v>0</v>
      </c>
      <c r="U229" s="228">
        <v>0</v>
      </c>
      <c r="V229" s="228">
        <f>U229*H229</f>
        <v>0</v>
      </c>
      <c r="W229" s="228">
        <v>0</v>
      </c>
      <c r="X229" s="229">
        <f>W229*H229</f>
        <v>0</v>
      </c>
      <c r="Y229" s="40"/>
      <c r="Z229" s="40"/>
      <c r="AA229" s="40"/>
      <c r="AB229" s="40"/>
      <c r="AC229" s="40"/>
      <c r="AD229" s="40"/>
      <c r="AE229" s="40"/>
      <c r="AR229" s="230" t="s">
        <v>302</v>
      </c>
      <c r="AT229" s="230" t="s">
        <v>213</v>
      </c>
      <c r="AU229" s="230" t="s">
        <v>86</v>
      </c>
      <c r="AY229" s="19" t="s">
        <v>211</v>
      </c>
      <c r="BE229" s="231">
        <f>IF(O229="základní",K229,0)</f>
        <v>0</v>
      </c>
      <c r="BF229" s="231">
        <f>IF(O229="snížená",K229,0)</f>
        <v>0</v>
      </c>
      <c r="BG229" s="231">
        <f>IF(O229="zákl. přenesená",K229,0)</f>
        <v>0</v>
      </c>
      <c r="BH229" s="231">
        <f>IF(O229="sníž. přenesená",K229,0)</f>
        <v>0</v>
      </c>
      <c r="BI229" s="231">
        <f>IF(O229="nulová",K229,0)</f>
        <v>0</v>
      </c>
      <c r="BJ229" s="19" t="s">
        <v>84</v>
      </c>
      <c r="BK229" s="231">
        <f>ROUND(P229*H229,2)</f>
        <v>0</v>
      </c>
      <c r="BL229" s="19" t="s">
        <v>302</v>
      </c>
      <c r="BM229" s="230" t="s">
        <v>3429</v>
      </c>
    </row>
    <row r="230" s="2" customFormat="1">
      <c r="A230" s="40"/>
      <c r="B230" s="41"/>
      <c r="C230" s="42"/>
      <c r="D230" s="232" t="s">
        <v>220</v>
      </c>
      <c r="E230" s="42"/>
      <c r="F230" s="233" t="s">
        <v>3428</v>
      </c>
      <c r="G230" s="42"/>
      <c r="H230" s="42"/>
      <c r="I230" s="234"/>
      <c r="J230" s="234"/>
      <c r="K230" s="42"/>
      <c r="L230" s="42"/>
      <c r="M230" s="46"/>
      <c r="N230" s="235"/>
      <c r="O230" s="236"/>
      <c r="P230" s="86"/>
      <c r="Q230" s="86"/>
      <c r="R230" s="86"/>
      <c r="S230" s="86"/>
      <c r="T230" s="86"/>
      <c r="U230" s="86"/>
      <c r="V230" s="86"/>
      <c r="W230" s="86"/>
      <c r="X230" s="87"/>
      <c r="Y230" s="40"/>
      <c r="Z230" s="40"/>
      <c r="AA230" s="40"/>
      <c r="AB230" s="40"/>
      <c r="AC230" s="40"/>
      <c r="AD230" s="40"/>
      <c r="AE230" s="40"/>
      <c r="AT230" s="19" t="s">
        <v>220</v>
      </c>
      <c r="AU230" s="19" t="s">
        <v>86</v>
      </c>
    </row>
    <row r="231" s="2" customFormat="1" ht="16.5" customHeight="1">
      <c r="A231" s="40"/>
      <c r="B231" s="41"/>
      <c r="C231" s="218" t="s">
        <v>515</v>
      </c>
      <c r="D231" s="218" t="s">
        <v>213</v>
      </c>
      <c r="E231" s="219" t="s">
        <v>3430</v>
      </c>
      <c r="F231" s="220" t="s">
        <v>3431</v>
      </c>
      <c r="G231" s="221" t="s">
        <v>345</v>
      </c>
      <c r="H231" s="222">
        <v>20</v>
      </c>
      <c r="I231" s="223"/>
      <c r="J231" s="223"/>
      <c r="K231" s="224">
        <f>ROUND(P231*H231,2)</f>
        <v>0</v>
      </c>
      <c r="L231" s="220" t="s">
        <v>22</v>
      </c>
      <c r="M231" s="46"/>
      <c r="N231" s="225" t="s">
        <v>22</v>
      </c>
      <c r="O231" s="226" t="s">
        <v>46</v>
      </c>
      <c r="P231" s="227">
        <f>I231+J231</f>
        <v>0</v>
      </c>
      <c r="Q231" s="227">
        <f>ROUND(I231*H231,2)</f>
        <v>0</v>
      </c>
      <c r="R231" s="227">
        <f>ROUND(J231*H231,2)</f>
        <v>0</v>
      </c>
      <c r="S231" s="86"/>
      <c r="T231" s="228">
        <f>S231*H231</f>
        <v>0</v>
      </c>
      <c r="U231" s="228">
        <v>1.26999E-05</v>
      </c>
      <c r="V231" s="228">
        <f>U231*H231</f>
        <v>0.00025399800000000002</v>
      </c>
      <c r="W231" s="228">
        <v>0</v>
      </c>
      <c r="X231" s="229">
        <f>W231*H231</f>
        <v>0</v>
      </c>
      <c r="Y231" s="40"/>
      <c r="Z231" s="40"/>
      <c r="AA231" s="40"/>
      <c r="AB231" s="40"/>
      <c r="AC231" s="40"/>
      <c r="AD231" s="40"/>
      <c r="AE231" s="40"/>
      <c r="AR231" s="230" t="s">
        <v>302</v>
      </c>
      <c r="AT231" s="230" t="s">
        <v>213</v>
      </c>
      <c r="AU231" s="230" t="s">
        <v>86</v>
      </c>
      <c r="AY231" s="19" t="s">
        <v>211</v>
      </c>
      <c r="BE231" s="231">
        <f>IF(O231="základní",K231,0)</f>
        <v>0</v>
      </c>
      <c r="BF231" s="231">
        <f>IF(O231="snížená",K231,0)</f>
        <v>0</v>
      </c>
      <c r="BG231" s="231">
        <f>IF(O231="zákl. přenesená",K231,0)</f>
        <v>0</v>
      </c>
      <c r="BH231" s="231">
        <f>IF(O231="sníž. přenesená",K231,0)</f>
        <v>0</v>
      </c>
      <c r="BI231" s="231">
        <f>IF(O231="nulová",K231,0)</f>
        <v>0</v>
      </c>
      <c r="BJ231" s="19" t="s">
        <v>84</v>
      </c>
      <c r="BK231" s="231">
        <f>ROUND(P231*H231,2)</f>
        <v>0</v>
      </c>
      <c r="BL231" s="19" t="s">
        <v>302</v>
      </c>
      <c r="BM231" s="230" t="s">
        <v>3432</v>
      </c>
    </row>
    <row r="232" s="2" customFormat="1">
      <c r="A232" s="40"/>
      <c r="B232" s="41"/>
      <c r="C232" s="42"/>
      <c r="D232" s="232" t="s">
        <v>220</v>
      </c>
      <c r="E232" s="42"/>
      <c r="F232" s="233" t="s">
        <v>3433</v>
      </c>
      <c r="G232" s="42"/>
      <c r="H232" s="42"/>
      <c r="I232" s="234"/>
      <c r="J232" s="234"/>
      <c r="K232" s="42"/>
      <c r="L232" s="42"/>
      <c r="M232" s="46"/>
      <c r="N232" s="235"/>
      <c r="O232" s="236"/>
      <c r="P232" s="86"/>
      <c r="Q232" s="86"/>
      <c r="R232" s="86"/>
      <c r="S232" s="86"/>
      <c r="T232" s="86"/>
      <c r="U232" s="86"/>
      <c r="V232" s="86"/>
      <c r="W232" s="86"/>
      <c r="X232" s="87"/>
      <c r="Y232" s="40"/>
      <c r="Z232" s="40"/>
      <c r="AA232" s="40"/>
      <c r="AB232" s="40"/>
      <c r="AC232" s="40"/>
      <c r="AD232" s="40"/>
      <c r="AE232" s="40"/>
      <c r="AT232" s="19" t="s">
        <v>220</v>
      </c>
      <c r="AU232" s="19" t="s">
        <v>86</v>
      </c>
    </row>
    <row r="233" s="2" customFormat="1" ht="16.5" customHeight="1">
      <c r="A233" s="40"/>
      <c r="B233" s="41"/>
      <c r="C233" s="218" t="s">
        <v>521</v>
      </c>
      <c r="D233" s="218" t="s">
        <v>213</v>
      </c>
      <c r="E233" s="219" t="s">
        <v>3434</v>
      </c>
      <c r="F233" s="220" t="s">
        <v>3435</v>
      </c>
      <c r="G233" s="221" t="s">
        <v>272</v>
      </c>
      <c r="H233" s="222">
        <v>80</v>
      </c>
      <c r="I233" s="223"/>
      <c r="J233" s="223"/>
      <c r="K233" s="224">
        <f>ROUND(P233*H233,2)</f>
        <v>0</v>
      </c>
      <c r="L233" s="220" t="s">
        <v>22</v>
      </c>
      <c r="M233" s="46"/>
      <c r="N233" s="225" t="s">
        <v>22</v>
      </c>
      <c r="O233" s="226" t="s">
        <v>46</v>
      </c>
      <c r="P233" s="227">
        <f>I233+J233</f>
        <v>0</v>
      </c>
      <c r="Q233" s="227">
        <f>ROUND(I233*H233,2)</f>
        <v>0</v>
      </c>
      <c r="R233" s="227">
        <f>ROUND(J233*H233,2)</f>
        <v>0</v>
      </c>
      <c r="S233" s="86"/>
      <c r="T233" s="228">
        <f>S233*H233</f>
        <v>0</v>
      </c>
      <c r="U233" s="228">
        <v>0</v>
      </c>
      <c r="V233" s="228">
        <f>U233*H233</f>
        <v>0</v>
      </c>
      <c r="W233" s="228">
        <v>0</v>
      </c>
      <c r="X233" s="229">
        <f>W233*H233</f>
        <v>0</v>
      </c>
      <c r="Y233" s="40"/>
      <c r="Z233" s="40"/>
      <c r="AA233" s="40"/>
      <c r="AB233" s="40"/>
      <c r="AC233" s="40"/>
      <c r="AD233" s="40"/>
      <c r="AE233" s="40"/>
      <c r="AR233" s="230" t="s">
        <v>302</v>
      </c>
      <c r="AT233" s="230" t="s">
        <v>213</v>
      </c>
      <c r="AU233" s="230" t="s">
        <v>86</v>
      </c>
      <c r="AY233" s="19" t="s">
        <v>211</v>
      </c>
      <c r="BE233" s="231">
        <f>IF(O233="základní",K233,0)</f>
        <v>0</v>
      </c>
      <c r="BF233" s="231">
        <f>IF(O233="snížená",K233,0)</f>
        <v>0</v>
      </c>
      <c r="BG233" s="231">
        <f>IF(O233="zákl. přenesená",K233,0)</f>
        <v>0</v>
      </c>
      <c r="BH233" s="231">
        <f>IF(O233="sníž. přenesená",K233,0)</f>
        <v>0</v>
      </c>
      <c r="BI233" s="231">
        <f>IF(O233="nulová",K233,0)</f>
        <v>0</v>
      </c>
      <c r="BJ233" s="19" t="s">
        <v>84</v>
      </c>
      <c r="BK233" s="231">
        <f>ROUND(P233*H233,2)</f>
        <v>0</v>
      </c>
      <c r="BL233" s="19" t="s">
        <v>302</v>
      </c>
      <c r="BM233" s="230" t="s">
        <v>3436</v>
      </c>
    </row>
    <row r="234" s="2" customFormat="1">
      <c r="A234" s="40"/>
      <c r="B234" s="41"/>
      <c r="C234" s="42"/>
      <c r="D234" s="232" t="s">
        <v>220</v>
      </c>
      <c r="E234" s="42"/>
      <c r="F234" s="233" t="s">
        <v>3437</v>
      </c>
      <c r="G234" s="42"/>
      <c r="H234" s="42"/>
      <c r="I234" s="234"/>
      <c r="J234" s="234"/>
      <c r="K234" s="42"/>
      <c r="L234" s="42"/>
      <c r="M234" s="46"/>
      <c r="N234" s="235"/>
      <c r="O234" s="236"/>
      <c r="P234" s="86"/>
      <c r="Q234" s="86"/>
      <c r="R234" s="86"/>
      <c r="S234" s="86"/>
      <c r="T234" s="86"/>
      <c r="U234" s="86"/>
      <c r="V234" s="86"/>
      <c r="W234" s="86"/>
      <c r="X234" s="87"/>
      <c r="Y234" s="40"/>
      <c r="Z234" s="40"/>
      <c r="AA234" s="40"/>
      <c r="AB234" s="40"/>
      <c r="AC234" s="40"/>
      <c r="AD234" s="40"/>
      <c r="AE234" s="40"/>
      <c r="AT234" s="19" t="s">
        <v>220</v>
      </c>
      <c r="AU234" s="19" t="s">
        <v>86</v>
      </c>
    </row>
    <row r="235" s="2" customFormat="1" ht="16.5" customHeight="1">
      <c r="A235" s="40"/>
      <c r="B235" s="41"/>
      <c r="C235" s="218" t="s">
        <v>526</v>
      </c>
      <c r="D235" s="218" t="s">
        <v>213</v>
      </c>
      <c r="E235" s="219" t="s">
        <v>3438</v>
      </c>
      <c r="F235" s="220" t="s">
        <v>3439</v>
      </c>
      <c r="G235" s="221" t="s">
        <v>272</v>
      </c>
      <c r="H235" s="222">
        <v>80</v>
      </c>
      <c r="I235" s="223"/>
      <c r="J235" s="223"/>
      <c r="K235" s="224">
        <f>ROUND(P235*H235,2)</f>
        <v>0</v>
      </c>
      <c r="L235" s="220" t="s">
        <v>22</v>
      </c>
      <c r="M235" s="46"/>
      <c r="N235" s="225" t="s">
        <v>22</v>
      </c>
      <c r="O235" s="226" t="s">
        <v>46</v>
      </c>
      <c r="P235" s="227">
        <f>I235+J235</f>
        <v>0</v>
      </c>
      <c r="Q235" s="227">
        <f>ROUND(I235*H235,2)</f>
        <v>0</v>
      </c>
      <c r="R235" s="227">
        <f>ROUND(J235*H235,2)</f>
        <v>0</v>
      </c>
      <c r="S235" s="86"/>
      <c r="T235" s="228">
        <f>S235*H235</f>
        <v>0</v>
      </c>
      <c r="U235" s="228">
        <v>0</v>
      </c>
      <c r="V235" s="228">
        <f>U235*H235</f>
        <v>0</v>
      </c>
      <c r="W235" s="228">
        <v>0</v>
      </c>
      <c r="X235" s="229">
        <f>W235*H235</f>
        <v>0</v>
      </c>
      <c r="Y235" s="40"/>
      <c r="Z235" s="40"/>
      <c r="AA235" s="40"/>
      <c r="AB235" s="40"/>
      <c r="AC235" s="40"/>
      <c r="AD235" s="40"/>
      <c r="AE235" s="40"/>
      <c r="AR235" s="230" t="s">
        <v>302</v>
      </c>
      <c r="AT235" s="230" t="s">
        <v>213</v>
      </c>
      <c r="AU235" s="230" t="s">
        <v>86</v>
      </c>
      <c r="AY235" s="19" t="s">
        <v>211</v>
      </c>
      <c r="BE235" s="231">
        <f>IF(O235="základní",K235,0)</f>
        <v>0</v>
      </c>
      <c r="BF235" s="231">
        <f>IF(O235="snížená",K235,0)</f>
        <v>0</v>
      </c>
      <c r="BG235" s="231">
        <f>IF(O235="zákl. přenesená",K235,0)</f>
        <v>0</v>
      </c>
      <c r="BH235" s="231">
        <f>IF(O235="sníž. přenesená",K235,0)</f>
        <v>0</v>
      </c>
      <c r="BI235" s="231">
        <f>IF(O235="nulová",K235,0)</f>
        <v>0</v>
      </c>
      <c r="BJ235" s="19" t="s">
        <v>84</v>
      </c>
      <c r="BK235" s="231">
        <f>ROUND(P235*H235,2)</f>
        <v>0</v>
      </c>
      <c r="BL235" s="19" t="s">
        <v>302</v>
      </c>
      <c r="BM235" s="230" t="s">
        <v>3440</v>
      </c>
    </row>
    <row r="236" s="2" customFormat="1">
      <c r="A236" s="40"/>
      <c r="B236" s="41"/>
      <c r="C236" s="42"/>
      <c r="D236" s="232" t="s">
        <v>220</v>
      </c>
      <c r="E236" s="42"/>
      <c r="F236" s="233" t="s">
        <v>3441</v>
      </c>
      <c r="G236" s="42"/>
      <c r="H236" s="42"/>
      <c r="I236" s="234"/>
      <c r="J236" s="234"/>
      <c r="K236" s="42"/>
      <c r="L236" s="42"/>
      <c r="M236" s="46"/>
      <c r="N236" s="235"/>
      <c r="O236" s="236"/>
      <c r="P236" s="86"/>
      <c r="Q236" s="86"/>
      <c r="R236" s="86"/>
      <c r="S236" s="86"/>
      <c r="T236" s="86"/>
      <c r="U236" s="86"/>
      <c r="V236" s="86"/>
      <c r="W236" s="86"/>
      <c r="X236" s="87"/>
      <c r="Y236" s="40"/>
      <c r="Z236" s="40"/>
      <c r="AA236" s="40"/>
      <c r="AB236" s="40"/>
      <c r="AC236" s="40"/>
      <c r="AD236" s="40"/>
      <c r="AE236" s="40"/>
      <c r="AT236" s="19" t="s">
        <v>220</v>
      </c>
      <c r="AU236" s="19" t="s">
        <v>86</v>
      </c>
    </row>
    <row r="237" s="2" customFormat="1" ht="16.5" customHeight="1">
      <c r="A237" s="40"/>
      <c r="B237" s="41"/>
      <c r="C237" s="218" t="s">
        <v>531</v>
      </c>
      <c r="D237" s="218" t="s">
        <v>213</v>
      </c>
      <c r="E237" s="219" t="s">
        <v>3442</v>
      </c>
      <c r="F237" s="220" t="s">
        <v>3443</v>
      </c>
      <c r="G237" s="221" t="s">
        <v>3444</v>
      </c>
      <c r="H237" s="299"/>
      <c r="I237" s="223"/>
      <c r="J237" s="223"/>
      <c r="K237" s="224">
        <f>ROUND(P237*H237,2)</f>
        <v>0</v>
      </c>
      <c r="L237" s="220" t="s">
        <v>22</v>
      </c>
      <c r="M237" s="46"/>
      <c r="N237" s="225" t="s">
        <v>22</v>
      </c>
      <c r="O237" s="226" t="s">
        <v>46</v>
      </c>
      <c r="P237" s="227">
        <f>I237+J237</f>
        <v>0</v>
      </c>
      <c r="Q237" s="227">
        <f>ROUND(I237*H237,2)</f>
        <v>0</v>
      </c>
      <c r="R237" s="227">
        <f>ROUND(J237*H237,2)</f>
        <v>0</v>
      </c>
      <c r="S237" s="86"/>
      <c r="T237" s="228">
        <f>S237*H237</f>
        <v>0</v>
      </c>
      <c r="U237" s="228">
        <v>0</v>
      </c>
      <c r="V237" s="228">
        <f>U237*H237</f>
        <v>0</v>
      </c>
      <c r="W237" s="228">
        <v>0</v>
      </c>
      <c r="X237" s="229">
        <f>W237*H237</f>
        <v>0</v>
      </c>
      <c r="Y237" s="40"/>
      <c r="Z237" s="40"/>
      <c r="AA237" s="40"/>
      <c r="AB237" s="40"/>
      <c r="AC237" s="40"/>
      <c r="AD237" s="40"/>
      <c r="AE237" s="40"/>
      <c r="AR237" s="230" t="s">
        <v>302</v>
      </c>
      <c r="AT237" s="230" t="s">
        <v>213</v>
      </c>
      <c r="AU237" s="230" t="s">
        <v>86</v>
      </c>
      <c r="AY237" s="19" t="s">
        <v>211</v>
      </c>
      <c r="BE237" s="231">
        <f>IF(O237="základní",K237,0)</f>
        <v>0</v>
      </c>
      <c r="BF237" s="231">
        <f>IF(O237="snížená",K237,0)</f>
        <v>0</v>
      </c>
      <c r="BG237" s="231">
        <f>IF(O237="zákl. přenesená",K237,0)</f>
        <v>0</v>
      </c>
      <c r="BH237" s="231">
        <f>IF(O237="sníž. přenesená",K237,0)</f>
        <v>0</v>
      </c>
      <c r="BI237" s="231">
        <f>IF(O237="nulová",K237,0)</f>
        <v>0</v>
      </c>
      <c r="BJ237" s="19" t="s">
        <v>84</v>
      </c>
      <c r="BK237" s="231">
        <f>ROUND(P237*H237,2)</f>
        <v>0</v>
      </c>
      <c r="BL237" s="19" t="s">
        <v>302</v>
      </c>
      <c r="BM237" s="230" t="s">
        <v>3445</v>
      </c>
    </row>
    <row r="238" s="2" customFormat="1">
      <c r="A238" s="40"/>
      <c r="B238" s="41"/>
      <c r="C238" s="42"/>
      <c r="D238" s="232" t="s">
        <v>220</v>
      </c>
      <c r="E238" s="42"/>
      <c r="F238" s="233" t="s">
        <v>3446</v>
      </c>
      <c r="G238" s="42"/>
      <c r="H238" s="42"/>
      <c r="I238" s="234"/>
      <c r="J238" s="234"/>
      <c r="K238" s="42"/>
      <c r="L238" s="42"/>
      <c r="M238" s="46"/>
      <c r="N238" s="235"/>
      <c r="O238" s="236"/>
      <c r="P238" s="86"/>
      <c r="Q238" s="86"/>
      <c r="R238" s="86"/>
      <c r="S238" s="86"/>
      <c r="T238" s="86"/>
      <c r="U238" s="86"/>
      <c r="V238" s="86"/>
      <c r="W238" s="86"/>
      <c r="X238" s="87"/>
      <c r="Y238" s="40"/>
      <c r="Z238" s="40"/>
      <c r="AA238" s="40"/>
      <c r="AB238" s="40"/>
      <c r="AC238" s="40"/>
      <c r="AD238" s="40"/>
      <c r="AE238" s="40"/>
      <c r="AT238" s="19" t="s">
        <v>220</v>
      </c>
      <c r="AU238" s="19" t="s">
        <v>86</v>
      </c>
    </row>
    <row r="239" s="12" customFormat="1" ht="22.8" customHeight="1">
      <c r="A239" s="12"/>
      <c r="B239" s="201"/>
      <c r="C239" s="202"/>
      <c r="D239" s="203" t="s">
        <v>76</v>
      </c>
      <c r="E239" s="216" t="s">
        <v>3447</v>
      </c>
      <c r="F239" s="216" t="s">
        <v>3448</v>
      </c>
      <c r="G239" s="202"/>
      <c r="H239" s="202"/>
      <c r="I239" s="205"/>
      <c r="J239" s="205"/>
      <c r="K239" s="217">
        <f>BK239</f>
        <v>0</v>
      </c>
      <c r="L239" s="202"/>
      <c r="M239" s="207"/>
      <c r="N239" s="208"/>
      <c r="O239" s="209"/>
      <c r="P239" s="209"/>
      <c r="Q239" s="210">
        <f>SUM(Q240:Q255)</f>
        <v>0</v>
      </c>
      <c r="R239" s="210">
        <f>SUM(R240:R255)</f>
        <v>0</v>
      </c>
      <c r="S239" s="209"/>
      <c r="T239" s="211">
        <f>SUM(T240:T255)</f>
        <v>0</v>
      </c>
      <c r="U239" s="209"/>
      <c r="V239" s="211">
        <f>SUM(V240:V255)</f>
        <v>0.027239999999999997</v>
      </c>
      <c r="W239" s="209"/>
      <c r="X239" s="212">
        <f>SUM(X240:X255)</f>
        <v>0.24526000000000001</v>
      </c>
      <c r="Y239" s="12"/>
      <c r="Z239" s="12"/>
      <c r="AA239" s="12"/>
      <c r="AB239" s="12"/>
      <c r="AC239" s="12"/>
      <c r="AD239" s="12"/>
      <c r="AE239" s="12"/>
      <c r="AR239" s="213" t="s">
        <v>86</v>
      </c>
      <c r="AT239" s="214" t="s">
        <v>76</v>
      </c>
      <c r="AU239" s="214" t="s">
        <v>84</v>
      </c>
      <c r="AY239" s="213" t="s">
        <v>211</v>
      </c>
      <c r="BK239" s="215">
        <f>SUM(BK240:BK255)</f>
        <v>0</v>
      </c>
    </row>
    <row r="240" s="2" customFormat="1" ht="16.5" customHeight="1">
      <c r="A240" s="40"/>
      <c r="B240" s="41"/>
      <c r="C240" s="218" t="s">
        <v>537</v>
      </c>
      <c r="D240" s="218" t="s">
        <v>213</v>
      </c>
      <c r="E240" s="219" t="s">
        <v>3449</v>
      </c>
      <c r="F240" s="220" t="s">
        <v>3450</v>
      </c>
      <c r="G240" s="221" t="s">
        <v>272</v>
      </c>
      <c r="H240" s="222">
        <v>3</v>
      </c>
      <c r="I240" s="223"/>
      <c r="J240" s="223"/>
      <c r="K240" s="224">
        <f>ROUND(P240*H240,2)</f>
        <v>0</v>
      </c>
      <c r="L240" s="220" t="s">
        <v>22</v>
      </c>
      <c r="M240" s="46"/>
      <c r="N240" s="225" t="s">
        <v>22</v>
      </c>
      <c r="O240" s="226" t="s">
        <v>46</v>
      </c>
      <c r="P240" s="227">
        <f>I240+J240</f>
        <v>0</v>
      </c>
      <c r="Q240" s="227">
        <f>ROUND(I240*H240,2)</f>
        <v>0</v>
      </c>
      <c r="R240" s="227">
        <f>ROUND(J240*H240,2)</f>
        <v>0</v>
      </c>
      <c r="S240" s="86"/>
      <c r="T240" s="228">
        <f>S240*H240</f>
        <v>0</v>
      </c>
      <c r="U240" s="228">
        <v>0</v>
      </c>
      <c r="V240" s="228">
        <f>U240*H240</f>
        <v>0</v>
      </c>
      <c r="W240" s="228">
        <v>0.081500000000000003</v>
      </c>
      <c r="X240" s="229">
        <f>W240*H240</f>
        <v>0.2445</v>
      </c>
      <c r="Y240" s="40"/>
      <c r="Z240" s="40"/>
      <c r="AA240" s="40"/>
      <c r="AB240" s="40"/>
      <c r="AC240" s="40"/>
      <c r="AD240" s="40"/>
      <c r="AE240" s="40"/>
      <c r="AR240" s="230" t="s">
        <v>302</v>
      </c>
      <c r="AT240" s="230" t="s">
        <v>213</v>
      </c>
      <c r="AU240" s="230" t="s">
        <v>86</v>
      </c>
      <c r="AY240" s="19" t="s">
        <v>211</v>
      </c>
      <c r="BE240" s="231">
        <f>IF(O240="základní",K240,0)</f>
        <v>0</v>
      </c>
      <c r="BF240" s="231">
        <f>IF(O240="snížená",K240,0)</f>
        <v>0</v>
      </c>
      <c r="BG240" s="231">
        <f>IF(O240="zákl. přenesená",K240,0)</f>
        <v>0</v>
      </c>
      <c r="BH240" s="231">
        <f>IF(O240="sníž. přenesená",K240,0)</f>
        <v>0</v>
      </c>
      <c r="BI240" s="231">
        <f>IF(O240="nulová",K240,0)</f>
        <v>0</v>
      </c>
      <c r="BJ240" s="19" t="s">
        <v>84</v>
      </c>
      <c r="BK240" s="231">
        <f>ROUND(P240*H240,2)</f>
        <v>0</v>
      </c>
      <c r="BL240" s="19" t="s">
        <v>302</v>
      </c>
      <c r="BM240" s="230" t="s">
        <v>3451</v>
      </c>
    </row>
    <row r="241" s="2" customFormat="1">
      <c r="A241" s="40"/>
      <c r="B241" s="41"/>
      <c r="C241" s="42"/>
      <c r="D241" s="232" t="s">
        <v>220</v>
      </c>
      <c r="E241" s="42"/>
      <c r="F241" s="233" t="s">
        <v>3452</v>
      </c>
      <c r="G241" s="42"/>
      <c r="H241" s="42"/>
      <c r="I241" s="234"/>
      <c r="J241" s="234"/>
      <c r="K241" s="42"/>
      <c r="L241" s="42"/>
      <c r="M241" s="46"/>
      <c r="N241" s="235"/>
      <c r="O241" s="236"/>
      <c r="P241" s="86"/>
      <c r="Q241" s="86"/>
      <c r="R241" s="86"/>
      <c r="S241" s="86"/>
      <c r="T241" s="86"/>
      <c r="U241" s="86"/>
      <c r="V241" s="86"/>
      <c r="W241" s="86"/>
      <c r="X241" s="87"/>
      <c r="Y241" s="40"/>
      <c r="Z241" s="40"/>
      <c r="AA241" s="40"/>
      <c r="AB241" s="40"/>
      <c r="AC241" s="40"/>
      <c r="AD241" s="40"/>
      <c r="AE241" s="40"/>
      <c r="AT241" s="19" t="s">
        <v>220</v>
      </c>
      <c r="AU241" s="19" t="s">
        <v>86</v>
      </c>
    </row>
    <row r="242" s="2" customFormat="1" ht="21.75" customHeight="1">
      <c r="A242" s="40"/>
      <c r="B242" s="41"/>
      <c r="C242" s="218" t="s">
        <v>542</v>
      </c>
      <c r="D242" s="218" t="s">
        <v>213</v>
      </c>
      <c r="E242" s="219" t="s">
        <v>3453</v>
      </c>
      <c r="F242" s="220" t="s">
        <v>3454</v>
      </c>
      <c r="G242" s="221" t="s">
        <v>272</v>
      </c>
      <c r="H242" s="222">
        <v>3</v>
      </c>
      <c r="I242" s="223"/>
      <c r="J242" s="223"/>
      <c r="K242" s="224">
        <f>ROUND(P242*H242,2)</f>
        <v>0</v>
      </c>
      <c r="L242" s="220" t="s">
        <v>22</v>
      </c>
      <c r="M242" s="46"/>
      <c r="N242" s="225" t="s">
        <v>22</v>
      </c>
      <c r="O242" s="226" t="s">
        <v>46</v>
      </c>
      <c r="P242" s="227">
        <f>I242+J242</f>
        <v>0</v>
      </c>
      <c r="Q242" s="227">
        <f>ROUND(I242*H242,2)</f>
        <v>0</v>
      </c>
      <c r="R242" s="227">
        <f>ROUND(J242*H242,2)</f>
        <v>0</v>
      </c>
      <c r="S242" s="86"/>
      <c r="T242" s="228">
        <f>S242*H242</f>
        <v>0</v>
      </c>
      <c r="U242" s="228">
        <v>0.0048999999999999998</v>
      </c>
      <c r="V242" s="228">
        <f>U242*H242</f>
        <v>0.0147</v>
      </c>
      <c r="W242" s="228">
        <v>0</v>
      </c>
      <c r="X242" s="229">
        <f>W242*H242</f>
        <v>0</v>
      </c>
      <c r="Y242" s="40"/>
      <c r="Z242" s="40"/>
      <c r="AA242" s="40"/>
      <c r="AB242" s="40"/>
      <c r="AC242" s="40"/>
      <c r="AD242" s="40"/>
      <c r="AE242" s="40"/>
      <c r="AR242" s="230" t="s">
        <v>302</v>
      </c>
      <c r="AT242" s="230" t="s">
        <v>213</v>
      </c>
      <c r="AU242" s="230" t="s">
        <v>86</v>
      </c>
      <c r="AY242" s="19" t="s">
        <v>211</v>
      </c>
      <c r="BE242" s="231">
        <f>IF(O242="základní",K242,0)</f>
        <v>0</v>
      </c>
      <c r="BF242" s="231">
        <f>IF(O242="snížená",K242,0)</f>
        <v>0</v>
      </c>
      <c r="BG242" s="231">
        <f>IF(O242="zákl. přenesená",K242,0)</f>
        <v>0</v>
      </c>
      <c r="BH242" s="231">
        <f>IF(O242="sníž. přenesená",K242,0)</f>
        <v>0</v>
      </c>
      <c r="BI242" s="231">
        <f>IF(O242="nulová",K242,0)</f>
        <v>0</v>
      </c>
      <c r="BJ242" s="19" t="s">
        <v>84</v>
      </c>
      <c r="BK242" s="231">
        <f>ROUND(P242*H242,2)</f>
        <v>0</v>
      </c>
      <c r="BL242" s="19" t="s">
        <v>302</v>
      </c>
      <c r="BM242" s="230" t="s">
        <v>3455</v>
      </c>
    </row>
    <row r="243" s="2" customFormat="1">
      <c r="A243" s="40"/>
      <c r="B243" s="41"/>
      <c r="C243" s="42"/>
      <c r="D243" s="232" t="s">
        <v>220</v>
      </c>
      <c r="E243" s="42"/>
      <c r="F243" s="233" t="s">
        <v>3456</v>
      </c>
      <c r="G243" s="42"/>
      <c r="H243" s="42"/>
      <c r="I243" s="234"/>
      <c r="J243" s="234"/>
      <c r="K243" s="42"/>
      <c r="L243" s="42"/>
      <c r="M243" s="46"/>
      <c r="N243" s="235"/>
      <c r="O243" s="236"/>
      <c r="P243" s="86"/>
      <c r="Q243" s="86"/>
      <c r="R243" s="86"/>
      <c r="S243" s="86"/>
      <c r="T243" s="86"/>
      <c r="U243" s="86"/>
      <c r="V243" s="86"/>
      <c r="W243" s="86"/>
      <c r="X243" s="87"/>
      <c r="Y243" s="40"/>
      <c r="Z243" s="40"/>
      <c r="AA243" s="40"/>
      <c r="AB243" s="40"/>
      <c r="AC243" s="40"/>
      <c r="AD243" s="40"/>
      <c r="AE243" s="40"/>
      <c r="AT243" s="19" t="s">
        <v>220</v>
      </c>
      <c r="AU243" s="19" t="s">
        <v>86</v>
      </c>
    </row>
    <row r="244" s="2" customFormat="1" ht="16.5" customHeight="1">
      <c r="A244" s="40"/>
      <c r="B244" s="41"/>
      <c r="C244" s="218" t="s">
        <v>548</v>
      </c>
      <c r="D244" s="218" t="s">
        <v>213</v>
      </c>
      <c r="E244" s="219" t="s">
        <v>3457</v>
      </c>
      <c r="F244" s="220" t="s">
        <v>3458</v>
      </c>
      <c r="G244" s="221" t="s">
        <v>272</v>
      </c>
      <c r="H244" s="222">
        <v>3</v>
      </c>
      <c r="I244" s="223"/>
      <c r="J244" s="223"/>
      <c r="K244" s="224">
        <f>ROUND(P244*H244,2)</f>
        <v>0</v>
      </c>
      <c r="L244" s="220" t="s">
        <v>22</v>
      </c>
      <c r="M244" s="46"/>
      <c r="N244" s="225" t="s">
        <v>22</v>
      </c>
      <c r="O244" s="226" t="s">
        <v>46</v>
      </c>
      <c r="P244" s="227">
        <f>I244+J244</f>
        <v>0</v>
      </c>
      <c r="Q244" s="227">
        <f>ROUND(I244*H244,2)</f>
        <v>0</v>
      </c>
      <c r="R244" s="227">
        <f>ROUND(J244*H244,2)</f>
        <v>0</v>
      </c>
      <c r="S244" s="86"/>
      <c r="T244" s="228">
        <f>S244*H244</f>
        <v>0</v>
      </c>
      <c r="U244" s="228">
        <v>0.0028</v>
      </c>
      <c r="V244" s="228">
        <f>U244*H244</f>
        <v>0.0083999999999999995</v>
      </c>
      <c r="W244" s="228">
        <v>0</v>
      </c>
      <c r="X244" s="229">
        <f>W244*H244</f>
        <v>0</v>
      </c>
      <c r="Y244" s="40"/>
      <c r="Z244" s="40"/>
      <c r="AA244" s="40"/>
      <c r="AB244" s="40"/>
      <c r="AC244" s="40"/>
      <c r="AD244" s="40"/>
      <c r="AE244" s="40"/>
      <c r="AR244" s="230" t="s">
        <v>302</v>
      </c>
      <c r="AT244" s="230" t="s">
        <v>213</v>
      </c>
      <c r="AU244" s="230" t="s">
        <v>86</v>
      </c>
      <c r="AY244" s="19" t="s">
        <v>211</v>
      </c>
      <c r="BE244" s="231">
        <f>IF(O244="základní",K244,0)</f>
        <v>0</v>
      </c>
      <c r="BF244" s="231">
        <f>IF(O244="snížená",K244,0)</f>
        <v>0</v>
      </c>
      <c r="BG244" s="231">
        <f>IF(O244="zákl. přenesená",K244,0)</f>
        <v>0</v>
      </c>
      <c r="BH244" s="231">
        <f>IF(O244="sníž. přenesená",K244,0)</f>
        <v>0</v>
      </c>
      <c r="BI244" s="231">
        <f>IF(O244="nulová",K244,0)</f>
        <v>0</v>
      </c>
      <c r="BJ244" s="19" t="s">
        <v>84</v>
      </c>
      <c r="BK244" s="231">
        <f>ROUND(P244*H244,2)</f>
        <v>0</v>
      </c>
      <c r="BL244" s="19" t="s">
        <v>302</v>
      </c>
      <c r="BM244" s="230" t="s">
        <v>3459</v>
      </c>
    </row>
    <row r="245" s="2" customFormat="1">
      <c r="A245" s="40"/>
      <c r="B245" s="41"/>
      <c r="C245" s="42"/>
      <c r="D245" s="232" t="s">
        <v>220</v>
      </c>
      <c r="E245" s="42"/>
      <c r="F245" s="233" t="s">
        <v>3460</v>
      </c>
      <c r="G245" s="42"/>
      <c r="H245" s="42"/>
      <c r="I245" s="234"/>
      <c r="J245" s="234"/>
      <c r="K245" s="42"/>
      <c r="L245" s="42"/>
      <c r="M245" s="46"/>
      <c r="N245" s="235"/>
      <c r="O245" s="236"/>
      <c r="P245" s="86"/>
      <c r="Q245" s="86"/>
      <c r="R245" s="86"/>
      <c r="S245" s="86"/>
      <c r="T245" s="86"/>
      <c r="U245" s="86"/>
      <c r="V245" s="86"/>
      <c r="W245" s="86"/>
      <c r="X245" s="87"/>
      <c r="Y245" s="40"/>
      <c r="Z245" s="40"/>
      <c r="AA245" s="40"/>
      <c r="AB245" s="40"/>
      <c r="AC245" s="40"/>
      <c r="AD245" s="40"/>
      <c r="AE245" s="40"/>
      <c r="AT245" s="19" t="s">
        <v>220</v>
      </c>
      <c r="AU245" s="19" t="s">
        <v>86</v>
      </c>
    </row>
    <row r="246" s="2" customFormat="1" ht="16.5" customHeight="1">
      <c r="A246" s="40"/>
      <c r="B246" s="41"/>
      <c r="C246" s="218" t="s">
        <v>556</v>
      </c>
      <c r="D246" s="218" t="s">
        <v>213</v>
      </c>
      <c r="E246" s="219" t="s">
        <v>3461</v>
      </c>
      <c r="F246" s="220" t="s">
        <v>3462</v>
      </c>
      <c r="G246" s="221" t="s">
        <v>345</v>
      </c>
      <c r="H246" s="222">
        <v>4</v>
      </c>
      <c r="I246" s="223"/>
      <c r="J246" s="223"/>
      <c r="K246" s="224">
        <f>ROUND(P246*H246,2)</f>
        <v>0</v>
      </c>
      <c r="L246" s="220" t="s">
        <v>22</v>
      </c>
      <c r="M246" s="46"/>
      <c r="N246" s="225" t="s">
        <v>22</v>
      </c>
      <c r="O246" s="226" t="s">
        <v>46</v>
      </c>
      <c r="P246" s="227">
        <f>I246+J246</f>
        <v>0</v>
      </c>
      <c r="Q246" s="227">
        <f>ROUND(I246*H246,2)</f>
        <v>0</v>
      </c>
      <c r="R246" s="227">
        <f>ROUND(J246*H246,2)</f>
        <v>0</v>
      </c>
      <c r="S246" s="86"/>
      <c r="T246" s="228">
        <f>S246*H246</f>
        <v>0</v>
      </c>
      <c r="U246" s="228">
        <v>0</v>
      </c>
      <c r="V246" s="228">
        <f>U246*H246</f>
        <v>0</v>
      </c>
      <c r="W246" s="228">
        <v>0.00019000000000000001</v>
      </c>
      <c r="X246" s="229">
        <f>W246*H246</f>
        <v>0.00076000000000000004</v>
      </c>
      <c r="Y246" s="40"/>
      <c r="Z246" s="40"/>
      <c r="AA246" s="40"/>
      <c r="AB246" s="40"/>
      <c r="AC246" s="40"/>
      <c r="AD246" s="40"/>
      <c r="AE246" s="40"/>
      <c r="AR246" s="230" t="s">
        <v>302</v>
      </c>
      <c r="AT246" s="230" t="s">
        <v>213</v>
      </c>
      <c r="AU246" s="230" t="s">
        <v>86</v>
      </c>
      <c r="AY246" s="19" t="s">
        <v>211</v>
      </c>
      <c r="BE246" s="231">
        <f>IF(O246="základní",K246,0)</f>
        <v>0</v>
      </c>
      <c r="BF246" s="231">
        <f>IF(O246="snížená",K246,0)</f>
        <v>0</v>
      </c>
      <c r="BG246" s="231">
        <f>IF(O246="zákl. přenesená",K246,0)</f>
        <v>0</v>
      </c>
      <c r="BH246" s="231">
        <f>IF(O246="sníž. přenesená",K246,0)</f>
        <v>0</v>
      </c>
      <c r="BI246" s="231">
        <f>IF(O246="nulová",K246,0)</f>
        <v>0</v>
      </c>
      <c r="BJ246" s="19" t="s">
        <v>84</v>
      </c>
      <c r="BK246" s="231">
        <f>ROUND(P246*H246,2)</f>
        <v>0</v>
      </c>
      <c r="BL246" s="19" t="s">
        <v>302</v>
      </c>
      <c r="BM246" s="230" t="s">
        <v>3463</v>
      </c>
    </row>
    <row r="247" s="2" customFormat="1">
      <c r="A247" s="40"/>
      <c r="B247" s="41"/>
      <c r="C247" s="42"/>
      <c r="D247" s="232" t="s">
        <v>220</v>
      </c>
      <c r="E247" s="42"/>
      <c r="F247" s="233" t="s">
        <v>3464</v>
      </c>
      <c r="G247" s="42"/>
      <c r="H247" s="42"/>
      <c r="I247" s="234"/>
      <c r="J247" s="234"/>
      <c r="K247" s="42"/>
      <c r="L247" s="42"/>
      <c r="M247" s="46"/>
      <c r="N247" s="235"/>
      <c r="O247" s="236"/>
      <c r="P247" s="86"/>
      <c r="Q247" s="86"/>
      <c r="R247" s="86"/>
      <c r="S247" s="86"/>
      <c r="T247" s="86"/>
      <c r="U247" s="86"/>
      <c r="V247" s="86"/>
      <c r="W247" s="86"/>
      <c r="X247" s="87"/>
      <c r="Y247" s="40"/>
      <c r="Z247" s="40"/>
      <c r="AA247" s="40"/>
      <c r="AB247" s="40"/>
      <c r="AC247" s="40"/>
      <c r="AD247" s="40"/>
      <c r="AE247" s="40"/>
      <c r="AT247" s="19" t="s">
        <v>220</v>
      </c>
      <c r="AU247" s="19" t="s">
        <v>86</v>
      </c>
    </row>
    <row r="248" s="2" customFormat="1" ht="16.5" customHeight="1">
      <c r="A248" s="40"/>
      <c r="B248" s="41"/>
      <c r="C248" s="218" t="s">
        <v>562</v>
      </c>
      <c r="D248" s="218" t="s">
        <v>213</v>
      </c>
      <c r="E248" s="219" t="s">
        <v>3465</v>
      </c>
      <c r="F248" s="220" t="s">
        <v>3466</v>
      </c>
      <c r="G248" s="221" t="s">
        <v>345</v>
      </c>
      <c r="H248" s="222">
        <v>2</v>
      </c>
      <c r="I248" s="223"/>
      <c r="J248" s="223"/>
      <c r="K248" s="224">
        <f>ROUND(P248*H248,2)</f>
        <v>0</v>
      </c>
      <c r="L248" s="220" t="s">
        <v>22</v>
      </c>
      <c r="M248" s="46"/>
      <c r="N248" s="225" t="s">
        <v>22</v>
      </c>
      <c r="O248" s="226" t="s">
        <v>46</v>
      </c>
      <c r="P248" s="227">
        <f>I248+J248</f>
        <v>0</v>
      </c>
      <c r="Q248" s="227">
        <f>ROUND(I248*H248,2)</f>
        <v>0</v>
      </c>
      <c r="R248" s="227">
        <f>ROUND(J248*H248,2)</f>
        <v>0</v>
      </c>
      <c r="S248" s="86"/>
      <c r="T248" s="228">
        <f>S248*H248</f>
        <v>0</v>
      </c>
      <c r="U248" s="228">
        <v>0.00055000000000000003</v>
      </c>
      <c r="V248" s="228">
        <f>U248*H248</f>
        <v>0.0011000000000000001</v>
      </c>
      <c r="W248" s="228">
        <v>0</v>
      </c>
      <c r="X248" s="229">
        <f>W248*H248</f>
        <v>0</v>
      </c>
      <c r="Y248" s="40"/>
      <c r="Z248" s="40"/>
      <c r="AA248" s="40"/>
      <c r="AB248" s="40"/>
      <c r="AC248" s="40"/>
      <c r="AD248" s="40"/>
      <c r="AE248" s="40"/>
      <c r="AR248" s="230" t="s">
        <v>302</v>
      </c>
      <c r="AT248" s="230" t="s">
        <v>213</v>
      </c>
      <c r="AU248" s="230" t="s">
        <v>86</v>
      </c>
      <c r="AY248" s="19" t="s">
        <v>211</v>
      </c>
      <c r="BE248" s="231">
        <f>IF(O248="základní",K248,0)</f>
        <v>0</v>
      </c>
      <c r="BF248" s="231">
        <f>IF(O248="snížená",K248,0)</f>
        <v>0</v>
      </c>
      <c r="BG248" s="231">
        <f>IF(O248="zákl. přenesená",K248,0)</f>
        <v>0</v>
      </c>
      <c r="BH248" s="231">
        <f>IF(O248="sníž. přenesená",K248,0)</f>
        <v>0</v>
      </c>
      <c r="BI248" s="231">
        <f>IF(O248="nulová",K248,0)</f>
        <v>0</v>
      </c>
      <c r="BJ248" s="19" t="s">
        <v>84</v>
      </c>
      <c r="BK248" s="231">
        <f>ROUND(P248*H248,2)</f>
        <v>0</v>
      </c>
      <c r="BL248" s="19" t="s">
        <v>302</v>
      </c>
      <c r="BM248" s="230" t="s">
        <v>3467</v>
      </c>
    </row>
    <row r="249" s="2" customFormat="1">
      <c r="A249" s="40"/>
      <c r="B249" s="41"/>
      <c r="C249" s="42"/>
      <c r="D249" s="232" t="s">
        <v>220</v>
      </c>
      <c r="E249" s="42"/>
      <c r="F249" s="233" t="s">
        <v>3468</v>
      </c>
      <c r="G249" s="42"/>
      <c r="H249" s="42"/>
      <c r="I249" s="234"/>
      <c r="J249" s="234"/>
      <c r="K249" s="42"/>
      <c r="L249" s="42"/>
      <c r="M249" s="46"/>
      <c r="N249" s="235"/>
      <c r="O249" s="236"/>
      <c r="P249" s="86"/>
      <c r="Q249" s="86"/>
      <c r="R249" s="86"/>
      <c r="S249" s="86"/>
      <c r="T249" s="86"/>
      <c r="U249" s="86"/>
      <c r="V249" s="86"/>
      <c r="W249" s="86"/>
      <c r="X249" s="87"/>
      <c r="Y249" s="40"/>
      <c r="Z249" s="40"/>
      <c r="AA249" s="40"/>
      <c r="AB249" s="40"/>
      <c r="AC249" s="40"/>
      <c r="AD249" s="40"/>
      <c r="AE249" s="40"/>
      <c r="AT249" s="19" t="s">
        <v>220</v>
      </c>
      <c r="AU249" s="19" t="s">
        <v>86</v>
      </c>
    </row>
    <row r="250" s="2" customFormat="1" ht="16.5" customHeight="1">
      <c r="A250" s="40"/>
      <c r="B250" s="41"/>
      <c r="C250" s="218" t="s">
        <v>569</v>
      </c>
      <c r="D250" s="218" t="s">
        <v>213</v>
      </c>
      <c r="E250" s="219" t="s">
        <v>3469</v>
      </c>
      <c r="F250" s="220" t="s">
        <v>3470</v>
      </c>
      <c r="G250" s="221" t="s">
        <v>345</v>
      </c>
      <c r="H250" s="222">
        <v>5</v>
      </c>
      <c r="I250" s="223"/>
      <c r="J250" s="223"/>
      <c r="K250" s="224">
        <f>ROUND(P250*H250,2)</f>
        <v>0</v>
      </c>
      <c r="L250" s="220" t="s">
        <v>22</v>
      </c>
      <c r="M250" s="46"/>
      <c r="N250" s="225" t="s">
        <v>22</v>
      </c>
      <c r="O250" s="226" t="s">
        <v>46</v>
      </c>
      <c r="P250" s="227">
        <f>I250+J250</f>
        <v>0</v>
      </c>
      <c r="Q250" s="227">
        <f>ROUND(I250*H250,2)</f>
        <v>0</v>
      </c>
      <c r="R250" s="227">
        <f>ROUND(J250*H250,2)</f>
        <v>0</v>
      </c>
      <c r="S250" s="86"/>
      <c r="T250" s="228">
        <f>S250*H250</f>
        <v>0</v>
      </c>
      <c r="U250" s="228">
        <v>0.00050000000000000001</v>
      </c>
      <c r="V250" s="228">
        <f>U250*H250</f>
        <v>0.0025000000000000001</v>
      </c>
      <c r="W250" s="228">
        <v>0</v>
      </c>
      <c r="X250" s="229">
        <f>W250*H250</f>
        <v>0</v>
      </c>
      <c r="Y250" s="40"/>
      <c r="Z250" s="40"/>
      <c r="AA250" s="40"/>
      <c r="AB250" s="40"/>
      <c r="AC250" s="40"/>
      <c r="AD250" s="40"/>
      <c r="AE250" s="40"/>
      <c r="AR250" s="230" t="s">
        <v>302</v>
      </c>
      <c r="AT250" s="230" t="s">
        <v>213</v>
      </c>
      <c r="AU250" s="230" t="s">
        <v>86</v>
      </c>
      <c r="AY250" s="19" t="s">
        <v>211</v>
      </c>
      <c r="BE250" s="231">
        <f>IF(O250="základní",K250,0)</f>
        <v>0</v>
      </c>
      <c r="BF250" s="231">
        <f>IF(O250="snížená",K250,0)</f>
        <v>0</v>
      </c>
      <c r="BG250" s="231">
        <f>IF(O250="zákl. přenesená",K250,0)</f>
        <v>0</v>
      </c>
      <c r="BH250" s="231">
        <f>IF(O250="sníž. přenesená",K250,0)</f>
        <v>0</v>
      </c>
      <c r="BI250" s="231">
        <f>IF(O250="nulová",K250,0)</f>
        <v>0</v>
      </c>
      <c r="BJ250" s="19" t="s">
        <v>84</v>
      </c>
      <c r="BK250" s="231">
        <f>ROUND(P250*H250,2)</f>
        <v>0</v>
      </c>
      <c r="BL250" s="19" t="s">
        <v>302</v>
      </c>
      <c r="BM250" s="230" t="s">
        <v>3471</v>
      </c>
    </row>
    <row r="251" s="2" customFormat="1">
      <c r="A251" s="40"/>
      <c r="B251" s="41"/>
      <c r="C251" s="42"/>
      <c r="D251" s="232" t="s">
        <v>220</v>
      </c>
      <c r="E251" s="42"/>
      <c r="F251" s="233" t="s">
        <v>3472</v>
      </c>
      <c r="G251" s="42"/>
      <c r="H251" s="42"/>
      <c r="I251" s="234"/>
      <c r="J251" s="234"/>
      <c r="K251" s="42"/>
      <c r="L251" s="42"/>
      <c r="M251" s="46"/>
      <c r="N251" s="235"/>
      <c r="O251" s="236"/>
      <c r="P251" s="86"/>
      <c r="Q251" s="86"/>
      <c r="R251" s="86"/>
      <c r="S251" s="86"/>
      <c r="T251" s="86"/>
      <c r="U251" s="86"/>
      <c r="V251" s="86"/>
      <c r="W251" s="86"/>
      <c r="X251" s="87"/>
      <c r="Y251" s="40"/>
      <c r="Z251" s="40"/>
      <c r="AA251" s="40"/>
      <c r="AB251" s="40"/>
      <c r="AC251" s="40"/>
      <c r="AD251" s="40"/>
      <c r="AE251" s="40"/>
      <c r="AT251" s="19" t="s">
        <v>220</v>
      </c>
      <c r="AU251" s="19" t="s">
        <v>86</v>
      </c>
    </row>
    <row r="252" s="2" customFormat="1" ht="16.5" customHeight="1">
      <c r="A252" s="40"/>
      <c r="B252" s="41"/>
      <c r="C252" s="218" t="s">
        <v>574</v>
      </c>
      <c r="D252" s="218" t="s">
        <v>213</v>
      </c>
      <c r="E252" s="219" t="s">
        <v>3473</v>
      </c>
      <c r="F252" s="220" t="s">
        <v>3474</v>
      </c>
      <c r="G252" s="221" t="s">
        <v>345</v>
      </c>
      <c r="H252" s="222">
        <v>18</v>
      </c>
      <c r="I252" s="223"/>
      <c r="J252" s="223"/>
      <c r="K252" s="224">
        <f>ROUND(P252*H252,2)</f>
        <v>0</v>
      </c>
      <c r="L252" s="220" t="s">
        <v>22</v>
      </c>
      <c r="M252" s="46"/>
      <c r="N252" s="225" t="s">
        <v>22</v>
      </c>
      <c r="O252" s="226" t="s">
        <v>46</v>
      </c>
      <c r="P252" s="227">
        <f>I252+J252</f>
        <v>0</v>
      </c>
      <c r="Q252" s="227">
        <f>ROUND(I252*H252,2)</f>
        <v>0</v>
      </c>
      <c r="R252" s="227">
        <f>ROUND(J252*H252,2)</f>
        <v>0</v>
      </c>
      <c r="S252" s="86"/>
      <c r="T252" s="228">
        <f>S252*H252</f>
        <v>0</v>
      </c>
      <c r="U252" s="228">
        <v>3.0000000000000001E-05</v>
      </c>
      <c r="V252" s="228">
        <f>U252*H252</f>
        <v>0.00054000000000000001</v>
      </c>
      <c r="W252" s="228">
        <v>0</v>
      </c>
      <c r="X252" s="229">
        <f>W252*H252</f>
        <v>0</v>
      </c>
      <c r="Y252" s="40"/>
      <c r="Z252" s="40"/>
      <c r="AA252" s="40"/>
      <c r="AB252" s="40"/>
      <c r="AC252" s="40"/>
      <c r="AD252" s="40"/>
      <c r="AE252" s="40"/>
      <c r="AR252" s="230" t="s">
        <v>302</v>
      </c>
      <c r="AT252" s="230" t="s">
        <v>213</v>
      </c>
      <c r="AU252" s="230" t="s">
        <v>86</v>
      </c>
      <c r="AY252" s="19" t="s">
        <v>211</v>
      </c>
      <c r="BE252" s="231">
        <f>IF(O252="základní",K252,0)</f>
        <v>0</v>
      </c>
      <c r="BF252" s="231">
        <f>IF(O252="snížená",K252,0)</f>
        <v>0</v>
      </c>
      <c r="BG252" s="231">
        <f>IF(O252="zákl. přenesená",K252,0)</f>
        <v>0</v>
      </c>
      <c r="BH252" s="231">
        <f>IF(O252="sníž. přenesená",K252,0)</f>
        <v>0</v>
      </c>
      <c r="BI252" s="231">
        <f>IF(O252="nulová",K252,0)</f>
        <v>0</v>
      </c>
      <c r="BJ252" s="19" t="s">
        <v>84</v>
      </c>
      <c r="BK252" s="231">
        <f>ROUND(P252*H252,2)</f>
        <v>0</v>
      </c>
      <c r="BL252" s="19" t="s">
        <v>302</v>
      </c>
      <c r="BM252" s="230" t="s">
        <v>3475</v>
      </c>
    </row>
    <row r="253" s="2" customFormat="1">
      <c r="A253" s="40"/>
      <c r="B253" s="41"/>
      <c r="C253" s="42"/>
      <c r="D253" s="232" t="s">
        <v>220</v>
      </c>
      <c r="E253" s="42"/>
      <c r="F253" s="233" t="s">
        <v>3476</v>
      </c>
      <c r="G253" s="42"/>
      <c r="H253" s="42"/>
      <c r="I253" s="234"/>
      <c r="J253" s="234"/>
      <c r="K253" s="42"/>
      <c r="L253" s="42"/>
      <c r="M253" s="46"/>
      <c r="N253" s="235"/>
      <c r="O253" s="236"/>
      <c r="P253" s="86"/>
      <c r="Q253" s="86"/>
      <c r="R253" s="86"/>
      <c r="S253" s="86"/>
      <c r="T253" s="86"/>
      <c r="U253" s="86"/>
      <c r="V253" s="86"/>
      <c r="W253" s="86"/>
      <c r="X253" s="87"/>
      <c r="Y253" s="40"/>
      <c r="Z253" s="40"/>
      <c r="AA253" s="40"/>
      <c r="AB253" s="40"/>
      <c r="AC253" s="40"/>
      <c r="AD253" s="40"/>
      <c r="AE253" s="40"/>
      <c r="AT253" s="19" t="s">
        <v>220</v>
      </c>
      <c r="AU253" s="19" t="s">
        <v>86</v>
      </c>
    </row>
    <row r="254" s="2" customFormat="1" ht="16.5" customHeight="1">
      <c r="A254" s="40"/>
      <c r="B254" s="41"/>
      <c r="C254" s="218" t="s">
        <v>580</v>
      </c>
      <c r="D254" s="218" t="s">
        <v>213</v>
      </c>
      <c r="E254" s="219" t="s">
        <v>3477</v>
      </c>
      <c r="F254" s="220" t="s">
        <v>3478</v>
      </c>
      <c r="G254" s="221" t="s">
        <v>3444</v>
      </c>
      <c r="H254" s="299"/>
      <c r="I254" s="223"/>
      <c r="J254" s="223"/>
      <c r="K254" s="224">
        <f>ROUND(P254*H254,2)</f>
        <v>0</v>
      </c>
      <c r="L254" s="220" t="s">
        <v>22</v>
      </c>
      <c r="M254" s="46"/>
      <c r="N254" s="225" t="s">
        <v>22</v>
      </c>
      <c r="O254" s="226" t="s">
        <v>46</v>
      </c>
      <c r="P254" s="227">
        <f>I254+J254</f>
        <v>0</v>
      </c>
      <c r="Q254" s="227">
        <f>ROUND(I254*H254,2)</f>
        <v>0</v>
      </c>
      <c r="R254" s="227">
        <f>ROUND(J254*H254,2)</f>
        <v>0</v>
      </c>
      <c r="S254" s="86"/>
      <c r="T254" s="228">
        <f>S254*H254</f>
        <v>0</v>
      </c>
      <c r="U254" s="228">
        <v>0</v>
      </c>
      <c r="V254" s="228">
        <f>U254*H254</f>
        <v>0</v>
      </c>
      <c r="W254" s="228">
        <v>0</v>
      </c>
      <c r="X254" s="229">
        <f>W254*H254</f>
        <v>0</v>
      </c>
      <c r="Y254" s="40"/>
      <c r="Z254" s="40"/>
      <c r="AA254" s="40"/>
      <c r="AB254" s="40"/>
      <c r="AC254" s="40"/>
      <c r="AD254" s="40"/>
      <c r="AE254" s="40"/>
      <c r="AR254" s="230" t="s">
        <v>302</v>
      </c>
      <c r="AT254" s="230" t="s">
        <v>213</v>
      </c>
      <c r="AU254" s="230" t="s">
        <v>86</v>
      </c>
      <c r="AY254" s="19" t="s">
        <v>211</v>
      </c>
      <c r="BE254" s="231">
        <f>IF(O254="základní",K254,0)</f>
        <v>0</v>
      </c>
      <c r="BF254" s="231">
        <f>IF(O254="snížená",K254,0)</f>
        <v>0</v>
      </c>
      <c r="BG254" s="231">
        <f>IF(O254="zákl. přenesená",K254,0)</f>
        <v>0</v>
      </c>
      <c r="BH254" s="231">
        <f>IF(O254="sníž. přenesená",K254,0)</f>
        <v>0</v>
      </c>
      <c r="BI254" s="231">
        <f>IF(O254="nulová",K254,0)</f>
        <v>0</v>
      </c>
      <c r="BJ254" s="19" t="s">
        <v>84</v>
      </c>
      <c r="BK254" s="231">
        <f>ROUND(P254*H254,2)</f>
        <v>0</v>
      </c>
      <c r="BL254" s="19" t="s">
        <v>302</v>
      </c>
      <c r="BM254" s="230" t="s">
        <v>3479</v>
      </c>
    </row>
    <row r="255" s="2" customFormat="1">
      <c r="A255" s="40"/>
      <c r="B255" s="41"/>
      <c r="C255" s="42"/>
      <c r="D255" s="232" t="s">
        <v>220</v>
      </c>
      <c r="E255" s="42"/>
      <c r="F255" s="233" t="s">
        <v>3480</v>
      </c>
      <c r="G255" s="42"/>
      <c r="H255" s="42"/>
      <c r="I255" s="234"/>
      <c r="J255" s="234"/>
      <c r="K255" s="42"/>
      <c r="L255" s="42"/>
      <c r="M255" s="46"/>
      <c r="N255" s="235"/>
      <c r="O255" s="236"/>
      <c r="P255" s="86"/>
      <c r="Q255" s="86"/>
      <c r="R255" s="86"/>
      <c r="S255" s="86"/>
      <c r="T255" s="86"/>
      <c r="U255" s="86"/>
      <c r="V255" s="86"/>
      <c r="W255" s="86"/>
      <c r="X255" s="87"/>
      <c r="Y255" s="40"/>
      <c r="Z255" s="40"/>
      <c r="AA255" s="40"/>
      <c r="AB255" s="40"/>
      <c r="AC255" s="40"/>
      <c r="AD255" s="40"/>
      <c r="AE255" s="40"/>
      <c r="AT255" s="19" t="s">
        <v>220</v>
      </c>
      <c r="AU255" s="19" t="s">
        <v>86</v>
      </c>
    </row>
    <row r="256" s="12" customFormat="1" ht="22.8" customHeight="1">
      <c r="A256" s="12"/>
      <c r="B256" s="201"/>
      <c r="C256" s="202"/>
      <c r="D256" s="203" t="s">
        <v>76</v>
      </c>
      <c r="E256" s="216" t="s">
        <v>1461</v>
      </c>
      <c r="F256" s="216" t="s">
        <v>1462</v>
      </c>
      <c r="G256" s="202"/>
      <c r="H256" s="202"/>
      <c r="I256" s="205"/>
      <c r="J256" s="205"/>
      <c r="K256" s="217">
        <f>BK256</f>
        <v>0</v>
      </c>
      <c r="L256" s="202"/>
      <c r="M256" s="207"/>
      <c r="N256" s="208"/>
      <c r="O256" s="209"/>
      <c r="P256" s="209"/>
      <c r="Q256" s="210">
        <f>SUM(Q257:Q279)</f>
        <v>0</v>
      </c>
      <c r="R256" s="210">
        <f>SUM(R257:R279)</f>
        <v>0</v>
      </c>
      <c r="S256" s="209"/>
      <c r="T256" s="211">
        <f>SUM(T257:T279)</f>
        <v>0</v>
      </c>
      <c r="U256" s="209"/>
      <c r="V256" s="211">
        <f>SUM(V257:V279)</f>
        <v>0.74504455000000003</v>
      </c>
      <c r="W256" s="209"/>
      <c r="X256" s="212">
        <f>SUM(X257:X279)</f>
        <v>0.085250000000000006</v>
      </c>
      <c r="Y256" s="12"/>
      <c r="Z256" s="12"/>
      <c r="AA256" s="12"/>
      <c r="AB256" s="12"/>
      <c r="AC256" s="12"/>
      <c r="AD256" s="12"/>
      <c r="AE256" s="12"/>
      <c r="AR256" s="213" t="s">
        <v>86</v>
      </c>
      <c r="AT256" s="214" t="s">
        <v>76</v>
      </c>
      <c r="AU256" s="214" t="s">
        <v>84</v>
      </c>
      <c r="AY256" s="213" t="s">
        <v>211</v>
      </c>
      <c r="BK256" s="215">
        <f>SUM(BK257:BK279)</f>
        <v>0</v>
      </c>
    </row>
    <row r="257" s="2" customFormat="1" ht="16.5" customHeight="1">
      <c r="A257" s="40"/>
      <c r="B257" s="41"/>
      <c r="C257" s="218" t="s">
        <v>586</v>
      </c>
      <c r="D257" s="218" t="s">
        <v>213</v>
      </c>
      <c r="E257" s="219" t="s">
        <v>3481</v>
      </c>
      <c r="F257" s="220" t="s">
        <v>3482</v>
      </c>
      <c r="G257" s="221" t="s">
        <v>272</v>
      </c>
      <c r="H257" s="222">
        <v>275</v>
      </c>
      <c r="I257" s="223"/>
      <c r="J257" s="223"/>
      <c r="K257" s="224">
        <f>ROUND(P257*H257,2)</f>
        <v>0</v>
      </c>
      <c r="L257" s="220" t="s">
        <v>22</v>
      </c>
      <c r="M257" s="46"/>
      <c r="N257" s="225" t="s">
        <v>22</v>
      </c>
      <c r="O257" s="226" t="s">
        <v>46</v>
      </c>
      <c r="P257" s="227">
        <f>I257+J257</f>
        <v>0</v>
      </c>
      <c r="Q257" s="227">
        <f>ROUND(I257*H257,2)</f>
        <v>0</v>
      </c>
      <c r="R257" s="227">
        <f>ROUND(J257*H257,2)</f>
        <v>0</v>
      </c>
      <c r="S257" s="86"/>
      <c r="T257" s="228">
        <f>S257*H257</f>
        <v>0</v>
      </c>
      <c r="U257" s="228">
        <v>0</v>
      </c>
      <c r="V257" s="228">
        <f>U257*H257</f>
        <v>0</v>
      </c>
      <c r="W257" s="228">
        <v>0</v>
      </c>
      <c r="X257" s="229">
        <f>W257*H257</f>
        <v>0</v>
      </c>
      <c r="Y257" s="40"/>
      <c r="Z257" s="40"/>
      <c r="AA257" s="40"/>
      <c r="AB257" s="40"/>
      <c r="AC257" s="40"/>
      <c r="AD257" s="40"/>
      <c r="AE257" s="40"/>
      <c r="AR257" s="230" t="s">
        <v>302</v>
      </c>
      <c r="AT257" s="230" t="s">
        <v>213</v>
      </c>
      <c r="AU257" s="230" t="s">
        <v>86</v>
      </c>
      <c r="AY257" s="19" t="s">
        <v>211</v>
      </c>
      <c r="BE257" s="231">
        <f>IF(O257="základní",K257,0)</f>
        <v>0</v>
      </c>
      <c r="BF257" s="231">
        <f>IF(O257="snížená",K257,0)</f>
        <v>0</v>
      </c>
      <c r="BG257" s="231">
        <f>IF(O257="zákl. přenesená",K257,0)</f>
        <v>0</v>
      </c>
      <c r="BH257" s="231">
        <f>IF(O257="sníž. přenesená",K257,0)</f>
        <v>0</v>
      </c>
      <c r="BI257" s="231">
        <f>IF(O257="nulová",K257,0)</f>
        <v>0</v>
      </c>
      <c r="BJ257" s="19" t="s">
        <v>84</v>
      </c>
      <c r="BK257" s="231">
        <f>ROUND(P257*H257,2)</f>
        <v>0</v>
      </c>
      <c r="BL257" s="19" t="s">
        <v>302</v>
      </c>
      <c r="BM257" s="230" t="s">
        <v>3483</v>
      </c>
    </row>
    <row r="258" s="2" customFormat="1">
      <c r="A258" s="40"/>
      <c r="B258" s="41"/>
      <c r="C258" s="42"/>
      <c r="D258" s="232" t="s">
        <v>220</v>
      </c>
      <c r="E258" s="42"/>
      <c r="F258" s="233" t="s">
        <v>3484</v>
      </c>
      <c r="G258" s="42"/>
      <c r="H258" s="42"/>
      <c r="I258" s="234"/>
      <c r="J258" s="234"/>
      <c r="K258" s="42"/>
      <c r="L258" s="42"/>
      <c r="M258" s="46"/>
      <c r="N258" s="235"/>
      <c r="O258" s="236"/>
      <c r="P258" s="86"/>
      <c r="Q258" s="86"/>
      <c r="R258" s="86"/>
      <c r="S258" s="86"/>
      <c r="T258" s="86"/>
      <c r="U258" s="86"/>
      <c r="V258" s="86"/>
      <c r="W258" s="86"/>
      <c r="X258" s="87"/>
      <c r="Y258" s="40"/>
      <c r="Z258" s="40"/>
      <c r="AA258" s="40"/>
      <c r="AB258" s="40"/>
      <c r="AC258" s="40"/>
      <c r="AD258" s="40"/>
      <c r="AE258" s="40"/>
      <c r="AT258" s="19" t="s">
        <v>220</v>
      </c>
      <c r="AU258" s="19" t="s">
        <v>86</v>
      </c>
    </row>
    <row r="259" s="2" customFormat="1" ht="16.5" customHeight="1">
      <c r="A259" s="40"/>
      <c r="B259" s="41"/>
      <c r="C259" s="218" t="s">
        <v>592</v>
      </c>
      <c r="D259" s="218" t="s">
        <v>213</v>
      </c>
      <c r="E259" s="219" t="s">
        <v>3485</v>
      </c>
      <c r="F259" s="220" t="s">
        <v>3486</v>
      </c>
      <c r="G259" s="221" t="s">
        <v>272</v>
      </c>
      <c r="H259" s="222">
        <v>275</v>
      </c>
      <c r="I259" s="223"/>
      <c r="J259" s="223"/>
      <c r="K259" s="224">
        <f>ROUND(P259*H259,2)</f>
        <v>0</v>
      </c>
      <c r="L259" s="220" t="s">
        <v>22</v>
      </c>
      <c r="M259" s="46"/>
      <c r="N259" s="225" t="s">
        <v>22</v>
      </c>
      <c r="O259" s="226" t="s">
        <v>46</v>
      </c>
      <c r="P259" s="227">
        <f>I259+J259</f>
        <v>0</v>
      </c>
      <c r="Q259" s="227">
        <f>ROUND(I259*H259,2)</f>
        <v>0</v>
      </c>
      <c r="R259" s="227">
        <f>ROUND(J259*H259,2)</f>
        <v>0</v>
      </c>
      <c r="S259" s="86"/>
      <c r="T259" s="228">
        <f>S259*H259</f>
        <v>0</v>
      </c>
      <c r="U259" s="228">
        <v>0.001</v>
      </c>
      <c r="V259" s="228">
        <f>U259*H259</f>
        <v>0.27500000000000002</v>
      </c>
      <c r="W259" s="228">
        <v>0.00031</v>
      </c>
      <c r="X259" s="229">
        <f>W259*H259</f>
        <v>0.085250000000000006</v>
      </c>
      <c r="Y259" s="40"/>
      <c r="Z259" s="40"/>
      <c r="AA259" s="40"/>
      <c r="AB259" s="40"/>
      <c r="AC259" s="40"/>
      <c r="AD259" s="40"/>
      <c r="AE259" s="40"/>
      <c r="AR259" s="230" t="s">
        <v>302</v>
      </c>
      <c r="AT259" s="230" t="s">
        <v>213</v>
      </c>
      <c r="AU259" s="230" t="s">
        <v>86</v>
      </c>
      <c r="AY259" s="19" t="s">
        <v>211</v>
      </c>
      <c r="BE259" s="231">
        <f>IF(O259="základní",K259,0)</f>
        <v>0</v>
      </c>
      <c r="BF259" s="231">
        <f>IF(O259="snížená",K259,0)</f>
        <v>0</v>
      </c>
      <c r="BG259" s="231">
        <f>IF(O259="zákl. přenesená",K259,0)</f>
        <v>0</v>
      </c>
      <c r="BH259" s="231">
        <f>IF(O259="sníž. přenesená",K259,0)</f>
        <v>0</v>
      </c>
      <c r="BI259" s="231">
        <f>IF(O259="nulová",K259,0)</f>
        <v>0</v>
      </c>
      <c r="BJ259" s="19" t="s">
        <v>84</v>
      </c>
      <c r="BK259" s="231">
        <f>ROUND(P259*H259,2)</f>
        <v>0</v>
      </c>
      <c r="BL259" s="19" t="s">
        <v>302</v>
      </c>
      <c r="BM259" s="230" t="s">
        <v>3487</v>
      </c>
    </row>
    <row r="260" s="2" customFormat="1">
      <c r="A260" s="40"/>
      <c r="B260" s="41"/>
      <c r="C260" s="42"/>
      <c r="D260" s="232" t="s">
        <v>220</v>
      </c>
      <c r="E260" s="42"/>
      <c r="F260" s="233" t="s">
        <v>3488</v>
      </c>
      <c r="G260" s="42"/>
      <c r="H260" s="42"/>
      <c r="I260" s="234"/>
      <c r="J260" s="234"/>
      <c r="K260" s="42"/>
      <c r="L260" s="42"/>
      <c r="M260" s="46"/>
      <c r="N260" s="235"/>
      <c r="O260" s="236"/>
      <c r="P260" s="86"/>
      <c r="Q260" s="86"/>
      <c r="R260" s="86"/>
      <c r="S260" s="86"/>
      <c r="T260" s="86"/>
      <c r="U260" s="86"/>
      <c r="V260" s="86"/>
      <c r="W260" s="86"/>
      <c r="X260" s="87"/>
      <c r="Y260" s="40"/>
      <c r="Z260" s="40"/>
      <c r="AA260" s="40"/>
      <c r="AB260" s="40"/>
      <c r="AC260" s="40"/>
      <c r="AD260" s="40"/>
      <c r="AE260" s="40"/>
      <c r="AT260" s="19" t="s">
        <v>220</v>
      </c>
      <c r="AU260" s="19" t="s">
        <v>86</v>
      </c>
    </row>
    <row r="261" s="2" customFormat="1" ht="21.75" customHeight="1">
      <c r="A261" s="40"/>
      <c r="B261" s="41"/>
      <c r="C261" s="218" t="s">
        <v>597</v>
      </c>
      <c r="D261" s="218" t="s">
        <v>213</v>
      </c>
      <c r="E261" s="219" t="s">
        <v>3489</v>
      </c>
      <c r="F261" s="220" t="s">
        <v>3490</v>
      </c>
      <c r="G261" s="221" t="s">
        <v>497</v>
      </c>
      <c r="H261" s="222">
        <v>275</v>
      </c>
      <c r="I261" s="223"/>
      <c r="J261" s="223"/>
      <c r="K261" s="224">
        <f>ROUND(P261*H261,2)</f>
        <v>0</v>
      </c>
      <c r="L261" s="220" t="s">
        <v>22</v>
      </c>
      <c r="M261" s="46"/>
      <c r="N261" s="225" t="s">
        <v>22</v>
      </c>
      <c r="O261" s="226" t="s">
        <v>46</v>
      </c>
      <c r="P261" s="227">
        <f>I261+J261</f>
        <v>0</v>
      </c>
      <c r="Q261" s="227">
        <f>ROUND(I261*H261,2)</f>
        <v>0</v>
      </c>
      <c r="R261" s="227">
        <f>ROUND(J261*H261,2)</f>
        <v>0</v>
      </c>
      <c r="S261" s="86"/>
      <c r="T261" s="228">
        <f>S261*H261</f>
        <v>0</v>
      </c>
      <c r="U261" s="228">
        <v>0.0011999999999999999</v>
      </c>
      <c r="V261" s="228">
        <f>U261*H261</f>
        <v>0.32999999999999996</v>
      </c>
      <c r="W261" s="228">
        <v>0</v>
      </c>
      <c r="X261" s="229">
        <f>W261*H261</f>
        <v>0</v>
      </c>
      <c r="Y261" s="40"/>
      <c r="Z261" s="40"/>
      <c r="AA261" s="40"/>
      <c r="AB261" s="40"/>
      <c r="AC261" s="40"/>
      <c r="AD261" s="40"/>
      <c r="AE261" s="40"/>
      <c r="AR261" s="230" t="s">
        <v>302</v>
      </c>
      <c r="AT261" s="230" t="s">
        <v>213</v>
      </c>
      <c r="AU261" s="230" t="s">
        <v>86</v>
      </c>
      <c r="AY261" s="19" t="s">
        <v>211</v>
      </c>
      <c r="BE261" s="231">
        <f>IF(O261="základní",K261,0)</f>
        <v>0</v>
      </c>
      <c r="BF261" s="231">
        <f>IF(O261="snížená",K261,0)</f>
        <v>0</v>
      </c>
      <c r="BG261" s="231">
        <f>IF(O261="zákl. přenesená",K261,0)</f>
        <v>0</v>
      </c>
      <c r="BH261" s="231">
        <f>IF(O261="sníž. přenesená",K261,0)</f>
        <v>0</v>
      </c>
      <c r="BI261" s="231">
        <f>IF(O261="nulová",K261,0)</f>
        <v>0</v>
      </c>
      <c r="BJ261" s="19" t="s">
        <v>84</v>
      </c>
      <c r="BK261" s="231">
        <f>ROUND(P261*H261,2)</f>
        <v>0</v>
      </c>
      <c r="BL261" s="19" t="s">
        <v>302</v>
      </c>
      <c r="BM261" s="230" t="s">
        <v>3491</v>
      </c>
    </row>
    <row r="262" s="2" customFormat="1">
      <c r="A262" s="40"/>
      <c r="B262" s="41"/>
      <c r="C262" s="42"/>
      <c r="D262" s="232" t="s">
        <v>220</v>
      </c>
      <c r="E262" s="42"/>
      <c r="F262" s="233" t="s">
        <v>3492</v>
      </c>
      <c r="G262" s="42"/>
      <c r="H262" s="42"/>
      <c r="I262" s="234"/>
      <c r="J262" s="234"/>
      <c r="K262" s="42"/>
      <c r="L262" s="42"/>
      <c r="M262" s="46"/>
      <c r="N262" s="235"/>
      <c r="O262" s="236"/>
      <c r="P262" s="86"/>
      <c r="Q262" s="86"/>
      <c r="R262" s="86"/>
      <c r="S262" s="86"/>
      <c r="T262" s="86"/>
      <c r="U262" s="86"/>
      <c r="V262" s="86"/>
      <c r="W262" s="86"/>
      <c r="X262" s="87"/>
      <c r="Y262" s="40"/>
      <c r="Z262" s="40"/>
      <c r="AA262" s="40"/>
      <c r="AB262" s="40"/>
      <c r="AC262" s="40"/>
      <c r="AD262" s="40"/>
      <c r="AE262" s="40"/>
      <c r="AT262" s="19" t="s">
        <v>220</v>
      </c>
      <c r="AU262" s="19" t="s">
        <v>86</v>
      </c>
    </row>
    <row r="263" s="2" customFormat="1" ht="16.5" customHeight="1">
      <c r="A263" s="40"/>
      <c r="B263" s="41"/>
      <c r="C263" s="218" t="s">
        <v>603</v>
      </c>
      <c r="D263" s="218" t="s">
        <v>213</v>
      </c>
      <c r="E263" s="219" t="s">
        <v>1470</v>
      </c>
      <c r="F263" s="220" t="s">
        <v>1471</v>
      </c>
      <c r="G263" s="221" t="s">
        <v>272</v>
      </c>
      <c r="H263" s="222">
        <v>11</v>
      </c>
      <c r="I263" s="223"/>
      <c r="J263" s="223"/>
      <c r="K263" s="224">
        <f>ROUND(P263*H263,2)</f>
        <v>0</v>
      </c>
      <c r="L263" s="220" t="s">
        <v>22</v>
      </c>
      <c r="M263" s="46"/>
      <c r="N263" s="225" t="s">
        <v>22</v>
      </c>
      <c r="O263" s="226" t="s">
        <v>46</v>
      </c>
      <c r="P263" s="227">
        <f>I263+J263</f>
        <v>0</v>
      </c>
      <c r="Q263" s="227">
        <f>ROUND(I263*H263,2)</f>
        <v>0</v>
      </c>
      <c r="R263" s="227">
        <f>ROUND(J263*H263,2)</f>
        <v>0</v>
      </c>
      <c r="S263" s="86"/>
      <c r="T263" s="228">
        <f>S263*H263</f>
        <v>0</v>
      </c>
      <c r="U263" s="228">
        <v>0.00020120000000000001</v>
      </c>
      <c r="V263" s="228">
        <f>U263*H263</f>
        <v>0.0022132000000000002</v>
      </c>
      <c r="W263" s="228">
        <v>0</v>
      </c>
      <c r="X263" s="229">
        <f>W263*H263</f>
        <v>0</v>
      </c>
      <c r="Y263" s="40"/>
      <c r="Z263" s="40"/>
      <c r="AA263" s="40"/>
      <c r="AB263" s="40"/>
      <c r="AC263" s="40"/>
      <c r="AD263" s="40"/>
      <c r="AE263" s="40"/>
      <c r="AR263" s="230" t="s">
        <v>302</v>
      </c>
      <c r="AT263" s="230" t="s">
        <v>213</v>
      </c>
      <c r="AU263" s="230" t="s">
        <v>86</v>
      </c>
      <c r="AY263" s="19" t="s">
        <v>211</v>
      </c>
      <c r="BE263" s="231">
        <f>IF(O263="základní",K263,0)</f>
        <v>0</v>
      </c>
      <c r="BF263" s="231">
        <f>IF(O263="snížená",K263,0)</f>
        <v>0</v>
      </c>
      <c r="BG263" s="231">
        <f>IF(O263="zákl. přenesená",K263,0)</f>
        <v>0</v>
      </c>
      <c r="BH263" s="231">
        <f>IF(O263="sníž. přenesená",K263,0)</f>
        <v>0</v>
      </c>
      <c r="BI263" s="231">
        <f>IF(O263="nulová",K263,0)</f>
        <v>0</v>
      </c>
      <c r="BJ263" s="19" t="s">
        <v>84</v>
      </c>
      <c r="BK263" s="231">
        <f>ROUND(P263*H263,2)</f>
        <v>0</v>
      </c>
      <c r="BL263" s="19" t="s">
        <v>302</v>
      </c>
      <c r="BM263" s="230" t="s">
        <v>3493</v>
      </c>
    </row>
    <row r="264" s="2" customFormat="1">
      <c r="A264" s="40"/>
      <c r="B264" s="41"/>
      <c r="C264" s="42"/>
      <c r="D264" s="232" t="s">
        <v>220</v>
      </c>
      <c r="E264" s="42"/>
      <c r="F264" s="233" t="s">
        <v>1473</v>
      </c>
      <c r="G264" s="42"/>
      <c r="H264" s="42"/>
      <c r="I264" s="234"/>
      <c r="J264" s="234"/>
      <c r="K264" s="42"/>
      <c r="L264" s="42"/>
      <c r="M264" s="46"/>
      <c r="N264" s="235"/>
      <c r="O264" s="236"/>
      <c r="P264" s="86"/>
      <c r="Q264" s="86"/>
      <c r="R264" s="86"/>
      <c r="S264" s="86"/>
      <c r="T264" s="86"/>
      <c r="U264" s="86"/>
      <c r="V264" s="86"/>
      <c r="W264" s="86"/>
      <c r="X264" s="87"/>
      <c r="Y264" s="40"/>
      <c r="Z264" s="40"/>
      <c r="AA264" s="40"/>
      <c r="AB264" s="40"/>
      <c r="AC264" s="40"/>
      <c r="AD264" s="40"/>
      <c r="AE264" s="40"/>
      <c r="AT264" s="19" t="s">
        <v>220</v>
      </c>
      <c r="AU264" s="19" t="s">
        <v>86</v>
      </c>
    </row>
    <row r="265" s="13" customFormat="1">
      <c r="A265" s="13"/>
      <c r="B265" s="237"/>
      <c r="C265" s="238"/>
      <c r="D265" s="232" t="s">
        <v>222</v>
      </c>
      <c r="E265" s="239" t="s">
        <v>22</v>
      </c>
      <c r="F265" s="240" t="s">
        <v>3494</v>
      </c>
      <c r="G265" s="238"/>
      <c r="H265" s="241">
        <v>11</v>
      </c>
      <c r="I265" s="242"/>
      <c r="J265" s="242"/>
      <c r="K265" s="238"/>
      <c r="L265" s="238"/>
      <c r="M265" s="243"/>
      <c r="N265" s="244"/>
      <c r="O265" s="245"/>
      <c r="P265" s="245"/>
      <c r="Q265" s="245"/>
      <c r="R265" s="245"/>
      <c r="S265" s="245"/>
      <c r="T265" s="245"/>
      <c r="U265" s="245"/>
      <c r="V265" s="245"/>
      <c r="W265" s="245"/>
      <c r="X265" s="246"/>
      <c r="Y265" s="13"/>
      <c r="Z265" s="13"/>
      <c r="AA265" s="13"/>
      <c r="AB265" s="13"/>
      <c r="AC265" s="13"/>
      <c r="AD265" s="13"/>
      <c r="AE265" s="13"/>
      <c r="AT265" s="247" t="s">
        <v>222</v>
      </c>
      <c r="AU265" s="247" t="s">
        <v>86</v>
      </c>
      <c r="AV265" s="13" t="s">
        <v>86</v>
      </c>
      <c r="AW265" s="13" t="s">
        <v>5</v>
      </c>
      <c r="AX265" s="13" t="s">
        <v>84</v>
      </c>
      <c r="AY265" s="247" t="s">
        <v>211</v>
      </c>
    </row>
    <row r="266" s="2" customFormat="1" ht="16.5" customHeight="1">
      <c r="A266" s="40"/>
      <c r="B266" s="41"/>
      <c r="C266" s="218" t="s">
        <v>609</v>
      </c>
      <c r="D266" s="218" t="s">
        <v>213</v>
      </c>
      <c r="E266" s="219" t="s">
        <v>3495</v>
      </c>
      <c r="F266" s="220" t="s">
        <v>3496</v>
      </c>
      <c r="G266" s="221" t="s">
        <v>272</v>
      </c>
      <c r="H266" s="222">
        <v>275</v>
      </c>
      <c r="I266" s="223"/>
      <c r="J266" s="223"/>
      <c r="K266" s="224">
        <f>ROUND(P266*H266,2)</f>
        <v>0</v>
      </c>
      <c r="L266" s="220" t="s">
        <v>22</v>
      </c>
      <c r="M266" s="46"/>
      <c r="N266" s="225" t="s">
        <v>22</v>
      </c>
      <c r="O266" s="226" t="s">
        <v>46</v>
      </c>
      <c r="P266" s="227">
        <f>I266+J266</f>
        <v>0</v>
      </c>
      <c r="Q266" s="227">
        <f>ROUND(I266*H266,2)</f>
        <v>0</v>
      </c>
      <c r="R266" s="227">
        <f>ROUND(J266*H266,2)</f>
        <v>0</v>
      </c>
      <c r="S266" s="86"/>
      <c r="T266" s="228">
        <f>S266*H266</f>
        <v>0</v>
      </c>
      <c r="U266" s="228">
        <v>0.00020000000000000001</v>
      </c>
      <c r="V266" s="228">
        <f>U266*H266</f>
        <v>0.055</v>
      </c>
      <c r="W266" s="228">
        <v>0</v>
      </c>
      <c r="X266" s="229">
        <f>W266*H266</f>
        <v>0</v>
      </c>
      <c r="Y266" s="40"/>
      <c r="Z266" s="40"/>
      <c r="AA266" s="40"/>
      <c r="AB266" s="40"/>
      <c r="AC266" s="40"/>
      <c r="AD266" s="40"/>
      <c r="AE266" s="40"/>
      <c r="AR266" s="230" t="s">
        <v>302</v>
      </c>
      <c r="AT266" s="230" t="s">
        <v>213</v>
      </c>
      <c r="AU266" s="230" t="s">
        <v>86</v>
      </c>
      <c r="AY266" s="19" t="s">
        <v>211</v>
      </c>
      <c r="BE266" s="231">
        <f>IF(O266="základní",K266,0)</f>
        <v>0</v>
      </c>
      <c r="BF266" s="231">
        <f>IF(O266="snížená",K266,0)</f>
        <v>0</v>
      </c>
      <c r="BG266" s="231">
        <f>IF(O266="zákl. přenesená",K266,0)</f>
        <v>0</v>
      </c>
      <c r="BH266" s="231">
        <f>IF(O266="sníž. přenesená",K266,0)</f>
        <v>0</v>
      </c>
      <c r="BI266" s="231">
        <f>IF(O266="nulová",K266,0)</f>
        <v>0</v>
      </c>
      <c r="BJ266" s="19" t="s">
        <v>84</v>
      </c>
      <c r="BK266" s="231">
        <f>ROUND(P266*H266,2)</f>
        <v>0</v>
      </c>
      <c r="BL266" s="19" t="s">
        <v>302</v>
      </c>
      <c r="BM266" s="230" t="s">
        <v>3497</v>
      </c>
    </row>
    <row r="267" s="2" customFormat="1">
      <c r="A267" s="40"/>
      <c r="B267" s="41"/>
      <c r="C267" s="42"/>
      <c r="D267" s="232" t="s">
        <v>220</v>
      </c>
      <c r="E267" s="42"/>
      <c r="F267" s="233" t="s">
        <v>3498</v>
      </c>
      <c r="G267" s="42"/>
      <c r="H267" s="42"/>
      <c r="I267" s="234"/>
      <c r="J267" s="234"/>
      <c r="K267" s="42"/>
      <c r="L267" s="42"/>
      <c r="M267" s="46"/>
      <c r="N267" s="235"/>
      <c r="O267" s="236"/>
      <c r="P267" s="86"/>
      <c r="Q267" s="86"/>
      <c r="R267" s="86"/>
      <c r="S267" s="86"/>
      <c r="T267" s="86"/>
      <c r="U267" s="86"/>
      <c r="V267" s="86"/>
      <c r="W267" s="86"/>
      <c r="X267" s="87"/>
      <c r="Y267" s="40"/>
      <c r="Z267" s="40"/>
      <c r="AA267" s="40"/>
      <c r="AB267" s="40"/>
      <c r="AC267" s="40"/>
      <c r="AD267" s="40"/>
      <c r="AE267" s="40"/>
      <c r="AT267" s="19" t="s">
        <v>220</v>
      </c>
      <c r="AU267" s="19" t="s">
        <v>86</v>
      </c>
    </row>
    <row r="268" s="2" customFormat="1" ht="16.5" customHeight="1">
      <c r="A268" s="40"/>
      <c r="B268" s="41"/>
      <c r="C268" s="218" t="s">
        <v>615</v>
      </c>
      <c r="D268" s="218" t="s">
        <v>213</v>
      </c>
      <c r="E268" s="219" t="s">
        <v>3499</v>
      </c>
      <c r="F268" s="220" t="s">
        <v>3500</v>
      </c>
      <c r="G268" s="221" t="s">
        <v>272</v>
      </c>
      <c r="H268" s="222">
        <v>30</v>
      </c>
      <c r="I268" s="223"/>
      <c r="J268" s="223"/>
      <c r="K268" s="224">
        <f>ROUND(P268*H268,2)</f>
        <v>0</v>
      </c>
      <c r="L268" s="220" t="s">
        <v>22</v>
      </c>
      <c r="M268" s="46"/>
      <c r="N268" s="225" t="s">
        <v>22</v>
      </c>
      <c r="O268" s="226" t="s">
        <v>46</v>
      </c>
      <c r="P268" s="227">
        <f>I268+J268</f>
        <v>0</v>
      </c>
      <c r="Q268" s="227">
        <f>ROUND(I268*H268,2)</f>
        <v>0</v>
      </c>
      <c r="R268" s="227">
        <f>ROUND(J268*H268,2)</f>
        <v>0</v>
      </c>
      <c r="S268" s="86"/>
      <c r="T268" s="228">
        <f>S268*H268</f>
        <v>0</v>
      </c>
      <c r="U268" s="228">
        <v>1.713E-05</v>
      </c>
      <c r="V268" s="228">
        <f>U268*H268</f>
        <v>0.00051389999999999997</v>
      </c>
      <c r="W268" s="228">
        <v>0</v>
      </c>
      <c r="X268" s="229">
        <f>W268*H268</f>
        <v>0</v>
      </c>
      <c r="Y268" s="40"/>
      <c r="Z268" s="40"/>
      <c r="AA268" s="40"/>
      <c r="AB268" s="40"/>
      <c r="AC268" s="40"/>
      <c r="AD268" s="40"/>
      <c r="AE268" s="40"/>
      <c r="AR268" s="230" t="s">
        <v>302</v>
      </c>
      <c r="AT268" s="230" t="s">
        <v>213</v>
      </c>
      <c r="AU268" s="230" t="s">
        <v>86</v>
      </c>
      <c r="AY268" s="19" t="s">
        <v>211</v>
      </c>
      <c r="BE268" s="231">
        <f>IF(O268="základní",K268,0)</f>
        <v>0</v>
      </c>
      <c r="BF268" s="231">
        <f>IF(O268="snížená",K268,0)</f>
        <v>0</v>
      </c>
      <c r="BG268" s="231">
        <f>IF(O268="zákl. přenesená",K268,0)</f>
        <v>0</v>
      </c>
      <c r="BH268" s="231">
        <f>IF(O268="sníž. přenesená",K268,0)</f>
        <v>0</v>
      </c>
      <c r="BI268" s="231">
        <f>IF(O268="nulová",K268,0)</f>
        <v>0</v>
      </c>
      <c r="BJ268" s="19" t="s">
        <v>84</v>
      </c>
      <c r="BK268" s="231">
        <f>ROUND(P268*H268,2)</f>
        <v>0</v>
      </c>
      <c r="BL268" s="19" t="s">
        <v>302</v>
      </c>
      <c r="BM268" s="230" t="s">
        <v>3501</v>
      </c>
    </row>
    <row r="269" s="2" customFormat="1">
      <c r="A269" s="40"/>
      <c r="B269" s="41"/>
      <c r="C269" s="42"/>
      <c r="D269" s="232" t="s">
        <v>220</v>
      </c>
      <c r="E269" s="42"/>
      <c r="F269" s="233" t="s">
        <v>3502</v>
      </c>
      <c r="G269" s="42"/>
      <c r="H269" s="42"/>
      <c r="I269" s="234"/>
      <c r="J269" s="234"/>
      <c r="K269" s="42"/>
      <c r="L269" s="42"/>
      <c r="M269" s="46"/>
      <c r="N269" s="235"/>
      <c r="O269" s="236"/>
      <c r="P269" s="86"/>
      <c r="Q269" s="86"/>
      <c r="R269" s="86"/>
      <c r="S269" s="86"/>
      <c r="T269" s="86"/>
      <c r="U269" s="86"/>
      <c r="V269" s="86"/>
      <c r="W269" s="86"/>
      <c r="X269" s="87"/>
      <c r="Y269" s="40"/>
      <c r="Z269" s="40"/>
      <c r="AA269" s="40"/>
      <c r="AB269" s="40"/>
      <c r="AC269" s="40"/>
      <c r="AD269" s="40"/>
      <c r="AE269" s="40"/>
      <c r="AT269" s="19" t="s">
        <v>220</v>
      </c>
      <c r="AU269" s="19" t="s">
        <v>86</v>
      </c>
    </row>
    <row r="270" s="2" customFormat="1" ht="16.5" customHeight="1">
      <c r="A270" s="40"/>
      <c r="B270" s="41"/>
      <c r="C270" s="218" t="s">
        <v>619</v>
      </c>
      <c r="D270" s="218" t="s">
        <v>213</v>
      </c>
      <c r="E270" s="219" t="s">
        <v>3503</v>
      </c>
      <c r="F270" s="220" t="s">
        <v>3504</v>
      </c>
      <c r="G270" s="221" t="s">
        <v>272</v>
      </c>
      <c r="H270" s="222">
        <v>3</v>
      </c>
      <c r="I270" s="223"/>
      <c r="J270" s="223"/>
      <c r="K270" s="224">
        <f>ROUND(P270*H270,2)</f>
        <v>0</v>
      </c>
      <c r="L270" s="220" t="s">
        <v>22</v>
      </c>
      <c r="M270" s="46"/>
      <c r="N270" s="225" t="s">
        <v>22</v>
      </c>
      <c r="O270" s="226" t="s">
        <v>46</v>
      </c>
      <c r="P270" s="227">
        <f>I270+J270</f>
        <v>0</v>
      </c>
      <c r="Q270" s="227">
        <f>ROUND(I270*H270,2)</f>
        <v>0</v>
      </c>
      <c r="R270" s="227">
        <f>ROUND(J270*H270,2)</f>
        <v>0</v>
      </c>
      <c r="S270" s="86"/>
      <c r="T270" s="228">
        <f>S270*H270</f>
        <v>0</v>
      </c>
      <c r="U270" s="228">
        <v>7.1500000000000002E-06</v>
      </c>
      <c r="V270" s="228">
        <f>U270*H270</f>
        <v>2.145E-05</v>
      </c>
      <c r="W270" s="228">
        <v>0</v>
      </c>
      <c r="X270" s="229">
        <f>W270*H270</f>
        <v>0</v>
      </c>
      <c r="Y270" s="40"/>
      <c r="Z270" s="40"/>
      <c r="AA270" s="40"/>
      <c r="AB270" s="40"/>
      <c r="AC270" s="40"/>
      <c r="AD270" s="40"/>
      <c r="AE270" s="40"/>
      <c r="AR270" s="230" t="s">
        <v>302</v>
      </c>
      <c r="AT270" s="230" t="s">
        <v>213</v>
      </c>
      <c r="AU270" s="230" t="s">
        <v>86</v>
      </c>
      <c r="AY270" s="19" t="s">
        <v>211</v>
      </c>
      <c r="BE270" s="231">
        <f>IF(O270="základní",K270,0)</f>
        <v>0</v>
      </c>
      <c r="BF270" s="231">
        <f>IF(O270="snížená",K270,0)</f>
        <v>0</v>
      </c>
      <c r="BG270" s="231">
        <f>IF(O270="zákl. přenesená",K270,0)</f>
        <v>0</v>
      </c>
      <c r="BH270" s="231">
        <f>IF(O270="sníž. přenesená",K270,0)</f>
        <v>0</v>
      </c>
      <c r="BI270" s="231">
        <f>IF(O270="nulová",K270,0)</f>
        <v>0</v>
      </c>
      <c r="BJ270" s="19" t="s">
        <v>84</v>
      </c>
      <c r="BK270" s="231">
        <f>ROUND(P270*H270,2)</f>
        <v>0</v>
      </c>
      <c r="BL270" s="19" t="s">
        <v>302</v>
      </c>
      <c r="BM270" s="230" t="s">
        <v>3505</v>
      </c>
    </row>
    <row r="271" s="2" customFormat="1">
      <c r="A271" s="40"/>
      <c r="B271" s="41"/>
      <c r="C271" s="42"/>
      <c r="D271" s="232" t="s">
        <v>220</v>
      </c>
      <c r="E271" s="42"/>
      <c r="F271" s="233" t="s">
        <v>3506</v>
      </c>
      <c r="G271" s="42"/>
      <c r="H271" s="42"/>
      <c r="I271" s="234"/>
      <c r="J271" s="234"/>
      <c r="K271" s="42"/>
      <c r="L271" s="42"/>
      <c r="M271" s="46"/>
      <c r="N271" s="235"/>
      <c r="O271" s="236"/>
      <c r="P271" s="86"/>
      <c r="Q271" s="86"/>
      <c r="R271" s="86"/>
      <c r="S271" s="86"/>
      <c r="T271" s="86"/>
      <c r="U271" s="86"/>
      <c r="V271" s="86"/>
      <c r="W271" s="86"/>
      <c r="X271" s="87"/>
      <c r="Y271" s="40"/>
      <c r="Z271" s="40"/>
      <c r="AA271" s="40"/>
      <c r="AB271" s="40"/>
      <c r="AC271" s="40"/>
      <c r="AD271" s="40"/>
      <c r="AE271" s="40"/>
      <c r="AT271" s="19" t="s">
        <v>220</v>
      </c>
      <c r="AU271" s="19" t="s">
        <v>86</v>
      </c>
    </row>
    <row r="272" s="2" customFormat="1" ht="16.5" customHeight="1">
      <c r="A272" s="40"/>
      <c r="B272" s="41"/>
      <c r="C272" s="218" t="s">
        <v>626</v>
      </c>
      <c r="D272" s="218" t="s">
        <v>213</v>
      </c>
      <c r="E272" s="219" t="s">
        <v>3507</v>
      </c>
      <c r="F272" s="220" t="s">
        <v>3508</v>
      </c>
      <c r="G272" s="221" t="s">
        <v>272</v>
      </c>
      <c r="H272" s="222">
        <v>80</v>
      </c>
      <c r="I272" s="223"/>
      <c r="J272" s="223"/>
      <c r="K272" s="224">
        <f>ROUND(P272*H272,2)</f>
        <v>0</v>
      </c>
      <c r="L272" s="220" t="s">
        <v>22</v>
      </c>
      <c r="M272" s="46"/>
      <c r="N272" s="225" t="s">
        <v>22</v>
      </c>
      <c r="O272" s="226" t="s">
        <v>46</v>
      </c>
      <c r="P272" s="227">
        <f>I272+J272</f>
        <v>0</v>
      </c>
      <c r="Q272" s="227">
        <f>ROUND(I272*H272,2)</f>
        <v>0</v>
      </c>
      <c r="R272" s="227">
        <f>ROUND(J272*H272,2)</f>
        <v>0</v>
      </c>
      <c r="S272" s="86"/>
      <c r="T272" s="228">
        <f>S272*H272</f>
        <v>0</v>
      </c>
      <c r="U272" s="228">
        <v>6.2500000000000003E-06</v>
      </c>
      <c r="V272" s="228">
        <f>U272*H272</f>
        <v>0.00050000000000000001</v>
      </c>
      <c r="W272" s="228">
        <v>0</v>
      </c>
      <c r="X272" s="229">
        <f>W272*H272</f>
        <v>0</v>
      </c>
      <c r="Y272" s="40"/>
      <c r="Z272" s="40"/>
      <c r="AA272" s="40"/>
      <c r="AB272" s="40"/>
      <c r="AC272" s="40"/>
      <c r="AD272" s="40"/>
      <c r="AE272" s="40"/>
      <c r="AR272" s="230" t="s">
        <v>302</v>
      </c>
      <c r="AT272" s="230" t="s">
        <v>213</v>
      </c>
      <c r="AU272" s="230" t="s">
        <v>86</v>
      </c>
      <c r="AY272" s="19" t="s">
        <v>211</v>
      </c>
      <c r="BE272" s="231">
        <f>IF(O272="základní",K272,0)</f>
        <v>0</v>
      </c>
      <c r="BF272" s="231">
        <f>IF(O272="snížená",K272,0)</f>
        <v>0</v>
      </c>
      <c r="BG272" s="231">
        <f>IF(O272="zákl. přenesená",K272,0)</f>
        <v>0</v>
      </c>
      <c r="BH272" s="231">
        <f>IF(O272="sníž. přenesená",K272,0)</f>
        <v>0</v>
      </c>
      <c r="BI272" s="231">
        <f>IF(O272="nulová",K272,0)</f>
        <v>0</v>
      </c>
      <c r="BJ272" s="19" t="s">
        <v>84</v>
      </c>
      <c r="BK272" s="231">
        <f>ROUND(P272*H272,2)</f>
        <v>0</v>
      </c>
      <c r="BL272" s="19" t="s">
        <v>302</v>
      </c>
      <c r="BM272" s="230" t="s">
        <v>3509</v>
      </c>
    </row>
    <row r="273" s="2" customFormat="1">
      <c r="A273" s="40"/>
      <c r="B273" s="41"/>
      <c r="C273" s="42"/>
      <c r="D273" s="232" t="s">
        <v>220</v>
      </c>
      <c r="E273" s="42"/>
      <c r="F273" s="233" t="s">
        <v>3510</v>
      </c>
      <c r="G273" s="42"/>
      <c r="H273" s="42"/>
      <c r="I273" s="234"/>
      <c r="J273" s="234"/>
      <c r="K273" s="42"/>
      <c r="L273" s="42"/>
      <c r="M273" s="46"/>
      <c r="N273" s="235"/>
      <c r="O273" s="236"/>
      <c r="P273" s="86"/>
      <c r="Q273" s="86"/>
      <c r="R273" s="86"/>
      <c r="S273" s="86"/>
      <c r="T273" s="86"/>
      <c r="U273" s="86"/>
      <c r="V273" s="86"/>
      <c r="W273" s="86"/>
      <c r="X273" s="87"/>
      <c r="Y273" s="40"/>
      <c r="Z273" s="40"/>
      <c r="AA273" s="40"/>
      <c r="AB273" s="40"/>
      <c r="AC273" s="40"/>
      <c r="AD273" s="40"/>
      <c r="AE273" s="40"/>
      <c r="AT273" s="19" t="s">
        <v>220</v>
      </c>
      <c r="AU273" s="19" t="s">
        <v>86</v>
      </c>
    </row>
    <row r="274" s="2" customFormat="1" ht="16.5" customHeight="1">
      <c r="A274" s="40"/>
      <c r="B274" s="41"/>
      <c r="C274" s="218" t="s">
        <v>634</v>
      </c>
      <c r="D274" s="218" t="s">
        <v>213</v>
      </c>
      <c r="E274" s="219" t="s">
        <v>2343</v>
      </c>
      <c r="F274" s="220" t="s">
        <v>2344</v>
      </c>
      <c r="G274" s="221" t="s">
        <v>272</v>
      </c>
      <c r="H274" s="222">
        <v>275</v>
      </c>
      <c r="I274" s="223"/>
      <c r="J274" s="223"/>
      <c r="K274" s="224">
        <f>ROUND(P274*H274,2)</f>
        <v>0</v>
      </c>
      <c r="L274" s="220" t="s">
        <v>22</v>
      </c>
      <c r="M274" s="46"/>
      <c r="N274" s="225" t="s">
        <v>22</v>
      </c>
      <c r="O274" s="226" t="s">
        <v>46</v>
      </c>
      <c r="P274" s="227">
        <f>I274+J274</f>
        <v>0</v>
      </c>
      <c r="Q274" s="227">
        <f>ROUND(I274*H274,2)</f>
        <v>0</v>
      </c>
      <c r="R274" s="227">
        <f>ROUND(J274*H274,2)</f>
        <v>0</v>
      </c>
      <c r="S274" s="86"/>
      <c r="T274" s="228">
        <f>S274*H274</f>
        <v>0</v>
      </c>
      <c r="U274" s="228">
        <v>0.00028600000000000001</v>
      </c>
      <c r="V274" s="228">
        <f>U274*H274</f>
        <v>0.078649999999999998</v>
      </c>
      <c r="W274" s="228">
        <v>0</v>
      </c>
      <c r="X274" s="229">
        <f>W274*H274</f>
        <v>0</v>
      </c>
      <c r="Y274" s="40"/>
      <c r="Z274" s="40"/>
      <c r="AA274" s="40"/>
      <c r="AB274" s="40"/>
      <c r="AC274" s="40"/>
      <c r="AD274" s="40"/>
      <c r="AE274" s="40"/>
      <c r="AR274" s="230" t="s">
        <v>302</v>
      </c>
      <c r="AT274" s="230" t="s">
        <v>213</v>
      </c>
      <c r="AU274" s="230" t="s">
        <v>86</v>
      </c>
      <c r="AY274" s="19" t="s">
        <v>211</v>
      </c>
      <c r="BE274" s="231">
        <f>IF(O274="základní",K274,0)</f>
        <v>0</v>
      </c>
      <c r="BF274" s="231">
        <f>IF(O274="snížená",K274,0)</f>
        <v>0</v>
      </c>
      <c r="BG274" s="231">
        <f>IF(O274="zákl. přenesená",K274,0)</f>
        <v>0</v>
      </c>
      <c r="BH274" s="231">
        <f>IF(O274="sníž. přenesená",K274,0)</f>
        <v>0</v>
      </c>
      <c r="BI274" s="231">
        <f>IF(O274="nulová",K274,0)</f>
        <v>0</v>
      </c>
      <c r="BJ274" s="19" t="s">
        <v>84</v>
      </c>
      <c r="BK274" s="231">
        <f>ROUND(P274*H274,2)</f>
        <v>0</v>
      </c>
      <c r="BL274" s="19" t="s">
        <v>302</v>
      </c>
      <c r="BM274" s="230" t="s">
        <v>3511</v>
      </c>
    </row>
    <row r="275" s="2" customFormat="1">
      <c r="A275" s="40"/>
      <c r="B275" s="41"/>
      <c r="C275" s="42"/>
      <c r="D275" s="232" t="s">
        <v>220</v>
      </c>
      <c r="E275" s="42"/>
      <c r="F275" s="233" t="s">
        <v>2346</v>
      </c>
      <c r="G275" s="42"/>
      <c r="H275" s="42"/>
      <c r="I275" s="234"/>
      <c r="J275" s="234"/>
      <c r="K275" s="42"/>
      <c r="L275" s="42"/>
      <c r="M275" s="46"/>
      <c r="N275" s="235"/>
      <c r="O275" s="236"/>
      <c r="P275" s="86"/>
      <c r="Q275" s="86"/>
      <c r="R275" s="86"/>
      <c r="S275" s="86"/>
      <c r="T275" s="86"/>
      <c r="U275" s="86"/>
      <c r="V275" s="86"/>
      <c r="W275" s="86"/>
      <c r="X275" s="87"/>
      <c r="Y275" s="40"/>
      <c r="Z275" s="40"/>
      <c r="AA275" s="40"/>
      <c r="AB275" s="40"/>
      <c r="AC275" s="40"/>
      <c r="AD275" s="40"/>
      <c r="AE275" s="40"/>
      <c r="AT275" s="19" t="s">
        <v>220</v>
      </c>
      <c r="AU275" s="19" t="s">
        <v>86</v>
      </c>
    </row>
    <row r="276" s="2" customFormat="1" ht="24.15" customHeight="1">
      <c r="A276" s="40"/>
      <c r="B276" s="41"/>
      <c r="C276" s="218" t="s">
        <v>1091</v>
      </c>
      <c r="D276" s="218" t="s">
        <v>213</v>
      </c>
      <c r="E276" s="219" t="s">
        <v>3512</v>
      </c>
      <c r="F276" s="220" t="s">
        <v>2344</v>
      </c>
      <c r="G276" s="221" t="s">
        <v>272</v>
      </c>
      <c r="H276" s="222">
        <v>11</v>
      </c>
      <c r="I276" s="223"/>
      <c r="J276" s="223"/>
      <c r="K276" s="224">
        <f>ROUND(P276*H276,2)</f>
        <v>0</v>
      </c>
      <c r="L276" s="220" t="s">
        <v>217</v>
      </c>
      <c r="M276" s="46"/>
      <c r="N276" s="225" t="s">
        <v>22</v>
      </c>
      <c r="O276" s="226" t="s">
        <v>46</v>
      </c>
      <c r="P276" s="227">
        <f>I276+J276</f>
        <v>0</v>
      </c>
      <c r="Q276" s="227">
        <f>ROUND(I276*H276,2)</f>
        <v>0</v>
      </c>
      <c r="R276" s="227">
        <f>ROUND(J276*H276,2)</f>
        <v>0</v>
      </c>
      <c r="S276" s="86"/>
      <c r="T276" s="228">
        <f>S276*H276</f>
        <v>0</v>
      </c>
      <c r="U276" s="228">
        <v>0.00028600000000000001</v>
      </c>
      <c r="V276" s="228">
        <f>U276*H276</f>
        <v>0.0031460000000000004</v>
      </c>
      <c r="W276" s="228">
        <v>0</v>
      </c>
      <c r="X276" s="229">
        <f>W276*H276</f>
        <v>0</v>
      </c>
      <c r="Y276" s="40"/>
      <c r="Z276" s="40"/>
      <c r="AA276" s="40"/>
      <c r="AB276" s="40"/>
      <c r="AC276" s="40"/>
      <c r="AD276" s="40"/>
      <c r="AE276" s="40"/>
      <c r="AR276" s="230" t="s">
        <v>302</v>
      </c>
      <c r="AT276" s="230" t="s">
        <v>213</v>
      </c>
      <c r="AU276" s="230" t="s">
        <v>86</v>
      </c>
      <c r="AY276" s="19" t="s">
        <v>211</v>
      </c>
      <c r="BE276" s="231">
        <f>IF(O276="základní",K276,0)</f>
        <v>0</v>
      </c>
      <c r="BF276" s="231">
        <f>IF(O276="snížená",K276,0)</f>
        <v>0</v>
      </c>
      <c r="BG276" s="231">
        <f>IF(O276="zákl. přenesená",K276,0)</f>
        <v>0</v>
      </c>
      <c r="BH276" s="231">
        <f>IF(O276="sníž. přenesená",K276,0)</f>
        <v>0</v>
      </c>
      <c r="BI276" s="231">
        <f>IF(O276="nulová",K276,0)</f>
        <v>0</v>
      </c>
      <c r="BJ276" s="19" t="s">
        <v>84</v>
      </c>
      <c r="BK276" s="231">
        <f>ROUND(P276*H276,2)</f>
        <v>0</v>
      </c>
      <c r="BL276" s="19" t="s">
        <v>302</v>
      </c>
      <c r="BM276" s="230" t="s">
        <v>3513</v>
      </c>
    </row>
    <row r="277" s="2" customFormat="1">
      <c r="A277" s="40"/>
      <c r="B277" s="41"/>
      <c r="C277" s="42"/>
      <c r="D277" s="232" t="s">
        <v>220</v>
      </c>
      <c r="E277" s="42"/>
      <c r="F277" s="233" t="s">
        <v>2346</v>
      </c>
      <c r="G277" s="42"/>
      <c r="H277" s="42"/>
      <c r="I277" s="234"/>
      <c r="J277" s="234"/>
      <c r="K277" s="42"/>
      <c r="L277" s="42"/>
      <c r="M277" s="46"/>
      <c r="N277" s="235"/>
      <c r="O277" s="236"/>
      <c r="P277" s="86"/>
      <c r="Q277" s="86"/>
      <c r="R277" s="86"/>
      <c r="S277" s="86"/>
      <c r="T277" s="86"/>
      <c r="U277" s="86"/>
      <c r="V277" s="86"/>
      <c r="W277" s="86"/>
      <c r="X277" s="87"/>
      <c r="Y277" s="40"/>
      <c r="Z277" s="40"/>
      <c r="AA277" s="40"/>
      <c r="AB277" s="40"/>
      <c r="AC277" s="40"/>
      <c r="AD277" s="40"/>
      <c r="AE277" s="40"/>
      <c r="AT277" s="19" t="s">
        <v>220</v>
      </c>
      <c r="AU277" s="19" t="s">
        <v>86</v>
      </c>
    </row>
    <row r="278" s="2" customFormat="1" ht="24.15" customHeight="1">
      <c r="A278" s="40"/>
      <c r="B278" s="41"/>
      <c r="C278" s="218" t="s">
        <v>1097</v>
      </c>
      <c r="D278" s="218" t="s">
        <v>213</v>
      </c>
      <c r="E278" s="219" t="s">
        <v>3514</v>
      </c>
      <c r="F278" s="220" t="s">
        <v>3515</v>
      </c>
      <c r="G278" s="221" t="s">
        <v>272</v>
      </c>
      <c r="H278" s="222">
        <v>11</v>
      </c>
      <c r="I278" s="223"/>
      <c r="J278" s="223"/>
      <c r="K278" s="224">
        <f>ROUND(P278*H278,2)</f>
        <v>0</v>
      </c>
      <c r="L278" s="220" t="s">
        <v>217</v>
      </c>
      <c r="M278" s="46"/>
      <c r="N278" s="225" t="s">
        <v>22</v>
      </c>
      <c r="O278" s="226" t="s">
        <v>46</v>
      </c>
      <c r="P278" s="227">
        <f>I278+J278</f>
        <v>0</v>
      </c>
      <c r="Q278" s="227">
        <f>ROUND(I278*H278,2)</f>
        <v>0</v>
      </c>
      <c r="R278" s="227">
        <f>ROUND(J278*H278,2)</f>
        <v>0</v>
      </c>
      <c r="S278" s="86"/>
      <c r="T278" s="228">
        <f>S278*H278</f>
        <v>0</v>
      </c>
      <c r="U278" s="228">
        <v>0</v>
      </c>
      <c r="V278" s="228">
        <f>U278*H278</f>
        <v>0</v>
      </c>
      <c r="W278" s="228">
        <v>0</v>
      </c>
      <c r="X278" s="229">
        <f>W278*H278</f>
        <v>0</v>
      </c>
      <c r="Y278" s="40"/>
      <c r="Z278" s="40"/>
      <c r="AA278" s="40"/>
      <c r="AB278" s="40"/>
      <c r="AC278" s="40"/>
      <c r="AD278" s="40"/>
      <c r="AE278" s="40"/>
      <c r="AR278" s="230" t="s">
        <v>302</v>
      </c>
      <c r="AT278" s="230" t="s">
        <v>213</v>
      </c>
      <c r="AU278" s="230" t="s">
        <v>86</v>
      </c>
      <c r="AY278" s="19" t="s">
        <v>211</v>
      </c>
      <c r="BE278" s="231">
        <f>IF(O278="základní",K278,0)</f>
        <v>0</v>
      </c>
      <c r="BF278" s="231">
        <f>IF(O278="snížená",K278,0)</f>
        <v>0</v>
      </c>
      <c r="BG278" s="231">
        <f>IF(O278="zákl. přenesená",K278,0)</f>
        <v>0</v>
      </c>
      <c r="BH278" s="231">
        <f>IF(O278="sníž. přenesená",K278,0)</f>
        <v>0</v>
      </c>
      <c r="BI278" s="231">
        <f>IF(O278="nulová",K278,0)</f>
        <v>0</v>
      </c>
      <c r="BJ278" s="19" t="s">
        <v>84</v>
      </c>
      <c r="BK278" s="231">
        <f>ROUND(P278*H278,2)</f>
        <v>0</v>
      </c>
      <c r="BL278" s="19" t="s">
        <v>302</v>
      </c>
      <c r="BM278" s="230" t="s">
        <v>3516</v>
      </c>
    </row>
    <row r="279" s="2" customFormat="1">
      <c r="A279" s="40"/>
      <c r="B279" s="41"/>
      <c r="C279" s="42"/>
      <c r="D279" s="232" t="s">
        <v>220</v>
      </c>
      <c r="E279" s="42"/>
      <c r="F279" s="233" t="s">
        <v>3517</v>
      </c>
      <c r="G279" s="42"/>
      <c r="H279" s="42"/>
      <c r="I279" s="234"/>
      <c r="J279" s="234"/>
      <c r="K279" s="42"/>
      <c r="L279" s="42"/>
      <c r="M279" s="46"/>
      <c r="N279" s="235"/>
      <c r="O279" s="236"/>
      <c r="P279" s="86"/>
      <c r="Q279" s="86"/>
      <c r="R279" s="86"/>
      <c r="S279" s="86"/>
      <c r="T279" s="86"/>
      <c r="U279" s="86"/>
      <c r="V279" s="86"/>
      <c r="W279" s="86"/>
      <c r="X279" s="87"/>
      <c r="Y279" s="40"/>
      <c r="Z279" s="40"/>
      <c r="AA279" s="40"/>
      <c r="AB279" s="40"/>
      <c r="AC279" s="40"/>
      <c r="AD279" s="40"/>
      <c r="AE279" s="40"/>
      <c r="AT279" s="19" t="s">
        <v>220</v>
      </c>
      <c r="AU279" s="19" t="s">
        <v>86</v>
      </c>
    </row>
    <row r="280" s="12" customFormat="1" ht="25.92" customHeight="1">
      <c r="A280" s="12"/>
      <c r="B280" s="201"/>
      <c r="C280" s="202"/>
      <c r="D280" s="203" t="s">
        <v>76</v>
      </c>
      <c r="E280" s="204" t="s">
        <v>3518</v>
      </c>
      <c r="F280" s="204" t="s">
        <v>3519</v>
      </c>
      <c r="G280" s="202"/>
      <c r="H280" s="202"/>
      <c r="I280" s="205"/>
      <c r="J280" s="205"/>
      <c r="K280" s="206">
        <f>BK280</f>
        <v>0</v>
      </c>
      <c r="L280" s="202"/>
      <c r="M280" s="207"/>
      <c r="N280" s="208"/>
      <c r="O280" s="209"/>
      <c r="P280" s="209"/>
      <c r="Q280" s="210">
        <f>Q281+Q307+Q370</f>
        <v>0</v>
      </c>
      <c r="R280" s="210">
        <f>R281+R307+R370</f>
        <v>0</v>
      </c>
      <c r="S280" s="209"/>
      <c r="T280" s="211">
        <f>T281+T307+T370</f>
        <v>0</v>
      </c>
      <c r="U280" s="209"/>
      <c r="V280" s="211">
        <f>V281+V307+V370</f>
        <v>0.0012260000000000001</v>
      </c>
      <c r="W280" s="209"/>
      <c r="X280" s="212">
        <f>X281+X307+X370</f>
        <v>0</v>
      </c>
      <c r="Y280" s="12"/>
      <c r="Z280" s="12"/>
      <c r="AA280" s="12"/>
      <c r="AB280" s="12"/>
      <c r="AC280" s="12"/>
      <c r="AD280" s="12"/>
      <c r="AE280" s="12"/>
      <c r="AR280" s="213" t="s">
        <v>84</v>
      </c>
      <c r="AT280" s="214" t="s">
        <v>76</v>
      </c>
      <c r="AU280" s="214" t="s">
        <v>77</v>
      </c>
      <c r="AY280" s="213" t="s">
        <v>211</v>
      </c>
      <c r="BK280" s="215">
        <f>BK281+BK307+BK370</f>
        <v>0</v>
      </c>
    </row>
    <row r="281" s="12" customFormat="1" ht="22.8" customHeight="1">
      <c r="A281" s="12"/>
      <c r="B281" s="201"/>
      <c r="C281" s="202"/>
      <c r="D281" s="203" t="s">
        <v>76</v>
      </c>
      <c r="E281" s="216" t="s">
        <v>3520</v>
      </c>
      <c r="F281" s="216" t="s">
        <v>3521</v>
      </c>
      <c r="G281" s="202"/>
      <c r="H281" s="202"/>
      <c r="I281" s="205"/>
      <c r="J281" s="205"/>
      <c r="K281" s="217">
        <f>BK281</f>
        <v>0</v>
      </c>
      <c r="L281" s="202"/>
      <c r="M281" s="207"/>
      <c r="N281" s="208"/>
      <c r="O281" s="209"/>
      <c r="P281" s="209"/>
      <c r="Q281" s="210">
        <f>SUM(Q282:Q306)</f>
        <v>0</v>
      </c>
      <c r="R281" s="210">
        <f>SUM(R282:R306)</f>
        <v>0</v>
      </c>
      <c r="S281" s="209"/>
      <c r="T281" s="211">
        <f>SUM(T282:T306)</f>
        <v>0</v>
      </c>
      <c r="U281" s="209"/>
      <c r="V281" s="211">
        <f>SUM(V282:V306)</f>
        <v>0</v>
      </c>
      <c r="W281" s="209"/>
      <c r="X281" s="212">
        <f>SUM(X282:X306)</f>
        <v>0</v>
      </c>
      <c r="Y281" s="12"/>
      <c r="Z281" s="12"/>
      <c r="AA281" s="12"/>
      <c r="AB281" s="12"/>
      <c r="AC281" s="12"/>
      <c r="AD281" s="12"/>
      <c r="AE281" s="12"/>
      <c r="AR281" s="213" t="s">
        <v>86</v>
      </c>
      <c r="AT281" s="214" t="s">
        <v>76</v>
      </c>
      <c r="AU281" s="214" t="s">
        <v>84</v>
      </c>
      <c r="AY281" s="213" t="s">
        <v>211</v>
      </c>
      <c r="BK281" s="215">
        <f>SUM(BK282:BK306)</f>
        <v>0</v>
      </c>
    </row>
    <row r="282" s="2" customFormat="1" ht="16.5" customHeight="1">
      <c r="A282" s="40"/>
      <c r="B282" s="41"/>
      <c r="C282" s="218" t="s">
        <v>1103</v>
      </c>
      <c r="D282" s="218" t="s">
        <v>213</v>
      </c>
      <c r="E282" s="219" t="s">
        <v>3522</v>
      </c>
      <c r="F282" s="220" t="s">
        <v>3523</v>
      </c>
      <c r="G282" s="221" t="s">
        <v>497</v>
      </c>
      <c r="H282" s="222">
        <v>10</v>
      </c>
      <c r="I282" s="223"/>
      <c r="J282" s="223"/>
      <c r="K282" s="224">
        <f>ROUND(P282*H282,2)</f>
        <v>0</v>
      </c>
      <c r="L282" s="220" t="s">
        <v>22</v>
      </c>
      <c r="M282" s="46"/>
      <c r="N282" s="225" t="s">
        <v>22</v>
      </c>
      <c r="O282" s="226" t="s">
        <v>46</v>
      </c>
      <c r="P282" s="227">
        <f>I282+J282</f>
        <v>0</v>
      </c>
      <c r="Q282" s="227">
        <f>ROUND(I282*H282,2)</f>
        <v>0</v>
      </c>
      <c r="R282" s="227">
        <f>ROUND(J282*H282,2)</f>
        <v>0</v>
      </c>
      <c r="S282" s="86"/>
      <c r="T282" s="228">
        <f>S282*H282</f>
        <v>0</v>
      </c>
      <c r="U282" s="228">
        <v>0</v>
      </c>
      <c r="V282" s="228">
        <f>U282*H282</f>
        <v>0</v>
      </c>
      <c r="W282" s="228">
        <v>0</v>
      </c>
      <c r="X282" s="229">
        <f>W282*H282</f>
        <v>0</v>
      </c>
      <c r="Y282" s="40"/>
      <c r="Z282" s="40"/>
      <c r="AA282" s="40"/>
      <c r="AB282" s="40"/>
      <c r="AC282" s="40"/>
      <c r="AD282" s="40"/>
      <c r="AE282" s="40"/>
      <c r="AR282" s="230" t="s">
        <v>302</v>
      </c>
      <c r="AT282" s="230" t="s">
        <v>213</v>
      </c>
      <c r="AU282" s="230" t="s">
        <v>86</v>
      </c>
      <c r="AY282" s="19" t="s">
        <v>211</v>
      </c>
      <c r="BE282" s="231">
        <f>IF(O282="základní",K282,0)</f>
        <v>0</v>
      </c>
      <c r="BF282" s="231">
        <f>IF(O282="snížená",K282,0)</f>
        <v>0</v>
      </c>
      <c r="BG282" s="231">
        <f>IF(O282="zákl. přenesená",K282,0)</f>
        <v>0</v>
      </c>
      <c r="BH282" s="231">
        <f>IF(O282="sníž. přenesená",K282,0)</f>
        <v>0</v>
      </c>
      <c r="BI282" s="231">
        <f>IF(O282="nulová",K282,0)</f>
        <v>0</v>
      </c>
      <c r="BJ282" s="19" t="s">
        <v>84</v>
      </c>
      <c r="BK282" s="231">
        <f>ROUND(P282*H282,2)</f>
        <v>0</v>
      </c>
      <c r="BL282" s="19" t="s">
        <v>302</v>
      </c>
      <c r="BM282" s="230" t="s">
        <v>3524</v>
      </c>
    </row>
    <row r="283" s="2" customFormat="1">
      <c r="A283" s="40"/>
      <c r="B283" s="41"/>
      <c r="C283" s="42"/>
      <c r="D283" s="232" t="s">
        <v>220</v>
      </c>
      <c r="E283" s="42"/>
      <c r="F283" s="233" t="s">
        <v>3525</v>
      </c>
      <c r="G283" s="42"/>
      <c r="H283" s="42"/>
      <c r="I283" s="234"/>
      <c r="J283" s="234"/>
      <c r="K283" s="42"/>
      <c r="L283" s="42"/>
      <c r="M283" s="46"/>
      <c r="N283" s="235"/>
      <c r="O283" s="236"/>
      <c r="P283" s="86"/>
      <c r="Q283" s="86"/>
      <c r="R283" s="86"/>
      <c r="S283" s="86"/>
      <c r="T283" s="86"/>
      <c r="U283" s="86"/>
      <c r="V283" s="86"/>
      <c r="W283" s="86"/>
      <c r="X283" s="87"/>
      <c r="Y283" s="40"/>
      <c r="Z283" s="40"/>
      <c r="AA283" s="40"/>
      <c r="AB283" s="40"/>
      <c r="AC283" s="40"/>
      <c r="AD283" s="40"/>
      <c r="AE283" s="40"/>
      <c r="AT283" s="19" t="s">
        <v>220</v>
      </c>
      <c r="AU283" s="19" t="s">
        <v>86</v>
      </c>
    </row>
    <row r="284" s="2" customFormat="1" ht="16.5" customHeight="1">
      <c r="A284" s="40"/>
      <c r="B284" s="41"/>
      <c r="C284" s="218" t="s">
        <v>1108</v>
      </c>
      <c r="D284" s="218" t="s">
        <v>213</v>
      </c>
      <c r="E284" s="219" t="s">
        <v>3526</v>
      </c>
      <c r="F284" s="220" t="s">
        <v>3527</v>
      </c>
      <c r="G284" s="221" t="s">
        <v>497</v>
      </c>
      <c r="H284" s="222">
        <v>10</v>
      </c>
      <c r="I284" s="223"/>
      <c r="J284" s="223"/>
      <c r="K284" s="224">
        <f>ROUND(P284*H284,2)</f>
        <v>0</v>
      </c>
      <c r="L284" s="220" t="s">
        <v>22</v>
      </c>
      <c r="M284" s="46"/>
      <c r="N284" s="225" t="s">
        <v>22</v>
      </c>
      <c r="O284" s="226" t="s">
        <v>46</v>
      </c>
      <c r="P284" s="227">
        <f>I284+J284</f>
        <v>0</v>
      </c>
      <c r="Q284" s="227">
        <f>ROUND(I284*H284,2)</f>
        <v>0</v>
      </c>
      <c r="R284" s="227">
        <f>ROUND(J284*H284,2)</f>
        <v>0</v>
      </c>
      <c r="S284" s="86"/>
      <c r="T284" s="228">
        <f>S284*H284</f>
        <v>0</v>
      </c>
      <c r="U284" s="228">
        <v>0</v>
      </c>
      <c r="V284" s="228">
        <f>U284*H284</f>
        <v>0</v>
      </c>
      <c r="W284" s="228">
        <v>0</v>
      </c>
      <c r="X284" s="229">
        <f>W284*H284</f>
        <v>0</v>
      </c>
      <c r="Y284" s="40"/>
      <c r="Z284" s="40"/>
      <c r="AA284" s="40"/>
      <c r="AB284" s="40"/>
      <c r="AC284" s="40"/>
      <c r="AD284" s="40"/>
      <c r="AE284" s="40"/>
      <c r="AR284" s="230" t="s">
        <v>302</v>
      </c>
      <c r="AT284" s="230" t="s">
        <v>213</v>
      </c>
      <c r="AU284" s="230" t="s">
        <v>86</v>
      </c>
      <c r="AY284" s="19" t="s">
        <v>211</v>
      </c>
      <c r="BE284" s="231">
        <f>IF(O284="základní",K284,0)</f>
        <v>0</v>
      </c>
      <c r="BF284" s="231">
        <f>IF(O284="snížená",K284,0)</f>
        <v>0</v>
      </c>
      <c r="BG284" s="231">
        <f>IF(O284="zákl. přenesená",K284,0)</f>
        <v>0</v>
      </c>
      <c r="BH284" s="231">
        <f>IF(O284="sníž. přenesená",K284,0)</f>
        <v>0</v>
      </c>
      <c r="BI284" s="231">
        <f>IF(O284="nulová",K284,0)</f>
        <v>0</v>
      </c>
      <c r="BJ284" s="19" t="s">
        <v>84</v>
      </c>
      <c r="BK284" s="231">
        <f>ROUND(P284*H284,2)</f>
        <v>0</v>
      </c>
      <c r="BL284" s="19" t="s">
        <v>302</v>
      </c>
      <c r="BM284" s="230" t="s">
        <v>3528</v>
      </c>
    </row>
    <row r="285" s="2" customFormat="1">
      <c r="A285" s="40"/>
      <c r="B285" s="41"/>
      <c r="C285" s="42"/>
      <c r="D285" s="232" t="s">
        <v>220</v>
      </c>
      <c r="E285" s="42"/>
      <c r="F285" s="233" t="s">
        <v>3527</v>
      </c>
      <c r="G285" s="42"/>
      <c r="H285" s="42"/>
      <c r="I285" s="234"/>
      <c r="J285" s="234"/>
      <c r="K285" s="42"/>
      <c r="L285" s="42"/>
      <c r="M285" s="46"/>
      <c r="N285" s="235"/>
      <c r="O285" s="236"/>
      <c r="P285" s="86"/>
      <c r="Q285" s="86"/>
      <c r="R285" s="86"/>
      <c r="S285" s="86"/>
      <c r="T285" s="86"/>
      <c r="U285" s="86"/>
      <c r="V285" s="86"/>
      <c r="W285" s="86"/>
      <c r="X285" s="87"/>
      <c r="Y285" s="40"/>
      <c r="Z285" s="40"/>
      <c r="AA285" s="40"/>
      <c r="AB285" s="40"/>
      <c r="AC285" s="40"/>
      <c r="AD285" s="40"/>
      <c r="AE285" s="40"/>
      <c r="AT285" s="19" t="s">
        <v>220</v>
      </c>
      <c r="AU285" s="19" t="s">
        <v>86</v>
      </c>
    </row>
    <row r="286" s="2" customFormat="1" ht="16.5" customHeight="1">
      <c r="A286" s="40"/>
      <c r="B286" s="41"/>
      <c r="C286" s="218" t="s">
        <v>1113</v>
      </c>
      <c r="D286" s="218" t="s">
        <v>213</v>
      </c>
      <c r="E286" s="219" t="s">
        <v>3529</v>
      </c>
      <c r="F286" s="220" t="s">
        <v>3530</v>
      </c>
      <c r="G286" s="221" t="s">
        <v>497</v>
      </c>
      <c r="H286" s="222">
        <v>5</v>
      </c>
      <c r="I286" s="223"/>
      <c r="J286" s="223"/>
      <c r="K286" s="224">
        <f>ROUND(P286*H286,2)</f>
        <v>0</v>
      </c>
      <c r="L286" s="220" t="s">
        <v>22</v>
      </c>
      <c r="M286" s="46"/>
      <c r="N286" s="225" t="s">
        <v>22</v>
      </c>
      <c r="O286" s="226" t="s">
        <v>46</v>
      </c>
      <c r="P286" s="227">
        <f>I286+J286</f>
        <v>0</v>
      </c>
      <c r="Q286" s="227">
        <f>ROUND(I286*H286,2)</f>
        <v>0</v>
      </c>
      <c r="R286" s="227">
        <f>ROUND(J286*H286,2)</f>
        <v>0</v>
      </c>
      <c r="S286" s="86"/>
      <c r="T286" s="228">
        <f>S286*H286</f>
        <v>0</v>
      </c>
      <c r="U286" s="228">
        <v>0</v>
      </c>
      <c r="V286" s="228">
        <f>U286*H286</f>
        <v>0</v>
      </c>
      <c r="W286" s="228">
        <v>0</v>
      </c>
      <c r="X286" s="229">
        <f>W286*H286</f>
        <v>0</v>
      </c>
      <c r="Y286" s="40"/>
      <c r="Z286" s="40"/>
      <c r="AA286" s="40"/>
      <c r="AB286" s="40"/>
      <c r="AC286" s="40"/>
      <c r="AD286" s="40"/>
      <c r="AE286" s="40"/>
      <c r="AR286" s="230" t="s">
        <v>302</v>
      </c>
      <c r="AT286" s="230" t="s">
        <v>213</v>
      </c>
      <c r="AU286" s="230" t="s">
        <v>86</v>
      </c>
      <c r="AY286" s="19" t="s">
        <v>211</v>
      </c>
      <c r="BE286" s="231">
        <f>IF(O286="základní",K286,0)</f>
        <v>0</v>
      </c>
      <c r="BF286" s="231">
        <f>IF(O286="snížená",K286,0)</f>
        <v>0</v>
      </c>
      <c r="BG286" s="231">
        <f>IF(O286="zákl. přenesená",K286,0)</f>
        <v>0</v>
      </c>
      <c r="BH286" s="231">
        <f>IF(O286="sníž. přenesená",K286,0)</f>
        <v>0</v>
      </c>
      <c r="BI286" s="231">
        <f>IF(O286="nulová",K286,0)</f>
        <v>0</v>
      </c>
      <c r="BJ286" s="19" t="s">
        <v>84</v>
      </c>
      <c r="BK286" s="231">
        <f>ROUND(P286*H286,2)</f>
        <v>0</v>
      </c>
      <c r="BL286" s="19" t="s">
        <v>302</v>
      </c>
      <c r="BM286" s="230" t="s">
        <v>3531</v>
      </c>
    </row>
    <row r="287" s="2" customFormat="1">
      <c r="A287" s="40"/>
      <c r="B287" s="41"/>
      <c r="C287" s="42"/>
      <c r="D287" s="232" t="s">
        <v>220</v>
      </c>
      <c r="E287" s="42"/>
      <c r="F287" s="233" t="s">
        <v>3532</v>
      </c>
      <c r="G287" s="42"/>
      <c r="H287" s="42"/>
      <c r="I287" s="234"/>
      <c r="J287" s="234"/>
      <c r="K287" s="42"/>
      <c r="L287" s="42"/>
      <c r="M287" s="46"/>
      <c r="N287" s="235"/>
      <c r="O287" s="236"/>
      <c r="P287" s="86"/>
      <c r="Q287" s="86"/>
      <c r="R287" s="86"/>
      <c r="S287" s="86"/>
      <c r="T287" s="86"/>
      <c r="U287" s="86"/>
      <c r="V287" s="86"/>
      <c r="W287" s="86"/>
      <c r="X287" s="87"/>
      <c r="Y287" s="40"/>
      <c r="Z287" s="40"/>
      <c r="AA287" s="40"/>
      <c r="AB287" s="40"/>
      <c r="AC287" s="40"/>
      <c r="AD287" s="40"/>
      <c r="AE287" s="40"/>
      <c r="AT287" s="19" t="s">
        <v>220</v>
      </c>
      <c r="AU287" s="19" t="s">
        <v>86</v>
      </c>
    </row>
    <row r="288" s="2" customFormat="1" ht="16.5" customHeight="1">
      <c r="A288" s="40"/>
      <c r="B288" s="41"/>
      <c r="C288" s="218" t="s">
        <v>1118</v>
      </c>
      <c r="D288" s="218" t="s">
        <v>213</v>
      </c>
      <c r="E288" s="219" t="s">
        <v>3533</v>
      </c>
      <c r="F288" s="220" t="s">
        <v>3534</v>
      </c>
      <c r="G288" s="221" t="s">
        <v>497</v>
      </c>
      <c r="H288" s="222">
        <v>5</v>
      </c>
      <c r="I288" s="223"/>
      <c r="J288" s="223"/>
      <c r="K288" s="224">
        <f>ROUND(P288*H288,2)</f>
        <v>0</v>
      </c>
      <c r="L288" s="220" t="s">
        <v>22</v>
      </c>
      <c r="M288" s="46"/>
      <c r="N288" s="225" t="s">
        <v>22</v>
      </c>
      <c r="O288" s="226" t="s">
        <v>46</v>
      </c>
      <c r="P288" s="227">
        <f>I288+J288</f>
        <v>0</v>
      </c>
      <c r="Q288" s="227">
        <f>ROUND(I288*H288,2)</f>
        <v>0</v>
      </c>
      <c r="R288" s="227">
        <f>ROUND(J288*H288,2)</f>
        <v>0</v>
      </c>
      <c r="S288" s="86"/>
      <c r="T288" s="228">
        <f>S288*H288</f>
        <v>0</v>
      </c>
      <c r="U288" s="228">
        <v>0</v>
      </c>
      <c r="V288" s="228">
        <f>U288*H288</f>
        <v>0</v>
      </c>
      <c r="W288" s="228">
        <v>0</v>
      </c>
      <c r="X288" s="229">
        <f>W288*H288</f>
        <v>0</v>
      </c>
      <c r="Y288" s="40"/>
      <c r="Z288" s="40"/>
      <c r="AA288" s="40"/>
      <c r="AB288" s="40"/>
      <c r="AC288" s="40"/>
      <c r="AD288" s="40"/>
      <c r="AE288" s="40"/>
      <c r="AR288" s="230" t="s">
        <v>302</v>
      </c>
      <c r="AT288" s="230" t="s">
        <v>213</v>
      </c>
      <c r="AU288" s="230" t="s">
        <v>86</v>
      </c>
      <c r="AY288" s="19" t="s">
        <v>211</v>
      </c>
      <c r="BE288" s="231">
        <f>IF(O288="základní",K288,0)</f>
        <v>0</v>
      </c>
      <c r="BF288" s="231">
        <f>IF(O288="snížená",K288,0)</f>
        <v>0</v>
      </c>
      <c r="BG288" s="231">
        <f>IF(O288="zákl. přenesená",K288,0)</f>
        <v>0</v>
      </c>
      <c r="BH288" s="231">
        <f>IF(O288="sníž. přenesená",K288,0)</f>
        <v>0</v>
      </c>
      <c r="BI288" s="231">
        <f>IF(O288="nulová",K288,0)</f>
        <v>0</v>
      </c>
      <c r="BJ288" s="19" t="s">
        <v>84</v>
      </c>
      <c r="BK288" s="231">
        <f>ROUND(P288*H288,2)</f>
        <v>0</v>
      </c>
      <c r="BL288" s="19" t="s">
        <v>302</v>
      </c>
      <c r="BM288" s="230" t="s">
        <v>3535</v>
      </c>
    </row>
    <row r="289" s="2" customFormat="1">
      <c r="A289" s="40"/>
      <c r="B289" s="41"/>
      <c r="C289" s="42"/>
      <c r="D289" s="232" t="s">
        <v>220</v>
      </c>
      <c r="E289" s="42"/>
      <c r="F289" s="233" t="s">
        <v>3534</v>
      </c>
      <c r="G289" s="42"/>
      <c r="H289" s="42"/>
      <c r="I289" s="234"/>
      <c r="J289" s="234"/>
      <c r="K289" s="42"/>
      <c r="L289" s="42"/>
      <c r="M289" s="46"/>
      <c r="N289" s="235"/>
      <c r="O289" s="236"/>
      <c r="P289" s="86"/>
      <c r="Q289" s="86"/>
      <c r="R289" s="86"/>
      <c r="S289" s="86"/>
      <c r="T289" s="86"/>
      <c r="U289" s="86"/>
      <c r="V289" s="86"/>
      <c r="W289" s="86"/>
      <c r="X289" s="87"/>
      <c r="Y289" s="40"/>
      <c r="Z289" s="40"/>
      <c r="AA289" s="40"/>
      <c r="AB289" s="40"/>
      <c r="AC289" s="40"/>
      <c r="AD289" s="40"/>
      <c r="AE289" s="40"/>
      <c r="AT289" s="19" t="s">
        <v>220</v>
      </c>
      <c r="AU289" s="19" t="s">
        <v>86</v>
      </c>
    </row>
    <row r="290" s="2" customFormat="1" ht="16.5" customHeight="1">
      <c r="A290" s="40"/>
      <c r="B290" s="41"/>
      <c r="C290" s="218" t="s">
        <v>1124</v>
      </c>
      <c r="D290" s="218" t="s">
        <v>213</v>
      </c>
      <c r="E290" s="219" t="s">
        <v>3522</v>
      </c>
      <c r="F290" s="220" t="s">
        <v>3523</v>
      </c>
      <c r="G290" s="221" t="s">
        <v>497</v>
      </c>
      <c r="H290" s="222">
        <v>54</v>
      </c>
      <c r="I290" s="223"/>
      <c r="J290" s="223"/>
      <c r="K290" s="224">
        <f>ROUND(P290*H290,2)</f>
        <v>0</v>
      </c>
      <c r="L290" s="220" t="s">
        <v>22</v>
      </c>
      <c r="M290" s="46"/>
      <c r="N290" s="225" t="s">
        <v>22</v>
      </c>
      <c r="O290" s="226" t="s">
        <v>46</v>
      </c>
      <c r="P290" s="227">
        <f>I290+J290</f>
        <v>0</v>
      </c>
      <c r="Q290" s="227">
        <f>ROUND(I290*H290,2)</f>
        <v>0</v>
      </c>
      <c r="R290" s="227">
        <f>ROUND(J290*H290,2)</f>
        <v>0</v>
      </c>
      <c r="S290" s="86"/>
      <c r="T290" s="228">
        <f>S290*H290</f>
        <v>0</v>
      </c>
      <c r="U290" s="228">
        <v>0</v>
      </c>
      <c r="V290" s="228">
        <f>U290*H290</f>
        <v>0</v>
      </c>
      <c r="W290" s="228">
        <v>0</v>
      </c>
      <c r="X290" s="229">
        <f>W290*H290</f>
        <v>0</v>
      </c>
      <c r="Y290" s="40"/>
      <c r="Z290" s="40"/>
      <c r="AA290" s="40"/>
      <c r="AB290" s="40"/>
      <c r="AC290" s="40"/>
      <c r="AD290" s="40"/>
      <c r="AE290" s="40"/>
      <c r="AR290" s="230" t="s">
        <v>302</v>
      </c>
      <c r="AT290" s="230" t="s">
        <v>213</v>
      </c>
      <c r="AU290" s="230" t="s">
        <v>86</v>
      </c>
      <c r="AY290" s="19" t="s">
        <v>211</v>
      </c>
      <c r="BE290" s="231">
        <f>IF(O290="základní",K290,0)</f>
        <v>0</v>
      </c>
      <c r="BF290" s="231">
        <f>IF(O290="snížená",K290,0)</f>
        <v>0</v>
      </c>
      <c r="BG290" s="231">
        <f>IF(O290="zákl. přenesená",K290,0)</f>
        <v>0</v>
      </c>
      <c r="BH290" s="231">
        <f>IF(O290="sníž. přenesená",K290,0)</f>
        <v>0</v>
      </c>
      <c r="BI290" s="231">
        <f>IF(O290="nulová",K290,0)</f>
        <v>0</v>
      </c>
      <c r="BJ290" s="19" t="s">
        <v>84</v>
      </c>
      <c r="BK290" s="231">
        <f>ROUND(P290*H290,2)</f>
        <v>0</v>
      </c>
      <c r="BL290" s="19" t="s">
        <v>302</v>
      </c>
      <c r="BM290" s="230" t="s">
        <v>3536</v>
      </c>
    </row>
    <row r="291" s="2" customFormat="1">
      <c r="A291" s="40"/>
      <c r="B291" s="41"/>
      <c r="C291" s="42"/>
      <c r="D291" s="232" t="s">
        <v>220</v>
      </c>
      <c r="E291" s="42"/>
      <c r="F291" s="233" t="s">
        <v>3525</v>
      </c>
      <c r="G291" s="42"/>
      <c r="H291" s="42"/>
      <c r="I291" s="234"/>
      <c r="J291" s="234"/>
      <c r="K291" s="42"/>
      <c r="L291" s="42"/>
      <c r="M291" s="46"/>
      <c r="N291" s="235"/>
      <c r="O291" s="236"/>
      <c r="P291" s="86"/>
      <c r="Q291" s="86"/>
      <c r="R291" s="86"/>
      <c r="S291" s="86"/>
      <c r="T291" s="86"/>
      <c r="U291" s="86"/>
      <c r="V291" s="86"/>
      <c r="W291" s="86"/>
      <c r="X291" s="87"/>
      <c r="Y291" s="40"/>
      <c r="Z291" s="40"/>
      <c r="AA291" s="40"/>
      <c r="AB291" s="40"/>
      <c r="AC291" s="40"/>
      <c r="AD291" s="40"/>
      <c r="AE291" s="40"/>
      <c r="AT291" s="19" t="s">
        <v>220</v>
      </c>
      <c r="AU291" s="19" t="s">
        <v>86</v>
      </c>
    </row>
    <row r="292" s="2" customFormat="1" ht="16.5" customHeight="1">
      <c r="A292" s="40"/>
      <c r="B292" s="41"/>
      <c r="C292" s="218" t="s">
        <v>1130</v>
      </c>
      <c r="D292" s="218" t="s">
        <v>213</v>
      </c>
      <c r="E292" s="219" t="s">
        <v>3537</v>
      </c>
      <c r="F292" s="220" t="s">
        <v>3538</v>
      </c>
      <c r="G292" s="221" t="s">
        <v>497</v>
      </c>
      <c r="H292" s="222">
        <v>54</v>
      </c>
      <c r="I292" s="223"/>
      <c r="J292" s="223"/>
      <c r="K292" s="224">
        <f>ROUND(P292*H292,2)</f>
        <v>0</v>
      </c>
      <c r="L292" s="220" t="s">
        <v>22</v>
      </c>
      <c r="M292" s="46"/>
      <c r="N292" s="225" t="s">
        <v>22</v>
      </c>
      <c r="O292" s="226" t="s">
        <v>46</v>
      </c>
      <c r="P292" s="227">
        <f>I292+J292</f>
        <v>0</v>
      </c>
      <c r="Q292" s="227">
        <f>ROUND(I292*H292,2)</f>
        <v>0</v>
      </c>
      <c r="R292" s="227">
        <f>ROUND(J292*H292,2)</f>
        <v>0</v>
      </c>
      <c r="S292" s="86"/>
      <c r="T292" s="228">
        <f>S292*H292</f>
        <v>0</v>
      </c>
      <c r="U292" s="228">
        <v>0</v>
      </c>
      <c r="V292" s="228">
        <f>U292*H292</f>
        <v>0</v>
      </c>
      <c r="W292" s="228">
        <v>0</v>
      </c>
      <c r="X292" s="229">
        <f>W292*H292</f>
        <v>0</v>
      </c>
      <c r="Y292" s="40"/>
      <c r="Z292" s="40"/>
      <c r="AA292" s="40"/>
      <c r="AB292" s="40"/>
      <c r="AC292" s="40"/>
      <c r="AD292" s="40"/>
      <c r="AE292" s="40"/>
      <c r="AR292" s="230" t="s">
        <v>302</v>
      </c>
      <c r="AT292" s="230" t="s">
        <v>213</v>
      </c>
      <c r="AU292" s="230" t="s">
        <v>86</v>
      </c>
      <c r="AY292" s="19" t="s">
        <v>211</v>
      </c>
      <c r="BE292" s="231">
        <f>IF(O292="základní",K292,0)</f>
        <v>0</v>
      </c>
      <c r="BF292" s="231">
        <f>IF(O292="snížená",K292,0)</f>
        <v>0</v>
      </c>
      <c r="BG292" s="231">
        <f>IF(O292="zákl. přenesená",K292,0)</f>
        <v>0</v>
      </c>
      <c r="BH292" s="231">
        <f>IF(O292="sníž. přenesená",K292,0)</f>
        <v>0</v>
      </c>
      <c r="BI292" s="231">
        <f>IF(O292="nulová",K292,0)</f>
        <v>0</v>
      </c>
      <c r="BJ292" s="19" t="s">
        <v>84</v>
      </c>
      <c r="BK292" s="231">
        <f>ROUND(P292*H292,2)</f>
        <v>0</v>
      </c>
      <c r="BL292" s="19" t="s">
        <v>302</v>
      </c>
      <c r="BM292" s="230" t="s">
        <v>3539</v>
      </c>
    </row>
    <row r="293" s="2" customFormat="1">
      <c r="A293" s="40"/>
      <c r="B293" s="41"/>
      <c r="C293" s="42"/>
      <c r="D293" s="232" t="s">
        <v>220</v>
      </c>
      <c r="E293" s="42"/>
      <c r="F293" s="233" t="s">
        <v>3538</v>
      </c>
      <c r="G293" s="42"/>
      <c r="H293" s="42"/>
      <c r="I293" s="234"/>
      <c r="J293" s="234"/>
      <c r="K293" s="42"/>
      <c r="L293" s="42"/>
      <c r="M293" s="46"/>
      <c r="N293" s="235"/>
      <c r="O293" s="236"/>
      <c r="P293" s="86"/>
      <c r="Q293" s="86"/>
      <c r="R293" s="86"/>
      <c r="S293" s="86"/>
      <c r="T293" s="86"/>
      <c r="U293" s="86"/>
      <c r="V293" s="86"/>
      <c r="W293" s="86"/>
      <c r="X293" s="87"/>
      <c r="Y293" s="40"/>
      <c r="Z293" s="40"/>
      <c r="AA293" s="40"/>
      <c r="AB293" s="40"/>
      <c r="AC293" s="40"/>
      <c r="AD293" s="40"/>
      <c r="AE293" s="40"/>
      <c r="AT293" s="19" t="s">
        <v>220</v>
      </c>
      <c r="AU293" s="19" t="s">
        <v>86</v>
      </c>
    </row>
    <row r="294" s="2" customFormat="1" ht="16.5" customHeight="1">
      <c r="A294" s="40"/>
      <c r="B294" s="41"/>
      <c r="C294" s="218" t="s">
        <v>1133</v>
      </c>
      <c r="D294" s="218" t="s">
        <v>213</v>
      </c>
      <c r="E294" s="219" t="s">
        <v>3540</v>
      </c>
      <c r="F294" s="220" t="s">
        <v>3541</v>
      </c>
      <c r="G294" s="221" t="s">
        <v>345</v>
      </c>
      <c r="H294" s="222">
        <v>550</v>
      </c>
      <c r="I294" s="223"/>
      <c r="J294" s="223"/>
      <c r="K294" s="224">
        <f>ROUND(P294*H294,2)</f>
        <v>0</v>
      </c>
      <c r="L294" s="220" t="s">
        <v>22</v>
      </c>
      <c r="M294" s="46"/>
      <c r="N294" s="225" t="s">
        <v>22</v>
      </c>
      <c r="O294" s="226" t="s">
        <v>46</v>
      </c>
      <c r="P294" s="227">
        <f>I294+J294</f>
        <v>0</v>
      </c>
      <c r="Q294" s="227">
        <f>ROUND(I294*H294,2)</f>
        <v>0</v>
      </c>
      <c r="R294" s="227">
        <f>ROUND(J294*H294,2)</f>
        <v>0</v>
      </c>
      <c r="S294" s="86"/>
      <c r="T294" s="228">
        <f>S294*H294</f>
        <v>0</v>
      </c>
      <c r="U294" s="228">
        <v>0</v>
      </c>
      <c r="V294" s="228">
        <f>U294*H294</f>
        <v>0</v>
      </c>
      <c r="W294" s="228">
        <v>0</v>
      </c>
      <c r="X294" s="229">
        <f>W294*H294</f>
        <v>0</v>
      </c>
      <c r="Y294" s="40"/>
      <c r="Z294" s="40"/>
      <c r="AA294" s="40"/>
      <c r="AB294" s="40"/>
      <c r="AC294" s="40"/>
      <c r="AD294" s="40"/>
      <c r="AE294" s="40"/>
      <c r="AR294" s="230" t="s">
        <v>302</v>
      </c>
      <c r="AT294" s="230" t="s">
        <v>213</v>
      </c>
      <c r="AU294" s="230" t="s">
        <v>86</v>
      </c>
      <c r="AY294" s="19" t="s">
        <v>211</v>
      </c>
      <c r="BE294" s="231">
        <f>IF(O294="základní",K294,0)</f>
        <v>0</v>
      </c>
      <c r="BF294" s="231">
        <f>IF(O294="snížená",K294,0)</f>
        <v>0</v>
      </c>
      <c r="BG294" s="231">
        <f>IF(O294="zákl. přenesená",K294,0)</f>
        <v>0</v>
      </c>
      <c r="BH294" s="231">
        <f>IF(O294="sníž. přenesená",K294,0)</f>
        <v>0</v>
      </c>
      <c r="BI294" s="231">
        <f>IF(O294="nulová",K294,0)</f>
        <v>0</v>
      </c>
      <c r="BJ294" s="19" t="s">
        <v>84</v>
      </c>
      <c r="BK294" s="231">
        <f>ROUND(P294*H294,2)</f>
        <v>0</v>
      </c>
      <c r="BL294" s="19" t="s">
        <v>302</v>
      </c>
      <c r="BM294" s="230" t="s">
        <v>3542</v>
      </c>
    </row>
    <row r="295" s="2" customFormat="1">
      <c r="A295" s="40"/>
      <c r="B295" s="41"/>
      <c r="C295" s="42"/>
      <c r="D295" s="232" t="s">
        <v>220</v>
      </c>
      <c r="E295" s="42"/>
      <c r="F295" s="233" t="s">
        <v>3543</v>
      </c>
      <c r="G295" s="42"/>
      <c r="H295" s="42"/>
      <c r="I295" s="234"/>
      <c r="J295" s="234"/>
      <c r="K295" s="42"/>
      <c r="L295" s="42"/>
      <c r="M295" s="46"/>
      <c r="N295" s="235"/>
      <c r="O295" s="236"/>
      <c r="P295" s="86"/>
      <c r="Q295" s="86"/>
      <c r="R295" s="86"/>
      <c r="S295" s="86"/>
      <c r="T295" s="86"/>
      <c r="U295" s="86"/>
      <c r="V295" s="86"/>
      <c r="W295" s="86"/>
      <c r="X295" s="87"/>
      <c r="Y295" s="40"/>
      <c r="Z295" s="40"/>
      <c r="AA295" s="40"/>
      <c r="AB295" s="40"/>
      <c r="AC295" s="40"/>
      <c r="AD295" s="40"/>
      <c r="AE295" s="40"/>
      <c r="AT295" s="19" t="s">
        <v>220</v>
      </c>
      <c r="AU295" s="19" t="s">
        <v>86</v>
      </c>
    </row>
    <row r="296" s="2" customFormat="1" ht="16.5" customHeight="1">
      <c r="A296" s="40"/>
      <c r="B296" s="41"/>
      <c r="C296" s="218" t="s">
        <v>1135</v>
      </c>
      <c r="D296" s="218" t="s">
        <v>213</v>
      </c>
      <c r="E296" s="219" t="s">
        <v>3544</v>
      </c>
      <c r="F296" s="220" t="s">
        <v>3545</v>
      </c>
      <c r="G296" s="221" t="s">
        <v>345</v>
      </c>
      <c r="H296" s="222">
        <v>550</v>
      </c>
      <c r="I296" s="223"/>
      <c r="J296" s="223"/>
      <c r="K296" s="224">
        <f>ROUND(P296*H296,2)</f>
        <v>0</v>
      </c>
      <c r="L296" s="220" t="s">
        <v>22</v>
      </c>
      <c r="M296" s="46"/>
      <c r="N296" s="225" t="s">
        <v>22</v>
      </c>
      <c r="O296" s="226" t="s">
        <v>46</v>
      </c>
      <c r="P296" s="227">
        <f>I296+J296</f>
        <v>0</v>
      </c>
      <c r="Q296" s="227">
        <f>ROUND(I296*H296,2)</f>
        <v>0</v>
      </c>
      <c r="R296" s="227">
        <f>ROUND(J296*H296,2)</f>
        <v>0</v>
      </c>
      <c r="S296" s="86"/>
      <c r="T296" s="228">
        <f>S296*H296</f>
        <v>0</v>
      </c>
      <c r="U296" s="228">
        <v>0</v>
      </c>
      <c r="V296" s="228">
        <f>U296*H296</f>
        <v>0</v>
      </c>
      <c r="W296" s="228">
        <v>0</v>
      </c>
      <c r="X296" s="229">
        <f>W296*H296</f>
        <v>0</v>
      </c>
      <c r="Y296" s="40"/>
      <c r="Z296" s="40"/>
      <c r="AA296" s="40"/>
      <c r="AB296" s="40"/>
      <c r="AC296" s="40"/>
      <c r="AD296" s="40"/>
      <c r="AE296" s="40"/>
      <c r="AR296" s="230" t="s">
        <v>302</v>
      </c>
      <c r="AT296" s="230" t="s">
        <v>213</v>
      </c>
      <c r="AU296" s="230" t="s">
        <v>86</v>
      </c>
      <c r="AY296" s="19" t="s">
        <v>211</v>
      </c>
      <c r="BE296" s="231">
        <f>IF(O296="základní",K296,0)</f>
        <v>0</v>
      </c>
      <c r="BF296" s="231">
        <f>IF(O296="snížená",K296,0)</f>
        <v>0</v>
      </c>
      <c r="BG296" s="231">
        <f>IF(O296="zákl. přenesená",K296,0)</f>
        <v>0</v>
      </c>
      <c r="BH296" s="231">
        <f>IF(O296="sníž. přenesená",K296,0)</f>
        <v>0</v>
      </c>
      <c r="BI296" s="231">
        <f>IF(O296="nulová",K296,0)</f>
        <v>0</v>
      </c>
      <c r="BJ296" s="19" t="s">
        <v>84</v>
      </c>
      <c r="BK296" s="231">
        <f>ROUND(P296*H296,2)</f>
        <v>0</v>
      </c>
      <c r="BL296" s="19" t="s">
        <v>302</v>
      </c>
      <c r="BM296" s="230" t="s">
        <v>3546</v>
      </c>
    </row>
    <row r="297" s="2" customFormat="1">
      <c r="A297" s="40"/>
      <c r="B297" s="41"/>
      <c r="C297" s="42"/>
      <c r="D297" s="232" t="s">
        <v>220</v>
      </c>
      <c r="E297" s="42"/>
      <c r="F297" s="233" t="s">
        <v>3545</v>
      </c>
      <c r="G297" s="42"/>
      <c r="H297" s="42"/>
      <c r="I297" s="234"/>
      <c r="J297" s="234"/>
      <c r="K297" s="42"/>
      <c r="L297" s="42"/>
      <c r="M297" s="46"/>
      <c r="N297" s="235"/>
      <c r="O297" s="236"/>
      <c r="P297" s="86"/>
      <c r="Q297" s="86"/>
      <c r="R297" s="86"/>
      <c r="S297" s="86"/>
      <c r="T297" s="86"/>
      <c r="U297" s="86"/>
      <c r="V297" s="86"/>
      <c r="W297" s="86"/>
      <c r="X297" s="87"/>
      <c r="Y297" s="40"/>
      <c r="Z297" s="40"/>
      <c r="AA297" s="40"/>
      <c r="AB297" s="40"/>
      <c r="AC297" s="40"/>
      <c r="AD297" s="40"/>
      <c r="AE297" s="40"/>
      <c r="AT297" s="19" t="s">
        <v>220</v>
      </c>
      <c r="AU297" s="19" t="s">
        <v>86</v>
      </c>
    </row>
    <row r="298" s="2" customFormat="1" ht="16.5" customHeight="1">
      <c r="A298" s="40"/>
      <c r="B298" s="41"/>
      <c r="C298" s="218" t="s">
        <v>1140</v>
      </c>
      <c r="D298" s="218" t="s">
        <v>213</v>
      </c>
      <c r="E298" s="219" t="s">
        <v>3547</v>
      </c>
      <c r="F298" s="220" t="s">
        <v>3548</v>
      </c>
      <c r="G298" s="221" t="s">
        <v>497</v>
      </c>
      <c r="H298" s="222">
        <v>1</v>
      </c>
      <c r="I298" s="223"/>
      <c r="J298" s="223"/>
      <c r="K298" s="224">
        <f>ROUND(P298*H298,2)</f>
        <v>0</v>
      </c>
      <c r="L298" s="220" t="s">
        <v>22</v>
      </c>
      <c r="M298" s="46"/>
      <c r="N298" s="225" t="s">
        <v>22</v>
      </c>
      <c r="O298" s="226" t="s">
        <v>46</v>
      </c>
      <c r="P298" s="227">
        <f>I298+J298</f>
        <v>0</v>
      </c>
      <c r="Q298" s="227">
        <f>ROUND(I298*H298,2)</f>
        <v>0</v>
      </c>
      <c r="R298" s="227">
        <f>ROUND(J298*H298,2)</f>
        <v>0</v>
      </c>
      <c r="S298" s="86"/>
      <c r="T298" s="228">
        <f>S298*H298</f>
        <v>0</v>
      </c>
      <c r="U298" s="228">
        <v>0</v>
      </c>
      <c r="V298" s="228">
        <f>U298*H298</f>
        <v>0</v>
      </c>
      <c r="W298" s="228">
        <v>0</v>
      </c>
      <c r="X298" s="229">
        <f>W298*H298</f>
        <v>0</v>
      </c>
      <c r="Y298" s="40"/>
      <c r="Z298" s="40"/>
      <c r="AA298" s="40"/>
      <c r="AB298" s="40"/>
      <c r="AC298" s="40"/>
      <c r="AD298" s="40"/>
      <c r="AE298" s="40"/>
      <c r="AR298" s="230" t="s">
        <v>302</v>
      </c>
      <c r="AT298" s="230" t="s">
        <v>213</v>
      </c>
      <c r="AU298" s="230" t="s">
        <v>86</v>
      </c>
      <c r="AY298" s="19" t="s">
        <v>211</v>
      </c>
      <c r="BE298" s="231">
        <f>IF(O298="základní",K298,0)</f>
        <v>0</v>
      </c>
      <c r="BF298" s="231">
        <f>IF(O298="snížená",K298,0)</f>
        <v>0</v>
      </c>
      <c r="BG298" s="231">
        <f>IF(O298="zákl. přenesená",K298,0)</f>
        <v>0</v>
      </c>
      <c r="BH298" s="231">
        <f>IF(O298="sníž. přenesená",K298,0)</f>
        <v>0</v>
      </c>
      <c r="BI298" s="231">
        <f>IF(O298="nulová",K298,0)</f>
        <v>0</v>
      </c>
      <c r="BJ298" s="19" t="s">
        <v>84</v>
      </c>
      <c r="BK298" s="231">
        <f>ROUND(P298*H298,2)</f>
        <v>0</v>
      </c>
      <c r="BL298" s="19" t="s">
        <v>302</v>
      </c>
      <c r="BM298" s="230" t="s">
        <v>3549</v>
      </c>
    </row>
    <row r="299" s="2" customFormat="1">
      <c r="A299" s="40"/>
      <c r="B299" s="41"/>
      <c r="C299" s="42"/>
      <c r="D299" s="232" t="s">
        <v>220</v>
      </c>
      <c r="E299" s="42"/>
      <c r="F299" s="233" t="s">
        <v>3550</v>
      </c>
      <c r="G299" s="42"/>
      <c r="H299" s="42"/>
      <c r="I299" s="234"/>
      <c r="J299" s="234"/>
      <c r="K299" s="42"/>
      <c r="L299" s="42"/>
      <c r="M299" s="46"/>
      <c r="N299" s="235"/>
      <c r="O299" s="236"/>
      <c r="P299" s="86"/>
      <c r="Q299" s="86"/>
      <c r="R299" s="86"/>
      <c r="S299" s="86"/>
      <c r="T299" s="86"/>
      <c r="U299" s="86"/>
      <c r="V299" s="86"/>
      <c r="W299" s="86"/>
      <c r="X299" s="87"/>
      <c r="Y299" s="40"/>
      <c r="Z299" s="40"/>
      <c r="AA299" s="40"/>
      <c r="AB299" s="40"/>
      <c r="AC299" s="40"/>
      <c r="AD299" s="40"/>
      <c r="AE299" s="40"/>
      <c r="AT299" s="19" t="s">
        <v>220</v>
      </c>
      <c r="AU299" s="19" t="s">
        <v>86</v>
      </c>
    </row>
    <row r="300" s="2" customFormat="1" ht="24.15" customHeight="1">
      <c r="A300" s="40"/>
      <c r="B300" s="41"/>
      <c r="C300" s="218" t="s">
        <v>1143</v>
      </c>
      <c r="D300" s="218" t="s">
        <v>213</v>
      </c>
      <c r="E300" s="219" t="s">
        <v>3551</v>
      </c>
      <c r="F300" s="220" t="s">
        <v>3552</v>
      </c>
      <c r="G300" s="221" t="s">
        <v>497</v>
      </c>
      <c r="H300" s="222">
        <v>1</v>
      </c>
      <c r="I300" s="223"/>
      <c r="J300" s="223"/>
      <c r="K300" s="224">
        <f>ROUND(P300*H300,2)</f>
        <v>0</v>
      </c>
      <c r="L300" s="220" t="s">
        <v>22</v>
      </c>
      <c r="M300" s="46"/>
      <c r="N300" s="225" t="s">
        <v>22</v>
      </c>
      <c r="O300" s="226" t="s">
        <v>46</v>
      </c>
      <c r="P300" s="227">
        <f>I300+J300</f>
        <v>0</v>
      </c>
      <c r="Q300" s="227">
        <f>ROUND(I300*H300,2)</f>
        <v>0</v>
      </c>
      <c r="R300" s="227">
        <f>ROUND(J300*H300,2)</f>
        <v>0</v>
      </c>
      <c r="S300" s="86"/>
      <c r="T300" s="228">
        <f>S300*H300</f>
        <v>0</v>
      </c>
      <c r="U300" s="228">
        <v>0</v>
      </c>
      <c r="V300" s="228">
        <f>U300*H300</f>
        <v>0</v>
      </c>
      <c r="W300" s="228">
        <v>0</v>
      </c>
      <c r="X300" s="229">
        <f>W300*H300</f>
        <v>0</v>
      </c>
      <c r="Y300" s="40"/>
      <c r="Z300" s="40"/>
      <c r="AA300" s="40"/>
      <c r="AB300" s="40"/>
      <c r="AC300" s="40"/>
      <c r="AD300" s="40"/>
      <c r="AE300" s="40"/>
      <c r="AR300" s="230" t="s">
        <v>302</v>
      </c>
      <c r="AT300" s="230" t="s">
        <v>213</v>
      </c>
      <c r="AU300" s="230" t="s">
        <v>86</v>
      </c>
      <c r="AY300" s="19" t="s">
        <v>211</v>
      </c>
      <c r="BE300" s="231">
        <f>IF(O300="základní",K300,0)</f>
        <v>0</v>
      </c>
      <c r="BF300" s="231">
        <f>IF(O300="snížená",K300,0)</f>
        <v>0</v>
      </c>
      <c r="BG300" s="231">
        <f>IF(O300="zákl. přenesená",K300,0)</f>
        <v>0</v>
      </c>
      <c r="BH300" s="231">
        <f>IF(O300="sníž. přenesená",K300,0)</f>
        <v>0</v>
      </c>
      <c r="BI300" s="231">
        <f>IF(O300="nulová",K300,0)</f>
        <v>0</v>
      </c>
      <c r="BJ300" s="19" t="s">
        <v>84</v>
      </c>
      <c r="BK300" s="231">
        <f>ROUND(P300*H300,2)</f>
        <v>0</v>
      </c>
      <c r="BL300" s="19" t="s">
        <v>302</v>
      </c>
      <c r="BM300" s="230" t="s">
        <v>3553</v>
      </c>
    </row>
    <row r="301" s="2" customFormat="1">
      <c r="A301" s="40"/>
      <c r="B301" s="41"/>
      <c r="C301" s="42"/>
      <c r="D301" s="232" t="s">
        <v>220</v>
      </c>
      <c r="E301" s="42"/>
      <c r="F301" s="233" t="s">
        <v>3552</v>
      </c>
      <c r="G301" s="42"/>
      <c r="H301" s="42"/>
      <c r="I301" s="234"/>
      <c r="J301" s="234"/>
      <c r="K301" s="42"/>
      <c r="L301" s="42"/>
      <c r="M301" s="46"/>
      <c r="N301" s="235"/>
      <c r="O301" s="236"/>
      <c r="P301" s="86"/>
      <c r="Q301" s="86"/>
      <c r="R301" s="86"/>
      <c r="S301" s="86"/>
      <c r="T301" s="86"/>
      <c r="U301" s="86"/>
      <c r="V301" s="86"/>
      <c r="W301" s="86"/>
      <c r="X301" s="87"/>
      <c r="Y301" s="40"/>
      <c r="Z301" s="40"/>
      <c r="AA301" s="40"/>
      <c r="AB301" s="40"/>
      <c r="AC301" s="40"/>
      <c r="AD301" s="40"/>
      <c r="AE301" s="40"/>
      <c r="AT301" s="19" t="s">
        <v>220</v>
      </c>
      <c r="AU301" s="19" t="s">
        <v>86</v>
      </c>
    </row>
    <row r="302" s="2" customFormat="1" ht="16.5" customHeight="1">
      <c r="A302" s="40"/>
      <c r="B302" s="41"/>
      <c r="C302" s="218" t="s">
        <v>3554</v>
      </c>
      <c r="D302" s="218" t="s">
        <v>213</v>
      </c>
      <c r="E302" s="219" t="s">
        <v>3555</v>
      </c>
      <c r="F302" s="220" t="s">
        <v>3556</v>
      </c>
      <c r="G302" s="221" t="s">
        <v>497</v>
      </c>
      <c r="H302" s="222">
        <v>1</v>
      </c>
      <c r="I302" s="223"/>
      <c r="J302" s="223"/>
      <c r="K302" s="224">
        <f>ROUND(P302*H302,2)</f>
        <v>0</v>
      </c>
      <c r="L302" s="220" t="s">
        <v>22</v>
      </c>
      <c r="M302" s="46"/>
      <c r="N302" s="225" t="s">
        <v>22</v>
      </c>
      <c r="O302" s="226" t="s">
        <v>46</v>
      </c>
      <c r="P302" s="227">
        <f>I302+J302</f>
        <v>0</v>
      </c>
      <c r="Q302" s="227">
        <f>ROUND(I302*H302,2)</f>
        <v>0</v>
      </c>
      <c r="R302" s="227">
        <f>ROUND(J302*H302,2)</f>
        <v>0</v>
      </c>
      <c r="S302" s="86"/>
      <c r="T302" s="228">
        <f>S302*H302</f>
        <v>0</v>
      </c>
      <c r="U302" s="228">
        <v>0</v>
      </c>
      <c r="V302" s="228">
        <f>U302*H302</f>
        <v>0</v>
      </c>
      <c r="W302" s="228">
        <v>0</v>
      </c>
      <c r="X302" s="229">
        <f>W302*H302</f>
        <v>0</v>
      </c>
      <c r="Y302" s="40"/>
      <c r="Z302" s="40"/>
      <c r="AA302" s="40"/>
      <c r="AB302" s="40"/>
      <c r="AC302" s="40"/>
      <c r="AD302" s="40"/>
      <c r="AE302" s="40"/>
      <c r="AR302" s="230" t="s">
        <v>302</v>
      </c>
      <c r="AT302" s="230" t="s">
        <v>213</v>
      </c>
      <c r="AU302" s="230" t="s">
        <v>86</v>
      </c>
      <c r="AY302" s="19" t="s">
        <v>211</v>
      </c>
      <c r="BE302" s="231">
        <f>IF(O302="základní",K302,0)</f>
        <v>0</v>
      </c>
      <c r="BF302" s="231">
        <f>IF(O302="snížená",K302,0)</f>
        <v>0</v>
      </c>
      <c r="BG302" s="231">
        <f>IF(O302="zákl. přenesená",K302,0)</f>
        <v>0</v>
      </c>
      <c r="BH302" s="231">
        <f>IF(O302="sníž. přenesená",K302,0)</f>
        <v>0</v>
      </c>
      <c r="BI302" s="231">
        <f>IF(O302="nulová",K302,0)</f>
        <v>0</v>
      </c>
      <c r="BJ302" s="19" t="s">
        <v>84</v>
      </c>
      <c r="BK302" s="231">
        <f>ROUND(P302*H302,2)</f>
        <v>0</v>
      </c>
      <c r="BL302" s="19" t="s">
        <v>302</v>
      </c>
      <c r="BM302" s="230" t="s">
        <v>3557</v>
      </c>
    </row>
    <row r="303" s="2" customFormat="1">
      <c r="A303" s="40"/>
      <c r="B303" s="41"/>
      <c r="C303" s="42"/>
      <c r="D303" s="232" t="s">
        <v>220</v>
      </c>
      <c r="E303" s="42"/>
      <c r="F303" s="233" t="s">
        <v>3558</v>
      </c>
      <c r="G303" s="42"/>
      <c r="H303" s="42"/>
      <c r="I303" s="234"/>
      <c r="J303" s="234"/>
      <c r="K303" s="42"/>
      <c r="L303" s="42"/>
      <c r="M303" s="46"/>
      <c r="N303" s="235"/>
      <c r="O303" s="236"/>
      <c r="P303" s="86"/>
      <c r="Q303" s="86"/>
      <c r="R303" s="86"/>
      <c r="S303" s="86"/>
      <c r="T303" s="86"/>
      <c r="U303" s="86"/>
      <c r="V303" s="86"/>
      <c r="W303" s="86"/>
      <c r="X303" s="87"/>
      <c r="Y303" s="40"/>
      <c r="Z303" s="40"/>
      <c r="AA303" s="40"/>
      <c r="AB303" s="40"/>
      <c r="AC303" s="40"/>
      <c r="AD303" s="40"/>
      <c r="AE303" s="40"/>
      <c r="AT303" s="19" t="s">
        <v>220</v>
      </c>
      <c r="AU303" s="19" t="s">
        <v>86</v>
      </c>
    </row>
    <row r="304" s="2" customFormat="1">
      <c r="A304" s="40"/>
      <c r="B304" s="41"/>
      <c r="C304" s="42"/>
      <c r="D304" s="232" t="s">
        <v>584</v>
      </c>
      <c r="E304" s="42"/>
      <c r="F304" s="269" t="s">
        <v>3559</v>
      </c>
      <c r="G304" s="42"/>
      <c r="H304" s="42"/>
      <c r="I304" s="234"/>
      <c r="J304" s="234"/>
      <c r="K304" s="42"/>
      <c r="L304" s="42"/>
      <c r="M304" s="46"/>
      <c r="N304" s="235"/>
      <c r="O304" s="236"/>
      <c r="P304" s="86"/>
      <c r="Q304" s="86"/>
      <c r="R304" s="86"/>
      <c r="S304" s="86"/>
      <c r="T304" s="86"/>
      <c r="U304" s="86"/>
      <c r="V304" s="86"/>
      <c r="W304" s="86"/>
      <c r="X304" s="87"/>
      <c r="Y304" s="40"/>
      <c r="Z304" s="40"/>
      <c r="AA304" s="40"/>
      <c r="AB304" s="40"/>
      <c r="AC304" s="40"/>
      <c r="AD304" s="40"/>
      <c r="AE304" s="40"/>
      <c r="AT304" s="19" t="s">
        <v>584</v>
      </c>
      <c r="AU304" s="19" t="s">
        <v>86</v>
      </c>
    </row>
    <row r="305" s="2" customFormat="1" ht="16.5" customHeight="1">
      <c r="A305" s="40"/>
      <c r="B305" s="41"/>
      <c r="C305" s="218" t="s">
        <v>1148</v>
      </c>
      <c r="D305" s="218" t="s">
        <v>213</v>
      </c>
      <c r="E305" s="219" t="s">
        <v>3560</v>
      </c>
      <c r="F305" s="220" t="s">
        <v>3561</v>
      </c>
      <c r="G305" s="221" t="s">
        <v>497</v>
      </c>
      <c r="H305" s="222">
        <v>32</v>
      </c>
      <c r="I305" s="223"/>
      <c r="J305" s="223"/>
      <c r="K305" s="224">
        <f>ROUND(P305*H305,2)</f>
        <v>0</v>
      </c>
      <c r="L305" s="220" t="s">
        <v>22</v>
      </c>
      <c r="M305" s="46"/>
      <c r="N305" s="225" t="s">
        <v>22</v>
      </c>
      <c r="O305" s="226" t="s">
        <v>46</v>
      </c>
      <c r="P305" s="227">
        <f>I305+J305</f>
        <v>0</v>
      </c>
      <c r="Q305" s="227">
        <f>ROUND(I305*H305,2)</f>
        <v>0</v>
      </c>
      <c r="R305" s="227">
        <f>ROUND(J305*H305,2)</f>
        <v>0</v>
      </c>
      <c r="S305" s="86"/>
      <c r="T305" s="228">
        <f>S305*H305</f>
        <v>0</v>
      </c>
      <c r="U305" s="228">
        <v>0</v>
      </c>
      <c r="V305" s="228">
        <f>U305*H305</f>
        <v>0</v>
      </c>
      <c r="W305" s="228">
        <v>0</v>
      </c>
      <c r="X305" s="229">
        <f>W305*H305</f>
        <v>0</v>
      </c>
      <c r="Y305" s="40"/>
      <c r="Z305" s="40"/>
      <c r="AA305" s="40"/>
      <c r="AB305" s="40"/>
      <c r="AC305" s="40"/>
      <c r="AD305" s="40"/>
      <c r="AE305" s="40"/>
      <c r="AR305" s="230" t="s">
        <v>302</v>
      </c>
      <c r="AT305" s="230" t="s">
        <v>213</v>
      </c>
      <c r="AU305" s="230" t="s">
        <v>86</v>
      </c>
      <c r="AY305" s="19" t="s">
        <v>211</v>
      </c>
      <c r="BE305" s="231">
        <f>IF(O305="základní",K305,0)</f>
        <v>0</v>
      </c>
      <c r="BF305" s="231">
        <f>IF(O305="snížená",K305,0)</f>
        <v>0</v>
      </c>
      <c r="BG305" s="231">
        <f>IF(O305="zákl. přenesená",K305,0)</f>
        <v>0</v>
      </c>
      <c r="BH305" s="231">
        <f>IF(O305="sníž. přenesená",K305,0)</f>
        <v>0</v>
      </c>
      <c r="BI305" s="231">
        <f>IF(O305="nulová",K305,0)</f>
        <v>0</v>
      </c>
      <c r="BJ305" s="19" t="s">
        <v>84</v>
      </c>
      <c r="BK305" s="231">
        <f>ROUND(P305*H305,2)</f>
        <v>0</v>
      </c>
      <c r="BL305" s="19" t="s">
        <v>302</v>
      </c>
      <c r="BM305" s="230" t="s">
        <v>3562</v>
      </c>
    </row>
    <row r="306" s="2" customFormat="1">
      <c r="A306" s="40"/>
      <c r="B306" s="41"/>
      <c r="C306" s="42"/>
      <c r="D306" s="232" t="s">
        <v>220</v>
      </c>
      <c r="E306" s="42"/>
      <c r="F306" s="233" t="s">
        <v>3563</v>
      </c>
      <c r="G306" s="42"/>
      <c r="H306" s="42"/>
      <c r="I306" s="234"/>
      <c r="J306" s="234"/>
      <c r="K306" s="42"/>
      <c r="L306" s="42"/>
      <c r="M306" s="46"/>
      <c r="N306" s="235"/>
      <c r="O306" s="236"/>
      <c r="P306" s="86"/>
      <c r="Q306" s="86"/>
      <c r="R306" s="86"/>
      <c r="S306" s="86"/>
      <c r="T306" s="86"/>
      <c r="U306" s="86"/>
      <c r="V306" s="86"/>
      <c r="W306" s="86"/>
      <c r="X306" s="87"/>
      <c r="Y306" s="40"/>
      <c r="Z306" s="40"/>
      <c r="AA306" s="40"/>
      <c r="AB306" s="40"/>
      <c r="AC306" s="40"/>
      <c r="AD306" s="40"/>
      <c r="AE306" s="40"/>
      <c r="AT306" s="19" t="s">
        <v>220</v>
      </c>
      <c r="AU306" s="19" t="s">
        <v>86</v>
      </c>
    </row>
    <row r="307" s="12" customFormat="1" ht="22.8" customHeight="1">
      <c r="A307" s="12"/>
      <c r="B307" s="201"/>
      <c r="C307" s="202"/>
      <c r="D307" s="203" t="s">
        <v>76</v>
      </c>
      <c r="E307" s="216" t="s">
        <v>1504</v>
      </c>
      <c r="F307" s="216" t="s">
        <v>3564</v>
      </c>
      <c r="G307" s="202"/>
      <c r="H307" s="202"/>
      <c r="I307" s="205"/>
      <c r="J307" s="205"/>
      <c r="K307" s="217">
        <f>BK307</f>
        <v>0</v>
      </c>
      <c r="L307" s="202"/>
      <c r="M307" s="207"/>
      <c r="N307" s="208"/>
      <c r="O307" s="209"/>
      <c r="P307" s="209"/>
      <c r="Q307" s="210">
        <f>SUM(Q308:Q369)</f>
        <v>0</v>
      </c>
      <c r="R307" s="210">
        <f>SUM(R308:R369)</f>
        <v>0</v>
      </c>
      <c r="S307" s="209"/>
      <c r="T307" s="211">
        <f>SUM(T308:T369)</f>
        <v>0</v>
      </c>
      <c r="U307" s="209"/>
      <c r="V307" s="211">
        <f>SUM(V308:V369)</f>
        <v>0.0012260000000000001</v>
      </c>
      <c r="W307" s="209"/>
      <c r="X307" s="212">
        <f>SUM(X308:X369)</f>
        <v>0</v>
      </c>
      <c r="Y307" s="12"/>
      <c r="Z307" s="12"/>
      <c r="AA307" s="12"/>
      <c r="AB307" s="12"/>
      <c r="AC307" s="12"/>
      <c r="AD307" s="12"/>
      <c r="AE307" s="12"/>
      <c r="AR307" s="213" t="s">
        <v>86</v>
      </c>
      <c r="AT307" s="214" t="s">
        <v>76</v>
      </c>
      <c r="AU307" s="214" t="s">
        <v>84</v>
      </c>
      <c r="AY307" s="213" t="s">
        <v>211</v>
      </c>
      <c r="BK307" s="215">
        <f>SUM(BK308:BK369)</f>
        <v>0</v>
      </c>
    </row>
    <row r="308" s="2" customFormat="1" ht="24.15" customHeight="1">
      <c r="A308" s="40"/>
      <c r="B308" s="41"/>
      <c r="C308" s="218" t="s">
        <v>3565</v>
      </c>
      <c r="D308" s="218" t="s">
        <v>213</v>
      </c>
      <c r="E308" s="219" t="s">
        <v>3566</v>
      </c>
      <c r="F308" s="220" t="s">
        <v>3567</v>
      </c>
      <c r="G308" s="221" t="s">
        <v>497</v>
      </c>
      <c r="H308" s="222">
        <v>16</v>
      </c>
      <c r="I308" s="223"/>
      <c r="J308" s="223"/>
      <c r="K308" s="224">
        <f>ROUND(P308*H308,2)</f>
        <v>0</v>
      </c>
      <c r="L308" s="220" t="s">
        <v>3568</v>
      </c>
      <c r="M308" s="46"/>
      <c r="N308" s="225" t="s">
        <v>22</v>
      </c>
      <c r="O308" s="226" t="s">
        <v>46</v>
      </c>
      <c r="P308" s="227">
        <f>I308+J308</f>
        <v>0</v>
      </c>
      <c r="Q308" s="227">
        <f>ROUND(I308*H308,2)</f>
        <v>0</v>
      </c>
      <c r="R308" s="227">
        <f>ROUND(J308*H308,2)</f>
        <v>0</v>
      </c>
      <c r="S308" s="86"/>
      <c r="T308" s="228">
        <f>S308*H308</f>
        <v>0</v>
      </c>
      <c r="U308" s="228">
        <v>0</v>
      </c>
      <c r="V308" s="228">
        <f>U308*H308</f>
        <v>0</v>
      </c>
      <c r="W308" s="228">
        <v>0</v>
      </c>
      <c r="X308" s="229">
        <f>W308*H308</f>
        <v>0</v>
      </c>
      <c r="Y308" s="40"/>
      <c r="Z308" s="40"/>
      <c r="AA308" s="40"/>
      <c r="AB308" s="40"/>
      <c r="AC308" s="40"/>
      <c r="AD308" s="40"/>
      <c r="AE308" s="40"/>
      <c r="AR308" s="230" t="s">
        <v>302</v>
      </c>
      <c r="AT308" s="230" t="s">
        <v>213</v>
      </c>
      <c r="AU308" s="230" t="s">
        <v>86</v>
      </c>
      <c r="AY308" s="19" t="s">
        <v>211</v>
      </c>
      <c r="BE308" s="231">
        <f>IF(O308="základní",K308,0)</f>
        <v>0</v>
      </c>
      <c r="BF308" s="231">
        <f>IF(O308="snížená",K308,0)</f>
        <v>0</v>
      </c>
      <c r="BG308" s="231">
        <f>IF(O308="zákl. přenesená",K308,0)</f>
        <v>0</v>
      </c>
      <c r="BH308" s="231">
        <f>IF(O308="sníž. přenesená",K308,0)</f>
        <v>0</v>
      </c>
      <c r="BI308" s="231">
        <f>IF(O308="nulová",K308,0)</f>
        <v>0</v>
      </c>
      <c r="BJ308" s="19" t="s">
        <v>84</v>
      </c>
      <c r="BK308" s="231">
        <f>ROUND(P308*H308,2)</f>
        <v>0</v>
      </c>
      <c r="BL308" s="19" t="s">
        <v>302</v>
      </c>
      <c r="BM308" s="230" t="s">
        <v>3569</v>
      </c>
    </row>
    <row r="309" s="2" customFormat="1">
      <c r="A309" s="40"/>
      <c r="B309" s="41"/>
      <c r="C309" s="42"/>
      <c r="D309" s="232" t="s">
        <v>220</v>
      </c>
      <c r="E309" s="42"/>
      <c r="F309" s="233" t="s">
        <v>3570</v>
      </c>
      <c r="G309" s="42"/>
      <c r="H309" s="42"/>
      <c r="I309" s="234"/>
      <c r="J309" s="234"/>
      <c r="K309" s="42"/>
      <c r="L309" s="42"/>
      <c r="M309" s="46"/>
      <c r="N309" s="235"/>
      <c r="O309" s="236"/>
      <c r="P309" s="86"/>
      <c r="Q309" s="86"/>
      <c r="R309" s="86"/>
      <c r="S309" s="86"/>
      <c r="T309" s="86"/>
      <c r="U309" s="86"/>
      <c r="V309" s="86"/>
      <c r="W309" s="86"/>
      <c r="X309" s="87"/>
      <c r="Y309" s="40"/>
      <c r="Z309" s="40"/>
      <c r="AA309" s="40"/>
      <c r="AB309" s="40"/>
      <c r="AC309" s="40"/>
      <c r="AD309" s="40"/>
      <c r="AE309" s="40"/>
      <c r="AT309" s="19" t="s">
        <v>220</v>
      </c>
      <c r="AU309" s="19" t="s">
        <v>86</v>
      </c>
    </row>
    <row r="310" s="2" customFormat="1">
      <c r="A310" s="40"/>
      <c r="B310" s="41"/>
      <c r="C310" s="42"/>
      <c r="D310" s="300" t="s">
        <v>3571</v>
      </c>
      <c r="E310" s="42"/>
      <c r="F310" s="301" t="s">
        <v>3572</v>
      </c>
      <c r="G310" s="42"/>
      <c r="H310" s="42"/>
      <c r="I310" s="234"/>
      <c r="J310" s="234"/>
      <c r="K310" s="42"/>
      <c r="L310" s="42"/>
      <c r="M310" s="46"/>
      <c r="N310" s="235"/>
      <c r="O310" s="236"/>
      <c r="P310" s="86"/>
      <c r="Q310" s="86"/>
      <c r="R310" s="86"/>
      <c r="S310" s="86"/>
      <c r="T310" s="86"/>
      <c r="U310" s="86"/>
      <c r="V310" s="86"/>
      <c r="W310" s="86"/>
      <c r="X310" s="87"/>
      <c r="Y310" s="40"/>
      <c r="Z310" s="40"/>
      <c r="AA310" s="40"/>
      <c r="AB310" s="40"/>
      <c r="AC310" s="40"/>
      <c r="AD310" s="40"/>
      <c r="AE310" s="40"/>
      <c r="AT310" s="19" t="s">
        <v>3571</v>
      </c>
      <c r="AU310" s="19" t="s">
        <v>86</v>
      </c>
    </row>
    <row r="311" s="2" customFormat="1" ht="24.15" customHeight="1">
      <c r="A311" s="40"/>
      <c r="B311" s="41"/>
      <c r="C311" s="259" t="s">
        <v>3573</v>
      </c>
      <c r="D311" s="259" t="s">
        <v>452</v>
      </c>
      <c r="E311" s="260" t="s">
        <v>3574</v>
      </c>
      <c r="F311" s="261" t="s">
        <v>3575</v>
      </c>
      <c r="G311" s="262" t="s">
        <v>497</v>
      </c>
      <c r="H311" s="263">
        <v>8</v>
      </c>
      <c r="I311" s="264"/>
      <c r="J311" s="265"/>
      <c r="K311" s="266">
        <f>ROUND(P311*H311,2)</f>
        <v>0</v>
      </c>
      <c r="L311" s="261" t="s">
        <v>3568</v>
      </c>
      <c r="M311" s="267"/>
      <c r="N311" s="268" t="s">
        <v>22</v>
      </c>
      <c r="O311" s="226" t="s">
        <v>46</v>
      </c>
      <c r="P311" s="227">
        <f>I311+J311</f>
        <v>0</v>
      </c>
      <c r="Q311" s="227">
        <f>ROUND(I311*H311,2)</f>
        <v>0</v>
      </c>
      <c r="R311" s="227">
        <f>ROUND(J311*H311,2)</f>
        <v>0</v>
      </c>
      <c r="S311" s="86"/>
      <c r="T311" s="228">
        <f>S311*H311</f>
        <v>0</v>
      </c>
      <c r="U311" s="228">
        <v>4.0000000000000003E-05</v>
      </c>
      <c r="V311" s="228">
        <f>U311*H311</f>
        <v>0.00032000000000000003</v>
      </c>
      <c r="W311" s="228">
        <v>0</v>
      </c>
      <c r="X311" s="229">
        <f>W311*H311</f>
        <v>0</v>
      </c>
      <c r="Y311" s="40"/>
      <c r="Z311" s="40"/>
      <c r="AA311" s="40"/>
      <c r="AB311" s="40"/>
      <c r="AC311" s="40"/>
      <c r="AD311" s="40"/>
      <c r="AE311" s="40"/>
      <c r="AR311" s="230" t="s">
        <v>402</v>
      </c>
      <c r="AT311" s="230" t="s">
        <v>452</v>
      </c>
      <c r="AU311" s="230" t="s">
        <v>86</v>
      </c>
      <c r="AY311" s="19" t="s">
        <v>211</v>
      </c>
      <c r="BE311" s="231">
        <f>IF(O311="základní",K311,0)</f>
        <v>0</v>
      </c>
      <c r="BF311" s="231">
        <f>IF(O311="snížená",K311,0)</f>
        <v>0</v>
      </c>
      <c r="BG311" s="231">
        <f>IF(O311="zákl. přenesená",K311,0)</f>
        <v>0</v>
      </c>
      <c r="BH311" s="231">
        <f>IF(O311="sníž. přenesená",K311,0)</f>
        <v>0</v>
      </c>
      <c r="BI311" s="231">
        <f>IF(O311="nulová",K311,0)</f>
        <v>0</v>
      </c>
      <c r="BJ311" s="19" t="s">
        <v>84</v>
      </c>
      <c r="BK311" s="231">
        <f>ROUND(P311*H311,2)</f>
        <v>0</v>
      </c>
      <c r="BL311" s="19" t="s">
        <v>302</v>
      </c>
      <c r="BM311" s="230" t="s">
        <v>3576</v>
      </c>
    </row>
    <row r="312" s="2" customFormat="1">
      <c r="A312" s="40"/>
      <c r="B312" s="41"/>
      <c r="C312" s="42"/>
      <c r="D312" s="232" t="s">
        <v>220</v>
      </c>
      <c r="E312" s="42"/>
      <c r="F312" s="233" t="s">
        <v>3575</v>
      </c>
      <c r="G312" s="42"/>
      <c r="H312" s="42"/>
      <c r="I312" s="234"/>
      <c r="J312" s="234"/>
      <c r="K312" s="42"/>
      <c r="L312" s="42"/>
      <c r="M312" s="46"/>
      <c r="N312" s="235"/>
      <c r="O312" s="236"/>
      <c r="P312" s="86"/>
      <c r="Q312" s="86"/>
      <c r="R312" s="86"/>
      <c r="S312" s="86"/>
      <c r="T312" s="86"/>
      <c r="U312" s="86"/>
      <c r="V312" s="86"/>
      <c r="W312" s="86"/>
      <c r="X312" s="87"/>
      <c r="Y312" s="40"/>
      <c r="Z312" s="40"/>
      <c r="AA312" s="40"/>
      <c r="AB312" s="40"/>
      <c r="AC312" s="40"/>
      <c r="AD312" s="40"/>
      <c r="AE312" s="40"/>
      <c r="AT312" s="19" t="s">
        <v>220</v>
      </c>
      <c r="AU312" s="19" t="s">
        <v>86</v>
      </c>
    </row>
    <row r="313" s="2" customFormat="1" ht="24.15" customHeight="1">
      <c r="A313" s="40"/>
      <c r="B313" s="41"/>
      <c r="C313" s="259" t="s">
        <v>3577</v>
      </c>
      <c r="D313" s="259" t="s">
        <v>452</v>
      </c>
      <c r="E313" s="260" t="s">
        <v>3578</v>
      </c>
      <c r="F313" s="261" t="s">
        <v>3579</v>
      </c>
      <c r="G313" s="262" t="s">
        <v>497</v>
      </c>
      <c r="H313" s="263">
        <v>1.6000000000000001</v>
      </c>
      <c r="I313" s="264"/>
      <c r="J313" s="265"/>
      <c r="K313" s="266">
        <f>ROUND(P313*H313,2)</f>
        <v>0</v>
      </c>
      <c r="L313" s="261" t="s">
        <v>3568</v>
      </c>
      <c r="M313" s="267"/>
      <c r="N313" s="268" t="s">
        <v>22</v>
      </c>
      <c r="O313" s="226" t="s">
        <v>46</v>
      </c>
      <c r="P313" s="227">
        <f>I313+J313</f>
        <v>0</v>
      </c>
      <c r="Q313" s="227">
        <f>ROUND(I313*H313,2)</f>
        <v>0</v>
      </c>
      <c r="R313" s="227">
        <f>ROUND(J313*H313,2)</f>
        <v>0</v>
      </c>
      <c r="S313" s="86"/>
      <c r="T313" s="228">
        <f>S313*H313</f>
        <v>0</v>
      </c>
      <c r="U313" s="228">
        <v>3.0000000000000001E-05</v>
      </c>
      <c r="V313" s="228">
        <f>U313*H313</f>
        <v>4.8000000000000001E-05</v>
      </c>
      <c r="W313" s="228">
        <v>0</v>
      </c>
      <c r="X313" s="229">
        <f>W313*H313</f>
        <v>0</v>
      </c>
      <c r="Y313" s="40"/>
      <c r="Z313" s="40"/>
      <c r="AA313" s="40"/>
      <c r="AB313" s="40"/>
      <c r="AC313" s="40"/>
      <c r="AD313" s="40"/>
      <c r="AE313" s="40"/>
      <c r="AR313" s="230" t="s">
        <v>402</v>
      </c>
      <c r="AT313" s="230" t="s">
        <v>452</v>
      </c>
      <c r="AU313" s="230" t="s">
        <v>86</v>
      </c>
      <c r="AY313" s="19" t="s">
        <v>211</v>
      </c>
      <c r="BE313" s="231">
        <f>IF(O313="základní",K313,0)</f>
        <v>0</v>
      </c>
      <c r="BF313" s="231">
        <f>IF(O313="snížená",K313,0)</f>
        <v>0</v>
      </c>
      <c r="BG313" s="231">
        <f>IF(O313="zákl. přenesená",K313,0)</f>
        <v>0</v>
      </c>
      <c r="BH313" s="231">
        <f>IF(O313="sníž. přenesená",K313,0)</f>
        <v>0</v>
      </c>
      <c r="BI313" s="231">
        <f>IF(O313="nulová",K313,0)</f>
        <v>0</v>
      </c>
      <c r="BJ313" s="19" t="s">
        <v>84</v>
      </c>
      <c r="BK313" s="231">
        <f>ROUND(P313*H313,2)</f>
        <v>0</v>
      </c>
      <c r="BL313" s="19" t="s">
        <v>302</v>
      </c>
      <c r="BM313" s="230" t="s">
        <v>3580</v>
      </c>
    </row>
    <row r="314" s="2" customFormat="1">
      <c r="A314" s="40"/>
      <c r="B314" s="41"/>
      <c r="C314" s="42"/>
      <c r="D314" s="232" t="s">
        <v>220</v>
      </c>
      <c r="E314" s="42"/>
      <c r="F314" s="233" t="s">
        <v>3579</v>
      </c>
      <c r="G314" s="42"/>
      <c r="H314" s="42"/>
      <c r="I314" s="234"/>
      <c r="J314" s="234"/>
      <c r="K314" s="42"/>
      <c r="L314" s="42"/>
      <c r="M314" s="46"/>
      <c r="N314" s="235"/>
      <c r="O314" s="236"/>
      <c r="P314" s="86"/>
      <c r="Q314" s="86"/>
      <c r="R314" s="86"/>
      <c r="S314" s="86"/>
      <c r="T314" s="86"/>
      <c r="U314" s="86"/>
      <c r="V314" s="86"/>
      <c r="W314" s="86"/>
      <c r="X314" s="87"/>
      <c r="Y314" s="40"/>
      <c r="Z314" s="40"/>
      <c r="AA314" s="40"/>
      <c r="AB314" s="40"/>
      <c r="AC314" s="40"/>
      <c r="AD314" s="40"/>
      <c r="AE314" s="40"/>
      <c r="AT314" s="19" t="s">
        <v>220</v>
      </c>
      <c r="AU314" s="19" t="s">
        <v>86</v>
      </c>
    </row>
    <row r="315" s="2" customFormat="1" ht="24.15" customHeight="1">
      <c r="A315" s="40"/>
      <c r="B315" s="41"/>
      <c r="C315" s="259" t="s">
        <v>3581</v>
      </c>
      <c r="D315" s="259" t="s">
        <v>452</v>
      </c>
      <c r="E315" s="260" t="s">
        <v>3582</v>
      </c>
      <c r="F315" s="261" t="s">
        <v>3583</v>
      </c>
      <c r="G315" s="262" t="s">
        <v>497</v>
      </c>
      <c r="H315" s="263">
        <v>4.7999999999999998</v>
      </c>
      <c r="I315" s="264"/>
      <c r="J315" s="265"/>
      <c r="K315" s="266">
        <f>ROUND(P315*H315,2)</f>
        <v>0</v>
      </c>
      <c r="L315" s="261" t="s">
        <v>3568</v>
      </c>
      <c r="M315" s="267"/>
      <c r="N315" s="268" t="s">
        <v>22</v>
      </c>
      <c r="O315" s="226" t="s">
        <v>46</v>
      </c>
      <c r="P315" s="227">
        <f>I315+J315</f>
        <v>0</v>
      </c>
      <c r="Q315" s="227">
        <f>ROUND(I315*H315,2)</f>
        <v>0</v>
      </c>
      <c r="R315" s="227">
        <f>ROUND(J315*H315,2)</f>
        <v>0</v>
      </c>
      <c r="S315" s="86"/>
      <c r="T315" s="228">
        <f>S315*H315</f>
        <v>0</v>
      </c>
      <c r="U315" s="228">
        <v>0.00010000000000000001</v>
      </c>
      <c r="V315" s="228">
        <f>U315*H315</f>
        <v>0.00048000000000000001</v>
      </c>
      <c r="W315" s="228">
        <v>0</v>
      </c>
      <c r="X315" s="229">
        <f>W315*H315</f>
        <v>0</v>
      </c>
      <c r="Y315" s="40"/>
      <c r="Z315" s="40"/>
      <c r="AA315" s="40"/>
      <c r="AB315" s="40"/>
      <c r="AC315" s="40"/>
      <c r="AD315" s="40"/>
      <c r="AE315" s="40"/>
      <c r="AR315" s="230" t="s">
        <v>402</v>
      </c>
      <c r="AT315" s="230" t="s">
        <v>452</v>
      </c>
      <c r="AU315" s="230" t="s">
        <v>86</v>
      </c>
      <c r="AY315" s="19" t="s">
        <v>211</v>
      </c>
      <c r="BE315" s="231">
        <f>IF(O315="základní",K315,0)</f>
        <v>0</v>
      </c>
      <c r="BF315" s="231">
        <f>IF(O315="snížená",K315,0)</f>
        <v>0</v>
      </c>
      <c r="BG315" s="231">
        <f>IF(O315="zákl. přenesená",K315,0)</f>
        <v>0</v>
      </c>
      <c r="BH315" s="231">
        <f>IF(O315="sníž. přenesená",K315,0)</f>
        <v>0</v>
      </c>
      <c r="BI315" s="231">
        <f>IF(O315="nulová",K315,0)</f>
        <v>0</v>
      </c>
      <c r="BJ315" s="19" t="s">
        <v>84</v>
      </c>
      <c r="BK315" s="231">
        <f>ROUND(P315*H315,2)</f>
        <v>0</v>
      </c>
      <c r="BL315" s="19" t="s">
        <v>302</v>
      </c>
      <c r="BM315" s="230" t="s">
        <v>3584</v>
      </c>
    </row>
    <row r="316" s="2" customFormat="1">
      <c r="A316" s="40"/>
      <c r="B316" s="41"/>
      <c r="C316" s="42"/>
      <c r="D316" s="232" t="s">
        <v>220</v>
      </c>
      <c r="E316" s="42"/>
      <c r="F316" s="233" t="s">
        <v>3583</v>
      </c>
      <c r="G316" s="42"/>
      <c r="H316" s="42"/>
      <c r="I316" s="234"/>
      <c r="J316" s="234"/>
      <c r="K316" s="42"/>
      <c r="L316" s="42"/>
      <c r="M316" s="46"/>
      <c r="N316" s="235"/>
      <c r="O316" s="236"/>
      <c r="P316" s="86"/>
      <c r="Q316" s="86"/>
      <c r="R316" s="86"/>
      <c r="S316" s="86"/>
      <c r="T316" s="86"/>
      <c r="U316" s="86"/>
      <c r="V316" s="86"/>
      <c r="W316" s="86"/>
      <c r="X316" s="87"/>
      <c r="Y316" s="40"/>
      <c r="Z316" s="40"/>
      <c r="AA316" s="40"/>
      <c r="AB316" s="40"/>
      <c r="AC316" s="40"/>
      <c r="AD316" s="40"/>
      <c r="AE316" s="40"/>
      <c r="AT316" s="19" t="s">
        <v>220</v>
      </c>
      <c r="AU316" s="19" t="s">
        <v>86</v>
      </c>
    </row>
    <row r="317" s="2" customFormat="1" ht="24.15" customHeight="1">
      <c r="A317" s="40"/>
      <c r="B317" s="41"/>
      <c r="C317" s="259" t="s">
        <v>3585</v>
      </c>
      <c r="D317" s="259" t="s">
        <v>452</v>
      </c>
      <c r="E317" s="260" t="s">
        <v>3586</v>
      </c>
      <c r="F317" s="261" t="s">
        <v>3587</v>
      </c>
      <c r="G317" s="262" t="s">
        <v>497</v>
      </c>
      <c r="H317" s="263">
        <v>1.6000000000000001</v>
      </c>
      <c r="I317" s="264"/>
      <c r="J317" s="265"/>
      <c r="K317" s="266">
        <f>ROUND(P317*H317,2)</f>
        <v>0</v>
      </c>
      <c r="L317" s="261" t="s">
        <v>3568</v>
      </c>
      <c r="M317" s="267"/>
      <c r="N317" s="268" t="s">
        <v>22</v>
      </c>
      <c r="O317" s="226" t="s">
        <v>46</v>
      </c>
      <c r="P317" s="227">
        <f>I317+J317</f>
        <v>0</v>
      </c>
      <c r="Q317" s="227">
        <f>ROUND(I317*H317,2)</f>
        <v>0</v>
      </c>
      <c r="R317" s="227">
        <f>ROUND(J317*H317,2)</f>
        <v>0</v>
      </c>
      <c r="S317" s="86"/>
      <c r="T317" s="228">
        <f>S317*H317</f>
        <v>0</v>
      </c>
      <c r="U317" s="228">
        <v>0.00018000000000000001</v>
      </c>
      <c r="V317" s="228">
        <f>U317*H317</f>
        <v>0.00028800000000000001</v>
      </c>
      <c r="W317" s="228">
        <v>0</v>
      </c>
      <c r="X317" s="229">
        <f>W317*H317</f>
        <v>0</v>
      </c>
      <c r="Y317" s="40"/>
      <c r="Z317" s="40"/>
      <c r="AA317" s="40"/>
      <c r="AB317" s="40"/>
      <c r="AC317" s="40"/>
      <c r="AD317" s="40"/>
      <c r="AE317" s="40"/>
      <c r="AR317" s="230" t="s">
        <v>402</v>
      </c>
      <c r="AT317" s="230" t="s">
        <v>452</v>
      </c>
      <c r="AU317" s="230" t="s">
        <v>86</v>
      </c>
      <c r="AY317" s="19" t="s">
        <v>211</v>
      </c>
      <c r="BE317" s="231">
        <f>IF(O317="základní",K317,0)</f>
        <v>0</v>
      </c>
      <c r="BF317" s="231">
        <f>IF(O317="snížená",K317,0)</f>
        <v>0</v>
      </c>
      <c r="BG317" s="231">
        <f>IF(O317="zákl. přenesená",K317,0)</f>
        <v>0</v>
      </c>
      <c r="BH317" s="231">
        <f>IF(O317="sníž. přenesená",K317,0)</f>
        <v>0</v>
      </c>
      <c r="BI317" s="231">
        <f>IF(O317="nulová",K317,0)</f>
        <v>0</v>
      </c>
      <c r="BJ317" s="19" t="s">
        <v>84</v>
      </c>
      <c r="BK317" s="231">
        <f>ROUND(P317*H317,2)</f>
        <v>0</v>
      </c>
      <c r="BL317" s="19" t="s">
        <v>302</v>
      </c>
      <c r="BM317" s="230" t="s">
        <v>3588</v>
      </c>
    </row>
    <row r="318" s="2" customFormat="1">
      <c r="A318" s="40"/>
      <c r="B318" s="41"/>
      <c r="C318" s="42"/>
      <c r="D318" s="232" t="s">
        <v>220</v>
      </c>
      <c r="E318" s="42"/>
      <c r="F318" s="233" t="s">
        <v>3587</v>
      </c>
      <c r="G318" s="42"/>
      <c r="H318" s="42"/>
      <c r="I318" s="234"/>
      <c r="J318" s="234"/>
      <c r="K318" s="42"/>
      <c r="L318" s="42"/>
      <c r="M318" s="46"/>
      <c r="N318" s="235"/>
      <c r="O318" s="236"/>
      <c r="P318" s="86"/>
      <c r="Q318" s="86"/>
      <c r="R318" s="86"/>
      <c r="S318" s="86"/>
      <c r="T318" s="86"/>
      <c r="U318" s="86"/>
      <c r="V318" s="86"/>
      <c r="W318" s="86"/>
      <c r="X318" s="87"/>
      <c r="Y318" s="40"/>
      <c r="Z318" s="40"/>
      <c r="AA318" s="40"/>
      <c r="AB318" s="40"/>
      <c r="AC318" s="40"/>
      <c r="AD318" s="40"/>
      <c r="AE318" s="40"/>
      <c r="AT318" s="19" t="s">
        <v>220</v>
      </c>
      <c r="AU318" s="19" t="s">
        <v>86</v>
      </c>
    </row>
    <row r="319" s="2" customFormat="1" ht="24.15" customHeight="1">
      <c r="A319" s="40"/>
      <c r="B319" s="41"/>
      <c r="C319" s="218" t="s">
        <v>3589</v>
      </c>
      <c r="D319" s="218" t="s">
        <v>213</v>
      </c>
      <c r="E319" s="219" t="s">
        <v>3590</v>
      </c>
      <c r="F319" s="220" t="s">
        <v>3591</v>
      </c>
      <c r="G319" s="221" t="s">
        <v>497</v>
      </c>
      <c r="H319" s="222">
        <v>22</v>
      </c>
      <c r="I319" s="223"/>
      <c r="J319" s="223"/>
      <c r="K319" s="224">
        <f>ROUND(P319*H319,2)</f>
        <v>0</v>
      </c>
      <c r="L319" s="220" t="s">
        <v>3568</v>
      </c>
      <c r="M319" s="46"/>
      <c r="N319" s="225" t="s">
        <v>22</v>
      </c>
      <c r="O319" s="226" t="s">
        <v>46</v>
      </c>
      <c r="P319" s="227">
        <f>I319+J319</f>
        <v>0</v>
      </c>
      <c r="Q319" s="227">
        <f>ROUND(I319*H319,2)</f>
        <v>0</v>
      </c>
      <c r="R319" s="227">
        <f>ROUND(J319*H319,2)</f>
        <v>0</v>
      </c>
      <c r="S319" s="86"/>
      <c r="T319" s="228">
        <f>S319*H319</f>
        <v>0</v>
      </c>
      <c r="U319" s="228">
        <v>0</v>
      </c>
      <c r="V319" s="228">
        <f>U319*H319</f>
        <v>0</v>
      </c>
      <c r="W319" s="228">
        <v>0</v>
      </c>
      <c r="X319" s="229">
        <f>W319*H319</f>
        <v>0</v>
      </c>
      <c r="Y319" s="40"/>
      <c r="Z319" s="40"/>
      <c r="AA319" s="40"/>
      <c r="AB319" s="40"/>
      <c r="AC319" s="40"/>
      <c r="AD319" s="40"/>
      <c r="AE319" s="40"/>
      <c r="AR319" s="230" t="s">
        <v>218</v>
      </c>
      <c r="AT319" s="230" t="s">
        <v>213</v>
      </c>
      <c r="AU319" s="230" t="s">
        <v>86</v>
      </c>
      <c r="AY319" s="19" t="s">
        <v>211</v>
      </c>
      <c r="BE319" s="231">
        <f>IF(O319="základní",K319,0)</f>
        <v>0</v>
      </c>
      <c r="BF319" s="231">
        <f>IF(O319="snížená",K319,0)</f>
        <v>0</v>
      </c>
      <c r="BG319" s="231">
        <f>IF(O319="zákl. přenesená",K319,0)</f>
        <v>0</v>
      </c>
      <c r="BH319" s="231">
        <f>IF(O319="sníž. přenesená",K319,0)</f>
        <v>0</v>
      </c>
      <c r="BI319" s="231">
        <f>IF(O319="nulová",K319,0)</f>
        <v>0</v>
      </c>
      <c r="BJ319" s="19" t="s">
        <v>84</v>
      </c>
      <c r="BK319" s="231">
        <f>ROUND(P319*H319,2)</f>
        <v>0</v>
      </c>
      <c r="BL319" s="19" t="s">
        <v>218</v>
      </c>
      <c r="BM319" s="230" t="s">
        <v>3592</v>
      </c>
    </row>
    <row r="320" s="2" customFormat="1">
      <c r="A320" s="40"/>
      <c r="B320" s="41"/>
      <c r="C320" s="42"/>
      <c r="D320" s="232" t="s">
        <v>220</v>
      </c>
      <c r="E320" s="42"/>
      <c r="F320" s="233" t="s">
        <v>3593</v>
      </c>
      <c r="G320" s="42"/>
      <c r="H320" s="42"/>
      <c r="I320" s="234"/>
      <c r="J320" s="234"/>
      <c r="K320" s="42"/>
      <c r="L320" s="42"/>
      <c r="M320" s="46"/>
      <c r="N320" s="235"/>
      <c r="O320" s="236"/>
      <c r="P320" s="86"/>
      <c r="Q320" s="86"/>
      <c r="R320" s="86"/>
      <c r="S320" s="86"/>
      <c r="T320" s="86"/>
      <c r="U320" s="86"/>
      <c r="V320" s="86"/>
      <c r="W320" s="86"/>
      <c r="X320" s="87"/>
      <c r="Y320" s="40"/>
      <c r="Z320" s="40"/>
      <c r="AA320" s="40"/>
      <c r="AB320" s="40"/>
      <c r="AC320" s="40"/>
      <c r="AD320" s="40"/>
      <c r="AE320" s="40"/>
      <c r="AT320" s="19" t="s">
        <v>220</v>
      </c>
      <c r="AU320" s="19" t="s">
        <v>86</v>
      </c>
    </row>
    <row r="321" s="2" customFormat="1">
      <c r="A321" s="40"/>
      <c r="B321" s="41"/>
      <c r="C321" s="42"/>
      <c r="D321" s="300" t="s">
        <v>3571</v>
      </c>
      <c r="E321" s="42"/>
      <c r="F321" s="301" t="s">
        <v>3594</v>
      </c>
      <c r="G321" s="42"/>
      <c r="H321" s="42"/>
      <c r="I321" s="234"/>
      <c r="J321" s="234"/>
      <c r="K321" s="42"/>
      <c r="L321" s="42"/>
      <c r="M321" s="46"/>
      <c r="N321" s="235"/>
      <c r="O321" s="236"/>
      <c r="P321" s="86"/>
      <c r="Q321" s="86"/>
      <c r="R321" s="86"/>
      <c r="S321" s="86"/>
      <c r="T321" s="86"/>
      <c r="U321" s="86"/>
      <c r="V321" s="86"/>
      <c r="W321" s="86"/>
      <c r="X321" s="87"/>
      <c r="Y321" s="40"/>
      <c r="Z321" s="40"/>
      <c r="AA321" s="40"/>
      <c r="AB321" s="40"/>
      <c r="AC321" s="40"/>
      <c r="AD321" s="40"/>
      <c r="AE321" s="40"/>
      <c r="AT321" s="19" t="s">
        <v>3571</v>
      </c>
      <c r="AU321" s="19" t="s">
        <v>86</v>
      </c>
    </row>
    <row r="322" s="2" customFormat="1" ht="16.5" customHeight="1">
      <c r="A322" s="40"/>
      <c r="B322" s="41"/>
      <c r="C322" s="218" t="s">
        <v>1153</v>
      </c>
      <c r="D322" s="218" t="s">
        <v>213</v>
      </c>
      <c r="E322" s="219" t="s">
        <v>3595</v>
      </c>
      <c r="F322" s="220" t="s">
        <v>3596</v>
      </c>
      <c r="G322" s="221" t="s">
        <v>497</v>
      </c>
      <c r="H322" s="222">
        <v>1</v>
      </c>
      <c r="I322" s="223"/>
      <c r="J322" s="223"/>
      <c r="K322" s="224">
        <f>ROUND(P322*H322,2)</f>
        <v>0</v>
      </c>
      <c r="L322" s="220" t="s">
        <v>22</v>
      </c>
      <c r="M322" s="46"/>
      <c r="N322" s="225" t="s">
        <v>22</v>
      </c>
      <c r="O322" s="226" t="s">
        <v>46</v>
      </c>
      <c r="P322" s="227">
        <f>I322+J322</f>
        <v>0</v>
      </c>
      <c r="Q322" s="227">
        <f>ROUND(I322*H322,2)</f>
        <v>0</v>
      </c>
      <c r="R322" s="227">
        <f>ROUND(J322*H322,2)</f>
        <v>0</v>
      </c>
      <c r="S322" s="86"/>
      <c r="T322" s="228">
        <f>S322*H322</f>
        <v>0</v>
      </c>
      <c r="U322" s="228">
        <v>0</v>
      </c>
      <c r="V322" s="228">
        <f>U322*H322</f>
        <v>0</v>
      </c>
      <c r="W322" s="228">
        <v>0</v>
      </c>
      <c r="X322" s="229">
        <f>W322*H322</f>
        <v>0</v>
      </c>
      <c r="Y322" s="40"/>
      <c r="Z322" s="40"/>
      <c r="AA322" s="40"/>
      <c r="AB322" s="40"/>
      <c r="AC322" s="40"/>
      <c r="AD322" s="40"/>
      <c r="AE322" s="40"/>
      <c r="AR322" s="230" t="s">
        <v>302</v>
      </c>
      <c r="AT322" s="230" t="s">
        <v>213</v>
      </c>
      <c r="AU322" s="230" t="s">
        <v>86</v>
      </c>
      <c r="AY322" s="19" t="s">
        <v>211</v>
      </c>
      <c r="BE322" s="231">
        <f>IF(O322="základní",K322,0)</f>
        <v>0</v>
      </c>
      <c r="BF322" s="231">
        <f>IF(O322="snížená",K322,0)</f>
        <v>0</v>
      </c>
      <c r="BG322" s="231">
        <f>IF(O322="zákl. přenesená",K322,0)</f>
        <v>0</v>
      </c>
      <c r="BH322" s="231">
        <f>IF(O322="sníž. přenesená",K322,0)</f>
        <v>0</v>
      </c>
      <c r="BI322" s="231">
        <f>IF(O322="nulová",K322,0)</f>
        <v>0</v>
      </c>
      <c r="BJ322" s="19" t="s">
        <v>84</v>
      </c>
      <c r="BK322" s="231">
        <f>ROUND(P322*H322,2)</f>
        <v>0</v>
      </c>
      <c r="BL322" s="19" t="s">
        <v>302</v>
      </c>
      <c r="BM322" s="230" t="s">
        <v>3597</v>
      </c>
    </row>
    <row r="323" s="2" customFormat="1">
      <c r="A323" s="40"/>
      <c r="B323" s="41"/>
      <c r="C323" s="42"/>
      <c r="D323" s="232" t="s">
        <v>220</v>
      </c>
      <c r="E323" s="42"/>
      <c r="F323" s="233" t="s">
        <v>3598</v>
      </c>
      <c r="G323" s="42"/>
      <c r="H323" s="42"/>
      <c r="I323" s="234"/>
      <c r="J323" s="234"/>
      <c r="K323" s="42"/>
      <c r="L323" s="42"/>
      <c r="M323" s="46"/>
      <c r="N323" s="235"/>
      <c r="O323" s="236"/>
      <c r="P323" s="86"/>
      <c r="Q323" s="86"/>
      <c r="R323" s="86"/>
      <c r="S323" s="86"/>
      <c r="T323" s="86"/>
      <c r="U323" s="86"/>
      <c r="V323" s="86"/>
      <c r="W323" s="86"/>
      <c r="X323" s="87"/>
      <c r="Y323" s="40"/>
      <c r="Z323" s="40"/>
      <c r="AA323" s="40"/>
      <c r="AB323" s="40"/>
      <c r="AC323" s="40"/>
      <c r="AD323" s="40"/>
      <c r="AE323" s="40"/>
      <c r="AT323" s="19" t="s">
        <v>220</v>
      </c>
      <c r="AU323" s="19" t="s">
        <v>86</v>
      </c>
    </row>
    <row r="324" s="2" customFormat="1" ht="24.15" customHeight="1">
      <c r="A324" s="40"/>
      <c r="B324" s="41"/>
      <c r="C324" s="259" t="s">
        <v>3599</v>
      </c>
      <c r="D324" s="259" t="s">
        <v>452</v>
      </c>
      <c r="E324" s="260" t="s">
        <v>3600</v>
      </c>
      <c r="F324" s="261" t="s">
        <v>3601</v>
      </c>
      <c r="G324" s="262" t="s">
        <v>497</v>
      </c>
      <c r="H324" s="263">
        <v>1</v>
      </c>
      <c r="I324" s="264"/>
      <c r="J324" s="265"/>
      <c r="K324" s="266">
        <f>ROUND(P324*H324,2)</f>
        <v>0</v>
      </c>
      <c r="L324" s="261" t="s">
        <v>3568</v>
      </c>
      <c r="M324" s="267"/>
      <c r="N324" s="268" t="s">
        <v>22</v>
      </c>
      <c r="O324" s="226" t="s">
        <v>46</v>
      </c>
      <c r="P324" s="227">
        <f>I324+J324</f>
        <v>0</v>
      </c>
      <c r="Q324" s="227">
        <f>ROUND(I324*H324,2)</f>
        <v>0</v>
      </c>
      <c r="R324" s="227">
        <f>ROUND(J324*H324,2)</f>
        <v>0</v>
      </c>
      <c r="S324" s="86"/>
      <c r="T324" s="228">
        <f>S324*H324</f>
        <v>0</v>
      </c>
      <c r="U324" s="228">
        <v>9.0000000000000006E-05</v>
      </c>
      <c r="V324" s="228">
        <f>U324*H324</f>
        <v>9.0000000000000006E-05</v>
      </c>
      <c r="W324" s="228">
        <v>0</v>
      </c>
      <c r="X324" s="229">
        <f>W324*H324</f>
        <v>0</v>
      </c>
      <c r="Y324" s="40"/>
      <c r="Z324" s="40"/>
      <c r="AA324" s="40"/>
      <c r="AB324" s="40"/>
      <c r="AC324" s="40"/>
      <c r="AD324" s="40"/>
      <c r="AE324" s="40"/>
      <c r="AR324" s="230" t="s">
        <v>402</v>
      </c>
      <c r="AT324" s="230" t="s">
        <v>452</v>
      </c>
      <c r="AU324" s="230" t="s">
        <v>86</v>
      </c>
      <c r="AY324" s="19" t="s">
        <v>211</v>
      </c>
      <c r="BE324" s="231">
        <f>IF(O324="základní",K324,0)</f>
        <v>0</v>
      </c>
      <c r="BF324" s="231">
        <f>IF(O324="snížená",K324,0)</f>
        <v>0</v>
      </c>
      <c r="BG324" s="231">
        <f>IF(O324="zákl. přenesená",K324,0)</f>
        <v>0</v>
      </c>
      <c r="BH324" s="231">
        <f>IF(O324="sníž. přenesená",K324,0)</f>
        <v>0</v>
      </c>
      <c r="BI324" s="231">
        <f>IF(O324="nulová",K324,0)</f>
        <v>0</v>
      </c>
      <c r="BJ324" s="19" t="s">
        <v>84</v>
      </c>
      <c r="BK324" s="231">
        <f>ROUND(P324*H324,2)</f>
        <v>0</v>
      </c>
      <c r="BL324" s="19" t="s">
        <v>302</v>
      </c>
      <c r="BM324" s="230" t="s">
        <v>3602</v>
      </c>
    </row>
    <row r="325" s="2" customFormat="1">
      <c r="A325" s="40"/>
      <c r="B325" s="41"/>
      <c r="C325" s="42"/>
      <c r="D325" s="232" t="s">
        <v>220</v>
      </c>
      <c r="E325" s="42"/>
      <c r="F325" s="233" t="s">
        <v>3601</v>
      </c>
      <c r="G325" s="42"/>
      <c r="H325" s="42"/>
      <c r="I325" s="234"/>
      <c r="J325" s="234"/>
      <c r="K325" s="42"/>
      <c r="L325" s="42"/>
      <c r="M325" s="46"/>
      <c r="N325" s="235"/>
      <c r="O325" s="236"/>
      <c r="P325" s="86"/>
      <c r="Q325" s="86"/>
      <c r="R325" s="86"/>
      <c r="S325" s="86"/>
      <c r="T325" s="86"/>
      <c r="U325" s="86"/>
      <c r="V325" s="86"/>
      <c r="W325" s="86"/>
      <c r="X325" s="87"/>
      <c r="Y325" s="40"/>
      <c r="Z325" s="40"/>
      <c r="AA325" s="40"/>
      <c r="AB325" s="40"/>
      <c r="AC325" s="40"/>
      <c r="AD325" s="40"/>
      <c r="AE325" s="40"/>
      <c r="AT325" s="19" t="s">
        <v>220</v>
      </c>
      <c r="AU325" s="19" t="s">
        <v>86</v>
      </c>
    </row>
    <row r="326" s="2" customFormat="1" ht="16.5" customHeight="1">
      <c r="A326" s="40"/>
      <c r="B326" s="41"/>
      <c r="C326" s="259" t="s">
        <v>3603</v>
      </c>
      <c r="D326" s="259" t="s">
        <v>452</v>
      </c>
      <c r="E326" s="260" t="s">
        <v>3604</v>
      </c>
      <c r="F326" s="261" t="s">
        <v>3605</v>
      </c>
      <c r="G326" s="262" t="s">
        <v>497</v>
      </c>
      <c r="H326" s="263">
        <v>4</v>
      </c>
      <c r="I326" s="264"/>
      <c r="J326" s="265"/>
      <c r="K326" s="266">
        <f>ROUND(P326*H326,2)</f>
        <v>0</v>
      </c>
      <c r="L326" s="261" t="s">
        <v>22</v>
      </c>
      <c r="M326" s="267"/>
      <c r="N326" s="268" t="s">
        <v>22</v>
      </c>
      <c r="O326" s="226" t="s">
        <v>46</v>
      </c>
      <c r="P326" s="227">
        <f>I326+J326</f>
        <v>0</v>
      </c>
      <c r="Q326" s="227">
        <f>ROUND(I326*H326,2)</f>
        <v>0</v>
      </c>
      <c r="R326" s="227">
        <f>ROUND(J326*H326,2)</f>
        <v>0</v>
      </c>
      <c r="S326" s="86"/>
      <c r="T326" s="228">
        <f>S326*H326</f>
        <v>0</v>
      </c>
      <c r="U326" s="228">
        <v>0</v>
      </c>
      <c r="V326" s="228">
        <f>U326*H326</f>
        <v>0</v>
      </c>
      <c r="W326" s="228">
        <v>0</v>
      </c>
      <c r="X326" s="229">
        <f>W326*H326</f>
        <v>0</v>
      </c>
      <c r="Y326" s="40"/>
      <c r="Z326" s="40"/>
      <c r="AA326" s="40"/>
      <c r="AB326" s="40"/>
      <c r="AC326" s="40"/>
      <c r="AD326" s="40"/>
      <c r="AE326" s="40"/>
      <c r="AR326" s="230" t="s">
        <v>402</v>
      </c>
      <c r="AT326" s="230" t="s">
        <v>452</v>
      </c>
      <c r="AU326" s="230" t="s">
        <v>86</v>
      </c>
      <c r="AY326" s="19" t="s">
        <v>211</v>
      </c>
      <c r="BE326" s="231">
        <f>IF(O326="základní",K326,0)</f>
        <v>0</v>
      </c>
      <c r="BF326" s="231">
        <f>IF(O326="snížená",K326,0)</f>
        <v>0</v>
      </c>
      <c r="BG326" s="231">
        <f>IF(O326="zákl. přenesená",K326,0)</f>
        <v>0</v>
      </c>
      <c r="BH326" s="231">
        <f>IF(O326="sníž. přenesená",K326,0)</f>
        <v>0</v>
      </c>
      <c r="BI326" s="231">
        <f>IF(O326="nulová",K326,0)</f>
        <v>0</v>
      </c>
      <c r="BJ326" s="19" t="s">
        <v>84</v>
      </c>
      <c r="BK326" s="231">
        <f>ROUND(P326*H326,2)</f>
        <v>0</v>
      </c>
      <c r="BL326" s="19" t="s">
        <v>302</v>
      </c>
      <c r="BM326" s="230" t="s">
        <v>3606</v>
      </c>
    </row>
    <row r="327" s="2" customFormat="1">
      <c r="A327" s="40"/>
      <c r="B327" s="41"/>
      <c r="C327" s="42"/>
      <c r="D327" s="232" t="s">
        <v>220</v>
      </c>
      <c r="E327" s="42"/>
      <c r="F327" s="233" t="s">
        <v>3605</v>
      </c>
      <c r="G327" s="42"/>
      <c r="H327" s="42"/>
      <c r="I327" s="234"/>
      <c r="J327" s="234"/>
      <c r="K327" s="42"/>
      <c r="L327" s="42"/>
      <c r="M327" s="46"/>
      <c r="N327" s="235"/>
      <c r="O327" s="236"/>
      <c r="P327" s="86"/>
      <c r="Q327" s="86"/>
      <c r="R327" s="86"/>
      <c r="S327" s="86"/>
      <c r="T327" s="86"/>
      <c r="U327" s="86"/>
      <c r="V327" s="86"/>
      <c r="W327" s="86"/>
      <c r="X327" s="87"/>
      <c r="Y327" s="40"/>
      <c r="Z327" s="40"/>
      <c r="AA327" s="40"/>
      <c r="AB327" s="40"/>
      <c r="AC327" s="40"/>
      <c r="AD327" s="40"/>
      <c r="AE327" s="40"/>
      <c r="AT327" s="19" t="s">
        <v>220</v>
      </c>
      <c r="AU327" s="19" t="s">
        <v>86</v>
      </c>
    </row>
    <row r="328" s="2" customFormat="1" ht="16.5" customHeight="1">
      <c r="A328" s="40"/>
      <c r="B328" s="41"/>
      <c r="C328" s="259" t="s">
        <v>3607</v>
      </c>
      <c r="D328" s="259" t="s">
        <v>452</v>
      </c>
      <c r="E328" s="260" t="s">
        <v>3608</v>
      </c>
      <c r="F328" s="261" t="s">
        <v>3609</v>
      </c>
      <c r="G328" s="262" t="s">
        <v>497</v>
      </c>
      <c r="H328" s="263">
        <v>1</v>
      </c>
      <c r="I328" s="264"/>
      <c r="J328" s="265"/>
      <c r="K328" s="266">
        <f>ROUND(P328*H328,2)</f>
        <v>0</v>
      </c>
      <c r="L328" s="261" t="s">
        <v>22</v>
      </c>
      <c r="M328" s="267"/>
      <c r="N328" s="268" t="s">
        <v>22</v>
      </c>
      <c r="O328" s="226" t="s">
        <v>46</v>
      </c>
      <c r="P328" s="227">
        <f>I328+J328</f>
        <v>0</v>
      </c>
      <c r="Q328" s="227">
        <f>ROUND(I328*H328,2)</f>
        <v>0</v>
      </c>
      <c r="R328" s="227">
        <f>ROUND(J328*H328,2)</f>
        <v>0</v>
      </c>
      <c r="S328" s="86"/>
      <c r="T328" s="228">
        <f>S328*H328</f>
        <v>0</v>
      </c>
      <c r="U328" s="228">
        <v>0</v>
      </c>
      <c r="V328" s="228">
        <f>U328*H328</f>
        <v>0</v>
      </c>
      <c r="W328" s="228">
        <v>0</v>
      </c>
      <c r="X328" s="229">
        <f>W328*H328</f>
        <v>0</v>
      </c>
      <c r="Y328" s="40"/>
      <c r="Z328" s="40"/>
      <c r="AA328" s="40"/>
      <c r="AB328" s="40"/>
      <c r="AC328" s="40"/>
      <c r="AD328" s="40"/>
      <c r="AE328" s="40"/>
      <c r="AR328" s="230" t="s">
        <v>402</v>
      </c>
      <c r="AT328" s="230" t="s">
        <v>452</v>
      </c>
      <c r="AU328" s="230" t="s">
        <v>86</v>
      </c>
      <c r="AY328" s="19" t="s">
        <v>211</v>
      </c>
      <c r="BE328" s="231">
        <f>IF(O328="základní",K328,0)</f>
        <v>0</v>
      </c>
      <c r="BF328" s="231">
        <f>IF(O328="snížená",K328,0)</f>
        <v>0</v>
      </c>
      <c r="BG328" s="231">
        <f>IF(O328="zákl. přenesená",K328,0)</f>
        <v>0</v>
      </c>
      <c r="BH328" s="231">
        <f>IF(O328="sníž. přenesená",K328,0)</f>
        <v>0</v>
      </c>
      <c r="BI328" s="231">
        <f>IF(O328="nulová",K328,0)</f>
        <v>0</v>
      </c>
      <c r="BJ328" s="19" t="s">
        <v>84</v>
      </c>
      <c r="BK328" s="231">
        <f>ROUND(P328*H328,2)</f>
        <v>0</v>
      </c>
      <c r="BL328" s="19" t="s">
        <v>302</v>
      </c>
      <c r="BM328" s="230" t="s">
        <v>3610</v>
      </c>
    </row>
    <row r="329" s="2" customFormat="1">
      <c r="A329" s="40"/>
      <c r="B329" s="41"/>
      <c r="C329" s="42"/>
      <c r="D329" s="232" t="s">
        <v>220</v>
      </c>
      <c r="E329" s="42"/>
      <c r="F329" s="233" t="s">
        <v>3609</v>
      </c>
      <c r="G329" s="42"/>
      <c r="H329" s="42"/>
      <c r="I329" s="234"/>
      <c r="J329" s="234"/>
      <c r="K329" s="42"/>
      <c r="L329" s="42"/>
      <c r="M329" s="46"/>
      <c r="N329" s="235"/>
      <c r="O329" s="236"/>
      <c r="P329" s="86"/>
      <c r="Q329" s="86"/>
      <c r="R329" s="86"/>
      <c r="S329" s="86"/>
      <c r="T329" s="86"/>
      <c r="U329" s="86"/>
      <c r="V329" s="86"/>
      <c r="W329" s="86"/>
      <c r="X329" s="87"/>
      <c r="Y329" s="40"/>
      <c r="Z329" s="40"/>
      <c r="AA329" s="40"/>
      <c r="AB329" s="40"/>
      <c r="AC329" s="40"/>
      <c r="AD329" s="40"/>
      <c r="AE329" s="40"/>
      <c r="AT329" s="19" t="s">
        <v>220</v>
      </c>
      <c r="AU329" s="19" t="s">
        <v>86</v>
      </c>
    </row>
    <row r="330" s="2" customFormat="1" ht="16.5" customHeight="1">
      <c r="A330" s="40"/>
      <c r="B330" s="41"/>
      <c r="C330" s="218" t="s">
        <v>1159</v>
      </c>
      <c r="D330" s="218" t="s">
        <v>213</v>
      </c>
      <c r="E330" s="219" t="s">
        <v>3611</v>
      </c>
      <c r="F330" s="220" t="s">
        <v>3612</v>
      </c>
      <c r="G330" s="221" t="s">
        <v>497</v>
      </c>
      <c r="H330" s="222">
        <v>1</v>
      </c>
      <c r="I330" s="223"/>
      <c r="J330" s="223"/>
      <c r="K330" s="224">
        <f>ROUND(P330*H330,2)</f>
        <v>0</v>
      </c>
      <c r="L330" s="220" t="s">
        <v>22</v>
      </c>
      <c r="M330" s="46"/>
      <c r="N330" s="225" t="s">
        <v>22</v>
      </c>
      <c r="O330" s="226" t="s">
        <v>46</v>
      </c>
      <c r="P330" s="227">
        <f>I330+J330</f>
        <v>0</v>
      </c>
      <c r="Q330" s="227">
        <f>ROUND(I330*H330,2)</f>
        <v>0</v>
      </c>
      <c r="R330" s="227">
        <f>ROUND(J330*H330,2)</f>
        <v>0</v>
      </c>
      <c r="S330" s="86"/>
      <c r="T330" s="228">
        <f>S330*H330</f>
        <v>0</v>
      </c>
      <c r="U330" s="228">
        <v>0</v>
      </c>
      <c r="V330" s="228">
        <f>U330*H330</f>
        <v>0</v>
      </c>
      <c r="W330" s="228">
        <v>0</v>
      </c>
      <c r="X330" s="229">
        <f>W330*H330</f>
        <v>0</v>
      </c>
      <c r="Y330" s="40"/>
      <c r="Z330" s="40"/>
      <c r="AA330" s="40"/>
      <c r="AB330" s="40"/>
      <c r="AC330" s="40"/>
      <c r="AD330" s="40"/>
      <c r="AE330" s="40"/>
      <c r="AR330" s="230" t="s">
        <v>302</v>
      </c>
      <c r="AT330" s="230" t="s">
        <v>213</v>
      </c>
      <c r="AU330" s="230" t="s">
        <v>86</v>
      </c>
      <c r="AY330" s="19" t="s">
        <v>211</v>
      </c>
      <c r="BE330" s="231">
        <f>IF(O330="základní",K330,0)</f>
        <v>0</v>
      </c>
      <c r="BF330" s="231">
        <f>IF(O330="snížená",K330,0)</f>
        <v>0</v>
      </c>
      <c r="BG330" s="231">
        <f>IF(O330="zákl. přenesená",K330,0)</f>
        <v>0</v>
      </c>
      <c r="BH330" s="231">
        <f>IF(O330="sníž. přenesená",K330,0)</f>
        <v>0</v>
      </c>
      <c r="BI330" s="231">
        <f>IF(O330="nulová",K330,0)</f>
        <v>0</v>
      </c>
      <c r="BJ330" s="19" t="s">
        <v>84</v>
      </c>
      <c r="BK330" s="231">
        <f>ROUND(P330*H330,2)</f>
        <v>0</v>
      </c>
      <c r="BL330" s="19" t="s">
        <v>302</v>
      </c>
      <c r="BM330" s="230" t="s">
        <v>3613</v>
      </c>
    </row>
    <row r="331" s="2" customFormat="1">
      <c r="A331" s="40"/>
      <c r="B331" s="41"/>
      <c r="C331" s="42"/>
      <c r="D331" s="232" t="s">
        <v>220</v>
      </c>
      <c r="E331" s="42"/>
      <c r="F331" s="233" t="s">
        <v>3612</v>
      </c>
      <c r="G331" s="42"/>
      <c r="H331" s="42"/>
      <c r="I331" s="234"/>
      <c r="J331" s="234"/>
      <c r="K331" s="42"/>
      <c r="L331" s="42"/>
      <c r="M331" s="46"/>
      <c r="N331" s="235"/>
      <c r="O331" s="236"/>
      <c r="P331" s="86"/>
      <c r="Q331" s="86"/>
      <c r="R331" s="86"/>
      <c r="S331" s="86"/>
      <c r="T331" s="86"/>
      <c r="U331" s="86"/>
      <c r="V331" s="86"/>
      <c r="W331" s="86"/>
      <c r="X331" s="87"/>
      <c r="Y331" s="40"/>
      <c r="Z331" s="40"/>
      <c r="AA331" s="40"/>
      <c r="AB331" s="40"/>
      <c r="AC331" s="40"/>
      <c r="AD331" s="40"/>
      <c r="AE331" s="40"/>
      <c r="AT331" s="19" t="s">
        <v>220</v>
      </c>
      <c r="AU331" s="19" t="s">
        <v>86</v>
      </c>
    </row>
    <row r="332" s="2" customFormat="1" ht="16.5" customHeight="1">
      <c r="A332" s="40"/>
      <c r="B332" s="41"/>
      <c r="C332" s="218" t="s">
        <v>1162</v>
      </c>
      <c r="D332" s="218" t="s">
        <v>213</v>
      </c>
      <c r="E332" s="219" t="s">
        <v>3614</v>
      </c>
      <c r="F332" s="220" t="s">
        <v>3615</v>
      </c>
      <c r="G332" s="221" t="s">
        <v>497</v>
      </c>
      <c r="H332" s="222">
        <v>8</v>
      </c>
      <c r="I332" s="223"/>
      <c r="J332" s="223"/>
      <c r="K332" s="224">
        <f>ROUND(P332*H332,2)</f>
        <v>0</v>
      </c>
      <c r="L332" s="220" t="s">
        <v>22</v>
      </c>
      <c r="M332" s="46"/>
      <c r="N332" s="225" t="s">
        <v>22</v>
      </c>
      <c r="O332" s="226" t="s">
        <v>46</v>
      </c>
      <c r="P332" s="227">
        <f>I332+J332</f>
        <v>0</v>
      </c>
      <c r="Q332" s="227">
        <f>ROUND(I332*H332,2)</f>
        <v>0</v>
      </c>
      <c r="R332" s="227">
        <f>ROUND(J332*H332,2)</f>
        <v>0</v>
      </c>
      <c r="S332" s="86"/>
      <c r="T332" s="228">
        <f>S332*H332</f>
        <v>0</v>
      </c>
      <c r="U332" s="228">
        <v>0</v>
      </c>
      <c r="V332" s="228">
        <f>U332*H332</f>
        <v>0</v>
      </c>
      <c r="W332" s="228">
        <v>0</v>
      </c>
      <c r="X332" s="229">
        <f>W332*H332</f>
        <v>0</v>
      </c>
      <c r="Y332" s="40"/>
      <c r="Z332" s="40"/>
      <c r="AA332" s="40"/>
      <c r="AB332" s="40"/>
      <c r="AC332" s="40"/>
      <c r="AD332" s="40"/>
      <c r="AE332" s="40"/>
      <c r="AR332" s="230" t="s">
        <v>302</v>
      </c>
      <c r="AT332" s="230" t="s">
        <v>213</v>
      </c>
      <c r="AU332" s="230" t="s">
        <v>86</v>
      </c>
      <c r="AY332" s="19" t="s">
        <v>211</v>
      </c>
      <c r="BE332" s="231">
        <f>IF(O332="základní",K332,0)</f>
        <v>0</v>
      </c>
      <c r="BF332" s="231">
        <f>IF(O332="snížená",K332,0)</f>
        <v>0</v>
      </c>
      <c r="BG332" s="231">
        <f>IF(O332="zákl. přenesená",K332,0)</f>
        <v>0</v>
      </c>
      <c r="BH332" s="231">
        <f>IF(O332="sníž. přenesená",K332,0)</f>
        <v>0</v>
      </c>
      <c r="BI332" s="231">
        <f>IF(O332="nulová",K332,0)</f>
        <v>0</v>
      </c>
      <c r="BJ332" s="19" t="s">
        <v>84</v>
      </c>
      <c r="BK332" s="231">
        <f>ROUND(P332*H332,2)</f>
        <v>0</v>
      </c>
      <c r="BL332" s="19" t="s">
        <v>302</v>
      </c>
      <c r="BM332" s="230" t="s">
        <v>3616</v>
      </c>
    </row>
    <row r="333" s="2" customFormat="1">
      <c r="A333" s="40"/>
      <c r="B333" s="41"/>
      <c r="C333" s="42"/>
      <c r="D333" s="232" t="s">
        <v>220</v>
      </c>
      <c r="E333" s="42"/>
      <c r="F333" s="233" t="s">
        <v>3617</v>
      </c>
      <c r="G333" s="42"/>
      <c r="H333" s="42"/>
      <c r="I333" s="234"/>
      <c r="J333" s="234"/>
      <c r="K333" s="42"/>
      <c r="L333" s="42"/>
      <c r="M333" s="46"/>
      <c r="N333" s="235"/>
      <c r="O333" s="236"/>
      <c r="P333" s="86"/>
      <c r="Q333" s="86"/>
      <c r="R333" s="86"/>
      <c r="S333" s="86"/>
      <c r="T333" s="86"/>
      <c r="U333" s="86"/>
      <c r="V333" s="86"/>
      <c r="W333" s="86"/>
      <c r="X333" s="87"/>
      <c r="Y333" s="40"/>
      <c r="Z333" s="40"/>
      <c r="AA333" s="40"/>
      <c r="AB333" s="40"/>
      <c r="AC333" s="40"/>
      <c r="AD333" s="40"/>
      <c r="AE333" s="40"/>
      <c r="AT333" s="19" t="s">
        <v>220</v>
      </c>
      <c r="AU333" s="19" t="s">
        <v>86</v>
      </c>
    </row>
    <row r="334" s="2" customFormat="1" ht="24.15" customHeight="1">
      <c r="A334" s="40"/>
      <c r="B334" s="41"/>
      <c r="C334" s="218" t="s">
        <v>1164</v>
      </c>
      <c r="D334" s="218" t="s">
        <v>213</v>
      </c>
      <c r="E334" s="219" t="s">
        <v>3618</v>
      </c>
      <c r="F334" s="220" t="s">
        <v>3619</v>
      </c>
      <c r="G334" s="221" t="s">
        <v>497</v>
      </c>
      <c r="H334" s="222">
        <v>8</v>
      </c>
      <c r="I334" s="223"/>
      <c r="J334" s="223"/>
      <c r="K334" s="224">
        <f>ROUND(P334*H334,2)</f>
        <v>0</v>
      </c>
      <c r="L334" s="220" t="s">
        <v>22</v>
      </c>
      <c r="M334" s="46"/>
      <c r="N334" s="225" t="s">
        <v>22</v>
      </c>
      <c r="O334" s="226" t="s">
        <v>46</v>
      </c>
      <c r="P334" s="227">
        <f>I334+J334</f>
        <v>0</v>
      </c>
      <c r="Q334" s="227">
        <f>ROUND(I334*H334,2)</f>
        <v>0</v>
      </c>
      <c r="R334" s="227">
        <f>ROUND(J334*H334,2)</f>
        <v>0</v>
      </c>
      <c r="S334" s="86"/>
      <c r="T334" s="228">
        <f>S334*H334</f>
        <v>0</v>
      </c>
      <c r="U334" s="228">
        <v>0</v>
      </c>
      <c r="V334" s="228">
        <f>U334*H334</f>
        <v>0</v>
      </c>
      <c r="W334" s="228">
        <v>0</v>
      </c>
      <c r="X334" s="229">
        <f>W334*H334</f>
        <v>0</v>
      </c>
      <c r="Y334" s="40"/>
      <c r="Z334" s="40"/>
      <c r="AA334" s="40"/>
      <c r="AB334" s="40"/>
      <c r="AC334" s="40"/>
      <c r="AD334" s="40"/>
      <c r="AE334" s="40"/>
      <c r="AR334" s="230" t="s">
        <v>302</v>
      </c>
      <c r="AT334" s="230" t="s">
        <v>213</v>
      </c>
      <c r="AU334" s="230" t="s">
        <v>86</v>
      </c>
      <c r="AY334" s="19" t="s">
        <v>211</v>
      </c>
      <c r="BE334" s="231">
        <f>IF(O334="základní",K334,0)</f>
        <v>0</v>
      </c>
      <c r="BF334" s="231">
        <f>IF(O334="snížená",K334,0)</f>
        <v>0</v>
      </c>
      <c r="BG334" s="231">
        <f>IF(O334="zákl. přenesená",K334,0)</f>
        <v>0</v>
      </c>
      <c r="BH334" s="231">
        <f>IF(O334="sníž. přenesená",K334,0)</f>
        <v>0</v>
      </c>
      <c r="BI334" s="231">
        <f>IF(O334="nulová",K334,0)</f>
        <v>0</v>
      </c>
      <c r="BJ334" s="19" t="s">
        <v>84</v>
      </c>
      <c r="BK334" s="231">
        <f>ROUND(P334*H334,2)</f>
        <v>0</v>
      </c>
      <c r="BL334" s="19" t="s">
        <v>302</v>
      </c>
      <c r="BM334" s="230" t="s">
        <v>3620</v>
      </c>
    </row>
    <row r="335" s="2" customFormat="1">
      <c r="A335" s="40"/>
      <c r="B335" s="41"/>
      <c r="C335" s="42"/>
      <c r="D335" s="232" t="s">
        <v>220</v>
      </c>
      <c r="E335" s="42"/>
      <c r="F335" s="233" t="s">
        <v>3619</v>
      </c>
      <c r="G335" s="42"/>
      <c r="H335" s="42"/>
      <c r="I335" s="234"/>
      <c r="J335" s="234"/>
      <c r="K335" s="42"/>
      <c r="L335" s="42"/>
      <c r="M335" s="46"/>
      <c r="N335" s="235"/>
      <c r="O335" s="236"/>
      <c r="P335" s="86"/>
      <c r="Q335" s="86"/>
      <c r="R335" s="86"/>
      <c r="S335" s="86"/>
      <c r="T335" s="86"/>
      <c r="U335" s="86"/>
      <c r="V335" s="86"/>
      <c r="W335" s="86"/>
      <c r="X335" s="87"/>
      <c r="Y335" s="40"/>
      <c r="Z335" s="40"/>
      <c r="AA335" s="40"/>
      <c r="AB335" s="40"/>
      <c r="AC335" s="40"/>
      <c r="AD335" s="40"/>
      <c r="AE335" s="40"/>
      <c r="AT335" s="19" t="s">
        <v>220</v>
      </c>
      <c r="AU335" s="19" t="s">
        <v>86</v>
      </c>
    </row>
    <row r="336" s="2" customFormat="1" ht="16.5" customHeight="1">
      <c r="A336" s="40"/>
      <c r="B336" s="41"/>
      <c r="C336" s="218" t="s">
        <v>1167</v>
      </c>
      <c r="D336" s="218" t="s">
        <v>213</v>
      </c>
      <c r="E336" s="219" t="s">
        <v>3621</v>
      </c>
      <c r="F336" s="220" t="s">
        <v>3622</v>
      </c>
      <c r="G336" s="221" t="s">
        <v>497</v>
      </c>
      <c r="H336" s="222">
        <v>1</v>
      </c>
      <c r="I336" s="223"/>
      <c r="J336" s="223"/>
      <c r="K336" s="224">
        <f>ROUND(P336*H336,2)</f>
        <v>0</v>
      </c>
      <c r="L336" s="220" t="s">
        <v>22</v>
      </c>
      <c r="M336" s="46"/>
      <c r="N336" s="225" t="s">
        <v>22</v>
      </c>
      <c r="O336" s="226" t="s">
        <v>46</v>
      </c>
      <c r="P336" s="227">
        <f>I336+J336</f>
        <v>0</v>
      </c>
      <c r="Q336" s="227">
        <f>ROUND(I336*H336,2)</f>
        <v>0</v>
      </c>
      <c r="R336" s="227">
        <f>ROUND(J336*H336,2)</f>
        <v>0</v>
      </c>
      <c r="S336" s="86"/>
      <c r="T336" s="228">
        <f>S336*H336</f>
        <v>0</v>
      </c>
      <c r="U336" s="228">
        <v>0</v>
      </c>
      <c r="V336" s="228">
        <f>U336*H336</f>
        <v>0</v>
      </c>
      <c r="W336" s="228">
        <v>0</v>
      </c>
      <c r="X336" s="229">
        <f>W336*H336</f>
        <v>0</v>
      </c>
      <c r="Y336" s="40"/>
      <c r="Z336" s="40"/>
      <c r="AA336" s="40"/>
      <c r="AB336" s="40"/>
      <c r="AC336" s="40"/>
      <c r="AD336" s="40"/>
      <c r="AE336" s="40"/>
      <c r="AR336" s="230" t="s">
        <v>302</v>
      </c>
      <c r="AT336" s="230" t="s">
        <v>213</v>
      </c>
      <c r="AU336" s="230" t="s">
        <v>86</v>
      </c>
      <c r="AY336" s="19" t="s">
        <v>211</v>
      </c>
      <c r="BE336" s="231">
        <f>IF(O336="základní",K336,0)</f>
        <v>0</v>
      </c>
      <c r="BF336" s="231">
        <f>IF(O336="snížená",K336,0)</f>
        <v>0</v>
      </c>
      <c r="BG336" s="231">
        <f>IF(O336="zákl. přenesená",K336,0)</f>
        <v>0</v>
      </c>
      <c r="BH336" s="231">
        <f>IF(O336="sníž. přenesená",K336,0)</f>
        <v>0</v>
      </c>
      <c r="BI336" s="231">
        <f>IF(O336="nulová",K336,0)</f>
        <v>0</v>
      </c>
      <c r="BJ336" s="19" t="s">
        <v>84</v>
      </c>
      <c r="BK336" s="231">
        <f>ROUND(P336*H336,2)</f>
        <v>0</v>
      </c>
      <c r="BL336" s="19" t="s">
        <v>302</v>
      </c>
      <c r="BM336" s="230" t="s">
        <v>3623</v>
      </c>
    </row>
    <row r="337" s="2" customFormat="1">
      <c r="A337" s="40"/>
      <c r="B337" s="41"/>
      <c r="C337" s="42"/>
      <c r="D337" s="232" t="s">
        <v>220</v>
      </c>
      <c r="E337" s="42"/>
      <c r="F337" s="233" t="s">
        <v>3624</v>
      </c>
      <c r="G337" s="42"/>
      <c r="H337" s="42"/>
      <c r="I337" s="234"/>
      <c r="J337" s="234"/>
      <c r="K337" s="42"/>
      <c r="L337" s="42"/>
      <c r="M337" s="46"/>
      <c r="N337" s="235"/>
      <c r="O337" s="236"/>
      <c r="P337" s="86"/>
      <c r="Q337" s="86"/>
      <c r="R337" s="86"/>
      <c r="S337" s="86"/>
      <c r="T337" s="86"/>
      <c r="U337" s="86"/>
      <c r="V337" s="86"/>
      <c r="W337" s="86"/>
      <c r="X337" s="87"/>
      <c r="Y337" s="40"/>
      <c r="Z337" s="40"/>
      <c r="AA337" s="40"/>
      <c r="AB337" s="40"/>
      <c r="AC337" s="40"/>
      <c r="AD337" s="40"/>
      <c r="AE337" s="40"/>
      <c r="AT337" s="19" t="s">
        <v>220</v>
      </c>
      <c r="AU337" s="19" t="s">
        <v>86</v>
      </c>
    </row>
    <row r="338" s="2" customFormat="1" ht="16.5" customHeight="1">
      <c r="A338" s="40"/>
      <c r="B338" s="41"/>
      <c r="C338" s="218" t="s">
        <v>1173</v>
      </c>
      <c r="D338" s="218" t="s">
        <v>213</v>
      </c>
      <c r="E338" s="219" t="s">
        <v>3625</v>
      </c>
      <c r="F338" s="220" t="s">
        <v>3626</v>
      </c>
      <c r="G338" s="221" t="s">
        <v>497</v>
      </c>
      <c r="H338" s="222">
        <v>1</v>
      </c>
      <c r="I338" s="223"/>
      <c r="J338" s="223"/>
      <c r="K338" s="224">
        <f>ROUND(P338*H338,2)</f>
        <v>0</v>
      </c>
      <c r="L338" s="220" t="s">
        <v>22</v>
      </c>
      <c r="M338" s="46"/>
      <c r="N338" s="225" t="s">
        <v>22</v>
      </c>
      <c r="O338" s="226" t="s">
        <v>46</v>
      </c>
      <c r="P338" s="227">
        <f>I338+J338</f>
        <v>0</v>
      </c>
      <c r="Q338" s="227">
        <f>ROUND(I338*H338,2)</f>
        <v>0</v>
      </c>
      <c r="R338" s="227">
        <f>ROUND(J338*H338,2)</f>
        <v>0</v>
      </c>
      <c r="S338" s="86"/>
      <c r="T338" s="228">
        <f>S338*H338</f>
        <v>0</v>
      </c>
      <c r="U338" s="228">
        <v>0</v>
      </c>
      <c r="V338" s="228">
        <f>U338*H338</f>
        <v>0</v>
      </c>
      <c r="W338" s="228">
        <v>0</v>
      </c>
      <c r="X338" s="229">
        <f>W338*H338</f>
        <v>0</v>
      </c>
      <c r="Y338" s="40"/>
      <c r="Z338" s="40"/>
      <c r="AA338" s="40"/>
      <c r="AB338" s="40"/>
      <c r="AC338" s="40"/>
      <c r="AD338" s="40"/>
      <c r="AE338" s="40"/>
      <c r="AR338" s="230" t="s">
        <v>302</v>
      </c>
      <c r="AT338" s="230" t="s">
        <v>213</v>
      </c>
      <c r="AU338" s="230" t="s">
        <v>86</v>
      </c>
      <c r="AY338" s="19" t="s">
        <v>211</v>
      </c>
      <c r="BE338" s="231">
        <f>IF(O338="základní",K338,0)</f>
        <v>0</v>
      </c>
      <c r="BF338" s="231">
        <f>IF(O338="snížená",K338,0)</f>
        <v>0</v>
      </c>
      <c r="BG338" s="231">
        <f>IF(O338="zákl. přenesená",K338,0)</f>
        <v>0</v>
      </c>
      <c r="BH338" s="231">
        <f>IF(O338="sníž. přenesená",K338,0)</f>
        <v>0</v>
      </c>
      <c r="BI338" s="231">
        <f>IF(O338="nulová",K338,0)</f>
        <v>0</v>
      </c>
      <c r="BJ338" s="19" t="s">
        <v>84</v>
      </c>
      <c r="BK338" s="231">
        <f>ROUND(P338*H338,2)</f>
        <v>0</v>
      </c>
      <c r="BL338" s="19" t="s">
        <v>302</v>
      </c>
      <c r="BM338" s="230" t="s">
        <v>3627</v>
      </c>
    </row>
    <row r="339" s="2" customFormat="1">
      <c r="A339" s="40"/>
      <c r="B339" s="41"/>
      <c r="C339" s="42"/>
      <c r="D339" s="232" t="s">
        <v>220</v>
      </c>
      <c r="E339" s="42"/>
      <c r="F339" s="233" t="s">
        <v>3626</v>
      </c>
      <c r="G339" s="42"/>
      <c r="H339" s="42"/>
      <c r="I339" s="234"/>
      <c r="J339" s="234"/>
      <c r="K339" s="42"/>
      <c r="L339" s="42"/>
      <c r="M339" s="46"/>
      <c r="N339" s="235"/>
      <c r="O339" s="236"/>
      <c r="P339" s="86"/>
      <c r="Q339" s="86"/>
      <c r="R339" s="86"/>
      <c r="S339" s="86"/>
      <c r="T339" s="86"/>
      <c r="U339" s="86"/>
      <c r="V339" s="86"/>
      <c r="W339" s="86"/>
      <c r="X339" s="87"/>
      <c r="Y339" s="40"/>
      <c r="Z339" s="40"/>
      <c r="AA339" s="40"/>
      <c r="AB339" s="40"/>
      <c r="AC339" s="40"/>
      <c r="AD339" s="40"/>
      <c r="AE339" s="40"/>
      <c r="AT339" s="19" t="s">
        <v>220</v>
      </c>
      <c r="AU339" s="19" t="s">
        <v>86</v>
      </c>
    </row>
    <row r="340" s="2" customFormat="1" ht="16.5" customHeight="1">
      <c r="A340" s="40"/>
      <c r="B340" s="41"/>
      <c r="C340" s="218" t="s">
        <v>1176</v>
      </c>
      <c r="D340" s="218" t="s">
        <v>213</v>
      </c>
      <c r="E340" s="219" t="s">
        <v>3628</v>
      </c>
      <c r="F340" s="220" t="s">
        <v>3629</v>
      </c>
      <c r="G340" s="221" t="s">
        <v>497</v>
      </c>
      <c r="H340" s="222">
        <v>1</v>
      </c>
      <c r="I340" s="223"/>
      <c r="J340" s="223"/>
      <c r="K340" s="224">
        <f>ROUND(P340*H340,2)</f>
        <v>0</v>
      </c>
      <c r="L340" s="220" t="s">
        <v>22</v>
      </c>
      <c r="M340" s="46"/>
      <c r="N340" s="225" t="s">
        <v>22</v>
      </c>
      <c r="O340" s="226" t="s">
        <v>46</v>
      </c>
      <c r="P340" s="227">
        <f>I340+J340</f>
        <v>0</v>
      </c>
      <c r="Q340" s="227">
        <f>ROUND(I340*H340,2)</f>
        <v>0</v>
      </c>
      <c r="R340" s="227">
        <f>ROUND(J340*H340,2)</f>
        <v>0</v>
      </c>
      <c r="S340" s="86"/>
      <c r="T340" s="228">
        <f>S340*H340</f>
        <v>0</v>
      </c>
      <c r="U340" s="228">
        <v>0</v>
      </c>
      <c r="V340" s="228">
        <f>U340*H340</f>
        <v>0</v>
      </c>
      <c r="W340" s="228">
        <v>0</v>
      </c>
      <c r="X340" s="229">
        <f>W340*H340</f>
        <v>0</v>
      </c>
      <c r="Y340" s="40"/>
      <c r="Z340" s="40"/>
      <c r="AA340" s="40"/>
      <c r="AB340" s="40"/>
      <c r="AC340" s="40"/>
      <c r="AD340" s="40"/>
      <c r="AE340" s="40"/>
      <c r="AR340" s="230" t="s">
        <v>302</v>
      </c>
      <c r="AT340" s="230" t="s">
        <v>213</v>
      </c>
      <c r="AU340" s="230" t="s">
        <v>86</v>
      </c>
      <c r="AY340" s="19" t="s">
        <v>211</v>
      </c>
      <c r="BE340" s="231">
        <f>IF(O340="základní",K340,0)</f>
        <v>0</v>
      </c>
      <c r="BF340" s="231">
        <f>IF(O340="snížená",K340,0)</f>
        <v>0</v>
      </c>
      <c r="BG340" s="231">
        <f>IF(O340="zákl. přenesená",K340,0)</f>
        <v>0</v>
      </c>
      <c r="BH340" s="231">
        <f>IF(O340="sníž. přenesená",K340,0)</f>
        <v>0</v>
      </c>
      <c r="BI340" s="231">
        <f>IF(O340="nulová",K340,0)</f>
        <v>0</v>
      </c>
      <c r="BJ340" s="19" t="s">
        <v>84</v>
      </c>
      <c r="BK340" s="231">
        <f>ROUND(P340*H340,2)</f>
        <v>0</v>
      </c>
      <c r="BL340" s="19" t="s">
        <v>302</v>
      </c>
      <c r="BM340" s="230" t="s">
        <v>3630</v>
      </c>
    </row>
    <row r="341" s="2" customFormat="1">
      <c r="A341" s="40"/>
      <c r="B341" s="41"/>
      <c r="C341" s="42"/>
      <c r="D341" s="232" t="s">
        <v>220</v>
      </c>
      <c r="E341" s="42"/>
      <c r="F341" s="233" t="s">
        <v>3631</v>
      </c>
      <c r="G341" s="42"/>
      <c r="H341" s="42"/>
      <c r="I341" s="234"/>
      <c r="J341" s="234"/>
      <c r="K341" s="42"/>
      <c r="L341" s="42"/>
      <c r="M341" s="46"/>
      <c r="N341" s="235"/>
      <c r="O341" s="236"/>
      <c r="P341" s="86"/>
      <c r="Q341" s="86"/>
      <c r="R341" s="86"/>
      <c r="S341" s="86"/>
      <c r="T341" s="86"/>
      <c r="U341" s="86"/>
      <c r="V341" s="86"/>
      <c r="W341" s="86"/>
      <c r="X341" s="87"/>
      <c r="Y341" s="40"/>
      <c r="Z341" s="40"/>
      <c r="AA341" s="40"/>
      <c r="AB341" s="40"/>
      <c r="AC341" s="40"/>
      <c r="AD341" s="40"/>
      <c r="AE341" s="40"/>
      <c r="AT341" s="19" t="s">
        <v>220</v>
      </c>
      <c r="AU341" s="19" t="s">
        <v>86</v>
      </c>
    </row>
    <row r="342" s="2" customFormat="1" ht="21.75" customHeight="1">
      <c r="A342" s="40"/>
      <c r="B342" s="41"/>
      <c r="C342" s="218" t="s">
        <v>1180</v>
      </c>
      <c r="D342" s="218" t="s">
        <v>213</v>
      </c>
      <c r="E342" s="219" t="s">
        <v>3632</v>
      </c>
      <c r="F342" s="220" t="s">
        <v>3633</v>
      </c>
      <c r="G342" s="221" t="s">
        <v>497</v>
      </c>
      <c r="H342" s="222">
        <v>34</v>
      </c>
      <c r="I342" s="223"/>
      <c r="J342" s="223"/>
      <c r="K342" s="224">
        <f>ROUND(P342*H342,2)</f>
        <v>0</v>
      </c>
      <c r="L342" s="220" t="s">
        <v>22</v>
      </c>
      <c r="M342" s="46"/>
      <c r="N342" s="225" t="s">
        <v>22</v>
      </c>
      <c r="O342" s="226" t="s">
        <v>46</v>
      </c>
      <c r="P342" s="227">
        <f>I342+J342</f>
        <v>0</v>
      </c>
      <c r="Q342" s="227">
        <f>ROUND(I342*H342,2)</f>
        <v>0</v>
      </c>
      <c r="R342" s="227">
        <f>ROUND(J342*H342,2)</f>
        <v>0</v>
      </c>
      <c r="S342" s="86"/>
      <c r="T342" s="228">
        <f>S342*H342</f>
        <v>0</v>
      </c>
      <c r="U342" s="228">
        <v>0</v>
      </c>
      <c r="V342" s="228">
        <f>U342*H342</f>
        <v>0</v>
      </c>
      <c r="W342" s="228">
        <v>0</v>
      </c>
      <c r="X342" s="229">
        <f>W342*H342</f>
        <v>0</v>
      </c>
      <c r="Y342" s="40"/>
      <c r="Z342" s="40"/>
      <c r="AA342" s="40"/>
      <c r="AB342" s="40"/>
      <c r="AC342" s="40"/>
      <c r="AD342" s="40"/>
      <c r="AE342" s="40"/>
      <c r="AR342" s="230" t="s">
        <v>302</v>
      </c>
      <c r="AT342" s="230" t="s">
        <v>213</v>
      </c>
      <c r="AU342" s="230" t="s">
        <v>86</v>
      </c>
      <c r="AY342" s="19" t="s">
        <v>211</v>
      </c>
      <c r="BE342" s="231">
        <f>IF(O342="základní",K342,0)</f>
        <v>0</v>
      </c>
      <c r="BF342" s="231">
        <f>IF(O342="snížená",K342,0)</f>
        <v>0</v>
      </c>
      <c r="BG342" s="231">
        <f>IF(O342="zákl. přenesená",K342,0)</f>
        <v>0</v>
      </c>
      <c r="BH342" s="231">
        <f>IF(O342="sníž. přenesená",K342,0)</f>
        <v>0</v>
      </c>
      <c r="BI342" s="231">
        <f>IF(O342="nulová",K342,0)</f>
        <v>0</v>
      </c>
      <c r="BJ342" s="19" t="s">
        <v>84</v>
      </c>
      <c r="BK342" s="231">
        <f>ROUND(P342*H342,2)</f>
        <v>0</v>
      </c>
      <c r="BL342" s="19" t="s">
        <v>302</v>
      </c>
      <c r="BM342" s="230" t="s">
        <v>3634</v>
      </c>
    </row>
    <row r="343" s="2" customFormat="1">
      <c r="A343" s="40"/>
      <c r="B343" s="41"/>
      <c r="C343" s="42"/>
      <c r="D343" s="232" t="s">
        <v>220</v>
      </c>
      <c r="E343" s="42"/>
      <c r="F343" s="233" t="s">
        <v>3635</v>
      </c>
      <c r="G343" s="42"/>
      <c r="H343" s="42"/>
      <c r="I343" s="234"/>
      <c r="J343" s="234"/>
      <c r="K343" s="42"/>
      <c r="L343" s="42"/>
      <c r="M343" s="46"/>
      <c r="N343" s="235"/>
      <c r="O343" s="236"/>
      <c r="P343" s="86"/>
      <c r="Q343" s="86"/>
      <c r="R343" s="86"/>
      <c r="S343" s="86"/>
      <c r="T343" s="86"/>
      <c r="U343" s="86"/>
      <c r="V343" s="86"/>
      <c r="W343" s="86"/>
      <c r="X343" s="87"/>
      <c r="Y343" s="40"/>
      <c r="Z343" s="40"/>
      <c r="AA343" s="40"/>
      <c r="AB343" s="40"/>
      <c r="AC343" s="40"/>
      <c r="AD343" s="40"/>
      <c r="AE343" s="40"/>
      <c r="AT343" s="19" t="s">
        <v>220</v>
      </c>
      <c r="AU343" s="19" t="s">
        <v>86</v>
      </c>
    </row>
    <row r="344" s="2" customFormat="1" ht="16.5" customHeight="1">
      <c r="A344" s="40"/>
      <c r="B344" s="41"/>
      <c r="C344" s="218" t="s">
        <v>1183</v>
      </c>
      <c r="D344" s="218" t="s">
        <v>213</v>
      </c>
      <c r="E344" s="219" t="s">
        <v>3636</v>
      </c>
      <c r="F344" s="220" t="s">
        <v>3637</v>
      </c>
      <c r="G344" s="221" t="s">
        <v>497</v>
      </c>
      <c r="H344" s="222">
        <v>34</v>
      </c>
      <c r="I344" s="223"/>
      <c r="J344" s="223"/>
      <c r="K344" s="224">
        <f>ROUND(P344*H344,2)</f>
        <v>0</v>
      </c>
      <c r="L344" s="220" t="s">
        <v>22</v>
      </c>
      <c r="M344" s="46"/>
      <c r="N344" s="225" t="s">
        <v>22</v>
      </c>
      <c r="O344" s="226" t="s">
        <v>46</v>
      </c>
      <c r="P344" s="227">
        <f>I344+J344</f>
        <v>0</v>
      </c>
      <c r="Q344" s="227">
        <f>ROUND(I344*H344,2)</f>
        <v>0</v>
      </c>
      <c r="R344" s="227">
        <f>ROUND(J344*H344,2)</f>
        <v>0</v>
      </c>
      <c r="S344" s="86"/>
      <c r="T344" s="228">
        <f>S344*H344</f>
        <v>0</v>
      </c>
      <c r="U344" s="228">
        <v>0</v>
      </c>
      <c r="V344" s="228">
        <f>U344*H344</f>
        <v>0</v>
      </c>
      <c r="W344" s="228">
        <v>0</v>
      </c>
      <c r="X344" s="229">
        <f>W344*H344</f>
        <v>0</v>
      </c>
      <c r="Y344" s="40"/>
      <c r="Z344" s="40"/>
      <c r="AA344" s="40"/>
      <c r="AB344" s="40"/>
      <c r="AC344" s="40"/>
      <c r="AD344" s="40"/>
      <c r="AE344" s="40"/>
      <c r="AR344" s="230" t="s">
        <v>302</v>
      </c>
      <c r="AT344" s="230" t="s">
        <v>213</v>
      </c>
      <c r="AU344" s="230" t="s">
        <v>86</v>
      </c>
      <c r="AY344" s="19" t="s">
        <v>211</v>
      </c>
      <c r="BE344" s="231">
        <f>IF(O344="základní",K344,0)</f>
        <v>0</v>
      </c>
      <c r="BF344" s="231">
        <f>IF(O344="snížená",K344,0)</f>
        <v>0</v>
      </c>
      <c r="BG344" s="231">
        <f>IF(O344="zákl. přenesená",K344,0)</f>
        <v>0</v>
      </c>
      <c r="BH344" s="231">
        <f>IF(O344="sníž. přenesená",K344,0)</f>
        <v>0</v>
      </c>
      <c r="BI344" s="231">
        <f>IF(O344="nulová",K344,0)</f>
        <v>0</v>
      </c>
      <c r="BJ344" s="19" t="s">
        <v>84</v>
      </c>
      <c r="BK344" s="231">
        <f>ROUND(P344*H344,2)</f>
        <v>0</v>
      </c>
      <c r="BL344" s="19" t="s">
        <v>302</v>
      </c>
      <c r="BM344" s="230" t="s">
        <v>3638</v>
      </c>
    </row>
    <row r="345" s="2" customFormat="1">
      <c r="A345" s="40"/>
      <c r="B345" s="41"/>
      <c r="C345" s="42"/>
      <c r="D345" s="232" t="s">
        <v>220</v>
      </c>
      <c r="E345" s="42"/>
      <c r="F345" s="233" t="s">
        <v>3637</v>
      </c>
      <c r="G345" s="42"/>
      <c r="H345" s="42"/>
      <c r="I345" s="234"/>
      <c r="J345" s="234"/>
      <c r="K345" s="42"/>
      <c r="L345" s="42"/>
      <c r="M345" s="46"/>
      <c r="N345" s="235"/>
      <c r="O345" s="236"/>
      <c r="P345" s="86"/>
      <c r="Q345" s="86"/>
      <c r="R345" s="86"/>
      <c r="S345" s="86"/>
      <c r="T345" s="86"/>
      <c r="U345" s="86"/>
      <c r="V345" s="86"/>
      <c r="W345" s="86"/>
      <c r="X345" s="87"/>
      <c r="Y345" s="40"/>
      <c r="Z345" s="40"/>
      <c r="AA345" s="40"/>
      <c r="AB345" s="40"/>
      <c r="AC345" s="40"/>
      <c r="AD345" s="40"/>
      <c r="AE345" s="40"/>
      <c r="AT345" s="19" t="s">
        <v>220</v>
      </c>
      <c r="AU345" s="19" t="s">
        <v>86</v>
      </c>
    </row>
    <row r="346" s="2" customFormat="1" ht="16.5" customHeight="1">
      <c r="A346" s="40"/>
      <c r="B346" s="41"/>
      <c r="C346" s="218" t="s">
        <v>1186</v>
      </c>
      <c r="D346" s="218" t="s">
        <v>213</v>
      </c>
      <c r="E346" s="219" t="s">
        <v>3639</v>
      </c>
      <c r="F346" s="220" t="s">
        <v>3640</v>
      </c>
      <c r="G346" s="221" t="s">
        <v>497</v>
      </c>
      <c r="H346" s="222">
        <v>2</v>
      </c>
      <c r="I346" s="223"/>
      <c r="J346" s="223"/>
      <c r="K346" s="224">
        <f>ROUND(P346*H346,2)</f>
        <v>0</v>
      </c>
      <c r="L346" s="220" t="s">
        <v>22</v>
      </c>
      <c r="M346" s="46"/>
      <c r="N346" s="225" t="s">
        <v>22</v>
      </c>
      <c r="O346" s="226" t="s">
        <v>46</v>
      </c>
      <c r="P346" s="227">
        <f>I346+J346</f>
        <v>0</v>
      </c>
      <c r="Q346" s="227">
        <f>ROUND(I346*H346,2)</f>
        <v>0</v>
      </c>
      <c r="R346" s="227">
        <f>ROUND(J346*H346,2)</f>
        <v>0</v>
      </c>
      <c r="S346" s="86"/>
      <c r="T346" s="228">
        <f>S346*H346</f>
        <v>0</v>
      </c>
      <c r="U346" s="228">
        <v>0</v>
      </c>
      <c r="V346" s="228">
        <f>U346*H346</f>
        <v>0</v>
      </c>
      <c r="W346" s="228">
        <v>0</v>
      </c>
      <c r="X346" s="229">
        <f>W346*H346</f>
        <v>0</v>
      </c>
      <c r="Y346" s="40"/>
      <c r="Z346" s="40"/>
      <c r="AA346" s="40"/>
      <c r="AB346" s="40"/>
      <c r="AC346" s="40"/>
      <c r="AD346" s="40"/>
      <c r="AE346" s="40"/>
      <c r="AR346" s="230" t="s">
        <v>302</v>
      </c>
      <c r="AT346" s="230" t="s">
        <v>213</v>
      </c>
      <c r="AU346" s="230" t="s">
        <v>86</v>
      </c>
      <c r="AY346" s="19" t="s">
        <v>211</v>
      </c>
      <c r="BE346" s="231">
        <f>IF(O346="základní",K346,0)</f>
        <v>0</v>
      </c>
      <c r="BF346" s="231">
        <f>IF(O346="snížená",K346,0)</f>
        <v>0</v>
      </c>
      <c r="BG346" s="231">
        <f>IF(O346="zákl. přenesená",K346,0)</f>
        <v>0</v>
      </c>
      <c r="BH346" s="231">
        <f>IF(O346="sníž. přenesená",K346,0)</f>
        <v>0</v>
      </c>
      <c r="BI346" s="231">
        <f>IF(O346="nulová",K346,0)</f>
        <v>0</v>
      </c>
      <c r="BJ346" s="19" t="s">
        <v>84</v>
      </c>
      <c r="BK346" s="231">
        <f>ROUND(P346*H346,2)</f>
        <v>0</v>
      </c>
      <c r="BL346" s="19" t="s">
        <v>302</v>
      </c>
      <c r="BM346" s="230" t="s">
        <v>3641</v>
      </c>
    </row>
    <row r="347" s="2" customFormat="1">
      <c r="A347" s="40"/>
      <c r="B347" s="41"/>
      <c r="C347" s="42"/>
      <c r="D347" s="232" t="s">
        <v>220</v>
      </c>
      <c r="E347" s="42"/>
      <c r="F347" s="233" t="s">
        <v>3642</v>
      </c>
      <c r="G347" s="42"/>
      <c r="H347" s="42"/>
      <c r="I347" s="234"/>
      <c r="J347" s="234"/>
      <c r="K347" s="42"/>
      <c r="L347" s="42"/>
      <c r="M347" s="46"/>
      <c r="N347" s="235"/>
      <c r="O347" s="236"/>
      <c r="P347" s="86"/>
      <c r="Q347" s="86"/>
      <c r="R347" s="86"/>
      <c r="S347" s="86"/>
      <c r="T347" s="86"/>
      <c r="U347" s="86"/>
      <c r="V347" s="86"/>
      <c r="W347" s="86"/>
      <c r="X347" s="87"/>
      <c r="Y347" s="40"/>
      <c r="Z347" s="40"/>
      <c r="AA347" s="40"/>
      <c r="AB347" s="40"/>
      <c r="AC347" s="40"/>
      <c r="AD347" s="40"/>
      <c r="AE347" s="40"/>
      <c r="AT347" s="19" t="s">
        <v>220</v>
      </c>
      <c r="AU347" s="19" t="s">
        <v>86</v>
      </c>
    </row>
    <row r="348" s="2" customFormat="1" ht="16.5" customHeight="1">
      <c r="A348" s="40"/>
      <c r="B348" s="41"/>
      <c r="C348" s="218" t="s">
        <v>1188</v>
      </c>
      <c r="D348" s="218" t="s">
        <v>213</v>
      </c>
      <c r="E348" s="219" t="s">
        <v>3643</v>
      </c>
      <c r="F348" s="220" t="s">
        <v>3644</v>
      </c>
      <c r="G348" s="221" t="s">
        <v>497</v>
      </c>
      <c r="H348" s="222">
        <v>2</v>
      </c>
      <c r="I348" s="223"/>
      <c r="J348" s="223"/>
      <c r="K348" s="224">
        <f>ROUND(P348*H348,2)</f>
        <v>0</v>
      </c>
      <c r="L348" s="220" t="s">
        <v>22</v>
      </c>
      <c r="M348" s="46"/>
      <c r="N348" s="225" t="s">
        <v>22</v>
      </c>
      <c r="O348" s="226" t="s">
        <v>46</v>
      </c>
      <c r="P348" s="227">
        <f>I348+J348</f>
        <v>0</v>
      </c>
      <c r="Q348" s="227">
        <f>ROUND(I348*H348,2)</f>
        <v>0</v>
      </c>
      <c r="R348" s="227">
        <f>ROUND(J348*H348,2)</f>
        <v>0</v>
      </c>
      <c r="S348" s="86"/>
      <c r="T348" s="228">
        <f>S348*H348</f>
        <v>0</v>
      </c>
      <c r="U348" s="228">
        <v>0</v>
      </c>
      <c r="V348" s="228">
        <f>U348*H348</f>
        <v>0</v>
      </c>
      <c r="W348" s="228">
        <v>0</v>
      </c>
      <c r="X348" s="229">
        <f>W348*H348</f>
        <v>0</v>
      </c>
      <c r="Y348" s="40"/>
      <c r="Z348" s="40"/>
      <c r="AA348" s="40"/>
      <c r="AB348" s="40"/>
      <c r="AC348" s="40"/>
      <c r="AD348" s="40"/>
      <c r="AE348" s="40"/>
      <c r="AR348" s="230" t="s">
        <v>302</v>
      </c>
      <c r="AT348" s="230" t="s">
        <v>213</v>
      </c>
      <c r="AU348" s="230" t="s">
        <v>86</v>
      </c>
      <c r="AY348" s="19" t="s">
        <v>211</v>
      </c>
      <c r="BE348" s="231">
        <f>IF(O348="základní",K348,0)</f>
        <v>0</v>
      </c>
      <c r="BF348" s="231">
        <f>IF(O348="snížená",K348,0)</f>
        <v>0</v>
      </c>
      <c r="BG348" s="231">
        <f>IF(O348="zákl. přenesená",K348,0)</f>
        <v>0</v>
      </c>
      <c r="BH348" s="231">
        <f>IF(O348="sníž. přenesená",K348,0)</f>
        <v>0</v>
      </c>
      <c r="BI348" s="231">
        <f>IF(O348="nulová",K348,0)</f>
        <v>0</v>
      </c>
      <c r="BJ348" s="19" t="s">
        <v>84</v>
      </c>
      <c r="BK348" s="231">
        <f>ROUND(P348*H348,2)</f>
        <v>0</v>
      </c>
      <c r="BL348" s="19" t="s">
        <v>302</v>
      </c>
      <c r="BM348" s="230" t="s">
        <v>3645</v>
      </c>
    </row>
    <row r="349" s="2" customFormat="1">
      <c r="A349" s="40"/>
      <c r="B349" s="41"/>
      <c r="C349" s="42"/>
      <c r="D349" s="232" t="s">
        <v>220</v>
      </c>
      <c r="E349" s="42"/>
      <c r="F349" s="233" t="s">
        <v>3644</v>
      </c>
      <c r="G349" s="42"/>
      <c r="H349" s="42"/>
      <c r="I349" s="234"/>
      <c r="J349" s="234"/>
      <c r="K349" s="42"/>
      <c r="L349" s="42"/>
      <c r="M349" s="46"/>
      <c r="N349" s="235"/>
      <c r="O349" s="236"/>
      <c r="P349" s="86"/>
      <c r="Q349" s="86"/>
      <c r="R349" s="86"/>
      <c r="S349" s="86"/>
      <c r="T349" s="86"/>
      <c r="U349" s="86"/>
      <c r="V349" s="86"/>
      <c r="W349" s="86"/>
      <c r="X349" s="87"/>
      <c r="Y349" s="40"/>
      <c r="Z349" s="40"/>
      <c r="AA349" s="40"/>
      <c r="AB349" s="40"/>
      <c r="AC349" s="40"/>
      <c r="AD349" s="40"/>
      <c r="AE349" s="40"/>
      <c r="AT349" s="19" t="s">
        <v>220</v>
      </c>
      <c r="AU349" s="19" t="s">
        <v>86</v>
      </c>
    </row>
    <row r="350" s="2" customFormat="1" ht="16.5" customHeight="1">
      <c r="A350" s="40"/>
      <c r="B350" s="41"/>
      <c r="C350" s="218" t="s">
        <v>1194</v>
      </c>
      <c r="D350" s="218" t="s">
        <v>213</v>
      </c>
      <c r="E350" s="219" t="s">
        <v>3646</v>
      </c>
      <c r="F350" s="220" t="s">
        <v>3647</v>
      </c>
      <c r="G350" s="221" t="s">
        <v>497</v>
      </c>
      <c r="H350" s="222">
        <v>1</v>
      </c>
      <c r="I350" s="223"/>
      <c r="J350" s="223"/>
      <c r="K350" s="224">
        <f>ROUND(P350*H350,2)</f>
        <v>0</v>
      </c>
      <c r="L350" s="220" t="s">
        <v>22</v>
      </c>
      <c r="M350" s="46"/>
      <c r="N350" s="225" t="s">
        <v>22</v>
      </c>
      <c r="O350" s="226" t="s">
        <v>46</v>
      </c>
      <c r="P350" s="227">
        <f>I350+J350</f>
        <v>0</v>
      </c>
      <c r="Q350" s="227">
        <f>ROUND(I350*H350,2)</f>
        <v>0</v>
      </c>
      <c r="R350" s="227">
        <f>ROUND(J350*H350,2)</f>
        <v>0</v>
      </c>
      <c r="S350" s="86"/>
      <c r="T350" s="228">
        <f>S350*H350</f>
        <v>0</v>
      </c>
      <c r="U350" s="228">
        <v>0</v>
      </c>
      <c r="V350" s="228">
        <f>U350*H350</f>
        <v>0</v>
      </c>
      <c r="W350" s="228">
        <v>0</v>
      </c>
      <c r="X350" s="229">
        <f>W350*H350</f>
        <v>0</v>
      </c>
      <c r="Y350" s="40"/>
      <c r="Z350" s="40"/>
      <c r="AA350" s="40"/>
      <c r="AB350" s="40"/>
      <c r="AC350" s="40"/>
      <c r="AD350" s="40"/>
      <c r="AE350" s="40"/>
      <c r="AR350" s="230" t="s">
        <v>302</v>
      </c>
      <c r="AT350" s="230" t="s">
        <v>213</v>
      </c>
      <c r="AU350" s="230" t="s">
        <v>86</v>
      </c>
      <c r="AY350" s="19" t="s">
        <v>211</v>
      </c>
      <c r="BE350" s="231">
        <f>IF(O350="základní",K350,0)</f>
        <v>0</v>
      </c>
      <c r="BF350" s="231">
        <f>IF(O350="snížená",K350,0)</f>
        <v>0</v>
      </c>
      <c r="BG350" s="231">
        <f>IF(O350="zákl. přenesená",K350,0)</f>
        <v>0</v>
      </c>
      <c r="BH350" s="231">
        <f>IF(O350="sníž. přenesená",K350,0)</f>
        <v>0</v>
      </c>
      <c r="BI350" s="231">
        <f>IF(O350="nulová",K350,0)</f>
        <v>0</v>
      </c>
      <c r="BJ350" s="19" t="s">
        <v>84</v>
      </c>
      <c r="BK350" s="231">
        <f>ROUND(P350*H350,2)</f>
        <v>0</v>
      </c>
      <c r="BL350" s="19" t="s">
        <v>302</v>
      </c>
      <c r="BM350" s="230" t="s">
        <v>3648</v>
      </c>
    </row>
    <row r="351" s="2" customFormat="1">
      <c r="A351" s="40"/>
      <c r="B351" s="41"/>
      <c r="C351" s="42"/>
      <c r="D351" s="232" t="s">
        <v>220</v>
      </c>
      <c r="E351" s="42"/>
      <c r="F351" s="233" t="s">
        <v>3647</v>
      </c>
      <c r="G351" s="42"/>
      <c r="H351" s="42"/>
      <c r="I351" s="234"/>
      <c r="J351" s="234"/>
      <c r="K351" s="42"/>
      <c r="L351" s="42"/>
      <c r="M351" s="46"/>
      <c r="N351" s="235"/>
      <c r="O351" s="236"/>
      <c r="P351" s="86"/>
      <c r="Q351" s="86"/>
      <c r="R351" s="86"/>
      <c r="S351" s="86"/>
      <c r="T351" s="86"/>
      <c r="U351" s="86"/>
      <c r="V351" s="86"/>
      <c r="W351" s="86"/>
      <c r="X351" s="87"/>
      <c r="Y351" s="40"/>
      <c r="Z351" s="40"/>
      <c r="AA351" s="40"/>
      <c r="AB351" s="40"/>
      <c r="AC351" s="40"/>
      <c r="AD351" s="40"/>
      <c r="AE351" s="40"/>
      <c r="AT351" s="19" t="s">
        <v>220</v>
      </c>
      <c r="AU351" s="19" t="s">
        <v>86</v>
      </c>
    </row>
    <row r="352" s="2" customFormat="1" ht="16.5" customHeight="1">
      <c r="A352" s="40"/>
      <c r="B352" s="41"/>
      <c r="C352" s="218" t="s">
        <v>1200</v>
      </c>
      <c r="D352" s="218" t="s">
        <v>213</v>
      </c>
      <c r="E352" s="219" t="s">
        <v>3649</v>
      </c>
      <c r="F352" s="220" t="s">
        <v>3650</v>
      </c>
      <c r="G352" s="221" t="s">
        <v>345</v>
      </c>
      <c r="H352" s="222">
        <v>150</v>
      </c>
      <c r="I352" s="223"/>
      <c r="J352" s="223"/>
      <c r="K352" s="224">
        <f>ROUND(P352*H352,2)</f>
        <v>0</v>
      </c>
      <c r="L352" s="220" t="s">
        <v>22</v>
      </c>
      <c r="M352" s="46"/>
      <c r="N352" s="225" t="s">
        <v>22</v>
      </c>
      <c r="O352" s="226" t="s">
        <v>46</v>
      </c>
      <c r="P352" s="227">
        <f>I352+J352</f>
        <v>0</v>
      </c>
      <c r="Q352" s="227">
        <f>ROUND(I352*H352,2)</f>
        <v>0</v>
      </c>
      <c r="R352" s="227">
        <f>ROUND(J352*H352,2)</f>
        <v>0</v>
      </c>
      <c r="S352" s="86"/>
      <c r="T352" s="228">
        <f>S352*H352</f>
        <v>0</v>
      </c>
      <c r="U352" s="228">
        <v>0</v>
      </c>
      <c r="V352" s="228">
        <f>U352*H352</f>
        <v>0</v>
      </c>
      <c r="W352" s="228">
        <v>0</v>
      </c>
      <c r="X352" s="229">
        <f>W352*H352</f>
        <v>0</v>
      </c>
      <c r="Y352" s="40"/>
      <c r="Z352" s="40"/>
      <c r="AA352" s="40"/>
      <c r="AB352" s="40"/>
      <c r="AC352" s="40"/>
      <c r="AD352" s="40"/>
      <c r="AE352" s="40"/>
      <c r="AR352" s="230" t="s">
        <v>302</v>
      </c>
      <c r="AT352" s="230" t="s">
        <v>213</v>
      </c>
      <c r="AU352" s="230" t="s">
        <v>86</v>
      </c>
      <c r="AY352" s="19" t="s">
        <v>211</v>
      </c>
      <c r="BE352" s="231">
        <f>IF(O352="základní",K352,0)</f>
        <v>0</v>
      </c>
      <c r="BF352" s="231">
        <f>IF(O352="snížená",K352,0)</f>
        <v>0</v>
      </c>
      <c r="BG352" s="231">
        <f>IF(O352="zákl. přenesená",K352,0)</f>
        <v>0</v>
      </c>
      <c r="BH352" s="231">
        <f>IF(O352="sníž. přenesená",K352,0)</f>
        <v>0</v>
      </c>
      <c r="BI352" s="231">
        <f>IF(O352="nulová",K352,0)</f>
        <v>0</v>
      </c>
      <c r="BJ352" s="19" t="s">
        <v>84</v>
      </c>
      <c r="BK352" s="231">
        <f>ROUND(P352*H352,2)</f>
        <v>0</v>
      </c>
      <c r="BL352" s="19" t="s">
        <v>302</v>
      </c>
      <c r="BM352" s="230" t="s">
        <v>3651</v>
      </c>
    </row>
    <row r="353" s="2" customFormat="1">
      <c r="A353" s="40"/>
      <c r="B353" s="41"/>
      <c r="C353" s="42"/>
      <c r="D353" s="232" t="s">
        <v>220</v>
      </c>
      <c r="E353" s="42"/>
      <c r="F353" s="233" t="s">
        <v>3652</v>
      </c>
      <c r="G353" s="42"/>
      <c r="H353" s="42"/>
      <c r="I353" s="234"/>
      <c r="J353" s="234"/>
      <c r="K353" s="42"/>
      <c r="L353" s="42"/>
      <c r="M353" s="46"/>
      <c r="N353" s="235"/>
      <c r="O353" s="236"/>
      <c r="P353" s="86"/>
      <c r="Q353" s="86"/>
      <c r="R353" s="86"/>
      <c r="S353" s="86"/>
      <c r="T353" s="86"/>
      <c r="U353" s="86"/>
      <c r="V353" s="86"/>
      <c r="W353" s="86"/>
      <c r="X353" s="87"/>
      <c r="Y353" s="40"/>
      <c r="Z353" s="40"/>
      <c r="AA353" s="40"/>
      <c r="AB353" s="40"/>
      <c r="AC353" s="40"/>
      <c r="AD353" s="40"/>
      <c r="AE353" s="40"/>
      <c r="AT353" s="19" t="s">
        <v>220</v>
      </c>
      <c r="AU353" s="19" t="s">
        <v>86</v>
      </c>
    </row>
    <row r="354" s="2" customFormat="1" ht="16.5" customHeight="1">
      <c r="A354" s="40"/>
      <c r="B354" s="41"/>
      <c r="C354" s="218" t="s">
        <v>1202</v>
      </c>
      <c r="D354" s="218" t="s">
        <v>213</v>
      </c>
      <c r="E354" s="219" t="s">
        <v>3653</v>
      </c>
      <c r="F354" s="220" t="s">
        <v>3654</v>
      </c>
      <c r="G354" s="221" t="s">
        <v>345</v>
      </c>
      <c r="H354" s="222">
        <v>150</v>
      </c>
      <c r="I354" s="223"/>
      <c r="J354" s="223"/>
      <c r="K354" s="224">
        <f>ROUND(P354*H354,2)</f>
        <v>0</v>
      </c>
      <c r="L354" s="220" t="s">
        <v>22</v>
      </c>
      <c r="M354" s="46"/>
      <c r="N354" s="225" t="s">
        <v>22</v>
      </c>
      <c r="O354" s="226" t="s">
        <v>46</v>
      </c>
      <c r="P354" s="227">
        <f>I354+J354</f>
        <v>0</v>
      </c>
      <c r="Q354" s="227">
        <f>ROUND(I354*H354,2)</f>
        <v>0</v>
      </c>
      <c r="R354" s="227">
        <f>ROUND(J354*H354,2)</f>
        <v>0</v>
      </c>
      <c r="S354" s="86"/>
      <c r="T354" s="228">
        <f>S354*H354</f>
        <v>0</v>
      </c>
      <c r="U354" s="228">
        <v>0</v>
      </c>
      <c r="V354" s="228">
        <f>U354*H354</f>
        <v>0</v>
      </c>
      <c r="W354" s="228">
        <v>0</v>
      </c>
      <c r="X354" s="229">
        <f>W354*H354</f>
        <v>0</v>
      </c>
      <c r="Y354" s="40"/>
      <c r="Z354" s="40"/>
      <c r="AA354" s="40"/>
      <c r="AB354" s="40"/>
      <c r="AC354" s="40"/>
      <c r="AD354" s="40"/>
      <c r="AE354" s="40"/>
      <c r="AR354" s="230" t="s">
        <v>302</v>
      </c>
      <c r="AT354" s="230" t="s">
        <v>213</v>
      </c>
      <c r="AU354" s="230" t="s">
        <v>86</v>
      </c>
      <c r="AY354" s="19" t="s">
        <v>211</v>
      </c>
      <c r="BE354" s="231">
        <f>IF(O354="základní",K354,0)</f>
        <v>0</v>
      </c>
      <c r="BF354" s="231">
        <f>IF(O354="snížená",K354,0)</f>
        <v>0</v>
      </c>
      <c r="BG354" s="231">
        <f>IF(O354="zákl. přenesená",K354,0)</f>
        <v>0</v>
      </c>
      <c r="BH354" s="231">
        <f>IF(O354="sníž. přenesená",K354,0)</f>
        <v>0</v>
      </c>
      <c r="BI354" s="231">
        <f>IF(O354="nulová",K354,0)</f>
        <v>0</v>
      </c>
      <c r="BJ354" s="19" t="s">
        <v>84</v>
      </c>
      <c r="BK354" s="231">
        <f>ROUND(P354*H354,2)</f>
        <v>0</v>
      </c>
      <c r="BL354" s="19" t="s">
        <v>302</v>
      </c>
      <c r="BM354" s="230" t="s">
        <v>3655</v>
      </c>
    </row>
    <row r="355" s="2" customFormat="1">
      <c r="A355" s="40"/>
      <c r="B355" s="41"/>
      <c r="C355" s="42"/>
      <c r="D355" s="232" t="s">
        <v>220</v>
      </c>
      <c r="E355" s="42"/>
      <c r="F355" s="233" t="s">
        <v>3654</v>
      </c>
      <c r="G355" s="42"/>
      <c r="H355" s="42"/>
      <c r="I355" s="234"/>
      <c r="J355" s="234"/>
      <c r="K355" s="42"/>
      <c r="L355" s="42"/>
      <c r="M355" s="46"/>
      <c r="N355" s="235"/>
      <c r="O355" s="236"/>
      <c r="P355" s="86"/>
      <c r="Q355" s="86"/>
      <c r="R355" s="86"/>
      <c r="S355" s="86"/>
      <c r="T355" s="86"/>
      <c r="U355" s="86"/>
      <c r="V355" s="86"/>
      <c r="W355" s="86"/>
      <c r="X355" s="87"/>
      <c r="Y355" s="40"/>
      <c r="Z355" s="40"/>
      <c r="AA355" s="40"/>
      <c r="AB355" s="40"/>
      <c r="AC355" s="40"/>
      <c r="AD355" s="40"/>
      <c r="AE355" s="40"/>
      <c r="AT355" s="19" t="s">
        <v>220</v>
      </c>
      <c r="AU355" s="19" t="s">
        <v>86</v>
      </c>
    </row>
    <row r="356" s="2" customFormat="1" ht="21.75" customHeight="1">
      <c r="A356" s="40"/>
      <c r="B356" s="41"/>
      <c r="C356" s="218" t="s">
        <v>1209</v>
      </c>
      <c r="D356" s="218" t="s">
        <v>213</v>
      </c>
      <c r="E356" s="219" t="s">
        <v>3656</v>
      </c>
      <c r="F356" s="220" t="s">
        <v>3657</v>
      </c>
      <c r="G356" s="221" t="s">
        <v>345</v>
      </c>
      <c r="H356" s="222">
        <v>15</v>
      </c>
      <c r="I356" s="223"/>
      <c r="J356" s="223"/>
      <c r="K356" s="224">
        <f>ROUND(P356*H356,2)</f>
        <v>0</v>
      </c>
      <c r="L356" s="220" t="s">
        <v>22</v>
      </c>
      <c r="M356" s="46"/>
      <c r="N356" s="225" t="s">
        <v>22</v>
      </c>
      <c r="O356" s="226" t="s">
        <v>46</v>
      </c>
      <c r="P356" s="227">
        <f>I356+J356</f>
        <v>0</v>
      </c>
      <c r="Q356" s="227">
        <f>ROUND(I356*H356,2)</f>
        <v>0</v>
      </c>
      <c r="R356" s="227">
        <f>ROUND(J356*H356,2)</f>
        <v>0</v>
      </c>
      <c r="S356" s="86"/>
      <c r="T356" s="228">
        <f>S356*H356</f>
        <v>0</v>
      </c>
      <c r="U356" s="228">
        <v>0</v>
      </c>
      <c r="V356" s="228">
        <f>U356*H356</f>
        <v>0</v>
      </c>
      <c r="W356" s="228">
        <v>0</v>
      </c>
      <c r="X356" s="229">
        <f>W356*H356</f>
        <v>0</v>
      </c>
      <c r="Y356" s="40"/>
      <c r="Z356" s="40"/>
      <c r="AA356" s="40"/>
      <c r="AB356" s="40"/>
      <c r="AC356" s="40"/>
      <c r="AD356" s="40"/>
      <c r="AE356" s="40"/>
      <c r="AR356" s="230" t="s">
        <v>302</v>
      </c>
      <c r="AT356" s="230" t="s">
        <v>213</v>
      </c>
      <c r="AU356" s="230" t="s">
        <v>86</v>
      </c>
      <c r="AY356" s="19" t="s">
        <v>211</v>
      </c>
      <c r="BE356" s="231">
        <f>IF(O356="základní",K356,0)</f>
        <v>0</v>
      </c>
      <c r="BF356" s="231">
        <f>IF(O356="snížená",K356,0)</f>
        <v>0</v>
      </c>
      <c r="BG356" s="231">
        <f>IF(O356="zákl. přenesená",K356,0)</f>
        <v>0</v>
      </c>
      <c r="BH356" s="231">
        <f>IF(O356="sníž. přenesená",K356,0)</f>
        <v>0</v>
      </c>
      <c r="BI356" s="231">
        <f>IF(O356="nulová",K356,0)</f>
        <v>0</v>
      </c>
      <c r="BJ356" s="19" t="s">
        <v>84</v>
      </c>
      <c r="BK356" s="231">
        <f>ROUND(P356*H356,2)</f>
        <v>0</v>
      </c>
      <c r="BL356" s="19" t="s">
        <v>302</v>
      </c>
      <c r="BM356" s="230" t="s">
        <v>3658</v>
      </c>
    </row>
    <row r="357" s="2" customFormat="1">
      <c r="A357" s="40"/>
      <c r="B357" s="41"/>
      <c r="C357" s="42"/>
      <c r="D357" s="232" t="s">
        <v>220</v>
      </c>
      <c r="E357" s="42"/>
      <c r="F357" s="233" t="s">
        <v>3659</v>
      </c>
      <c r="G357" s="42"/>
      <c r="H357" s="42"/>
      <c r="I357" s="234"/>
      <c r="J357" s="234"/>
      <c r="K357" s="42"/>
      <c r="L357" s="42"/>
      <c r="M357" s="46"/>
      <c r="N357" s="235"/>
      <c r="O357" s="236"/>
      <c r="P357" s="86"/>
      <c r="Q357" s="86"/>
      <c r="R357" s="86"/>
      <c r="S357" s="86"/>
      <c r="T357" s="86"/>
      <c r="U357" s="86"/>
      <c r="V357" s="86"/>
      <c r="W357" s="86"/>
      <c r="X357" s="87"/>
      <c r="Y357" s="40"/>
      <c r="Z357" s="40"/>
      <c r="AA357" s="40"/>
      <c r="AB357" s="40"/>
      <c r="AC357" s="40"/>
      <c r="AD357" s="40"/>
      <c r="AE357" s="40"/>
      <c r="AT357" s="19" t="s">
        <v>220</v>
      </c>
      <c r="AU357" s="19" t="s">
        <v>86</v>
      </c>
    </row>
    <row r="358" s="2" customFormat="1" ht="16.5" customHeight="1">
      <c r="A358" s="40"/>
      <c r="B358" s="41"/>
      <c r="C358" s="218" t="s">
        <v>1215</v>
      </c>
      <c r="D358" s="218" t="s">
        <v>213</v>
      </c>
      <c r="E358" s="219" t="s">
        <v>3660</v>
      </c>
      <c r="F358" s="220" t="s">
        <v>3661</v>
      </c>
      <c r="G358" s="221" t="s">
        <v>345</v>
      </c>
      <c r="H358" s="222">
        <v>15</v>
      </c>
      <c r="I358" s="223"/>
      <c r="J358" s="223"/>
      <c r="K358" s="224">
        <f>ROUND(P358*H358,2)</f>
        <v>0</v>
      </c>
      <c r="L358" s="220" t="s">
        <v>22</v>
      </c>
      <c r="M358" s="46"/>
      <c r="N358" s="225" t="s">
        <v>22</v>
      </c>
      <c r="O358" s="226" t="s">
        <v>46</v>
      </c>
      <c r="P358" s="227">
        <f>I358+J358</f>
        <v>0</v>
      </c>
      <c r="Q358" s="227">
        <f>ROUND(I358*H358,2)</f>
        <v>0</v>
      </c>
      <c r="R358" s="227">
        <f>ROUND(J358*H358,2)</f>
        <v>0</v>
      </c>
      <c r="S358" s="86"/>
      <c r="T358" s="228">
        <f>S358*H358</f>
        <v>0</v>
      </c>
      <c r="U358" s="228">
        <v>0</v>
      </c>
      <c r="V358" s="228">
        <f>U358*H358</f>
        <v>0</v>
      </c>
      <c r="W358" s="228">
        <v>0</v>
      </c>
      <c r="X358" s="229">
        <f>W358*H358</f>
        <v>0</v>
      </c>
      <c r="Y358" s="40"/>
      <c r="Z358" s="40"/>
      <c r="AA358" s="40"/>
      <c r="AB358" s="40"/>
      <c r="AC358" s="40"/>
      <c r="AD358" s="40"/>
      <c r="AE358" s="40"/>
      <c r="AR358" s="230" t="s">
        <v>302</v>
      </c>
      <c r="AT358" s="230" t="s">
        <v>213</v>
      </c>
      <c r="AU358" s="230" t="s">
        <v>86</v>
      </c>
      <c r="AY358" s="19" t="s">
        <v>211</v>
      </c>
      <c r="BE358" s="231">
        <f>IF(O358="základní",K358,0)</f>
        <v>0</v>
      </c>
      <c r="BF358" s="231">
        <f>IF(O358="snížená",K358,0)</f>
        <v>0</v>
      </c>
      <c r="BG358" s="231">
        <f>IF(O358="zákl. přenesená",K358,0)</f>
        <v>0</v>
      </c>
      <c r="BH358" s="231">
        <f>IF(O358="sníž. přenesená",K358,0)</f>
        <v>0</v>
      </c>
      <c r="BI358" s="231">
        <f>IF(O358="nulová",K358,0)</f>
        <v>0</v>
      </c>
      <c r="BJ358" s="19" t="s">
        <v>84</v>
      </c>
      <c r="BK358" s="231">
        <f>ROUND(P358*H358,2)</f>
        <v>0</v>
      </c>
      <c r="BL358" s="19" t="s">
        <v>302</v>
      </c>
      <c r="BM358" s="230" t="s">
        <v>3662</v>
      </c>
    </row>
    <row r="359" s="2" customFormat="1">
      <c r="A359" s="40"/>
      <c r="B359" s="41"/>
      <c r="C359" s="42"/>
      <c r="D359" s="232" t="s">
        <v>220</v>
      </c>
      <c r="E359" s="42"/>
      <c r="F359" s="233" t="s">
        <v>3661</v>
      </c>
      <c r="G359" s="42"/>
      <c r="H359" s="42"/>
      <c r="I359" s="234"/>
      <c r="J359" s="234"/>
      <c r="K359" s="42"/>
      <c r="L359" s="42"/>
      <c r="M359" s="46"/>
      <c r="N359" s="235"/>
      <c r="O359" s="236"/>
      <c r="P359" s="86"/>
      <c r="Q359" s="86"/>
      <c r="R359" s="86"/>
      <c r="S359" s="86"/>
      <c r="T359" s="86"/>
      <c r="U359" s="86"/>
      <c r="V359" s="86"/>
      <c r="W359" s="86"/>
      <c r="X359" s="87"/>
      <c r="Y359" s="40"/>
      <c r="Z359" s="40"/>
      <c r="AA359" s="40"/>
      <c r="AB359" s="40"/>
      <c r="AC359" s="40"/>
      <c r="AD359" s="40"/>
      <c r="AE359" s="40"/>
      <c r="AT359" s="19" t="s">
        <v>220</v>
      </c>
      <c r="AU359" s="19" t="s">
        <v>86</v>
      </c>
    </row>
    <row r="360" s="2" customFormat="1" ht="16.5" customHeight="1">
      <c r="A360" s="40"/>
      <c r="B360" s="41"/>
      <c r="C360" s="218" t="s">
        <v>1218</v>
      </c>
      <c r="D360" s="218" t="s">
        <v>213</v>
      </c>
      <c r="E360" s="219" t="s">
        <v>3663</v>
      </c>
      <c r="F360" s="220" t="s">
        <v>3664</v>
      </c>
      <c r="G360" s="221" t="s">
        <v>345</v>
      </c>
      <c r="H360" s="222">
        <v>120</v>
      </c>
      <c r="I360" s="223"/>
      <c r="J360" s="223"/>
      <c r="K360" s="224">
        <f>ROUND(P360*H360,2)</f>
        <v>0</v>
      </c>
      <c r="L360" s="220" t="s">
        <v>22</v>
      </c>
      <c r="M360" s="46"/>
      <c r="N360" s="225" t="s">
        <v>22</v>
      </c>
      <c r="O360" s="226" t="s">
        <v>46</v>
      </c>
      <c r="P360" s="227">
        <f>I360+J360</f>
        <v>0</v>
      </c>
      <c r="Q360" s="227">
        <f>ROUND(I360*H360,2)</f>
        <v>0</v>
      </c>
      <c r="R360" s="227">
        <f>ROUND(J360*H360,2)</f>
        <v>0</v>
      </c>
      <c r="S360" s="86"/>
      <c r="T360" s="228">
        <f>S360*H360</f>
        <v>0</v>
      </c>
      <c r="U360" s="228">
        <v>0</v>
      </c>
      <c r="V360" s="228">
        <f>U360*H360</f>
        <v>0</v>
      </c>
      <c r="W360" s="228">
        <v>0</v>
      </c>
      <c r="X360" s="229">
        <f>W360*H360</f>
        <v>0</v>
      </c>
      <c r="Y360" s="40"/>
      <c r="Z360" s="40"/>
      <c r="AA360" s="40"/>
      <c r="AB360" s="40"/>
      <c r="AC360" s="40"/>
      <c r="AD360" s="40"/>
      <c r="AE360" s="40"/>
      <c r="AR360" s="230" t="s">
        <v>302</v>
      </c>
      <c r="AT360" s="230" t="s">
        <v>213</v>
      </c>
      <c r="AU360" s="230" t="s">
        <v>86</v>
      </c>
      <c r="AY360" s="19" t="s">
        <v>211</v>
      </c>
      <c r="BE360" s="231">
        <f>IF(O360="základní",K360,0)</f>
        <v>0</v>
      </c>
      <c r="BF360" s="231">
        <f>IF(O360="snížená",K360,0)</f>
        <v>0</v>
      </c>
      <c r="BG360" s="231">
        <f>IF(O360="zákl. přenesená",K360,0)</f>
        <v>0</v>
      </c>
      <c r="BH360" s="231">
        <f>IF(O360="sníž. přenesená",K360,0)</f>
        <v>0</v>
      </c>
      <c r="BI360" s="231">
        <f>IF(O360="nulová",K360,0)</f>
        <v>0</v>
      </c>
      <c r="BJ360" s="19" t="s">
        <v>84</v>
      </c>
      <c r="BK360" s="231">
        <f>ROUND(P360*H360,2)</f>
        <v>0</v>
      </c>
      <c r="BL360" s="19" t="s">
        <v>302</v>
      </c>
      <c r="BM360" s="230" t="s">
        <v>3665</v>
      </c>
    </row>
    <row r="361" s="2" customFormat="1">
      <c r="A361" s="40"/>
      <c r="B361" s="41"/>
      <c r="C361" s="42"/>
      <c r="D361" s="232" t="s">
        <v>220</v>
      </c>
      <c r="E361" s="42"/>
      <c r="F361" s="233" t="s">
        <v>3664</v>
      </c>
      <c r="G361" s="42"/>
      <c r="H361" s="42"/>
      <c r="I361" s="234"/>
      <c r="J361" s="234"/>
      <c r="K361" s="42"/>
      <c r="L361" s="42"/>
      <c r="M361" s="46"/>
      <c r="N361" s="235"/>
      <c r="O361" s="236"/>
      <c r="P361" s="86"/>
      <c r="Q361" s="86"/>
      <c r="R361" s="86"/>
      <c r="S361" s="86"/>
      <c r="T361" s="86"/>
      <c r="U361" s="86"/>
      <c r="V361" s="86"/>
      <c r="W361" s="86"/>
      <c r="X361" s="87"/>
      <c r="Y361" s="40"/>
      <c r="Z361" s="40"/>
      <c r="AA361" s="40"/>
      <c r="AB361" s="40"/>
      <c r="AC361" s="40"/>
      <c r="AD361" s="40"/>
      <c r="AE361" s="40"/>
      <c r="AT361" s="19" t="s">
        <v>220</v>
      </c>
      <c r="AU361" s="19" t="s">
        <v>86</v>
      </c>
    </row>
    <row r="362" s="2" customFormat="1" ht="16.5" customHeight="1">
      <c r="A362" s="40"/>
      <c r="B362" s="41"/>
      <c r="C362" s="218" t="s">
        <v>1223</v>
      </c>
      <c r="D362" s="218" t="s">
        <v>213</v>
      </c>
      <c r="E362" s="219" t="s">
        <v>3666</v>
      </c>
      <c r="F362" s="220" t="s">
        <v>3667</v>
      </c>
      <c r="G362" s="221" t="s">
        <v>345</v>
      </c>
      <c r="H362" s="222">
        <v>120</v>
      </c>
      <c r="I362" s="223"/>
      <c r="J362" s="223"/>
      <c r="K362" s="224">
        <f>ROUND(P362*H362,2)</f>
        <v>0</v>
      </c>
      <c r="L362" s="220" t="s">
        <v>22</v>
      </c>
      <c r="M362" s="46"/>
      <c r="N362" s="225" t="s">
        <v>22</v>
      </c>
      <c r="O362" s="226" t="s">
        <v>46</v>
      </c>
      <c r="P362" s="227">
        <f>I362+J362</f>
        <v>0</v>
      </c>
      <c r="Q362" s="227">
        <f>ROUND(I362*H362,2)</f>
        <v>0</v>
      </c>
      <c r="R362" s="227">
        <f>ROUND(J362*H362,2)</f>
        <v>0</v>
      </c>
      <c r="S362" s="86"/>
      <c r="T362" s="228">
        <f>S362*H362</f>
        <v>0</v>
      </c>
      <c r="U362" s="228">
        <v>0</v>
      </c>
      <c r="V362" s="228">
        <f>U362*H362</f>
        <v>0</v>
      </c>
      <c r="W362" s="228">
        <v>0</v>
      </c>
      <c r="X362" s="229">
        <f>W362*H362</f>
        <v>0</v>
      </c>
      <c r="Y362" s="40"/>
      <c r="Z362" s="40"/>
      <c r="AA362" s="40"/>
      <c r="AB362" s="40"/>
      <c r="AC362" s="40"/>
      <c r="AD362" s="40"/>
      <c r="AE362" s="40"/>
      <c r="AR362" s="230" t="s">
        <v>302</v>
      </c>
      <c r="AT362" s="230" t="s">
        <v>213</v>
      </c>
      <c r="AU362" s="230" t="s">
        <v>86</v>
      </c>
      <c r="AY362" s="19" t="s">
        <v>211</v>
      </c>
      <c r="BE362" s="231">
        <f>IF(O362="základní",K362,0)</f>
        <v>0</v>
      </c>
      <c r="BF362" s="231">
        <f>IF(O362="snížená",K362,0)</f>
        <v>0</v>
      </c>
      <c r="BG362" s="231">
        <f>IF(O362="zákl. přenesená",K362,0)</f>
        <v>0</v>
      </c>
      <c r="BH362" s="231">
        <f>IF(O362="sníž. přenesená",K362,0)</f>
        <v>0</v>
      </c>
      <c r="BI362" s="231">
        <f>IF(O362="nulová",K362,0)</f>
        <v>0</v>
      </c>
      <c r="BJ362" s="19" t="s">
        <v>84</v>
      </c>
      <c r="BK362" s="231">
        <f>ROUND(P362*H362,2)</f>
        <v>0</v>
      </c>
      <c r="BL362" s="19" t="s">
        <v>302</v>
      </c>
      <c r="BM362" s="230" t="s">
        <v>3668</v>
      </c>
    </row>
    <row r="363" s="2" customFormat="1">
      <c r="A363" s="40"/>
      <c r="B363" s="41"/>
      <c r="C363" s="42"/>
      <c r="D363" s="232" t="s">
        <v>220</v>
      </c>
      <c r="E363" s="42"/>
      <c r="F363" s="233" t="s">
        <v>3669</v>
      </c>
      <c r="G363" s="42"/>
      <c r="H363" s="42"/>
      <c r="I363" s="234"/>
      <c r="J363" s="234"/>
      <c r="K363" s="42"/>
      <c r="L363" s="42"/>
      <c r="M363" s="46"/>
      <c r="N363" s="235"/>
      <c r="O363" s="236"/>
      <c r="P363" s="86"/>
      <c r="Q363" s="86"/>
      <c r="R363" s="86"/>
      <c r="S363" s="86"/>
      <c r="T363" s="86"/>
      <c r="U363" s="86"/>
      <c r="V363" s="86"/>
      <c r="W363" s="86"/>
      <c r="X363" s="87"/>
      <c r="Y363" s="40"/>
      <c r="Z363" s="40"/>
      <c r="AA363" s="40"/>
      <c r="AB363" s="40"/>
      <c r="AC363" s="40"/>
      <c r="AD363" s="40"/>
      <c r="AE363" s="40"/>
      <c r="AT363" s="19" t="s">
        <v>220</v>
      </c>
      <c r="AU363" s="19" t="s">
        <v>86</v>
      </c>
    </row>
    <row r="364" s="2" customFormat="1" ht="16.5" customHeight="1">
      <c r="A364" s="40"/>
      <c r="B364" s="41"/>
      <c r="C364" s="218" t="s">
        <v>1226</v>
      </c>
      <c r="D364" s="218" t="s">
        <v>213</v>
      </c>
      <c r="E364" s="219" t="s">
        <v>3670</v>
      </c>
      <c r="F364" s="220" t="s">
        <v>3671</v>
      </c>
      <c r="G364" s="221" t="s">
        <v>345</v>
      </c>
      <c r="H364" s="222">
        <v>200</v>
      </c>
      <c r="I364" s="223"/>
      <c r="J364" s="223"/>
      <c r="K364" s="224">
        <f>ROUND(P364*H364,2)</f>
        <v>0</v>
      </c>
      <c r="L364" s="220" t="s">
        <v>22</v>
      </c>
      <c r="M364" s="46"/>
      <c r="N364" s="225" t="s">
        <v>22</v>
      </c>
      <c r="O364" s="226" t="s">
        <v>46</v>
      </c>
      <c r="P364" s="227">
        <f>I364+J364</f>
        <v>0</v>
      </c>
      <c r="Q364" s="227">
        <f>ROUND(I364*H364,2)</f>
        <v>0</v>
      </c>
      <c r="R364" s="227">
        <f>ROUND(J364*H364,2)</f>
        <v>0</v>
      </c>
      <c r="S364" s="86"/>
      <c r="T364" s="228">
        <f>S364*H364</f>
        <v>0</v>
      </c>
      <c r="U364" s="228">
        <v>0</v>
      </c>
      <c r="V364" s="228">
        <f>U364*H364</f>
        <v>0</v>
      </c>
      <c r="W364" s="228">
        <v>0</v>
      </c>
      <c r="X364" s="229">
        <f>W364*H364</f>
        <v>0</v>
      </c>
      <c r="Y364" s="40"/>
      <c r="Z364" s="40"/>
      <c r="AA364" s="40"/>
      <c r="AB364" s="40"/>
      <c r="AC364" s="40"/>
      <c r="AD364" s="40"/>
      <c r="AE364" s="40"/>
      <c r="AR364" s="230" t="s">
        <v>302</v>
      </c>
      <c r="AT364" s="230" t="s">
        <v>213</v>
      </c>
      <c r="AU364" s="230" t="s">
        <v>86</v>
      </c>
      <c r="AY364" s="19" t="s">
        <v>211</v>
      </c>
      <c r="BE364" s="231">
        <f>IF(O364="základní",K364,0)</f>
        <v>0</v>
      </c>
      <c r="BF364" s="231">
        <f>IF(O364="snížená",K364,0)</f>
        <v>0</v>
      </c>
      <c r="BG364" s="231">
        <f>IF(O364="zákl. přenesená",K364,0)</f>
        <v>0</v>
      </c>
      <c r="BH364" s="231">
        <f>IF(O364="sníž. přenesená",K364,0)</f>
        <v>0</v>
      </c>
      <c r="BI364" s="231">
        <f>IF(O364="nulová",K364,0)</f>
        <v>0</v>
      </c>
      <c r="BJ364" s="19" t="s">
        <v>84</v>
      </c>
      <c r="BK364" s="231">
        <f>ROUND(P364*H364,2)</f>
        <v>0</v>
      </c>
      <c r="BL364" s="19" t="s">
        <v>302</v>
      </c>
      <c r="BM364" s="230" t="s">
        <v>3672</v>
      </c>
    </row>
    <row r="365" s="2" customFormat="1">
      <c r="A365" s="40"/>
      <c r="B365" s="41"/>
      <c r="C365" s="42"/>
      <c r="D365" s="232" t="s">
        <v>220</v>
      </c>
      <c r="E365" s="42"/>
      <c r="F365" s="233" t="s">
        <v>3671</v>
      </c>
      <c r="G365" s="42"/>
      <c r="H365" s="42"/>
      <c r="I365" s="234"/>
      <c r="J365" s="234"/>
      <c r="K365" s="42"/>
      <c r="L365" s="42"/>
      <c r="M365" s="46"/>
      <c r="N365" s="235"/>
      <c r="O365" s="236"/>
      <c r="P365" s="86"/>
      <c r="Q365" s="86"/>
      <c r="R365" s="86"/>
      <c r="S365" s="86"/>
      <c r="T365" s="86"/>
      <c r="U365" s="86"/>
      <c r="V365" s="86"/>
      <c r="W365" s="86"/>
      <c r="X365" s="87"/>
      <c r="Y365" s="40"/>
      <c r="Z365" s="40"/>
      <c r="AA365" s="40"/>
      <c r="AB365" s="40"/>
      <c r="AC365" s="40"/>
      <c r="AD365" s="40"/>
      <c r="AE365" s="40"/>
      <c r="AT365" s="19" t="s">
        <v>220</v>
      </c>
      <c r="AU365" s="19" t="s">
        <v>86</v>
      </c>
    </row>
    <row r="366" s="2" customFormat="1" ht="16.5" customHeight="1">
      <c r="A366" s="40"/>
      <c r="B366" s="41"/>
      <c r="C366" s="218" t="s">
        <v>1228</v>
      </c>
      <c r="D366" s="218" t="s">
        <v>213</v>
      </c>
      <c r="E366" s="219" t="s">
        <v>3673</v>
      </c>
      <c r="F366" s="220" t="s">
        <v>3674</v>
      </c>
      <c r="G366" s="221" t="s">
        <v>345</v>
      </c>
      <c r="H366" s="222">
        <v>200</v>
      </c>
      <c r="I366" s="223"/>
      <c r="J366" s="223"/>
      <c r="K366" s="224">
        <f>ROUND(P366*H366,2)</f>
        <v>0</v>
      </c>
      <c r="L366" s="220" t="s">
        <v>22</v>
      </c>
      <c r="M366" s="46"/>
      <c r="N366" s="225" t="s">
        <v>22</v>
      </c>
      <c r="O366" s="226" t="s">
        <v>46</v>
      </c>
      <c r="P366" s="227">
        <f>I366+J366</f>
        <v>0</v>
      </c>
      <c r="Q366" s="227">
        <f>ROUND(I366*H366,2)</f>
        <v>0</v>
      </c>
      <c r="R366" s="227">
        <f>ROUND(J366*H366,2)</f>
        <v>0</v>
      </c>
      <c r="S366" s="86"/>
      <c r="T366" s="228">
        <f>S366*H366</f>
        <v>0</v>
      </c>
      <c r="U366" s="228">
        <v>0</v>
      </c>
      <c r="V366" s="228">
        <f>U366*H366</f>
        <v>0</v>
      </c>
      <c r="W366" s="228">
        <v>0</v>
      </c>
      <c r="X366" s="229">
        <f>W366*H366</f>
        <v>0</v>
      </c>
      <c r="Y366" s="40"/>
      <c r="Z366" s="40"/>
      <c r="AA366" s="40"/>
      <c r="AB366" s="40"/>
      <c r="AC366" s="40"/>
      <c r="AD366" s="40"/>
      <c r="AE366" s="40"/>
      <c r="AR366" s="230" t="s">
        <v>302</v>
      </c>
      <c r="AT366" s="230" t="s">
        <v>213</v>
      </c>
      <c r="AU366" s="230" t="s">
        <v>86</v>
      </c>
      <c r="AY366" s="19" t="s">
        <v>211</v>
      </c>
      <c r="BE366" s="231">
        <f>IF(O366="základní",K366,0)</f>
        <v>0</v>
      </c>
      <c r="BF366" s="231">
        <f>IF(O366="snížená",K366,0)</f>
        <v>0</v>
      </c>
      <c r="BG366" s="231">
        <f>IF(O366="zákl. přenesená",K366,0)</f>
        <v>0</v>
      </c>
      <c r="BH366" s="231">
        <f>IF(O366="sníž. přenesená",K366,0)</f>
        <v>0</v>
      </c>
      <c r="BI366" s="231">
        <f>IF(O366="nulová",K366,0)</f>
        <v>0</v>
      </c>
      <c r="BJ366" s="19" t="s">
        <v>84</v>
      </c>
      <c r="BK366" s="231">
        <f>ROUND(P366*H366,2)</f>
        <v>0</v>
      </c>
      <c r="BL366" s="19" t="s">
        <v>302</v>
      </c>
      <c r="BM366" s="230" t="s">
        <v>3675</v>
      </c>
    </row>
    <row r="367" s="2" customFormat="1">
      <c r="A367" s="40"/>
      <c r="B367" s="41"/>
      <c r="C367" s="42"/>
      <c r="D367" s="232" t="s">
        <v>220</v>
      </c>
      <c r="E367" s="42"/>
      <c r="F367" s="233" t="s">
        <v>3676</v>
      </c>
      <c r="G367" s="42"/>
      <c r="H367" s="42"/>
      <c r="I367" s="234"/>
      <c r="J367" s="234"/>
      <c r="K367" s="42"/>
      <c r="L367" s="42"/>
      <c r="M367" s="46"/>
      <c r="N367" s="235"/>
      <c r="O367" s="236"/>
      <c r="P367" s="86"/>
      <c r="Q367" s="86"/>
      <c r="R367" s="86"/>
      <c r="S367" s="86"/>
      <c r="T367" s="86"/>
      <c r="U367" s="86"/>
      <c r="V367" s="86"/>
      <c r="W367" s="86"/>
      <c r="X367" s="87"/>
      <c r="Y367" s="40"/>
      <c r="Z367" s="40"/>
      <c r="AA367" s="40"/>
      <c r="AB367" s="40"/>
      <c r="AC367" s="40"/>
      <c r="AD367" s="40"/>
      <c r="AE367" s="40"/>
      <c r="AT367" s="19" t="s">
        <v>220</v>
      </c>
      <c r="AU367" s="19" t="s">
        <v>86</v>
      </c>
    </row>
    <row r="368" s="2" customFormat="1" ht="16.5" customHeight="1">
      <c r="A368" s="40"/>
      <c r="B368" s="41"/>
      <c r="C368" s="218" t="s">
        <v>1232</v>
      </c>
      <c r="D368" s="218" t="s">
        <v>213</v>
      </c>
      <c r="E368" s="219" t="s">
        <v>3677</v>
      </c>
      <c r="F368" s="220" t="s">
        <v>3678</v>
      </c>
      <c r="G368" s="221" t="s">
        <v>497</v>
      </c>
      <c r="H368" s="222">
        <v>1</v>
      </c>
      <c r="I368" s="223"/>
      <c r="J368" s="223"/>
      <c r="K368" s="224">
        <f>ROUND(P368*H368,2)</f>
        <v>0</v>
      </c>
      <c r="L368" s="220" t="s">
        <v>22</v>
      </c>
      <c r="M368" s="46"/>
      <c r="N368" s="225" t="s">
        <v>22</v>
      </c>
      <c r="O368" s="226" t="s">
        <v>46</v>
      </c>
      <c r="P368" s="227">
        <f>I368+J368</f>
        <v>0</v>
      </c>
      <c r="Q368" s="227">
        <f>ROUND(I368*H368,2)</f>
        <v>0</v>
      </c>
      <c r="R368" s="227">
        <f>ROUND(J368*H368,2)</f>
        <v>0</v>
      </c>
      <c r="S368" s="86"/>
      <c r="T368" s="228">
        <f>S368*H368</f>
        <v>0</v>
      </c>
      <c r="U368" s="228">
        <v>0</v>
      </c>
      <c r="V368" s="228">
        <f>U368*H368</f>
        <v>0</v>
      </c>
      <c r="W368" s="228">
        <v>0</v>
      </c>
      <c r="X368" s="229">
        <f>W368*H368</f>
        <v>0</v>
      </c>
      <c r="Y368" s="40"/>
      <c r="Z368" s="40"/>
      <c r="AA368" s="40"/>
      <c r="AB368" s="40"/>
      <c r="AC368" s="40"/>
      <c r="AD368" s="40"/>
      <c r="AE368" s="40"/>
      <c r="AR368" s="230" t="s">
        <v>302</v>
      </c>
      <c r="AT368" s="230" t="s">
        <v>213</v>
      </c>
      <c r="AU368" s="230" t="s">
        <v>86</v>
      </c>
      <c r="AY368" s="19" t="s">
        <v>211</v>
      </c>
      <c r="BE368" s="231">
        <f>IF(O368="základní",K368,0)</f>
        <v>0</v>
      </c>
      <c r="BF368" s="231">
        <f>IF(O368="snížená",K368,0)</f>
        <v>0</v>
      </c>
      <c r="BG368" s="231">
        <f>IF(O368="zákl. přenesená",K368,0)</f>
        <v>0</v>
      </c>
      <c r="BH368" s="231">
        <f>IF(O368="sníž. přenesená",K368,0)</f>
        <v>0</v>
      </c>
      <c r="BI368" s="231">
        <f>IF(O368="nulová",K368,0)</f>
        <v>0</v>
      </c>
      <c r="BJ368" s="19" t="s">
        <v>84</v>
      </c>
      <c r="BK368" s="231">
        <f>ROUND(P368*H368,2)</f>
        <v>0</v>
      </c>
      <c r="BL368" s="19" t="s">
        <v>302</v>
      </c>
      <c r="BM368" s="230" t="s">
        <v>3679</v>
      </c>
    </row>
    <row r="369" s="2" customFormat="1">
      <c r="A369" s="40"/>
      <c r="B369" s="41"/>
      <c r="C369" s="42"/>
      <c r="D369" s="232" t="s">
        <v>220</v>
      </c>
      <c r="E369" s="42"/>
      <c r="F369" s="233" t="s">
        <v>3680</v>
      </c>
      <c r="G369" s="42"/>
      <c r="H369" s="42"/>
      <c r="I369" s="234"/>
      <c r="J369" s="234"/>
      <c r="K369" s="42"/>
      <c r="L369" s="42"/>
      <c r="M369" s="46"/>
      <c r="N369" s="235"/>
      <c r="O369" s="236"/>
      <c r="P369" s="86"/>
      <c r="Q369" s="86"/>
      <c r="R369" s="86"/>
      <c r="S369" s="86"/>
      <c r="T369" s="86"/>
      <c r="U369" s="86"/>
      <c r="V369" s="86"/>
      <c r="W369" s="86"/>
      <c r="X369" s="87"/>
      <c r="Y369" s="40"/>
      <c r="Z369" s="40"/>
      <c r="AA369" s="40"/>
      <c r="AB369" s="40"/>
      <c r="AC369" s="40"/>
      <c r="AD369" s="40"/>
      <c r="AE369" s="40"/>
      <c r="AT369" s="19" t="s">
        <v>220</v>
      </c>
      <c r="AU369" s="19" t="s">
        <v>86</v>
      </c>
    </row>
    <row r="370" s="12" customFormat="1" ht="22.8" customHeight="1">
      <c r="A370" s="12"/>
      <c r="B370" s="201"/>
      <c r="C370" s="202"/>
      <c r="D370" s="203" t="s">
        <v>76</v>
      </c>
      <c r="E370" s="216" t="s">
        <v>3681</v>
      </c>
      <c r="F370" s="216" t="s">
        <v>3682</v>
      </c>
      <c r="G370" s="202"/>
      <c r="H370" s="202"/>
      <c r="I370" s="205"/>
      <c r="J370" s="205"/>
      <c r="K370" s="217">
        <f>BK370</f>
        <v>0</v>
      </c>
      <c r="L370" s="202"/>
      <c r="M370" s="207"/>
      <c r="N370" s="208"/>
      <c r="O370" s="209"/>
      <c r="P370" s="209"/>
      <c r="Q370" s="210">
        <f>SUM(Q371:Q398)</f>
        <v>0</v>
      </c>
      <c r="R370" s="210">
        <f>SUM(R371:R398)</f>
        <v>0</v>
      </c>
      <c r="S370" s="209"/>
      <c r="T370" s="211">
        <f>SUM(T371:T398)</f>
        <v>0</v>
      </c>
      <c r="U370" s="209"/>
      <c r="V370" s="211">
        <f>SUM(V371:V398)</f>
        <v>0</v>
      </c>
      <c r="W370" s="209"/>
      <c r="X370" s="212">
        <f>SUM(X371:X398)</f>
        <v>0</v>
      </c>
      <c r="Y370" s="12"/>
      <c r="Z370" s="12"/>
      <c r="AA370" s="12"/>
      <c r="AB370" s="12"/>
      <c r="AC370" s="12"/>
      <c r="AD370" s="12"/>
      <c r="AE370" s="12"/>
      <c r="AR370" s="213" t="s">
        <v>84</v>
      </c>
      <c r="AT370" s="214" t="s">
        <v>76</v>
      </c>
      <c r="AU370" s="214" t="s">
        <v>84</v>
      </c>
      <c r="AY370" s="213" t="s">
        <v>211</v>
      </c>
      <c r="BK370" s="215">
        <f>SUM(BK371:BK398)</f>
        <v>0</v>
      </c>
    </row>
    <row r="371" s="2" customFormat="1" ht="16.5" customHeight="1">
      <c r="A371" s="40"/>
      <c r="B371" s="41"/>
      <c r="C371" s="218" t="s">
        <v>1237</v>
      </c>
      <c r="D371" s="218" t="s">
        <v>213</v>
      </c>
      <c r="E371" s="219" t="s">
        <v>3614</v>
      </c>
      <c r="F371" s="220" t="s">
        <v>3615</v>
      </c>
      <c r="G371" s="221" t="s">
        <v>497</v>
      </c>
      <c r="H371" s="222">
        <v>1</v>
      </c>
      <c r="I371" s="223"/>
      <c r="J371" s="223"/>
      <c r="K371" s="224">
        <f>ROUND(P371*H371,2)</f>
        <v>0</v>
      </c>
      <c r="L371" s="220" t="s">
        <v>22</v>
      </c>
      <c r="M371" s="46"/>
      <c r="N371" s="225" t="s">
        <v>22</v>
      </c>
      <c r="O371" s="226" t="s">
        <v>46</v>
      </c>
      <c r="P371" s="227">
        <f>I371+J371</f>
        <v>0</v>
      </c>
      <c r="Q371" s="227">
        <f>ROUND(I371*H371,2)</f>
        <v>0</v>
      </c>
      <c r="R371" s="227">
        <f>ROUND(J371*H371,2)</f>
        <v>0</v>
      </c>
      <c r="S371" s="86"/>
      <c r="T371" s="228">
        <f>S371*H371</f>
        <v>0</v>
      </c>
      <c r="U371" s="228">
        <v>0</v>
      </c>
      <c r="V371" s="228">
        <f>U371*H371</f>
        <v>0</v>
      </c>
      <c r="W371" s="228">
        <v>0</v>
      </c>
      <c r="X371" s="229">
        <f>W371*H371</f>
        <v>0</v>
      </c>
      <c r="Y371" s="40"/>
      <c r="Z371" s="40"/>
      <c r="AA371" s="40"/>
      <c r="AB371" s="40"/>
      <c r="AC371" s="40"/>
      <c r="AD371" s="40"/>
      <c r="AE371" s="40"/>
      <c r="AR371" s="230" t="s">
        <v>218</v>
      </c>
      <c r="AT371" s="230" t="s">
        <v>213</v>
      </c>
      <c r="AU371" s="230" t="s">
        <v>86</v>
      </c>
      <c r="AY371" s="19" t="s">
        <v>211</v>
      </c>
      <c r="BE371" s="231">
        <f>IF(O371="základní",K371,0)</f>
        <v>0</v>
      </c>
      <c r="BF371" s="231">
        <f>IF(O371="snížená",K371,0)</f>
        <v>0</v>
      </c>
      <c r="BG371" s="231">
        <f>IF(O371="zákl. přenesená",K371,0)</f>
        <v>0</v>
      </c>
      <c r="BH371" s="231">
        <f>IF(O371="sníž. přenesená",K371,0)</f>
        <v>0</v>
      </c>
      <c r="BI371" s="231">
        <f>IF(O371="nulová",K371,0)</f>
        <v>0</v>
      </c>
      <c r="BJ371" s="19" t="s">
        <v>84</v>
      </c>
      <c r="BK371" s="231">
        <f>ROUND(P371*H371,2)</f>
        <v>0</v>
      </c>
      <c r="BL371" s="19" t="s">
        <v>218</v>
      </c>
      <c r="BM371" s="230" t="s">
        <v>3683</v>
      </c>
    </row>
    <row r="372" s="2" customFormat="1">
      <c r="A372" s="40"/>
      <c r="B372" s="41"/>
      <c r="C372" s="42"/>
      <c r="D372" s="232" t="s">
        <v>220</v>
      </c>
      <c r="E372" s="42"/>
      <c r="F372" s="233" t="s">
        <v>3617</v>
      </c>
      <c r="G372" s="42"/>
      <c r="H372" s="42"/>
      <c r="I372" s="234"/>
      <c r="J372" s="234"/>
      <c r="K372" s="42"/>
      <c r="L372" s="42"/>
      <c r="M372" s="46"/>
      <c r="N372" s="235"/>
      <c r="O372" s="236"/>
      <c r="P372" s="86"/>
      <c r="Q372" s="86"/>
      <c r="R372" s="86"/>
      <c r="S372" s="86"/>
      <c r="T372" s="86"/>
      <c r="U372" s="86"/>
      <c r="V372" s="86"/>
      <c r="W372" s="86"/>
      <c r="X372" s="87"/>
      <c r="Y372" s="40"/>
      <c r="Z372" s="40"/>
      <c r="AA372" s="40"/>
      <c r="AB372" s="40"/>
      <c r="AC372" s="40"/>
      <c r="AD372" s="40"/>
      <c r="AE372" s="40"/>
      <c r="AT372" s="19" t="s">
        <v>220</v>
      </c>
      <c r="AU372" s="19" t="s">
        <v>86</v>
      </c>
    </row>
    <row r="373" s="2" customFormat="1" ht="24.15" customHeight="1">
      <c r="A373" s="40"/>
      <c r="B373" s="41"/>
      <c r="C373" s="218" t="s">
        <v>1244</v>
      </c>
      <c r="D373" s="218" t="s">
        <v>213</v>
      </c>
      <c r="E373" s="219" t="s">
        <v>3684</v>
      </c>
      <c r="F373" s="220" t="s">
        <v>3685</v>
      </c>
      <c r="G373" s="221" t="s">
        <v>497</v>
      </c>
      <c r="H373" s="222">
        <v>1</v>
      </c>
      <c r="I373" s="223"/>
      <c r="J373" s="223"/>
      <c r="K373" s="224">
        <f>ROUND(P373*H373,2)</f>
        <v>0</v>
      </c>
      <c r="L373" s="220" t="s">
        <v>22</v>
      </c>
      <c r="M373" s="46"/>
      <c r="N373" s="225" t="s">
        <v>22</v>
      </c>
      <c r="O373" s="226" t="s">
        <v>46</v>
      </c>
      <c r="P373" s="227">
        <f>I373+J373</f>
        <v>0</v>
      </c>
      <c r="Q373" s="227">
        <f>ROUND(I373*H373,2)</f>
        <v>0</v>
      </c>
      <c r="R373" s="227">
        <f>ROUND(J373*H373,2)</f>
        <v>0</v>
      </c>
      <c r="S373" s="86"/>
      <c r="T373" s="228">
        <f>S373*H373</f>
        <v>0</v>
      </c>
      <c r="U373" s="228">
        <v>0</v>
      </c>
      <c r="V373" s="228">
        <f>U373*H373</f>
        <v>0</v>
      </c>
      <c r="W373" s="228">
        <v>0</v>
      </c>
      <c r="X373" s="229">
        <f>W373*H373</f>
        <v>0</v>
      </c>
      <c r="Y373" s="40"/>
      <c r="Z373" s="40"/>
      <c r="AA373" s="40"/>
      <c r="AB373" s="40"/>
      <c r="AC373" s="40"/>
      <c r="AD373" s="40"/>
      <c r="AE373" s="40"/>
      <c r="AR373" s="230" t="s">
        <v>218</v>
      </c>
      <c r="AT373" s="230" t="s">
        <v>213</v>
      </c>
      <c r="AU373" s="230" t="s">
        <v>86</v>
      </c>
      <c r="AY373" s="19" t="s">
        <v>211</v>
      </c>
      <c r="BE373" s="231">
        <f>IF(O373="základní",K373,0)</f>
        <v>0</v>
      </c>
      <c r="BF373" s="231">
        <f>IF(O373="snížená",K373,0)</f>
        <v>0</v>
      </c>
      <c r="BG373" s="231">
        <f>IF(O373="zákl. přenesená",K373,0)</f>
        <v>0</v>
      </c>
      <c r="BH373" s="231">
        <f>IF(O373="sníž. přenesená",K373,0)</f>
        <v>0</v>
      </c>
      <c r="BI373" s="231">
        <f>IF(O373="nulová",K373,0)</f>
        <v>0</v>
      </c>
      <c r="BJ373" s="19" t="s">
        <v>84</v>
      </c>
      <c r="BK373" s="231">
        <f>ROUND(P373*H373,2)</f>
        <v>0</v>
      </c>
      <c r="BL373" s="19" t="s">
        <v>218</v>
      </c>
      <c r="BM373" s="230" t="s">
        <v>3686</v>
      </c>
    </row>
    <row r="374" s="2" customFormat="1">
      <c r="A374" s="40"/>
      <c r="B374" s="41"/>
      <c r="C374" s="42"/>
      <c r="D374" s="232" t="s">
        <v>220</v>
      </c>
      <c r="E374" s="42"/>
      <c r="F374" s="233" t="s">
        <v>3685</v>
      </c>
      <c r="G374" s="42"/>
      <c r="H374" s="42"/>
      <c r="I374" s="234"/>
      <c r="J374" s="234"/>
      <c r="K374" s="42"/>
      <c r="L374" s="42"/>
      <c r="M374" s="46"/>
      <c r="N374" s="235"/>
      <c r="O374" s="236"/>
      <c r="P374" s="86"/>
      <c r="Q374" s="86"/>
      <c r="R374" s="86"/>
      <c r="S374" s="86"/>
      <c r="T374" s="86"/>
      <c r="U374" s="86"/>
      <c r="V374" s="86"/>
      <c r="W374" s="86"/>
      <c r="X374" s="87"/>
      <c r="Y374" s="40"/>
      <c r="Z374" s="40"/>
      <c r="AA374" s="40"/>
      <c r="AB374" s="40"/>
      <c r="AC374" s="40"/>
      <c r="AD374" s="40"/>
      <c r="AE374" s="40"/>
      <c r="AT374" s="19" t="s">
        <v>220</v>
      </c>
      <c r="AU374" s="19" t="s">
        <v>86</v>
      </c>
    </row>
    <row r="375" s="2" customFormat="1" ht="24.15" customHeight="1">
      <c r="A375" s="40"/>
      <c r="B375" s="41"/>
      <c r="C375" s="218" t="s">
        <v>1250</v>
      </c>
      <c r="D375" s="218" t="s">
        <v>213</v>
      </c>
      <c r="E375" s="219" t="s">
        <v>3687</v>
      </c>
      <c r="F375" s="220" t="s">
        <v>3688</v>
      </c>
      <c r="G375" s="221" t="s">
        <v>497</v>
      </c>
      <c r="H375" s="222">
        <v>10</v>
      </c>
      <c r="I375" s="223"/>
      <c r="J375" s="223"/>
      <c r="K375" s="224">
        <f>ROUND(P375*H375,2)</f>
        <v>0</v>
      </c>
      <c r="L375" s="220" t="s">
        <v>22</v>
      </c>
      <c r="M375" s="46"/>
      <c r="N375" s="225" t="s">
        <v>22</v>
      </c>
      <c r="O375" s="226" t="s">
        <v>46</v>
      </c>
      <c r="P375" s="227">
        <f>I375+J375</f>
        <v>0</v>
      </c>
      <c r="Q375" s="227">
        <f>ROUND(I375*H375,2)</f>
        <v>0</v>
      </c>
      <c r="R375" s="227">
        <f>ROUND(J375*H375,2)</f>
        <v>0</v>
      </c>
      <c r="S375" s="86"/>
      <c r="T375" s="228">
        <f>S375*H375</f>
        <v>0</v>
      </c>
      <c r="U375" s="228">
        <v>0</v>
      </c>
      <c r="V375" s="228">
        <f>U375*H375</f>
        <v>0</v>
      </c>
      <c r="W375" s="228">
        <v>0</v>
      </c>
      <c r="X375" s="229">
        <f>W375*H375</f>
        <v>0</v>
      </c>
      <c r="Y375" s="40"/>
      <c r="Z375" s="40"/>
      <c r="AA375" s="40"/>
      <c r="AB375" s="40"/>
      <c r="AC375" s="40"/>
      <c r="AD375" s="40"/>
      <c r="AE375" s="40"/>
      <c r="AR375" s="230" t="s">
        <v>218</v>
      </c>
      <c r="AT375" s="230" t="s">
        <v>213</v>
      </c>
      <c r="AU375" s="230" t="s">
        <v>86</v>
      </c>
      <c r="AY375" s="19" t="s">
        <v>211</v>
      </c>
      <c r="BE375" s="231">
        <f>IF(O375="základní",K375,0)</f>
        <v>0</v>
      </c>
      <c r="BF375" s="231">
        <f>IF(O375="snížená",K375,0)</f>
        <v>0</v>
      </c>
      <c r="BG375" s="231">
        <f>IF(O375="zákl. přenesená",K375,0)</f>
        <v>0</v>
      </c>
      <c r="BH375" s="231">
        <f>IF(O375="sníž. přenesená",K375,0)</f>
        <v>0</v>
      </c>
      <c r="BI375" s="231">
        <f>IF(O375="nulová",K375,0)</f>
        <v>0</v>
      </c>
      <c r="BJ375" s="19" t="s">
        <v>84</v>
      </c>
      <c r="BK375" s="231">
        <f>ROUND(P375*H375,2)</f>
        <v>0</v>
      </c>
      <c r="BL375" s="19" t="s">
        <v>218</v>
      </c>
      <c r="BM375" s="230" t="s">
        <v>3689</v>
      </c>
    </row>
    <row r="376" s="2" customFormat="1">
      <c r="A376" s="40"/>
      <c r="B376" s="41"/>
      <c r="C376" s="42"/>
      <c r="D376" s="232" t="s">
        <v>220</v>
      </c>
      <c r="E376" s="42"/>
      <c r="F376" s="233" t="s">
        <v>3690</v>
      </c>
      <c r="G376" s="42"/>
      <c r="H376" s="42"/>
      <c r="I376" s="234"/>
      <c r="J376" s="234"/>
      <c r="K376" s="42"/>
      <c r="L376" s="42"/>
      <c r="M376" s="46"/>
      <c r="N376" s="235"/>
      <c r="O376" s="236"/>
      <c r="P376" s="86"/>
      <c r="Q376" s="86"/>
      <c r="R376" s="86"/>
      <c r="S376" s="86"/>
      <c r="T376" s="86"/>
      <c r="U376" s="86"/>
      <c r="V376" s="86"/>
      <c r="W376" s="86"/>
      <c r="X376" s="87"/>
      <c r="Y376" s="40"/>
      <c r="Z376" s="40"/>
      <c r="AA376" s="40"/>
      <c r="AB376" s="40"/>
      <c r="AC376" s="40"/>
      <c r="AD376" s="40"/>
      <c r="AE376" s="40"/>
      <c r="AT376" s="19" t="s">
        <v>220</v>
      </c>
      <c r="AU376" s="19" t="s">
        <v>86</v>
      </c>
    </row>
    <row r="377" s="2" customFormat="1" ht="37.8" customHeight="1">
      <c r="A377" s="40"/>
      <c r="B377" s="41"/>
      <c r="C377" s="218" t="s">
        <v>1254</v>
      </c>
      <c r="D377" s="218" t="s">
        <v>213</v>
      </c>
      <c r="E377" s="219" t="s">
        <v>3691</v>
      </c>
      <c r="F377" s="220" t="s">
        <v>3692</v>
      </c>
      <c r="G377" s="221" t="s">
        <v>497</v>
      </c>
      <c r="H377" s="222">
        <v>10</v>
      </c>
      <c r="I377" s="223"/>
      <c r="J377" s="223"/>
      <c r="K377" s="224">
        <f>ROUND(P377*H377,2)</f>
        <v>0</v>
      </c>
      <c r="L377" s="220" t="s">
        <v>22</v>
      </c>
      <c r="M377" s="46"/>
      <c r="N377" s="225" t="s">
        <v>22</v>
      </c>
      <c r="O377" s="226" t="s">
        <v>46</v>
      </c>
      <c r="P377" s="227">
        <f>I377+J377</f>
        <v>0</v>
      </c>
      <c r="Q377" s="227">
        <f>ROUND(I377*H377,2)</f>
        <v>0</v>
      </c>
      <c r="R377" s="227">
        <f>ROUND(J377*H377,2)</f>
        <v>0</v>
      </c>
      <c r="S377" s="86"/>
      <c r="T377" s="228">
        <f>S377*H377</f>
        <v>0</v>
      </c>
      <c r="U377" s="228">
        <v>0</v>
      </c>
      <c r="V377" s="228">
        <f>U377*H377</f>
        <v>0</v>
      </c>
      <c r="W377" s="228">
        <v>0</v>
      </c>
      <c r="X377" s="229">
        <f>W377*H377</f>
        <v>0</v>
      </c>
      <c r="Y377" s="40"/>
      <c r="Z377" s="40"/>
      <c r="AA377" s="40"/>
      <c r="AB377" s="40"/>
      <c r="AC377" s="40"/>
      <c r="AD377" s="40"/>
      <c r="AE377" s="40"/>
      <c r="AR377" s="230" t="s">
        <v>218</v>
      </c>
      <c r="AT377" s="230" t="s">
        <v>213</v>
      </c>
      <c r="AU377" s="230" t="s">
        <v>86</v>
      </c>
      <c r="AY377" s="19" t="s">
        <v>211</v>
      </c>
      <c r="BE377" s="231">
        <f>IF(O377="základní",K377,0)</f>
        <v>0</v>
      </c>
      <c r="BF377" s="231">
        <f>IF(O377="snížená",K377,0)</f>
        <v>0</v>
      </c>
      <c r="BG377" s="231">
        <f>IF(O377="zákl. přenesená",K377,0)</f>
        <v>0</v>
      </c>
      <c r="BH377" s="231">
        <f>IF(O377="sníž. přenesená",K377,0)</f>
        <v>0</v>
      </c>
      <c r="BI377" s="231">
        <f>IF(O377="nulová",K377,0)</f>
        <v>0</v>
      </c>
      <c r="BJ377" s="19" t="s">
        <v>84</v>
      </c>
      <c r="BK377" s="231">
        <f>ROUND(P377*H377,2)</f>
        <v>0</v>
      </c>
      <c r="BL377" s="19" t="s">
        <v>218</v>
      </c>
      <c r="BM377" s="230" t="s">
        <v>3693</v>
      </c>
    </row>
    <row r="378" s="2" customFormat="1">
      <c r="A378" s="40"/>
      <c r="B378" s="41"/>
      <c r="C378" s="42"/>
      <c r="D378" s="232" t="s">
        <v>220</v>
      </c>
      <c r="E378" s="42"/>
      <c r="F378" s="233" t="s">
        <v>3694</v>
      </c>
      <c r="G378" s="42"/>
      <c r="H378" s="42"/>
      <c r="I378" s="234"/>
      <c r="J378" s="234"/>
      <c r="K378" s="42"/>
      <c r="L378" s="42"/>
      <c r="M378" s="46"/>
      <c r="N378" s="235"/>
      <c r="O378" s="236"/>
      <c r="P378" s="86"/>
      <c r="Q378" s="86"/>
      <c r="R378" s="86"/>
      <c r="S378" s="86"/>
      <c r="T378" s="86"/>
      <c r="U378" s="86"/>
      <c r="V378" s="86"/>
      <c r="W378" s="86"/>
      <c r="X378" s="87"/>
      <c r="Y378" s="40"/>
      <c r="Z378" s="40"/>
      <c r="AA378" s="40"/>
      <c r="AB378" s="40"/>
      <c r="AC378" s="40"/>
      <c r="AD378" s="40"/>
      <c r="AE378" s="40"/>
      <c r="AT378" s="19" t="s">
        <v>220</v>
      </c>
      <c r="AU378" s="19" t="s">
        <v>86</v>
      </c>
    </row>
    <row r="379" s="2" customFormat="1" ht="16.5" customHeight="1">
      <c r="A379" s="40"/>
      <c r="B379" s="41"/>
      <c r="C379" s="218" t="s">
        <v>1259</v>
      </c>
      <c r="D379" s="218" t="s">
        <v>213</v>
      </c>
      <c r="E379" s="219" t="s">
        <v>3695</v>
      </c>
      <c r="F379" s="220" t="s">
        <v>3696</v>
      </c>
      <c r="G379" s="221" t="s">
        <v>497</v>
      </c>
      <c r="H379" s="222">
        <v>3</v>
      </c>
      <c r="I379" s="223"/>
      <c r="J379" s="223"/>
      <c r="K379" s="224">
        <f>ROUND(P379*H379,2)</f>
        <v>0</v>
      </c>
      <c r="L379" s="220" t="s">
        <v>22</v>
      </c>
      <c r="M379" s="46"/>
      <c r="N379" s="225" t="s">
        <v>22</v>
      </c>
      <c r="O379" s="226" t="s">
        <v>46</v>
      </c>
      <c r="P379" s="227">
        <f>I379+J379</f>
        <v>0</v>
      </c>
      <c r="Q379" s="227">
        <f>ROUND(I379*H379,2)</f>
        <v>0</v>
      </c>
      <c r="R379" s="227">
        <f>ROUND(J379*H379,2)</f>
        <v>0</v>
      </c>
      <c r="S379" s="86"/>
      <c r="T379" s="228">
        <f>S379*H379</f>
        <v>0</v>
      </c>
      <c r="U379" s="228">
        <v>0</v>
      </c>
      <c r="V379" s="228">
        <f>U379*H379</f>
        <v>0</v>
      </c>
      <c r="W379" s="228">
        <v>0</v>
      </c>
      <c r="X379" s="229">
        <f>W379*H379</f>
        <v>0</v>
      </c>
      <c r="Y379" s="40"/>
      <c r="Z379" s="40"/>
      <c r="AA379" s="40"/>
      <c r="AB379" s="40"/>
      <c r="AC379" s="40"/>
      <c r="AD379" s="40"/>
      <c r="AE379" s="40"/>
      <c r="AR379" s="230" t="s">
        <v>218</v>
      </c>
      <c r="AT379" s="230" t="s">
        <v>213</v>
      </c>
      <c r="AU379" s="230" t="s">
        <v>86</v>
      </c>
      <c r="AY379" s="19" t="s">
        <v>211</v>
      </c>
      <c r="BE379" s="231">
        <f>IF(O379="základní",K379,0)</f>
        <v>0</v>
      </c>
      <c r="BF379" s="231">
        <f>IF(O379="snížená",K379,0)</f>
        <v>0</v>
      </c>
      <c r="BG379" s="231">
        <f>IF(O379="zákl. přenesená",K379,0)</f>
        <v>0</v>
      </c>
      <c r="BH379" s="231">
        <f>IF(O379="sníž. přenesená",K379,0)</f>
        <v>0</v>
      </c>
      <c r="BI379" s="231">
        <f>IF(O379="nulová",K379,0)</f>
        <v>0</v>
      </c>
      <c r="BJ379" s="19" t="s">
        <v>84</v>
      </c>
      <c r="BK379" s="231">
        <f>ROUND(P379*H379,2)</f>
        <v>0</v>
      </c>
      <c r="BL379" s="19" t="s">
        <v>218</v>
      </c>
      <c r="BM379" s="230" t="s">
        <v>3697</v>
      </c>
    </row>
    <row r="380" s="2" customFormat="1">
      <c r="A380" s="40"/>
      <c r="B380" s="41"/>
      <c r="C380" s="42"/>
      <c r="D380" s="232" t="s">
        <v>220</v>
      </c>
      <c r="E380" s="42"/>
      <c r="F380" s="233" t="s">
        <v>3698</v>
      </c>
      <c r="G380" s="42"/>
      <c r="H380" s="42"/>
      <c r="I380" s="234"/>
      <c r="J380" s="234"/>
      <c r="K380" s="42"/>
      <c r="L380" s="42"/>
      <c r="M380" s="46"/>
      <c r="N380" s="235"/>
      <c r="O380" s="236"/>
      <c r="P380" s="86"/>
      <c r="Q380" s="86"/>
      <c r="R380" s="86"/>
      <c r="S380" s="86"/>
      <c r="T380" s="86"/>
      <c r="U380" s="86"/>
      <c r="V380" s="86"/>
      <c r="W380" s="86"/>
      <c r="X380" s="87"/>
      <c r="Y380" s="40"/>
      <c r="Z380" s="40"/>
      <c r="AA380" s="40"/>
      <c r="AB380" s="40"/>
      <c r="AC380" s="40"/>
      <c r="AD380" s="40"/>
      <c r="AE380" s="40"/>
      <c r="AT380" s="19" t="s">
        <v>220</v>
      </c>
      <c r="AU380" s="19" t="s">
        <v>86</v>
      </c>
    </row>
    <row r="381" s="2" customFormat="1" ht="16.5" customHeight="1">
      <c r="A381" s="40"/>
      <c r="B381" s="41"/>
      <c r="C381" s="218" t="s">
        <v>1266</v>
      </c>
      <c r="D381" s="218" t="s">
        <v>213</v>
      </c>
      <c r="E381" s="219" t="s">
        <v>3699</v>
      </c>
      <c r="F381" s="220" t="s">
        <v>3700</v>
      </c>
      <c r="G381" s="221" t="s">
        <v>497</v>
      </c>
      <c r="H381" s="222">
        <v>3</v>
      </c>
      <c r="I381" s="223"/>
      <c r="J381" s="223"/>
      <c r="K381" s="224">
        <f>ROUND(P381*H381,2)</f>
        <v>0</v>
      </c>
      <c r="L381" s="220" t="s">
        <v>22</v>
      </c>
      <c r="M381" s="46"/>
      <c r="N381" s="225" t="s">
        <v>22</v>
      </c>
      <c r="O381" s="226" t="s">
        <v>46</v>
      </c>
      <c r="P381" s="227">
        <f>I381+J381</f>
        <v>0</v>
      </c>
      <c r="Q381" s="227">
        <f>ROUND(I381*H381,2)</f>
        <v>0</v>
      </c>
      <c r="R381" s="227">
        <f>ROUND(J381*H381,2)</f>
        <v>0</v>
      </c>
      <c r="S381" s="86"/>
      <c r="T381" s="228">
        <f>S381*H381</f>
        <v>0</v>
      </c>
      <c r="U381" s="228">
        <v>0</v>
      </c>
      <c r="V381" s="228">
        <f>U381*H381</f>
        <v>0</v>
      </c>
      <c r="W381" s="228">
        <v>0</v>
      </c>
      <c r="X381" s="229">
        <f>W381*H381</f>
        <v>0</v>
      </c>
      <c r="Y381" s="40"/>
      <c r="Z381" s="40"/>
      <c r="AA381" s="40"/>
      <c r="AB381" s="40"/>
      <c r="AC381" s="40"/>
      <c r="AD381" s="40"/>
      <c r="AE381" s="40"/>
      <c r="AR381" s="230" t="s">
        <v>218</v>
      </c>
      <c r="AT381" s="230" t="s">
        <v>213</v>
      </c>
      <c r="AU381" s="230" t="s">
        <v>86</v>
      </c>
      <c r="AY381" s="19" t="s">
        <v>211</v>
      </c>
      <c r="BE381" s="231">
        <f>IF(O381="základní",K381,0)</f>
        <v>0</v>
      </c>
      <c r="BF381" s="231">
        <f>IF(O381="snížená",K381,0)</f>
        <v>0</v>
      </c>
      <c r="BG381" s="231">
        <f>IF(O381="zákl. přenesená",K381,0)</f>
        <v>0</v>
      </c>
      <c r="BH381" s="231">
        <f>IF(O381="sníž. přenesená",K381,0)</f>
        <v>0</v>
      </c>
      <c r="BI381" s="231">
        <f>IF(O381="nulová",K381,0)</f>
        <v>0</v>
      </c>
      <c r="BJ381" s="19" t="s">
        <v>84</v>
      </c>
      <c r="BK381" s="231">
        <f>ROUND(P381*H381,2)</f>
        <v>0</v>
      </c>
      <c r="BL381" s="19" t="s">
        <v>218</v>
      </c>
      <c r="BM381" s="230" t="s">
        <v>3701</v>
      </c>
    </row>
    <row r="382" s="2" customFormat="1">
      <c r="A382" s="40"/>
      <c r="B382" s="41"/>
      <c r="C382" s="42"/>
      <c r="D382" s="232" t="s">
        <v>220</v>
      </c>
      <c r="E382" s="42"/>
      <c r="F382" s="233" t="s">
        <v>3700</v>
      </c>
      <c r="G382" s="42"/>
      <c r="H382" s="42"/>
      <c r="I382" s="234"/>
      <c r="J382" s="234"/>
      <c r="K382" s="42"/>
      <c r="L382" s="42"/>
      <c r="M382" s="46"/>
      <c r="N382" s="235"/>
      <c r="O382" s="236"/>
      <c r="P382" s="86"/>
      <c r="Q382" s="86"/>
      <c r="R382" s="86"/>
      <c r="S382" s="86"/>
      <c r="T382" s="86"/>
      <c r="U382" s="86"/>
      <c r="V382" s="86"/>
      <c r="W382" s="86"/>
      <c r="X382" s="87"/>
      <c r="Y382" s="40"/>
      <c r="Z382" s="40"/>
      <c r="AA382" s="40"/>
      <c r="AB382" s="40"/>
      <c r="AC382" s="40"/>
      <c r="AD382" s="40"/>
      <c r="AE382" s="40"/>
      <c r="AT382" s="19" t="s">
        <v>220</v>
      </c>
      <c r="AU382" s="19" t="s">
        <v>86</v>
      </c>
    </row>
    <row r="383" s="2" customFormat="1" ht="16.5" customHeight="1">
      <c r="A383" s="40"/>
      <c r="B383" s="41"/>
      <c r="C383" s="218" t="s">
        <v>1274</v>
      </c>
      <c r="D383" s="218" t="s">
        <v>213</v>
      </c>
      <c r="E383" s="219" t="s">
        <v>3702</v>
      </c>
      <c r="F383" s="220" t="s">
        <v>3703</v>
      </c>
      <c r="G383" s="221" t="s">
        <v>497</v>
      </c>
      <c r="H383" s="222">
        <v>3</v>
      </c>
      <c r="I383" s="223"/>
      <c r="J383" s="223"/>
      <c r="K383" s="224">
        <f>ROUND(P383*H383,2)</f>
        <v>0</v>
      </c>
      <c r="L383" s="220" t="s">
        <v>22</v>
      </c>
      <c r="M383" s="46"/>
      <c r="N383" s="225" t="s">
        <v>22</v>
      </c>
      <c r="O383" s="226" t="s">
        <v>46</v>
      </c>
      <c r="P383" s="227">
        <f>I383+J383</f>
        <v>0</v>
      </c>
      <c r="Q383" s="227">
        <f>ROUND(I383*H383,2)</f>
        <v>0</v>
      </c>
      <c r="R383" s="227">
        <f>ROUND(J383*H383,2)</f>
        <v>0</v>
      </c>
      <c r="S383" s="86"/>
      <c r="T383" s="228">
        <f>S383*H383</f>
        <v>0</v>
      </c>
      <c r="U383" s="228">
        <v>0</v>
      </c>
      <c r="V383" s="228">
        <f>U383*H383</f>
        <v>0</v>
      </c>
      <c r="W383" s="228">
        <v>0</v>
      </c>
      <c r="X383" s="229">
        <f>W383*H383</f>
        <v>0</v>
      </c>
      <c r="Y383" s="40"/>
      <c r="Z383" s="40"/>
      <c r="AA383" s="40"/>
      <c r="AB383" s="40"/>
      <c r="AC383" s="40"/>
      <c r="AD383" s="40"/>
      <c r="AE383" s="40"/>
      <c r="AR383" s="230" t="s">
        <v>218</v>
      </c>
      <c r="AT383" s="230" t="s">
        <v>213</v>
      </c>
      <c r="AU383" s="230" t="s">
        <v>86</v>
      </c>
      <c r="AY383" s="19" t="s">
        <v>211</v>
      </c>
      <c r="BE383" s="231">
        <f>IF(O383="základní",K383,0)</f>
        <v>0</v>
      </c>
      <c r="BF383" s="231">
        <f>IF(O383="snížená",K383,0)</f>
        <v>0</v>
      </c>
      <c r="BG383" s="231">
        <f>IF(O383="zákl. přenesená",K383,0)</f>
        <v>0</v>
      </c>
      <c r="BH383" s="231">
        <f>IF(O383="sníž. přenesená",K383,0)</f>
        <v>0</v>
      </c>
      <c r="BI383" s="231">
        <f>IF(O383="nulová",K383,0)</f>
        <v>0</v>
      </c>
      <c r="BJ383" s="19" t="s">
        <v>84</v>
      </c>
      <c r="BK383" s="231">
        <f>ROUND(P383*H383,2)</f>
        <v>0</v>
      </c>
      <c r="BL383" s="19" t="s">
        <v>218</v>
      </c>
      <c r="BM383" s="230" t="s">
        <v>3704</v>
      </c>
    </row>
    <row r="384" s="2" customFormat="1">
      <c r="A384" s="40"/>
      <c r="B384" s="41"/>
      <c r="C384" s="42"/>
      <c r="D384" s="232" t="s">
        <v>220</v>
      </c>
      <c r="E384" s="42"/>
      <c r="F384" s="233" t="s">
        <v>3703</v>
      </c>
      <c r="G384" s="42"/>
      <c r="H384" s="42"/>
      <c r="I384" s="234"/>
      <c r="J384" s="234"/>
      <c r="K384" s="42"/>
      <c r="L384" s="42"/>
      <c r="M384" s="46"/>
      <c r="N384" s="235"/>
      <c r="O384" s="236"/>
      <c r="P384" s="86"/>
      <c r="Q384" s="86"/>
      <c r="R384" s="86"/>
      <c r="S384" s="86"/>
      <c r="T384" s="86"/>
      <c r="U384" s="86"/>
      <c r="V384" s="86"/>
      <c r="W384" s="86"/>
      <c r="X384" s="87"/>
      <c r="Y384" s="40"/>
      <c r="Z384" s="40"/>
      <c r="AA384" s="40"/>
      <c r="AB384" s="40"/>
      <c r="AC384" s="40"/>
      <c r="AD384" s="40"/>
      <c r="AE384" s="40"/>
      <c r="AT384" s="19" t="s">
        <v>220</v>
      </c>
      <c r="AU384" s="19" t="s">
        <v>86</v>
      </c>
    </row>
    <row r="385" s="2" customFormat="1" ht="16.5" customHeight="1">
      <c r="A385" s="40"/>
      <c r="B385" s="41"/>
      <c r="C385" s="218" t="s">
        <v>1279</v>
      </c>
      <c r="D385" s="218" t="s">
        <v>213</v>
      </c>
      <c r="E385" s="219" t="s">
        <v>3705</v>
      </c>
      <c r="F385" s="220" t="s">
        <v>3706</v>
      </c>
      <c r="G385" s="221" t="s">
        <v>497</v>
      </c>
      <c r="H385" s="222">
        <v>1</v>
      </c>
      <c r="I385" s="223"/>
      <c r="J385" s="223"/>
      <c r="K385" s="224">
        <f>ROUND(P385*H385,2)</f>
        <v>0</v>
      </c>
      <c r="L385" s="220" t="s">
        <v>22</v>
      </c>
      <c r="M385" s="46"/>
      <c r="N385" s="225" t="s">
        <v>22</v>
      </c>
      <c r="O385" s="226" t="s">
        <v>46</v>
      </c>
      <c r="P385" s="227">
        <f>I385+J385</f>
        <v>0</v>
      </c>
      <c r="Q385" s="227">
        <f>ROUND(I385*H385,2)</f>
        <v>0</v>
      </c>
      <c r="R385" s="227">
        <f>ROUND(J385*H385,2)</f>
        <v>0</v>
      </c>
      <c r="S385" s="86"/>
      <c r="T385" s="228">
        <f>S385*H385</f>
        <v>0</v>
      </c>
      <c r="U385" s="228">
        <v>0</v>
      </c>
      <c r="V385" s="228">
        <f>U385*H385</f>
        <v>0</v>
      </c>
      <c r="W385" s="228">
        <v>0</v>
      </c>
      <c r="X385" s="229">
        <f>W385*H385</f>
        <v>0</v>
      </c>
      <c r="Y385" s="40"/>
      <c r="Z385" s="40"/>
      <c r="AA385" s="40"/>
      <c r="AB385" s="40"/>
      <c r="AC385" s="40"/>
      <c r="AD385" s="40"/>
      <c r="AE385" s="40"/>
      <c r="AR385" s="230" t="s">
        <v>218</v>
      </c>
      <c r="AT385" s="230" t="s">
        <v>213</v>
      </c>
      <c r="AU385" s="230" t="s">
        <v>86</v>
      </c>
      <c r="AY385" s="19" t="s">
        <v>211</v>
      </c>
      <c r="BE385" s="231">
        <f>IF(O385="základní",K385,0)</f>
        <v>0</v>
      </c>
      <c r="BF385" s="231">
        <f>IF(O385="snížená",K385,0)</f>
        <v>0</v>
      </c>
      <c r="BG385" s="231">
        <f>IF(O385="zákl. přenesená",K385,0)</f>
        <v>0</v>
      </c>
      <c r="BH385" s="231">
        <f>IF(O385="sníž. přenesená",K385,0)</f>
        <v>0</v>
      </c>
      <c r="BI385" s="231">
        <f>IF(O385="nulová",K385,0)</f>
        <v>0</v>
      </c>
      <c r="BJ385" s="19" t="s">
        <v>84</v>
      </c>
      <c r="BK385" s="231">
        <f>ROUND(P385*H385,2)</f>
        <v>0</v>
      </c>
      <c r="BL385" s="19" t="s">
        <v>218</v>
      </c>
      <c r="BM385" s="230" t="s">
        <v>3707</v>
      </c>
    </row>
    <row r="386" s="2" customFormat="1">
      <c r="A386" s="40"/>
      <c r="B386" s="41"/>
      <c r="C386" s="42"/>
      <c r="D386" s="232" t="s">
        <v>220</v>
      </c>
      <c r="E386" s="42"/>
      <c r="F386" s="233" t="s">
        <v>3708</v>
      </c>
      <c r="G386" s="42"/>
      <c r="H386" s="42"/>
      <c r="I386" s="234"/>
      <c r="J386" s="234"/>
      <c r="K386" s="42"/>
      <c r="L386" s="42"/>
      <c r="M386" s="46"/>
      <c r="N386" s="235"/>
      <c r="O386" s="236"/>
      <c r="P386" s="86"/>
      <c r="Q386" s="86"/>
      <c r="R386" s="86"/>
      <c r="S386" s="86"/>
      <c r="T386" s="86"/>
      <c r="U386" s="86"/>
      <c r="V386" s="86"/>
      <c r="W386" s="86"/>
      <c r="X386" s="87"/>
      <c r="Y386" s="40"/>
      <c r="Z386" s="40"/>
      <c r="AA386" s="40"/>
      <c r="AB386" s="40"/>
      <c r="AC386" s="40"/>
      <c r="AD386" s="40"/>
      <c r="AE386" s="40"/>
      <c r="AT386" s="19" t="s">
        <v>220</v>
      </c>
      <c r="AU386" s="19" t="s">
        <v>86</v>
      </c>
    </row>
    <row r="387" s="2" customFormat="1" ht="16.5" customHeight="1">
      <c r="A387" s="40"/>
      <c r="B387" s="41"/>
      <c r="C387" s="218" t="s">
        <v>1284</v>
      </c>
      <c r="D387" s="218" t="s">
        <v>213</v>
      </c>
      <c r="E387" s="219" t="s">
        <v>3709</v>
      </c>
      <c r="F387" s="220" t="s">
        <v>3710</v>
      </c>
      <c r="G387" s="221" t="s">
        <v>497</v>
      </c>
      <c r="H387" s="222">
        <v>1</v>
      </c>
      <c r="I387" s="223"/>
      <c r="J387" s="223"/>
      <c r="K387" s="224">
        <f>ROUND(P387*H387,2)</f>
        <v>0</v>
      </c>
      <c r="L387" s="220" t="s">
        <v>22</v>
      </c>
      <c r="M387" s="46"/>
      <c r="N387" s="225" t="s">
        <v>22</v>
      </c>
      <c r="O387" s="226" t="s">
        <v>46</v>
      </c>
      <c r="P387" s="227">
        <f>I387+J387</f>
        <v>0</v>
      </c>
      <c r="Q387" s="227">
        <f>ROUND(I387*H387,2)</f>
        <v>0</v>
      </c>
      <c r="R387" s="227">
        <f>ROUND(J387*H387,2)</f>
        <v>0</v>
      </c>
      <c r="S387" s="86"/>
      <c r="T387" s="228">
        <f>S387*H387</f>
        <v>0</v>
      </c>
      <c r="U387" s="228">
        <v>0</v>
      </c>
      <c r="V387" s="228">
        <f>U387*H387</f>
        <v>0</v>
      </c>
      <c r="W387" s="228">
        <v>0</v>
      </c>
      <c r="X387" s="229">
        <f>W387*H387</f>
        <v>0</v>
      </c>
      <c r="Y387" s="40"/>
      <c r="Z387" s="40"/>
      <c r="AA387" s="40"/>
      <c r="AB387" s="40"/>
      <c r="AC387" s="40"/>
      <c r="AD387" s="40"/>
      <c r="AE387" s="40"/>
      <c r="AR387" s="230" t="s">
        <v>218</v>
      </c>
      <c r="AT387" s="230" t="s">
        <v>213</v>
      </c>
      <c r="AU387" s="230" t="s">
        <v>86</v>
      </c>
      <c r="AY387" s="19" t="s">
        <v>211</v>
      </c>
      <c r="BE387" s="231">
        <f>IF(O387="základní",K387,0)</f>
        <v>0</v>
      </c>
      <c r="BF387" s="231">
        <f>IF(O387="snížená",K387,0)</f>
        <v>0</v>
      </c>
      <c r="BG387" s="231">
        <f>IF(O387="zákl. přenesená",K387,0)</f>
        <v>0</v>
      </c>
      <c r="BH387" s="231">
        <f>IF(O387="sníž. přenesená",K387,0)</f>
        <v>0</v>
      </c>
      <c r="BI387" s="231">
        <f>IF(O387="nulová",K387,0)</f>
        <v>0</v>
      </c>
      <c r="BJ387" s="19" t="s">
        <v>84</v>
      </c>
      <c r="BK387" s="231">
        <f>ROUND(P387*H387,2)</f>
        <v>0</v>
      </c>
      <c r="BL387" s="19" t="s">
        <v>218</v>
      </c>
      <c r="BM387" s="230" t="s">
        <v>3711</v>
      </c>
    </row>
    <row r="388" s="2" customFormat="1">
      <c r="A388" s="40"/>
      <c r="B388" s="41"/>
      <c r="C388" s="42"/>
      <c r="D388" s="232" t="s">
        <v>220</v>
      </c>
      <c r="E388" s="42"/>
      <c r="F388" s="233" t="s">
        <v>3710</v>
      </c>
      <c r="G388" s="42"/>
      <c r="H388" s="42"/>
      <c r="I388" s="234"/>
      <c r="J388" s="234"/>
      <c r="K388" s="42"/>
      <c r="L388" s="42"/>
      <c r="M388" s="46"/>
      <c r="N388" s="235"/>
      <c r="O388" s="236"/>
      <c r="P388" s="86"/>
      <c r="Q388" s="86"/>
      <c r="R388" s="86"/>
      <c r="S388" s="86"/>
      <c r="T388" s="86"/>
      <c r="U388" s="86"/>
      <c r="V388" s="86"/>
      <c r="W388" s="86"/>
      <c r="X388" s="87"/>
      <c r="Y388" s="40"/>
      <c r="Z388" s="40"/>
      <c r="AA388" s="40"/>
      <c r="AB388" s="40"/>
      <c r="AC388" s="40"/>
      <c r="AD388" s="40"/>
      <c r="AE388" s="40"/>
      <c r="AT388" s="19" t="s">
        <v>220</v>
      </c>
      <c r="AU388" s="19" t="s">
        <v>86</v>
      </c>
    </row>
    <row r="389" s="2" customFormat="1" ht="16.5" customHeight="1">
      <c r="A389" s="40"/>
      <c r="B389" s="41"/>
      <c r="C389" s="218" t="s">
        <v>1289</v>
      </c>
      <c r="D389" s="218" t="s">
        <v>213</v>
      </c>
      <c r="E389" s="219" t="s">
        <v>3712</v>
      </c>
      <c r="F389" s="220" t="s">
        <v>3713</v>
      </c>
      <c r="G389" s="221" t="s">
        <v>497</v>
      </c>
      <c r="H389" s="222">
        <v>1</v>
      </c>
      <c r="I389" s="223"/>
      <c r="J389" s="223"/>
      <c r="K389" s="224">
        <f>ROUND(P389*H389,2)</f>
        <v>0</v>
      </c>
      <c r="L389" s="220" t="s">
        <v>22</v>
      </c>
      <c r="M389" s="46"/>
      <c r="N389" s="225" t="s">
        <v>22</v>
      </c>
      <c r="O389" s="226" t="s">
        <v>46</v>
      </c>
      <c r="P389" s="227">
        <f>I389+J389</f>
        <v>0</v>
      </c>
      <c r="Q389" s="227">
        <f>ROUND(I389*H389,2)</f>
        <v>0</v>
      </c>
      <c r="R389" s="227">
        <f>ROUND(J389*H389,2)</f>
        <v>0</v>
      </c>
      <c r="S389" s="86"/>
      <c r="T389" s="228">
        <f>S389*H389</f>
        <v>0</v>
      </c>
      <c r="U389" s="228">
        <v>0</v>
      </c>
      <c r="V389" s="228">
        <f>U389*H389</f>
        <v>0</v>
      </c>
      <c r="W389" s="228">
        <v>0</v>
      </c>
      <c r="X389" s="229">
        <f>W389*H389</f>
        <v>0</v>
      </c>
      <c r="Y389" s="40"/>
      <c r="Z389" s="40"/>
      <c r="AA389" s="40"/>
      <c r="AB389" s="40"/>
      <c r="AC389" s="40"/>
      <c r="AD389" s="40"/>
      <c r="AE389" s="40"/>
      <c r="AR389" s="230" t="s">
        <v>218</v>
      </c>
      <c r="AT389" s="230" t="s">
        <v>213</v>
      </c>
      <c r="AU389" s="230" t="s">
        <v>86</v>
      </c>
      <c r="AY389" s="19" t="s">
        <v>211</v>
      </c>
      <c r="BE389" s="231">
        <f>IF(O389="základní",K389,0)</f>
        <v>0</v>
      </c>
      <c r="BF389" s="231">
        <f>IF(O389="snížená",K389,0)</f>
        <v>0</v>
      </c>
      <c r="BG389" s="231">
        <f>IF(O389="zákl. přenesená",K389,0)</f>
        <v>0</v>
      </c>
      <c r="BH389" s="231">
        <f>IF(O389="sníž. přenesená",K389,0)</f>
        <v>0</v>
      </c>
      <c r="BI389" s="231">
        <f>IF(O389="nulová",K389,0)</f>
        <v>0</v>
      </c>
      <c r="BJ389" s="19" t="s">
        <v>84</v>
      </c>
      <c r="BK389" s="231">
        <f>ROUND(P389*H389,2)</f>
        <v>0</v>
      </c>
      <c r="BL389" s="19" t="s">
        <v>218</v>
      </c>
      <c r="BM389" s="230" t="s">
        <v>3714</v>
      </c>
    </row>
    <row r="390" s="2" customFormat="1">
      <c r="A390" s="40"/>
      <c r="B390" s="41"/>
      <c r="C390" s="42"/>
      <c r="D390" s="232" t="s">
        <v>220</v>
      </c>
      <c r="E390" s="42"/>
      <c r="F390" s="233" t="s">
        <v>3713</v>
      </c>
      <c r="G390" s="42"/>
      <c r="H390" s="42"/>
      <c r="I390" s="234"/>
      <c r="J390" s="234"/>
      <c r="K390" s="42"/>
      <c r="L390" s="42"/>
      <c r="M390" s="46"/>
      <c r="N390" s="235"/>
      <c r="O390" s="236"/>
      <c r="P390" s="86"/>
      <c r="Q390" s="86"/>
      <c r="R390" s="86"/>
      <c r="S390" s="86"/>
      <c r="T390" s="86"/>
      <c r="U390" s="86"/>
      <c r="V390" s="86"/>
      <c r="W390" s="86"/>
      <c r="X390" s="87"/>
      <c r="Y390" s="40"/>
      <c r="Z390" s="40"/>
      <c r="AA390" s="40"/>
      <c r="AB390" s="40"/>
      <c r="AC390" s="40"/>
      <c r="AD390" s="40"/>
      <c r="AE390" s="40"/>
      <c r="AT390" s="19" t="s">
        <v>220</v>
      </c>
      <c r="AU390" s="19" t="s">
        <v>86</v>
      </c>
    </row>
    <row r="391" s="2" customFormat="1" ht="16.5" customHeight="1">
      <c r="A391" s="40"/>
      <c r="B391" s="41"/>
      <c r="C391" s="218" t="s">
        <v>1295</v>
      </c>
      <c r="D391" s="218" t="s">
        <v>213</v>
      </c>
      <c r="E391" s="219" t="s">
        <v>3604</v>
      </c>
      <c r="F391" s="220" t="s">
        <v>3715</v>
      </c>
      <c r="G391" s="221" t="s">
        <v>497</v>
      </c>
      <c r="H391" s="222">
        <v>1</v>
      </c>
      <c r="I391" s="223"/>
      <c r="J391" s="223"/>
      <c r="K391" s="224">
        <f>ROUND(P391*H391,2)</f>
        <v>0</v>
      </c>
      <c r="L391" s="220" t="s">
        <v>22</v>
      </c>
      <c r="M391" s="46"/>
      <c r="N391" s="225" t="s">
        <v>22</v>
      </c>
      <c r="O391" s="226" t="s">
        <v>46</v>
      </c>
      <c r="P391" s="227">
        <f>I391+J391</f>
        <v>0</v>
      </c>
      <c r="Q391" s="227">
        <f>ROUND(I391*H391,2)</f>
        <v>0</v>
      </c>
      <c r="R391" s="227">
        <f>ROUND(J391*H391,2)</f>
        <v>0</v>
      </c>
      <c r="S391" s="86"/>
      <c r="T391" s="228">
        <f>S391*H391</f>
        <v>0</v>
      </c>
      <c r="U391" s="228">
        <v>0</v>
      </c>
      <c r="V391" s="228">
        <f>U391*H391</f>
        <v>0</v>
      </c>
      <c r="W391" s="228">
        <v>0</v>
      </c>
      <c r="X391" s="229">
        <f>W391*H391</f>
        <v>0</v>
      </c>
      <c r="Y391" s="40"/>
      <c r="Z391" s="40"/>
      <c r="AA391" s="40"/>
      <c r="AB391" s="40"/>
      <c r="AC391" s="40"/>
      <c r="AD391" s="40"/>
      <c r="AE391" s="40"/>
      <c r="AR391" s="230" t="s">
        <v>218</v>
      </c>
      <c r="AT391" s="230" t="s">
        <v>213</v>
      </c>
      <c r="AU391" s="230" t="s">
        <v>86</v>
      </c>
      <c r="AY391" s="19" t="s">
        <v>211</v>
      </c>
      <c r="BE391" s="231">
        <f>IF(O391="základní",K391,0)</f>
        <v>0</v>
      </c>
      <c r="BF391" s="231">
        <f>IF(O391="snížená",K391,0)</f>
        <v>0</v>
      </c>
      <c r="BG391" s="231">
        <f>IF(O391="zákl. přenesená",K391,0)</f>
        <v>0</v>
      </c>
      <c r="BH391" s="231">
        <f>IF(O391="sníž. přenesená",K391,0)</f>
        <v>0</v>
      </c>
      <c r="BI391" s="231">
        <f>IF(O391="nulová",K391,0)</f>
        <v>0</v>
      </c>
      <c r="BJ391" s="19" t="s">
        <v>84</v>
      </c>
      <c r="BK391" s="231">
        <f>ROUND(P391*H391,2)</f>
        <v>0</v>
      </c>
      <c r="BL391" s="19" t="s">
        <v>218</v>
      </c>
      <c r="BM391" s="230" t="s">
        <v>3716</v>
      </c>
    </row>
    <row r="392" s="2" customFormat="1">
      <c r="A392" s="40"/>
      <c r="B392" s="41"/>
      <c r="C392" s="42"/>
      <c r="D392" s="232" t="s">
        <v>220</v>
      </c>
      <c r="E392" s="42"/>
      <c r="F392" s="233" t="s">
        <v>3715</v>
      </c>
      <c r="G392" s="42"/>
      <c r="H392" s="42"/>
      <c r="I392" s="234"/>
      <c r="J392" s="234"/>
      <c r="K392" s="42"/>
      <c r="L392" s="42"/>
      <c r="M392" s="46"/>
      <c r="N392" s="235"/>
      <c r="O392" s="236"/>
      <c r="P392" s="86"/>
      <c r="Q392" s="86"/>
      <c r="R392" s="86"/>
      <c r="S392" s="86"/>
      <c r="T392" s="86"/>
      <c r="U392" s="86"/>
      <c r="V392" s="86"/>
      <c r="W392" s="86"/>
      <c r="X392" s="87"/>
      <c r="Y392" s="40"/>
      <c r="Z392" s="40"/>
      <c r="AA392" s="40"/>
      <c r="AB392" s="40"/>
      <c r="AC392" s="40"/>
      <c r="AD392" s="40"/>
      <c r="AE392" s="40"/>
      <c r="AT392" s="19" t="s">
        <v>220</v>
      </c>
      <c r="AU392" s="19" t="s">
        <v>86</v>
      </c>
    </row>
    <row r="393" s="2" customFormat="1" ht="16.5" customHeight="1">
      <c r="A393" s="40"/>
      <c r="B393" s="41"/>
      <c r="C393" s="218" t="s">
        <v>1301</v>
      </c>
      <c r="D393" s="218" t="s">
        <v>213</v>
      </c>
      <c r="E393" s="219" t="s">
        <v>3646</v>
      </c>
      <c r="F393" s="220" t="s">
        <v>3647</v>
      </c>
      <c r="G393" s="221" t="s">
        <v>497</v>
      </c>
      <c r="H393" s="222">
        <v>1</v>
      </c>
      <c r="I393" s="223"/>
      <c r="J393" s="223"/>
      <c r="K393" s="224">
        <f>ROUND(P393*H393,2)</f>
        <v>0</v>
      </c>
      <c r="L393" s="220" t="s">
        <v>22</v>
      </c>
      <c r="M393" s="46"/>
      <c r="N393" s="225" t="s">
        <v>22</v>
      </c>
      <c r="O393" s="226" t="s">
        <v>46</v>
      </c>
      <c r="P393" s="227">
        <f>I393+J393</f>
        <v>0</v>
      </c>
      <c r="Q393" s="227">
        <f>ROUND(I393*H393,2)</f>
        <v>0</v>
      </c>
      <c r="R393" s="227">
        <f>ROUND(J393*H393,2)</f>
        <v>0</v>
      </c>
      <c r="S393" s="86"/>
      <c r="T393" s="228">
        <f>S393*H393</f>
        <v>0</v>
      </c>
      <c r="U393" s="228">
        <v>0</v>
      </c>
      <c r="V393" s="228">
        <f>U393*H393</f>
        <v>0</v>
      </c>
      <c r="W393" s="228">
        <v>0</v>
      </c>
      <c r="X393" s="229">
        <f>W393*H393</f>
        <v>0</v>
      </c>
      <c r="Y393" s="40"/>
      <c r="Z393" s="40"/>
      <c r="AA393" s="40"/>
      <c r="AB393" s="40"/>
      <c r="AC393" s="40"/>
      <c r="AD393" s="40"/>
      <c r="AE393" s="40"/>
      <c r="AR393" s="230" t="s">
        <v>218</v>
      </c>
      <c r="AT393" s="230" t="s">
        <v>213</v>
      </c>
      <c r="AU393" s="230" t="s">
        <v>86</v>
      </c>
      <c r="AY393" s="19" t="s">
        <v>211</v>
      </c>
      <c r="BE393" s="231">
        <f>IF(O393="základní",K393,0)</f>
        <v>0</v>
      </c>
      <c r="BF393" s="231">
        <f>IF(O393="snížená",K393,0)</f>
        <v>0</v>
      </c>
      <c r="BG393" s="231">
        <f>IF(O393="zákl. přenesená",K393,0)</f>
        <v>0</v>
      </c>
      <c r="BH393" s="231">
        <f>IF(O393="sníž. přenesená",K393,0)</f>
        <v>0</v>
      </c>
      <c r="BI393" s="231">
        <f>IF(O393="nulová",K393,0)</f>
        <v>0</v>
      </c>
      <c r="BJ393" s="19" t="s">
        <v>84</v>
      </c>
      <c r="BK393" s="231">
        <f>ROUND(P393*H393,2)</f>
        <v>0</v>
      </c>
      <c r="BL393" s="19" t="s">
        <v>218</v>
      </c>
      <c r="BM393" s="230" t="s">
        <v>3717</v>
      </c>
    </row>
    <row r="394" s="2" customFormat="1">
      <c r="A394" s="40"/>
      <c r="B394" s="41"/>
      <c r="C394" s="42"/>
      <c r="D394" s="232" t="s">
        <v>220</v>
      </c>
      <c r="E394" s="42"/>
      <c r="F394" s="233" t="s">
        <v>3647</v>
      </c>
      <c r="G394" s="42"/>
      <c r="H394" s="42"/>
      <c r="I394" s="234"/>
      <c r="J394" s="234"/>
      <c r="K394" s="42"/>
      <c r="L394" s="42"/>
      <c r="M394" s="46"/>
      <c r="N394" s="235"/>
      <c r="O394" s="236"/>
      <c r="P394" s="86"/>
      <c r="Q394" s="86"/>
      <c r="R394" s="86"/>
      <c r="S394" s="86"/>
      <c r="T394" s="86"/>
      <c r="U394" s="86"/>
      <c r="V394" s="86"/>
      <c r="W394" s="86"/>
      <c r="X394" s="87"/>
      <c r="Y394" s="40"/>
      <c r="Z394" s="40"/>
      <c r="AA394" s="40"/>
      <c r="AB394" s="40"/>
      <c r="AC394" s="40"/>
      <c r="AD394" s="40"/>
      <c r="AE394" s="40"/>
      <c r="AT394" s="19" t="s">
        <v>220</v>
      </c>
      <c r="AU394" s="19" t="s">
        <v>86</v>
      </c>
    </row>
    <row r="395" s="2" customFormat="1" ht="16.5" customHeight="1">
      <c r="A395" s="40"/>
      <c r="B395" s="41"/>
      <c r="C395" s="218" t="s">
        <v>1307</v>
      </c>
      <c r="D395" s="218" t="s">
        <v>213</v>
      </c>
      <c r="E395" s="219" t="s">
        <v>3718</v>
      </c>
      <c r="F395" s="220" t="s">
        <v>3719</v>
      </c>
      <c r="G395" s="221" t="s">
        <v>345</v>
      </c>
      <c r="H395" s="222">
        <v>100</v>
      </c>
      <c r="I395" s="223"/>
      <c r="J395" s="223"/>
      <c r="K395" s="224">
        <f>ROUND(P395*H395,2)</f>
        <v>0</v>
      </c>
      <c r="L395" s="220" t="s">
        <v>22</v>
      </c>
      <c r="M395" s="46"/>
      <c r="N395" s="225" t="s">
        <v>22</v>
      </c>
      <c r="O395" s="226" t="s">
        <v>46</v>
      </c>
      <c r="P395" s="227">
        <f>I395+J395</f>
        <v>0</v>
      </c>
      <c r="Q395" s="227">
        <f>ROUND(I395*H395,2)</f>
        <v>0</v>
      </c>
      <c r="R395" s="227">
        <f>ROUND(J395*H395,2)</f>
        <v>0</v>
      </c>
      <c r="S395" s="86"/>
      <c r="T395" s="228">
        <f>S395*H395</f>
        <v>0</v>
      </c>
      <c r="U395" s="228">
        <v>0</v>
      </c>
      <c r="V395" s="228">
        <f>U395*H395</f>
        <v>0</v>
      </c>
      <c r="W395" s="228">
        <v>0</v>
      </c>
      <c r="X395" s="229">
        <f>W395*H395</f>
        <v>0</v>
      </c>
      <c r="Y395" s="40"/>
      <c r="Z395" s="40"/>
      <c r="AA395" s="40"/>
      <c r="AB395" s="40"/>
      <c r="AC395" s="40"/>
      <c r="AD395" s="40"/>
      <c r="AE395" s="40"/>
      <c r="AR395" s="230" t="s">
        <v>218</v>
      </c>
      <c r="AT395" s="230" t="s">
        <v>213</v>
      </c>
      <c r="AU395" s="230" t="s">
        <v>86</v>
      </c>
      <c r="AY395" s="19" t="s">
        <v>211</v>
      </c>
      <c r="BE395" s="231">
        <f>IF(O395="základní",K395,0)</f>
        <v>0</v>
      </c>
      <c r="BF395" s="231">
        <f>IF(O395="snížená",K395,0)</f>
        <v>0</v>
      </c>
      <c r="BG395" s="231">
        <f>IF(O395="zákl. přenesená",K395,0)</f>
        <v>0</v>
      </c>
      <c r="BH395" s="231">
        <f>IF(O395="sníž. přenesená",K395,0)</f>
        <v>0</v>
      </c>
      <c r="BI395" s="231">
        <f>IF(O395="nulová",K395,0)</f>
        <v>0</v>
      </c>
      <c r="BJ395" s="19" t="s">
        <v>84</v>
      </c>
      <c r="BK395" s="231">
        <f>ROUND(P395*H395,2)</f>
        <v>0</v>
      </c>
      <c r="BL395" s="19" t="s">
        <v>218</v>
      </c>
      <c r="BM395" s="230" t="s">
        <v>3720</v>
      </c>
    </row>
    <row r="396" s="2" customFormat="1">
      <c r="A396" s="40"/>
      <c r="B396" s="41"/>
      <c r="C396" s="42"/>
      <c r="D396" s="232" t="s">
        <v>220</v>
      </c>
      <c r="E396" s="42"/>
      <c r="F396" s="233" t="s">
        <v>3721</v>
      </c>
      <c r="G396" s="42"/>
      <c r="H396" s="42"/>
      <c r="I396" s="234"/>
      <c r="J396" s="234"/>
      <c r="K396" s="42"/>
      <c r="L396" s="42"/>
      <c r="M396" s="46"/>
      <c r="N396" s="235"/>
      <c r="O396" s="236"/>
      <c r="P396" s="86"/>
      <c r="Q396" s="86"/>
      <c r="R396" s="86"/>
      <c r="S396" s="86"/>
      <c r="T396" s="86"/>
      <c r="U396" s="86"/>
      <c r="V396" s="86"/>
      <c r="W396" s="86"/>
      <c r="X396" s="87"/>
      <c r="Y396" s="40"/>
      <c r="Z396" s="40"/>
      <c r="AA396" s="40"/>
      <c r="AB396" s="40"/>
      <c r="AC396" s="40"/>
      <c r="AD396" s="40"/>
      <c r="AE396" s="40"/>
      <c r="AT396" s="19" t="s">
        <v>220</v>
      </c>
      <c r="AU396" s="19" t="s">
        <v>86</v>
      </c>
    </row>
    <row r="397" s="2" customFormat="1" ht="16.5" customHeight="1">
      <c r="A397" s="40"/>
      <c r="B397" s="41"/>
      <c r="C397" s="218" t="s">
        <v>1312</v>
      </c>
      <c r="D397" s="218" t="s">
        <v>213</v>
      </c>
      <c r="E397" s="219" t="s">
        <v>3722</v>
      </c>
      <c r="F397" s="220" t="s">
        <v>3723</v>
      </c>
      <c r="G397" s="221" t="s">
        <v>345</v>
      </c>
      <c r="H397" s="222">
        <v>100</v>
      </c>
      <c r="I397" s="223"/>
      <c r="J397" s="223"/>
      <c r="K397" s="224">
        <f>ROUND(P397*H397,2)</f>
        <v>0</v>
      </c>
      <c r="L397" s="220" t="s">
        <v>22</v>
      </c>
      <c r="M397" s="46"/>
      <c r="N397" s="225" t="s">
        <v>22</v>
      </c>
      <c r="O397" s="226" t="s">
        <v>46</v>
      </c>
      <c r="P397" s="227">
        <f>I397+J397</f>
        <v>0</v>
      </c>
      <c r="Q397" s="227">
        <f>ROUND(I397*H397,2)</f>
        <v>0</v>
      </c>
      <c r="R397" s="227">
        <f>ROUND(J397*H397,2)</f>
        <v>0</v>
      </c>
      <c r="S397" s="86"/>
      <c r="T397" s="228">
        <f>S397*H397</f>
        <v>0</v>
      </c>
      <c r="U397" s="228">
        <v>0</v>
      </c>
      <c r="V397" s="228">
        <f>U397*H397</f>
        <v>0</v>
      </c>
      <c r="W397" s="228">
        <v>0</v>
      </c>
      <c r="X397" s="229">
        <f>W397*H397</f>
        <v>0</v>
      </c>
      <c r="Y397" s="40"/>
      <c r="Z397" s="40"/>
      <c r="AA397" s="40"/>
      <c r="AB397" s="40"/>
      <c r="AC397" s="40"/>
      <c r="AD397" s="40"/>
      <c r="AE397" s="40"/>
      <c r="AR397" s="230" t="s">
        <v>218</v>
      </c>
      <c r="AT397" s="230" t="s">
        <v>213</v>
      </c>
      <c r="AU397" s="230" t="s">
        <v>86</v>
      </c>
      <c r="AY397" s="19" t="s">
        <v>211</v>
      </c>
      <c r="BE397" s="231">
        <f>IF(O397="základní",K397,0)</f>
        <v>0</v>
      </c>
      <c r="BF397" s="231">
        <f>IF(O397="snížená",K397,0)</f>
        <v>0</v>
      </c>
      <c r="BG397" s="231">
        <f>IF(O397="zákl. přenesená",K397,0)</f>
        <v>0</v>
      </c>
      <c r="BH397" s="231">
        <f>IF(O397="sníž. přenesená",K397,0)</f>
        <v>0</v>
      </c>
      <c r="BI397" s="231">
        <f>IF(O397="nulová",K397,0)</f>
        <v>0</v>
      </c>
      <c r="BJ397" s="19" t="s">
        <v>84</v>
      </c>
      <c r="BK397" s="231">
        <f>ROUND(P397*H397,2)</f>
        <v>0</v>
      </c>
      <c r="BL397" s="19" t="s">
        <v>218</v>
      </c>
      <c r="BM397" s="230" t="s">
        <v>3724</v>
      </c>
    </row>
    <row r="398" s="2" customFormat="1">
      <c r="A398" s="40"/>
      <c r="B398" s="41"/>
      <c r="C398" s="42"/>
      <c r="D398" s="232" t="s">
        <v>220</v>
      </c>
      <c r="E398" s="42"/>
      <c r="F398" s="233" t="s">
        <v>3723</v>
      </c>
      <c r="G398" s="42"/>
      <c r="H398" s="42"/>
      <c r="I398" s="234"/>
      <c r="J398" s="234"/>
      <c r="K398" s="42"/>
      <c r="L398" s="42"/>
      <c r="M398" s="46"/>
      <c r="N398" s="235"/>
      <c r="O398" s="236"/>
      <c r="P398" s="86"/>
      <c r="Q398" s="86"/>
      <c r="R398" s="86"/>
      <c r="S398" s="86"/>
      <c r="T398" s="86"/>
      <c r="U398" s="86"/>
      <c r="V398" s="86"/>
      <c r="W398" s="86"/>
      <c r="X398" s="87"/>
      <c r="Y398" s="40"/>
      <c r="Z398" s="40"/>
      <c r="AA398" s="40"/>
      <c r="AB398" s="40"/>
      <c r="AC398" s="40"/>
      <c r="AD398" s="40"/>
      <c r="AE398" s="40"/>
      <c r="AT398" s="19" t="s">
        <v>220</v>
      </c>
      <c r="AU398" s="19" t="s">
        <v>86</v>
      </c>
    </row>
    <row r="399" s="12" customFormat="1" ht="25.92" customHeight="1">
      <c r="A399" s="12"/>
      <c r="B399" s="201"/>
      <c r="C399" s="202"/>
      <c r="D399" s="203" t="s">
        <v>76</v>
      </c>
      <c r="E399" s="204" t="s">
        <v>3725</v>
      </c>
      <c r="F399" s="204" t="s">
        <v>3726</v>
      </c>
      <c r="G399" s="202"/>
      <c r="H399" s="202"/>
      <c r="I399" s="205"/>
      <c r="J399" s="205"/>
      <c r="K399" s="206">
        <f>BK399</f>
        <v>0</v>
      </c>
      <c r="L399" s="202"/>
      <c r="M399" s="207"/>
      <c r="N399" s="208"/>
      <c r="O399" s="209"/>
      <c r="P399" s="209"/>
      <c r="Q399" s="210">
        <f>Q400</f>
        <v>0</v>
      </c>
      <c r="R399" s="210">
        <f>R400</f>
        <v>0</v>
      </c>
      <c r="S399" s="209"/>
      <c r="T399" s="211">
        <f>T400</f>
        <v>0</v>
      </c>
      <c r="U399" s="209"/>
      <c r="V399" s="211">
        <f>V400</f>
        <v>0</v>
      </c>
      <c r="W399" s="209"/>
      <c r="X399" s="212">
        <f>X400</f>
        <v>0</v>
      </c>
      <c r="Y399" s="12"/>
      <c r="Z399" s="12"/>
      <c r="AA399" s="12"/>
      <c r="AB399" s="12"/>
      <c r="AC399" s="12"/>
      <c r="AD399" s="12"/>
      <c r="AE399" s="12"/>
      <c r="AR399" s="213" t="s">
        <v>84</v>
      </c>
      <c r="AT399" s="214" t="s">
        <v>76</v>
      </c>
      <c r="AU399" s="214" t="s">
        <v>77</v>
      </c>
      <c r="AY399" s="213" t="s">
        <v>211</v>
      </c>
      <c r="BK399" s="215">
        <f>BK400</f>
        <v>0</v>
      </c>
    </row>
    <row r="400" s="12" customFormat="1" ht="22.8" customHeight="1">
      <c r="A400" s="12"/>
      <c r="B400" s="201"/>
      <c r="C400" s="202"/>
      <c r="D400" s="203" t="s">
        <v>76</v>
      </c>
      <c r="E400" s="216" t="s">
        <v>3727</v>
      </c>
      <c r="F400" s="216" t="s">
        <v>3728</v>
      </c>
      <c r="G400" s="202"/>
      <c r="H400" s="202"/>
      <c r="I400" s="205"/>
      <c r="J400" s="205"/>
      <c r="K400" s="217">
        <f>BK400</f>
        <v>0</v>
      </c>
      <c r="L400" s="202"/>
      <c r="M400" s="207"/>
      <c r="N400" s="208"/>
      <c r="O400" s="209"/>
      <c r="P400" s="209"/>
      <c r="Q400" s="210">
        <f>SUM(Q401:Q414)</f>
        <v>0</v>
      </c>
      <c r="R400" s="210">
        <f>SUM(R401:R414)</f>
        <v>0</v>
      </c>
      <c r="S400" s="209"/>
      <c r="T400" s="211">
        <f>SUM(T401:T414)</f>
        <v>0</v>
      </c>
      <c r="U400" s="209"/>
      <c r="V400" s="211">
        <f>SUM(V401:V414)</f>
        <v>0</v>
      </c>
      <c r="W400" s="209"/>
      <c r="X400" s="212">
        <f>SUM(X401:X414)</f>
        <v>0</v>
      </c>
      <c r="Y400" s="12"/>
      <c r="Z400" s="12"/>
      <c r="AA400" s="12"/>
      <c r="AB400" s="12"/>
      <c r="AC400" s="12"/>
      <c r="AD400" s="12"/>
      <c r="AE400" s="12"/>
      <c r="AR400" s="213" t="s">
        <v>84</v>
      </c>
      <c r="AT400" s="214" t="s">
        <v>76</v>
      </c>
      <c r="AU400" s="214" t="s">
        <v>84</v>
      </c>
      <c r="AY400" s="213" t="s">
        <v>211</v>
      </c>
      <c r="BK400" s="215">
        <f>SUM(BK401:BK414)</f>
        <v>0</v>
      </c>
    </row>
    <row r="401" s="2" customFormat="1" ht="37.8" customHeight="1">
      <c r="A401" s="40"/>
      <c r="B401" s="41"/>
      <c r="C401" s="218" t="s">
        <v>3729</v>
      </c>
      <c r="D401" s="218" t="s">
        <v>213</v>
      </c>
      <c r="E401" s="219" t="s">
        <v>3730</v>
      </c>
      <c r="F401" s="220" t="s">
        <v>3731</v>
      </c>
      <c r="G401" s="221" t="s">
        <v>497</v>
      </c>
      <c r="H401" s="222">
        <v>4</v>
      </c>
      <c r="I401" s="223"/>
      <c r="J401" s="223"/>
      <c r="K401" s="224">
        <f>ROUND(P401*H401,2)</f>
        <v>0</v>
      </c>
      <c r="L401" s="220" t="s">
        <v>22</v>
      </c>
      <c r="M401" s="46"/>
      <c r="N401" s="225" t="s">
        <v>22</v>
      </c>
      <c r="O401" s="226" t="s">
        <v>46</v>
      </c>
      <c r="P401" s="227">
        <f>I401+J401</f>
        <v>0</v>
      </c>
      <c r="Q401" s="227">
        <f>ROUND(I401*H401,2)</f>
        <v>0</v>
      </c>
      <c r="R401" s="227">
        <f>ROUND(J401*H401,2)</f>
        <v>0</v>
      </c>
      <c r="S401" s="86"/>
      <c r="T401" s="228">
        <f>S401*H401</f>
        <v>0</v>
      </c>
      <c r="U401" s="228">
        <v>0</v>
      </c>
      <c r="V401" s="228">
        <f>U401*H401</f>
        <v>0</v>
      </c>
      <c r="W401" s="228">
        <v>0</v>
      </c>
      <c r="X401" s="229">
        <f>W401*H401</f>
        <v>0</v>
      </c>
      <c r="Y401" s="40"/>
      <c r="Z401" s="40"/>
      <c r="AA401" s="40"/>
      <c r="AB401" s="40"/>
      <c r="AC401" s="40"/>
      <c r="AD401" s="40"/>
      <c r="AE401" s="40"/>
      <c r="AR401" s="230" t="s">
        <v>218</v>
      </c>
      <c r="AT401" s="230" t="s">
        <v>213</v>
      </c>
      <c r="AU401" s="230" t="s">
        <v>86</v>
      </c>
      <c r="AY401" s="19" t="s">
        <v>211</v>
      </c>
      <c r="BE401" s="231">
        <f>IF(O401="základní",K401,0)</f>
        <v>0</v>
      </c>
      <c r="BF401" s="231">
        <f>IF(O401="snížená",K401,0)</f>
        <v>0</v>
      </c>
      <c r="BG401" s="231">
        <f>IF(O401="zákl. přenesená",K401,0)</f>
        <v>0</v>
      </c>
      <c r="BH401" s="231">
        <f>IF(O401="sníž. přenesená",K401,0)</f>
        <v>0</v>
      </c>
      <c r="BI401" s="231">
        <f>IF(O401="nulová",K401,0)</f>
        <v>0</v>
      </c>
      <c r="BJ401" s="19" t="s">
        <v>84</v>
      </c>
      <c r="BK401" s="231">
        <f>ROUND(P401*H401,2)</f>
        <v>0</v>
      </c>
      <c r="BL401" s="19" t="s">
        <v>218</v>
      </c>
      <c r="BM401" s="230" t="s">
        <v>3732</v>
      </c>
    </row>
    <row r="402" s="2" customFormat="1">
      <c r="A402" s="40"/>
      <c r="B402" s="41"/>
      <c r="C402" s="42"/>
      <c r="D402" s="232" t="s">
        <v>220</v>
      </c>
      <c r="E402" s="42"/>
      <c r="F402" s="233" t="s">
        <v>3731</v>
      </c>
      <c r="G402" s="42"/>
      <c r="H402" s="42"/>
      <c r="I402" s="234"/>
      <c r="J402" s="234"/>
      <c r="K402" s="42"/>
      <c r="L402" s="42"/>
      <c r="M402" s="46"/>
      <c r="N402" s="235"/>
      <c r="O402" s="236"/>
      <c r="P402" s="86"/>
      <c r="Q402" s="86"/>
      <c r="R402" s="86"/>
      <c r="S402" s="86"/>
      <c r="T402" s="86"/>
      <c r="U402" s="86"/>
      <c r="V402" s="86"/>
      <c r="W402" s="86"/>
      <c r="X402" s="87"/>
      <c r="Y402" s="40"/>
      <c r="Z402" s="40"/>
      <c r="AA402" s="40"/>
      <c r="AB402" s="40"/>
      <c r="AC402" s="40"/>
      <c r="AD402" s="40"/>
      <c r="AE402" s="40"/>
      <c r="AT402" s="19" t="s">
        <v>220</v>
      </c>
      <c r="AU402" s="19" t="s">
        <v>86</v>
      </c>
    </row>
    <row r="403" s="2" customFormat="1" ht="16.5" customHeight="1">
      <c r="A403" s="40"/>
      <c r="B403" s="41"/>
      <c r="C403" s="218" t="s">
        <v>3733</v>
      </c>
      <c r="D403" s="218" t="s">
        <v>213</v>
      </c>
      <c r="E403" s="219" t="s">
        <v>3734</v>
      </c>
      <c r="F403" s="220" t="s">
        <v>3735</v>
      </c>
      <c r="G403" s="221" t="s">
        <v>497</v>
      </c>
      <c r="H403" s="222">
        <v>4</v>
      </c>
      <c r="I403" s="223"/>
      <c r="J403" s="223"/>
      <c r="K403" s="224">
        <f>ROUND(P403*H403,2)</f>
        <v>0</v>
      </c>
      <c r="L403" s="220" t="s">
        <v>22</v>
      </c>
      <c r="M403" s="46"/>
      <c r="N403" s="225" t="s">
        <v>22</v>
      </c>
      <c r="O403" s="226" t="s">
        <v>46</v>
      </c>
      <c r="P403" s="227">
        <f>I403+J403</f>
        <v>0</v>
      </c>
      <c r="Q403" s="227">
        <f>ROUND(I403*H403,2)</f>
        <v>0</v>
      </c>
      <c r="R403" s="227">
        <f>ROUND(J403*H403,2)</f>
        <v>0</v>
      </c>
      <c r="S403" s="86"/>
      <c r="T403" s="228">
        <f>S403*H403</f>
        <v>0</v>
      </c>
      <c r="U403" s="228">
        <v>0</v>
      </c>
      <c r="V403" s="228">
        <f>U403*H403</f>
        <v>0</v>
      </c>
      <c r="W403" s="228">
        <v>0</v>
      </c>
      <c r="X403" s="229">
        <f>W403*H403</f>
        <v>0</v>
      </c>
      <c r="Y403" s="40"/>
      <c r="Z403" s="40"/>
      <c r="AA403" s="40"/>
      <c r="AB403" s="40"/>
      <c r="AC403" s="40"/>
      <c r="AD403" s="40"/>
      <c r="AE403" s="40"/>
      <c r="AR403" s="230" t="s">
        <v>218</v>
      </c>
      <c r="AT403" s="230" t="s">
        <v>213</v>
      </c>
      <c r="AU403" s="230" t="s">
        <v>86</v>
      </c>
      <c r="AY403" s="19" t="s">
        <v>211</v>
      </c>
      <c r="BE403" s="231">
        <f>IF(O403="základní",K403,0)</f>
        <v>0</v>
      </c>
      <c r="BF403" s="231">
        <f>IF(O403="snížená",K403,0)</f>
        <v>0</v>
      </c>
      <c r="BG403" s="231">
        <f>IF(O403="zákl. přenesená",K403,0)</f>
        <v>0</v>
      </c>
      <c r="BH403" s="231">
        <f>IF(O403="sníž. přenesená",K403,0)</f>
        <v>0</v>
      </c>
      <c r="BI403" s="231">
        <f>IF(O403="nulová",K403,0)</f>
        <v>0</v>
      </c>
      <c r="BJ403" s="19" t="s">
        <v>84</v>
      </c>
      <c r="BK403" s="231">
        <f>ROUND(P403*H403,2)</f>
        <v>0</v>
      </c>
      <c r="BL403" s="19" t="s">
        <v>218</v>
      </c>
      <c r="BM403" s="230" t="s">
        <v>3736</v>
      </c>
    </row>
    <row r="404" s="2" customFormat="1">
      <c r="A404" s="40"/>
      <c r="B404" s="41"/>
      <c r="C404" s="42"/>
      <c r="D404" s="232" t="s">
        <v>220</v>
      </c>
      <c r="E404" s="42"/>
      <c r="F404" s="233" t="s">
        <v>3735</v>
      </c>
      <c r="G404" s="42"/>
      <c r="H404" s="42"/>
      <c r="I404" s="234"/>
      <c r="J404" s="234"/>
      <c r="K404" s="42"/>
      <c r="L404" s="42"/>
      <c r="M404" s="46"/>
      <c r="N404" s="235"/>
      <c r="O404" s="236"/>
      <c r="P404" s="86"/>
      <c r="Q404" s="86"/>
      <c r="R404" s="86"/>
      <c r="S404" s="86"/>
      <c r="T404" s="86"/>
      <c r="U404" s="86"/>
      <c r="V404" s="86"/>
      <c r="W404" s="86"/>
      <c r="X404" s="87"/>
      <c r="Y404" s="40"/>
      <c r="Z404" s="40"/>
      <c r="AA404" s="40"/>
      <c r="AB404" s="40"/>
      <c r="AC404" s="40"/>
      <c r="AD404" s="40"/>
      <c r="AE404" s="40"/>
      <c r="AT404" s="19" t="s">
        <v>220</v>
      </c>
      <c r="AU404" s="19" t="s">
        <v>86</v>
      </c>
    </row>
    <row r="405" s="2" customFormat="1" ht="16.5" customHeight="1">
      <c r="A405" s="40"/>
      <c r="B405" s="41"/>
      <c r="C405" s="218" t="s">
        <v>3737</v>
      </c>
      <c r="D405" s="218" t="s">
        <v>213</v>
      </c>
      <c r="E405" s="219" t="s">
        <v>3614</v>
      </c>
      <c r="F405" s="220" t="s">
        <v>3615</v>
      </c>
      <c r="G405" s="221" t="s">
        <v>497</v>
      </c>
      <c r="H405" s="222">
        <v>1</v>
      </c>
      <c r="I405" s="223"/>
      <c r="J405" s="223"/>
      <c r="K405" s="224">
        <f>ROUND(P405*H405,2)</f>
        <v>0</v>
      </c>
      <c r="L405" s="220" t="s">
        <v>22</v>
      </c>
      <c r="M405" s="46"/>
      <c r="N405" s="225" t="s">
        <v>22</v>
      </c>
      <c r="O405" s="226" t="s">
        <v>46</v>
      </c>
      <c r="P405" s="227">
        <f>I405+J405</f>
        <v>0</v>
      </c>
      <c r="Q405" s="227">
        <f>ROUND(I405*H405,2)</f>
        <v>0</v>
      </c>
      <c r="R405" s="227">
        <f>ROUND(J405*H405,2)</f>
        <v>0</v>
      </c>
      <c r="S405" s="86"/>
      <c r="T405" s="228">
        <f>S405*H405</f>
        <v>0</v>
      </c>
      <c r="U405" s="228">
        <v>0</v>
      </c>
      <c r="V405" s="228">
        <f>U405*H405</f>
        <v>0</v>
      </c>
      <c r="W405" s="228">
        <v>0</v>
      </c>
      <c r="X405" s="229">
        <f>W405*H405</f>
        <v>0</v>
      </c>
      <c r="Y405" s="40"/>
      <c r="Z405" s="40"/>
      <c r="AA405" s="40"/>
      <c r="AB405" s="40"/>
      <c r="AC405" s="40"/>
      <c r="AD405" s="40"/>
      <c r="AE405" s="40"/>
      <c r="AR405" s="230" t="s">
        <v>218</v>
      </c>
      <c r="AT405" s="230" t="s">
        <v>213</v>
      </c>
      <c r="AU405" s="230" t="s">
        <v>86</v>
      </c>
      <c r="AY405" s="19" t="s">
        <v>211</v>
      </c>
      <c r="BE405" s="231">
        <f>IF(O405="základní",K405,0)</f>
        <v>0</v>
      </c>
      <c r="BF405" s="231">
        <f>IF(O405="snížená",K405,0)</f>
        <v>0</v>
      </c>
      <c r="BG405" s="231">
        <f>IF(O405="zákl. přenesená",K405,0)</f>
        <v>0</v>
      </c>
      <c r="BH405" s="231">
        <f>IF(O405="sníž. přenesená",K405,0)</f>
        <v>0</v>
      </c>
      <c r="BI405" s="231">
        <f>IF(O405="nulová",K405,0)</f>
        <v>0</v>
      </c>
      <c r="BJ405" s="19" t="s">
        <v>84</v>
      </c>
      <c r="BK405" s="231">
        <f>ROUND(P405*H405,2)</f>
        <v>0</v>
      </c>
      <c r="BL405" s="19" t="s">
        <v>218</v>
      </c>
      <c r="BM405" s="230" t="s">
        <v>3738</v>
      </c>
    </row>
    <row r="406" s="2" customFormat="1">
      <c r="A406" s="40"/>
      <c r="B406" s="41"/>
      <c r="C406" s="42"/>
      <c r="D406" s="232" t="s">
        <v>220</v>
      </c>
      <c r="E406" s="42"/>
      <c r="F406" s="233" t="s">
        <v>3617</v>
      </c>
      <c r="G406" s="42"/>
      <c r="H406" s="42"/>
      <c r="I406" s="234"/>
      <c r="J406" s="234"/>
      <c r="K406" s="42"/>
      <c r="L406" s="42"/>
      <c r="M406" s="46"/>
      <c r="N406" s="235"/>
      <c r="O406" s="236"/>
      <c r="P406" s="86"/>
      <c r="Q406" s="86"/>
      <c r="R406" s="86"/>
      <c r="S406" s="86"/>
      <c r="T406" s="86"/>
      <c r="U406" s="86"/>
      <c r="V406" s="86"/>
      <c r="W406" s="86"/>
      <c r="X406" s="87"/>
      <c r="Y406" s="40"/>
      <c r="Z406" s="40"/>
      <c r="AA406" s="40"/>
      <c r="AB406" s="40"/>
      <c r="AC406" s="40"/>
      <c r="AD406" s="40"/>
      <c r="AE406" s="40"/>
      <c r="AT406" s="19" t="s">
        <v>220</v>
      </c>
      <c r="AU406" s="19" t="s">
        <v>86</v>
      </c>
    </row>
    <row r="407" s="2" customFormat="1" ht="24.15" customHeight="1">
      <c r="A407" s="40"/>
      <c r="B407" s="41"/>
      <c r="C407" s="218" t="s">
        <v>3739</v>
      </c>
      <c r="D407" s="218" t="s">
        <v>213</v>
      </c>
      <c r="E407" s="219" t="s">
        <v>3684</v>
      </c>
      <c r="F407" s="220" t="s">
        <v>3685</v>
      </c>
      <c r="G407" s="221" t="s">
        <v>497</v>
      </c>
      <c r="H407" s="222">
        <v>1</v>
      </c>
      <c r="I407" s="223"/>
      <c r="J407" s="223"/>
      <c r="K407" s="224">
        <f>ROUND(P407*H407,2)</f>
        <v>0</v>
      </c>
      <c r="L407" s="220" t="s">
        <v>22</v>
      </c>
      <c r="M407" s="46"/>
      <c r="N407" s="225" t="s">
        <v>22</v>
      </c>
      <c r="O407" s="226" t="s">
        <v>46</v>
      </c>
      <c r="P407" s="227">
        <f>I407+J407</f>
        <v>0</v>
      </c>
      <c r="Q407" s="227">
        <f>ROUND(I407*H407,2)</f>
        <v>0</v>
      </c>
      <c r="R407" s="227">
        <f>ROUND(J407*H407,2)</f>
        <v>0</v>
      </c>
      <c r="S407" s="86"/>
      <c r="T407" s="228">
        <f>S407*H407</f>
        <v>0</v>
      </c>
      <c r="U407" s="228">
        <v>0</v>
      </c>
      <c r="V407" s="228">
        <f>U407*H407</f>
        <v>0</v>
      </c>
      <c r="W407" s="228">
        <v>0</v>
      </c>
      <c r="X407" s="229">
        <f>W407*H407</f>
        <v>0</v>
      </c>
      <c r="Y407" s="40"/>
      <c r="Z407" s="40"/>
      <c r="AA407" s="40"/>
      <c r="AB407" s="40"/>
      <c r="AC407" s="40"/>
      <c r="AD407" s="40"/>
      <c r="AE407" s="40"/>
      <c r="AR407" s="230" t="s">
        <v>218</v>
      </c>
      <c r="AT407" s="230" t="s">
        <v>213</v>
      </c>
      <c r="AU407" s="230" t="s">
        <v>86</v>
      </c>
      <c r="AY407" s="19" t="s">
        <v>211</v>
      </c>
      <c r="BE407" s="231">
        <f>IF(O407="základní",K407,0)</f>
        <v>0</v>
      </c>
      <c r="BF407" s="231">
        <f>IF(O407="snížená",K407,0)</f>
        <v>0</v>
      </c>
      <c r="BG407" s="231">
        <f>IF(O407="zákl. přenesená",K407,0)</f>
        <v>0</v>
      </c>
      <c r="BH407" s="231">
        <f>IF(O407="sníž. přenesená",K407,0)</f>
        <v>0</v>
      </c>
      <c r="BI407" s="231">
        <f>IF(O407="nulová",K407,0)</f>
        <v>0</v>
      </c>
      <c r="BJ407" s="19" t="s">
        <v>84</v>
      </c>
      <c r="BK407" s="231">
        <f>ROUND(P407*H407,2)</f>
        <v>0</v>
      </c>
      <c r="BL407" s="19" t="s">
        <v>218</v>
      </c>
      <c r="BM407" s="230" t="s">
        <v>3740</v>
      </c>
    </row>
    <row r="408" s="2" customFormat="1">
      <c r="A408" s="40"/>
      <c r="B408" s="41"/>
      <c r="C408" s="42"/>
      <c r="D408" s="232" t="s">
        <v>220</v>
      </c>
      <c r="E408" s="42"/>
      <c r="F408" s="233" t="s">
        <v>3685</v>
      </c>
      <c r="G408" s="42"/>
      <c r="H408" s="42"/>
      <c r="I408" s="234"/>
      <c r="J408" s="234"/>
      <c r="K408" s="42"/>
      <c r="L408" s="42"/>
      <c r="M408" s="46"/>
      <c r="N408" s="235"/>
      <c r="O408" s="236"/>
      <c r="P408" s="86"/>
      <c r="Q408" s="86"/>
      <c r="R408" s="86"/>
      <c r="S408" s="86"/>
      <c r="T408" s="86"/>
      <c r="U408" s="86"/>
      <c r="V408" s="86"/>
      <c r="W408" s="86"/>
      <c r="X408" s="87"/>
      <c r="Y408" s="40"/>
      <c r="Z408" s="40"/>
      <c r="AA408" s="40"/>
      <c r="AB408" s="40"/>
      <c r="AC408" s="40"/>
      <c r="AD408" s="40"/>
      <c r="AE408" s="40"/>
      <c r="AT408" s="19" t="s">
        <v>220</v>
      </c>
      <c r="AU408" s="19" t="s">
        <v>86</v>
      </c>
    </row>
    <row r="409" s="2" customFormat="1" ht="16.5" customHeight="1">
      <c r="A409" s="40"/>
      <c r="B409" s="41"/>
      <c r="C409" s="218" t="s">
        <v>3741</v>
      </c>
      <c r="D409" s="218" t="s">
        <v>213</v>
      </c>
      <c r="E409" s="219" t="s">
        <v>3742</v>
      </c>
      <c r="F409" s="220" t="s">
        <v>3743</v>
      </c>
      <c r="G409" s="221" t="s">
        <v>345</v>
      </c>
      <c r="H409" s="222">
        <v>50</v>
      </c>
      <c r="I409" s="223"/>
      <c r="J409" s="223"/>
      <c r="K409" s="224">
        <f>ROUND(P409*H409,2)</f>
        <v>0</v>
      </c>
      <c r="L409" s="220" t="s">
        <v>22</v>
      </c>
      <c r="M409" s="46"/>
      <c r="N409" s="225" t="s">
        <v>22</v>
      </c>
      <c r="O409" s="226" t="s">
        <v>46</v>
      </c>
      <c r="P409" s="227">
        <f>I409+J409</f>
        <v>0</v>
      </c>
      <c r="Q409" s="227">
        <f>ROUND(I409*H409,2)</f>
        <v>0</v>
      </c>
      <c r="R409" s="227">
        <f>ROUND(J409*H409,2)</f>
        <v>0</v>
      </c>
      <c r="S409" s="86"/>
      <c r="T409" s="228">
        <f>S409*H409</f>
        <v>0</v>
      </c>
      <c r="U409" s="228">
        <v>0</v>
      </c>
      <c r="V409" s="228">
        <f>U409*H409</f>
        <v>0</v>
      </c>
      <c r="W409" s="228">
        <v>0</v>
      </c>
      <c r="X409" s="229">
        <f>W409*H409</f>
        <v>0</v>
      </c>
      <c r="Y409" s="40"/>
      <c r="Z409" s="40"/>
      <c r="AA409" s="40"/>
      <c r="AB409" s="40"/>
      <c r="AC409" s="40"/>
      <c r="AD409" s="40"/>
      <c r="AE409" s="40"/>
      <c r="AR409" s="230" t="s">
        <v>218</v>
      </c>
      <c r="AT409" s="230" t="s">
        <v>213</v>
      </c>
      <c r="AU409" s="230" t="s">
        <v>86</v>
      </c>
      <c r="AY409" s="19" t="s">
        <v>211</v>
      </c>
      <c r="BE409" s="231">
        <f>IF(O409="základní",K409,0)</f>
        <v>0</v>
      </c>
      <c r="BF409" s="231">
        <f>IF(O409="snížená",K409,0)</f>
        <v>0</v>
      </c>
      <c r="BG409" s="231">
        <f>IF(O409="zákl. přenesená",K409,0)</f>
        <v>0</v>
      </c>
      <c r="BH409" s="231">
        <f>IF(O409="sníž. přenesená",K409,0)</f>
        <v>0</v>
      </c>
      <c r="BI409" s="231">
        <f>IF(O409="nulová",K409,0)</f>
        <v>0</v>
      </c>
      <c r="BJ409" s="19" t="s">
        <v>84</v>
      </c>
      <c r="BK409" s="231">
        <f>ROUND(P409*H409,2)</f>
        <v>0</v>
      </c>
      <c r="BL409" s="19" t="s">
        <v>218</v>
      </c>
      <c r="BM409" s="230" t="s">
        <v>3744</v>
      </c>
    </row>
    <row r="410" s="2" customFormat="1">
      <c r="A410" s="40"/>
      <c r="B410" s="41"/>
      <c r="C410" s="42"/>
      <c r="D410" s="232" t="s">
        <v>220</v>
      </c>
      <c r="E410" s="42"/>
      <c r="F410" s="233" t="s">
        <v>3743</v>
      </c>
      <c r="G410" s="42"/>
      <c r="H410" s="42"/>
      <c r="I410" s="234"/>
      <c r="J410" s="234"/>
      <c r="K410" s="42"/>
      <c r="L410" s="42"/>
      <c r="M410" s="46"/>
      <c r="N410" s="235"/>
      <c r="O410" s="236"/>
      <c r="P410" s="86"/>
      <c r="Q410" s="86"/>
      <c r="R410" s="86"/>
      <c r="S410" s="86"/>
      <c r="T410" s="86"/>
      <c r="U410" s="86"/>
      <c r="V410" s="86"/>
      <c r="W410" s="86"/>
      <c r="X410" s="87"/>
      <c r="Y410" s="40"/>
      <c r="Z410" s="40"/>
      <c r="AA410" s="40"/>
      <c r="AB410" s="40"/>
      <c r="AC410" s="40"/>
      <c r="AD410" s="40"/>
      <c r="AE410" s="40"/>
      <c r="AT410" s="19" t="s">
        <v>220</v>
      </c>
      <c r="AU410" s="19" t="s">
        <v>86</v>
      </c>
    </row>
    <row r="411" s="2" customFormat="1" ht="16.5" customHeight="1">
      <c r="A411" s="40"/>
      <c r="B411" s="41"/>
      <c r="C411" s="218" t="s">
        <v>3745</v>
      </c>
      <c r="D411" s="218" t="s">
        <v>213</v>
      </c>
      <c r="E411" s="219" t="s">
        <v>3746</v>
      </c>
      <c r="F411" s="220" t="s">
        <v>3747</v>
      </c>
      <c r="G411" s="221" t="s">
        <v>345</v>
      </c>
      <c r="H411" s="222">
        <v>50</v>
      </c>
      <c r="I411" s="223"/>
      <c r="J411" s="223"/>
      <c r="K411" s="224">
        <f>ROUND(P411*H411,2)</f>
        <v>0</v>
      </c>
      <c r="L411" s="220" t="s">
        <v>22</v>
      </c>
      <c r="M411" s="46"/>
      <c r="N411" s="225" t="s">
        <v>22</v>
      </c>
      <c r="O411" s="226" t="s">
        <v>46</v>
      </c>
      <c r="P411" s="227">
        <f>I411+J411</f>
        <v>0</v>
      </c>
      <c r="Q411" s="227">
        <f>ROUND(I411*H411,2)</f>
        <v>0</v>
      </c>
      <c r="R411" s="227">
        <f>ROUND(J411*H411,2)</f>
        <v>0</v>
      </c>
      <c r="S411" s="86"/>
      <c r="T411" s="228">
        <f>S411*H411</f>
        <v>0</v>
      </c>
      <c r="U411" s="228">
        <v>0</v>
      </c>
      <c r="V411" s="228">
        <f>U411*H411</f>
        <v>0</v>
      </c>
      <c r="W411" s="228">
        <v>0</v>
      </c>
      <c r="X411" s="229">
        <f>W411*H411</f>
        <v>0</v>
      </c>
      <c r="Y411" s="40"/>
      <c r="Z411" s="40"/>
      <c r="AA411" s="40"/>
      <c r="AB411" s="40"/>
      <c r="AC411" s="40"/>
      <c r="AD411" s="40"/>
      <c r="AE411" s="40"/>
      <c r="AR411" s="230" t="s">
        <v>218</v>
      </c>
      <c r="AT411" s="230" t="s">
        <v>213</v>
      </c>
      <c r="AU411" s="230" t="s">
        <v>86</v>
      </c>
      <c r="AY411" s="19" t="s">
        <v>211</v>
      </c>
      <c r="BE411" s="231">
        <f>IF(O411="základní",K411,0)</f>
        <v>0</v>
      </c>
      <c r="BF411" s="231">
        <f>IF(O411="snížená",K411,0)</f>
        <v>0</v>
      </c>
      <c r="BG411" s="231">
        <f>IF(O411="zákl. přenesená",K411,0)</f>
        <v>0</v>
      </c>
      <c r="BH411" s="231">
        <f>IF(O411="sníž. přenesená",K411,0)</f>
        <v>0</v>
      </c>
      <c r="BI411" s="231">
        <f>IF(O411="nulová",K411,0)</f>
        <v>0</v>
      </c>
      <c r="BJ411" s="19" t="s">
        <v>84</v>
      </c>
      <c r="BK411" s="231">
        <f>ROUND(P411*H411,2)</f>
        <v>0</v>
      </c>
      <c r="BL411" s="19" t="s">
        <v>218</v>
      </c>
      <c r="BM411" s="230" t="s">
        <v>3748</v>
      </c>
    </row>
    <row r="412" s="2" customFormat="1">
      <c r="A412" s="40"/>
      <c r="B412" s="41"/>
      <c r="C412" s="42"/>
      <c r="D412" s="232" t="s">
        <v>220</v>
      </c>
      <c r="E412" s="42"/>
      <c r="F412" s="233" t="s">
        <v>3749</v>
      </c>
      <c r="G412" s="42"/>
      <c r="H412" s="42"/>
      <c r="I412" s="234"/>
      <c r="J412" s="234"/>
      <c r="K412" s="42"/>
      <c r="L412" s="42"/>
      <c r="M412" s="46"/>
      <c r="N412" s="235"/>
      <c r="O412" s="236"/>
      <c r="P412" s="86"/>
      <c r="Q412" s="86"/>
      <c r="R412" s="86"/>
      <c r="S412" s="86"/>
      <c r="T412" s="86"/>
      <c r="U412" s="86"/>
      <c r="V412" s="86"/>
      <c r="W412" s="86"/>
      <c r="X412" s="87"/>
      <c r="Y412" s="40"/>
      <c r="Z412" s="40"/>
      <c r="AA412" s="40"/>
      <c r="AB412" s="40"/>
      <c r="AC412" s="40"/>
      <c r="AD412" s="40"/>
      <c r="AE412" s="40"/>
      <c r="AT412" s="19" t="s">
        <v>220</v>
      </c>
      <c r="AU412" s="19" t="s">
        <v>86</v>
      </c>
    </row>
    <row r="413" s="2" customFormat="1" ht="16.5" customHeight="1">
      <c r="A413" s="40"/>
      <c r="B413" s="41"/>
      <c r="C413" s="218" t="s">
        <v>3750</v>
      </c>
      <c r="D413" s="218" t="s">
        <v>213</v>
      </c>
      <c r="E413" s="219" t="s">
        <v>3751</v>
      </c>
      <c r="F413" s="220" t="s">
        <v>3752</v>
      </c>
      <c r="G413" s="221" t="s">
        <v>497</v>
      </c>
      <c r="H413" s="222">
        <v>4</v>
      </c>
      <c r="I413" s="223"/>
      <c r="J413" s="223"/>
      <c r="K413" s="224">
        <f>ROUND(P413*H413,2)</f>
        <v>0</v>
      </c>
      <c r="L413" s="220" t="s">
        <v>22</v>
      </c>
      <c r="M413" s="46"/>
      <c r="N413" s="225" t="s">
        <v>22</v>
      </c>
      <c r="O413" s="226" t="s">
        <v>46</v>
      </c>
      <c r="P413" s="227">
        <f>I413+J413</f>
        <v>0</v>
      </c>
      <c r="Q413" s="227">
        <f>ROUND(I413*H413,2)</f>
        <v>0</v>
      </c>
      <c r="R413" s="227">
        <f>ROUND(J413*H413,2)</f>
        <v>0</v>
      </c>
      <c r="S413" s="86"/>
      <c r="T413" s="228">
        <f>S413*H413</f>
        <v>0</v>
      </c>
      <c r="U413" s="228">
        <v>0</v>
      </c>
      <c r="V413" s="228">
        <f>U413*H413</f>
        <v>0</v>
      </c>
      <c r="W413" s="228">
        <v>0</v>
      </c>
      <c r="X413" s="229">
        <f>W413*H413</f>
        <v>0</v>
      </c>
      <c r="Y413" s="40"/>
      <c r="Z413" s="40"/>
      <c r="AA413" s="40"/>
      <c r="AB413" s="40"/>
      <c r="AC413" s="40"/>
      <c r="AD413" s="40"/>
      <c r="AE413" s="40"/>
      <c r="AR413" s="230" t="s">
        <v>218</v>
      </c>
      <c r="AT413" s="230" t="s">
        <v>213</v>
      </c>
      <c r="AU413" s="230" t="s">
        <v>86</v>
      </c>
      <c r="AY413" s="19" t="s">
        <v>211</v>
      </c>
      <c r="BE413" s="231">
        <f>IF(O413="základní",K413,0)</f>
        <v>0</v>
      </c>
      <c r="BF413" s="231">
        <f>IF(O413="snížená",K413,0)</f>
        <v>0</v>
      </c>
      <c r="BG413" s="231">
        <f>IF(O413="zákl. přenesená",K413,0)</f>
        <v>0</v>
      </c>
      <c r="BH413" s="231">
        <f>IF(O413="sníž. přenesená",K413,0)</f>
        <v>0</v>
      </c>
      <c r="BI413" s="231">
        <f>IF(O413="nulová",K413,0)</f>
        <v>0</v>
      </c>
      <c r="BJ413" s="19" t="s">
        <v>84</v>
      </c>
      <c r="BK413" s="231">
        <f>ROUND(P413*H413,2)</f>
        <v>0</v>
      </c>
      <c r="BL413" s="19" t="s">
        <v>218</v>
      </c>
      <c r="BM413" s="230" t="s">
        <v>3753</v>
      </c>
    </row>
    <row r="414" s="2" customFormat="1">
      <c r="A414" s="40"/>
      <c r="B414" s="41"/>
      <c r="C414" s="42"/>
      <c r="D414" s="232" t="s">
        <v>220</v>
      </c>
      <c r="E414" s="42"/>
      <c r="F414" s="233" t="s">
        <v>3752</v>
      </c>
      <c r="G414" s="42"/>
      <c r="H414" s="42"/>
      <c r="I414" s="234"/>
      <c r="J414" s="234"/>
      <c r="K414" s="42"/>
      <c r="L414" s="42"/>
      <c r="M414" s="46"/>
      <c r="N414" s="235"/>
      <c r="O414" s="236"/>
      <c r="P414" s="86"/>
      <c r="Q414" s="86"/>
      <c r="R414" s="86"/>
      <c r="S414" s="86"/>
      <c r="T414" s="86"/>
      <c r="U414" s="86"/>
      <c r="V414" s="86"/>
      <c r="W414" s="86"/>
      <c r="X414" s="87"/>
      <c r="Y414" s="40"/>
      <c r="Z414" s="40"/>
      <c r="AA414" s="40"/>
      <c r="AB414" s="40"/>
      <c r="AC414" s="40"/>
      <c r="AD414" s="40"/>
      <c r="AE414" s="40"/>
      <c r="AT414" s="19" t="s">
        <v>220</v>
      </c>
      <c r="AU414" s="19" t="s">
        <v>86</v>
      </c>
    </row>
    <row r="415" s="12" customFormat="1" ht="25.92" customHeight="1">
      <c r="A415" s="12"/>
      <c r="B415" s="201"/>
      <c r="C415" s="202"/>
      <c r="D415" s="203" t="s">
        <v>76</v>
      </c>
      <c r="E415" s="204" t="s">
        <v>452</v>
      </c>
      <c r="F415" s="204" t="s">
        <v>1487</v>
      </c>
      <c r="G415" s="202"/>
      <c r="H415" s="202"/>
      <c r="I415" s="205"/>
      <c r="J415" s="205"/>
      <c r="K415" s="206">
        <f>BK415</f>
        <v>0</v>
      </c>
      <c r="L415" s="202"/>
      <c r="M415" s="207"/>
      <c r="N415" s="208"/>
      <c r="O415" s="209"/>
      <c r="P415" s="209"/>
      <c r="Q415" s="210">
        <f>Q416</f>
        <v>0</v>
      </c>
      <c r="R415" s="210">
        <f>R416</f>
        <v>0</v>
      </c>
      <c r="S415" s="209"/>
      <c r="T415" s="211">
        <f>T416</f>
        <v>0</v>
      </c>
      <c r="U415" s="209"/>
      <c r="V415" s="211">
        <f>V416</f>
        <v>0</v>
      </c>
      <c r="W415" s="209"/>
      <c r="X415" s="212">
        <f>X416</f>
        <v>0</v>
      </c>
      <c r="Y415" s="12"/>
      <c r="Z415" s="12"/>
      <c r="AA415" s="12"/>
      <c r="AB415" s="12"/>
      <c r="AC415" s="12"/>
      <c r="AD415" s="12"/>
      <c r="AE415" s="12"/>
      <c r="AR415" s="213" t="s">
        <v>229</v>
      </c>
      <c r="AT415" s="214" t="s">
        <v>76</v>
      </c>
      <c r="AU415" s="214" t="s">
        <v>77</v>
      </c>
      <c r="AY415" s="213" t="s">
        <v>211</v>
      </c>
      <c r="BK415" s="215">
        <f>BK416</f>
        <v>0</v>
      </c>
    </row>
    <row r="416" s="12" customFormat="1" ht="22.8" customHeight="1">
      <c r="A416" s="12"/>
      <c r="B416" s="201"/>
      <c r="C416" s="202"/>
      <c r="D416" s="203" t="s">
        <v>76</v>
      </c>
      <c r="E416" s="216" t="s">
        <v>3754</v>
      </c>
      <c r="F416" s="216" t="s">
        <v>3755</v>
      </c>
      <c r="G416" s="202"/>
      <c r="H416" s="202"/>
      <c r="I416" s="205"/>
      <c r="J416" s="205"/>
      <c r="K416" s="217">
        <f>BK416</f>
        <v>0</v>
      </c>
      <c r="L416" s="202"/>
      <c r="M416" s="207"/>
      <c r="N416" s="208"/>
      <c r="O416" s="209"/>
      <c r="P416" s="209"/>
      <c r="Q416" s="210">
        <v>0</v>
      </c>
      <c r="R416" s="210">
        <v>0</v>
      </c>
      <c r="S416" s="209"/>
      <c r="T416" s="211">
        <v>0</v>
      </c>
      <c r="U416" s="209"/>
      <c r="V416" s="211">
        <v>0</v>
      </c>
      <c r="W416" s="209"/>
      <c r="X416" s="212">
        <v>0</v>
      </c>
      <c r="Y416" s="12"/>
      <c r="Z416" s="12"/>
      <c r="AA416" s="12"/>
      <c r="AB416" s="12"/>
      <c r="AC416" s="12"/>
      <c r="AD416" s="12"/>
      <c r="AE416" s="12"/>
      <c r="AR416" s="213" t="s">
        <v>229</v>
      </c>
      <c r="AT416" s="214" t="s">
        <v>76</v>
      </c>
      <c r="AU416" s="214" t="s">
        <v>84</v>
      </c>
      <c r="AY416" s="213" t="s">
        <v>211</v>
      </c>
      <c r="BK416" s="215">
        <v>0</v>
      </c>
    </row>
    <row r="417" s="12" customFormat="1" ht="25.92" customHeight="1">
      <c r="A417" s="12"/>
      <c r="B417" s="201"/>
      <c r="C417" s="202"/>
      <c r="D417" s="203" t="s">
        <v>76</v>
      </c>
      <c r="E417" s="204" t="s">
        <v>624</v>
      </c>
      <c r="F417" s="204" t="s">
        <v>625</v>
      </c>
      <c r="G417" s="202"/>
      <c r="H417" s="202"/>
      <c r="I417" s="205"/>
      <c r="J417" s="205"/>
      <c r="K417" s="206">
        <f>BK417</f>
        <v>0</v>
      </c>
      <c r="L417" s="202"/>
      <c r="M417" s="207"/>
      <c r="N417" s="208"/>
      <c r="O417" s="209"/>
      <c r="P417" s="209"/>
      <c r="Q417" s="210">
        <f>SUM(Q418:Q420)</f>
        <v>0</v>
      </c>
      <c r="R417" s="210">
        <f>SUM(R418:R420)</f>
        <v>0</v>
      </c>
      <c r="S417" s="209"/>
      <c r="T417" s="211">
        <f>SUM(T418:T420)</f>
        <v>0</v>
      </c>
      <c r="U417" s="209"/>
      <c r="V417" s="211">
        <f>SUM(V418:V420)</f>
        <v>0</v>
      </c>
      <c r="W417" s="209"/>
      <c r="X417" s="212">
        <f>SUM(X418:X420)</f>
        <v>0</v>
      </c>
      <c r="Y417" s="12"/>
      <c r="Z417" s="12"/>
      <c r="AA417" s="12"/>
      <c r="AB417" s="12"/>
      <c r="AC417" s="12"/>
      <c r="AD417" s="12"/>
      <c r="AE417" s="12"/>
      <c r="AR417" s="213" t="s">
        <v>218</v>
      </c>
      <c r="AT417" s="214" t="s">
        <v>76</v>
      </c>
      <c r="AU417" s="214" t="s">
        <v>77</v>
      </c>
      <c r="AY417" s="213" t="s">
        <v>211</v>
      </c>
      <c r="BK417" s="215">
        <f>SUM(BK418:BK420)</f>
        <v>0</v>
      </c>
    </row>
    <row r="418" s="2" customFormat="1" ht="24.15" customHeight="1">
      <c r="A418" s="40"/>
      <c r="B418" s="41"/>
      <c r="C418" s="218" t="s">
        <v>3756</v>
      </c>
      <c r="D418" s="218" t="s">
        <v>213</v>
      </c>
      <c r="E418" s="219" t="s">
        <v>3757</v>
      </c>
      <c r="F418" s="220" t="s">
        <v>3758</v>
      </c>
      <c r="G418" s="221" t="s">
        <v>629</v>
      </c>
      <c r="H418" s="222">
        <v>80</v>
      </c>
      <c r="I418" s="223"/>
      <c r="J418" s="223"/>
      <c r="K418" s="224">
        <f>ROUND(P418*H418,2)</f>
        <v>0</v>
      </c>
      <c r="L418" s="220" t="s">
        <v>217</v>
      </c>
      <c r="M418" s="46"/>
      <c r="N418" s="225" t="s">
        <v>22</v>
      </c>
      <c r="O418" s="226" t="s">
        <v>46</v>
      </c>
      <c r="P418" s="227">
        <f>I418+J418</f>
        <v>0</v>
      </c>
      <c r="Q418" s="227">
        <f>ROUND(I418*H418,2)</f>
        <v>0</v>
      </c>
      <c r="R418" s="227">
        <f>ROUND(J418*H418,2)</f>
        <v>0</v>
      </c>
      <c r="S418" s="86"/>
      <c r="T418" s="228">
        <f>S418*H418</f>
        <v>0</v>
      </c>
      <c r="U418" s="228">
        <v>0</v>
      </c>
      <c r="V418" s="228">
        <f>U418*H418</f>
        <v>0</v>
      </c>
      <c r="W418" s="228">
        <v>0</v>
      </c>
      <c r="X418" s="229">
        <f>W418*H418</f>
        <v>0</v>
      </c>
      <c r="Y418" s="40"/>
      <c r="Z418" s="40"/>
      <c r="AA418" s="40"/>
      <c r="AB418" s="40"/>
      <c r="AC418" s="40"/>
      <c r="AD418" s="40"/>
      <c r="AE418" s="40"/>
      <c r="AR418" s="230" t="s">
        <v>630</v>
      </c>
      <c r="AT418" s="230" t="s">
        <v>213</v>
      </c>
      <c r="AU418" s="230" t="s">
        <v>84</v>
      </c>
      <c r="AY418" s="19" t="s">
        <v>211</v>
      </c>
      <c r="BE418" s="231">
        <f>IF(O418="základní",K418,0)</f>
        <v>0</v>
      </c>
      <c r="BF418" s="231">
        <f>IF(O418="snížená",K418,0)</f>
        <v>0</v>
      </c>
      <c r="BG418" s="231">
        <f>IF(O418="zákl. přenesená",K418,0)</f>
        <v>0</v>
      </c>
      <c r="BH418" s="231">
        <f>IF(O418="sníž. přenesená",K418,0)</f>
        <v>0</v>
      </c>
      <c r="BI418" s="231">
        <f>IF(O418="nulová",K418,0)</f>
        <v>0</v>
      </c>
      <c r="BJ418" s="19" t="s">
        <v>84</v>
      </c>
      <c r="BK418" s="231">
        <f>ROUND(P418*H418,2)</f>
        <v>0</v>
      </c>
      <c r="BL418" s="19" t="s">
        <v>630</v>
      </c>
      <c r="BM418" s="230" t="s">
        <v>3759</v>
      </c>
    </row>
    <row r="419" s="2" customFormat="1">
      <c r="A419" s="40"/>
      <c r="B419" s="41"/>
      <c r="C419" s="42"/>
      <c r="D419" s="232" t="s">
        <v>220</v>
      </c>
      <c r="E419" s="42"/>
      <c r="F419" s="233" t="s">
        <v>3760</v>
      </c>
      <c r="G419" s="42"/>
      <c r="H419" s="42"/>
      <c r="I419" s="234"/>
      <c r="J419" s="234"/>
      <c r="K419" s="42"/>
      <c r="L419" s="42"/>
      <c r="M419" s="46"/>
      <c r="N419" s="235"/>
      <c r="O419" s="236"/>
      <c r="P419" s="86"/>
      <c r="Q419" s="86"/>
      <c r="R419" s="86"/>
      <c r="S419" s="86"/>
      <c r="T419" s="86"/>
      <c r="U419" s="86"/>
      <c r="V419" s="86"/>
      <c r="W419" s="86"/>
      <c r="X419" s="87"/>
      <c r="Y419" s="40"/>
      <c r="Z419" s="40"/>
      <c r="AA419" s="40"/>
      <c r="AB419" s="40"/>
      <c r="AC419" s="40"/>
      <c r="AD419" s="40"/>
      <c r="AE419" s="40"/>
      <c r="AT419" s="19" t="s">
        <v>220</v>
      </c>
      <c r="AU419" s="19" t="s">
        <v>84</v>
      </c>
    </row>
    <row r="420" s="13" customFormat="1">
      <c r="A420" s="13"/>
      <c r="B420" s="237"/>
      <c r="C420" s="238"/>
      <c r="D420" s="232" t="s">
        <v>222</v>
      </c>
      <c r="E420" s="239" t="s">
        <v>22</v>
      </c>
      <c r="F420" s="240" t="s">
        <v>3761</v>
      </c>
      <c r="G420" s="238"/>
      <c r="H420" s="241">
        <v>80</v>
      </c>
      <c r="I420" s="242"/>
      <c r="J420" s="242"/>
      <c r="K420" s="238"/>
      <c r="L420" s="238"/>
      <c r="M420" s="243"/>
      <c r="N420" s="280"/>
      <c r="O420" s="281"/>
      <c r="P420" s="281"/>
      <c r="Q420" s="281"/>
      <c r="R420" s="281"/>
      <c r="S420" s="281"/>
      <c r="T420" s="281"/>
      <c r="U420" s="281"/>
      <c r="V420" s="281"/>
      <c r="W420" s="281"/>
      <c r="X420" s="282"/>
      <c r="Y420" s="13"/>
      <c r="Z420" s="13"/>
      <c r="AA420" s="13"/>
      <c r="AB420" s="13"/>
      <c r="AC420" s="13"/>
      <c r="AD420" s="13"/>
      <c r="AE420" s="13"/>
      <c r="AT420" s="247" t="s">
        <v>222</v>
      </c>
      <c r="AU420" s="247" t="s">
        <v>84</v>
      </c>
      <c r="AV420" s="13" t="s">
        <v>86</v>
      </c>
      <c r="AW420" s="13" t="s">
        <v>5</v>
      </c>
      <c r="AX420" s="13" t="s">
        <v>84</v>
      </c>
      <c r="AY420" s="247" t="s">
        <v>211</v>
      </c>
    </row>
    <row r="421" s="2" customFormat="1" ht="6.96" customHeight="1">
      <c r="A421" s="40"/>
      <c r="B421" s="61"/>
      <c r="C421" s="62"/>
      <c r="D421" s="62"/>
      <c r="E421" s="62"/>
      <c r="F421" s="62"/>
      <c r="G421" s="62"/>
      <c r="H421" s="62"/>
      <c r="I421" s="62"/>
      <c r="J421" s="62"/>
      <c r="K421" s="62"/>
      <c r="L421" s="62"/>
      <c r="M421" s="46"/>
      <c r="N421" s="40"/>
      <c r="P421" s="40"/>
      <c r="Q421" s="40"/>
      <c r="R421" s="40"/>
      <c r="S421" s="40"/>
      <c r="T421" s="40"/>
      <c r="U421" s="40"/>
      <c r="V421" s="40"/>
      <c r="W421" s="40"/>
      <c r="X421" s="40"/>
      <c r="Y421" s="40"/>
      <c r="Z421" s="40"/>
      <c r="AA421" s="40"/>
      <c r="AB421" s="40"/>
      <c r="AC421" s="40"/>
      <c r="AD421" s="40"/>
      <c r="AE421" s="40"/>
    </row>
  </sheetData>
  <sheetProtection sheet="1" autoFilter="0" formatColumns="0" formatRows="0" objects="1" scenarios="1" spinCount="100000" saltValue="Lj4lLrBJTfRST/Qx2/kMMc0JRTO05SAJYwPRR99q+9gt9UDg7wPXUKib0LV55549XT993eryH58Zqpk9EdkaFw==" hashValue="bqoWYaGHvUZuPj9p83oroROxDaDvg7jarFQtIJ8V2ghP2Bbi9ouppaWL+U2g/4jywpWCu18AqI5EBcBbqY2TkA==" algorithmName="SHA-512" password="CC35"/>
  <autoFilter ref="C107:L420"/>
  <mergeCells count="12">
    <mergeCell ref="E7:H7"/>
    <mergeCell ref="E9:H9"/>
    <mergeCell ref="E11:H11"/>
    <mergeCell ref="E20:H20"/>
    <mergeCell ref="E29:H29"/>
    <mergeCell ref="E52:H52"/>
    <mergeCell ref="E54:H54"/>
    <mergeCell ref="E56:H56"/>
    <mergeCell ref="E96:H96"/>
    <mergeCell ref="E98:H98"/>
    <mergeCell ref="E100:H100"/>
    <mergeCell ref="M2:Z2"/>
  </mergeCells>
  <hyperlinks>
    <hyperlink ref="F310" r:id="rId1" display="https://podminky.urs.cz/item/CS_URS_2022_01/741112061"/>
    <hyperlink ref="F321" r:id="rId2" display="https://podminky.urs.cz/item/CS_URS_2022_01/741112072"/>
  </hyperlinks>
  <pageMargins left="0.39375" right="0.39375" top="0.39375" bottom="0.39375" header="0" footer="0"/>
  <pageSetup paperSize="9" orientation="landscape" blackAndWhite="1" fitToHeight="100"/>
  <headerFooter>
    <oddFooter>&amp;CStrana &amp;P z &amp;N</oddFooter>
  </headerFooter>
  <drawing r:id="rId3"/>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133</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3240</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3762</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ROUND(K96,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ROUND((SUM(BE96:BE200)),  2)</f>
        <v>0</v>
      </c>
      <c r="G37" s="40"/>
      <c r="H37" s="40"/>
      <c r="I37" s="161">
        <v>0.20999999999999999</v>
      </c>
      <c r="J37" s="40"/>
      <c r="K37" s="156">
        <f>ROUND(((SUM(BE96:BE200))*I37),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ROUND((SUM(BF96:BF200)),  2)</f>
        <v>0</v>
      </c>
      <c r="G38" s="40"/>
      <c r="H38" s="40"/>
      <c r="I38" s="161">
        <v>0.14999999999999999</v>
      </c>
      <c r="J38" s="40"/>
      <c r="K38" s="156">
        <f>ROUND(((SUM(BF96:BF200))*I38),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ROUND((SUM(BG96:BG200)),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ROUND((SUM(BH96:BH200)),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ROUND((SUM(BI96:BI200)),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3240</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02 - multimediální učebna v 1.NP - výměna oken</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Q96</f>
        <v>0</v>
      </c>
      <c r="J65" s="104">
        <f>R96</f>
        <v>0</v>
      </c>
      <c r="K65" s="104">
        <f>K96</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Q97</f>
        <v>0</v>
      </c>
      <c r="J66" s="182">
        <f>R97</f>
        <v>0</v>
      </c>
      <c r="K66" s="182">
        <f>K97</f>
        <v>0</v>
      </c>
      <c r="L66" s="179"/>
      <c r="M66" s="183"/>
      <c r="S66" s="9"/>
      <c r="T66" s="9"/>
      <c r="U66" s="9"/>
      <c r="V66" s="9"/>
      <c r="W66" s="9"/>
      <c r="X66" s="9"/>
      <c r="Y66" s="9"/>
      <c r="Z66" s="9"/>
      <c r="AA66" s="9"/>
      <c r="AB66" s="9"/>
      <c r="AC66" s="9"/>
      <c r="AD66" s="9"/>
      <c r="AE66" s="9"/>
    </row>
    <row r="67" s="10" customFormat="1" ht="19.92" customHeight="1">
      <c r="A67" s="10"/>
      <c r="B67" s="184"/>
      <c r="C67" s="129"/>
      <c r="D67" s="185" t="s">
        <v>181</v>
      </c>
      <c r="E67" s="186"/>
      <c r="F67" s="186"/>
      <c r="G67" s="186"/>
      <c r="H67" s="186"/>
      <c r="I67" s="187">
        <f>Q98</f>
        <v>0</v>
      </c>
      <c r="J67" s="187">
        <f>R98</f>
        <v>0</v>
      </c>
      <c r="K67" s="187">
        <f>K98</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182</v>
      </c>
      <c r="E68" s="186"/>
      <c r="F68" s="186"/>
      <c r="G68" s="186"/>
      <c r="H68" s="186"/>
      <c r="I68" s="187">
        <f>Q122</f>
        <v>0</v>
      </c>
      <c r="J68" s="187">
        <f>R122</f>
        <v>0</v>
      </c>
      <c r="K68" s="187">
        <f>K122</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183</v>
      </c>
      <c r="E69" s="186"/>
      <c r="F69" s="186"/>
      <c r="G69" s="186"/>
      <c r="H69" s="186"/>
      <c r="I69" s="187">
        <f>Q131</f>
        <v>0</v>
      </c>
      <c r="J69" s="187">
        <f>R131</f>
        <v>0</v>
      </c>
      <c r="K69" s="187">
        <f>K131</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184</v>
      </c>
      <c r="E70" s="186"/>
      <c r="F70" s="186"/>
      <c r="G70" s="186"/>
      <c r="H70" s="186"/>
      <c r="I70" s="187">
        <f>Q141</f>
        <v>0</v>
      </c>
      <c r="J70" s="187">
        <f>R141</f>
        <v>0</v>
      </c>
      <c r="K70" s="187">
        <f>K141</f>
        <v>0</v>
      </c>
      <c r="L70" s="129"/>
      <c r="M70" s="188"/>
      <c r="S70" s="10"/>
      <c r="T70" s="10"/>
      <c r="U70" s="10"/>
      <c r="V70" s="10"/>
      <c r="W70" s="10"/>
      <c r="X70" s="10"/>
      <c r="Y70" s="10"/>
      <c r="Z70" s="10"/>
      <c r="AA70" s="10"/>
      <c r="AB70" s="10"/>
      <c r="AC70" s="10"/>
      <c r="AD70" s="10"/>
      <c r="AE70" s="10"/>
    </row>
    <row r="71" s="9" customFormat="1" ht="24.96" customHeight="1">
      <c r="A71" s="9"/>
      <c r="B71" s="178"/>
      <c r="C71" s="179"/>
      <c r="D71" s="180" t="s">
        <v>185</v>
      </c>
      <c r="E71" s="181"/>
      <c r="F71" s="181"/>
      <c r="G71" s="181"/>
      <c r="H71" s="181"/>
      <c r="I71" s="182">
        <f>Q144</f>
        <v>0</v>
      </c>
      <c r="J71" s="182">
        <f>R144</f>
        <v>0</v>
      </c>
      <c r="K71" s="182">
        <f>K144</f>
        <v>0</v>
      </c>
      <c r="L71" s="179"/>
      <c r="M71" s="183"/>
      <c r="S71" s="9"/>
      <c r="T71" s="9"/>
      <c r="U71" s="9"/>
      <c r="V71" s="9"/>
      <c r="W71" s="9"/>
      <c r="X71" s="9"/>
      <c r="Y71" s="9"/>
      <c r="Z71" s="9"/>
      <c r="AA71" s="9"/>
      <c r="AB71" s="9"/>
      <c r="AC71" s="9"/>
      <c r="AD71" s="9"/>
      <c r="AE71" s="9"/>
    </row>
    <row r="72" s="10" customFormat="1" ht="19.92" customHeight="1">
      <c r="A72" s="10"/>
      <c r="B72" s="184"/>
      <c r="C72" s="129"/>
      <c r="D72" s="185" t="s">
        <v>188</v>
      </c>
      <c r="E72" s="186"/>
      <c r="F72" s="186"/>
      <c r="G72" s="186"/>
      <c r="H72" s="186"/>
      <c r="I72" s="187">
        <f>Q145</f>
        <v>0</v>
      </c>
      <c r="J72" s="187">
        <f>R145</f>
        <v>0</v>
      </c>
      <c r="K72" s="187">
        <f>K145</f>
        <v>0</v>
      </c>
      <c r="L72" s="129"/>
      <c r="M72" s="188"/>
      <c r="S72" s="10"/>
      <c r="T72" s="10"/>
      <c r="U72" s="10"/>
      <c r="V72" s="10"/>
      <c r="W72" s="10"/>
      <c r="X72" s="10"/>
      <c r="Y72" s="10"/>
      <c r="Z72" s="10"/>
      <c r="AA72" s="10"/>
      <c r="AB72" s="10"/>
      <c r="AC72" s="10"/>
      <c r="AD72" s="10"/>
      <c r="AE72" s="10"/>
    </row>
    <row r="73" s="10" customFormat="1" ht="19.92" customHeight="1">
      <c r="A73" s="10"/>
      <c r="B73" s="184"/>
      <c r="C73" s="129"/>
      <c r="D73" s="185" t="s">
        <v>189</v>
      </c>
      <c r="E73" s="186"/>
      <c r="F73" s="186"/>
      <c r="G73" s="186"/>
      <c r="H73" s="186"/>
      <c r="I73" s="187">
        <f>Q162</f>
        <v>0</v>
      </c>
      <c r="J73" s="187">
        <f>R162</f>
        <v>0</v>
      </c>
      <c r="K73" s="187">
        <f>K162</f>
        <v>0</v>
      </c>
      <c r="L73" s="129"/>
      <c r="M73" s="188"/>
      <c r="S73" s="10"/>
      <c r="T73" s="10"/>
      <c r="U73" s="10"/>
      <c r="V73" s="10"/>
      <c r="W73" s="10"/>
      <c r="X73" s="10"/>
      <c r="Y73" s="10"/>
      <c r="Z73" s="10"/>
      <c r="AA73" s="10"/>
      <c r="AB73" s="10"/>
      <c r="AC73" s="10"/>
      <c r="AD73" s="10"/>
      <c r="AE73" s="10"/>
    </row>
    <row r="74" s="10" customFormat="1" ht="19.92" customHeight="1">
      <c r="A74" s="10"/>
      <c r="B74" s="184"/>
      <c r="C74" s="129"/>
      <c r="D74" s="185" t="s">
        <v>3763</v>
      </c>
      <c r="E74" s="186"/>
      <c r="F74" s="186"/>
      <c r="G74" s="186"/>
      <c r="H74" s="186"/>
      <c r="I74" s="187">
        <f>Q189</f>
        <v>0</v>
      </c>
      <c r="J74" s="187">
        <f>R189</f>
        <v>0</v>
      </c>
      <c r="K74" s="187">
        <f>K189</f>
        <v>0</v>
      </c>
      <c r="L74" s="129"/>
      <c r="M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42"/>
      <c r="M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62"/>
      <c r="M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64"/>
      <c r="M80" s="148"/>
      <c r="S80" s="40"/>
      <c r="T80" s="40"/>
      <c r="U80" s="40"/>
      <c r="V80" s="40"/>
      <c r="W80" s="40"/>
      <c r="X80" s="40"/>
      <c r="Y80" s="40"/>
      <c r="Z80" s="40"/>
      <c r="AA80" s="40"/>
      <c r="AB80" s="40"/>
      <c r="AC80" s="40"/>
      <c r="AD80" s="40"/>
      <c r="AE80" s="40"/>
    </row>
    <row r="81" s="2" customFormat="1" ht="24.96" customHeight="1">
      <c r="A81" s="40"/>
      <c r="B81" s="41"/>
      <c r="C81" s="25" t="s">
        <v>192</v>
      </c>
      <c r="D81" s="42"/>
      <c r="E81" s="42"/>
      <c r="F81" s="42"/>
      <c r="G81" s="42"/>
      <c r="H81" s="42"/>
      <c r="I81" s="42"/>
      <c r="J81" s="42"/>
      <c r="K81" s="42"/>
      <c r="L81" s="42"/>
      <c r="M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12" customHeight="1">
      <c r="A83" s="40"/>
      <c r="B83" s="41"/>
      <c r="C83" s="34" t="s">
        <v>17</v>
      </c>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6.5" customHeight="1">
      <c r="A84" s="40"/>
      <c r="B84" s="41"/>
      <c r="C84" s="42"/>
      <c r="D84" s="42"/>
      <c r="E84" s="173" t="str">
        <f>E7</f>
        <v>Stavební úpravy pro bezbariérovost objektu ZŠ Liberec, U školy, Liberec</v>
      </c>
      <c r="F84" s="34"/>
      <c r="G84" s="34"/>
      <c r="H84" s="34"/>
      <c r="I84" s="42"/>
      <c r="J84" s="42"/>
      <c r="K84" s="42"/>
      <c r="L84" s="42"/>
      <c r="M84" s="148"/>
      <c r="S84" s="40"/>
      <c r="T84" s="40"/>
      <c r="U84" s="40"/>
      <c r="V84" s="40"/>
      <c r="W84" s="40"/>
      <c r="X84" s="40"/>
      <c r="Y84" s="40"/>
      <c r="Z84" s="40"/>
      <c r="AA84" s="40"/>
      <c r="AB84" s="40"/>
      <c r="AC84" s="40"/>
      <c r="AD84" s="40"/>
      <c r="AE84" s="40"/>
    </row>
    <row r="85" s="1" customFormat="1" ht="12" customHeight="1">
      <c r="B85" s="23"/>
      <c r="C85" s="34" t="s">
        <v>164</v>
      </c>
      <c r="D85" s="24"/>
      <c r="E85" s="24"/>
      <c r="F85" s="24"/>
      <c r="G85" s="24"/>
      <c r="H85" s="24"/>
      <c r="I85" s="24"/>
      <c r="J85" s="24"/>
      <c r="K85" s="24"/>
      <c r="L85" s="24"/>
      <c r="M85" s="22"/>
    </row>
    <row r="86" s="2" customFormat="1" ht="16.5" customHeight="1">
      <c r="A86" s="40"/>
      <c r="B86" s="41"/>
      <c r="C86" s="42"/>
      <c r="D86" s="42"/>
      <c r="E86" s="173" t="s">
        <v>3240</v>
      </c>
      <c r="F86" s="42"/>
      <c r="G86" s="42"/>
      <c r="H86" s="42"/>
      <c r="I86" s="42"/>
      <c r="J86" s="42"/>
      <c r="K86" s="42"/>
      <c r="L86" s="42"/>
      <c r="M86" s="148"/>
      <c r="S86" s="40"/>
      <c r="T86" s="40"/>
      <c r="U86" s="40"/>
      <c r="V86" s="40"/>
      <c r="W86" s="40"/>
      <c r="X86" s="40"/>
      <c r="Y86" s="40"/>
      <c r="Z86" s="40"/>
      <c r="AA86" s="40"/>
      <c r="AB86" s="40"/>
      <c r="AC86" s="40"/>
      <c r="AD86" s="40"/>
      <c r="AE86" s="40"/>
    </row>
    <row r="87" s="2" customFormat="1" ht="12" customHeight="1">
      <c r="A87" s="40"/>
      <c r="B87" s="41"/>
      <c r="C87" s="34" t="s">
        <v>166</v>
      </c>
      <c r="D87" s="42"/>
      <c r="E87" s="42"/>
      <c r="F87" s="42"/>
      <c r="G87" s="42"/>
      <c r="H87" s="42"/>
      <c r="I87" s="42"/>
      <c r="J87" s="42"/>
      <c r="K87" s="42"/>
      <c r="L87" s="42"/>
      <c r="M87" s="148"/>
      <c r="S87" s="40"/>
      <c r="T87" s="40"/>
      <c r="U87" s="40"/>
      <c r="V87" s="40"/>
      <c r="W87" s="40"/>
      <c r="X87" s="40"/>
      <c r="Y87" s="40"/>
      <c r="Z87" s="40"/>
      <c r="AA87" s="40"/>
      <c r="AB87" s="40"/>
      <c r="AC87" s="40"/>
      <c r="AD87" s="40"/>
      <c r="AE87" s="40"/>
    </row>
    <row r="88" s="2" customFormat="1" ht="16.5" customHeight="1">
      <c r="A88" s="40"/>
      <c r="B88" s="41"/>
      <c r="C88" s="42"/>
      <c r="D88" s="42"/>
      <c r="E88" s="71" t="str">
        <f>E11</f>
        <v>02 - multimediální učebna v 1.NP - výměna oken</v>
      </c>
      <c r="F88" s="42"/>
      <c r="G88" s="42"/>
      <c r="H88" s="42"/>
      <c r="I88" s="42"/>
      <c r="J88" s="42"/>
      <c r="K88" s="42"/>
      <c r="L88" s="42"/>
      <c r="M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42"/>
      <c r="M89" s="148"/>
      <c r="S89" s="40"/>
      <c r="T89" s="40"/>
      <c r="U89" s="40"/>
      <c r="V89" s="40"/>
      <c r="W89" s="40"/>
      <c r="X89" s="40"/>
      <c r="Y89" s="40"/>
      <c r="Z89" s="40"/>
      <c r="AA89" s="40"/>
      <c r="AB89" s="40"/>
      <c r="AC89" s="40"/>
      <c r="AD89" s="40"/>
      <c r="AE89" s="40"/>
    </row>
    <row r="90" s="2" customFormat="1" ht="12" customHeight="1">
      <c r="A90" s="40"/>
      <c r="B90" s="41"/>
      <c r="C90" s="34" t="s">
        <v>23</v>
      </c>
      <c r="D90" s="42"/>
      <c r="E90" s="42"/>
      <c r="F90" s="29" t="str">
        <f>F14</f>
        <v>Liberec</v>
      </c>
      <c r="G90" s="42"/>
      <c r="H90" s="42"/>
      <c r="I90" s="34" t="s">
        <v>25</v>
      </c>
      <c r="J90" s="74" t="str">
        <f>IF(J14="","",J14)</f>
        <v>11.2.2022</v>
      </c>
      <c r="K90" s="42"/>
      <c r="L90" s="42"/>
      <c r="M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42"/>
      <c r="M91" s="148"/>
      <c r="S91" s="40"/>
      <c r="T91" s="40"/>
      <c r="U91" s="40"/>
      <c r="V91" s="40"/>
      <c r="W91" s="40"/>
      <c r="X91" s="40"/>
      <c r="Y91" s="40"/>
      <c r="Z91" s="40"/>
      <c r="AA91" s="40"/>
      <c r="AB91" s="40"/>
      <c r="AC91" s="40"/>
      <c r="AD91" s="40"/>
      <c r="AE91" s="40"/>
    </row>
    <row r="92" s="2" customFormat="1" ht="40.05" customHeight="1">
      <c r="A92" s="40"/>
      <c r="B92" s="41"/>
      <c r="C92" s="34" t="s">
        <v>27</v>
      </c>
      <c r="D92" s="42"/>
      <c r="E92" s="42"/>
      <c r="F92" s="29" t="str">
        <f>E17</f>
        <v>Statutární město Liberec</v>
      </c>
      <c r="G92" s="42"/>
      <c r="H92" s="42"/>
      <c r="I92" s="34" t="s">
        <v>34</v>
      </c>
      <c r="J92" s="38" t="str">
        <f>E23</f>
        <v>TRIGLYPH architektonická kancelář s.r.o.</v>
      </c>
      <c r="K92" s="42"/>
      <c r="L92" s="42"/>
      <c r="M92" s="148"/>
      <c r="S92" s="40"/>
      <c r="T92" s="40"/>
      <c r="U92" s="40"/>
      <c r="V92" s="40"/>
      <c r="W92" s="40"/>
      <c r="X92" s="40"/>
      <c r="Y92" s="40"/>
      <c r="Z92" s="40"/>
      <c r="AA92" s="40"/>
      <c r="AB92" s="40"/>
      <c r="AC92" s="40"/>
      <c r="AD92" s="40"/>
      <c r="AE92" s="40"/>
    </row>
    <row r="93" s="2" customFormat="1" ht="15.15" customHeight="1">
      <c r="A93" s="40"/>
      <c r="B93" s="41"/>
      <c r="C93" s="34" t="s">
        <v>32</v>
      </c>
      <c r="D93" s="42"/>
      <c r="E93" s="42"/>
      <c r="F93" s="29" t="str">
        <f>IF(E20="","",E20)</f>
        <v>Vyplň údaj</v>
      </c>
      <c r="G93" s="42"/>
      <c r="H93" s="42"/>
      <c r="I93" s="34" t="s">
        <v>37</v>
      </c>
      <c r="J93" s="38" t="str">
        <f>E26</f>
        <v xml:space="preserve"> </v>
      </c>
      <c r="K93" s="42"/>
      <c r="L93" s="42"/>
      <c r="M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42"/>
      <c r="M94" s="148"/>
      <c r="S94" s="40"/>
      <c r="T94" s="40"/>
      <c r="U94" s="40"/>
      <c r="V94" s="40"/>
      <c r="W94" s="40"/>
      <c r="X94" s="40"/>
      <c r="Y94" s="40"/>
      <c r="Z94" s="40"/>
      <c r="AA94" s="40"/>
      <c r="AB94" s="40"/>
      <c r="AC94" s="40"/>
      <c r="AD94" s="40"/>
      <c r="AE94" s="40"/>
    </row>
    <row r="95" s="11" customFormat="1" ht="29.28" customHeight="1">
      <c r="A95" s="189"/>
      <c r="B95" s="190"/>
      <c r="C95" s="191" t="s">
        <v>193</v>
      </c>
      <c r="D95" s="192" t="s">
        <v>60</v>
      </c>
      <c r="E95" s="192" t="s">
        <v>56</v>
      </c>
      <c r="F95" s="192" t="s">
        <v>57</v>
      </c>
      <c r="G95" s="192" t="s">
        <v>194</v>
      </c>
      <c r="H95" s="192" t="s">
        <v>195</v>
      </c>
      <c r="I95" s="192" t="s">
        <v>196</v>
      </c>
      <c r="J95" s="192" t="s">
        <v>197</v>
      </c>
      <c r="K95" s="192" t="s">
        <v>175</v>
      </c>
      <c r="L95" s="193" t="s">
        <v>198</v>
      </c>
      <c r="M95" s="194"/>
      <c r="N95" s="94" t="s">
        <v>22</v>
      </c>
      <c r="O95" s="95" t="s">
        <v>45</v>
      </c>
      <c r="P95" s="95" t="s">
        <v>199</v>
      </c>
      <c r="Q95" s="95" t="s">
        <v>200</v>
      </c>
      <c r="R95" s="95" t="s">
        <v>201</v>
      </c>
      <c r="S95" s="95" t="s">
        <v>202</v>
      </c>
      <c r="T95" s="95" t="s">
        <v>203</v>
      </c>
      <c r="U95" s="95" t="s">
        <v>204</v>
      </c>
      <c r="V95" s="95" t="s">
        <v>205</v>
      </c>
      <c r="W95" s="95" t="s">
        <v>206</v>
      </c>
      <c r="X95" s="96" t="s">
        <v>207</v>
      </c>
      <c r="Y95" s="189"/>
      <c r="Z95" s="189"/>
      <c r="AA95" s="189"/>
      <c r="AB95" s="189"/>
      <c r="AC95" s="189"/>
      <c r="AD95" s="189"/>
      <c r="AE95" s="189"/>
    </row>
    <row r="96" s="2" customFormat="1" ht="22.8" customHeight="1">
      <c r="A96" s="40"/>
      <c r="B96" s="41"/>
      <c r="C96" s="101" t="s">
        <v>208</v>
      </c>
      <c r="D96" s="42"/>
      <c r="E96" s="42"/>
      <c r="F96" s="42"/>
      <c r="G96" s="42"/>
      <c r="H96" s="42"/>
      <c r="I96" s="42"/>
      <c r="J96" s="42"/>
      <c r="K96" s="195">
        <f>BK96</f>
        <v>0</v>
      </c>
      <c r="L96" s="42"/>
      <c r="M96" s="46"/>
      <c r="N96" s="97"/>
      <c r="O96" s="196"/>
      <c r="P96" s="98"/>
      <c r="Q96" s="197">
        <f>Q97+Q144</f>
        <v>0</v>
      </c>
      <c r="R96" s="197">
        <f>R97+R144</f>
        <v>0</v>
      </c>
      <c r="S96" s="98"/>
      <c r="T96" s="198">
        <f>T97+T144</f>
        <v>0</v>
      </c>
      <c r="U96" s="98"/>
      <c r="V96" s="198">
        <f>V97+V144</f>
        <v>0.96859541807499983</v>
      </c>
      <c r="W96" s="98"/>
      <c r="X96" s="199">
        <f>X97+X144</f>
        <v>0.56264600000000009</v>
      </c>
      <c r="Y96" s="40"/>
      <c r="Z96" s="40"/>
      <c r="AA96" s="40"/>
      <c r="AB96" s="40"/>
      <c r="AC96" s="40"/>
      <c r="AD96" s="40"/>
      <c r="AE96" s="40"/>
      <c r="AT96" s="19" t="s">
        <v>76</v>
      </c>
      <c r="AU96" s="19" t="s">
        <v>176</v>
      </c>
      <c r="BK96" s="200">
        <f>BK97+BK144</f>
        <v>0</v>
      </c>
    </row>
    <row r="97" s="12" customFormat="1" ht="25.92" customHeight="1">
      <c r="A97" s="12"/>
      <c r="B97" s="201"/>
      <c r="C97" s="202"/>
      <c r="D97" s="203" t="s">
        <v>76</v>
      </c>
      <c r="E97" s="204" t="s">
        <v>209</v>
      </c>
      <c r="F97" s="204" t="s">
        <v>210</v>
      </c>
      <c r="G97" s="202"/>
      <c r="H97" s="202"/>
      <c r="I97" s="205"/>
      <c r="J97" s="205"/>
      <c r="K97" s="206">
        <f>BK97</f>
        <v>0</v>
      </c>
      <c r="L97" s="202"/>
      <c r="M97" s="207"/>
      <c r="N97" s="208"/>
      <c r="O97" s="209"/>
      <c r="P97" s="209"/>
      <c r="Q97" s="210">
        <f>Q98+Q122+Q131+Q141</f>
        <v>0</v>
      </c>
      <c r="R97" s="210">
        <f>R98+R122+R131+R141</f>
        <v>0</v>
      </c>
      <c r="S97" s="209"/>
      <c r="T97" s="211">
        <f>T98+T122+T131+T141</f>
        <v>0</v>
      </c>
      <c r="U97" s="209"/>
      <c r="V97" s="211">
        <f>V98+V122+V131+V141</f>
        <v>0.85988639999999983</v>
      </c>
      <c r="W97" s="209"/>
      <c r="X97" s="212">
        <f>X98+X122+X131+X141</f>
        <v>0.5289600000000001</v>
      </c>
      <c r="Y97" s="12"/>
      <c r="Z97" s="12"/>
      <c r="AA97" s="12"/>
      <c r="AB97" s="12"/>
      <c r="AC97" s="12"/>
      <c r="AD97" s="12"/>
      <c r="AE97" s="12"/>
      <c r="AR97" s="213" t="s">
        <v>84</v>
      </c>
      <c r="AT97" s="214" t="s">
        <v>76</v>
      </c>
      <c r="AU97" s="214" t="s">
        <v>77</v>
      </c>
      <c r="AY97" s="213" t="s">
        <v>211</v>
      </c>
      <c r="BK97" s="215">
        <f>BK98+BK122+BK131+BK141</f>
        <v>0</v>
      </c>
    </row>
    <row r="98" s="12" customFormat="1" ht="22.8" customHeight="1">
      <c r="A98" s="12"/>
      <c r="B98" s="201"/>
      <c r="C98" s="202"/>
      <c r="D98" s="203" t="s">
        <v>76</v>
      </c>
      <c r="E98" s="216" t="s">
        <v>246</v>
      </c>
      <c r="F98" s="216" t="s">
        <v>361</v>
      </c>
      <c r="G98" s="202"/>
      <c r="H98" s="202"/>
      <c r="I98" s="205"/>
      <c r="J98" s="205"/>
      <c r="K98" s="217">
        <f>BK98</f>
        <v>0</v>
      </c>
      <c r="L98" s="202"/>
      <c r="M98" s="207"/>
      <c r="N98" s="208"/>
      <c r="O98" s="209"/>
      <c r="P98" s="209"/>
      <c r="Q98" s="210">
        <f>SUM(Q99:Q121)</f>
        <v>0</v>
      </c>
      <c r="R98" s="210">
        <f>SUM(R99:R121)</f>
        <v>0</v>
      </c>
      <c r="S98" s="209"/>
      <c r="T98" s="211">
        <f>SUM(T99:T121)</f>
        <v>0</v>
      </c>
      <c r="U98" s="209"/>
      <c r="V98" s="211">
        <f>SUM(V99:V121)</f>
        <v>0.85736639999999986</v>
      </c>
      <c r="W98" s="209"/>
      <c r="X98" s="212">
        <f>SUM(X99:X121)</f>
        <v>0</v>
      </c>
      <c r="Y98" s="12"/>
      <c r="Z98" s="12"/>
      <c r="AA98" s="12"/>
      <c r="AB98" s="12"/>
      <c r="AC98" s="12"/>
      <c r="AD98" s="12"/>
      <c r="AE98" s="12"/>
      <c r="AR98" s="213" t="s">
        <v>84</v>
      </c>
      <c r="AT98" s="214" t="s">
        <v>76</v>
      </c>
      <c r="AU98" s="214" t="s">
        <v>84</v>
      </c>
      <c r="AY98" s="213" t="s">
        <v>211</v>
      </c>
      <c r="BK98" s="215">
        <f>SUM(BK99:BK121)</f>
        <v>0</v>
      </c>
    </row>
    <row r="99" s="2" customFormat="1" ht="24.15" customHeight="1">
      <c r="A99" s="40"/>
      <c r="B99" s="41"/>
      <c r="C99" s="218" t="s">
        <v>84</v>
      </c>
      <c r="D99" s="218" t="s">
        <v>213</v>
      </c>
      <c r="E99" s="219" t="s">
        <v>922</v>
      </c>
      <c r="F99" s="220" t="s">
        <v>923</v>
      </c>
      <c r="G99" s="221" t="s">
        <v>272</v>
      </c>
      <c r="H99" s="222">
        <v>8.5800000000000001</v>
      </c>
      <c r="I99" s="223"/>
      <c r="J99" s="223"/>
      <c r="K99" s="224">
        <f>ROUND(P99*H99,2)</f>
        <v>0</v>
      </c>
      <c r="L99" s="220" t="s">
        <v>217</v>
      </c>
      <c r="M99" s="46"/>
      <c r="N99" s="225" t="s">
        <v>22</v>
      </c>
      <c r="O99" s="226" t="s">
        <v>46</v>
      </c>
      <c r="P99" s="227">
        <f>I99+J99</f>
        <v>0</v>
      </c>
      <c r="Q99" s="227">
        <f>ROUND(I99*H99,2)</f>
        <v>0</v>
      </c>
      <c r="R99" s="227">
        <f>ROUND(J99*H99,2)</f>
        <v>0</v>
      </c>
      <c r="S99" s="86"/>
      <c r="T99" s="228">
        <f>S99*H99</f>
        <v>0</v>
      </c>
      <c r="U99" s="228">
        <v>0.033579999999999999</v>
      </c>
      <c r="V99" s="228">
        <f>U99*H99</f>
        <v>0.28811639999999999</v>
      </c>
      <c r="W99" s="228">
        <v>0</v>
      </c>
      <c r="X99" s="229">
        <f>W99*H99</f>
        <v>0</v>
      </c>
      <c r="Y99" s="40"/>
      <c r="Z99" s="40"/>
      <c r="AA99" s="40"/>
      <c r="AB99" s="40"/>
      <c r="AC99" s="40"/>
      <c r="AD99" s="40"/>
      <c r="AE99" s="40"/>
      <c r="AR99" s="230" t="s">
        <v>218</v>
      </c>
      <c r="AT99" s="230" t="s">
        <v>213</v>
      </c>
      <c r="AU99" s="230" t="s">
        <v>86</v>
      </c>
      <c r="AY99" s="19" t="s">
        <v>211</v>
      </c>
      <c r="BE99" s="231">
        <f>IF(O99="základní",K99,0)</f>
        <v>0</v>
      </c>
      <c r="BF99" s="231">
        <f>IF(O99="snížená",K99,0)</f>
        <v>0</v>
      </c>
      <c r="BG99" s="231">
        <f>IF(O99="zákl. přenesená",K99,0)</f>
        <v>0</v>
      </c>
      <c r="BH99" s="231">
        <f>IF(O99="sníž. přenesená",K99,0)</f>
        <v>0</v>
      </c>
      <c r="BI99" s="231">
        <f>IF(O99="nulová",K99,0)</f>
        <v>0</v>
      </c>
      <c r="BJ99" s="19" t="s">
        <v>84</v>
      </c>
      <c r="BK99" s="231">
        <f>ROUND(P99*H99,2)</f>
        <v>0</v>
      </c>
      <c r="BL99" s="19" t="s">
        <v>218</v>
      </c>
      <c r="BM99" s="230" t="s">
        <v>3764</v>
      </c>
    </row>
    <row r="100" s="2" customFormat="1">
      <c r="A100" s="40"/>
      <c r="B100" s="41"/>
      <c r="C100" s="42"/>
      <c r="D100" s="232" t="s">
        <v>220</v>
      </c>
      <c r="E100" s="42"/>
      <c r="F100" s="233" t="s">
        <v>925</v>
      </c>
      <c r="G100" s="42"/>
      <c r="H100" s="42"/>
      <c r="I100" s="234"/>
      <c r="J100" s="234"/>
      <c r="K100" s="42"/>
      <c r="L100" s="42"/>
      <c r="M100" s="46"/>
      <c r="N100" s="235"/>
      <c r="O100" s="236"/>
      <c r="P100" s="86"/>
      <c r="Q100" s="86"/>
      <c r="R100" s="86"/>
      <c r="S100" s="86"/>
      <c r="T100" s="86"/>
      <c r="U100" s="86"/>
      <c r="V100" s="86"/>
      <c r="W100" s="86"/>
      <c r="X100" s="87"/>
      <c r="Y100" s="40"/>
      <c r="Z100" s="40"/>
      <c r="AA100" s="40"/>
      <c r="AB100" s="40"/>
      <c r="AC100" s="40"/>
      <c r="AD100" s="40"/>
      <c r="AE100" s="40"/>
      <c r="AT100" s="19" t="s">
        <v>220</v>
      </c>
      <c r="AU100" s="19" t="s">
        <v>86</v>
      </c>
    </row>
    <row r="101" s="13" customFormat="1">
      <c r="A101" s="13"/>
      <c r="B101" s="237"/>
      <c r="C101" s="238"/>
      <c r="D101" s="232" t="s">
        <v>222</v>
      </c>
      <c r="E101" s="239" t="s">
        <v>22</v>
      </c>
      <c r="F101" s="240" t="s">
        <v>3765</v>
      </c>
      <c r="G101" s="238"/>
      <c r="H101" s="241">
        <v>8.5800000000000001</v>
      </c>
      <c r="I101" s="242"/>
      <c r="J101" s="242"/>
      <c r="K101" s="238"/>
      <c r="L101" s="238"/>
      <c r="M101" s="243"/>
      <c r="N101" s="244"/>
      <c r="O101" s="245"/>
      <c r="P101" s="245"/>
      <c r="Q101" s="245"/>
      <c r="R101" s="245"/>
      <c r="S101" s="245"/>
      <c r="T101" s="245"/>
      <c r="U101" s="245"/>
      <c r="V101" s="245"/>
      <c r="W101" s="245"/>
      <c r="X101" s="246"/>
      <c r="Y101" s="13"/>
      <c r="Z101" s="13"/>
      <c r="AA101" s="13"/>
      <c r="AB101" s="13"/>
      <c r="AC101" s="13"/>
      <c r="AD101" s="13"/>
      <c r="AE101" s="13"/>
      <c r="AT101" s="247" t="s">
        <v>222</v>
      </c>
      <c r="AU101" s="247" t="s">
        <v>86</v>
      </c>
      <c r="AV101" s="13" t="s">
        <v>86</v>
      </c>
      <c r="AW101" s="13" t="s">
        <v>5</v>
      </c>
      <c r="AX101" s="13" t="s">
        <v>77</v>
      </c>
      <c r="AY101" s="247" t="s">
        <v>211</v>
      </c>
    </row>
    <row r="102" s="14" customFormat="1">
      <c r="A102" s="14"/>
      <c r="B102" s="248"/>
      <c r="C102" s="249"/>
      <c r="D102" s="232" t="s">
        <v>222</v>
      </c>
      <c r="E102" s="250" t="s">
        <v>22</v>
      </c>
      <c r="F102" s="251" t="s">
        <v>3766</v>
      </c>
      <c r="G102" s="249"/>
      <c r="H102" s="252">
        <v>8.5800000000000001</v>
      </c>
      <c r="I102" s="253"/>
      <c r="J102" s="253"/>
      <c r="K102" s="249"/>
      <c r="L102" s="249"/>
      <c r="M102" s="254"/>
      <c r="N102" s="255"/>
      <c r="O102" s="256"/>
      <c r="P102" s="256"/>
      <c r="Q102" s="256"/>
      <c r="R102" s="256"/>
      <c r="S102" s="256"/>
      <c r="T102" s="256"/>
      <c r="U102" s="256"/>
      <c r="V102" s="256"/>
      <c r="W102" s="256"/>
      <c r="X102" s="257"/>
      <c r="Y102" s="14"/>
      <c r="Z102" s="14"/>
      <c r="AA102" s="14"/>
      <c r="AB102" s="14"/>
      <c r="AC102" s="14"/>
      <c r="AD102" s="14"/>
      <c r="AE102" s="14"/>
      <c r="AT102" s="258" t="s">
        <v>222</v>
      </c>
      <c r="AU102" s="258" t="s">
        <v>86</v>
      </c>
      <c r="AV102" s="14" t="s">
        <v>218</v>
      </c>
      <c r="AW102" s="14" t="s">
        <v>5</v>
      </c>
      <c r="AX102" s="14" t="s">
        <v>84</v>
      </c>
      <c r="AY102" s="258" t="s">
        <v>211</v>
      </c>
    </row>
    <row r="103" s="2" customFormat="1" ht="24.15" customHeight="1">
      <c r="A103" s="40"/>
      <c r="B103" s="41"/>
      <c r="C103" s="218" t="s">
        <v>86</v>
      </c>
      <c r="D103" s="218" t="s">
        <v>213</v>
      </c>
      <c r="E103" s="219" t="s">
        <v>944</v>
      </c>
      <c r="F103" s="220" t="s">
        <v>945</v>
      </c>
      <c r="G103" s="221" t="s">
        <v>272</v>
      </c>
      <c r="H103" s="222">
        <v>32</v>
      </c>
      <c r="I103" s="223"/>
      <c r="J103" s="223"/>
      <c r="K103" s="224">
        <f>ROUND(P103*H103,2)</f>
        <v>0</v>
      </c>
      <c r="L103" s="220" t="s">
        <v>217</v>
      </c>
      <c r="M103" s="46"/>
      <c r="N103" s="225" t="s">
        <v>22</v>
      </c>
      <c r="O103" s="226" t="s">
        <v>46</v>
      </c>
      <c r="P103" s="227">
        <f>I103+J103</f>
        <v>0</v>
      </c>
      <c r="Q103" s="227">
        <f>ROUND(I103*H103,2)</f>
        <v>0</v>
      </c>
      <c r="R103" s="227">
        <f>ROUND(J103*H103,2)</f>
        <v>0</v>
      </c>
      <c r="S103" s="86"/>
      <c r="T103" s="228">
        <f>S103*H103</f>
        <v>0</v>
      </c>
      <c r="U103" s="228">
        <v>0</v>
      </c>
      <c r="V103" s="228">
        <f>U103*H103</f>
        <v>0</v>
      </c>
      <c r="W103" s="228">
        <v>0</v>
      </c>
      <c r="X103" s="229">
        <f>W103*H103</f>
        <v>0</v>
      </c>
      <c r="Y103" s="40"/>
      <c r="Z103" s="40"/>
      <c r="AA103" s="40"/>
      <c r="AB103" s="40"/>
      <c r="AC103" s="40"/>
      <c r="AD103" s="40"/>
      <c r="AE103" s="40"/>
      <c r="AR103" s="230" t="s">
        <v>218</v>
      </c>
      <c r="AT103" s="230" t="s">
        <v>213</v>
      </c>
      <c r="AU103" s="230" t="s">
        <v>86</v>
      </c>
      <c r="AY103" s="19" t="s">
        <v>211</v>
      </c>
      <c r="BE103" s="231">
        <f>IF(O103="základní",K103,0)</f>
        <v>0</v>
      </c>
      <c r="BF103" s="231">
        <f>IF(O103="snížená",K103,0)</f>
        <v>0</v>
      </c>
      <c r="BG103" s="231">
        <f>IF(O103="zákl. přenesená",K103,0)</f>
        <v>0</v>
      </c>
      <c r="BH103" s="231">
        <f>IF(O103="sníž. přenesená",K103,0)</f>
        <v>0</v>
      </c>
      <c r="BI103" s="231">
        <f>IF(O103="nulová",K103,0)</f>
        <v>0</v>
      </c>
      <c r="BJ103" s="19" t="s">
        <v>84</v>
      </c>
      <c r="BK103" s="231">
        <f>ROUND(P103*H103,2)</f>
        <v>0</v>
      </c>
      <c r="BL103" s="19" t="s">
        <v>218</v>
      </c>
      <c r="BM103" s="230" t="s">
        <v>3767</v>
      </c>
    </row>
    <row r="104" s="2" customFormat="1">
      <c r="A104" s="40"/>
      <c r="B104" s="41"/>
      <c r="C104" s="42"/>
      <c r="D104" s="232" t="s">
        <v>220</v>
      </c>
      <c r="E104" s="42"/>
      <c r="F104" s="233" t="s">
        <v>947</v>
      </c>
      <c r="G104" s="42"/>
      <c r="H104" s="42"/>
      <c r="I104" s="234"/>
      <c r="J104" s="234"/>
      <c r="K104" s="42"/>
      <c r="L104" s="42"/>
      <c r="M104" s="46"/>
      <c r="N104" s="235"/>
      <c r="O104" s="236"/>
      <c r="P104" s="86"/>
      <c r="Q104" s="86"/>
      <c r="R104" s="86"/>
      <c r="S104" s="86"/>
      <c r="T104" s="86"/>
      <c r="U104" s="86"/>
      <c r="V104" s="86"/>
      <c r="W104" s="86"/>
      <c r="X104" s="87"/>
      <c r="Y104" s="40"/>
      <c r="Z104" s="40"/>
      <c r="AA104" s="40"/>
      <c r="AB104" s="40"/>
      <c r="AC104" s="40"/>
      <c r="AD104" s="40"/>
      <c r="AE104" s="40"/>
      <c r="AT104" s="19" t="s">
        <v>220</v>
      </c>
      <c r="AU104" s="19" t="s">
        <v>86</v>
      </c>
    </row>
    <row r="105" s="13" customFormat="1">
      <c r="A105" s="13"/>
      <c r="B105" s="237"/>
      <c r="C105" s="238"/>
      <c r="D105" s="232" t="s">
        <v>222</v>
      </c>
      <c r="E105" s="239" t="s">
        <v>22</v>
      </c>
      <c r="F105" s="240" t="s">
        <v>3768</v>
      </c>
      <c r="G105" s="238"/>
      <c r="H105" s="241">
        <v>32</v>
      </c>
      <c r="I105" s="242"/>
      <c r="J105" s="242"/>
      <c r="K105" s="238"/>
      <c r="L105" s="238"/>
      <c r="M105" s="243"/>
      <c r="N105" s="244"/>
      <c r="O105" s="245"/>
      <c r="P105" s="245"/>
      <c r="Q105" s="245"/>
      <c r="R105" s="245"/>
      <c r="S105" s="245"/>
      <c r="T105" s="245"/>
      <c r="U105" s="245"/>
      <c r="V105" s="245"/>
      <c r="W105" s="245"/>
      <c r="X105" s="246"/>
      <c r="Y105" s="13"/>
      <c r="Z105" s="13"/>
      <c r="AA105" s="13"/>
      <c r="AB105" s="13"/>
      <c r="AC105" s="13"/>
      <c r="AD105" s="13"/>
      <c r="AE105" s="13"/>
      <c r="AT105" s="247" t="s">
        <v>222</v>
      </c>
      <c r="AU105" s="247" t="s">
        <v>86</v>
      </c>
      <c r="AV105" s="13" t="s">
        <v>86</v>
      </c>
      <c r="AW105" s="13" t="s">
        <v>5</v>
      </c>
      <c r="AX105" s="13" t="s">
        <v>77</v>
      </c>
      <c r="AY105" s="247" t="s">
        <v>211</v>
      </c>
    </row>
    <row r="106" s="14" customFormat="1">
      <c r="A106" s="14"/>
      <c r="B106" s="248"/>
      <c r="C106" s="249"/>
      <c r="D106" s="232" t="s">
        <v>222</v>
      </c>
      <c r="E106" s="250" t="s">
        <v>22</v>
      </c>
      <c r="F106" s="251" t="s">
        <v>331</v>
      </c>
      <c r="G106" s="249"/>
      <c r="H106" s="252">
        <v>32</v>
      </c>
      <c r="I106" s="253"/>
      <c r="J106" s="253"/>
      <c r="K106" s="249"/>
      <c r="L106" s="249"/>
      <c r="M106" s="254"/>
      <c r="N106" s="255"/>
      <c r="O106" s="256"/>
      <c r="P106" s="256"/>
      <c r="Q106" s="256"/>
      <c r="R106" s="256"/>
      <c r="S106" s="256"/>
      <c r="T106" s="256"/>
      <c r="U106" s="256"/>
      <c r="V106" s="256"/>
      <c r="W106" s="256"/>
      <c r="X106" s="257"/>
      <c r="Y106" s="14"/>
      <c r="Z106" s="14"/>
      <c r="AA106" s="14"/>
      <c r="AB106" s="14"/>
      <c r="AC106" s="14"/>
      <c r="AD106" s="14"/>
      <c r="AE106" s="14"/>
      <c r="AT106" s="258" t="s">
        <v>222</v>
      </c>
      <c r="AU106" s="258" t="s">
        <v>86</v>
      </c>
      <c r="AV106" s="14" t="s">
        <v>218</v>
      </c>
      <c r="AW106" s="14" t="s">
        <v>5</v>
      </c>
      <c r="AX106" s="14" t="s">
        <v>84</v>
      </c>
      <c r="AY106" s="258" t="s">
        <v>211</v>
      </c>
    </row>
    <row r="107" s="2" customFormat="1" ht="24.15" customHeight="1">
      <c r="A107" s="40"/>
      <c r="B107" s="41"/>
      <c r="C107" s="218" t="s">
        <v>229</v>
      </c>
      <c r="D107" s="218" t="s">
        <v>213</v>
      </c>
      <c r="E107" s="219" t="s">
        <v>1802</v>
      </c>
      <c r="F107" s="220" t="s">
        <v>1803</v>
      </c>
      <c r="G107" s="221" t="s">
        <v>272</v>
      </c>
      <c r="H107" s="222">
        <v>50</v>
      </c>
      <c r="I107" s="223"/>
      <c r="J107" s="223"/>
      <c r="K107" s="224">
        <f>ROUND(P107*H107,2)</f>
        <v>0</v>
      </c>
      <c r="L107" s="220" t="s">
        <v>217</v>
      </c>
      <c r="M107" s="46"/>
      <c r="N107" s="225" t="s">
        <v>22</v>
      </c>
      <c r="O107" s="226" t="s">
        <v>46</v>
      </c>
      <c r="P107" s="227">
        <f>I107+J107</f>
        <v>0</v>
      </c>
      <c r="Q107" s="227">
        <f>ROUND(I107*H107,2)</f>
        <v>0</v>
      </c>
      <c r="R107" s="227">
        <f>ROUND(J107*H107,2)</f>
        <v>0</v>
      </c>
      <c r="S107" s="86"/>
      <c r="T107" s="228">
        <f>S107*H107</f>
        <v>0</v>
      </c>
      <c r="U107" s="228">
        <v>0</v>
      </c>
      <c r="V107" s="228">
        <f>U107*H107</f>
        <v>0</v>
      </c>
      <c r="W107" s="228">
        <v>0</v>
      </c>
      <c r="X107" s="229">
        <f>W107*H107</f>
        <v>0</v>
      </c>
      <c r="Y107" s="40"/>
      <c r="Z107" s="40"/>
      <c r="AA107" s="40"/>
      <c r="AB107" s="40"/>
      <c r="AC107" s="40"/>
      <c r="AD107" s="40"/>
      <c r="AE107" s="40"/>
      <c r="AR107" s="230" t="s">
        <v>218</v>
      </c>
      <c r="AT107" s="230" t="s">
        <v>213</v>
      </c>
      <c r="AU107" s="230" t="s">
        <v>86</v>
      </c>
      <c r="AY107" s="19" t="s">
        <v>211</v>
      </c>
      <c r="BE107" s="231">
        <f>IF(O107="základní",K107,0)</f>
        <v>0</v>
      </c>
      <c r="BF107" s="231">
        <f>IF(O107="snížená",K107,0)</f>
        <v>0</v>
      </c>
      <c r="BG107" s="231">
        <f>IF(O107="zákl. přenesená",K107,0)</f>
        <v>0</v>
      </c>
      <c r="BH107" s="231">
        <f>IF(O107="sníž. přenesená",K107,0)</f>
        <v>0</v>
      </c>
      <c r="BI107" s="231">
        <f>IF(O107="nulová",K107,0)</f>
        <v>0</v>
      </c>
      <c r="BJ107" s="19" t="s">
        <v>84</v>
      </c>
      <c r="BK107" s="231">
        <f>ROUND(P107*H107,2)</f>
        <v>0</v>
      </c>
      <c r="BL107" s="19" t="s">
        <v>218</v>
      </c>
      <c r="BM107" s="230" t="s">
        <v>3769</v>
      </c>
    </row>
    <row r="108" s="2" customFormat="1">
      <c r="A108" s="40"/>
      <c r="B108" s="41"/>
      <c r="C108" s="42"/>
      <c r="D108" s="232" t="s">
        <v>220</v>
      </c>
      <c r="E108" s="42"/>
      <c r="F108" s="233" t="s">
        <v>1805</v>
      </c>
      <c r="G108" s="42"/>
      <c r="H108" s="42"/>
      <c r="I108" s="234"/>
      <c r="J108" s="234"/>
      <c r="K108" s="42"/>
      <c r="L108" s="42"/>
      <c r="M108" s="46"/>
      <c r="N108" s="235"/>
      <c r="O108" s="236"/>
      <c r="P108" s="86"/>
      <c r="Q108" s="86"/>
      <c r="R108" s="86"/>
      <c r="S108" s="86"/>
      <c r="T108" s="86"/>
      <c r="U108" s="86"/>
      <c r="V108" s="86"/>
      <c r="W108" s="86"/>
      <c r="X108" s="87"/>
      <c r="Y108" s="40"/>
      <c r="Z108" s="40"/>
      <c r="AA108" s="40"/>
      <c r="AB108" s="40"/>
      <c r="AC108" s="40"/>
      <c r="AD108" s="40"/>
      <c r="AE108" s="40"/>
      <c r="AT108" s="19" t="s">
        <v>220</v>
      </c>
      <c r="AU108" s="19" t="s">
        <v>86</v>
      </c>
    </row>
    <row r="109" s="13" customFormat="1">
      <c r="A109" s="13"/>
      <c r="B109" s="237"/>
      <c r="C109" s="238"/>
      <c r="D109" s="232" t="s">
        <v>222</v>
      </c>
      <c r="E109" s="239" t="s">
        <v>22</v>
      </c>
      <c r="F109" s="240" t="s">
        <v>3770</v>
      </c>
      <c r="G109" s="238"/>
      <c r="H109" s="241">
        <v>50</v>
      </c>
      <c r="I109" s="242"/>
      <c r="J109" s="242"/>
      <c r="K109" s="238"/>
      <c r="L109" s="238"/>
      <c r="M109" s="243"/>
      <c r="N109" s="244"/>
      <c r="O109" s="245"/>
      <c r="P109" s="245"/>
      <c r="Q109" s="245"/>
      <c r="R109" s="245"/>
      <c r="S109" s="245"/>
      <c r="T109" s="245"/>
      <c r="U109" s="245"/>
      <c r="V109" s="245"/>
      <c r="W109" s="245"/>
      <c r="X109" s="246"/>
      <c r="Y109" s="13"/>
      <c r="Z109" s="13"/>
      <c r="AA109" s="13"/>
      <c r="AB109" s="13"/>
      <c r="AC109" s="13"/>
      <c r="AD109" s="13"/>
      <c r="AE109" s="13"/>
      <c r="AT109" s="247" t="s">
        <v>222</v>
      </c>
      <c r="AU109" s="247" t="s">
        <v>86</v>
      </c>
      <c r="AV109" s="13" t="s">
        <v>86</v>
      </c>
      <c r="AW109" s="13" t="s">
        <v>5</v>
      </c>
      <c r="AX109" s="13" t="s">
        <v>84</v>
      </c>
      <c r="AY109" s="247" t="s">
        <v>211</v>
      </c>
    </row>
    <row r="110" s="2" customFormat="1" ht="24.15" customHeight="1">
      <c r="A110" s="40"/>
      <c r="B110" s="41"/>
      <c r="C110" s="218" t="s">
        <v>218</v>
      </c>
      <c r="D110" s="218" t="s">
        <v>213</v>
      </c>
      <c r="E110" s="219" t="s">
        <v>949</v>
      </c>
      <c r="F110" s="220" t="s">
        <v>950</v>
      </c>
      <c r="G110" s="221" t="s">
        <v>345</v>
      </c>
      <c r="H110" s="222">
        <v>34.399999999999999</v>
      </c>
      <c r="I110" s="223"/>
      <c r="J110" s="223"/>
      <c r="K110" s="224">
        <f>ROUND(P110*H110,2)</f>
        <v>0</v>
      </c>
      <c r="L110" s="220" t="s">
        <v>217</v>
      </c>
      <c r="M110" s="46"/>
      <c r="N110" s="225" t="s">
        <v>22</v>
      </c>
      <c r="O110" s="226" t="s">
        <v>46</v>
      </c>
      <c r="P110" s="227">
        <f>I110+J110</f>
        <v>0</v>
      </c>
      <c r="Q110" s="227">
        <f>ROUND(I110*H110,2)</f>
        <v>0</v>
      </c>
      <c r="R110" s="227">
        <f>ROUND(J110*H110,2)</f>
        <v>0</v>
      </c>
      <c r="S110" s="86"/>
      <c r="T110" s="228">
        <f>S110*H110</f>
        <v>0</v>
      </c>
      <c r="U110" s="228">
        <v>0.0015</v>
      </c>
      <c r="V110" s="228">
        <f>U110*H110</f>
        <v>0.0516</v>
      </c>
      <c r="W110" s="228">
        <v>0</v>
      </c>
      <c r="X110" s="229">
        <f>W110*H110</f>
        <v>0</v>
      </c>
      <c r="Y110" s="40"/>
      <c r="Z110" s="40"/>
      <c r="AA110" s="40"/>
      <c r="AB110" s="40"/>
      <c r="AC110" s="40"/>
      <c r="AD110" s="40"/>
      <c r="AE110" s="40"/>
      <c r="AR110" s="230" t="s">
        <v>218</v>
      </c>
      <c r="AT110" s="230" t="s">
        <v>213</v>
      </c>
      <c r="AU110" s="230" t="s">
        <v>86</v>
      </c>
      <c r="AY110" s="19" t="s">
        <v>211</v>
      </c>
      <c r="BE110" s="231">
        <f>IF(O110="základní",K110,0)</f>
        <v>0</v>
      </c>
      <c r="BF110" s="231">
        <f>IF(O110="snížená",K110,0)</f>
        <v>0</v>
      </c>
      <c r="BG110" s="231">
        <f>IF(O110="zákl. přenesená",K110,0)</f>
        <v>0</v>
      </c>
      <c r="BH110" s="231">
        <f>IF(O110="sníž. přenesená",K110,0)</f>
        <v>0</v>
      </c>
      <c r="BI110" s="231">
        <f>IF(O110="nulová",K110,0)</f>
        <v>0</v>
      </c>
      <c r="BJ110" s="19" t="s">
        <v>84</v>
      </c>
      <c r="BK110" s="231">
        <f>ROUND(P110*H110,2)</f>
        <v>0</v>
      </c>
      <c r="BL110" s="19" t="s">
        <v>218</v>
      </c>
      <c r="BM110" s="230" t="s">
        <v>3771</v>
      </c>
    </row>
    <row r="111" s="2" customFormat="1">
      <c r="A111" s="40"/>
      <c r="B111" s="41"/>
      <c r="C111" s="42"/>
      <c r="D111" s="232" t="s">
        <v>220</v>
      </c>
      <c r="E111" s="42"/>
      <c r="F111" s="233" t="s">
        <v>952</v>
      </c>
      <c r="G111" s="42"/>
      <c r="H111" s="42"/>
      <c r="I111" s="234"/>
      <c r="J111" s="234"/>
      <c r="K111" s="42"/>
      <c r="L111" s="42"/>
      <c r="M111" s="46"/>
      <c r="N111" s="235"/>
      <c r="O111" s="236"/>
      <c r="P111" s="86"/>
      <c r="Q111" s="86"/>
      <c r="R111" s="86"/>
      <c r="S111" s="86"/>
      <c r="T111" s="86"/>
      <c r="U111" s="86"/>
      <c r="V111" s="86"/>
      <c r="W111" s="86"/>
      <c r="X111" s="87"/>
      <c r="Y111" s="40"/>
      <c r="Z111" s="40"/>
      <c r="AA111" s="40"/>
      <c r="AB111" s="40"/>
      <c r="AC111" s="40"/>
      <c r="AD111" s="40"/>
      <c r="AE111" s="40"/>
      <c r="AT111" s="19" t="s">
        <v>220</v>
      </c>
      <c r="AU111" s="19" t="s">
        <v>86</v>
      </c>
    </row>
    <row r="112" s="13" customFormat="1">
      <c r="A112" s="13"/>
      <c r="B112" s="237"/>
      <c r="C112" s="238"/>
      <c r="D112" s="232" t="s">
        <v>222</v>
      </c>
      <c r="E112" s="239" t="s">
        <v>22</v>
      </c>
      <c r="F112" s="240" t="s">
        <v>3772</v>
      </c>
      <c r="G112" s="238"/>
      <c r="H112" s="241">
        <v>34.399999999999999</v>
      </c>
      <c r="I112" s="242"/>
      <c r="J112" s="242"/>
      <c r="K112" s="238"/>
      <c r="L112" s="238"/>
      <c r="M112" s="243"/>
      <c r="N112" s="244"/>
      <c r="O112" s="245"/>
      <c r="P112" s="245"/>
      <c r="Q112" s="245"/>
      <c r="R112" s="245"/>
      <c r="S112" s="245"/>
      <c r="T112" s="245"/>
      <c r="U112" s="245"/>
      <c r="V112" s="245"/>
      <c r="W112" s="245"/>
      <c r="X112" s="246"/>
      <c r="Y112" s="13"/>
      <c r="Z112" s="13"/>
      <c r="AA112" s="13"/>
      <c r="AB112" s="13"/>
      <c r="AC112" s="13"/>
      <c r="AD112" s="13"/>
      <c r="AE112" s="13"/>
      <c r="AT112" s="247" t="s">
        <v>222</v>
      </c>
      <c r="AU112" s="247" t="s">
        <v>86</v>
      </c>
      <c r="AV112" s="13" t="s">
        <v>86</v>
      </c>
      <c r="AW112" s="13" t="s">
        <v>5</v>
      </c>
      <c r="AX112" s="13" t="s">
        <v>77</v>
      </c>
      <c r="AY112" s="247" t="s">
        <v>211</v>
      </c>
    </row>
    <row r="113" s="14" customFormat="1">
      <c r="A113" s="14"/>
      <c r="B113" s="248"/>
      <c r="C113" s="249"/>
      <c r="D113" s="232" t="s">
        <v>222</v>
      </c>
      <c r="E113" s="250" t="s">
        <v>22</v>
      </c>
      <c r="F113" s="251" t="s">
        <v>3766</v>
      </c>
      <c r="G113" s="249"/>
      <c r="H113" s="252">
        <v>34.399999999999999</v>
      </c>
      <c r="I113" s="253"/>
      <c r="J113" s="253"/>
      <c r="K113" s="249"/>
      <c r="L113" s="249"/>
      <c r="M113" s="254"/>
      <c r="N113" s="255"/>
      <c r="O113" s="256"/>
      <c r="P113" s="256"/>
      <c r="Q113" s="256"/>
      <c r="R113" s="256"/>
      <c r="S113" s="256"/>
      <c r="T113" s="256"/>
      <c r="U113" s="256"/>
      <c r="V113" s="256"/>
      <c r="W113" s="256"/>
      <c r="X113" s="257"/>
      <c r="Y113" s="14"/>
      <c r="Z113" s="14"/>
      <c r="AA113" s="14"/>
      <c r="AB113" s="14"/>
      <c r="AC113" s="14"/>
      <c r="AD113" s="14"/>
      <c r="AE113" s="14"/>
      <c r="AT113" s="258" t="s">
        <v>222</v>
      </c>
      <c r="AU113" s="258" t="s">
        <v>86</v>
      </c>
      <c r="AV113" s="14" t="s">
        <v>218</v>
      </c>
      <c r="AW113" s="14" t="s">
        <v>5</v>
      </c>
      <c r="AX113" s="14" t="s">
        <v>84</v>
      </c>
      <c r="AY113" s="258" t="s">
        <v>211</v>
      </c>
    </row>
    <row r="114" s="2" customFormat="1" ht="24.15" customHeight="1">
      <c r="A114" s="40"/>
      <c r="B114" s="41"/>
      <c r="C114" s="218" t="s">
        <v>240</v>
      </c>
      <c r="D114" s="218" t="s">
        <v>213</v>
      </c>
      <c r="E114" s="219" t="s">
        <v>3773</v>
      </c>
      <c r="F114" s="220" t="s">
        <v>3774</v>
      </c>
      <c r="G114" s="221" t="s">
        <v>272</v>
      </c>
      <c r="H114" s="222">
        <v>4.9299999999999997</v>
      </c>
      <c r="I114" s="223"/>
      <c r="J114" s="223"/>
      <c r="K114" s="224">
        <f>ROUND(P114*H114,2)</f>
        <v>0</v>
      </c>
      <c r="L114" s="220" t="s">
        <v>217</v>
      </c>
      <c r="M114" s="46"/>
      <c r="N114" s="225" t="s">
        <v>22</v>
      </c>
      <c r="O114" s="226" t="s">
        <v>46</v>
      </c>
      <c r="P114" s="227">
        <f>I114+J114</f>
        <v>0</v>
      </c>
      <c r="Q114" s="227">
        <f>ROUND(I114*H114,2)</f>
        <v>0</v>
      </c>
      <c r="R114" s="227">
        <f>ROUND(J114*H114,2)</f>
        <v>0</v>
      </c>
      <c r="S114" s="86"/>
      <c r="T114" s="228">
        <f>S114*H114</f>
        <v>0</v>
      </c>
      <c r="U114" s="228">
        <v>0.105</v>
      </c>
      <c r="V114" s="228">
        <f>U114*H114</f>
        <v>0.51764999999999994</v>
      </c>
      <c r="W114" s="228">
        <v>0</v>
      </c>
      <c r="X114" s="229">
        <f>W114*H114</f>
        <v>0</v>
      </c>
      <c r="Y114" s="40"/>
      <c r="Z114" s="40"/>
      <c r="AA114" s="40"/>
      <c r="AB114" s="40"/>
      <c r="AC114" s="40"/>
      <c r="AD114" s="40"/>
      <c r="AE114" s="40"/>
      <c r="AR114" s="230" t="s">
        <v>218</v>
      </c>
      <c r="AT114" s="230" t="s">
        <v>213</v>
      </c>
      <c r="AU114" s="230" t="s">
        <v>86</v>
      </c>
      <c r="AY114" s="19" t="s">
        <v>211</v>
      </c>
      <c r="BE114" s="231">
        <f>IF(O114="základní",K114,0)</f>
        <v>0</v>
      </c>
      <c r="BF114" s="231">
        <f>IF(O114="snížená",K114,0)</f>
        <v>0</v>
      </c>
      <c r="BG114" s="231">
        <f>IF(O114="zákl. přenesená",K114,0)</f>
        <v>0</v>
      </c>
      <c r="BH114" s="231">
        <f>IF(O114="sníž. přenesená",K114,0)</f>
        <v>0</v>
      </c>
      <c r="BI114" s="231">
        <f>IF(O114="nulová",K114,0)</f>
        <v>0</v>
      </c>
      <c r="BJ114" s="19" t="s">
        <v>84</v>
      </c>
      <c r="BK114" s="231">
        <f>ROUND(P114*H114,2)</f>
        <v>0</v>
      </c>
      <c r="BL114" s="19" t="s">
        <v>218</v>
      </c>
      <c r="BM114" s="230" t="s">
        <v>3775</v>
      </c>
    </row>
    <row r="115" s="2" customFormat="1">
      <c r="A115" s="40"/>
      <c r="B115" s="41"/>
      <c r="C115" s="42"/>
      <c r="D115" s="232" t="s">
        <v>220</v>
      </c>
      <c r="E115" s="42"/>
      <c r="F115" s="233" t="s">
        <v>3776</v>
      </c>
      <c r="G115" s="42"/>
      <c r="H115" s="42"/>
      <c r="I115" s="234"/>
      <c r="J115" s="234"/>
      <c r="K115" s="42"/>
      <c r="L115" s="42"/>
      <c r="M115" s="46"/>
      <c r="N115" s="235"/>
      <c r="O115" s="236"/>
      <c r="P115" s="86"/>
      <c r="Q115" s="86"/>
      <c r="R115" s="86"/>
      <c r="S115" s="86"/>
      <c r="T115" s="86"/>
      <c r="U115" s="86"/>
      <c r="V115" s="86"/>
      <c r="W115" s="86"/>
      <c r="X115" s="87"/>
      <c r="Y115" s="40"/>
      <c r="Z115" s="40"/>
      <c r="AA115" s="40"/>
      <c r="AB115" s="40"/>
      <c r="AC115" s="40"/>
      <c r="AD115" s="40"/>
      <c r="AE115" s="40"/>
      <c r="AT115" s="19" t="s">
        <v>220</v>
      </c>
      <c r="AU115" s="19" t="s">
        <v>86</v>
      </c>
    </row>
    <row r="116" s="13" customFormat="1">
      <c r="A116" s="13"/>
      <c r="B116" s="237"/>
      <c r="C116" s="238"/>
      <c r="D116" s="232" t="s">
        <v>222</v>
      </c>
      <c r="E116" s="239" t="s">
        <v>22</v>
      </c>
      <c r="F116" s="240" t="s">
        <v>3777</v>
      </c>
      <c r="G116" s="238"/>
      <c r="H116" s="241">
        <v>4.9299999999999997</v>
      </c>
      <c r="I116" s="242"/>
      <c r="J116" s="242"/>
      <c r="K116" s="238"/>
      <c r="L116" s="238"/>
      <c r="M116" s="243"/>
      <c r="N116" s="244"/>
      <c r="O116" s="245"/>
      <c r="P116" s="245"/>
      <c r="Q116" s="245"/>
      <c r="R116" s="245"/>
      <c r="S116" s="245"/>
      <c r="T116" s="245"/>
      <c r="U116" s="245"/>
      <c r="V116" s="245"/>
      <c r="W116" s="245"/>
      <c r="X116" s="246"/>
      <c r="Y116" s="13"/>
      <c r="Z116" s="13"/>
      <c r="AA116" s="13"/>
      <c r="AB116" s="13"/>
      <c r="AC116" s="13"/>
      <c r="AD116" s="13"/>
      <c r="AE116" s="13"/>
      <c r="AT116" s="247" t="s">
        <v>222</v>
      </c>
      <c r="AU116" s="247" t="s">
        <v>86</v>
      </c>
      <c r="AV116" s="13" t="s">
        <v>86</v>
      </c>
      <c r="AW116" s="13" t="s">
        <v>5</v>
      </c>
      <c r="AX116" s="13" t="s">
        <v>77</v>
      </c>
      <c r="AY116" s="247" t="s">
        <v>211</v>
      </c>
    </row>
    <row r="117" s="14" customFormat="1">
      <c r="A117" s="14"/>
      <c r="B117" s="248"/>
      <c r="C117" s="249"/>
      <c r="D117" s="232" t="s">
        <v>222</v>
      </c>
      <c r="E117" s="250" t="s">
        <v>22</v>
      </c>
      <c r="F117" s="251" t="s">
        <v>331</v>
      </c>
      <c r="G117" s="249"/>
      <c r="H117" s="252">
        <v>4.9299999999999997</v>
      </c>
      <c r="I117" s="253"/>
      <c r="J117" s="253"/>
      <c r="K117" s="249"/>
      <c r="L117" s="249"/>
      <c r="M117" s="254"/>
      <c r="N117" s="255"/>
      <c r="O117" s="256"/>
      <c r="P117" s="256"/>
      <c r="Q117" s="256"/>
      <c r="R117" s="256"/>
      <c r="S117" s="256"/>
      <c r="T117" s="256"/>
      <c r="U117" s="256"/>
      <c r="V117" s="256"/>
      <c r="W117" s="256"/>
      <c r="X117" s="257"/>
      <c r="Y117" s="14"/>
      <c r="Z117" s="14"/>
      <c r="AA117" s="14"/>
      <c r="AB117" s="14"/>
      <c r="AC117" s="14"/>
      <c r="AD117" s="14"/>
      <c r="AE117" s="14"/>
      <c r="AT117" s="258" t="s">
        <v>222</v>
      </c>
      <c r="AU117" s="258" t="s">
        <v>86</v>
      </c>
      <c r="AV117" s="14" t="s">
        <v>218</v>
      </c>
      <c r="AW117" s="14" t="s">
        <v>5</v>
      </c>
      <c r="AX117" s="14" t="s">
        <v>84</v>
      </c>
      <c r="AY117" s="258" t="s">
        <v>211</v>
      </c>
    </row>
    <row r="118" s="2" customFormat="1" ht="16.5" customHeight="1">
      <c r="A118" s="40"/>
      <c r="B118" s="41"/>
      <c r="C118" s="218" t="s">
        <v>246</v>
      </c>
      <c r="D118" s="218" t="s">
        <v>213</v>
      </c>
      <c r="E118" s="219" t="s">
        <v>994</v>
      </c>
      <c r="F118" s="220" t="s">
        <v>3778</v>
      </c>
      <c r="G118" s="221" t="s">
        <v>345</v>
      </c>
      <c r="H118" s="222">
        <v>34.399999999999999</v>
      </c>
      <c r="I118" s="223"/>
      <c r="J118" s="223"/>
      <c r="K118" s="224">
        <f>ROUND(P118*H118,2)</f>
        <v>0</v>
      </c>
      <c r="L118" s="220" t="s">
        <v>22</v>
      </c>
      <c r="M118" s="46"/>
      <c r="N118" s="225" t="s">
        <v>22</v>
      </c>
      <c r="O118" s="226" t="s">
        <v>46</v>
      </c>
      <c r="P118" s="227">
        <f>I118+J118</f>
        <v>0</v>
      </c>
      <c r="Q118" s="227">
        <f>ROUND(I118*H118,2)</f>
        <v>0</v>
      </c>
      <c r="R118" s="227">
        <f>ROUND(J118*H118,2)</f>
        <v>0</v>
      </c>
      <c r="S118" s="86"/>
      <c r="T118" s="228">
        <f>S118*H118</f>
        <v>0</v>
      </c>
      <c r="U118" s="228">
        <v>0</v>
      </c>
      <c r="V118" s="228">
        <f>U118*H118</f>
        <v>0</v>
      </c>
      <c r="W118" s="228">
        <v>0</v>
      </c>
      <c r="X118" s="229">
        <f>W118*H118</f>
        <v>0</v>
      </c>
      <c r="Y118" s="40"/>
      <c r="Z118" s="40"/>
      <c r="AA118" s="40"/>
      <c r="AB118" s="40"/>
      <c r="AC118" s="40"/>
      <c r="AD118" s="40"/>
      <c r="AE118" s="40"/>
      <c r="AR118" s="230" t="s">
        <v>218</v>
      </c>
      <c r="AT118" s="230" t="s">
        <v>213</v>
      </c>
      <c r="AU118" s="230" t="s">
        <v>86</v>
      </c>
      <c r="AY118" s="19" t="s">
        <v>211</v>
      </c>
      <c r="BE118" s="231">
        <f>IF(O118="základní",K118,0)</f>
        <v>0</v>
      </c>
      <c r="BF118" s="231">
        <f>IF(O118="snížená",K118,0)</f>
        <v>0</v>
      </c>
      <c r="BG118" s="231">
        <f>IF(O118="zákl. přenesená",K118,0)</f>
        <v>0</v>
      </c>
      <c r="BH118" s="231">
        <f>IF(O118="sníž. přenesená",K118,0)</f>
        <v>0</v>
      </c>
      <c r="BI118" s="231">
        <f>IF(O118="nulová",K118,0)</f>
        <v>0</v>
      </c>
      <c r="BJ118" s="19" t="s">
        <v>84</v>
      </c>
      <c r="BK118" s="231">
        <f>ROUND(P118*H118,2)</f>
        <v>0</v>
      </c>
      <c r="BL118" s="19" t="s">
        <v>218</v>
      </c>
      <c r="BM118" s="230" t="s">
        <v>3779</v>
      </c>
    </row>
    <row r="119" s="2" customFormat="1">
      <c r="A119" s="40"/>
      <c r="B119" s="41"/>
      <c r="C119" s="42"/>
      <c r="D119" s="232" t="s">
        <v>220</v>
      </c>
      <c r="E119" s="42"/>
      <c r="F119" s="233" t="s">
        <v>3778</v>
      </c>
      <c r="G119" s="42"/>
      <c r="H119" s="42"/>
      <c r="I119" s="234"/>
      <c r="J119" s="234"/>
      <c r="K119" s="42"/>
      <c r="L119" s="42"/>
      <c r="M119" s="46"/>
      <c r="N119" s="235"/>
      <c r="O119" s="236"/>
      <c r="P119" s="86"/>
      <c r="Q119" s="86"/>
      <c r="R119" s="86"/>
      <c r="S119" s="86"/>
      <c r="T119" s="86"/>
      <c r="U119" s="86"/>
      <c r="V119" s="86"/>
      <c r="W119" s="86"/>
      <c r="X119" s="87"/>
      <c r="Y119" s="40"/>
      <c r="Z119" s="40"/>
      <c r="AA119" s="40"/>
      <c r="AB119" s="40"/>
      <c r="AC119" s="40"/>
      <c r="AD119" s="40"/>
      <c r="AE119" s="40"/>
      <c r="AT119" s="19" t="s">
        <v>220</v>
      </c>
      <c r="AU119" s="19" t="s">
        <v>86</v>
      </c>
    </row>
    <row r="120" s="13" customFormat="1">
      <c r="A120" s="13"/>
      <c r="B120" s="237"/>
      <c r="C120" s="238"/>
      <c r="D120" s="232" t="s">
        <v>222</v>
      </c>
      <c r="E120" s="239" t="s">
        <v>22</v>
      </c>
      <c r="F120" s="240" t="s">
        <v>3772</v>
      </c>
      <c r="G120" s="238"/>
      <c r="H120" s="241">
        <v>34.399999999999999</v>
      </c>
      <c r="I120" s="242"/>
      <c r="J120" s="242"/>
      <c r="K120" s="238"/>
      <c r="L120" s="238"/>
      <c r="M120" s="243"/>
      <c r="N120" s="244"/>
      <c r="O120" s="245"/>
      <c r="P120" s="245"/>
      <c r="Q120" s="245"/>
      <c r="R120" s="245"/>
      <c r="S120" s="245"/>
      <c r="T120" s="245"/>
      <c r="U120" s="245"/>
      <c r="V120" s="245"/>
      <c r="W120" s="245"/>
      <c r="X120" s="246"/>
      <c r="Y120" s="13"/>
      <c r="Z120" s="13"/>
      <c r="AA120" s="13"/>
      <c r="AB120" s="13"/>
      <c r="AC120" s="13"/>
      <c r="AD120" s="13"/>
      <c r="AE120" s="13"/>
      <c r="AT120" s="247" t="s">
        <v>222</v>
      </c>
      <c r="AU120" s="247" t="s">
        <v>86</v>
      </c>
      <c r="AV120" s="13" t="s">
        <v>86</v>
      </c>
      <c r="AW120" s="13" t="s">
        <v>5</v>
      </c>
      <c r="AX120" s="13" t="s">
        <v>77</v>
      </c>
      <c r="AY120" s="247" t="s">
        <v>211</v>
      </c>
    </row>
    <row r="121" s="14" customFormat="1">
      <c r="A121" s="14"/>
      <c r="B121" s="248"/>
      <c r="C121" s="249"/>
      <c r="D121" s="232" t="s">
        <v>222</v>
      </c>
      <c r="E121" s="250" t="s">
        <v>22</v>
      </c>
      <c r="F121" s="251" t="s">
        <v>3766</v>
      </c>
      <c r="G121" s="249"/>
      <c r="H121" s="252">
        <v>34.399999999999999</v>
      </c>
      <c r="I121" s="253"/>
      <c r="J121" s="253"/>
      <c r="K121" s="249"/>
      <c r="L121" s="249"/>
      <c r="M121" s="254"/>
      <c r="N121" s="255"/>
      <c r="O121" s="256"/>
      <c r="P121" s="256"/>
      <c r="Q121" s="256"/>
      <c r="R121" s="256"/>
      <c r="S121" s="256"/>
      <c r="T121" s="256"/>
      <c r="U121" s="256"/>
      <c r="V121" s="256"/>
      <c r="W121" s="256"/>
      <c r="X121" s="257"/>
      <c r="Y121" s="14"/>
      <c r="Z121" s="14"/>
      <c r="AA121" s="14"/>
      <c r="AB121" s="14"/>
      <c r="AC121" s="14"/>
      <c r="AD121" s="14"/>
      <c r="AE121" s="14"/>
      <c r="AT121" s="258" t="s">
        <v>222</v>
      </c>
      <c r="AU121" s="258" t="s">
        <v>86</v>
      </c>
      <c r="AV121" s="14" t="s">
        <v>218</v>
      </c>
      <c r="AW121" s="14" t="s">
        <v>5</v>
      </c>
      <c r="AX121" s="14" t="s">
        <v>84</v>
      </c>
      <c r="AY121" s="258" t="s">
        <v>211</v>
      </c>
    </row>
    <row r="122" s="12" customFormat="1" ht="22.8" customHeight="1">
      <c r="A122" s="12"/>
      <c r="B122" s="201"/>
      <c r="C122" s="202"/>
      <c r="D122" s="203" t="s">
        <v>76</v>
      </c>
      <c r="E122" s="216" t="s">
        <v>263</v>
      </c>
      <c r="F122" s="216" t="s">
        <v>379</v>
      </c>
      <c r="G122" s="202"/>
      <c r="H122" s="202"/>
      <c r="I122" s="205"/>
      <c r="J122" s="205"/>
      <c r="K122" s="217">
        <f>BK122</f>
        <v>0</v>
      </c>
      <c r="L122" s="202"/>
      <c r="M122" s="207"/>
      <c r="N122" s="208"/>
      <c r="O122" s="209"/>
      <c r="P122" s="209"/>
      <c r="Q122" s="210">
        <f>SUM(Q123:Q130)</f>
        <v>0</v>
      </c>
      <c r="R122" s="210">
        <f>SUM(R123:R130)</f>
        <v>0</v>
      </c>
      <c r="S122" s="209"/>
      <c r="T122" s="211">
        <f>SUM(T123:T130)</f>
        <v>0</v>
      </c>
      <c r="U122" s="209"/>
      <c r="V122" s="211">
        <f>SUM(V123:V130)</f>
        <v>0.0025200000000000001</v>
      </c>
      <c r="W122" s="209"/>
      <c r="X122" s="212">
        <f>SUM(X123:X130)</f>
        <v>0.5289600000000001</v>
      </c>
      <c r="Y122" s="12"/>
      <c r="Z122" s="12"/>
      <c r="AA122" s="12"/>
      <c r="AB122" s="12"/>
      <c r="AC122" s="12"/>
      <c r="AD122" s="12"/>
      <c r="AE122" s="12"/>
      <c r="AR122" s="213" t="s">
        <v>84</v>
      </c>
      <c r="AT122" s="214" t="s">
        <v>76</v>
      </c>
      <c r="AU122" s="214" t="s">
        <v>84</v>
      </c>
      <c r="AY122" s="213" t="s">
        <v>211</v>
      </c>
      <c r="BK122" s="215">
        <f>SUM(BK123:BK130)</f>
        <v>0</v>
      </c>
    </row>
    <row r="123" s="2" customFormat="1" ht="24.15" customHeight="1">
      <c r="A123" s="40"/>
      <c r="B123" s="41"/>
      <c r="C123" s="218" t="s">
        <v>253</v>
      </c>
      <c r="D123" s="218" t="s">
        <v>213</v>
      </c>
      <c r="E123" s="219" t="s">
        <v>3780</v>
      </c>
      <c r="F123" s="220" t="s">
        <v>3781</v>
      </c>
      <c r="G123" s="221" t="s">
        <v>272</v>
      </c>
      <c r="H123" s="222">
        <v>12</v>
      </c>
      <c r="I123" s="223"/>
      <c r="J123" s="223"/>
      <c r="K123" s="224">
        <f>ROUND(P123*H123,2)</f>
        <v>0</v>
      </c>
      <c r="L123" s="220" t="s">
        <v>217</v>
      </c>
      <c r="M123" s="46"/>
      <c r="N123" s="225" t="s">
        <v>22</v>
      </c>
      <c r="O123" s="226" t="s">
        <v>46</v>
      </c>
      <c r="P123" s="227">
        <f>I123+J123</f>
        <v>0</v>
      </c>
      <c r="Q123" s="227">
        <f>ROUND(I123*H123,2)</f>
        <v>0</v>
      </c>
      <c r="R123" s="227">
        <f>ROUND(J123*H123,2)</f>
        <v>0</v>
      </c>
      <c r="S123" s="86"/>
      <c r="T123" s="228">
        <f>S123*H123</f>
        <v>0</v>
      </c>
      <c r="U123" s="228">
        <v>0.00021000000000000001</v>
      </c>
      <c r="V123" s="228">
        <f>U123*H123</f>
        <v>0.0025200000000000001</v>
      </c>
      <c r="W123" s="228">
        <v>0</v>
      </c>
      <c r="X123" s="229">
        <f>W123*H123</f>
        <v>0</v>
      </c>
      <c r="Y123" s="40"/>
      <c r="Z123" s="40"/>
      <c r="AA123" s="40"/>
      <c r="AB123" s="40"/>
      <c r="AC123" s="40"/>
      <c r="AD123" s="40"/>
      <c r="AE123" s="40"/>
      <c r="AR123" s="230" t="s">
        <v>218</v>
      </c>
      <c r="AT123" s="230" t="s">
        <v>213</v>
      </c>
      <c r="AU123" s="230" t="s">
        <v>86</v>
      </c>
      <c r="AY123" s="19" t="s">
        <v>211</v>
      </c>
      <c r="BE123" s="231">
        <f>IF(O123="základní",K123,0)</f>
        <v>0</v>
      </c>
      <c r="BF123" s="231">
        <f>IF(O123="snížená",K123,0)</f>
        <v>0</v>
      </c>
      <c r="BG123" s="231">
        <f>IF(O123="zákl. přenesená",K123,0)</f>
        <v>0</v>
      </c>
      <c r="BH123" s="231">
        <f>IF(O123="sníž. přenesená",K123,0)</f>
        <v>0</v>
      </c>
      <c r="BI123" s="231">
        <f>IF(O123="nulová",K123,0)</f>
        <v>0</v>
      </c>
      <c r="BJ123" s="19" t="s">
        <v>84</v>
      </c>
      <c r="BK123" s="231">
        <f>ROUND(P123*H123,2)</f>
        <v>0</v>
      </c>
      <c r="BL123" s="19" t="s">
        <v>218</v>
      </c>
      <c r="BM123" s="230" t="s">
        <v>3782</v>
      </c>
    </row>
    <row r="124" s="2" customFormat="1">
      <c r="A124" s="40"/>
      <c r="B124" s="41"/>
      <c r="C124" s="42"/>
      <c r="D124" s="232" t="s">
        <v>220</v>
      </c>
      <c r="E124" s="42"/>
      <c r="F124" s="233" t="s">
        <v>3783</v>
      </c>
      <c r="G124" s="42"/>
      <c r="H124" s="42"/>
      <c r="I124" s="234"/>
      <c r="J124" s="234"/>
      <c r="K124" s="42"/>
      <c r="L124" s="42"/>
      <c r="M124" s="46"/>
      <c r="N124" s="235"/>
      <c r="O124" s="236"/>
      <c r="P124" s="86"/>
      <c r="Q124" s="86"/>
      <c r="R124" s="86"/>
      <c r="S124" s="86"/>
      <c r="T124" s="86"/>
      <c r="U124" s="86"/>
      <c r="V124" s="86"/>
      <c r="W124" s="86"/>
      <c r="X124" s="87"/>
      <c r="Y124" s="40"/>
      <c r="Z124" s="40"/>
      <c r="AA124" s="40"/>
      <c r="AB124" s="40"/>
      <c r="AC124" s="40"/>
      <c r="AD124" s="40"/>
      <c r="AE124" s="40"/>
      <c r="AT124" s="19" t="s">
        <v>220</v>
      </c>
      <c r="AU124" s="19" t="s">
        <v>86</v>
      </c>
    </row>
    <row r="125" s="13" customFormat="1">
      <c r="A125" s="13"/>
      <c r="B125" s="237"/>
      <c r="C125" s="238"/>
      <c r="D125" s="232" t="s">
        <v>222</v>
      </c>
      <c r="E125" s="239" t="s">
        <v>22</v>
      </c>
      <c r="F125" s="240" t="s">
        <v>3784</v>
      </c>
      <c r="G125" s="238"/>
      <c r="H125" s="241">
        <v>12</v>
      </c>
      <c r="I125" s="242"/>
      <c r="J125" s="242"/>
      <c r="K125" s="238"/>
      <c r="L125" s="238"/>
      <c r="M125" s="243"/>
      <c r="N125" s="244"/>
      <c r="O125" s="245"/>
      <c r="P125" s="245"/>
      <c r="Q125" s="245"/>
      <c r="R125" s="245"/>
      <c r="S125" s="245"/>
      <c r="T125" s="245"/>
      <c r="U125" s="245"/>
      <c r="V125" s="245"/>
      <c r="W125" s="245"/>
      <c r="X125" s="246"/>
      <c r="Y125" s="13"/>
      <c r="Z125" s="13"/>
      <c r="AA125" s="13"/>
      <c r="AB125" s="13"/>
      <c r="AC125" s="13"/>
      <c r="AD125" s="13"/>
      <c r="AE125" s="13"/>
      <c r="AT125" s="247" t="s">
        <v>222</v>
      </c>
      <c r="AU125" s="247" t="s">
        <v>86</v>
      </c>
      <c r="AV125" s="13" t="s">
        <v>86</v>
      </c>
      <c r="AW125" s="13" t="s">
        <v>5</v>
      </c>
      <c r="AX125" s="13" t="s">
        <v>77</v>
      </c>
      <c r="AY125" s="247" t="s">
        <v>211</v>
      </c>
    </row>
    <row r="126" s="14" customFormat="1">
      <c r="A126" s="14"/>
      <c r="B126" s="248"/>
      <c r="C126" s="249"/>
      <c r="D126" s="232" t="s">
        <v>222</v>
      </c>
      <c r="E126" s="250" t="s">
        <v>22</v>
      </c>
      <c r="F126" s="251" t="s">
        <v>331</v>
      </c>
      <c r="G126" s="249"/>
      <c r="H126" s="252">
        <v>12</v>
      </c>
      <c r="I126" s="253"/>
      <c r="J126" s="253"/>
      <c r="K126" s="249"/>
      <c r="L126" s="249"/>
      <c r="M126" s="254"/>
      <c r="N126" s="255"/>
      <c r="O126" s="256"/>
      <c r="P126" s="256"/>
      <c r="Q126" s="256"/>
      <c r="R126" s="256"/>
      <c r="S126" s="256"/>
      <c r="T126" s="256"/>
      <c r="U126" s="256"/>
      <c r="V126" s="256"/>
      <c r="W126" s="256"/>
      <c r="X126" s="257"/>
      <c r="Y126" s="14"/>
      <c r="Z126" s="14"/>
      <c r="AA126" s="14"/>
      <c r="AB126" s="14"/>
      <c r="AC126" s="14"/>
      <c r="AD126" s="14"/>
      <c r="AE126" s="14"/>
      <c r="AT126" s="258" t="s">
        <v>222</v>
      </c>
      <c r="AU126" s="258" t="s">
        <v>86</v>
      </c>
      <c r="AV126" s="14" t="s">
        <v>218</v>
      </c>
      <c r="AW126" s="14" t="s">
        <v>5</v>
      </c>
      <c r="AX126" s="14" t="s">
        <v>84</v>
      </c>
      <c r="AY126" s="258" t="s">
        <v>211</v>
      </c>
    </row>
    <row r="127" s="2" customFormat="1" ht="24.15" customHeight="1">
      <c r="A127" s="40"/>
      <c r="B127" s="41"/>
      <c r="C127" s="218" t="s">
        <v>258</v>
      </c>
      <c r="D127" s="218" t="s">
        <v>213</v>
      </c>
      <c r="E127" s="219" t="s">
        <v>3785</v>
      </c>
      <c r="F127" s="220" t="s">
        <v>3786</v>
      </c>
      <c r="G127" s="221" t="s">
        <v>272</v>
      </c>
      <c r="H127" s="222">
        <v>16.530000000000001</v>
      </c>
      <c r="I127" s="223"/>
      <c r="J127" s="223"/>
      <c r="K127" s="224">
        <f>ROUND(P127*H127,2)</f>
        <v>0</v>
      </c>
      <c r="L127" s="220" t="s">
        <v>217</v>
      </c>
      <c r="M127" s="46"/>
      <c r="N127" s="225" t="s">
        <v>22</v>
      </c>
      <c r="O127" s="226" t="s">
        <v>46</v>
      </c>
      <c r="P127" s="227">
        <f>I127+J127</f>
        <v>0</v>
      </c>
      <c r="Q127" s="227">
        <f>ROUND(I127*H127,2)</f>
        <v>0</v>
      </c>
      <c r="R127" s="227">
        <f>ROUND(J127*H127,2)</f>
        <v>0</v>
      </c>
      <c r="S127" s="86"/>
      <c r="T127" s="228">
        <f>S127*H127</f>
        <v>0</v>
      </c>
      <c r="U127" s="228">
        <v>0</v>
      </c>
      <c r="V127" s="228">
        <f>U127*H127</f>
        <v>0</v>
      </c>
      <c r="W127" s="228">
        <v>0.032000000000000001</v>
      </c>
      <c r="X127" s="229">
        <f>W127*H127</f>
        <v>0.5289600000000001</v>
      </c>
      <c r="Y127" s="40"/>
      <c r="Z127" s="40"/>
      <c r="AA127" s="40"/>
      <c r="AB127" s="40"/>
      <c r="AC127" s="40"/>
      <c r="AD127" s="40"/>
      <c r="AE127" s="40"/>
      <c r="AR127" s="230" t="s">
        <v>218</v>
      </c>
      <c r="AT127" s="230" t="s">
        <v>213</v>
      </c>
      <c r="AU127" s="230" t="s">
        <v>86</v>
      </c>
      <c r="AY127" s="19" t="s">
        <v>211</v>
      </c>
      <c r="BE127" s="231">
        <f>IF(O127="základní",K127,0)</f>
        <v>0</v>
      </c>
      <c r="BF127" s="231">
        <f>IF(O127="snížená",K127,0)</f>
        <v>0</v>
      </c>
      <c r="BG127" s="231">
        <f>IF(O127="zákl. přenesená",K127,0)</f>
        <v>0</v>
      </c>
      <c r="BH127" s="231">
        <f>IF(O127="sníž. přenesená",K127,0)</f>
        <v>0</v>
      </c>
      <c r="BI127" s="231">
        <f>IF(O127="nulová",K127,0)</f>
        <v>0</v>
      </c>
      <c r="BJ127" s="19" t="s">
        <v>84</v>
      </c>
      <c r="BK127" s="231">
        <f>ROUND(P127*H127,2)</f>
        <v>0</v>
      </c>
      <c r="BL127" s="19" t="s">
        <v>218</v>
      </c>
      <c r="BM127" s="230" t="s">
        <v>3787</v>
      </c>
    </row>
    <row r="128" s="2" customFormat="1">
      <c r="A128" s="40"/>
      <c r="B128" s="41"/>
      <c r="C128" s="42"/>
      <c r="D128" s="232" t="s">
        <v>220</v>
      </c>
      <c r="E128" s="42"/>
      <c r="F128" s="233" t="s">
        <v>3788</v>
      </c>
      <c r="G128" s="42"/>
      <c r="H128" s="42"/>
      <c r="I128" s="234"/>
      <c r="J128" s="234"/>
      <c r="K128" s="42"/>
      <c r="L128" s="42"/>
      <c r="M128" s="46"/>
      <c r="N128" s="235"/>
      <c r="O128" s="236"/>
      <c r="P128" s="86"/>
      <c r="Q128" s="86"/>
      <c r="R128" s="86"/>
      <c r="S128" s="86"/>
      <c r="T128" s="86"/>
      <c r="U128" s="86"/>
      <c r="V128" s="86"/>
      <c r="W128" s="86"/>
      <c r="X128" s="87"/>
      <c r="Y128" s="40"/>
      <c r="Z128" s="40"/>
      <c r="AA128" s="40"/>
      <c r="AB128" s="40"/>
      <c r="AC128" s="40"/>
      <c r="AD128" s="40"/>
      <c r="AE128" s="40"/>
      <c r="AT128" s="19" t="s">
        <v>220</v>
      </c>
      <c r="AU128" s="19" t="s">
        <v>86</v>
      </c>
    </row>
    <row r="129" s="13" customFormat="1">
      <c r="A129" s="13"/>
      <c r="B129" s="237"/>
      <c r="C129" s="238"/>
      <c r="D129" s="232" t="s">
        <v>222</v>
      </c>
      <c r="E129" s="239" t="s">
        <v>22</v>
      </c>
      <c r="F129" s="240" t="s">
        <v>3789</v>
      </c>
      <c r="G129" s="238"/>
      <c r="H129" s="241">
        <v>16.530000000000001</v>
      </c>
      <c r="I129" s="242"/>
      <c r="J129" s="242"/>
      <c r="K129" s="238"/>
      <c r="L129" s="238"/>
      <c r="M129" s="243"/>
      <c r="N129" s="244"/>
      <c r="O129" s="245"/>
      <c r="P129" s="245"/>
      <c r="Q129" s="245"/>
      <c r="R129" s="245"/>
      <c r="S129" s="245"/>
      <c r="T129" s="245"/>
      <c r="U129" s="245"/>
      <c r="V129" s="245"/>
      <c r="W129" s="245"/>
      <c r="X129" s="246"/>
      <c r="Y129" s="13"/>
      <c r="Z129" s="13"/>
      <c r="AA129" s="13"/>
      <c r="AB129" s="13"/>
      <c r="AC129" s="13"/>
      <c r="AD129" s="13"/>
      <c r="AE129" s="13"/>
      <c r="AT129" s="247" t="s">
        <v>222</v>
      </c>
      <c r="AU129" s="247" t="s">
        <v>86</v>
      </c>
      <c r="AV129" s="13" t="s">
        <v>86</v>
      </c>
      <c r="AW129" s="13" t="s">
        <v>5</v>
      </c>
      <c r="AX129" s="13" t="s">
        <v>77</v>
      </c>
      <c r="AY129" s="247" t="s">
        <v>211</v>
      </c>
    </row>
    <row r="130" s="14" customFormat="1">
      <c r="A130" s="14"/>
      <c r="B130" s="248"/>
      <c r="C130" s="249"/>
      <c r="D130" s="232" t="s">
        <v>222</v>
      </c>
      <c r="E130" s="250" t="s">
        <v>22</v>
      </c>
      <c r="F130" s="251" t="s">
        <v>331</v>
      </c>
      <c r="G130" s="249"/>
      <c r="H130" s="252">
        <v>16.530000000000001</v>
      </c>
      <c r="I130" s="253"/>
      <c r="J130" s="253"/>
      <c r="K130" s="249"/>
      <c r="L130" s="249"/>
      <c r="M130" s="254"/>
      <c r="N130" s="255"/>
      <c r="O130" s="256"/>
      <c r="P130" s="256"/>
      <c r="Q130" s="256"/>
      <c r="R130" s="256"/>
      <c r="S130" s="256"/>
      <c r="T130" s="256"/>
      <c r="U130" s="256"/>
      <c r="V130" s="256"/>
      <c r="W130" s="256"/>
      <c r="X130" s="257"/>
      <c r="Y130" s="14"/>
      <c r="Z130" s="14"/>
      <c r="AA130" s="14"/>
      <c r="AB130" s="14"/>
      <c r="AC130" s="14"/>
      <c r="AD130" s="14"/>
      <c r="AE130" s="14"/>
      <c r="AT130" s="258" t="s">
        <v>222</v>
      </c>
      <c r="AU130" s="258" t="s">
        <v>86</v>
      </c>
      <c r="AV130" s="14" t="s">
        <v>218</v>
      </c>
      <c r="AW130" s="14" t="s">
        <v>5</v>
      </c>
      <c r="AX130" s="14" t="s">
        <v>84</v>
      </c>
      <c r="AY130" s="258" t="s">
        <v>211</v>
      </c>
    </row>
    <row r="131" s="12" customFormat="1" ht="22.8" customHeight="1">
      <c r="A131" s="12"/>
      <c r="B131" s="201"/>
      <c r="C131" s="202"/>
      <c r="D131" s="203" t="s">
        <v>76</v>
      </c>
      <c r="E131" s="216" t="s">
        <v>400</v>
      </c>
      <c r="F131" s="216" t="s">
        <v>401</v>
      </c>
      <c r="G131" s="202"/>
      <c r="H131" s="202"/>
      <c r="I131" s="205"/>
      <c r="J131" s="205"/>
      <c r="K131" s="217">
        <f>BK131</f>
        <v>0</v>
      </c>
      <c r="L131" s="202"/>
      <c r="M131" s="207"/>
      <c r="N131" s="208"/>
      <c r="O131" s="209"/>
      <c r="P131" s="209"/>
      <c r="Q131" s="210">
        <f>SUM(Q132:Q140)</f>
        <v>0</v>
      </c>
      <c r="R131" s="210">
        <f>SUM(R132:R140)</f>
        <v>0</v>
      </c>
      <c r="S131" s="209"/>
      <c r="T131" s="211">
        <f>SUM(T132:T140)</f>
        <v>0</v>
      </c>
      <c r="U131" s="209"/>
      <c r="V131" s="211">
        <f>SUM(V132:V140)</f>
        <v>0</v>
      </c>
      <c r="W131" s="209"/>
      <c r="X131" s="212">
        <f>SUM(X132:X140)</f>
        <v>0</v>
      </c>
      <c r="Y131" s="12"/>
      <c r="Z131" s="12"/>
      <c r="AA131" s="12"/>
      <c r="AB131" s="12"/>
      <c r="AC131" s="12"/>
      <c r="AD131" s="12"/>
      <c r="AE131" s="12"/>
      <c r="AR131" s="213" t="s">
        <v>84</v>
      </c>
      <c r="AT131" s="214" t="s">
        <v>76</v>
      </c>
      <c r="AU131" s="214" t="s">
        <v>84</v>
      </c>
      <c r="AY131" s="213" t="s">
        <v>211</v>
      </c>
      <c r="BK131" s="215">
        <f>SUM(BK132:BK140)</f>
        <v>0</v>
      </c>
    </row>
    <row r="132" s="2" customFormat="1" ht="24.15" customHeight="1">
      <c r="A132" s="40"/>
      <c r="B132" s="41"/>
      <c r="C132" s="218" t="s">
        <v>263</v>
      </c>
      <c r="D132" s="218" t="s">
        <v>213</v>
      </c>
      <c r="E132" s="219" t="s">
        <v>3337</v>
      </c>
      <c r="F132" s="220" t="s">
        <v>3338</v>
      </c>
      <c r="G132" s="221" t="s">
        <v>249</v>
      </c>
      <c r="H132" s="222">
        <v>0.56299999999999994</v>
      </c>
      <c r="I132" s="223"/>
      <c r="J132" s="223"/>
      <c r="K132" s="224">
        <f>ROUND(P132*H132,2)</f>
        <v>0</v>
      </c>
      <c r="L132" s="220" t="s">
        <v>217</v>
      </c>
      <c r="M132" s="46"/>
      <c r="N132" s="225" t="s">
        <v>22</v>
      </c>
      <c r="O132" s="226" t="s">
        <v>46</v>
      </c>
      <c r="P132" s="227">
        <f>I132+J132</f>
        <v>0</v>
      </c>
      <c r="Q132" s="227">
        <f>ROUND(I132*H132,2)</f>
        <v>0</v>
      </c>
      <c r="R132" s="227">
        <f>ROUND(J132*H132,2)</f>
        <v>0</v>
      </c>
      <c r="S132" s="86"/>
      <c r="T132" s="228">
        <f>S132*H132</f>
        <v>0</v>
      </c>
      <c r="U132" s="228">
        <v>0</v>
      </c>
      <c r="V132" s="228">
        <f>U132*H132</f>
        <v>0</v>
      </c>
      <c r="W132" s="228">
        <v>0</v>
      </c>
      <c r="X132" s="229">
        <f>W132*H132</f>
        <v>0</v>
      </c>
      <c r="Y132" s="40"/>
      <c r="Z132" s="40"/>
      <c r="AA132" s="40"/>
      <c r="AB132" s="40"/>
      <c r="AC132" s="40"/>
      <c r="AD132" s="40"/>
      <c r="AE132" s="40"/>
      <c r="AR132" s="230" t="s">
        <v>218</v>
      </c>
      <c r="AT132" s="230" t="s">
        <v>213</v>
      </c>
      <c r="AU132" s="230" t="s">
        <v>86</v>
      </c>
      <c r="AY132" s="19" t="s">
        <v>211</v>
      </c>
      <c r="BE132" s="231">
        <f>IF(O132="základní",K132,0)</f>
        <v>0</v>
      </c>
      <c r="BF132" s="231">
        <f>IF(O132="snížená",K132,0)</f>
        <v>0</v>
      </c>
      <c r="BG132" s="231">
        <f>IF(O132="zákl. přenesená",K132,0)</f>
        <v>0</v>
      </c>
      <c r="BH132" s="231">
        <f>IF(O132="sníž. přenesená",K132,0)</f>
        <v>0</v>
      </c>
      <c r="BI132" s="231">
        <f>IF(O132="nulová",K132,0)</f>
        <v>0</v>
      </c>
      <c r="BJ132" s="19" t="s">
        <v>84</v>
      </c>
      <c r="BK132" s="231">
        <f>ROUND(P132*H132,2)</f>
        <v>0</v>
      </c>
      <c r="BL132" s="19" t="s">
        <v>218</v>
      </c>
      <c r="BM132" s="230" t="s">
        <v>3790</v>
      </c>
    </row>
    <row r="133" s="2" customFormat="1">
      <c r="A133" s="40"/>
      <c r="B133" s="41"/>
      <c r="C133" s="42"/>
      <c r="D133" s="232" t="s">
        <v>220</v>
      </c>
      <c r="E133" s="42"/>
      <c r="F133" s="233" t="s">
        <v>3340</v>
      </c>
      <c r="G133" s="42"/>
      <c r="H133" s="42"/>
      <c r="I133" s="234"/>
      <c r="J133" s="234"/>
      <c r="K133" s="42"/>
      <c r="L133" s="42"/>
      <c r="M133" s="46"/>
      <c r="N133" s="235"/>
      <c r="O133" s="236"/>
      <c r="P133" s="86"/>
      <c r="Q133" s="86"/>
      <c r="R133" s="86"/>
      <c r="S133" s="86"/>
      <c r="T133" s="86"/>
      <c r="U133" s="86"/>
      <c r="V133" s="86"/>
      <c r="W133" s="86"/>
      <c r="X133" s="87"/>
      <c r="Y133" s="40"/>
      <c r="Z133" s="40"/>
      <c r="AA133" s="40"/>
      <c r="AB133" s="40"/>
      <c r="AC133" s="40"/>
      <c r="AD133" s="40"/>
      <c r="AE133" s="40"/>
      <c r="AT133" s="19" t="s">
        <v>220</v>
      </c>
      <c r="AU133" s="19" t="s">
        <v>86</v>
      </c>
    </row>
    <row r="134" s="2" customFormat="1" ht="24.15" customHeight="1">
      <c r="A134" s="40"/>
      <c r="B134" s="41"/>
      <c r="C134" s="218" t="s">
        <v>269</v>
      </c>
      <c r="D134" s="218" t="s">
        <v>213</v>
      </c>
      <c r="E134" s="219" t="s">
        <v>408</v>
      </c>
      <c r="F134" s="220" t="s">
        <v>409</v>
      </c>
      <c r="G134" s="221" t="s">
        <v>249</v>
      </c>
      <c r="H134" s="222">
        <v>7.8819999999999997</v>
      </c>
      <c r="I134" s="223"/>
      <c r="J134" s="223"/>
      <c r="K134" s="224">
        <f>ROUND(P134*H134,2)</f>
        <v>0</v>
      </c>
      <c r="L134" s="220" t="s">
        <v>217</v>
      </c>
      <c r="M134" s="46"/>
      <c r="N134" s="225" t="s">
        <v>22</v>
      </c>
      <c r="O134" s="226" t="s">
        <v>46</v>
      </c>
      <c r="P134" s="227">
        <f>I134+J134</f>
        <v>0</v>
      </c>
      <c r="Q134" s="227">
        <f>ROUND(I134*H134,2)</f>
        <v>0</v>
      </c>
      <c r="R134" s="227">
        <f>ROUND(J134*H134,2)</f>
        <v>0</v>
      </c>
      <c r="S134" s="86"/>
      <c r="T134" s="228">
        <f>S134*H134</f>
        <v>0</v>
      </c>
      <c r="U134" s="228">
        <v>0</v>
      </c>
      <c r="V134" s="228">
        <f>U134*H134</f>
        <v>0</v>
      </c>
      <c r="W134" s="228">
        <v>0</v>
      </c>
      <c r="X134" s="229">
        <f>W134*H134</f>
        <v>0</v>
      </c>
      <c r="Y134" s="40"/>
      <c r="Z134" s="40"/>
      <c r="AA134" s="40"/>
      <c r="AB134" s="40"/>
      <c r="AC134" s="40"/>
      <c r="AD134" s="40"/>
      <c r="AE134" s="40"/>
      <c r="AR134" s="230" t="s">
        <v>218</v>
      </c>
      <c r="AT134" s="230" t="s">
        <v>213</v>
      </c>
      <c r="AU134" s="230" t="s">
        <v>86</v>
      </c>
      <c r="AY134" s="19" t="s">
        <v>211</v>
      </c>
      <c r="BE134" s="231">
        <f>IF(O134="základní",K134,0)</f>
        <v>0</v>
      </c>
      <c r="BF134" s="231">
        <f>IF(O134="snížená",K134,0)</f>
        <v>0</v>
      </c>
      <c r="BG134" s="231">
        <f>IF(O134="zákl. přenesená",K134,0)</f>
        <v>0</v>
      </c>
      <c r="BH134" s="231">
        <f>IF(O134="sníž. přenesená",K134,0)</f>
        <v>0</v>
      </c>
      <c r="BI134" s="231">
        <f>IF(O134="nulová",K134,0)</f>
        <v>0</v>
      </c>
      <c r="BJ134" s="19" t="s">
        <v>84</v>
      </c>
      <c r="BK134" s="231">
        <f>ROUND(P134*H134,2)</f>
        <v>0</v>
      </c>
      <c r="BL134" s="19" t="s">
        <v>218</v>
      </c>
      <c r="BM134" s="230" t="s">
        <v>3791</v>
      </c>
    </row>
    <row r="135" s="2" customFormat="1">
      <c r="A135" s="40"/>
      <c r="B135" s="41"/>
      <c r="C135" s="42"/>
      <c r="D135" s="232" t="s">
        <v>220</v>
      </c>
      <c r="E135" s="42"/>
      <c r="F135" s="233" t="s">
        <v>411</v>
      </c>
      <c r="G135" s="42"/>
      <c r="H135" s="42"/>
      <c r="I135" s="234"/>
      <c r="J135" s="234"/>
      <c r="K135" s="42"/>
      <c r="L135" s="42"/>
      <c r="M135" s="46"/>
      <c r="N135" s="235"/>
      <c r="O135" s="236"/>
      <c r="P135" s="86"/>
      <c r="Q135" s="86"/>
      <c r="R135" s="86"/>
      <c r="S135" s="86"/>
      <c r="T135" s="86"/>
      <c r="U135" s="86"/>
      <c r="V135" s="86"/>
      <c r="W135" s="86"/>
      <c r="X135" s="87"/>
      <c r="Y135" s="40"/>
      <c r="Z135" s="40"/>
      <c r="AA135" s="40"/>
      <c r="AB135" s="40"/>
      <c r="AC135" s="40"/>
      <c r="AD135" s="40"/>
      <c r="AE135" s="40"/>
      <c r="AT135" s="19" t="s">
        <v>220</v>
      </c>
      <c r="AU135" s="19" t="s">
        <v>86</v>
      </c>
    </row>
    <row r="136" s="13" customFormat="1">
      <c r="A136" s="13"/>
      <c r="B136" s="237"/>
      <c r="C136" s="238"/>
      <c r="D136" s="232" t="s">
        <v>222</v>
      </c>
      <c r="E136" s="239" t="s">
        <v>22</v>
      </c>
      <c r="F136" s="240" t="s">
        <v>3792</v>
      </c>
      <c r="G136" s="238"/>
      <c r="H136" s="241">
        <v>7.8819999999999997</v>
      </c>
      <c r="I136" s="242"/>
      <c r="J136" s="242"/>
      <c r="K136" s="238"/>
      <c r="L136" s="238"/>
      <c r="M136" s="243"/>
      <c r="N136" s="244"/>
      <c r="O136" s="245"/>
      <c r="P136" s="245"/>
      <c r="Q136" s="245"/>
      <c r="R136" s="245"/>
      <c r="S136" s="245"/>
      <c r="T136" s="245"/>
      <c r="U136" s="245"/>
      <c r="V136" s="245"/>
      <c r="W136" s="245"/>
      <c r="X136" s="246"/>
      <c r="Y136" s="13"/>
      <c r="Z136" s="13"/>
      <c r="AA136" s="13"/>
      <c r="AB136" s="13"/>
      <c r="AC136" s="13"/>
      <c r="AD136" s="13"/>
      <c r="AE136" s="13"/>
      <c r="AT136" s="247" t="s">
        <v>222</v>
      </c>
      <c r="AU136" s="247" t="s">
        <v>86</v>
      </c>
      <c r="AV136" s="13" t="s">
        <v>86</v>
      </c>
      <c r="AW136" s="13" t="s">
        <v>5</v>
      </c>
      <c r="AX136" s="13" t="s">
        <v>84</v>
      </c>
      <c r="AY136" s="247" t="s">
        <v>211</v>
      </c>
    </row>
    <row r="137" s="2" customFormat="1" ht="24.15" customHeight="1">
      <c r="A137" s="40"/>
      <c r="B137" s="41"/>
      <c r="C137" s="218" t="s">
        <v>276</v>
      </c>
      <c r="D137" s="218" t="s">
        <v>213</v>
      </c>
      <c r="E137" s="219" t="s">
        <v>414</v>
      </c>
      <c r="F137" s="220" t="s">
        <v>415</v>
      </c>
      <c r="G137" s="221" t="s">
        <v>249</v>
      </c>
      <c r="H137" s="222">
        <v>0.56299999999999994</v>
      </c>
      <c r="I137" s="223"/>
      <c r="J137" s="223"/>
      <c r="K137" s="224">
        <f>ROUND(P137*H137,2)</f>
        <v>0</v>
      </c>
      <c r="L137" s="220" t="s">
        <v>217</v>
      </c>
      <c r="M137" s="46"/>
      <c r="N137" s="225" t="s">
        <v>22</v>
      </c>
      <c r="O137" s="226" t="s">
        <v>46</v>
      </c>
      <c r="P137" s="227">
        <f>I137+J137</f>
        <v>0</v>
      </c>
      <c r="Q137" s="227">
        <f>ROUND(I137*H137,2)</f>
        <v>0</v>
      </c>
      <c r="R137" s="227">
        <f>ROUND(J137*H137,2)</f>
        <v>0</v>
      </c>
      <c r="S137" s="86"/>
      <c r="T137" s="228">
        <f>S137*H137</f>
        <v>0</v>
      </c>
      <c r="U137" s="228">
        <v>0</v>
      </c>
      <c r="V137" s="228">
        <f>U137*H137</f>
        <v>0</v>
      </c>
      <c r="W137" s="228">
        <v>0</v>
      </c>
      <c r="X137" s="229">
        <f>W137*H137</f>
        <v>0</v>
      </c>
      <c r="Y137" s="40"/>
      <c r="Z137" s="40"/>
      <c r="AA137" s="40"/>
      <c r="AB137" s="40"/>
      <c r="AC137" s="40"/>
      <c r="AD137" s="40"/>
      <c r="AE137" s="40"/>
      <c r="AR137" s="230" t="s">
        <v>218</v>
      </c>
      <c r="AT137" s="230" t="s">
        <v>213</v>
      </c>
      <c r="AU137" s="230" t="s">
        <v>86</v>
      </c>
      <c r="AY137" s="19" t="s">
        <v>211</v>
      </c>
      <c r="BE137" s="231">
        <f>IF(O137="základní",K137,0)</f>
        <v>0</v>
      </c>
      <c r="BF137" s="231">
        <f>IF(O137="snížená",K137,0)</f>
        <v>0</v>
      </c>
      <c r="BG137" s="231">
        <f>IF(O137="zákl. přenesená",K137,0)</f>
        <v>0</v>
      </c>
      <c r="BH137" s="231">
        <f>IF(O137="sníž. přenesená",K137,0)</f>
        <v>0</v>
      </c>
      <c r="BI137" s="231">
        <f>IF(O137="nulová",K137,0)</f>
        <v>0</v>
      </c>
      <c r="BJ137" s="19" t="s">
        <v>84</v>
      </c>
      <c r="BK137" s="231">
        <f>ROUND(P137*H137,2)</f>
        <v>0</v>
      </c>
      <c r="BL137" s="19" t="s">
        <v>218</v>
      </c>
      <c r="BM137" s="230" t="s">
        <v>3793</v>
      </c>
    </row>
    <row r="138" s="2" customFormat="1">
      <c r="A138" s="40"/>
      <c r="B138" s="41"/>
      <c r="C138" s="42"/>
      <c r="D138" s="232" t="s">
        <v>220</v>
      </c>
      <c r="E138" s="42"/>
      <c r="F138" s="233" t="s">
        <v>417</v>
      </c>
      <c r="G138" s="42"/>
      <c r="H138" s="42"/>
      <c r="I138" s="234"/>
      <c r="J138" s="234"/>
      <c r="K138" s="42"/>
      <c r="L138" s="42"/>
      <c r="M138" s="46"/>
      <c r="N138" s="235"/>
      <c r="O138" s="236"/>
      <c r="P138" s="86"/>
      <c r="Q138" s="86"/>
      <c r="R138" s="86"/>
      <c r="S138" s="86"/>
      <c r="T138" s="86"/>
      <c r="U138" s="86"/>
      <c r="V138" s="86"/>
      <c r="W138" s="86"/>
      <c r="X138" s="87"/>
      <c r="Y138" s="40"/>
      <c r="Z138" s="40"/>
      <c r="AA138" s="40"/>
      <c r="AB138" s="40"/>
      <c r="AC138" s="40"/>
      <c r="AD138" s="40"/>
      <c r="AE138" s="40"/>
      <c r="AT138" s="19" t="s">
        <v>220</v>
      </c>
      <c r="AU138" s="19" t="s">
        <v>86</v>
      </c>
    </row>
    <row r="139" s="2" customFormat="1">
      <c r="A139" s="40"/>
      <c r="B139" s="41"/>
      <c r="C139" s="218" t="s">
        <v>280</v>
      </c>
      <c r="D139" s="218" t="s">
        <v>213</v>
      </c>
      <c r="E139" s="219" t="s">
        <v>424</v>
      </c>
      <c r="F139" s="220" t="s">
        <v>425</v>
      </c>
      <c r="G139" s="221" t="s">
        <v>249</v>
      </c>
      <c r="H139" s="222">
        <v>0.56299999999999994</v>
      </c>
      <c r="I139" s="223"/>
      <c r="J139" s="223"/>
      <c r="K139" s="224">
        <f>ROUND(P139*H139,2)</f>
        <v>0</v>
      </c>
      <c r="L139" s="220" t="s">
        <v>217</v>
      </c>
      <c r="M139" s="46"/>
      <c r="N139" s="225" t="s">
        <v>22</v>
      </c>
      <c r="O139" s="226" t="s">
        <v>46</v>
      </c>
      <c r="P139" s="227">
        <f>I139+J139</f>
        <v>0</v>
      </c>
      <c r="Q139" s="227">
        <f>ROUND(I139*H139,2)</f>
        <v>0</v>
      </c>
      <c r="R139" s="227">
        <f>ROUND(J139*H139,2)</f>
        <v>0</v>
      </c>
      <c r="S139" s="86"/>
      <c r="T139" s="228">
        <f>S139*H139</f>
        <v>0</v>
      </c>
      <c r="U139" s="228">
        <v>0</v>
      </c>
      <c r="V139" s="228">
        <f>U139*H139</f>
        <v>0</v>
      </c>
      <c r="W139" s="228">
        <v>0</v>
      </c>
      <c r="X139" s="229">
        <f>W139*H139</f>
        <v>0</v>
      </c>
      <c r="Y139" s="40"/>
      <c r="Z139" s="40"/>
      <c r="AA139" s="40"/>
      <c r="AB139" s="40"/>
      <c r="AC139" s="40"/>
      <c r="AD139" s="40"/>
      <c r="AE139" s="40"/>
      <c r="AR139" s="230" t="s">
        <v>218</v>
      </c>
      <c r="AT139" s="230" t="s">
        <v>213</v>
      </c>
      <c r="AU139" s="230" t="s">
        <v>86</v>
      </c>
      <c r="AY139" s="19" t="s">
        <v>211</v>
      </c>
      <c r="BE139" s="231">
        <f>IF(O139="základní",K139,0)</f>
        <v>0</v>
      </c>
      <c r="BF139" s="231">
        <f>IF(O139="snížená",K139,0)</f>
        <v>0</v>
      </c>
      <c r="BG139" s="231">
        <f>IF(O139="zákl. přenesená",K139,0)</f>
        <v>0</v>
      </c>
      <c r="BH139" s="231">
        <f>IF(O139="sníž. přenesená",K139,0)</f>
        <v>0</v>
      </c>
      <c r="BI139" s="231">
        <f>IF(O139="nulová",K139,0)</f>
        <v>0</v>
      </c>
      <c r="BJ139" s="19" t="s">
        <v>84</v>
      </c>
      <c r="BK139" s="231">
        <f>ROUND(P139*H139,2)</f>
        <v>0</v>
      </c>
      <c r="BL139" s="19" t="s">
        <v>218</v>
      </c>
      <c r="BM139" s="230" t="s">
        <v>3794</v>
      </c>
    </row>
    <row r="140" s="2" customFormat="1">
      <c r="A140" s="40"/>
      <c r="B140" s="41"/>
      <c r="C140" s="42"/>
      <c r="D140" s="232" t="s">
        <v>220</v>
      </c>
      <c r="E140" s="42"/>
      <c r="F140" s="233" t="s">
        <v>427</v>
      </c>
      <c r="G140" s="42"/>
      <c r="H140" s="42"/>
      <c r="I140" s="234"/>
      <c r="J140" s="234"/>
      <c r="K140" s="42"/>
      <c r="L140" s="42"/>
      <c r="M140" s="46"/>
      <c r="N140" s="235"/>
      <c r="O140" s="236"/>
      <c r="P140" s="86"/>
      <c r="Q140" s="86"/>
      <c r="R140" s="86"/>
      <c r="S140" s="86"/>
      <c r="T140" s="86"/>
      <c r="U140" s="86"/>
      <c r="V140" s="86"/>
      <c r="W140" s="86"/>
      <c r="X140" s="87"/>
      <c r="Y140" s="40"/>
      <c r="Z140" s="40"/>
      <c r="AA140" s="40"/>
      <c r="AB140" s="40"/>
      <c r="AC140" s="40"/>
      <c r="AD140" s="40"/>
      <c r="AE140" s="40"/>
      <c r="AT140" s="19" t="s">
        <v>220</v>
      </c>
      <c r="AU140" s="19" t="s">
        <v>86</v>
      </c>
    </row>
    <row r="141" s="12" customFormat="1" ht="22.8" customHeight="1">
      <c r="A141" s="12"/>
      <c r="B141" s="201"/>
      <c r="C141" s="202"/>
      <c r="D141" s="203" t="s">
        <v>76</v>
      </c>
      <c r="E141" s="216" t="s">
        <v>434</v>
      </c>
      <c r="F141" s="216" t="s">
        <v>435</v>
      </c>
      <c r="G141" s="202"/>
      <c r="H141" s="202"/>
      <c r="I141" s="205"/>
      <c r="J141" s="205"/>
      <c r="K141" s="217">
        <f>BK141</f>
        <v>0</v>
      </c>
      <c r="L141" s="202"/>
      <c r="M141" s="207"/>
      <c r="N141" s="208"/>
      <c r="O141" s="209"/>
      <c r="P141" s="209"/>
      <c r="Q141" s="210">
        <f>SUM(Q142:Q143)</f>
        <v>0</v>
      </c>
      <c r="R141" s="210">
        <f>SUM(R142:R143)</f>
        <v>0</v>
      </c>
      <c r="S141" s="209"/>
      <c r="T141" s="211">
        <f>SUM(T142:T143)</f>
        <v>0</v>
      </c>
      <c r="U141" s="209"/>
      <c r="V141" s="211">
        <f>SUM(V142:V143)</f>
        <v>0</v>
      </c>
      <c r="W141" s="209"/>
      <c r="X141" s="212">
        <f>SUM(X142:X143)</f>
        <v>0</v>
      </c>
      <c r="Y141" s="12"/>
      <c r="Z141" s="12"/>
      <c r="AA141" s="12"/>
      <c r="AB141" s="12"/>
      <c r="AC141" s="12"/>
      <c r="AD141" s="12"/>
      <c r="AE141" s="12"/>
      <c r="AR141" s="213" t="s">
        <v>84</v>
      </c>
      <c r="AT141" s="214" t="s">
        <v>76</v>
      </c>
      <c r="AU141" s="214" t="s">
        <v>84</v>
      </c>
      <c r="AY141" s="213" t="s">
        <v>211</v>
      </c>
      <c r="BK141" s="215">
        <f>SUM(BK142:BK143)</f>
        <v>0</v>
      </c>
    </row>
    <row r="142" s="2" customFormat="1" ht="24.15" customHeight="1">
      <c r="A142" s="40"/>
      <c r="B142" s="41"/>
      <c r="C142" s="218" t="s">
        <v>286</v>
      </c>
      <c r="D142" s="218" t="s">
        <v>213</v>
      </c>
      <c r="E142" s="219" t="s">
        <v>3795</v>
      </c>
      <c r="F142" s="220" t="s">
        <v>3796</v>
      </c>
      <c r="G142" s="221" t="s">
        <v>249</v>
      </c>
      <c r="H142" s="222">
        <v>0.85999999999999999</v>
      </c>
      <c r="I142" s="223"/>
      <c r="J142" s="223"/>
      <c r="K142" s="224">
        <f>ROUND(P142*H142,2)</f>
        <v>0</v>
      </c>
      <c r="L142" s="220" t="s">
        <v>217</v>
      </c>
      <c r="M142" s="46"/>
      <c r="N142" s="225" t="s">
        <v>22</v>
      </c>
      <c r="O142" s="226" t="s">
        <v>46</v>
      </c>
      <c r="P142" s="227">
        <f>I142+J142</f>
        <v>0</v>
      </c>
      <c r="Q142" s="227">
        <f>ROUND(I142*H142,2)</f>
        <v>0</v>
      </c>
      <c r="R142" s="227">
        <f>ROUND(J142*H142,2)</f>
        <v>0</v>
      </c>
      <c r="S142" s="86"/>
      <c r="T142" s="228">
        <f>S142*H142</f>
        <v>0</v>
      </c>
      <c r="U142" s="228">
        <v>0</v>
      </c>
      <c r="V142" s="228">
        <f>U142*H142</f>
        <v>0</v>
      </c>
      <c r="W142" s="228">
        <v>0</v>
      </c>
      <c r="X142" s="229">
        <f>W142*H142</f>
        <v>0</v>
      </c>
      <c r="Y142" s="40"/>
      <c r="Z142" s="40"/>
      <c r="AA142" s="40"/>
      <c r="AB142" s="40"/>
      <c r="AC142" s="40"/>
      <c r="AD142" s="40"/>
      <c r="AE142" s="40"/>
      <c r="AR142" s="230" t="s">
        <v>218</v>
      </c>
      <c r="AT142" s="230" t="s">
        <v>213</v>
      </c>
      <c r="AU142" s="230" t="s">
        <v>86</v>
      </c>
      <c r="AY142" s="19" t="s">
        <v>211</v>
      </c>
      <c r="BE142" s="231">
        <f>IF(O142="základní",K142,0)</f>
        <v>0</v>
      </c>
      <c r="BF142" s="231">
        <f>IF(O142="snížená",K142,0)</f>
        <v>0</v>
      </c>
      <c r="BG142" s="231">
        <f>IF(O142="zákl. přenesená",K142,0)</f>
        <v>0</v>
      </c>
      <c r="BH142" s="231">
        <f>IF(O142="sníž. přenesená",K142,0)</f>
        <v>0</v>
      </c>
      <c r="BI142" s="231">
        <f>IF(O142="nulová",K142,0)</f>
        <v>0</v>
      </c>
      <c r="BJ142" s="19" t="s">
        <v>84</v>
      </c>
      <c r="BK142" s="231">
        <f>ROUND(P142*H142,2)</f>
        <v>0</v>
      </c>
      <c r="BL142" s="19" t="s">
        <v>218</v>
      </c>
      <c r="BM142" s="230" t="s">
        <v>3797</v>
      </c>
    </row>
    <row r="143" s="2" customFormat="1">
      <c r="A143" s="40"/>
      <c r="B143" s="41"/>
      <c r="C143" s="42"/>
      <c r="D143" s="232" t="s">
        <v>220</v>
      </c>
      <c r="E143" s="42"/>
      <c r="F143" s="233" t="s">
        <v>3798</v>
      </c>
      <c r="G143" s="42"/>
      <c r="H143" s="42"/>
      <c r="I143" s="234"/>
      <c r="J143" s="234"/>
      <c r="K143" s="42"/>
      <c r="L143" s="42"/>
      <c r="M143" s="46"/>
      <c r="N143" s="235"/>
      <c r="O143" s="236"/>
      <c r="P143" s="86"/>
      <c r="Q143" s="86"/>
      <c r="R143" s="86"/>
      <c r="S143" s="86"/>
      <c r="T143" s="86"/>
      <c r="U143" s="86"/>
      <c r="V143" s="86"/>
      <c r="W143" s="86"/>
      <c r="X143" s="87"/>
      <c r="Y143" s="40"/>
      <c r="Z143" s="40"/>
      <c r="AA143" s="40"/>
      <c r="AB143" s="40"/>
      <c r="AC143" s="40"/>
      <c r="AD143" s="40"/>
      <c r="AE143" s="40"/>
      <c r="AT143" s="19" t="s">
        <v>220</v>
      </c>
      <c r="AU143" s="19" t="s">
        <v>86</v>
      </c>
    </row>
    <row r="144" s="12" customFormat="1" ht="25.92" customHeight="1">
      <c r="A144" s="12"/>
      <c r="B144" s="201"/>
      <c r="C144" s="202"/>
      <c r="D144" s="203" t="s">
        <v>76</v>
      </c>
      <c r="E144" s="204" t="s">
        <v>441</v>
      </c>
      <c r="F144" s="204" t="s">
        <v>442</v>
      </c>
      <c r="G144" s="202"/>
      <c r="H144" s="202"/>
      <c r="I144" s="205"/>
      <c r="J144" s="205"/>
      <c r="K144" s="206">
        <f>BK144</f>
        <v>0</v>
      </c>
      <c r="L144" s="202"/>
      <c r="M144" s="207"/>
      <c r="N144" s="208"/>
      <c r="O144" s="209"/>
      <c r="P144" s="209"/>
      <c r="Q144" s="210">
        <f>Q145+Q162+Q189</f>
        <v>0</v>
      </c>
      <c r="R144" s="210">
        <f>R145+R162+R189</f>
        <v>0</v>
      </c>
      <c r="S144" s="209"/>
      <c r="T144" s="211">
        <f>T145+T162+T189</f>
        <v>0</v>
      </c>
      <c r="U144" s="209"/>
      <c r="V144" s="211">
        <f>V145+V162+V189</f>
        <v>0.108709018075</v>
      </c>
      <c r="W144" s="209"/>
      <c r="X144" s="212">
        <f>X145+X162+X189</f>
        <v>0.033686000000000001</v>
      </c>
      <c r="Y144" s="12"/>
      <c r="Z144" s="12"/>
      <c r="AA144" s="12"/>
      <c r="AB144" s="12"/>
      <c r="AC144" s="12"/>
      <c r="AD144" s="12"/>
      <c r="AE144" s="12"/>
      <c r="AR144" s="213" t="s">
        <v>86</v>
      </c>
      <c r="AT144" s="214" t="s">
        <v>76</v>
      </c>
      <c r="AU144" s="214" t="s">
        <v>77</v>
      </c>
      <c r="AY144" s="213" t="s">
        <v>211</v>
      </c>
      <c r="BK144" s="215">
        <f>BK145+BK162+BK189</f>
        <v>0</v>
      </c>
    </row>
    <row r="145" s="12" customFormat="1" ht="22.8" customHeight="1">
      <c r="A145" s="12"/>
      <c r="B145" s="201"/>
      <c r="C145" s="202"/>
      <c r="D145" s="203" t="s">
        <v>76</v>
      </c>
      <c r="E145" s="216" t="s">
        <v>513</v>
      </c>
      <c r="F145" s="216" t="s">
        <v>514</v>
      </c>
      <c r="G145" s="202"/>
      <c r="H145" s="202"/>
      <c r="I145" s="205"/>
      <c r="J145" s="205"/>
      <c r="K145" s="217">
        <f>BK145</f>
        <v>0</v>
      </c>
      <c r="L145" s="202"/>
      <c r="M145" s="207"/>
      <c r="N145" s="208"/>
      <c r="O145" s="209"/>
      <c r="P145" s="209"/>
      <c r="Q145" s="210">
        <f>SUM(Q146:Q161)</f>
        <v>0</v>
      </c>
      <c r="R145" s="210">
        <f>SUM(R146:R161)</f>
        <v>0</v>
      </c>
      <c r="S145" s="209"/>
      <c r="T145" s="211">
        <f>SUM(T146:T161)</f>
        <v>0</v>
      </c>
      <c r="U145" s="209"/>
      <c r="V145" s="211">
        <f>SUM(V146:V161)</f>
        <v>0.0222050892</v>
      </c>
      <c r="W145" s="209"/>
      <c r="X145" s="212">
        <f>SUM(X146:X161)</f>
        <v>0.0096860000000000002</v>
      </c>
      <c r="Y145" s="12"/>
      <c r="Z145" s="12"/>
      <c r="AA145" s="12"/>
      <c r="AB145" s="12"/>
      <c r="AC145" s="12"/>
      <c r="AD145" s="12"/>
      <c r="AE145" s="12"/>
      <c r="AR145" s="213" t="s">
        <v>86</v>
      </c>
      <c r="AT145" s="214" t="s">
        <v>76</v>
      </c>
      <c r="AU145" s="214" t="s">
        <v>84</v>
      </c>
      <c r="AY145" s="213" t="s">
        <v>211</v>
      </c>
      <c r="BK145" s="215">
        <f>SUM(BK146:BK161)</f>
        <v>0</v>
      </c>
    </row>
    <row r="146" s="2" customFormat="1" ht="24.15" customHeight="1">
      <c r="A146" s="40"/>
      <c r="B146" s="41"/>
      <c r="C146" s="218" t="s">
        <v>292</v>
      </c>
      <c r="D146" s="218" t="s">
        <v>213</v>
      </c>
      <c r="E146" s="219" t="s">
        <v>1290</v>
      </c>
      <c r="F146" s="220" t="s">
        <v>1291</v>
      </c>
      <c r="G146" s="221" t="s">
        <v>345</v>
      </c>
      <c r="H146" s="222">
        <v>5.7999999999999998</v>
      </c>
      <c r="I146" s="223"/>
      <c r="J146" s="223"/>
      <c r="K146" s="224">
        <f>ROUND(P146*H146,2)</f>
        <v>0</v>
      </c>
      <c r="L146" s="220" t="s">
        <v>217</v>
      </c>
      <c r="M146" s="46"/>
      <c r="N146" s="225" t="s">
        <v>22</v>
      </c>
      <c r="O146" s="226" t="s">
        <v>46</v>
      </c>
      <c r="P146" s="227">
        <f>I146+J146</f>
        <v>0</v>
      </c>
      <c r="Q146" s="227">
        <f>ROUND(I146*H146,2)</f>
        <v>0</v>
      </c>
      <c r="R146" s="227">
        <f>ROUND(J146*H146,2)</f>
        <v>0</v>
      </c>
      <c r="S146" s="86"/>
      <c r="T146" s="228">
        <f>S146*H146</f>
        <v>0</v>
      </c>
      <c r="U146" s="228">
        <v>0</v>
      </c>
      <c r="V146" s="228">
        <f>U146*H146</f>
        <v>0</v>
      </c>
      <c r="W146" s="228">
        <v>0.00167</v>
      </c>
      <c r="X146" s="229">
        <f>W146*H146</f>
        <v>0.0096860000000000002</v>
      </c>
      <c r="Y146" s="40"/>
      <c r="Z146" s="40"/>
      <c r="AA146" s="40"/>
      <c r="AB146" s="40"/>
      <c r="AC146" s="40"/>
      <c r="AD146" s="40"/>
      <c r="AE146" s="40"/>
      <c r="AR146" s="230" t="s">
        <v>302</v>
      </c>
      <c r="AT146" s="230" t="s">
        <v>213</v>
      </c>
      <c r="AU146" s="230" t="s">
        <v>86</v>
      </c>
      <c r="AY146" s="19" t="s">
        <v>211</v>
      </c>
      <c r="BE146" s="231">
        <f>IF(O146="základní",K146,0)</f>
        <v>0</v>
      </c>
      <c r="BF146" s="231">
        <f>IF(O146="snížená",K146,0)</f>
        <v>0</v>
      </c>
      <c r="BG146" s="231">
        <f>IF(O146="zákl. přenesená",K146,0)</f>
        <v>0</v>
      </c>
      <c r="BH146" s="231">
        <f>IF(O146="sníž. přenesená",K146,0)</f>
        <v>0</v>
      </c>
      <c r="BI146" s="231">
        <f>IF(O146="nulová",K146,0)</f>
        <v>0</v>
      </c>
      <c r="BJ146" s="19" t="s">
        <v>84</v>
      </c>
      <c r="BK146" s="231">
        <f>ROUND(P146*H146,2)</f>
        <v>0</v>
      </c>
      <c r="BL146" s="19" t="s">
        <v>302</v>
      </c>
      <c r="BM146" s="230" t="s">
        <v>3799</v>
      </c>
    </row>
    <row r="147" s="2" customFormat="1">
      <c r="A147" s="40"/>
      <c r="B147" s="41"/>
      <c r="C147" s="42"/>
      <c r="D147" s="232" t="s">
        <v>220</v>
      </c>
      <c r="E147" s="42"/>
      <c r="F147" s="233" t="s">
        <v>1293</v>
      </c>
      <c r="G147" s="42"/>
      <c r="H147" s="42"/>
      <c r="I147" s="234"/>
      <c r="J147" s="234"/>
      <c r="K147" s="42"/>
      <c r="L147" s="42"/>
      <c r="M147" s="46"/>
      <c r="N147" s="235"/>
      <c r="O147" s="236"/>
      <c r="P147" s="86"/>
      <c r="Q147" s="86"/>
      <c r="R147" s="86"/>
      <c r="S147" s="86"/>
      <c r="T147" s="86"/>
      <c r="U147" s="86"/>
      <c r="V147" s="86"/>
      <c r="W147" s="86"/>
      <c r="X147" s="87"/>
      <c r="Y147" s="40"/>
      <c r="Z147" s="40"/>
      <c r="AA147" s="40"/>
      <c r="AB147" s="40"/>
      <c r="AC147" s="40"/>
      <c r="AD147" s="40"/>
      <c r="AE147" s="40"/>
      <c r="AT147" s="19" t="s">
        <v>220</v>
      </c>
      <c r="AU147" s="19" t="s">
        <v>86</v>
      </c>
    </row>
    <row r="148" s="13" customFormat="1">
      <c r="A148" s="13"/>
      <c r="B148" s="237"/>
      <c r="C148" s="238"/>
      <c r="D148" s="232" t="s">
        <v>222</v>
      </c>
      <c r="E148" s="239" t="s">
        <v>22</v>
      </c>
      <c r="F148" s="240" t="s">
        <v>3800</v>
      </c>
      <c r="G148" s="238"/>
      <c r="H148" s="241">
        <v>5.7999999999999998</v>
      </c>
      <c r="I148" s="242"/>
      <c r="J148" s="242"/>
      <c r="K148" s="238"/>
      <c r="L148" s="238"/>
      <c r="M148" s="243"/>
      <c r="N148" s="244"/>
      <c r="O148" s="245"/>
      <c r="P148" s="245"/>
      <c r="Q148" s="245"/>
      <c r="R148" s="245"/>
      <c r="S148" s="245"/>
      <c r="T148" s="245"/>
      <c r="U148" s="245"/>
      <c r="V148" s="245"/>
      <c r="W148" s="245"/>
      <c r="X148" s="246"/>
      <c r="Y148" s="13"/>
      <c r="Z148" s="13"/>
      <c r="AA148" s="13"/>
      <c r="AB148" s="13"/>
      <c r="AC148" s="13"/>
      <c r="AD148" s="13"/>
      <c r="AE148" s="13"/>
      <c r="AT148" s="247" t="s">
        <v>222</v>
      </c>
      <c r="AU148" s="247" t="s">
        <v>86</v>
      </c>
      <c r="AV148" s="13" t="s">
        <v>86</v>
      </c>
      <c r="AW148" s="13" t="s">
        <v>5</v>
      </c>
      <c r="AX148" s="13" t="s">
        <v>77</v>
      </c>
      <c r="AY148" s="247" t="s">
        <v>211</v>
      </c>
    </row>
    <row r="149" s="14" customFormat="1">
      <c r="A149" s="14"/>
      <c r="B149" s="248"/>
      <c r="C149" s="249"/>
      <c r="D149" s="232" t="s">
        <v>222</v>
      </c>
      <c r="E149" s="250" t="s">
        <v>22</v>
      </c>
      <c r="F149" s="251" t="s">
        <v>331</v>
      </c>
      <c r="G149" s="249"/>
      <c r="H149" s="252">
        <v>5.7999999999999998</v>
      </c>
      <c r="I149" s="253"/>
      <c r="J149" s="253"/>
      <c r="K149" s="249"/>
      <c r="L149" s="249"/>
      <c r="M149" s="254"/>
      <c r="N149" s="255"/>
      <c r="O149" s="256"/>
      <c r="P149" s="256"/>
      <c r="Q149" s="256"/>
      <c r="R149" s="256"/>
      <c r="S149" s="256"/>
      <c r="T149" s="256"/>
      <c r="U149" s="256"/>
      <c r="V149" s="256"/>
      <c r="W149" s="256"/>
      <c r="X149" s="257"/>
      <c r="Y149" s="14"/>
      <c r="Z149" s="14"/>
      <c r="AA149" s="14"/>
      <c r="AB149" s="14"/>
      <c r="AC149" s="14"/>
      <c r="AD149" s="14"/>
      <c r="AE149" s="14"/>
      <c r="AT149" s="258" t="s">
        <v>222</v>
      </c>
      <c r="AU149" s="258" t="s">
        <v>86</v>
      </c>
      <c r="AV149" s="14" t="s">
        <v>218</v>
      </c>
      <c r="AW149" s="14" t="s">
        <v>5</v>
      </c>
      <c r="AX149" s="14" t="s">
        <v>84</v>
      </c>
      <c r="AY149" s="258" t="s">
        <v>211</v>
      </c>
    </row>
    <row r="150" s="2" customFormat="1" ht="24.15" customHeight="1">
      <c r="A150" s="40"/>
      <c r="B150" s="41"/>
      <c r="C150" s="218" t="s">
        <v>9</v>
      </c>
      <c r="D150" s="218" t="s">
        <v>213</v>
      </c>
      <c r="E150" s="219" t="s">
        <v>3801</v>
      </c>
      <c r="F150" s="220" t="s">
        <v>3802</v>
      </c>
      <c r="G150" s="221" t="s">
        <v>345</v>
      </c>
      <c r="H150" s="222">
        <v>6.2000000000000002</v>
      </c>
      <c r="I150" s="223"/>
      <c r="J150" s="223"/>
      <c r="K150" s="224">
        <f>ROUND(P150*H150,2)</f>
        <v>0</v>
      </c>
      <c r="L150" s="220" t="s">
        <v>217</v>
      </c>
      <c r="M150" s="46"/>
      <c r="N150" s="225" t="s">
        <v>22</v>
      </c>
      <c r="O150" s="226" t="s">
        <v>46</v>
      </c>
      <c r="P150" s="227">
        <f>I150+J150</f>
        <v>0</v>
      </c>
      <c r="Q150" s="227">
        <f>ROUND(I150*H150,2)</f>
        <v>0</v>
      </c>
      <c r="R150" s="227">
        <f>ROUND(J150*H150,2)</f>
        <v>0</v>
      </c>
      <c r="S150" s="86"/>
      <c r="T150" s="228">
        <f>S150*H150</f>
        <v>0</v>
      </c>
      <c r="U150" s="228">
        <v>0.0035814660000000002</v>
      </c>
      <c r="V150" s="228">
        <f>U150*H150</f>
        <v>0.0222050892</v>
      </c>
      <c r="W150" s="228">
        <v>0</v>
      </c>
      <c r="X150" s="229">
        <f>W150*H150</f>
        <v>0</v>
      </c>
      <c r="Y150" s="40"/>
      <c r="Z150" s="40"/>
      <c r="AA150" s="40"/>
      <c r="AB150" s="40"/>
      <c r="AC150" s="40"/>
      <c r="AD150" s="40"/>
      <c r="AE150" s="40"/>
      <c r="AR150" s="230" t="s">
        <v>302</v>
      </c>
      <c r="AT150" s="230" t="s">
        <v>213</v>
      </c>
      <c r="AU150" s="230" t="s">
        <v>86</v>
      </c>
      <c r="AY150" s="19" t="s">
        <v>211</v>
      </c>
      <c r="BE150" s="231">
        <f>IF(O150="základní",K150,0)</f>
        <v>0</v>
      </c>
      <c r="BF150" s="231">
        <f>IF(O150="snížená",K150,0)</f>
        <v>0</v>
      </c>
      <c r="BG150" s="231">
        <f>IF(O150="zákl. přenesená",K150,0)</f>
        <v>0</v>
      </c>
      <c r="BH150" s="231">
        <f>IF(O150="sníž. přenesená",K150,0)</f>
        <v>0</v>
      </c>
      <c r="BI150" s="231">
        <f>IF(O150="nulová",K150,0)</f>
        <v>0</v>
      </c>
      <c r="BJ150" s="19" t="s">
        <v>84</v>
      </c>
      <c r="BK150" s="231">
        <f>ROUND(P150*H150,2)</f>
        <v>0</v>
      </c>
      <c r="BL150" s="19" t="s">
        <v>302</v>
      </c>
      <c r="BM150" s="230" t="s">
        <v>3803</v>
      </c>
    </row>
    <row r="151" s="2" customFormat="1">
      <c r="A151" s="40"/>
      <c r="B151" s="41"/>
      <c r="C151" s="42"/>
      <c r="D151" s="232" t="s">
        <v>220</v>
      </c>
      <c r="E151" s="42"/>
      <c r="F151" s="233" t="s">
        <v>3804</v>
      </c>
      <c r="G151" s="42"/>
      <c r="H151" s="42"/>
      <c r="I151" s="234"/>
      <c r="J151" s="234"/>
      <c r="K151" s="42"/>
      <c r="L151" s="42"/>
      <c r="M151" s="46"/>
      <c r="N151" s="235"/>
      <c r="O151" s="236"/>
      <c r="P151" s="86"/>
      <c r="Q151" s="86"/>
      <c r="R151" s="86"/>
      <c r="S151" s="86"/>
      <c r="T151" s="86"/>
      <c r="U151" s="86"/>
      <c r="V151" s="86"/>
      <c r="W151" s="86"/>
      <c r="X151" s="87"/>
      <c r="Y151" s="40"/>
      <c r="Z151" s="40"/>
      <c r="AA151" s="40"/>
      <c r="AB151" s="40"/>
      <c r="AC151" s="40"/>
      <c r="AD151" s="40"/>
      <c r="AE151" s="40"/>
      <c r="AT151" s="19" t="s">
        <v>220</v>
      </c>
      <c r="AU151" s="19" t="s">
        <v>86</v>
      </c>
    </row>
    <row r="152" s="13" customFormat="1">
      <c r="A152" s="13"/>
      <c r="B152" s="237"/>
      <c r="C152" s="238"/>
      <c r="D152" s="232" t="s">
        <v>222</v>
      </c>
      <c r="E152" s="239" t="s">
        <v>22</v>
      </c>
      <c r="F152" s="240" t="s">
        <v>3805</v>
      </c>
      <c r="G152" s="238"/>
      <c r="H152" s="241">
        <v>6.2000000000000002</v>
      </c>
      <c r="I152" s="242"/>
      <c r="J152" s="242"/>
      <c r="K152" s="238"/>
      <c r="L152" s="238"/>
      <c r="M152" s="243"/>
      <c r="N152" s="244"/>
      <c r="O152" s="245"/>
      <c r="P152" s="245"/>
      <c r="Q152" s="245"/>
      <c r="R152" s="245"/>
      <c r="S152" s="245"/>
      <c r="T152" s="245"/>
      <c r="U152" s="245"/>
      <c r="V152" s="245"/>
      <c r="W152" s="245"/>
      <c r="X152" s="246"/>
      <c r="Y152" s="13"/>
      <c r="Z152" s="13"/>
      <c r="AA152" s="13"/>
      <c r="AB152" s="13"/>
      <c r="AC152" s="13"/>
      <c r="AD152" s="13"/>
      <c r="AE152" s="13"/>
      <c r="AT152" s="247" t="s">
        <v>222</v>
      </c>
      <c r="AU152" s="247" t="s">
        <v>86</v>
      </c>
      <c r="AV152" s="13" t="s">
        <v>86</v>
      </c>
      <c r="AW152" s="13" t="s">
        <v>5</v>
      </c>
      <c r="AX152" s="13" t="s">
        <v>77</v>
      </c>
      <c r="AY152" s="247" t="s">
        <v>211</v>
      </c>
    </row>
    <row r="153" s="14" customFormat="1">
      <c r="A153" s="14"/>
      <c r="B153" s="248"/>
      <c r="C153" s="249"/>
      <c r="D153" s="232" t="s">
        <v>222</v>
      </c>
      <c r="E153" s="250" t="s">
        <v>22</v>
      </c>
      <c r="F153" s="251" t="s">
        <v>331</v>
      </c>
      <c r="G153" s="249"/>
      <c r="H153" s="252">
        <v>6.2000000000000002</v>
      </c>
      <c r="I153" s="253"/>
      <c r="J153" s="253"/>
      <c r="K153" s="249"/>
      <c r="L153" s="249"/>
      <c r="M153" s="254"/>
      <c r="N153" s="255"/>
      <c r="O153" s="256"/>
      <c r="P153" s="256"/>
      <c r="Q153" s="256"/>
      <c r="R153" s="256"/>
      <c r="S153" s="256"/>
      <c r="T153" s="256"/>
      <c r="U153" s="256"/>
      <c r="V153" s="256"/>
      <c r="W153" s="256"/>
      <c r="X153" s="257"/>
      <c r="Y153" s="14"/>
      <c r="Z153" s="14"/>
      <c r="AA153" s="14"/>
      <c r="AB153" s="14"/>
      <c r="AC153" s="14"/>
      <c r="AD153" s="14"/>
      <c r="AE153" s="14"/>
      <c r="AT153" s="258" t="s">
        <v>222</v>
      </c>
      <c r="AU153" s="258" t="s">
        <v>86</v>
      </c>
      <c r="AV153" s="14" t="s">
        <v>218</v>
      </c>
      <c r="AW153" s="14" t="s">
        <v>5</v>
      </c>
      <c r="AX153" s="14" t="s">
        <v>84</v>
      </c>
      <c r="AY153" s="258" t="s">
        <v>211</v>
      </c>
    </row>
    <row r="154" s="2" customFormat="1">
      <c r="A154" s="40"/>
      <c r="B154" s="41"/>
      <c r="C154" s="218" t="s">
        <v>302</v>
      </c>
      <c r="D154" s="218" t="s">
        <v>213</v>
      </c>
      <c r="E154" s="219" t="s">
        <v>3806</v>
      </c>
      <c r="F154" s="220" t="s">
        <v>3807</v>
      </c>
      <c r="G154" s="221" t="s">
        <v>497</v>
      </c>
      <c r="H154" s="222">
        <v>8</v>
      </c>
      <c r="I154" s="223"/>
      <c r="J154" s="223"/>
      <c r="K154" s="224">
        <f>ROUND(P154*H154,2)</f>
        <v>0</v>
      </c>
      <c r="L154" s="220" t="s">
        <v>217</v>
      </c>
      <c r="M154" s="46"/>
      <c r="N154" s="225" t="s">
        <v>22</v>
      </c>
      <c r="O154" s="226" t="s">
        <v>46</v>
      </c>
      <c r="P154" s="227">
        <f>I154+J154</f>
        <v>0</v>
      </c>
      <c r="Q154" s="227">
        <f>ROUND(I154*H154,2)</f>
        <v>0</v>
      </c>
      <c r="R154" s="227">
        <f>ROUND(J154*H154,2)</f>
        <v>0</v>
      </c>
      <c r="S154" s="86"/>
      <c r="T154" s="228">
        <f>S154*H154</f>
        <v>0</v>
      </c>
      <c r="U154" s="228">
        <v>0</v>
      </c>
      <c r="V154" s="228">
        <f>U154*H154</f>
        <v>0</v>
      </c>
      <c r="W154" s="228">
        <v>0</v>
      </c>
      <c r="X154" s="229">
        <f>W154*H154</f>
        <v>0</v>
      </c>
      <c r="Y154" s="40"/>
      <c r="Z154" s="40"/>
      <c r="AA154" s="40"/>
      <c r="AB154" s="40"/>
      <c r="AC154" s="40"/>
      <c r="AD154" s="40"/>
      <c r="AE154" s="40"/>
      <c r="AR154" s="230" t="s">
        <v>302</v>
      </c>
      <c r="AT154" s="230" t="s">
        <v>213</v>
      </c>
      <c r="AU154" s="230" t="s">
        <v>86</v>
      </c>
      <c r="AY154" s="19" t="s">
        <v>211</v>
      </c>
      <c r="BE154" s="231">
        <f>IF(O154="základní",K154,0)</f>
        <v>0</v>
      </c>
      <c r="BF154" s="231">
        <f>IF(O154="snížená",K154,0)</f>
        <v>0</v>
      </c>
      <c r="BG154" s="231">
        <f>IF(O154="zákl. přenesená",K154,0)</f>
        <v>0</v>
      </c>
      <c r="BH154" s="231">
        <f>IF(O154="sníž. přenesená",K154,0)</f>
        <v>0</v>
      </c>
      <c r="BI154" s="231">
        <f>IF(O154="nulová",K154,0)</f>
        <v>0</v>
      </c>
      <c r="BJ154" s="19" t="s">
        <v>84</v>
      </c>
      <c r="BK154" s="231">
        <f>ROUND(P154*H154,2)</f>
        <v>0</v>
      </c>
      <c r="BL154" s="19" t="s">
        <v>302</v>
      </c>
      <c r="BM154" s="230" t="s">
        <v>3808</v>
      </c>
    </row>
    <row r="155" s="2" customFormat="1">
      <c r="A155" s="40"/>
      <c r="B155" s="41"/>
      <c r="C155" s="42"/>
      <c r="D155" s="232" t="s">
        <v>220</v>
      </c>
      <c r="E155" s="42"/>
      <c r="F155" s="233" t="s">
        <v>3809</v>
      </c>
      <c r="G155" s="42"/>
      <c r="H155" s="42"/>
      <c r="I155" s="234"/>
      <c r="J155" s="234"/>
      <c r="K155" s="42"/>
      <c r="L155" s="42"/>
      <c r="M155" s="46"/>
      <c r="N155" s="235"/>
      <c r="O155" s="236"/>
      <c r="P155" s="86"/>
      <c r="Q155" s="86"/>
      <c r="R155" s="86"/>
      <c r="S155" s="86"/>
      <c r="T155" s="86"/>
      <c r="U155" s="86"/>
      <c r="V155" s="86"/>
      <c r="W155" s="86"/>
      <c r="X155" s="87"/>
      <c r="Y155" s="40"/>
      <c r="Z155" s="40"/>
      <c r="AA155" s="40"/>
      <c r="AB155" s="40"/>
      <c r="AC155" s="40"/>
      <c r="AD155" s="40"/>
      <c r="AE155" s="40"/>
      <c r="AT155" s="19" t="s">
        <v>220</v>
      </c>
      <c r="AU155" s="19" t="s">
        <v>86</v>
      </c>
    </row>
    <row r="156" s="13" customFormat="1">
      <c r="A156" s="13"/>
      <c r="B156" s="237"/>
      <c r="C156" s="238"/>
      <c r="D156" s="232" t="s">
        <v>222</v>
      </c>
      <c r="E156" s="239" t="s">
        <v>22</v>
      </c>
      <c r="F156" s="240" t="s">
        <v>3810</v>
      </c>
      <c r="G156" s="238"/>
      <c r="H156" s="241">
        <v>8</v>
      </c>
      <c r="I156" s="242"/>
      <c r="J156" s="242"/>
      <c r="K156" s="238"/>
      <c r="L156" s="238"/>
      <c r="M156" s="243"/>
      <c r="N156" s="244"/>
      <c r="O156" s="245"/>
      <c r="P156" s="245"/>
      <c r="Q156" s="245"/>
      <c r="R156" s="245"/>
      <c r="S156" s="245"/>
      <c r="T156" s="245"/>
      <c r="U156" s="245"/>
      <c r="V156" s="245"/>
      <c r="W156" s="245"/>
      <c r="X156" s="246"/>
      <c r="Y156" s="13"/>
      <c r="Z156" s="13"/>
      <c r="AA156" s="13"/>
      <c r="AB156" s="13"/>
      <c r="AC156" s="13"/>
      <c r="AD156" s="13"/>
      <c r="AE156" s="13"/>
      <c r="AT156" s="247" t="s">
        <v>222</v>
      </c>
      <c r="AU156" s="247" t="s">
        <v>86</v>
      </c>
      <c r="AV156" s="13" t="s">
        <v>86</v>
      </c>
      <c r="AW156" s="13" t="s">
        <v>5</v>
      </c>
      <c r="AX156" s="13" t="s">
        <v>77</v>
      </c>
      <c r="AY156" s="247" t="s">
        <v>211</v>
      </c>
    </row>
    <row r="157" s="14" customFormat="1">
      <c r="A157" s="14"/>
      <c r="B157" s="248"/>
      <c r="C157" s="249"/>
      <c r="D157" s="232" t="s">
        <v>222</v>
      </c>
      <c r="E157" s="250" t="s">
        <v>22</v>
      </c>
      <c r="F157" s="251" t="s">
        <v>331</v>
      </c>
      <c r="G157" s="249"/>
      <c r="H157" s="252">
        <v>8</v>
      </c>
      <c r="I157" s="253"/>
      <c r="J157" s="253"/>
      <c r="K157" s="249"/>
      <c r="L157" s="249"/>
      <c r="M157" s="254"/>
      <c r="N157" s="255"/>
      <c r="O157" s="256"/>
      <c r="P157" s="256"/>
      <c r="Q157" s="256"/>
      <c r="R157" s="256"/>
      <c r="S157" s="256"/>
      <c r="T157" s="256"/>
      <c r="U157" s="256"/>
      <c r="V157" s="256"/>
      <c r="W157" s="256"/>
      <c r="X157" s="257"/>
      <c r="Y157" s="14"/>
      <c r="Z157" s="14"/>
      <c r="AA157" s="14"/>
      <c r="AB157" s="14"/>
      <c r="AC157" s="14"/>
      <c r="AD157" s="14"/>
      <c r="AE157" s="14"/>
      <c r="AT157" s="258" t="s">
        <v>222</v>
      </c>
      <c r="AU157" s="258" t="s">
        <v>86</v>
      </c>
      <c r="AV157" s="14" t="s">
        <v>218</v>
      </c>
      <c r="AW157" s="14" t="s">
        <v>5</v>
      </c>
      <c r="AX157" s="14" t="s">
        <v>84</v>
      </c>
      <c r="AY157" s="258" t="s">
        <v>211</v>
      </c>
    </row>
    <row r="158" s="2" customFormat="1" ht="24.15" customHeight="1">
      <c r="A158" s="40"/>
      <c r="B158" s="41"/>
      <c r="C158" s="218" t="s">
        <v>308</v>
      </c>
      <c r="D158" s="218" t="s">
        <v>213</v>
      </c>
      <c r="E158" s="219" t="s">
        <v>3811</v>
      </c>
      <c r="F158" s="220" t="s">
        <v>3812</v>
      </c>
      <c r="G158" s="221" t="s">
        <v>249</v>
      </c>
      <c r="H158" s="222">
        <v>0.021999999999999999</v>
      </c>
      <c r="I158" s="223"/>
      <c r="J158" s="223"/>
      <c r="K158" s="224">
        <f>ROUND(P158*H158,2)</f>
        <v>0</v>
      </c>
      <c r="L158" s="220" t="s">
        <v>217</v>
      </c>
      <c r="M158" s="46"/>
      <c r="N158" s="225" t="s">
        <v>22</v>
      </c>
      <c r="O158" s="226" t="s">
        <v>46</v>
      </c>
      <c r="P158" s="227">
        <f>I158+J158</f>
        <v>0</v>
      </c>
      <c r="Q158" s="227">
        <f>ROUND(I158*H158,2)</f>
        <v>0</v>
      </c>
      <c r="R158" s="227">
        <f>ROUND(J158*H158,2)</f>
        <v>0</v>
      </c>
      <c r="S158" s="86"/>
      <c r="T158" s="228">
        <f>S158*H158</f>
        <v>0</v>
      </c>
      <c r="U158" s="228">
        <v>0</v>
      </c>
      <c r="V158" s="228">
        <f>U158*H158</f>
        <v>0</v>
      </c>
      <c r="W158" s="228">
        <v>0</v>
      </c>
      <c r="X158" s="229">
        <f>W158*H158</f>
        <v>0</v>
      </c>
      <c r="Y158" s="40"/>
      <c r="Z158" s="40"/>
      <c r="AA158" s="40"/>
      <c r="AB158" s="40"/>
      <c r="AC158" s="40"/>
      <c r="AD158" s="40"/>
      <c r="AE158" s="40"/>
      <c r="AR158" s="230" t="s">
        <v>302</v>
      </c>
      <c r="AT158" s="230" t="s">
        <v>213</v>
      </c>
      <c r="AU158" s="230" t="s">
        <v>86</v>
      </c>
      <c r="AY158" s="19" t="s">
        <v>211</v>
      </c>
      <c r="BE158" s="231">
        <f>IF(O158="základní",K158,0)</f>
        <v>0</v>
      </c>
      <c r="BF158" s="231">
        <f>IF(O158="snížená",K158,0)</f>
        <v>0</v>
      </c>
      <c r="BG158" s="231">
        <f>IF(O158="zákl. přenesená",K158,0)</f>
        <v>0</v>
      </c>
      <c r="BH158" s="231">
        <f>IF(O158="sníž. přenesená",K158,0)</f>
        <v>0</v>
      </c>
      <c r="BI158" s="231">
        <f>IF(O158="nulová",K158,0)</f>
        <v>0</v>
      </c>
      <c r="BJ158" s="19" t="s">
        <v>84</v>
      </c>
      <c r="BK158" s="231">
        <f>ROUND(P158*H158,2)</f>
        <v>0</v>
      </c>
      <c r="BL158" s="19" t="s">
        <v>302</v>
      </c>
      <c r="BM158" s="230" t="s">
        <v>3813</v>
      </c>
    </row>
    <row r="159" s="2" customFormat="1">
      <c r="A159" s="40"/>
      <c r="B159" s="41"/>
      <c r="C159" s="42"/>
      <c r="D159" s="232" t="s">
        <v>220</v>
      </c>
      <c r="E159" s="42"/>
      <c r="F159" s="233" t="s">
        <v>3814</v>
      </c>
      <c r="G159" s="42"/>
      <c r="H159" s="42"/>
      <c r="I159" s="234"/>
      <c r="J159" s="234"/>
      <c r="K159" s="42"/>
      <c r="L159" s="42"/>
      <c r="M159" s="46"/>
      <c r="N159" s="235"/>
      <c r="O159" s="236"/>
      <c r="P159" s="86"/>
      <c r="Q159" s="86"/>
      <c r="R159" s="86"/>
      <c r="S159" s="86"/>
      <c r="T159" s="86"/>
      <c r="U159" s="86"/>
      <c r="V159" s="86"/>
      <c r="W159" s="86"/>
      <c r="X159" s="87"/>
      <c r="Y159" s="40"/>
      <c r="Z159" s="40"/>
      <c r="AA159" s="40"/>
      <c r="AB159" s="40"/>
      <c r="AC159" s="40"/>
      <c r="AD159" s="40"/>
      <c r="AE159" s="40"/>
      <c r="AT159" s="19" t="s">
        <v>220</v>
      </c>
      <c r="AU159" s="19" t="s">
        <v>86</v>
      </c>
    </row>
    <row r="160" s="2" customFormat="1" ht="24.15" customHeight="1">
      <c r="A160" s="40"/>
      <c r="B160" s="41"/>
      <c r="C160" s="218" t="s">
        <v>314</v>
      </c>
      <c r="D160" s="218" t="s">
        <v>213</v>
      </c>
      <c r="E160" s="219" t="s">
        <v>1347</v>
      </c>
      <c r="F160" s="220" t="s">
        <v>1348</v>
      </c>
      <c r="G160" s="221" t="s">
        <v>249</v>
      </c>
      <c r="H160" s="222">
        <v>0.021999999999999999</v>
      </c>
      <c r="I160" s="223"/>
      <c r="J160" s="223"/>
      <c r="K160" s="224">
        <f>ROUND(P160*H160,2)</f>
        <v>0</v>
      </c>
      <c r="L160" s="220" t="s">
        <v>217</v>
      </c>
      <c r="M160" s="46"/>
      <c r="N160" s="225" t="s">
        <v>22</v>
      </c>
      <c r="O160" s="226" t="s">
        <v>46</v>
      </c>
      <c r="P160" s="227">
        <f>I160+J160</f>
        <v>0</v>
      </c>
      <c r="Q160" s="227">
        <f>ROUND(I160*H160,2)</f>
        <v>0</v>
      </c>
      <c r="R160" s="227">
        <f>ROUND(J160*H160,2)</f>
        <v>0</v>
      </c>
      <c r="S160" s="86"/>
      <c r="T160" s="228">
        <f>S160*H160</f>
        <v>0</v>
      </c>
      <c r="U160" s="228">
        <v>0</v>
      </c>
      <c r="V160" s="228">
        <f>U160*H160</f>
        <v>0</v>
      </c>
      <c r="W160" s="228">
        <v>0</v>
      </c>
      <c r="X160" s="229">
        <f>W160*H160</f>
        <v>0</v>
      </c>
      <c r="Y160" s="40"/>
      <c r="Z160" s="40"/>
      <c r="AA160" s="40"/>
      <c r="AB160" s="40"/>
      <c r="AC160" s="40"/>
      <c r="AD160" s="40"/>
      <c r="AE160" s="40"/>
      <c r="AR160" s="230" t="s">
        <v>302</v>
      </c>
      <c r="AT160" s="230" t="s">
        <v>213</v>
      </c>
      <c r="AU160" s="230" t="s">
        <v>86</v>
      </c>
      <c r="AY160" s="19" t="s">
        <v>211</v>
      </c>
      <c r="BE160" s="231">
        <f>IF(O160="základní",K160,0)</f>
        <v>0</v>
      </c>
      <c r="BF160" s="231">
        <f>IF(O160="snížená",K160,0)</f>
        <v>0</v>
      </c>
      <c r="BG160" s="231">
        <f>IF(O160="zákl. přenesená",K160,0)</f>
        <v>0</v>
      </c>
      <c r="BH160" s="231">
        <f>IF(O160="sníž. přenesená",K160,0)</f>
        <v>0</v>
      </c>
      <c r="BI160" s="231">
        <f>IF(O160="nulová",K160,0)</f>
        <v>0</v>
      </c>
      <c r="BJ160" s="19" t="s">
        <v>84</v>
      </c>
      <c r="BK160" s="231">
        <f>ROUND(P160*H160,2)</f>
        <v>0</v>
      </c>
      <c r="BL160" s="19" t="s">
        <v>302</v>
      </c>
      <c r="BM160" s="230" t="s">
        <v>3815</v>
      </c>
    </row>
    <row r="161" s="2" customFormat="1">
      <c r="A161" s="40"/>
      <c r="B161" s="41"/>
      <c r="C161" s="42"/>
      <c r="D161" s="232" t="s">
        <v>220</v>
      </c>
      <c r="E161" s="42"/>
      <c r="F161" s="233" t="s">
        <v>1350</v>
      </c>
      <c r="G161" s="42"/>
      <c r="H161" s="42"/>
      <c r="I161" s="234"/>
      <c r="J161" s="234"/>
      <c r="K161" s="42"/>
      <c r="L161" s="42"/>
      <c r="M161" s="46"/>
      <c r="N161" s="235"/>
      <c r="O161" s="236"/>
      <c r="P161" s="86"/>
      <c r="Q161" s="86"/>
      <c r="R161" s="86"/>
      <c r="S161" s="86"/>
      <c r="T161" s="86"/>
      <c r="U161" s="86"/>
      <c r="V161" s="86"/>
      <c r="W161" s="86"/>
      <c r="X161" s="87"/>
      <c r="Y161" s="40"/>
      <c r="Z161" s="40"/>
      <c r="AA161" s="40"/>
      <c r="AB161" s="40"/>
      <c r="AC161" s="40"/>
      <c r="AD161" s="40"/>
      <c r="AE161" s="40"/>
      <c r="AT161" s="19" t="s">
        <v>220</v>
      </c>
      <c r="AU161" s="19" t="s">
        <v>86</v>
      </c>
    </row>
    <row r="162" s="12" customFormat="1" ht="22.8" customHeight="1">
      <c r="A162" s="12"/>
      <c r="B162" s="201"/>
      <c r="C162" s="202"/>
      <c r="D162" s="203" t="s">
        <v>76</v>
      </c>
      <c r="E162" s="216" t="s">
        <v>554</v>
      </c>
      <c r="F162" s="216" t="s">
        <v>555</v>
      </c>
      <c r="G162" s="202"/>
      <c r="H162" s="202"/>
      <c r="I162" s="205"/>
      <c r="J162" s="205"/>
      <c r="K162" s="217">
        <f>BK162</f>
        <v>0</v>
      </c>
      <c r="L162" s="202"/>
      <c r="M162" s="207"/>
      <c r="N162" s="208"/>
      <c r="O162" s="209"/>
      <c r="P162" s="209"/>
      <c r="Q162" s="210">
        <f>SUM(Q163:Q188)</f>
        <v>0</v>
      </c>
      <c r="R162" s="210">
        <f>SUM(R163:R188)</f>
        <v>0</v>
      </c>
      <c r="S162" s="209"/>
      <c r="T162" s="211">
        <f>SUM(T163:T188)</f>
        <v>0</v>
      </c>
      <c r="U162" s="209"/>
      <c r="V162" s="211">
        <f>SUM(V163:V188)</f>
        <v>0.062866028874999993</v>
      </c>
      <c r="W162" s="209"/>
      <c r="X162" s="212">
        <f>SUM(X163:X188)</f>
        <v>0.024</v>
      </c>
      <c r="Y162" s="12"/>
      <c r="Z162" s="12"/>
      <c r="AA162" s="12"/>
      <c r="AB162" s="12"/>
      <c r="AC162" s="12"/>
      <c r="AD162" s="12"/>
      <c r="AE162" s="12"/>
      <c r="AR162" s="213" t="s">
        <v>86</v>
      </c>
      <c r="AT162" s="214" t="s">
        <v>76</v>
      </c>
      <c r="AU162" s="214" t="s">
        <v>84</v>
      </c>
      <c r="AY162" s="213" t="s">
        <v>211</v>
      </c>
      <c r="BK162" s="215">
        <f>SUM(BK163:BK188)</f>
        <v>0</v>
      </c>
    </row>
    <row r="163" s="2" customFormat="1" ht="24.15" customHeight="1">
      <c r="A163" s="40"/>
      <c r="B163" s="41"/>
      <c r="C163" s="218" t="s">
        <v>318</v>
      </c>
      <c r="D163" s="218" t="s">
        <v>213</v>
      </c>
      <c r="E163" s="219" t="s">
        <v>1364</v>
      </c>
      <c r="F163" s="220" t="s">
        <v>1365</v>
      </c>
      <c r="G163" s="221" t="s">
        <v>497</v>
      </c>
      <c r="H163" s="222">
        <v>4</v>
      </c>
      <c r="I163" s="223"/>
      <c r="J163" s="223"/>
      <c r="K163" s="224">
        <f>ROUND(P163*H163,2)</f>
        <v>0</v>
      </c>
      <c r="L163" s="220" t="s">
        <v>217</v>
      </c>
      <c r="M163" s="46"/>
      <c r="N163" s="225" t="s">
        <v>22</v>
      </c>
      <c r="O163" s="226" t="s">
        <v>46</v>
      </c>
      <c r="P163" s="227">
        <f>I163+J163</f>
        <v>0</v>
      </c>
      <c r="Q163" s="227">
        <f>ROUND(I163*H163,2)</f>
        <v>0</v>
      </c>
      <c r="R163" s="227">
        <f>ROUND(J163*H163,2)</f>
        <v>0</v>
      </c>
      <c r="S163" s="86"/>
      <c r="T163" s="228">
        <f>S163*H163</f>
        <v>0</v>
      </c>
      <c r="U163" s="228">
        <v>0</v>
      </c>
      <c r="V163" s="228">
        <f>U163*H163</f>
        <v>0</v>
      </c>
      <c r="W163" s="228">
        <v>0.0060000000000000001</v>
      </c>
      <c r="X163" s="229">
        <f>W163*H163</f>
        <v>0.024</v>
      </c>
      <c r="Y163" s="40"/>
      <c r="Z163" s="40"/>
      <c r="AA163" s="40"/>
      <c r="AB163" s="40"/>
      <c r="AC163" s="40"/>
      <c r="AD163" s="40"/>
      <c r="AE163" s="40"/>
      <c r="AR163" s="230" t="s">
        <v>302</v>
      </c>
      <c r="AT163" s="230" t="s">
        <v>213</v>
      </c>
      <c r="AU163" s="230" t="s">
        <v>86</v>
      </c>
      <c r="AY163" s="19" t="s">
        <v>211</v>
      </c>
      <c r="BE163" s="231">
        <f>IF(O163="základní",K163,0)</f>
        <v>0</v>
      </c>
      <c r="BF163" s="231">
        <f>IF(O163="snížená",K163,0)</f>
        <v>0</v>
      </c>
      <c r="BG163" s="231">
        <f>IF(O163="zákl. přenesená",K163,0)</f>
        <v>0</v>
      </c>
      <c r="BH163" s="231">
        <f>IF(O163="sníž. přenesená",K163,0)</f>
        <v>0</v>
      </c>
      <c r="BI163" s="231">
        <f>IF(O163="nulová",K163,0)</f>
        <v>0</v>
      </c>
      <c r="BJ163" s="19" t="s">
        <v>84</v>
      </c>
      <c r="BK163" s="231">
        <f>ROUND(P163*H163,2)</f>
        <v>0</v>
      </c>
      <c r="BL163" s="19" t="s">
        <v>302</v>
      </c>
      <c r="BM163" s="230" t="s">
        <v>3816</v>
      </c>
    </row>
    <row r="164" s="2" customFormat="1">
      <c r="A164" s="40"/>
      <c r="B164" s="41"/>
      <c r="C164" s="42"/>
      <c r="D164" s="232" t="s">
        <v>220</v>
      </c>
      <c r="E164" s="42"/>
      <c r="F164" s="233" t="s">
        <v>1367</v>
      </c>
      <c r="G164" s="42"/>
      <c r="H164" s="42"/>
      <c r="I164" s="234"/>
      <c r="J164" s="234"/>
      <c r="K164" s="42"/>
      <c r="L164" s="42"/>
      <c r="M164" s="46"/>
      <c r="N164" s="235"/>
      <c r="O164" s="236"/>
      <c r="P164" s="86"/>
      <c r="Q164" s="86"/>
      <c r="R164" s="86"/>
      <c r="S164" s="86"/>
      <c r="T164" s="86"/>
      <c r="U164" s="86"/>
      <c r="V164" s="86"/>
      <c r="W164" s="86"/>
      <c r="X164" s="87"/>
      <c r="Y164" s="40"/>
      <c r="Z164" s="40"/>
      <c r="AA164" s="40"/>
      <c r="AB164" s="40"/>
      <c r="AC164" s="40"/>
      <c r="AD164" s="40"/>
      <c r="AE164" s="40"/>
      <c r="AT164" s="19" t="s">
        <v>220</v>
      </c>
      <c r="AU164" s="19" t="s">
        <v>86</v>
      </c>
    </row>
    <row r="165" s="13" customFormat="1">
      <c r="A165" s="13"/>
      <c r="B165" s="237"/>
      <c r="C165" s="238"/>
      <c r="D165" s="232" t="s">
        <v>222</v>
      </c>
      <c r="E165" s="239" t="s">
        <v>22</v>
      </c>
      <c r="F165" s="240" t="s">
        <v>3817</v>
      </c>
      <c r="G165" s="238"/>
      <c r="H165" s="241">
        <v>4</v>
      </c>
      <c r="I165" s="242"/>
      <c r="J165" s="242"/>
      <c r="K165" s="238"/>
      <c r="L165" s="238"/>
      <c r="M165" s="243"/>
      <c r="N165" s="244"/>
      <c r="O165" s="245"/>
      <c r="P165" s="245"/>
      <c r="Q165" s="245"/>
      <c r="R165" s="245"/>
      <c r="S165" s="245"/>
      <c r="T165" s="245"/>
      <c r="U165" s="245"/>
      <c r="V165" s="245"/>
      <c r="W165" s="245"/>
      <c r="X165" s="246"/>
      <c r="Y165" s="13"/>
      <c r="Z165" s="13"/>
      <c r="AA165" s="13"/>
      <c r="AB165" s="13"/>
      <c r="AC165" s="13"/>
      <c r="AD165" s="13"/>
      <c r="AE165" s="13"/>
      <c r="AT165" s="247" t="s">
        <v>222</v>
      </c>
      <c r="AU165" s="247" t="s">
        <v>86</v>
      </c>
      <c r="AV165" s="13" t="s">
        <v>86</v>
      </c>
      <c r="AW165" s="13" t="s">
        <v>5</v>
      </c>
      <c r="AX165" s="13" t="s">
        <v>77</v>
      </c>
      <c r="AY165" s="247" t="s">
        <v>211</v>
      </c>
    </row>
    <row r="166" s="14" customFormat="1">
      <c r="A166" s="14"/>
      <c r="B166" s="248"/>
      <c r="C166" s="249"/>
      <c r="D166" s="232" t="s">
        <v>222</v>
      </c>
      <c r="E166" s="250" t="s">
        <v>22</v>
      </c>
      <c r="F166" s="251" t="s">
        <v>331</v>
      </c>
      <c r="G166" s="249"/>
      <c r="H166" s="252">
        <v>4</v>
      </c>
      <c r="I166" s="253"/>
      <c r="J166" s="253"/>
      <c r="K166" s="249"/>
      <c r="L166" s="249"/>
      <c r="M166" s="254"/>
      <c r="N166" s="255"/>
      <c r="O166" s="256"/>
      <c r="P166" s="256"/>
      <c r="Q166" s="256"/>
      <c r="R166" s="256"/>
      <c r="S166" s="256"/>
      <c r="T166" s="256"/>
      <c r="U166" s="256"/>
      <c r="V166" s="256"/>
      <c r="W166" s="256"/>
      <c r="X166" s="257"/>
      <c r="Y166" s="14"/>
      <c r="Z166" s="14"/>
      <c r="AA166" s="14"/>
      <c r="AB166" s="14"/>
      <c r="AC166" s="14"/>
      <c r="AD166" s="14"/>
      <c r="AE166" s="14"/>
      <c r="AT166" s="258" t="s">
        <v>222</v>
      </c>
      <c r="AU166" s="258" t="s">
        <v>86</v>
      </c>
      <c r="AV166" s="14" t="s">
        <v>218</v>
      </c>
      <c r="AW166" s="14" t="s">
        <v>5</v>
      </c>
      <c r="AX166" s="14" t="s">
        <v>84</v>
      </c>
      <c r="AY166" s="258" t="s">
        <v>211</v>
      </c>
    </row>
    <row r="167" s="2" customFormat="1" ht="24.15" customHeight="1">
      <c r="A167" s="40"/>
      <c r="B167" s="41"/>
      <c r="C167" s="218" t="s">
        <v>323</v>
      </c>
      <c r="D167" s="218" t="s">
        <v>213</v>
      </c>
      <c r="E167" s="219" t="s">
        <v>3818</v>
      </c>
      <c r="F167" s="220" t="s">
        <v>3819</v>
      </c>
      <c r="G167" s="221" t="s">
        <v>272</v>
      </c>
      <c r="H167" s="222">
        <v>16.530000000000001</v>
      </c>
      <c r="I167" s="223"/>
      <c r="J167" s="223"/>
      <c r="K167" s="224">
        <f>ROUND(P167*H167,2)</f>
        <v>0</v>
      </c>
      <c r="L167" s="220" t="s">
        <v>217</v>
      </c>
      <c r="M167" s="46"/>
      <c r="N167" s="225" t="s">
        <v>22</v>
      </c>
      <c r="O167" s="226" t="s">
        <v>46</v>
      </c>
      <c r="P167" s="227">
        <f>I167+J167</f>
        <v>0</v>
      </c>
      <c r="Q167" s="227">
        <f>ROUND(I167*H167,2)</f>
        <v>0</v>
      </c>
      <c r="R167" s="227">
        <f>ROUND(J167*H167,2)</f>
        <v>0</v>
      </c>
      <c r="S167" s="86"/>
      <c r="T167" s="228">
        <f>S167*H167</f>
        <v>0</v>
      </c>
      <c r="U167" s="228">
        <v>0.00026533749999999999</v>
      </c>
      <c r="V167" s="228">
        <f>U167*H167</f>
        <v>0.0043860288750000006</v>
      </c>
      <c r="W167" s="228">
        <v>0</v>
      </c>
      <c r="X167" s="229">
        <f>W167*H167</f>
        <v>0</v>
      </c>
      <c r="Y167" s="40"/>
      <c r="Z167" s="40"/>
      <c r="AA167" s="40"/>
      <c r="AB167" s="40"/>
      <c r="AC167" s="40"/>
      <c r="AD167" s="40"/>
      <c r="AE167" s="40"/>
      <c r="AR167" s="230" t="s">
        <v>302</v>
      </c>
      <c r="AT167" s="230" t="s">
        <v>213</v>
      </c>
      <c r="AU167" s="230" t="s">
        <v>86</v>
      </c>
      <c r="AY167" s="19" t="s">
        <v>211</v>
      </c>
      <c r="BE167" s="231">
        <f>IF(O167="základní",K167,0)</f>
        <v>0</v>
      </c>
      <c r="BF167" s="231">
        <f>IF(O167="snížená",K167,0)</f>
        <v>0</v>
      </c>
      <c r="BG167" s="231">
        <f>IF(O167="zákl. přenesená",K167,0)</f>
        <v>0</v>
      </c>
      <c r="BH167" s="231">
        <f>IF(O167="sníž. přenesená",K167,0)</f>
        <v>0</v>
      </c>
      <c r="BI167" s="231">
        <f>IF(O167="nulová",K167,0)</f>
        <v>0</v>
      </c>
      <c r="BJ167" s="19" t="s">
        <v>84</v>
      </c>
      <c r="BK167" s="231">
        <f>ROUND(P167*H167,2)</f>
        <v>0</v>
      </c>
      <c r="BL167" s="19" t="s">
        <v>302</v>
      </c>
      <c r="BM167" s="230" t="s">
        <v>3820</v>
      </c>
    </row>
    <row r="168" s="2" customFormat="1">
      <c r="A168" s="40"/>
      <c r="B168" s="41"/>
      <c r="C168" s="42"/>
      <c r="D168" s="232" t="s">
        <v>220</v>
      </c>
      <c r="E168" s="42"/>
      <c r="F168" s="233" t="s">
        <v>3821</v>
      </c>
      <c r="G168" s="42"/>
      <c r="H168" s="42"/>
      <c r="I168" s="234"/>
      <c r="J168" s="234"/>
      <c r="K168" s="42"/>
      <c r="L168" s="42"/>
      <c r="M168" s="46"/>
      <c r="N168" s="235"/>
      <c r="O168" s="236"/>
      <c r="P168" s="86"/>
      <c r="Q168" s="86"/>
      <c r="R168" s="86"/>
      <c r="S168" s="86"/>
      <c r="T168" s="86"/>
      <c r="U168" s="86"/>
      <c r="V168" s="86"/>
      <c r="W168" s="86"/>
      <c r="X168" s="87"/>
      <c r="Y168" s="40"/>
      <c r="Z168" s="40"/>
      <c r="AA168" s="40"/>
      <c r="AB168" s="40"/>
      <c r="AC168" s="40"/>
      <c r="AD168" s="40"/>
      <c r="AE168" s="40"/>
      <c r="AT168" s="19" t="s">
        <v>220</v>
      </c>
      <c r="AU168" s="19" t="s">
        <v>86</v>
      </c>
    </row>
    <row r="169" s="13" customFormat="1">
      <c r="A169" s="13"/>
      <c r="B169" s="237"/>
      <c r="C169" s="238"/>
      <c r="D169" s="232" t="s">
        <v>222</v>
      </c>
      <c r="E169" s="239" t="s">
        <v>22</v>
      </c>
      <c r="F169" s="240" t="s">
        <v>3789</v>
      </c>
      <c r="G169" s="238"/>
      <c r="H169" s="241">
        <v>16.530000000000001</v>
      </c>
      <c r="I169" s="242"/>
      <c r="J169" s="242"/>
      <c r="K169" s="238"/>
      <c r="L169" s="238"/>
      <c r="M169" s="243"/>
      <c r="N169" s="244"/>
      <c r="O169" s="245"/>
      <c r="P169" s="245"/>
      <c r="Q169" s="245"/>
      <c r="R169" s="245"/>
      <c r="S169" s="245"/>
      <c r="T169" s="245"/>
      <c r="U169" s="245"/>
      <c r="V169" s="245"/>
      <c r="W169" s="245"/>
      <c r="X169" s="246"/>
      <c r="Y169" s="13"/>
      <c r="Z169" s="13"/>
      <c r="AA169" s="13"/>
      <c r="AB169" s="13"/>
      <c r="AC169" s="13"/>
      <c r="AD169" s="13"/>
      <c r="AE169" s="13"/>
      <c r="AT169" s="247" t="s">
        <v>222</v>
      </c>
      <c r="AU169" s="247" t="s">
        <v>86</v>
      </c>
      <c r="AV169" s="13" t="s">
        <v>86</v>
      </c>
      <c r="AW169" s="13" t="s">
        <v>5</v>
      </c>
      <c r="AX169" s="13" t="s">
        <v>77</v>
      </c>
      <c r="AY169" s="247" t="s">
        <v>211</v>
      </c>
    </row>
    <row r="170" s="14" customFormat="1">
      <c r="A170" s="14"/>
      <c r="B170" s="248"/>
      <c r="C170" s="249"/>
      <c r="D170" s="232" t="s">
        <v>222</v>
      </c>
      <c r="E170" s="250" t="s">
        <v>22</v>
      </c>
      <c r="F170" s="251" t="s">
        <v>331</v>
      </c>
      <c r="G170" s="249"/>
      <c r="H170" s="252">
        <v>16.530000000000001</v>
      </c>
      <c r="I170" s="253"/>
      <c r="J170" s="253"/>
      <c r="K170" s="249"/>
      <c r="L170" s="249"/>
      <c r="M170" s="254"/>
      <c r="N170" s="255"/>
      <c r="O170" s="256"/>
      <c r="P170" s="256"/>
      <c r="Q170" s="256"/>
      <c r="R170" s="256"/>
      <c r="S170" s="256"/>
      <c r="T170" s="256"/>
      <c r="U170" s="256"/>
      <c r="V170" s="256"/>
      <c r="W170" s="256"/>
      <c r="X170" s="257"/>
      <c r="Y170" s="14"/>
      <c r="Z170" s="14"/>
      <c r="AA170" s="14"/>
      <c r="AB170" s="14"/>
      <c r="AC170" s="14"/>
      <c r="AD170" s="14"/>
      <c r="AE170" s="14"/>
      <c r="AT170" s="258" t="s">
        <v>222</v>
      </c>
      <c r="AU170" s="258" t="s">
        <v>86</v>
      </c>
      <c r="AV170" s="14" t="s">
        <v>218</v>
      </c>
      <c r="AW170" s="14" t="s">
        <v>5</v>
      </c>
      <c r="AX170" s="14" t="s">
        <v>84</v>
      </c>
      <c r="AY170" s="258" t="s">
        <v>211</v>
      </c>
    </row>
    <row r="171" s="2" customFormat="1" ht="21.75" customHeight="1">
      <c r="A171" s="40"/>
      <c r="B171" s="41"/>
      <c r="C171" s="259" t="s">
        <v>8</v>
      </c>
      <c r="D171" s="259" t="s">
        <v>452</v>
      </c>
      <c r="E171" s="260" t="s">
        <v>3822</v>
      </c>
      <c r="F171" s="261" t="s">
        <v>3823</v>
      </c>
      <c r="G171" s="262" t="s">
        <v>497</v>
      </c>
      <c r="H171" s="263">
        <v>4</v>
      </c>
      <c r="I171" s="264"/>
      <c r="J171" s="265"/>
      <c r="K171" s="266">
        <f>ROUND(P171*H171,2)</f>
        <v>0</v>
      </c>
      <c r="L171" s="261" t="s">
        <v>22</v>
      </c>
      <c r="M171" s="267"/>
      <c r="N171" s="268" t="s">
        <v>22</v>
      </c>
      <c r="O171" s="226" t="s">
        <v>46</v>
      </c>
      <c r="P171" s="227">
        <f>I171+J171</f>
        <v>0</v>
      </c>
      <c r="Q171" s="227">
        <f>ROUND(I171*H171,2)</f>
        <v>0</v>
      </c>
      <c r="R171" s="227">
        <f>ROUND(J171*H171,2)</f>
        <v>0</v>
      </c>
      <c r="S171" s="86"/>
      <c r="T171" s="228">
        <f>S171*H171</f>
        <v>0</v>
      </c>
      <c r="U171" s="228">
        <v>0</v>
      </c>
      <c r="V171" s="228">
        <f>U171*H171</f>
        <v>0</v>
      </c>
      <c r="W171" s="228">
        <v>0</v>
      </c>
      <c r="X171" s="229">
        <f>W171*H171</f>
        <v>0</v>
      </c>
      <c r="Y171" s="40"/>
      <c r="Z171" s="40"/>
      <c r="AA171" s="40"/>
      <c r="AB171" s="40"/>
      <c r="AC171" s="40"/>
      <c r="AD171" s="40"/>
      <c r="AE171" s="40"/>
      <c r="AR171" s="230" t="s">
        <v>402</v>
      </c>
      <c r="AT171" s="230" t="s">
        <v>452</v>
      </c>
      <c r="AU171" s="230" t="s">
        <v>86</v>
      </c>
      <c r="AY171" s="19" t="s">
        <v>211</v>
      </c>
      <c r="BE171" s="231">
        <f>IF(O171="základní",K171,0)</f>
        <v>0</v>
      </c>
      <c r="BF171" s="231">
        <f>IF(O171="snížená",K171,0)</f>
        <v>0</v>
      </c>
      <c r="BG171" s="231">
        <f>IF(O171="zákl. přenesená",K171,0)</f>
        <v>0</v>
      </c>
      <c r="BH171" s="231">
        <f>IF(O171="sníž. přenesená",K171,0)</f>
        <v>0</v>
      </c>
      <c r="BI171" s="231">
        <f>IF(O171="nulová",K171,0)</f>
        <v>0</v>
      </c>
      <c r="BJ171" s="19" t="s">
        <v>84</v>
      </c>
      <c r="BK171" s="231">
        <f>ROUND(P171*H171,2)</f>
        <v>0</v>
      </c>
      <c r="BL171" s="19" t="s">
        <v>302</v>
      </c>
      <c r="BM171" s="230" t="s">
        <v>3824</v>
      </c>
    </row>
    <row r="172" s="2" customFormat="1">
      <c r="A172" s="40"/>
      <c r="B172" s="41"/>
      <c r="C172" s="42"/>
      <c r="D172" s="232" t="s">
        <v>220</v>
      </c>
      <c r="E172" s="42"/>
      <c r="F172" s="233" t="s">
        <v>3823</v>
      </c>
      <c r="G172" s="42"/>
      <c r="H172" s="42"/>
      <c r="I172" s="234"/>
      <c r="J172" s="234"/>
      <c r="K172" s="42"/>
      <c r="L172" s="42"/>
      <c r="M172" s="46"/>
      <c r="N172" s="235"/>
      <c r="O172" s="236"/>
      <c r="P172" s="86"/>
      <c r="Q172" s="86"/>
      <c r="R172" s="86"/>
      <c r="S172" s="86"/>
      <c r="T172" s="86"/>
      <c r="U172" s="86"/>
      <c r="V172" s="86"/>
      <c r="W172" s="86"/>
      <c r="X172" s="87"/>
      <c r="Y172" s="40"/>
      <c r="Z172" s="40"/>
      <c r="AA172" s="40"/>
      <c r="AB172" s="40"/>
      <c r="AC172" s="40"/>
      <c r="AD172" s="40"/>
      <c r="AE172" s="40"/>
      <c r="AT172" s="19" t="s">
        <v>220</v>
      </c>
      <c r="AU172" s="19" t="s">
        <v>86</v>
      </c>
    </row>
    <row r="173" s="13" customFormat="1">
      <c r="A173" s="13"/>
      <c r="B173" s="237"/>
      <c r="C173" s="238"/>
      <c r="D173" s="232" t="s">
        <v>222</v>
      </c>
      <c r="E173" s="239" t="s">
        <v>22</v>
      </c>
      <c r="F173" s="240" t="s">
        <v>3817</v>
      </c>
      <c r="G173" s="238"/>
      <c r="H173" s="241">
        <v>4</v>
      </c>
      <c r="I173" s="242"/>
      <c r="J173" s="242"/>
      <c r="K173" s="238"/>
      <c r="L173" s="238"/>
      <c r="M173" s="243"/>
      <c r="N173" s="244"/>
      <c r="O173" s="245"/>
      <c r="P173" s="245"/>
      <c r="Q173" s="245"/>
      <c r="R173" s="245"/>
      <c r="S173" s="245"/>
      <c r="T173" s="245"/>
      <c r="U173" s="245"/>
      <c r="V173" s="245"/>
      <c r="W173" s="245"/>
      <c r="X173" s="246"/>
      <c r="Y173" s="13"/>
      <c r="Z173" s="13"/>
      <c r="AA173" s="13"/>
      <c r="AB173" s="13"/>
      <c r="AC173" s="13"/>
      <c r="AD173" s="13"/>
      <c r="AE173" s="13"/>
      <c r="AT173" s="247" t="s">
        <v>222</v>
      </c>
      <c r="AU173" s="247" t="s">
        <v>86</v>
      </c>
      <c r="AV173" s="13" t="s">
        <v>86</v>
      </c>
      <c r="AW173" s="13" t="s">
        <v>5</v>
      </c>
      <c r="AX173" s="13" t="s">
        <v>84</v>
      </c>
      <c r="AY173" s="247" t="s">
        <v>211</v>
      </c>
    </row>
    <row r="174" s="2" customFormat="1" ht="24.15" customHeight="1">
      <c r="A174" s="40"/>
      <c r="B174" s="41"/>
      <c r="C174" s="218" t="s">
        <v>337</v>
      </c>
      <c r="D174" s="218" t="s">
        <v>213</v>
      </c>
      <c r="E174" s="219" t="s">
        <v>3825</v>
      </c>
      <c r="F174" s="220" t="s">
        <v>3826</v>
      </c>
      <c r="G174" s="221" t="s">
        <v>497</v>
      </c>
      <c r="H174" s="222">
        <v>4</v>
      </c>
      <c r="I174" s="223"/>
      <c r="J174" s="223"/>
      <c r="K174" s="224">
        <f>ROUND(P174*H174,2)</f>
        <v>0</v>
      </c>
      <c r="L174" s="220" t="s">
        <v>217</v>
      </c>
      <c r="M174" s="46"/>
      <c r="N174" s="225" t="s">
        <v>22</v>
      </c>
      <c r="O174" s="226" t="s">
        <v>46</v>
      </c>
      <c r="P174" s="227">
        <f>I174+J174</f>
        <v>0</v>
      </c>
      <c r="Q174" s="227">
        <f>ROUND(I174*H174,2)</f>
        <v>0</v>
      </c>
      <c r="R174" s="227">
        <f>ROUND(J174*H174,2)</f>
        <v>0</v>
      </c>
      <c r="S174" s="86"/>
      <c r="T174" s="228">
        <f>S174*H174</f>
        <v>0</v>
      </c>
      <c r="U174" s="228">
        <v>0</v>
      </c>
      <c r="V174" s="228">
        <f>U174*H174</f>
        <v>0</v>
      </c>
      <c r="W174" s="228">
        <v>0</v>
      </c>
      <c r="X174" s="229">
        <f>W174*H174</f>
        <v>0</v>
      </c>
      <c r="Y174" s="40"/>
      <c r="Z174" s="40"/>
      <c r="AA174" s="40"/>
      <c r="AB174" s="40"/>
      <c r="AC174" s="40"/>
      <c r="AD174" s="40"/>
      <c r="AE174" s="40"/>
      <c r="AR174" s="230" t="s">
        <v>302</v>
      </c>
      <c r="AT174" s="230" t="s">
        <v>213</v>
      </c>
      <c r="AU174" s="230" t="s">
        <v>86</v>
      </c>
      <c r="AY174" s="19" t="s">
        <v>211</v>
      </c>
      <c r="BE174" s="231">
        <f>IF(O174="základní",K174,0)</f>
        <v>0</v>
      </c>
      <c r="BF174" s="231">
        <f>IF(O174="snížená",K174,0)</f>
        <v>0</v>
      </c>
      <c r="BG174" s="231">
        <f>IF(O174="zákl. přenesená",K174,0)</f>
        <v>0</v>
      </c>
      <c r="BH174" s="231">
        <f>IF(O174="sníž. přenesená",K174,0)</f>
        <v>0</v>
      </c>
      <c r="BI174" s="231">
        <f>IF(O174="nulová",K174,0)</f>
        <v>0</v>
      </c>
      <c r="BJ174" s="19" t="s">
        <v>84</v>
      </c>
      <c r="BK174" s="231">
        <f>ROUND(P174*H174,2)</f>
        <v>0</v>
      </c>
      <c r="BL174" s="19" t="s">
        <v>302</v>
      </c>
      <c r="BM174" s="230" t="s">
        <v>3827</v>
      </c>
    </row>
    <row r="175" s="2" customFormat="1">
      <c r="A175" s="40"/>
      <c r="B175" s="41"/>
      <c r="C175" s="42"/>
      <c r="D175" s="232" t="s">
        <v>220</v>
      </c>
      <c r="E175" s="42"/>
      <c r="F175" s="233" t="s">
        <v>3828</v>
      </c>
      <c r="G175" s="42"/>
      <c r="H175" s="42"/>
      <c r="I175" s="234"/>
      <c r="J175" s="234"/>
      <c r="K175" s="42"/>
      <c r="L175" s="42"/>
      <c r="M175" s="46"/>
      <c r="N175" s="235"/>
      <c r="O175" s="236"/>
      <c r="P175" s="86"/>
      <c r="Q175" s="86"/>
      <c r="R175" s="86"/>
      <c r="S175" s="86"/>
      <c r="T175" s="86"/>
      <c r="U175" s="86"/>
      <c r="V175" s="86"/>
      <c r="W175" s="86"/>
      <c r="X175" s="87"/>
      <c r="Y175" s="40"/>
      <c r="Z175" s="40"/>
      <c r="AA175" s="40"/>
      <c r="AB175" s="40"/>
      <c r="AC175" s="40"/>
      <c r="AD175" s="40"/>
      <c r="AE175" s="40"/>
      <c r="AT175" s="19" t="s">
        <v>220</v>
      </c>
      <c r="AU175" s="19" t="s">
        <v>86</v>
      </c>
    </row>
    <row r="176" s="13" customFormat="1">
      <c r="A176" s="13"/>
      <c r="B176" s="237"/>
      <c r="C176" s="238"/>
      <c r="D176" s="232" t="s">
        <v>222</v>
      </c>
      <c r="E176" s="239" t="s">
        <v>22</v>
      </c>
      <c r="F176" s="240" t="s">
        <v>3817</v>
      </c>
      <c r="G176" s="238"/>
      <c r="H176" s="241">
        <v>4</v>
      </c>
      <c r="I176" s="242"/>
      <c r="J176" s="242"/>
      <c r="K176" s="238"/>
      <c r="L176" s="238"/>
      <c r="M176" s="243"/>
      <c r="N176" s="244"/>
      <c r="O176" s="245"/>
      <c r="P176" s="245"/>
      <c r="Q176" s="245"/>
      <c r="R176" s="245"/>
      <c r="S176" s="245"/>
      <c r="T176" s="245"/>
      <c r="U176" s="245"/>
      <c r="V176" s="245"/>
      <c r="W176" s="245"/>
      <c r="X176" s="246"/>
      <c r="Y176" s="13"/>
      <c r="Z176" s="13"/>
      <c r="AA176" s="13"/>
      <c r="AB176" s="13"/>
      <c r="AC176" s="13"/>
      <c r="AD176" s="13"/>
      <c r="AE176" s="13"/>
      <c r="AT176" s="247" t="s">
        <v>222</v>
      </c>
      <c r="AU176" s="247" t="s">
        <v>86</v>
      </c>
      <c r="AV176" s="13" t="s">
        <v>86</v>
      </c>
      <c r="AW176" s="13" t="s">
        <v>5</v>
      </c>
      <c r="AX176" s="13" t="s">
        <v>77</v>
      </c>
      <c r="AY176" s="247" t="s">
        <v>211</v>
      </c>
    </row>
    <row r="177" s="14" customFormat="1">
      <c r="A177" s="14"/>
      <c r="B177" s="248"/>
      <c r="C177" s="249"/>
      <c r="D177" s="232" t="s">
        <v>222</v>
      </c>
      <c r="E177" s="250" t="s">
        <v>22</v>
      </c>
      <c r="F177" s="251" t="s">
        <v>331</v>
      </c>
      <c r="G177" s="249"/>
      <c r="H177" s="252">
        <v>4</v>
      </c>
      <c r="I177" s="253"/>
      <c r="J177" s="253"/>
      <c r="K177" s="249"/>
      <c r="L177" s="249"/>
      <c r="M177" s="254"/>
      <c r="N177" s="255"/>
      <c r="O177" s="256"/>
      <c r="P177" s="256"/>
      <c r="Q177" s="256"/>
      <c r="R177" s="256"/>
      <c r="S177" s="256"/>
      <c r="T177" s="256"/>
      <c r="U177" s="256"/>
      <c r="V177" s="256"/>
      <c r="W177" s="256"/>
      <c r="X177" s="257"/>
      <c r="Y177" s="14"/>
      <c r="Z177" s="14"/>
      <c r="AA177" s="14"/>
      <c r="AB177" s="14"/>
      <c r="AC177" s="14"/>
      <c r="AD177" s="14"/>
      <c r="AE177" s="14"/>
      <c r="AT177" s="258" t="s">
        <v>222</v>
      </c>
      <c r="AU177" s="258" t="s">
        <v>86</v>
      </c>
      <c r="AV177" s="14" t="s">
        <v>218</v>
      </c>
      <c r="AW177" s="14" t="s">
        <v>5</v>
      </c>
      <c r="AX177" s="14" t="s">
        <v>84</v>
      </c>
      <c r="AY177" s="258" t="s">
        <v>211</v>
      </c>
    </row>
    <row r="178" s="2" customFormat="1" ht="24.15" customHeight="1">
      <c r="A178" s="40"/>
      <c r="B178" s="41"/>
      <c r="C178" s="259" t="s">
        <v>342</v>
      </c>
      <c r="D178" s="259" t="s">
        <v>452</v>
      </c>
      <c r="E178" s="260" t="s">
        <v>3829</v>
      </c>
      <c r="F178" s="261" t="s">
        <v>3830</v>
      </c>
      <c r="G178" s="262" t="s">
        <v>345</v>
      </c>
      <c r="H178" s="263">
        <v>5.7999999999999998</v>
      </c>
      <c r="I178" s="264"/>
      <c r="J178" s="265"/>
      <c r="K178" s="266">
        <f>ROUND(P178*H178,2)</f>
        <v>0</v>
      </c>
      <c r="L178" s="261" t="s">
        <v>217</v>
      </c>
      <c r="M178" s="267"/>
      <c r="N178" s="268" t="s">
        <v>22</v>
      </c>
      <c r="O178" s="226" t="s">
        <v>46</v>
      </c>
      <c r="P178" s="227">
        <f>I178+J178</f>
        <v>0</v>
      </c>
      <c r="Q178" s="227">
        <f>ROUND(I178*H178,2)</f>
        <v>0</v>
      </c>
      <c r="R178" s="227">
        <f>ROUND(J178*H178,2)</f>
        <v>0</v>
      </c>
      <c r="S178" s="86"/>
      <c r="T178" s="228">
        <f>S178*H178</f>
        <v>0</v>
      </c>
      <c r="U178" s="228">
        <v>0.01</v>
      </c>
      <c r="V178" s="228">
        <f>U178*H178</f>
        <v>0.057999999999999996</v>
      </c>
      <c r="W178" s="228">
        <v>0</v>
      </c>
      <c r="X178" s="229">
        <f>W178*H178</f>
        <v>0</v>
      </c>
      <c r="Y178" s="40"/>
      <c r="Z178" s="40"/>
      <c r="AA178" s="40"/>
      <c r="AB178" s="40"/>
      <c r="AC178" s="40"/>
      <c r="AD178" s="40"/>
      <c r="AE178" s="40"/>
      <c r="AR178" s="230" t="s">
        <v>402</v>
      </c>
      <c r="AT178" s="230" t="s">
        <v>452</v>
      </c>
      <c r="AU178" s="230" t="s">
        <v>86</v>
      </c>
      <c r="AY178" s="19" t="s">
        <v>211</v>
      </c>
      <c r="BE178" s="231">
        <f>IF(O178="základní",K178,0)</f>
        <v>0</v>
      </c>
      <c r="BF178" s="231">
        <f>IF(O178="snížená",K178,0)</f>
        <v>0</v>
      </c>
      <c r="BG178" s="231">
        <f>IF(O178="zákl. přenesená",K178,0)</f>
        <v>0</v>
      </c>
      <c r="BH178" s="231">
        <f>IF(O178="sníž. přenesená",K178,0)</f>
        <v>0</v>
      </c>
      <c r="BI178" s="231">
        <f>IF(O178="nulová",K178,0)</f>
        <v>0</v>
      </c>
      <c r="BJ178" s="19" t="s">
        <v>84</v>
      </c>
      <c r="BK178" s="231">
        <f>ROUND(P178*H178,2)</f>
        <v>0</v>
      </c>
      <c r="BL178" s="19" t="s">
        <v>302</v>
      </c>
      <c r="BM178" s="230" t="s">
        <v>3831</v>
      </c>
    </row>
    <row r="179" s="2" customFormat="1">
      <c r="A179" s="40"/>
      <c r="B179" s="41"/>
      <c r="C179" s="42"/>
      <c r="D179" s="232" t="s">
        <v>220</v>
      </c>
      <c r="E179" s="42"/>
      <c r="F179" s="233" t="s">
        <v>3830</v>
      </c>
      <c r="G179" s="42"/>
      <c r="H179" s="42"/>
      <c r="I179" s="234"/>
      <c r="J179" s="234"/>
      <c r="K179" s="42"/>
      <c r="L179" s="42"/>
      <c r="M179" s="46"/>
      <c r="N179" s="235"/>
      <c r="O179" s="236"/>
      <c r="P179" s="86"/>
      <c r="Q179" s="86"/>
      <c r="R179" s="86"/>
      <c r="S179" s="86"/>
      <c r="T179" s="86"/>
      <c r="U179" s="86"/>
      <c r="V179" s="86"/>
      <c r="W179" s="86"/>
      <c r="X179" s="87"/>
      <c r="Y179" s="40"/>
      <c r="Z179" s="40"/>
      <c r="AA179" s="40"/>
      <c r="AB179" s="40"/>
      <c r="AC179" s="40"/>
      <c r="AD179" s="40"/>
      <c r="AE179" s="40"/>
      <c r="AT179" s="19" t="s">
        <v>220</v>
      </c>
      <c r="AU179" s="19" t="s">
        <v>86</v>
      </c>
    </row>
    <row r="180" s="13" customFormat="1">
      <c r="A180" s="13"/>
      <c r="B180" s="237"/>
      <c r="C180" s="238"/>
      <c r="D180" s="232" t="s">
        <v>222</v>
      </c>
      <c r="E180" s="239" t="s">
        <v>22</v>
      </c>
      <c r="F180" s="240" t="s">
        <v>3800</v>
      </c>
      <c r="G180" s="238"/>
      <c r="H180" s="241">
        <v>5.7999999999999998</v>
      </c>
      <c r="I180" s="242"/>
      <c r="J180" s="242"/>
      <c r="K180" s="238"/>
      <c r="L180" s="238"/>
      <c r="M180" s="243"/>
      <c r="N180" s="244"/>
      <c r="O180" s="245"/>
      <c r="P180" s="245"/>
      <c r="Q180" s="245"/>
      <c r="R180" s="245"/>
      <c r="S180" s="245"/>
      <c r="T180" s="245"/>
      <c r="U180" s="245"/>
      <c r="V180" s="245"/>
      <c r="W180" s="245"/>
      <c r="X180" s="246"/>
      <c r="Y180" s="13"/>
      <c r="Z180" s="13"/>
      <c r="AA180" s="13"/>
      <c r="AB180" s="13"/>
      <c r="AC180" s="13"/>
      <c r="AD180" s="13"/>
      <c r="AE180" s="13"/>
      <c r="AT180" s="247" t="s">
        <v>222</v>
      </c>
      <c r="AU180" s="247" t="s">
        <v>86</v>
      </c>
      <c r="AV180" s="13" t="s">
        <v>86</v>
      </c>
      <c r="AW180" s="13" t="s">
        <v>5</v>
      </c>
      <c r="AX180" s="13" t="s">
        <v>84</v>
      </c>
      <c r="AY180" s="247" t="s">
        <v>211</v>
      </c>
    </row>
    <row r="181" s="2" customFormat="1" ht="24.15" customHeight="1">
      <c r="A181" s="40"/>
      <c r="B181" s="41"/>
      <c r="C181" s="259" t="s">
        <v>349</v>
      </c>
      <c r="D181" s="259" t="s">
        <v>452</v>
      </c>
      <c r="E181" s="260" t="s">
        <v>3832</v>
      </c>
      <c r="F181" s="261" t="s">
        <v>3833</v>
      </c>
      <c r="G181" s="262" t="s">
        <v>497</v>
      </c>
      <c r="H181" s="263">
        <v>8</v>
      </c>
      <c r="I181" s="264"/>
      <c r="J181" s="265"/>
      <c r="K181" s="266">
        <f>ROUND(P181*H181,2)</f>
        <v>0</v>
      </c>
      <c r="L181" s="261" t="s">
        <v>217</v>
      </c>
      <c r="M181" s="267"/>
      <c r="N181" s="268" t="s">
        <v>22</v>
      </c>
      <c r="O181" s="226" t="s">
        <v>46</v>
      </c>
      <c r="P181" s="227">
        <f>I181+J181</f>
        <v>0</v>
      </c>
      <c r="Q181" s="227">
        <f>ROUND(I181*H181,2)</f>
        <v>0</v>
      </c>
      <c r="R181" s="227">
        <f>ROUND(J181*H181,2)</f>
        <v>0</v>
      </c>
      <c r="S181" s="86"/>
      <c r="T181" s="228">
        <f>S181*H181</f>
        <v>0</v>
      </c>
      <c r="U181" s="228">
        <v>6.0000000000000002E-05</v>
      </c>
      <c r="V181" s="228">
        <f>U181*H181</f>
        <v>0.00048000000000000001</v>
      </c>
      <c r="W181" s="228">
        <v>0</v>
      </c>
      <c r="X181" s="229">
        <f>W181*H181</f>
        <v>0</v>
      </c>
      <c r="Y181" s="40"/>
      <c r="Z181" s="40"/>
      <c r="AA181" s="40"/>
      <c r="AB181" s="40"/>
      <c r="AC181" s="40"/>
      <c r="AD181" s="40"/>
      <c r="AE181" s="40"/>
      <c r="AR181" s="230" t="s">
        <v>402</v>
      </c>
      <c r="AT181" s="230" t="s">
        <v>452</v>
      </c>
      <c r="AU181" s="230" t="s">
        <v>86</v>
      </c>
      <c r="AY181" s="19" t="s">
        <v>211</v>
      </c>
      <c r="BE181" s="231">
        <f>IF(O181="základní",K181,0)</f>
        <v>0</v>
      </c>
      <c r="BF181" s="231">
        <f>IF(O181="snížená",K181,0)</f>
        <v>0</v>
      </c>
      <c r="BG181" s="231">
        <f>IF(O181="zákl. přenesená",K181,0)</f>
        <v>0</v>
      </c>
      <c r="BH181" s="231">
        <f>IF(O181="sníž. přenesená",K181,0)</f>
        <v>0</v>
      </c>
      <c r="BI181" s="231">
        <f>IF(O181="nulová",K181,0)</f>
        <v>0</v>
      </c>
      <c r="BJ181" s="19" t="s">
        <v>84</v>
      </c>
      <c r="BK181" s="231">
        <f>ROUND(P181*H181,2)</f>
        <v>0</v>
      </c>
      <c r="BL181" s="19" t="s">
        <v>302</v>
      </c>
      <c r="BM181" s="230" t="s">
        <v>3834</v>
      </c>
    </row>
    <row r="182" s="2" customFormat="1">
      <c r="A182" s="40"/>
      <c r="B182" s="41"/>
      <c r="C182" s="42"/>
      <c r="D182" s="232" t="s">
        <v>220</v>
      </c>
      <c r="E182" s="42"/>
      <c r="F182" s="233" t="s">
        <v>3833</v>
      </c>
      <c r="G182" s="42"/>
      <c r="H182" s="42"/>
      <c r="I182" s="234"/>
      <c r="J182" s="234"/>
      <c r="K182" s="42"/>
      <c r="L182" s="42"/>
      <c r="M182" s="46"/>
      <c r="N182" s="235"/>
      <c r="O182" s="236"/>
      <c r="P182" s="86"/>
      <c r="Q182" s="86"/>
      <c r="R182" s="86"/>
      <c r="S182" s="86"/>
      <c r="T182" s="86"/>
      <c r="U182" s="86"/>
      <c r="V182" s="86"/>
      <c r="W182" s="86"/>
      <c r="X182" s="87"/>
      <c r="Y182" s="40"/>
      <c r="Z182" s="40"/>
      <c r="AA182" s="40"/>
      <c r="AB182" s="40"/>
      <c r="AC182" s="40"/>
      <c r="AD182" s="40"/>
      <c r="AE182" s="40"/>
      <c r="AT182" s="19" t="s">
        <v>220</v>
      </c>
      <c r="AU182" s="19" t="s">
        <v>86</v>
      </c>
    </row>
    <row r="183" s="13" customFormat="1">
      <c r="A183" s="13"/>
      <c r="B183" s="237"/>
      <c r="C183" s="238"/>
      <c r="D183" s="232" t="s">
        <v>222</v>
      </c>
      <c r="E183" s="239" t="s">
        <v>22</v>
      </c>
      <c r="F183" s="240" t="s">
        <v>3810</v>
      </c>
      <c r="G183" s="238"/>
      <c r="H183" s="241">
        <v>8</v>
      </c>
      <c r="I183" s="242"/>
      <c r="J183" s="242"/>
      <c r="K183" s="238"/>
      <c r="L183" s="238"/>
      <c r="M183" s="243"/>
      <c r="N183" s="244"/>
      <c r="O183" s="245"/>
      <c r="P183" s="245"/>
      <c r="Q183" s="245"/>
      <c r="R183" s="245"/>
      <c r="S183" s="245"/>
      <c r="T183" s="245"/>
      <c r="U183" s="245"/>
      <c r="V183" s="245"/>
      <c r="W183" s="245"/>
      <c r="X183" s="246"/>
      <c r="Y183" s="13"/>
      <c r="Z183" s="13"/>
      <c r="AA183" s="13"/>
      <c r="AB183" s="13"/>
      <c r="AC183" s="13"/>
      <c r="AD183" s="13"/>
      <c r="AE183" s="13"/>
      <c r="AT183" s="247" t="s">
        <v>222</v>
      </c>
      <c r="AU183" s="247" t="s">
        <v>86</v>
      </c>
      <c r="AV183" s="13" t="s">
        <v>86</v>
      </c>
      <c r="AW183" s="13" t="s">
        <v>5</v>
      </c>
      <c r="AX183" s="13" t="s">
        <v>77</v>
      </c>
      <c r="AY183" s="247" t="s">
        <v>211</v>
      </c>
    </row>
    <row r="184" s="14" customFormat="1">
      <c r="A184" s="14"/>
      <c r="B184" s="248"/>
      <c r="C184" s="249"/>
      <c r="D184" s="232" t="s">
        <v>222</v>
      </c>
      <c r="E184" s="250" t="s">
        <v>22</v>
      </c>
      <c r="F184" s="251" t="s">
        <v>331</v>
      </c>
      <c r="G184" s="249"/>
      <c r="H184" s="252">
        <v>8</v>
      </c>
      <c r="I184" s="253"/>
      <c r="J184" s="253"/>
      <c r="K184" s="249"/>
      <c r="L184" s="249"/>
      <c r="M184" s="254"/>
      <c r="N184" s="255"/>
      <c r="O184" s="256"/>
      <c r="P184" s="256"/>
      <c r="Q184" s="256"/>
      <c r="R184" s="256"/>
      <c r="S184" s="256"/>
      <c r="T184" s="256"/>
      <c r="U184" s="256"/>
      <c r="V184" s="256"/>
      <c r="W184" s="256"/>
      <c r="X184" s="257"/>
      <c r="Y184" s="14"/>
      <c r="Z184" s="14"/>
      <c r="AA184" s="14"/>
      <c r="AB184" s="14"/>
      <c r="AC184" s="14"/>
      <c r="AD184" s="14"/>
      <c r="AE184" s="14"/>
      <c r="AT184" s="258" t="s">
        <v>222</v>
      </c>
      <c r="AU184" s="258" t="s">
        <v>86</v>
      </c>
      <c r="AV184" s="14" t="s">
        <v>218</v>
      </c>
      <c r="AW184" s="14" t="s">
        <v>5</v>
      </c>
      <c r="AX184" s="14" t="s">
        <v>84</v>
      </c>
      <c r="AY184" s="258" t="s">
        <v>211</v>
      </c>
    </row>
    <row r="185" s="2" customFormat="1" ht="24.15" customHeight="1">
      <c r="A185" s="40"/>
      <c r="B185" s="41"/>
      <c r="C185" s="218" t="s">
        <v>356</v>
      </c>
      <c r="D185" s="218" t="s">
        <v>213</v>
      </c>
      <c r="E185" s="219" t="s">
        <v>3835</v>
      </c>
      <c r="F185" s="220" t="s">
        <v>3836</v>
      </c>
      <c r="G185" s="221" t="s">
        <v>249</v>
      </c>
      <c r="H185" s="222">
        <v>0.063</v>
      </c>
      <c r="I185" s="223"/>
      <c r="J185" s="223"/>
      <c r="K185" s="224">
        <f>ROUND(P185*H185,2)</f>
        <v>0</v>
      </c>
      <c r="L185" s="220" t="s">
        <v>217</v>
      </c>
      <c r="M185" s="46"/>
      <c r="N185" s="225" t="s">
        <v>22</v>
      </c>
      <c r="O185" s="226" t="s">
        <v>46</v>
      </c>
      <c r="P185" s="227">
        <f>I185+J185</f>
        <v>0</v>
      </c>
      <c r="Q185" s="227">
        <f>ROUND(I185*H185,2)</f>
        <v>0</v>
      </c>
      <c r="R185" s="227">
        <f>ROUND(J185*H185,2)</f>
        <v>0</v>
      </c>
      <c r="S185" s="86"/>
      <c r="T185" s="228">
        <f>S185*H185</f>
        <v>0</v>
      </c>
      <c r="U185" s="228">
        <v>0</v>
      </c>
      <c r="V185" s="228">
        <f>U185*H185</f>
        <v>0</v>
      </c>
      <c r="W185" s="228">
        <v>0</v>
      </c>
      <c r="X185" s="229">
        <f>W185*H185</f>
        <v>0</v>
      </c>
      <c r="Y185" s="40"/>
      <c r="Z185" s="40"/>
      <c r="AA185" s="40"/>
      <c r="AB185" s="40"/>
      <c r="AC185" s="40"/>
      <c r="AD185" s="40"/>
      <c r="AE185" s="40"/>
      <c r="AR185" s="230" t="s">
        <v>302</v>
      </c>
      <c r="AT185" s="230" t="s">
        <v>213</v>
      </c>
      <c r="AU185" s="230" t="s">
        <v>86</v>
      </c>
      <c r="AY185" s="19" t="s">
        <v>211</v>
      </c>
      <c r="BE185" s="231">
        <f>IF(O185="základní",K185,0)</f>
        <v>0</v>
      </c>
      <c r="BF185" s="231">
        <f>IF(O185="snížená",K185,0)</f>
        <v>0</v>
      </c>
      <c r="BG185" s="231">
        <f>IF(O185="zákl. přenesená",K185,0)</f>
        <v>0</v>
      </c>
      <c r="BH185" s="231">
        <f>IF(O185="sníž. přenesená",K185,0)</f>
        <v>0</v>
      </c>
      <c r="BI185" s="231">
        <f>IF(O185="nulová",K185,0)</f>
        <v>0</v>
      </c>
      <c r="BJ185" s="19" t="s">
        <v>84</v>
      </c>
      <c r="BK185" s="231">
        <f>ROUND(P185*H185,2)</f>
        <v>0</v>
      </c>
      <c r="BL185" s="19" t="s">
        <v>302</v>
      </c>
      <c r="BM185" s="230" t="s">
        <v>3837</v>
      </c>
    </row>
    <row r="186" s="2" customFormat="1">
      <c r="A186" s="40"/>
      <c r="B186" s="41"/>
      <c r="C186" s="42"/>
      <c r="D186" s="232" t="s">
        <v>220</v>
      </c>
      <c r="E186" s="42"/>
      <c r="F186" s="233" t="s">
        <v>3838</v>
      </c>
      <c r="G186" s="42"/>
      <c r="H186" s="42"/>
      <c r="I186" s="234"/>
      <c r="J186" s="234"/>
      <c r="K186" s="42"/>
      <c r="L186" s="42"/>
      <c r="M186" s="46"/>
      <c r="N186" s="235"/>
      <c r="O186" s="236"/>
      <c r="P186" s="86"/>
      <c r="Q186" s="86"/>
      <c r="R186" s="86"/>
      <c r="S186" s="86"/>
      <c r="T186" s="86"/>
      <c r="U186" s="86"/>
      <c r="V186" s="86"/>
      <c r="W186" s="86"/>
      <c r="X186" s="87"/>
      <c r="Y186" s="40"/>
      <c r="Z186" s="40"/>
      <c r="AA186" s="40"/>
      <c r="AB186" s="40"/>
      <c r="AC186" s="40"/>
      <c r="AD186" s="40"/>
      <c r="AE186" s="40"/>
      <c r="AT186" s="19" t="s">
        <v>220</v>
      </c>
      <c r="AU186" s="19" t="s">
        <v>86</v>
      </c>
    </row>
    <row r="187" s="2" customFormat="1" ht="24.15" customHeight="1">
      <c r="A187" s="40"/>
      <c r="B187" s="41"/>
      <c r="C187" s="218" t="s">
        <v>362</v>
      </c>
      <c r="D187" s="218" t="s">
        <v>213</v>
      </c>
      <c r="E187" s="219" t="s">
        <v>2171</v>
      </c>
      <c r="F187" s="220" t="s">
        <v>2172</v>
      </c>
      <c r="G187" s="221" t="s">
        <v>249</v>
      </c>
      <c r="H187" s="222">
        <v>0.063</v>
      </c>
      <c r="I187" s="223"/>
      <c r="J187" s="223"/>
      <c r="K187" s="224">
        <f>ROUND(P187*H187,2)</f>
        <v>0</v>
      </c>
      <c r="L187" s="220" t="s">
        <v>217</v>
      </c>
      <c r="M187" s="46"/>
      <c r="N187" s="225" t="s">
        <v>22</v>
      </c>
      <c r="O187" s="226" t="s">
        <v>46</v>
      </c>
      <c r="P187" s="227">
        <f>I187+J187</f>
        <v>0</v>
      </c>
      <c r="Q187" s="227">
        <f>ROUND(I187*H187,2)</f>
        <v>0</v>
      </c>
      <c r="R187" s="227">
        <f>ROUND(J187*H187,2)</f>
        <v>0</v>
      </c>
      <c r="S187" s="86"/>
      <c r="T187" s="228">
        <f>S187*H187</f>
        <v>0</v>
      </c>
      <c r="U187" s="228">
        <v>0</v>
      </c>
      <c r="V187" s="228">
        <f>U187*H187</f>
        <v>0</v>
      </c>
      <c r="W187" s="228">
        <v>0</v>
      </c>
      <c r="X187" s="229">
        <f>W187*H187</f>
        <v>0</v>
      </c>
      <c r="Y187" s="40"/>
      <c r="Z187" s="40"/>
      <c r="AA187" s="40"/>
      <c r="AB187" s="40"/>
      <c r="AC187" s="40"/>
      <c r="AD187" s="40"/>
      <c r="AE187" s="40"/>
      <c r="AR187" s="230" t="s">
        <v>302</v>
      </c>
      <c r="AT187" s="230" t="s">
        <v>213</v>
      </c>
      <c r="AU187" s="230" t="s">
        <v>86</v>
      </c>
      <c r="AY187" s="19" t="s">
        <v>211</v>
      </c>
      <c r="BE187" s="231">
        <f>IF(O187="základní",K187,0)</f>
        <v>0</v>
      </c>
      <c r="BF187" s="231">
        <f>IF(O187="snížená",K187,0)</f>
        <v>0</v>
      </c>
      <c r="BG187" s="231">
        <f>IF(O187="zákl. přenesená",K187,0)</f>
        <v>0</v>
      </c>
      <c r="BH187" s="231">
        <f>IF(O187="sníž. přenesená",K187,0)</f>
        <v>0</v>
      </c>
      <c r="BI187" s="231">
        <f>IF(O187="nulová",K187,0)</f>
        <v>0</v>
      </c>
      <c r="BJ187" s="19" t="s">
        <v>84</v>
      </c>
      <c r="BK187" s="231">
        <f>ROUND(P187*H187,2)</f>
        <v>0</v>
      </c>
      <c r="BL187" s="19" t="s">
        <v>302</v>
      </c>
      <c r="BM187" s="230" t="s">
        <v>3839</v>
      </c>
    </row>
    <row r="188" s="2" customFormat="1">
      <c r="A188" s="40"/>
      <c r="B188" s="41"/>
      <c r="C188" s="42"/>
      <c r="D188" s="232" t="s">
        <v>220</v>
      </c>
      <c r="E188" s="42"/>
      <c r="F188" s="233" t="s">
        <v>2174</v>
      </c>
      <c r="G188" s="42"/>
      <c r="H188" s="42"/>
      <c r="I188" s="234"/>
      <c r="J188" s="234"/>
      <c r="K188" s="42"/>
      <c r="L188" s="42"/>
      <c r="M188" s="46"/>
      <c r="N188" s="235"/>
      <c r="O188" s="236"/>
      <c r="P188" s="86"/>
      <c r="Q188" s="86"/>
      <c r="R188" s="86"/>
      <c r="S188" s="86"/>
      <c r="T188" s="86"/>
      <c r="U188" s="86"/>
      <c r="V188" s="86"/>
      <c r="W188" s="86"/>
      <c r="X188" s="87"/>
      <c r="Y188" s="40"/>
      <c r="Z188" s="40"/>
      <c r="AA188" s="40"/>
      <c r="AB188" s="40"/>
      <c r="AC188" s="40"/>
      <c r="AD188" s="40"/>
      <c r="AE188" s="40"/>
      <c r="AT188" s="19" t="s">
        <v>220</v>
      </c>
      <c r="AU188" s="19" t="s">
        <v>86</v>
      </c>
    </row>
    <row r="189" s="12" customFormat="1" ht="22.8" customHeight="1">
      <c r="A189" s="12"/>
      <c r="B189" s="201"/>
      <c r="C189" s="202"/>
      <c r="D189" s="203" t="s">
        <v>76</v>
      </c>
      <c r="E189" s="216" t="s">
        <v>3840</v>
      </c>
      <c r="F189" s="216" t="s">
        <v>3841</v>
      </c>
      <c r="G189" s="202"/>
      <c r="H189" s="202"/>
      <c r="I189" s="205"/>
      <c r="J189" s="205"/>
      <c r="K189" s="217">
        <f>BK189</f>
        <v>0</v>
      </c>
      <c r="L189" s="202"/>
      <c r="M189" s="207"/>
      <c r="N189" s="208"/>
      <c r="O189" s="209"/>
      <c r="P189" s="209"/>
      <c r="Q189" s="210">
        <f>SUM(Q190:Q200)</f>
        <v>0</v>
      </c>
      <c r="R189" s="210">
        <f>SUM(R190:R200)</f>
        <v>0</v>
      </c>
      <c r="S189" s="209"/>
      <c r="T189" s="211">
        <f>SUM(T190:T200)</f>
        <v>0</v>
      </c>
      <c r="U189" s="209"/>
      <c r="V189" s="211">
        <f>SUM(V190:V200)</f>
        <v>0.0236379</v>
      </c>
      <c r="W189" s="209"/>
      <c r="X189" s="212">
        <f>SUM(X190:X200)</f>
        <v>0</v>
      </c>
      <c r="Y189" s="12"/>
      <c r="Z189" s="12"/>
      <c r="AA189" s="12"/>
      <c r="AB189" s="12"/>
      <c r="AC189" s="12"/>
      <c r="AD189" s="12"/>
      <c r="AE189" s="12"/>
      <c r="AR189" s="213" t="s">
        <v>86</v>
      </c>
      <c r="AT189" s="214" t="s">
        <v>76</v>
      </c>
      <c r="AU189" s="214" t="s">
        <v>84</v>
      </c>
      <c r="AY189" s="213" t="s">
        <v>211</v>
      </c>
      <c r="BK189" s="215">
        <f>SUM(BK190:BK200)</f>
        <v>0</v>
      </c>
    </row>
    <row r="190" s="2" customFormat="1" ht="24.15" customHeight="1">
      <c r="A190" s="40"/>
      <c r="B190" s="41"/>
      <c r="C190" s="218" t="s">
        <v>368</v>
      </c>
      <c r="D190" s="218" t="s">
        <v>213</v>
      </c>
      <c r="E190" s="219" t="s">
        <v>3842</v>
      </c>
      <c r="F190" s="220" t="s">
        <v>3843</v>
      </c>
      <c r="G190" s="221" t="s">
        <v>272</v>
      </c>
      <c r="H190" s="222">
        <v>16.530000000000001</v>
      </c>
      <c r="I190" s="223"/>
      <c r="J190" s="223"/>
      <c r="K190" s="224">
        <f>ROUND(P190*H190,2)</f>
        <v>0</v>
      </c>
      <c r="L190" s="220" t="s">
        <v>217</v>
      </c>
      <c r="M190" s="46"/>
      <c r="N190" s="225" t="s">
        <v>22</v>
      </c>
      <c r="O190" s="226" t="s">
        <v>46</v>
      </c>
      <c r="P190" s="227">
        <f>I190+J190</f>
        <v>0</v>
      </c>
      <c r="Q190" s="227">
        <f>ROUND(I190*H190,2)</f>
        <v>0</v>
      </c>
      <c r="R190" s="227">
        <f>ROUND(J190*H190,2)</f>
        <v>0</v>
      </c>
      <c r="S190" s="86"/>
      <c r="T190" s="228">
        <f>S190*H190</f>
        <v>0</v>
      </c>
      <c r="U190" s="228">
        <v>0</v>
      </c>
      <c r="V190" s="228">
        <f>U190*H190</f>
        <v>0</v>
      </c>
      <c r="W190" s="228">
        <v>0</v>
      </c>
      <c r="X190" s="229">
        <f>W190*H190</f>
        <v>0</v>
      </c>
      <c r="Y190" s="40"/>
      <c r="Z190" s="40"/>
      <c r="AA190" s="40"/>
      <c r="AB190" s="40"/>
      <c r="AC190" s="40"/>
      <c r="AD190" s="40"/>
      <c r="AE190" s="40"/>
      <c r="AR190" s="230" t="s">
        <v>302</v>
      </c>
      <c r="AT190" s="230" t="s">
        <v>213</v>
      </c>
      <c r="AU190" s="230" t="s">
        <v>86</v>
      </c>
      <c r="AY190" s="19" t="s">
        <v>211</v>
      </c>
      <c r="BE190" s="231">
        <f>IF(O190="základní",K190,0)</f>
        <v>0</v>
      </c>
      <c r="BF190" s="231">
        <f>IF(O190="snížená",K190,0)</f>
        <v>0</v>
      </c>
      <c r="BG190" s="231">
        <f>IF(O190="zákl. přenesená",K190,0)</f>
        <v>0</v>
      </c>
      <c r="BH190" s="231">
        <f>IF(O190="sníž. přenesená",K190,0)</f>
        <v>0</v>
      </c>
      <c r="BI190" s="231">
        <f>IF(O190="nulová",K190,0)</f>
        <v>0</v>
      </c>
      <c r="BJ190" s="19" t="s">
        <v>84</v>
      </c>
      <c r="BK190" s="231">
        <f>ROUND(P190*H190,2)</f>
        <v>0</v>
      </c>
      <c r="BL190" s="19" t="s">
        <v>302</v>
      </c>
      <c r="BM190" s="230" t="s">
        <v>3844</v>
      </c>
    </row>
    <row r="191" s="2" customFormat="1">
      <c r="A191" s="40"/>
      <c r="B191" s="41"/>
      <c r="C191" s="42"/>
      <c r="D191" s="232" t="s">
        <v>220</v>
      </c>
      <c r="E191" s="42"/>
      <c r="F191" s="233" t="s">
        <v>3845</v>
      </c>
      <c r="G191" s="42"/>
      <c r="H191" s="42"/>
      <c r="I191" s="234"/>
      <c r="J191" s="234"/>
      <c r="K191" s="42"/>
      <c r="L191" s="42"/>
      <c r="M191" s="46"/>
      <c r="N191" s="235"/>
      <c r="O191" s="236"/>
      <c r="P191" s="86"/>
      <c r="Q191" s="86"/>
      <c r="R191" s="86"/>
      <c r="S191" s="86"/>
      <c r="T191" s="86"/>
      <c r="U191" s="86"/>
      <c r="V191" s="86"/>
      <c r="W191" s="86"/>
      <c r="X191" s="87"/>
      <c r="Y191" s="40"/>
      <c r="Z191" s="40"/>
      <c r="AA191" s="40"/>
      <c r="AB191" s="40"/>
      <c r="AC191" s="40"/>
      <c r="AD191" s="40"/>
      <c r="AE191" s="40"/>
      <c r="AT191" s="19" t="s">
        <v>220</v>
      </c>
      <c r="AU191" s="19" t="s">
        <v>86</v>
      </c>
    </row>
    <row r="192" s="13" customFormat="1">
      <c r="A192" s="13"/>
      <c r="B192" s="237"/>
      <c r="C192" s="238"/>
      <c r="D192" s="232" t="s">
        <v>222</v>
      </c>
      <c r="E192" s="239" t="s">
        <v>22</v>
      </c>
      <c r="F192" s="240" t="s">
        <v>3789</v>
      </c>
      <c r="G192" s="238"/>
      <c r="H192" s="241">
        <v>16.530000000000001</v>
      </c>
      <c r="I192" s="242"/>
      <c r="J192" s="242"/>
      <c r="K192" s="238"/>
      <c r="L192" s="238"/>
      <c r="M192" s="243"/>
      <c r="N192" s="244"/>
      <c r="O192" s="245"/>
      <c r="P192" s="245"/>
      <c r="Q192" s="245"/>
      <c r="R192" s="245"/>
      <c r="S192" s="245"/>
      <c r="T192" s="245"/>
      <c r="U192" s="245"/>
      <c r="V192" s="245"/>
      <c r="W192" s="245"/>
      <c r="X192" s="246"/>
      <c r="Y192" s="13"/>
      <c r="Z192" s="13"/>
      <c r="AA192" s="13"/>
      <c r="AB192" s="13"/>
      <c r="AC192" s="13"/>
      <c r="AD192" s="13"/>
      <c r="AE192" s="13"/>
      <c r="AT192" s="247" t="s">
        <v>222</v>
      </c>
      <c r="AU192" s="247" t="s">
        <v>86</v>
      </c>
      <c r="AV192" s="13" t="s">
        <v>86</v>
      </c>
      <c r="AW192" s="13" t="s">
        <v>5</v>
      </c>
      <c r="AX192" s="13" t="s">
        <v>77</v>
      </c>
      <c r="AY192" s="247" t="s">
        <v>211</v>
      </c>
    </row>
    <row r="193" s="14" customFormat="1">
      <c r="A193" s="14"/>
      <c r="B193" s="248"/>
      <c r="C193" s="249"/>
      <c r="D193" s="232" t="s">
        <v>222</v>
      </c>
      <c r="E193" s="250" t="s">
        <v>22</v>
      </c>
      <c r="F193" s="251" t="s">
        <v>331</v>
      </c>
      <c r="G193" s="249"/>
      <c r="H193" s="252">
        <v>16.530000000000001</v>
      </c>
      <c r="I193" s="253"/>
      <c r="J193" s="253"/>
      <c r="K193" s="249"/>
      <c r="L193" s="249"/>
      <c r="M193" s="254"/>
      <c r="N193" s="255"/>
      <c r="O193" s="256"/>
      <c r="P193" s="256"/>
      <c r="Q193" s="256"/>
      <c r="R193" s="256"/>
      <c r="S193" s="256"/>
      <c r="T193" s="256"/>
      <c r="U193" s="256"/>
      <c r="V193" s="256"/>
      <c r="W193" s="256"/>
      <c r="X193" s="257"/>
      <c r="Y193" s="14"/>
      <c r="Z193" s="14"/>
      <c r="AA193" s="14"/>
      <c r="AB193" s="14"/>
      <c r="AC193" s="14"/>
      <c r="AD193" s="14"/>
      <c r="AE193" s="14"/>
      <c r="AT193" s="258" t="s">
        <v>222</v>
      </c>
      <c r="AU193" s="258" t="s">
        <v>86</v>
      </c>
      <c r="AV193" s="14" t="s">
        <v>218</v>
      </c>
      <c r="AW193" s="14" t="s">
        <v>5</v>
      </c>
      <c r="AX193" s="14" t="s">
        <v>84</v>
      </c>
      <c r="AY193" s="258" t="s">
        <v>211</v>
      </c>
    </row>
    <row r="194" s="2" customFormat="1" ht="24.15" customHeight="1">
      <c r="A194" s="40"/>
      <c r="B194" s="41"/>
      <c r="C194" s="259" t="s">
        <v>374</v>
      </c>
      <c r="D194" s="259" t="s">
        <v>452</v>
      </c>
      <c r="E194" s="260" t="s">
        <v>3846</v>
      </c>
      <c r="F194" s="261" t="s">
        <v>3847</v>
      </c>
      <c r="G194" s="262" t="s">
        <v>272</v>
      </c>
      <c r="H194" s="263">
        <v>18.183</v>
      </c>
      <c r="I194" s="264"/>
      <c r="J194" s="265"/>
      <c r="K194" s="266">
        <f>ROUND(P194*H194,2)</f>
        <v>0</v>
      </c>
      <c r="L194" s="261" t="s">
        <v>217</v>
      </c>
      <c r="M194" s="267"/>
      <c r="N194" s="268" t="s">
        <v>22</v>
      </c>
      <c r="O194" s="226" t="s">
        <v>46</v>
      </c>
      <c r="P194" s="227">
        <f>I194+J194</f>
        <v>0</v>
      </c>
      <c r="Q194" s="227">
        <f>ROUND(I194*H194,2)</f>
        <v>0</v>
      </c>
      <c r="R194" s="227">
        <f>ROUND(J194*H194,2)</f>
        <v>0</v>
      </c>
      <c r="S194" s="86"/>
      <c r="T194" s="228">
        <f>S194*H194</f>
        <v>0</v>
      </c>
      <c r="U194" s="228">
        <v>0.0012999999999999999</v>
      </c>
      <c r="V194" s="228">
        <f>U194*H194</f>
        <v>0.0236379</v>
      </c>
      <c r="W194" s="228">
        <v>0</v>
      </c>
      <c r="X194" s="229">
        <f>W194*H194</f>
        <v>0</v>
      </c>
      <c r="Y194" s="40"/>
      <c r="Z194" s="40"/>
      <c r="AA194" s="40"/>
      <c r="AB194" s="40"/>
      <c r="AC194" s="40"/>
      <c r="AD194" s="40"/>
      <c r="AE194" s="40"/>
      <c r="AR194" s="230" t="s">
        <v>402</v>
      </c>
      <c r="AT194" s="230" t="s">
        <v>452</v>
      </c>
      <c r="AU194" s="230" t="s">
        <v>86</v>
      </c>
      <c r="AY194" s="19" t="s">
        <v>211</v>
      </c>
      <c r="BE194" s="231">
        <f>IF(O194="základní",K194,0)</f>
        <v>0</v>
      </c>
      <c r="BF194" s="231">
        <f>IF(O194="snížená",K194,0)</f>
        <v>0</v>
      </c>
      <c r="BG194" s="231">
        <f>IF(O194="zákl. přenesená",K194,0)</f>
        <v>0</v>
      </c>
      <c r="BH194" s="231">
        <f>IF(O194="sníž. přenesená",K194,0)</f>
        <v>0</v>
      </c>
      <c r="BI194" s="231">
        <f>IF(O194="nulová",K194,0)</f>
        <v>0</v>
      </c>
      <c r="BJ194" s="19" t="s">
        <v>84</v>
      </c>
      <c r="BK194" s="231">
        <f>ROUND(P194*H194,2)</f>
        <v>0</v>
      </c>
      <c r="BL194" s="19" t="s">
        <v>302</v>
      </c>
      <c r="BM194" s="230" t="s">
        <v>3848</v>
      </c>
    </row>
    <row r="195" s="2" customFormat="1">
      <c r="A195" s="40"/>
      <c r="B195" s="41"/>
      <c r="C195" s="42"/>
      <c r="D195" s="232" t="s">
        <v>220</v>
      </c>
      <c r="E195" s="42"/>
      <c r="F195" s="233" t="s">
        <v>3847</v>
      </c>
      <c r="G195" s="42"/>
      <c r="H195" s="42"/>
      <c r="I195" s="234"/>
      <c r="J195" s="234"/>
      <c r="K195" s="42"/>
      <c r="L195" s="42"/>
      <c r="M195" s="46"/>
      <c r="N195" s="235"/>
      <c r="O195" s="236"/>
      <c r="P195" s="86"/>
      <c r="Q195" s="86"/>
      <c r="R195" s="86"/>
      <c r="S195" s="86"/>
      <c r="T195" s="86"/>
      <c r="U195" s="86"/>
      <c r="V195" s="86"/>
      <c r="W195" s="86"/>
      <c r="X195" s="87"/>
      <c r="Y195" s="40"/>
      <c r="Z195" s="40"/>
      <c r="AA195" s="40"/>
      <c r="AB195" s="40"/>
      <c r="AC195" s="40"/>
      <c r="AD195" s="40"/>
      <c r="AE195" s="40"/>
      <c r="AT195" s="19" t="s">
        <v>220</v>
      </c>
      <c r="AU195" s="19" t="s">
        <v>86</v>
      </c>
    </row>
    <row r="196" s="13" customFormat="1">
      <c r="A196" s="13"/>
      <c r="B196" s="237"/>
      <c r="C196" s="238"/>
      <c r="D196" s="232" t="s">
        <v>222</v>
      </c>
      <c r="E196" s="239" t="s">
        <v>22</v>
      </c>
      <c r="F196" s="240" t="s">
        <v>3849</v>
      </c>
      <c r="G196" s="238"/>
      <c r="H196" s="241">
        <v>18.183</v>
      </c>
      <c r="I196" s="242"/>
      <c r="J196" s="242"/>
      <c r="K196" s="238"/>
      <c r="L196" s="238"/>
      <c r="M196" s="243"/>
      <c r="N196" s="244"/>
      <c r="O196" s="245"/>
      <c r="P196" s="245"/>
      <c r="Q196" s="245"/>
      <c r="R196" s="245"/>
      <c r="S196" s="245"/>
      <c r="T196" s="245"/>
      <c r="U196" s="245"/>
      <c r="V196" s="245"/>
      <c r="W196" s="245"/>
      <c r="X196" s="246"/>
      <c r="Y196" s="13"/>
      <c r="Z196" s="13"/>
      <c r="AA196" s="13"/>
      <c r="AB196" s="13"/>
      <c r="AC196" s="13"/>
      <c r="AD196" s="13"/>
      <c r="AE196" s="13"/>
      <c r="AT196" s="247" t="s">
        <v>222</v>
      </c>
      <c r="AU196" s="247" t="s">
        <v>86</v>
      </c>
      <c r="AV196" s="13" t="s">
        <v>86</v>
      </c>
      <c r="AW196" s="13" t="s">
        <v>5</v>
      </c>
      <c r="AX196" s="13" t="s">
        <v>84</v>
      </c>
      <c r="AY196" s="247" t="s">
        <v>211</v>
      </c>
    </row>
    <row r="197" s="2" customFormat="1" ht="24.15" customHeight="1">
      <c r="A197" s="40"/>
      <c r="B197" s="41"/>
      <c r="C197" s="218" t="s">
        <v>380</v>
      </c>
      <c r="D197" s="218" t="s">
        <v>213</v>
      </c>
      <c r="E197" s="219" t="s">
        <v>3850</v>
      </c>
      <c r="F197" s="220" t="s">
        <v>3851</v>
      </c>
      <c r="G197" s="221" t="s">
        <v>249</v>
      </c>
      <c r="H197" s="222">
        <v>0.024</v>
      </c>
      <c r="I197" s="223"/>
      <c r="J197" s="223"/>
      <c r="K197" s="224">
        <f>ROUND(P197*H197,2)</f>
        <v>0</v>
      </c>
      <c r="L197" s="220" t="s">
        <v>217</v>
      </c>
      <c r="M197" s="46"/>
      <c r="N197" s="225" t="s">
        <v>22</v>
      </c>
      <c r="O197" s="226" t="s">
        <v>46</v>
      </c>
      <c r="P197" s="227">
        <f>I197+J197</f>
        <v>0</v>
      </c>
      <c r="Q197" s="227">
        <f>ROUND(I197*H197,2)</f>
        <v>0</v>
      </c>
      <c r="R197" s="227">
        <f>ROUND(J197*H197,2)</f>
        <v>0</v>
      </c>
      <c r="S197" s="86"/>
      <c r="T197" s="228">
        <f>S197*H197</f>
        <v>0</v>
      </c>
      <c r="U197" s="228">
        <v>0</v>
      </c>
      <c r="V197" s="228">
        <f>U197*H197</f>
        <v>0</v>
      </c>
      <c r="W197" s="228">
        <v>0</v>
      </c>
      <c r="X197" s="229">
        <f>W197*H197</f>
        <v>0</v>
      </c>
      <c r="Y197" s="40"/>
      <c r="Z197" s="40"/>
      <c r="AA197" s="40"/>
      <c r="AB197" s="40"/>
      <c r="AC197" s="40"/>
      <c r="AD197" s="40"/>
      <c r="AE197" s="40"/>
      <c r="AR197" s="230" t="s">
        <v>302</v>
      </c>
      <c r="AT197" s="230" t="s">
        <v>213</v>
      </c>
      <c r="AU197" s="230" t="s">
        <v>86</v>
      </c>
      <c r="AY197" s="19" t="s">
        <v>211</v>
      </c>
      <c r="BE197" s="231">
        <f>IF(O197="základní",K197,0)</f>
        <v>0</v>
      </c>
      <c r="BF197" s="231">
        <f>IF(O197="snížená",K197,0)</f>
        <v>0</v>
      </c>
      <c r="BG197" s="231">
        <f>IF(O197="zákl. přenesená",K197,0)</f>
        <v>0</v>
      </c>
      <c r="BH197" s="231">
        <f>IF(O197="sníž. přenesená",K197,0)</f>
        <v>0</v>
      </c>
      <c r="BI197" s="231">
        <f>IF(O197="nulová",K197,0)</f>
        <v>0</v>
      </c>
      <c r="BJ197" s="19" t="s">
        <v>84</v>
      </c>
      <c r="BK197" s="231">
        <f>ROUND(P197*H197,2)</f>
        <v>0</v>
      </c>
      <c r="BL197" s="19" t="s">
        <v>302</v>
      </c>
      <c r="BM197" s="230" t="s">
        <v>3852</v>
      </c>
    </row>
    <row r="198" s="2" customFormat="1">
      <c r="A198" s="40"/>
      <c r="B198" s="41"/>
      <c r="C198" s="42"/>
      <c r="D198" s="232" t="s">
        <v>220</v>
      </c>
      <c r="E198" s="42"/>
      <c r="F198" s="233" t="s">
        <v>3853</v>
      </c>
      <c r="G198" s="42"/>
      <c r="H198" s="42"/>
      <c r="I198" s="234"/>
      <c r="J198" s="234"/>
      <c r="K198" s="42"/>
      <c r="L198" s="42"/>
      <c r="M198" s="46"/>
      <c r="N198" s="235"/>
      <c r="O198" s="236"/>
      <c r="P198" s="86"/>
      <c r="Q198" s="86"/>
      <c r="R198" s="86"/>
      <c r="S198" s="86"/>
      <c r="T198" s="86"/>
      <c r="U198" s="86"/>
      <c r="V198" s="86"/>
      <c r="W198" s="86"/>
      <c r="X198" s="87"/>
      <c r="Y198" s="40"/>
      <c r="Z198" s="40"/>
      <c r="AA198" s="40"/>
      <c r="AB198" s="40"/>
      <c r="AC198" s="40"/>
      <c r="AD198" s="40"/>
      <c r="AE198" s="40"/>
      <c r="AT198" s="19" t="s">
        <v>220</v>
      </c>
      <c r="AU198" s="19" t="s">
        <v>86</v>
      </c>
    </row>
    <row r="199" s="2" customFormat="1" ht="24.15" customHeight="1">
      <c r="A199" s="40"/>
      <c r="B199" s="41"/>
      <c r="C199" s="218" t="s">
        <v>385</v>
      </c>
      <c r="D199" s="218" t="s">
        <v>213</v>
      </c>
      <c r="E199" s="219" t="s">
        <v>3854</v>
      </c>
      <c r="F199" s="220" t="s">
        <v>3855</v>
      </c>
      <c r="G199" s="221" t="s">
        <v>249</v>
      </c>
      <c r="H199" s="222">
        <v>0.024</v>
      </c>
      <c r="I199" s="223"/>
      <c r="J199" s="223"/>
      <c r="K199" s="224">
        <f>ROUND(P199*H199,2)</f>
        <v>0</v>
      </c>
      <c r="L199" s="220" t="s">
        <v>217</v>
      </c>
      <c r="M199" s="46"/>
      <c r="N199" s="225" t="s">
        <v>22</v>
      </c>
      <c r="O199" s="226" t="s">
        <v>46</v>
      </c>
      <c r="P199" s="227">
        <f>I199+J199</f>
        <v>0</v>
      </c>
      <c r="Q199" s="227">
        <f>ROUND(I199*H199,2)</f>
        <v>0</v>
      </c>
      <c r="R199" s="227">
        <f>ROUND(J199*H199,2)</f>
        <v>0</v>
      </c>
      <c r="S199" s="86"/>
      <c r="T199" s="228">
        <f>S199*H199</f>
        <v>0</v>
      </c>
      <c r="U199" s="228">
        <v>0</v>
      </c>
      <c r="V199" s="228">
        <f>U199*H199</f>
        <v>0</v>
      </c>
      <c r="W199" s="228">
        <v>0</v>
      </c>
      <c r="X199" s="229">
        <f>W199*H199</f>
        <v>0</v>
      </c>
      <c r="Y199" s="40"/>
      <c r="Z199" s="40"/>
      <c r="AA199" s="40"/>
      <c r="AB199" s="40"/>
      <c r="AC199" s="40"/>
      <c r="AD199" s="40"/>
      <c r="AE199" s="40"/>
      <c r="AR199" s="230" t="s">
        <v>302</v>
      </c>
      <c r="AT199" s="230" t="s">
        <v>213</v>
      </c>
      <c r="AU199" s="230" t="s">
        <v>86</v>
      </c>
      <c r="AY199" s="19" t="s">
        <v>211</v>
      </c>
      <c r="BE199" s="231">
        <f>IF(O199="základní",K199,0)</f>
        <v>0</v>
      </c>
      <c r="BF199" s="231">
        <f>IF(O199="snížená",K199,0)</f>
        <v>0</v>
      </c>
      <c r="BG199" s="231">
        <f>IF(O199="zákl. přenesená",K199,0)</f>
        <v>0</v>
      </c>
      <c r="BH199" s="231">
        <f>IF(O199="sníž. přenesená",K199,0)</f>
        <v>0</v>
      </c>
      <c r="BI199" s="231">
        <f>IF(O199="nulová",K199,0)</f>
        <v>0</v>
      </c>
      <c r="BJ199" s="19" t="s">
        <v>84</v>
      </c>
      <c r="BK199" s="231">
        <f>ROUND(P199*H199,2)</f>
        <v>0</v>
      </c>
      <c r="BL199" s="19" t="s">
        <v>302</v>
      </c>
      <c r="BM199" s="230" t="s">
        <v>3856</v>
      </c>
    </row>
    <row r="200" s="2" customFormat="1">
      <c r="A200" s="40"/>
      <c r="B200" s="41"/>
      <c r="C200" s="42"/>
      <c r="D200" s="232" t="s">
        <v>220</v>
      </c>
      <c r="E200" s="42"/>
      <c r="F200" s="233" t="s">
        <v>3857</v>
      </c>
      <c r="G200" s="42"/>
      <c r="H200" s="42"/>
      <c r="I200" s="234"/>
      <c r="J200" s="234"/>
      <c r="K200" s="42"/>
      <c r="L200" s="42"/>
      <c r="M200" s="46"/>
      <c r="N200" s="283"/>
      <c r="O200" s="284"/>
      <c r="P200" s="285"/>
      <c r="Q200" s="285"/>
      <c r="R200" s="285"/>
      <c r="S200" s="285"/>
      <c r="T200" s="285"/>
      <c r="U200" s="285"/>
      <c r="V200" s="285"/>
      <c r="W200" s="285"/>
      <c r="X200" s="286"/>
      <c r="Y200" s="40"/>
      <c r="Z200" s="40"/>
      <c r="AA200" s="40"/>
      <c r="AB200" s="40"/>
      <c r="AC200" s="40"/>
      <c r="AD200" s="40"/>
      <c r="AE200" s="40"/>
      <c r="AT200" s="19" t="s">
        <v>220</v>
      </c>
      <c r="AU200" s="19" t="s">
        <v>86</v>
      </c>
    </row>
    <row r="201" s="2" customFormat="1" ht="6.96" customHeight="1">
      <c r="A201" s="40"/>
      <c r="B201" s="61"/>
      <c r="C201" s="62"/>
      <c r="D201" s="62"/>
      <c r="E201" s="62"/>
      <c r="F201" s="62"/>
      <c r="G201" s="62"/>
      <c r="H201" s="62"/>
      <c r="I201" s="62"/>
      <c r="J201" s="62"/>
      <c r="K201" s="62"/>
      <c r="L201" s="62"/>
      <c r="M201" s="46"/>
      <c r="N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hkugKg2h07rAm7UMjSLs94Rxkbl5f9ItywzxskX2EUM2czDA5HXYYbNp/CrbPECfGL/nPkYwTpRB12gnZ2O8yg==" hashValue="IGaEv6uwxqZSoX6IHHFBulrdRhIWxag3xInxQQENTx2DrI7op3bshrF8cQGGzp5e9ln6Sf4dHDVH1qDoi7w7LA==" algorithmName="SHA-512" password="CC35"/>
  <autoFilter ref="C95:L200"/>
  <mergeCells count="12">
    <mergeCell ref="E7:H7"/>
    <mergeCell ref="E9:H9"/>
    <mergeCell ref="E11:H11"/>
    <mergeCell ref="E20:H20"/>
    <mergeCell ref="E29:H29"/>
    <mergeCell ref="E52:H52"/>
    <mergeCell ref="E54:H54"/>
    <mergeCell ref="E56:H56"/>
    <mergeCell ref="E84:H84"/>
    <mergeCell ref="E86:H86"/>
    <mergeCell ref="E88:H88"/>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135</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3240</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3858</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22</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ROUND(K107,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ROUND((SUM(BE107:BE437)),  2)</f>
        <v>0</v>
      </c>
      <c r="G37" s="40"/>
      <c r="H37" s="40"/>
      <c r="I37" s="161">
        <v>0.20999999999999999</v>
      </c>
      <c r="J37" s="40"/>
      <c r="K37" s="156">
        <f>ROUND(((SUM(BE107:BE437))*I37),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ROUND((SUM(BF107:BF437)),  2)</f>
        <v>0</v>
      </c>
      <c r="G38" s="40"/>
      <c r="H38" s="40"/>
      <c r="I38" s="161">
        <v>0.14999999999999999</v>
      </c>
      <c r="J38" s="40"/>
      <c r="K38" s="156">
        <f>ROUND(((SUM(BF107:BF437))*I38),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ROUND((SUM(BG107:BG437)),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ROUND((SUM(BH107:BH437)),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ROUND((SUM(BI107:BI437)),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3240</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03 - učebna přírodních věd ve 3.NP</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Q107</f>
        <v>0</v>
      </c>
      <c r="J65" s="104">
        <f>R107</f>
        <v>0</v>
      </c>
      <c r="K65" s="104">
        <f>K107</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Q108</f>
        <v>0</v>
      </c>
      <c r="J66" s="182">
        <f>R108</f>
        <v>0</v>
      </c>
      <c r="K66" s="182">
        <f>K108</f>
        <v>0</v>
      </c>
      <c r="L66" s="179"/>
      <c r="M66" s="183"/>
      <c r="S66" s="9"/>
      <c r="T66" s="9"/>
      <c r="U66" s="9"/>
      <c r="V66" s="9"/>
      <c r="W66" s="9"/>
      <c r="X66" s="9"/>
      <c r="Y66" s="9"/>
      <c r="Z66" s="9"/>
      <c r="AA66" s="9"/>
      <c r="AB66" s="9"/>
      <c r="AC66" s="9"/>
      <c r="AD66" s="9"/>
      <c r="AE66" s="9"/>
    </row>
    <row r="67" s="10" customFormat="1" ht="19.92" customHeight="1">
      <c r="A67" s="10"/>
      <c r="B67" s="184"/>
      <c r="C67" s="129"/>
      <c r="D67" s="185" t="s">
        <v>181</v>
      </c>
      <c r="E67" s="186"/>
      <c r="F67" s="186"/>
      <c r="G67" s="186"/>
      <c r="H67" s="186"/>
      <c r="I67" s="187">
        <f>Q109</f>
        <v>0</v>
      </c>
      <c r="J67" s="187">
        <f>R109</f>
        <v>0</v>
      </c>
      <c r="K67" s="187">
        <f>K109</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182</v>
      </c>
      <c r="E68" s="186"/>
      <c r="F68" s="186"/>
      <c r="G68" s="186"/>
      <c r="H68" s="186"/>
      <c r="I68" s="187">
        <f>Q126</f>
        <v>0</v>
      </c>
      <c r="J68" s="187">
        <f>R126</f>
        <v>0</v>
      </c>
      <c r="K68" s="187">
        <f>K126</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183</v>
      </c>
      <c r="E69" s="186"/>
      <c r="F69" s="186"/>
      <c r="G69" s="186"/>
      <c r="H69" s="186"/>
      <c r="I69" s="187">
        <f>Q157</f>
        <v>0</v>
      </c>
      <c r="J69" s="187">
        <f>R157</f>
        <v>0</v>
      </c>
      <c r="K69" s="187">
        <f>K157</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184</v>
      </c>
      <c r="E70" s="186"/>
      <c r="F70" s="186"/>
      <c r="G70" s="186"/>
      <c r="H70" s="186"/>
      <c r="I70" s="187">
        <f>Q168</f>
        <v>0</v>
      </c>
      <c r="J70" s="187">
        <f>R168</f>
        <v>0</v>
      </c>
      <c r="K70" s="187">
        <f>K168</f>
        <v>0</v>
      </c>
      <c r="L70" s="129"/>
      <c r="M70" s="188"/>
      <c r="S70" s="10"/>
      <c r="T70" s="10"/>
      <c r="U70" s="10"/>
      <c r="V70" s="10"/>
      <c r="W70" s="10"/>
      <c r="X70" s="10"/>
      <c r="Y70" s="10"/>
      <c r="Z70" s="10"/>
      <c r="AA70" s="10"/>
      <c r="AB70" s="10"/>
      <c r="AC70" s="10"/>
      <c r="AD70" s="10"/>
      <c r="AE70" s="10"/>
    </row>
    <row r="71" s="9" customFormat="1" ht="24.96" customHeight="1">
      <c r="A71" s="9"/>
      <c r="B71" s="178"/>
      <c r="C71" s="179"/>
      <c r="D71" s="180" t="s">
        <v>185</v>
      </c>
      <c r="E71" s="181"/>
      <c r="F71" s="181"/>
      <c r="G71" s="181"/>
      <c r="H71" s="181"/>
      <c r="I71" s="182">
        <f>Q177</f>
        <v>0</v>
      </c>
      <c r="J71" s="182">
        <f>R177</f>
        <v>0</v>
      </c>
      <c r="K71" s="182">
        <f>K177</f>
        <v>0</v>
      </c>
      <c r="L71" s="179"/>
      <c r="M71" s="183"/>
      <c r="S71" s="9"/>
      <c r="T71" s="9"/>
      <c r="U71" s="9"/>
      <c r="V71" s="9"/>
      <c r="W71" s="9"/>
      <c r="X71" s="9"/>
      <c r="Y71" s="9"/>
      <c r="Z71" s="9"/>
      <c r="AA71" s="9"/>
      <c r="AB71" s="9"/>
      <c r="AC71" s="9"/>
      <c r="AD71" s="9"/>
      <c r="AE71" s="9"/>
    </row>
    <row r="72" s="10" customFormat="1" ht="19.92" customHeight="1">
      <c r="A72" s="10"/>
      <c r="B72" s="184"/>
      <c r="C72" s="129"/>
      <c r="D72" s="185" t="s">
        <v>3242</v>
      </c>
      <c r="E72" s="186"/>
      <c r="F72" s="186"/>
      <c r="G72" s="186"/>
      <c r="H72" s="186"/>
      <c r="I72" s="187">
        <f>Q178</f>
        <v>0</v>
      </c>
      <c r="J72" s="187">
        <f>R178</f>
        <v>0</v>
      </c>
      <c r="K72" s="187">
        <f>K178</f>
        <v>0</v>
      </c>
      <c r="L72" s="129"/>
      <c r="M72" s="188"/>
      <c r="S72" s="10"/>
      <c r="T72" s="10"/>
      <c r="U72" s="10"/>
      <c r="V72" s="10"/>
      <c r="W72" s="10"/>
      <c r="X72" s="10"/>
      <c r="Y72" s="10"/>
      <c r="Z72" s="10"/>
      <c r="AA72" s="10"/>
      <c r="AB72" s="10"/>
      <c r="AC72" s="10"/>
      <c r="AD72" s="10"/>
      <c r="AE72" s="10"/>
    </row>
    <row r="73" s="10" customFormat="1" ht="19.92" customHeight="1">
      <c r="A73" s="10"/>
      <c r="B73" s="184"/>
      <c r="C73" s="129"/>
      <c r="D73" s="185" t="s">
        <v>189</v>
      </c>
      <c r="E73" s="186"/>
      <c r="F73" s="186"/>
      <c r="G73" s="186"/>
      <c r="H73" s="186"/>
      <c r="I73" s="187">
        <f>Q185</f>
        <v>0</v>
      </c>
      <c r="J73" s="187">
        <f>R185</f>
        <v>0</v>
      </c>
      <c r="K73" s="187">
        <f>K185</f>
        <v>0</v>
      </c>
      <c r="L73" s="129"/>
      <c r="M73" s="188"/>
      <c r="S73" s="10"/>
      <c r="T73" s="10"/>
      <c r="U73" s="10"/>
      <c r="V73" s="10"/>
      <c r="W73" s="10"/>
      <c r="X73" s="10"/>
      <c r="Y73" s="10"/>
      <c r="Z73" s="10"/>
      <c r="AA73" s="10"/>
      <c r="AB73" s="10"/>
      <c r="AC73" s="10"/>
      <c r="AD73" s="10"/>
      <c r="AE73" s="10"/>
    </row>
    <row r="74" s="10" customFormat="1" ht="19.92" customHeight="1">
      <c r="A74" s="10"/>
      <c r="B74" s="184"/>
      <c r="C74" s="129"/>
      <c r="D74" s="185" t="s">
        <v>3243</v>
      </c>
      <c r="E74" s="186"/>
      <c r="F74" s="186"/>
      <c r="G74" s="186"/>
      <c r="H74" s="186"/>
      <c r="I74" s="187">
        <f>Q199</f>
        <v>0</v>
      </c>
      <c r="J74" s="187">
        <f>R199</f>
        <v>0</v>
      </c>
      <c r="K74" s="187">
        <f>K199</f>
        <v>0</v>
      </c>
      <c r="L74" s="129"/>
      <c r="M74" s="188"/>
      <c r="S74" s="10"/>
      <c r="T74" s="10"/>
      <c r="U74" s="10"/>
      <c r="V74" s="10"/>
      <c r="W74" s="10"/>
      <c r="X74" s="10"/>
      <c r="Y74" s="10"/>
      <c r="Z74" s="10"/>
      <c r="AA74" s="10"/>
      <c r="AB74" s="10"/>
      <c r="AC74" s="10"/>
      <c r="AD74" s="10"/>
      <c r="AE74" s="10"/>
    </row>
    <row r="75" s="10" customFormat="1" ht="19.92" customHeight="1">
      <c r="A75" s="10"/>
      <c r="B75" s="184"/>
      <c r="C75" s="129"/>
      <c r="D75" s="185" t="s">
        <v>1714</v>
      </c>
      <c r="E75" s="186"/>
      <c r="F75" s="186"/>
      <c r="G75" s="186"/>
      <c r="H75" s="186"/>
      <c r="I75" s="187">
        <f>Q202</f>
        <v>0</v>
      </c>
      <c r="J75" s="187">
        <f>R202</f>
        <v>0</v>
      </c>
      <c r="K75" s="187">
        <f>K202</f>
        <v>0</v>
      </c>
      <c r="L75" s="129"/>
      <c r="M75" s="188"/>
      <c r="S75" s="10"/>
      <c r="T75" s="10"/>
      <c r="U75" s="10"/>
      <c r="V75" s="10"/>
      <c r="W75" s="10"/>
      <c r="X75" s="10"/>
      <c r="Y75" s="10"/>
      <c r="Z75" s="10"/>
      <c r="AA75" s="10"/>
      <c r="AB75" s="10"/>
      <c r="AC75" s="10"/>
      <c r="AD75" s="10"/>
      <c r="AE75" s="10"/>
    </row>
    <row r="76" s="10" customFormat="1" ht="19.92" customHeight="1">
      <c r="A76" s="10"/>
      <c r="B76" s="184"/>
      <c r="C76" s="129"/>
      <c r="D76" s="185" t="s">
        <v>3244</v>
      </c>
      <c r="E76" s="186"/>
      <c r="F76" s="186"/>
      <c r="G76" s="186"/>
      <c r="H76" s="186"/>
      <c r="I76" s="187">
        <f>Q231</f>
        <v>0</v>
      </c>
      <c r="J76" s="187">
        <f>R231</f>
        <v>0</v>
      </c>
      <c r="K76" s="187">
        <f>K231</f>
        <v>0</v>
      </c>
      <c r="L76" s="129"/>
      <c r="M76" s="188"/>
      <c r="S76" s="10"/>
      <c r="T76" s="10"/>
      <c r="U76" s="10"/>
      <c r="V76" s="10"/>
      <c r="W76" s="10"/>
      <c r="X76" s="10"/>
      <c r="Y76" s="10"/>
      <c r="Z76" s="10"/>
      <c r="AA76" s="10"/>
      <c r="AB76" s="10"/>
      <c r="AC76" s="10"/>
      <c r="AD76" s="10"/>
      <c r="AE76" s="10"/>
    </row>
    <row r="77" s="10" customFormat="1" ht="19.92" customHeight="1">
      <c r="A77" s="10"/>
      <c r="B77" s="184"/>
      <c r="C77" s="129"/>
      <c r="D77" s="185" t="s">
        <v>761</v>
      </c>
      <c r="E77" s="186"/>
      <c r="F77" s="186"/>
      <c r="G77" s="186"/>
      <c r="H77" s="186"/>
      <c r="I77" s="187">
        <f>Q248</f>
        <v>0</v>
      </c>
      <c r="J77" s="187">
        <f>R248</f>
        <v>0</v>
      </c>
      <c r="K77" s="187">
        <f>K248</f>
        <v>0</v>
      </c>
      <c r="L77" s="129"/>
      <c r="M77" s="188"/>
      <c r="S77" s="10"/>
      <c r="T77" s="10"/>
      <c r="U77" s="10"/>
      <c r="V77" s="10"/>
      <c r="W77" s="10"/>
      <c r="X77" s="10"/>
      <c r="Y77" s="10"/>
      <c r="Z77" s="10"/>
      <c r="AA77" s="10"/>
      <c r="AB77" s="10"/>
      <c r="AC77" s="10"/>
      <c r="AD77" s="10"/>
      <c r="AE77" s="10"/>
    </row>
    <row r="78" s="9" customFormat="1" ht="24.96" customHeight="1">
      <c r="A78" s="9"/>
      <c r="B78" s="178"/>
      <c r="C78" s="179"/>
      <c r="D78" s="180" t="s">
        <v>3245</v>
      </c>
      <c r="E78" s="181"/>
      <c r="F78" s="181"/>
      <c r="G78" s="181"/>
      <c r="H78" s="181"/>
      <c r="I78" s="182">
        <f>Q265</f>
        <v>0</v>
      </c>
      <c r="J78" s="182">
        <f>R265</f>
        <v>0</v>
      </c>
      <c r="K78" s="182">
        <f>K265</f>
        <v>0</v>
      </c>
      <c r="L78" s="179"/>
      <c r="M78" s="183"/>
      <c r="S78" s="9"/>
      <c r="T78" s="9"/>
      <c r="U78" s="9"/>
      <c r="V78" s="9"/>
      <c r="W78" s="9"/>
      <c r="X78" s="9"/>
      <c r="Y78" s="9"/>
      <c r="Z78" s="9"/>
      <c r="AA78" s="9"/>
      <c r="AB78" s="9"/>
      <c r="AC78" s="9"/>
      <c r="AD78" s="9"/>
      <c r="AE78" s="9"/>
    </row>
    <row r="79" s="10" customFormat="1" ht="19.92" customHeight="1">
      <c r="A79" s="10"/>
      <c r="B79" s="184"/>
      <c r="C79" s="129"/>
      <c r="D79" s="185" t="s">
        <v>3246</v>
      </c>
      <c r="E79" s="186"/>
      <c r="F79" s="186"/>
      <c r="G79" s="186"/>
      <c r="H79" s="186"/>
      <c r="I79" s="187">
        <f>Q266</f>
        <v>0</v>
      </c>
      <c r="J79" s="187">
        <f>R266</f>
        <v>0</v>
      </c>
      <c r="K79" s="187">
        <f>K266</f>
        <v>0</v>
      </c>
      <c r="L79" s="129"/>
      <c r="M79" s="188"/>
      <c r="S79" s="10"/>
      <c r="T79" s="10"/>
      <c r="U79" s="10"/>
      <c r="V79" s="10"/>
      <c r="W79" s="10"/>
      <c r="X79" s="10"/>
      <c r="Y79" s="10"/>
      <c r="Z79" s="10"/>
      <c r="AA79" s="10"/>
      <c r="AB79" s="10"/>
      <c r="AC79" s="10"/>
      <c r="AD79" s="10"/>
      <c r="AE79" s="10"/>
    </row>
    <row r="80" s="10" customFormat="1" ht="19.92" customHeight="1">
      <c r="A80" s="10"/>
      <c r="B80" s="184"/>
      <c r="C80" s="129"/>
      <c r="D80" s="185" t="s">
        <v>3247</v>
      </c>
      <c r="E80" s="186"/>
      <c r="F80" s="186"/>
      <c r="G80" s="186"/>
      <c r="H80" s="186"/>
      <c r="I80" s="187">
        <f>Q289</f>
        <v>0</v>
      </c>
      <c r="J80" s="187">
        <f>R289</f>
        <v>0</v>
      </c>
      <c r="K80" s="187">
        <f>K289</f>
        <v>0</v>
      </c>
      <c r="L80" s="129"/>
      <c r="M80" s="188"/>
      <c r="S80" s="10"/>
      <c r="T80" s="10"/>
      <c r="U80" s="10"/>
      <c r="V80" s="10"/>
      <c r="W80" s="10"/>
      <c r="X80" s="10"/>
      <c r="Y80" s="10"/>
      <c r="Z80" s="10"/>
      <c r="AA80" s="10"/>
      <c r="AB80" s="10"/>
      <c r="AC80" s="10"/>
      <c r="AD80" s="10"/>
      <c r="AE80" s="10"/>
    </row>
    <row r="81" s="10" customFormat="1" ht="19.92" customHeight="1">
      <c r="A81" s="10"/>
      <c r="B81" s="184"/>
      <c r="C81" s="129"/>
      <c r="D81" s="185" t="s">
        <v>3248</v>
      </c>
      <c r="E81" s="186"/>
      <c r="F81" s="186"/>
      <c r="G81" s="186"/>
      <c r="H81" s="186"/>
      <c r="I81" s="187">
        <f>Q385</f>
        <v>0</v>
      </c>
      <c r="J81" s="187">
        <f>R385</f>
        <v>0</v>
      </c>
      <c r="K81" s="187">
        <f>K385</f>
        <v>0</v>
      </c>
      <c r="L81" s="129"/>
      <c r="M81" s="188"/>
      <c r="S81" s="10"/>
      <c r="T81" s="10"/>
      <c r="U81" s="10"/>
      <c r="V81" s="10"/>
      <c r="W81" s="10"/>
      <c r="X81" s="10"/>
      <c r="Y81" s="10"/>
      <c r="Z81" s="10"/>
      <c r="AA81" s="10"/>
      <c r="AB81" s="10"/>
      <c r="AC81" s="10"/>
      <c r="AD81" s="10"/>
      <c r="AE81" s="10"/>
    </row>
    <row r="82" s="9" customFormat="1" ht="24.96" customHeight="1">
      <c r="A82" s="9"/>
      <c r="B82" s="178"/>
      <c r="C82" s="179"/>
      <c r="D82" s="180" t="s">
        <v>3249</v>
      </c>
      <c r="E82" s="181"/>
      <c r="F82" s="181"/>
      <c r="G82" s="181"/>
      <c r="H82" s="181"/>
      <c r="I82" s="182">
        <f>Q412</f>
        <v>0</v>
      </c>
      <c r="J82" s="182">
        <f>R412</f>
        <v>0</v>
      </c>
      <c r="K82" s="182">
        <f>K412</f>
        <v>0</v>
      </c>
      <c r="L82" s="179"/>
      <c r="M82" s="183"/>
      <c r="S82" s="9"/>
      <c r="T82" s="9"/>
      <c r="U82" s="9"/>
      <c r="V82" s="9"/>
      <c r="W82" s="9"/>
      <c r="X82" s="9"/>
      <c r="Y82" s="9"/>
      <c r="Z82" s="9"/>
      <c r="AA82" s="9"/>
      <c r="AB82" s="9"/>
      <c r="AC82" s="9"/>
      <c r="AD82" s="9"/>
      <c r="AE82" s="9"/>
    </row>
    <row r="83" s="10" customFormat="1" ht="19.92" customHeight="1">
      <c r="A83" s="10"/>
      <c r="B83" s="184"/>
      <c r="C83" s="129"/>
      <c r="D83" s="185" t="s">
        <v>3859</v>
      </c>
      <c r="E83" s="186"/>
      <c r="F83" s="186"/>
      <c r="G83" s="186"/>
      <c r="H83" s="186"/>
      <c r="I83" s="187">
        <f>Q413</f>
        <v>0</v>
      </c>
      <c r="J83" s="187">
        <f>R413</f>
        <v>0</v>
      </c>
      <c r="K83" s="187">
        <f>K413</f>
        <v>0</v>
      </c>
      <c r="L83" s="129"/>
      <c r="M83" s="188"/>
      <c r="S83" s="10"/>
      <c r="T83" s="10"/>
      <c r="U83" s="10"/>
      <c r="V83" s="10"/>
      <c r="W83" s="10"/>
      <c r="X83" s="10"/>
      <c r="Y83" s="10"/>
      <c r="Z83" s="10"/>
      <c r="AA83" s="10"/>
      <c r="AB83" s="10"/>
      <c r="AC83" s="10"/>
      <c r="AD83" s="10"/>
      <c r="AE83" s="10"/>
    </row>
    <row r="84" s="9" customFormat="1" ht="24.96" customHeight="1">
      <c r="A84" s="9"/>
      <c r="B84" s="178"/>
      <c r="C84" s="179"/>
      <c r="D84" s="180" t="s">
        <v>1485</v>
      </c>
      <c r="E84" s="181"/>
      <c r="F84" s="181"/>
      <c r="G84" s="181"/>
      <c r="H84" s="181"/>
      <c r="I84" s="182">
        <f>Q428</f>
        <v>0</v>
      </c>
      <c r="J84" s="182">
        <f>R428</f>
        <v>0</v>
      </c>
      <c r="K84" s="182">
        <f>K428</f>
        <v>0</v>
      </c>
      <c r="L84" s="179"/>
      <c r="M84" s="183"/>
      <c r="S84" s="9"/>
      <c r="T84" s="9"/>
      <c r="U84" s="9"/>
      <c r="V84" s="9"/>
      <c r="W84" s="9"/>
      <c r="X84" s="9"/>
      <c r="Y84" s="9"/>
      <c r="Z84" s="9"/>
      <c r="AA84" s="9"/>
      <c r="AB84" s="9"/>
      <c r="AC84" s="9"/>
      <c r="AD84" s="9"/>
      <c r="AE84" s="9"/>
    </row>
    <row r="85" s="10" customFormat="1" ht="19.92" customHeight="1">
      <c r="A85" s="10"/>
      <c r="B85" s="184"/>
      <c r="C85" s="129"/>
      <c r="D85" s="185" t="s">
        <v>3251</v>
      </c>
      <c r="E85" s="186"/>
      <c r="F85" s="186"/>
      <c r="G85" s="186"/>
      <c r="H85" s="186"/>
      <c r="I85" s="187">
        <f>Q429</f>
        <v>0</v>
      </c>
      <c r="J85" s="187">
        <f>R429</f>
        <v>0</v>
      </c>
      <c r="K85" s="187">
        <f>K429</f>
        <v>0</v>
      </c>
      <c r="L85" s="129"/>
      <c r="M85" s="188"/>
      <c r="S85" s="10"/>
      <c r="T85" s="10"/>
      <c r="U85" s="10"/>
      <c r="V85" s="10"/>
      <c r="W85" s="10"/>
      <c r="X85" s="10"/>
      <c r="Y85" s="10"/>
      <c r="Z85" s="10"/>
      <c r="AA85" s="10"/>
      <c r="AB85" s="10"/>
      <c r="AC85" s="10"/>
      <c r="AD85" s="10"/>
      <c r="AE85" s="10"/>
    </row>
    <row r="86" s="2" customFormat="1" ht="21.84" customHeight="1">
      <c r="A86" s="40"/>
      <c r="B86" s="41"/>
      <c r="C86" s="42"/>
      <c r="D86" s="42"/>
      <c r="E86" s="42"/>
      <c r="F86" s="42"/>
      <c r="G86" s="42"/>
      <c r="H86" s="42"/>
      <c r="I86" s="42"/>
      <c r="J86" s="42"/>
      <c r="K86" s="42"/>
      <c r="L86" s="42"/>
      <c r="M86" s="148"/>
      <c r="S86" s="40"/>
      <c r="T86" s="40"/>
      <c r="U86" s="40"/>
      <c r="V86" s="40"/>
      <c r="W86" s="40"/>
      <c r="X86" s="40"/>
      <c r="Y86" s="40"/>
      <c r="Z86" s="40"/>
      <c r="AA86" s="40"/>
      <c r="AB86" s="40"/>
      <c r="AC86" s="40"/>
      <c r="AD86" s="40"/>
      <c r="AE86" s="40"/>
    </row>
    <row r="87" s="2" customFormat="1" ht="6.96" customHeight="1">
      <c r="A87" s="40"/>
      <c r="B87" s="61"/>
      <c r="C87" s="62"/>
      <c r="D87" s="62"/>
      <c r="E87" s="62"/>
      <c r="F87" s="62"/>
      <c r="G87" s="62"/>
      <c r="H87" s="62"/>
      <c r="I87" s="62"/>
      <c r="J87" s="62"/>
      <c r="K87" s="62"/>
      <c r="L87" s="62"/>
      <c r="M87" s="148"/>
      <c r="S87" s="40"/>
      <c r="T87" s="40"/>
      <c r="U87" s="40"/>
      <c r="V87" s="40"/>
      <c r="W87" s="40"/>
      <c r="X87" s="40"/>
      <c r="Y87" s="40"/>
      <c r="Z87" s="40"/>
      <c r="AA87" s="40"/>
      <c r="AB87" s="40"/>
      <c r="AC87" s="40"/>
      <c r="AD87" s="40"/>
      <c r="AE87" s="40"/>
    </row>
    <row r="91" s="2" customFormat="1" ht="6.96" customHeight="1">
      <c r="A91" s="40"/>
      <c r="B91" s="63"/>
      <c r="C91" s="64"/>
      <c r="D91" s="64"/>
      <c r="E91" s="64"/>
      <c r="F91" s="64"/>
      <c r="G91" s="64"/>
      <c r="H91" s="64"/>
      <c r="I91" s="64"/>
      <c r="J91" s="64"/>
      <c r="K91" s="64"/>
      <c r="L91" s="64"/>
      <c r="M91" s="148"/>
      <c r="S91" s="40"/>
      <c r="T91" s="40"/>
      <c r="U91" s="40"/>
      <c r="V91" s="40"/>
      <c r="W91" s="40"/>
      <c r="X91" s="40"/>
      <c r="Y91" s="40"/>
      <c r="Z91" s="40"/>
      <c r="AA91" s="40"/>
      <c r="AB91" s="40"/>
      <c r="AC91" s="40"/>
      <c r="AD91" s="40"/>
      <c r="AE91" s="40"/>
    </row>
    <row r="92" s="2" customFormat="1" ht="24.96" customHeight="1">
      <c r="A92" s="40"/>
      <c r="B92" s="41"/>
      <c r="C92" s="25" t="s">
        <v>192</v>
      </c>
      <c r="D92" s="42"/>
      <c r="E92" s="42"/>
      <c r="F92" s="42"/>
      <c r="G92" s="42"/>
      <c r="H92" s="42"/>
      <c r="I92" s="42"/>
      <c r="J92" s="42"/>
      <c r="K92" s="42"/>
      <c r="L92" s="42"/>
      <c r="M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42"/>
      <c r="M93" s="148"/>
      <c r="S93" s="40"/>
      <c r="T93" s="40"/>
      <c r="U93" s="40"/>
      <c r="V93" s="40"/>
      <c r="W93" s="40"/>
      <c r="X93" s="40"/>
      <c r="Y93" s="40"/>
      <c r="Z93" s="40"/>
      <c r="AA93" s="40"/>
      <c r="AB93" s="40"/>
      <c r="AC93" s="40"/>
      <c r="AD93" s="40"/>
      <c r="AE93" s="40"/>
    </row>
    <row r="94" s="2" customFormat="1" ht="12" customHeight="1">
      <c r="A94" s="40"/>
      <c r="B94" s="41"/>
      <c r="C94" s="34" t="s">
        <v>17</v>
      </c>
      <c r="D94" s="42"/>
      <c r="E94" s="42"/>
      <c r="F94" s="42"/>
      <c r="G94" s="42"/>
      <c r="H94" s="42"/>
      <c r="I94" s="42"/>
      <c r="J94" s="42"/>
      <c r="K94" s="42"/>
      <c r="L94" s="42"/>
      <c r="M94" s="148"/>
      <c r="S94" s="40"/>
      <c r="T94" s="40"/>
      <c r="U94" s="40"/>
      <c r="V94" s="40"/>
      <c r="W94" s="40"/>
      <c r="X94" s="40"/>
      <c r="Y94" s="40"/>
      <c r="Z94" s="40"/>
      <c r="AA94" s="40"/>
      <c r="AB94" s="40"/>
      <c r="AC94" s="40"/>
      <c r="AD94" s="40"/>
      <c r="AE94" s="40"/>
    </row>
    <row r="95" s="2" customFormat="1" ht="16.5" customHeight="1">
      <c r="A95" s="40"/>
      <c r="B95" s="41"/>
      <c r="C95" s="42"/>
      <c r="D95" s="42"/>
      <c r="E95" s="173" t="str">
        <f>E7</f>
        <v>Stavební úpravy pro bezbariérovost objektu ZŠ Liberec, U školy, Liberec</v>
      </c>
      <c r="F95" s="34"/>
      <c r="G95" s="34"/>
      <c r="H95" s="34"/>
      <c r="I95" s="42"/>
      <c r="J95" s="42"/>
      <c r="K95" s="42"/>
      <c r="L95" s="42"/>
      <c r="M95" s="148"/>
      <c r="S95" s="40"/>
      <c r="T95" s="40"/>
      <c r="U95" s="40"/>
      <c r="V95" s="40"/>
      <c r="W95" s="40"/>
      <c r="X95" s="40"/>
      <c r="Y95" s="40"/>
      <c r="Z95" s="40"/>
      <c r="AA95" s="40"/>
      <c r="AB95" s="40"/>
      <c r="AC95" s="40"/>
      <c r="AD95" s="40"/>
      <c r="AE95" s="40"/>
    </row>
    <row r="96" s="1" customFormat="1" ht="12" customHeight="1">
      <c r="B96" s="23"/>
      <c r="C96" s="34" t="s">
        <v>164</v>
      </c>
      <c r="D96" s="24"/>
      <c r="E96" s="24"/>
      <c r="F96" s="24"/>
      <c r="G96" s="24"/>
      <c r="H96" s="24"/>
      <c r="I96" s="24"/>
      <c r="J96" s="24"/>
      <c r="K96" s="24"/>
      <c r="L96" s="24"/>
      <c r="M96" s="22"/>
    </row>
    <row r="97" s="2" customFormat="1" ht="16.5" customHeight="1">
      <c r="A97" s="40"/>
      <c r="B97" s="41"/>
      <c r="C97" s="42"/>
      <c r="D97" s="42"/>
      <c r="E97" s="173" t="s">
        <v>3240</v>
      </c>
      <c r="F97" s="42"/>
      <c r="G97" s="42"/>
      <c r="H97" s="42"/>
      <c r="I97" s="42"/>
      <c r="J97" s="42"/>
      <c r="K97" s="42"/>
      <c r="L97" s="42"/>
      <c r="M97" s="148"/>
      <c r="S97" s="40"/>
      <c r="T97" s="40"/>
      <c r="U97" s="40"/>
      <c r="V97" s="40"/>
      <c r="W97" s="40"/>
      <c r="X97" s="40"/>
      <c r="Y97" s="40"/>
      <c r="Z97" s="40"/>
      <c r="AA97" s="40"/>
      <c r="AB97" s="40"/>
      <c r="AC97" s="40"/>
      <c r="AD97" s="40"/>
      <c r="AE97" s="40"/>
    </row>
    <row r="98" s="2" customFormat="1" ht="12" customHeight="1">
      <c r="A98" s="40"/>
      <c r="B98" s="41"/>
      <c r="C98" s="34" t="s">
        <v>166</v>
      </c>
      <c r="D98" s="42"/>
      <c r="E98" s="42"/>
      <c r="F98" s="42"/>
      <c r="G98" s="42"/>
      <c r="H98" s="42"/>
      <c r="I98" s="42"/>
      <c r="J98" s="42"/>
      <c r="K98" s="42"/>
      <c r="L98" s="42"/>
      <c r="M98" s="148"/>
      <c r="S98" s="40"/>
      <c r="T98" s="40"/>
      <c r="U98" s="40"/>
      <c r="V98" s="40"/>
      <c r="W98" s="40"/>
      <c r="X98" s="40"/>
      <c r="Y98" s="40"/>
      <c r="Z98" s="40"/>
      <c r="AA98" s="40"/>
      <c r="AB98" s="40"/>
      <c r="AC98" s="40"/>
      <c r="AD98" s="40"/>
      <c r="AE98" s="40"/>
    </row>
    <row r="99" s="2" customFormat="1" ht="16.5" customHeight="1">
      <c r="A99" s="40"/>
      <c r="B99" s="41"/>
      <c r="C99" s="42"/>
      <c r="D99" s="42"/>
      <c r="E99" s="71" t="str">
        <f>E11</f>
        <v>03 - učebna přírodních věd ve 3.NP</v>
      </c>
      <c r="F99" s="42"/>
      <c r="G99" s="42"/>
      <c r="H99" s="42"/>
      <c r="I99" s="42"/>
      <c r="J99" s="42"/>
      <c r="K99" s="42"/>
      <c r="L99" s="42"/>
      <c r="M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42"/>
      <c r="M100" s="148"/>
      <c r="S100" s="40"/>
      <c r="T100" s="40"/>
      <c r="U100" s="40"/>
      <c r="V100" s="40"/>
      <c r="W100" s="40"/>
      <c r="X100" s="40"/>
      <c r="Y100" s="40"/>
      <c r="Z100" s="40"/>
      <c r="AA100" s="40"/>
      <c r="AB100" s="40"/>
      <c r="AC100" s="40"/>
      <c r="AD100" s="40"/>
      <c r="AE100" s="40"/>
    </row>
    <row r="101" s="2" customFormat="1" ht="12" customHeight="1">
      <c r="A101" s="40"/>
      <c r="B101" s="41"/>
      <c r="C101" s="34" t="s">
        <v>23</v>
      </c>
      <c r="D101" s="42"/>
      <c r="E101" s="42"/>
      <c r="F101" s="29" t="str">
        <f>F14</f>
        <v>Liberec</v>
      </c>
      <c r="G101" s="42"/>
      <c r="H101" s="42"/>
      <c r="I101" s="34" t="s">
        <v>25</v>
      </c>
      <c r="J101" s="74" t="str">
        <f>IF(J14="","",J14)</f>
        <v>11.2.2022</v>
      </c>
      <c r="K101" s="42"/>
      <c r="L101" s="42"/>
      <c r="M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42"/>
      <c r="M102" s="148"/>
      <c r="S102" s="40"/>
      <c r="T102" s="40"/>
      <c r="U102" s="40"/>
      <c r="V102" s="40"/>
      <c r="W102" s="40"/>
      <c r="X102" s="40"/>
      <c r="Y102" s="40"/>
      <c r="Z102" s="40"/>
      <c r="AA102" s="40"/>
      <c r="AB102" s="40"/>
      <c r="AC102" s="40"/>
      <c r="AD102" s="40"/>
      <c r="AE102" s="40"/>
    </row>
    <row r="103" s="2" customFormat="1" ht="40.05" customHeight="1">
      <c r="A103" s="40"/>
      <c r="B103" s="41"/>
      <c r="C103" s="34" t="s">
        <v>27</v>
      </c>
      <c r="D103" s="42"/>
      <c r="E103" s="42"/>
      <c r="F103" s="29" t="str">
        <f>E17</f>
        <v>Statutární město Liberec</v>
      </c>
      <c r="G103" s="42"/>
      <c r="H103" s="42"/>
      <c r="I103" s="34" t="s">
        <v>34</v>
      </c>
      <c r="J103" s="38" t="str">
        <f>E23</f>
        <v>TRIGLYPH architektonická kancelář s.r.o.</v>
      </c>
      <c r="K103" s="42"/>
      <c r="L103" s="42"/>
      <c r="M103" s="148"/>
      <c r="S103" s="40"/>
      <c r="T103" s="40"/>
      <c r="U103" s="40"/>
      <c r="V103" s="40"/>
      <c r="W103" s="40"/>
      <c r="X103" s="40"/>
      <c r="Y103" s="40"/>
      <c r="Z103" s="40"/>
      <c r="AA103" s="40"/>
      <c r="AB103" s="40"/>
      <c r="AC103" s="40"/>
      <c r="AD103" s="40"/>
      <c r="AE103" s="40"/>
    </row>
    <row r="104" s="2" customFormat="1" ht="15.15" customHeight="1">
      <c r="A104" s="40"/>
      <c r="B104" s="41"/>
      <c r="C104" s="34" t="s">
        <v>32</v>
      </c>
      <c r="D104" s="42"/>
      <c r="E104" s="42"/>
      <c r="F104" s="29" t="str">
        <f>IF(E20="","",E20)</f>
        <v>Vyplň údaj</v>
      </c>
      <c r="G104" s="42"/>
      <c r="H104" s="42"/>
      <c r="I104" s="34" t="s">
        <v>37</v>
      </c>
      <c r="J104" s="38" t="str">
        <f>E26</f>
        <v xml:space="preserve"> </v>
      </c>
      <c r="K104" s="42"/>
      <c r="L104" s="42"/>
      <c r="M104" s="148"/>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42"/>
      <c r="M105" s="148"/>
      <c r="S105" s="40"/>
      <c r="T105" s="40"/>
      <c r="U105" s="40"/>
      <c r="V105" s="40"/>
      <c r="W105" s="40"/>
      <c r="X105" s="40"/>
      <c r="Y105" s="40"/>
      <c r="Z105" s="40"/>
      <c r="AA105" s="40"/>
      <c r="AB105" s="40"/>
      <c r="AC105" s="40"/>
      <c r="AD105" s="40"/>
      <c r="AE105" s="40"/>
    </row>
    <row r="106" s="11" customFormat="1" ht="29.28" customHeight="1">
      <c r="A106" s="189"/>
      <c r="B106" s="190"/>
      <c r="C106" s="191" t="s">
        <v>193</v>
      </c>
      <c r="D106" s="192" t="s">
        <v>60</v>
      </c>
      <c r="E106" s="192" t="s">
        <v>56</v>
      </c>
      <c r="F106" s="192" t="s">
        <v>57</v>
      </c>
      <c r="G106" s="192" t="s">
        <v>194</v>
      </c>
      <c r="H106" s="192" t="s">
        <v>195</v>
      </c>
      <c r="I106" s="192" t="s">
        <v>196</v>
      </c>
      <c r="J106" s="192" t="s">
        <v>197</v>
      </c>
      <c r="K106" s="192" t="s">
        <v>175</v>
      </c>
      <c r="L106" s="193" t="s">
        <v>198</v>
      </c>
      <c r="M106" s="194"/>
      <c r="N106" s="94" t="s">
        <v>22</v>
      </c>
      <c r="O106" s="95" t="s">
        <v>45</v>
      </c>
      <c r="P106" s="95" t="s">
        <v>199</v>
      </c>
      <c r="Q106" s="95" t="s">
        <v>200</v>
      </c>
      <c r="R106" s="95" t="s">
        <v>201</v>
      </c>
      <c r="S106" s="95" t="s">
        <v>202</v>
      </c>
      <c r="T106" s="95" t="s">
        <v>203</v>
      </c>
      <c r="U106" s="95" t="s">
        <v>204</v>
      </c>
      <c r="V106" s="95" t="s">
        <v>205</v>
      </c>
      <c r="W106" s="95" t="s">
        <v>206</v>
      </c>
      <c r="X106" s="96" t="s">
        <v>207</v>
      </c>
      <c r="Y106" s="189"/>
      <c r="Z106" s="189"/>
      <c r="AA106" s="189"/>
      <c r="AB106" s="189"/>
      <c r="AC106" s="189"/>
      <c r="AD106" s="189"/>
      <c r="AE106" s="189"/>
    </row>
    <row r="107" s="2" customFormat="1" ht="22.8" customHeight="1">
      <c r="A107" s="40"/>
      <c r="B107" s="41"/>
      <c r="C107" s="101" t="s">
        <v>208</v>
      </c>
      <c r="D107" s="42"/>
      <c r="E107" s="42"/>
      <c r="F107" s="42"/>
      <c r="G107" s="42"/>
      <c r="H107" s="42"/>
      <c r="I107" s="42"/>
      <c r="J107" s="42"/>
      <c r="K107" s="195">
        <f>BK107</f>
        <v>0</v>
      </c>
      <c r="L107" s="42"/>
      <c r="M107" s="46"/>
      <c r="N107" s="97"/>
      <c r="O107" s="196"/>
      <c r="P107" s="98"/>
      <c r="Q107" s="197">
        <f>Q108+Q177+Q265+Q412+Q428</f>
        <v>0</v>
      </c>
      <c r="R107" s="197">
        <f>R108+R177+R265+R412+R428</f>
        <v>0</v>
      </c>
      <c r="S107" s="98"/>
      <c r="T107" s="198">
        <f>T108+T177+T265+T412+T428</f>
        <v>0</v>
      </c>
      <c r="U107" s="98"/>
      <c r="V107" s="198">
        <f>V108+V177+V265+V412+V428</f>
        <v>4.5570003810000008</v>
      </c>
      <c r="W107" s="98"/>
      <c r="X107" s="199">
        <f>X108+X177+X265+X412+X428</f>
        <v>4.1460600000000003</v>
      </c>
      <c r="Y107" s="40"/>
      <c r="Z107" s="40"/>
      <c r="AA107" s="40"/>
      <c r="AB107" s="40"/>
      <c r="AC107" s="40"/>
      <c r="AD107" s="40"/>
      <c r="AE107" s="40"/>
      <c r="AT107" s="19" t="s">
        <v>76</v>
      </c>
      <c r="AU107" s="19" t="s">
        <v>176</v>
      </c>
      <c r="BK107" s="200">
        <f>BK108+BK177+BK265+BK412+BK428</f>
        <v>0</v>
      </c>
    </row>
    <row r="108" s="12" customFormat="1" ht="25.92" customHeight="1">
      <c r="A108" s="12"/>
      <c r="B108" s="201"/>
      <c r="C108" s="202"/>
      <c r="D108" s="203" t="s">
        <v>76</v>
      </c>
      <c r="E108" s="204" t="s">
        <v>209</v>
      </c>
      <c r="F108" s="204" t="s">
        <v>210</v>
      </c>
      <c r="G108" s="202"/>
      <c r="H108" s="202"/>
      <c r="I108" s="205"/>
      <c r="J108" s="205"/>
      <c r="K108" s="206">
        <f>BK108</f>
        <v>0</v>
      </c>
      <c r="L108" s="202"/>
      <c r="M108" s="207"/>
      <c r="N108" s="208"/>
      <c r="O108" s="209"/>
      <c r="P108" s="209"/>
      <c r="Q108" s="210">
        <f>Q109+Q126+Q157+Q168</f>
        <v>0</v>
      </c>
      <c r="R108" s="210">
        <f>R109+R126+R157+R168</f>
        <v>0</v>
      </c>
      <c r="S108" s="209"/>
      <c r="T108" s="211">
        <f>T109+T126+T157+T168</f>
        <v>0</v>
      </c>
      <c r="U108" s="209"/>
      <c r="V108" s="211">
        <f>V109+V126+V157+V168</f>
        <v>1.1467138000000001</v>
      </c>
      <c r="W108" s="209"/>
      <c r="X108" s="212">
        <f>X109+X126+X157+X168</f>
        <v>0.45700000000000002</v>
      </c>
      <c r="Y108" s="12"/>
      <c r="Z108" s="12"/>
      <c r="AA108" s="12"/>
      <c r="AB108" s="12"/>
      <c r="AC108" s="12"/>
      <c r="AD108" s="12"/>
      <c r="AE108" s="12"/>
      <c r="AR108" s="213" t="s">
        <v>84</v>
      </c>
      <c r="AT108" s="214" t="s">
        <v>76</v>
      </c>
      <c r="AU108" s="214" t="s">
        <v>77</v>
      </c>
      <c r="AY108" s="213" t="s">
        <v>211</v>
      </c>
      <c r="BK108" s="215">
        <f>BK109+BK126+BK157+BK168</f>
        <v>0</v>
      </c>
    </row>
    <row r="109" s="12" customFormat="1" ht="22.8" customHeight="1">
      <c r="A109" s="12"/>
      <c r="B109" s="201"/>
      <c r="C109" s="202"/>
      <c r="D109" s="203" t="s">
        <v>76</v>
      </c>
      <c r="E109" s="216" t="s">
        <v>246</v>
      </c>
      <c r="F109" s="216" t="s">
        <v>361</v>
      </c>
      <c r="G109" s="202"/>
      <c r="H109" s="202"/>
      <c r="I109" s="205"/>
      <c r="J109" s="205"/>
      <c r="K109" s="217">
        <f>BK109</f>
        <v>0</v>
      </c>
      <c r="L109" s="202"/>
      <c r="M109" s="207"/>
      <c r="N109" s="208"/>
      <c r="O109" s="209"/>
      <c r="P109" s="209"/>
      <c r="Q109" s="210">
        <f>SUM(Q110:Q125)</f>
        <v>0</v>
      </c>
      <c r="R109" s="210">
        <f>SUM(R110:R125)</f>
        <v>0</v>
      </c>
      <c r="S109" s="209"/>
      <c r="T109" s="211">
        <f>SUM(T110:T125)</f>
        <v>0</v>
      </c>
      <c r="U109" s="209"/>
      <c r="V109" s="211">
        <f>SUM(V110:V125)</f>
        <v>1.1438300000000001</v>
      </c>
      <c r="W109" s="209"/>
      <c r="X109" s="212">
        <f>SUM(X110:X125)</f>
        <v>0</v>
      </c>
      <c r="Y109" s="12"/>
      <c r="Z109" s="12"/>
      <c r="AA109" s="12"/>
      <c r="AB109" s="12"/>
      <c r="AC109" s="12"/>
      <c r="AD109" s="12"/>
      <c r="AE109" s="12"/>
      <c r="AR109" s="213" t="s">
        <v>84</v>
      </c>
      <c r="AT109" s="214" t="s">
        <v>76</v>
      </c>
      <c r="AU109" s="214" t="s">
        <v>84</v>
      </c>
      <c r="AY109" s="213" t="s">
        <v>211</v>
      </c>
      <c r="BK109" s="215">
        <f>SUM(BK110:BK125)</f>
        <v>0</v>
      </c>
    </row>
    <row r="110" s="2" customFormat="1" ht="16.5" customHeight="1">
      <c r="A110" s="40"/>
      <c r="B110" s="41"/>
      <c r="C110" s="218" t="s">
        <v>84</v>
      </c>
      <c r="D110" s="218" t="s">
        <v>213</v>
      </c>
      <c r="E110" s="219" t="s">
        <v>3252</v>
      </c>
      <c r="F110" s="220" t="s">
        <v>3253</v>
      </c>
      <c r="G110" s="221" t="s">
        <v>272</v>
      </c>
      <c r="H110" s="222">
        <v>4</v>
      </c>
      <c r="I110" s="223"/>
      <c r="J110" s="223"/>
      <c r="K110" s="224">
        <f>ROUND(P110*H110,2)</f>
        <v>0</v>
      </c>
      <c r="L110" s="220" t="s">
        <v>22</v>
      </c>
      <c r="M110" s="46"/>
      <c r="N110" s="225" t="s">
        <v>22</v>
      </c>
      <c r="O110" s="226" t="s">
        <v>46</v>
      </c>
      <c r="P110" s="227">
        <f>I110+J110</f>
        <v>0</v>
      </c>
      <c r="Q110" s="227">
        <f>ROUND(I110*H110,2)</f>
        <v>0</v>
      </c>
      <c r="R110" s="227">
        <f>ROUND(J110*H110,2)</f>
        <v>0</v>
      </c>
      <c r="S110" s="86"/>
      <c r="T110" s="228">
        <f>S110*H110</f>
        <v>0</v>
      </c>
      <c r="U110" s="228">
        <v>0.040000000000000001</v>
      </c>
      <c r="V110" s="228">
        <f>U110*H110</f>
        <v>0.16</v>
      </c>
      <c r="W110" s="228">
        <v>0</v>
      </c>
      <c r="X110" s="229">
        <f>W110*H110</f>
        <v>0</v>
      </c>
      <c r="Y110" s="40"/>
      <c r="Z110" s="40"/>
      <c r="AA110" s="40"/>
      <c r="AB110" s="40"/>
      <c r="AC110" s="40"/>
      <c r="AD110" s="40"/>
      <c r="AE110" s="40"/>
      <c r="AR110" s="230" t="s">
        <v>218</v>
      </c>
      <c r="AT110" s="230" t="s">
        <v>213</v>
      </c>
      <c r="AU110" s="230" t="s">
        <v>86</v>
      </c>
      <c r="AY110" s="19" t="s">
        <v>211</v>
      </c>
      <c r="BE110" s="231">
        <f>IF(O110="základní",K110,0)</f>
        <v>0</v>
      </c>
      <c r="BF110" s="231">
        <f>IF(O110="snížená",K110,0)</f>
        <v>0</v>
      </c>
      <c r="BG110" s="231">
        <f>IF(O110="zákl. přenesená",K110,0)</f>
        <v>0</v>
      </c>
      <c r="BH110" s="231">
        <f>IF(O110="sníž. přenesená",K110,0)</f>
        <v>0</v>
      </c>
      <c r="BI110" s="231">
        <f>IF(O110="nulová",K110,0)</f>
        <v>0</v>
      </c>
      <c r="BJ110" s="19" t="s">
        <v>84</v>
      </c>
      <c r="BK110" s="231">
        <f>ROUND(P110*H110,2)</f>
        <v>0</v>
      </c>
      <c r="BL110" s="19" t="s">
        <v>218</v>
      </c>
      <c r="BM110" s="230" t="s">
        <v>3860</v>
      </c>
    </row>
    <row r="111" s="2" customFormat="1">
      <c r="A111" s="40"/>
      <c r="B111" s="41"/>
      <c r="C111" s="42"/>
      <c r="D111" s="232" t="s">
        <v>220</v>
      </c>
      <c r="E111" s="42"/>
      <c r="F111" s="233" t="s">
        <v>3255</v>
      </c>
      <c r="G111" s="42"/>
      <c r="H111" s="42"/>
      <c r="I111" s="234"/>
      <c r="J111" s="234"/>
      <c r="K111" s="42"/>
      <c r="L111" s="42"/>
      <c r="M111" s="46"/>
      <c r="N111" s="235"/>
      <c r="O111" s="236"/>
      <c r="P111" s="86"/>
      <c r="Q111" s="86"/>
      <c r="R111" s="86"/>
      <c r="S111" s="86"/>
      <c r="T111" s="86"/>
      <c r="U111" s="86"/>
      <c r="V111" s="86"/>
      <c r="W111" s="86"/>
      <c r="X111" s="87"/>
      <c r="Y111" s="40"/>
      <c r="Z111" s="40"/>
      <c r="AA111" s="40"/>
      <c r="AB111" s="40"/>
      <c r="AC111" s="40"/>
      <c r="AD111" s="40"/>
      <c r="AE111" s="40"/>
      <c r="AT111" s="19" t="s">
        <v>220</v>
      </c>
      <c r="AU111" s="19" t="s">
        <v>86</v>
      </c>
    </row>
    <row r="112" s="2" customFormat="1" ht="16.5" customHeight="1">
      <c r="A112" s="40"/>
      <c r="B112" s="41"/>
      <c r="C112" s="218" t="s">
        <v>86</v>
      </c>
      <c r="D112" s="218" t="s">
        <v>213</v>
      </c>
      <c r="E112" s="219" t="s">
        <v>3256</v>
      </c>
      <c r="F112" s="220" t="s">
        <v>3257</v>
      </c>
      <c r="G112" s="221" t="s">
        <v>272</v>
      </c>
      <c r="H112" s="222">
        <v>4</v>
      </c>
      <c r="I112" s="223"/>
      <c r="J112" s="223"/>
      <c r="K112" s="224">
        <f>ROUND(P112*H112,2)</f>
        <v>0</v>
      </c>
      <c r="L112" s="220" t="s">
        <v>22</v>
      </c>
      <c r="M112" s="46"/>
      <c r="N112" s="225" t="s">
        <v>22</v>
      </c>
      <c r="O112" s="226" t="s">
        <v>46</v>
      </c>
      <c r="P112" s="227">
        <f>I112+J112</f>
        <v>0</v>
      </c>
      <c r="Q112" s="227">
        <f>ROUND(I112*H112,2)</f>
        <v>0</v>
      </c>
      <c r="R112" s="227">
        <f>ROUND(J112*H112,2)</f>
        <v>0</v>
      </c>
      <c r="S112" s="86"/>
      <c r="T112" s="228">
        <f>S112*H112</f>
        <v>0</v>
      </c>
      <c r="U112" s="228">
        <v>0.041529999999999997</v>
      </c>
      <c r="V112" s="228">
        <f>U112*H112</f>
        <v>0.16611999999999999</v>
      </c>
      <c r="W112" s="228">
        <v>0</v>
      </c>
      <c r="X112" s="229">
        <f>W112*H112</f>
        <v>0</v>
      </c>
      <c r="Y112" s="40"/>
      <c r="Z112" s="40"/>
      <c r="AA112" s="40"/>
      <c r="AB112" s="40"/>
      <c r="AC112" s="40"/>
      <c r="AD112" s="40"/>
      <c r="AE112" s="40"/>
      <c r="AR112" s="230" t="s">
        <v>218</v>
      </c>
      <c r="AT112" s="230" t="s">
        <v>213</v>
      </c>
      <c r="AU112" s="230" t="s">
        <v>86</v>
      </c>
      <c r="AY112" s="19" t="s">
        <v>211</v>
      </c>
      <c r="BE112" s="231">
        <f>IF(O112="základní",K112,0)</f>
        <v>0</v>
      </c>
      <c r="BF112" s="231">
        <f>IF(O112="snížená",K112,0)</f>
        <v>0</v>
      </c>
      <c r="BG112" s="231">
        <f>IF(O112="zákl. přenesená",K112,0)</f>
        <v>0</v>
      </c>
      <c r="BH112" s="231">
        <f>IF(O112="sníž. přenesená",K112,0)</f>
        <v>0</v>
      </c>
      <c r="BI112" s="231">
        <f>IF(O112="nulová",K112,0)</f>
        <v>0</v>
      </c>
      <c r="BJ112" s="19" t="s">
        <v>84</v>
      </c>
      <c r="BK112" s="231">
        <f>ROUND(P112*H112,2)</f>
        <v>0</v>
      </c>
      <c r="BL112" s="19" t="s">
        <v>218</v>
      </c>
      <c r="BM112" s="230" t="s">
        <v>3861</v>
      </c>
    </row>
    <row r="113" s="2" customFormat="1">
      <c r="A113" s="40"/>
      <c r="B113" s="41"/>
      <c r="C113" s="42"/>
      <c r="D113" s="232" t="s">
        <v>220</v>
      </c>
      <c r="E113" s="42"/>
      <c r="F113" s="233" t="s">
        <v>3259</v>
      </c>
      <c r="G113" s="42"/>
      <c r="H113" s="42"/>
      <c r="I113" s="234"/>
      <c r="J113" s="234"/>
      <c r="K113" s="42"/>
      <c r="L113" s="42"/>
      <c r="M113" s="46"/>
      <c r="N113" s="235"/>
      <c r="O113" s="236"/>
      <c r="P113" s="86"/>
      <c r="Q113" s="86"/>
      <c r="R113" s="86"/>
      <c r="S113" s="86"/>
      <c r="T113" s="86"/>
      <c r="U113" s="86"/>
      <c r="V113" s="86"/>
      <c r="W113" s="86"/>
      <c r="X113" s="87"/>
      <c r="Y113" s="40"/>
      <c r="Z113" s="40"/>
      <c r="AA113" s="40"/>
      <c r="AB113" s="40"/>
      <c r="AC113" s="40"/>
      <c r="AD113" s="40"/>
      <c r="AE113" s="40"/>
      <c r="AT113" s="19" t="s">
        <v>220</v>
      </c>
      <c r="AU113" s="19" t="s">
        <v>86</v>
      </c>
    </row>
    <row r="114" s="2" customFormat="1" ht="16.5" customHeight="1">
      <c r="A114" s="40"/>
      <c r="B114" s="41"/>
      <c r="C114" s="218" t="s">
        <v>229</v>
      </c>
      <c r="D114" s="218" t="s">
        <v>213</v>
      </c>
      <c r="E114" s="219" t="s">
        <v>3260</v>
      </c>
      <c r="F114" s="220" t="s">
        <v>3261</v>
      </c>
      <c r="G114" s="221" t="s">
        <v>272</v>
      </c>
      <c r="H114" s="222">
        <v>7</v>
      </c>
      <c r="I114" s="223"/>
      <c r="J114" s="223"/>
      <c r="K114" s="224">
        <f>ROUND(P114*H114,2)</f>
        <v>0</v>
      </c>
      <c r="L114" s="220" t="s">
        <v>22</v>
      </c>
      <c r="M114" s="46"/>
      <c r="N114" s="225" t="s">
        <v>22</v>
      </c>
      <c r="O114" s="226" t="s">
        <v>46</v>
      </c>
      <c r="P114" s="227">
        <f>I114+J114</f>
        <v>0</v>
      </c>
      <c r="Q114" s="227">
        <f>ROUND(I114*H114,2)</f>
        <v>0</v>
      </c>
      <c r="R114" s="227">
        <f>ROUND(J114*H114,2)</f>
        <v>0</v>
      </c>
      <c r="S114" s="86"/>
      <c r="T114" s="228">
        <f>S114*H114</f>
        <v>0</v>
      </c>
      <c r="U114" s="228">
        <v>0.040000000000000001</v>
      </c>
      <c r="V114" s="228">
        <f>U114*H114</f>
        <v>0.28000000000000003</v>
      </c>
      <c r="W114" s="228">
        <v>0</v>
      </c>
      <c r="X114" s="229">
        <f>W114*H114</f>
        <v>0</v>
      </c>
      <c r="Y114" s="40"/>
      <c r="Z114" s="40"/>
      <c r="AA114" s="40"/>
      <c r="AB114" s="40"/>
      <c r="AC114" s="40"/>
      <c r="AD114" s="40"/>
      <c r="AE114" s="40"/>
      <c r="AR114" s="230" t="s">
        <v>218</v>
      </c>
      <c r="AT114" s="230" t="s">
        <v>213</v>
      </c>
      <c r="AU114" s="230" t="s">
        <v>86</v>
      </c>
      <c r="AY114" s="19" t="s">
        <v>211</v>
      </c>
      <c r="BE114" s="231">
        <f>IF(O114="základní",K114,0)</f>
        <v>0</v>
      </c>
      <c r="BF114" s="231">
        <f>IF(O114="snížená",K114,0)</f>
        <v>0</v>
      </c>
      <c r="BG114" s="231">
        <f>IF(O114="zákl. přenesená",K114,0)</f>
        <v>0</v>
      </c>
      <c r="BH114" s="231">
        <f>IF(O114="sníž. přenesená",K114,0)</f>
        <v>0</v>
      </c>
      <c r="BI114" s="231">
        <f>IF(O114="nulová",K114,0)</f>
        <v>0</v>
      </c>
      <c r="BJ114" s="19" t="s">
        <v>84</v>
      </c>
      <c r="BK114" s="231">
        <f>ROUND(P114*H114,2)</f>
        <v>0</v>
      </c>
      <c r="BL114" s="19" t="s">
        <v>218</v>
      </c>
      <c r="BM114" s="230" t="s">
        <v>3862</v>
      </c>
    </row>
    <row r="115" s="2" customFormat="1">
      <c r="A115" s="40"/>
      <c r="B115" s="41"/>
      <c r="C115" s="42"/>
      <c r="D115" s="232" t="s">
        <v>220</v>
      </c>
      <c r="E115" s="42"/>
      <c r="F115" s="233" t="s">
        <v>3263</v>
      </c>
      <c r="G115" s="42"/>
      <c r="H115" s="42"/>
      <c r="I115" s="234"/>
      <c r="J115" s="234"/>
      <c r="K115" s="42"/>
      <c r="L115" s="42"/>
      <c r="M115" s="46"/>
      <c r="N115" s="235"/>
      <c r="O115" s="236"/>
      <c r="P115" s="86"/>
      <c r="Q115" s="86"/>
      <c r="R115" s="86"/>
      <c r="S115" s="86"/>
      <c r="T115" s="86"/>
      <c r="U115" s="86"/>
      <c r="V115" s="86"/>
      <c r="W115" s="86"/>
      <c r="X115" s="87"/>
      <c r="Y115" s="40"/>
      <c r="Z115" s="40"/>
      <c r="AA115" s="40"/>
      <c r="AB115" s="40"/>
      <c r="AC115" s="40"/>
      <c r="AD115" s="40"/>
      <c r="AE115" s="40"/>
      <c r="AT115" s="19" t="s">
        <v>220</v>
      </c>
      <c r="AU115" s="19" t="s">
        <v>86</v>
      </c>
    </row>
    <row r="116" s="2" customFormat="1" ht="16.5" customHeight="1">
      <c r="A116" s="40"/>
      <c r="B116" s="41"/>
      <c r="C116" s="218" t="s">
        <v>218</v>
      </c>
      <c r="D116" s="218" t="s">
        <v>213</v>
      </c>
      <c r="E116" s="219" t="s">
        <v>3264</v>
      </c>
      <c r="F116" s="220" t="s">
        <v>3265</v>
      </c>
      <c r="G116" s="221" t="s">
        <v>272</v>
      </c>
      <c r="H116" s="222">
        <v>7</v>
      </c>
      <c r="I116" s="223"/>
      <c r="J116" s="223"/>
      <c r="K116" s="224">
        <f>ROUND(P116*H116,2)</f>
        <v>0</v>
      </c>
      <c r="L116" s="220" t="s">
        <v>22</v>
      </c>
      <c r="M116" s="46"/>
      <c r="N116" s="225" t="s">
        <v>22</v>
      </c>
      <c r="O116" s="226" t="s">
        <v>46</v>
      </c>
      <c r="P116" s="227">
        <f>I116+J116</f>
        <v>0</v>
      </c>
      <c r="Q116" s="227">
        <f>ROUND(I116*H116,2)</f>
        <v>0</v>
      </c>
      <c r="R116" s="227">
        <f>ROUND(J116*H116,2)</f>
        <v>0</v>
      </c>
      <c r="S116" s="86"/>
      <c r="T116" s="228">
        <f>S116*H116</f>
        <v>0</v>
      </c>
      <c r="U116" s="228">
        <v>0.041529999999999997</v>
      </c>
      <c r="V116" s="228">
        <f>U116*H116</f>
        <v>0.29070999999999997</v>
      </c>
      <c r="W116" s="228">
        <v>0</v>
      </c>
      <c r="X116" s="229">
        <f>W116*H116</f>
        <v>0</v>
      </c>
      <c r="Y116" s="40"/>
      <c r="Z116" s="40"/>
      <c r="AA116" s="40"/>
      <c r="AB116" s="40"/>
      <c r="AC116" s="40"/>
      <c r="AD116" s="40"/>
      <c r="AE116" s="40"/>
      <c r="AR116" s="230" t="s">
        <v>218</v>
      </c>
      <c r="AT116" s="230" t="s">
        <v>213</v>
      </c>
      <c r="AU116" s="230" t="s">
        <v>86</v>
      </c>
      <c r="AY116" s="19" t="s">
        <v>211</v>
      </c>
      <c r="BE116" s="231">
        <f>IF(O116="základní",K116,0)</f>
        <v>0</v>
      </c>
      <c r="BF116" s="231">
        <f>IF(O116="snížená",K116,0)</f>
        <v>0</v>
      </c>
      <c r="BG116" s="231">
        <f>IF(O116="zákl. přenesená",K116,0)</f>
        <v>0</v>
      </c>
      <c r="BH116" s="231">
        <f>IF(O116="sníž. přenesená",K116,0)</f>
        <v>0</v>
      </c>
      <c r="BI116" s="231">
        <f>IF(O116="nulová",K116,0)</f>
        <v>0</v>
      </c>
      <c r="BJ116" s="19" t="s">
        <v>84</v>
      </c>
      <c r="BK116" s="231">
        <f>ROUND(P116*H116,2)</f>
        <v>0</v>
      </c>
      <c r="BL116" s="19" t="s">
        <v>218</v>
      </c>
      <c r="BM116" s="230" t="s">
        <v>3863</v>
      </c>
    </row>
    <row r="117" s="2" customFormat="1">
      <c r="A117" s="40"/>
      <c r="B117" s="41"/>
      <c r="C117" s="42"/>
      <c r="D117" s="232" t="s">
        <v>220</v>
      </c>
      <c r="E117" s="42"/>
      <c r="F117" s="233" t="s">
        <v>3267</v>
      </c>
      <c r="G117" s="42"/>
      <c r="H117" s="42"/>
      <c r="I117" s="234"/>
      <c r="J117" s="234"/>
      <c r="K117" s="42"/>
      <c r="L117" s="42"/>
      <c r="M117" s="46"/>
      <c r="N117" s="235"/>
      <c r="O117" s="236"/>
      <c r="P117" s="86"/>
      <c r="Q117" s="86"/>
      <c r="R117" s="86"/>
      <c r="S117" s="86"/>
      <c r="T117" s="86"/>
      <c r="U117" s="86"/>
      <c r="V117" s="86"/>
      <c r="W117" s="86"/>
      <c r="X117" s="87"/>
      <c r="Y117" s="40"/>
      <c r="Z117" s="40"/>
      <c r="AA117" s="40"/>
      <c r="AB117" s="40"/>
      <c r="AC117" s="40"/>
      <c r="AD117" s="40"/>
      <c r="AE117" s="40"/>
      <c r="AT117" s="19" t="s">
        <v>220</v>
      </c>
      <c r="AU117" s="19" t="s">
        <v>86</v>
      </c>
    </row>
    <row r="118" s="2" customFormat="1" ht="16.5" customHeight="1">
      <c r="A118" s="40"/>
      <c r="B118" s="41"/>
      <c r="C118" s="218" t="s">
        <v>240</v>
      </c>
      <c r="D118" s="218" t="s">
        <v>213</v>
      </c>
      <c r="E118" s="219" t="s">
        <v>3268</v>
      </c>
      <c r="F118" s="220" t="s">
        <v>3269</v>
      </c>
      <c r="G118" s="221" t="s">
        <v>497</v>
      </c>
      <c r="H118" s="222">
        <v>1</v>
      </c>
      <c r="I118" s="223"/>
      <c r="J118" s="223"/>
      <c r="K118" s="224">
        <f>ROUND(P118*H118,2)</f>
        <v>0</v>
      </c>
      <c r="L118" s="220" t="s">
        <v>22</v>
      </c>
      <c r="M118" s="46"/>
      <c r="N118" s="225" t="s">
        <v>22</v>
      </c>
      <c r="O118" s="226" t="s">
        <v>46</v>
      </c>
      <c r="P118" s="227">
        <f>I118+J118</f>
        <v>0</v>
      </c>
      <c r="Q118" s="227">
        <f>ROUND(I118*H118,2)</f>
        <v>0</v>
      </c>
      <c r="R118" s="227">
        <f>ROUND(J118*H118,2)</f>
        <v>0</v>
      </c>
      <c r="S118" s="86"/>
      <c r="T118" s="228">
        <f>S118*H118</f>
        <v>0</v>
      </c>
      <c r="U118" s="228">
        <v>0.14699999999999999</v>
      </c>
      <c r="V118" s="228">
        <f>U118*H118</f>
        <v>0.14699999999999999</v>
      </c>
      <c r="W118" s="228">
        <v>0</v>
      </c>
      <c r="X118" s="229">
        <f>W118*H118</f>
        <v>0</v>
      </c>
      <c r="Y118" s="40"/>
      <c r="Z118" s="40"/>
      <c r="AA118" s="40"/>
      <c r="AB118" s="40"/>
      <c r="AC118" s="40"/>
      <c r="AD118" s="40"/>
      <c r="AE118" s="40"/>
      <c r="AR118" s="230" t="s">
        <v>218</v>
      </c>
      <c r="AT118" s="230" t="s">
        <v>213</v>
      </c>
      <c r="AU118" s="230" t="s">
        <v>86</v>
      </c>
      <c r="AY118" s="19" t="s">
        <v>211</v>
      </c>
      <c r="BE118" s="231">
        <f>IF(O118="základní",K118,0)</f>
        <v>0</v>
      </c>
      <c r="BF118" s="231">
        <f>IF(O118="snížená",K118,0)</f>
        <v>0</v>
      </c>
      <c r="BG118" s="231">
        <f>IF(O118="zákl. přenesená",K118,0)</f>
        <v>0</v>
      </c>
      <c r="BH118" s="231">
        <f>IF(O118="sníž. přenesená",K118,0)</f>
        <v>0</v>
      </c>
      <c r="BI118" s="231">
        <f>IF(O118="nulová",K118,0)</f>
        <v>0</v>
      </c>
      <c r="BJ118" s="19" t="s">
        <v>84</v>
      </c>
      <c r="BK118" s="231">
        <f>ROUND(P118*H118,2)</f>
        <v>0</v>
      </c>
      <c r="BL118" s="19" t="s">
        <v>218</v>
      </c>
      <c r="BM118" s="230" t="s">
        <v>3864</v>
      </c>
    </row>
    <row r="119" s="2" customFormat="1">
      <c r="A119" s="40"/>
      <c r="B119" s="41"/>
      <c r="C119" s="42"/>
      <c r="D119" s="232" t="s">
        <v>220</v>
      </c>
      <c r="E119" s="42"/>
      <c r="F119" s="233" t="s">
        <v>3271</v>
      </c>
      <c r="G119" s="42"/>
      <c r="H119" s="42"/>
      <c r="I119" s="234"/>
      <c r="J119" s="234"/>
      <c r="K119" s="42"/>
      <c r="L119" s="42"/>
      <c r="M119" s="46"/>
      <c r="N119" s="235"/>
      <c r="O119" s="236"/>
      <c r="P119" s="86"/>
      <c r="Q119" s="86"/>
      <c r="R119" s="86"/>
      <c r="S119" s="86"/>
      <c r="T119" s="86"/>
      <c r="U119" s="86"/>
      <c r="V119" s="86"/>
      <c r="W119" s="86"/>
      <c r="X119" s="87"/>
      <c r="Y119" s="40"/>
      <c r="Z119" s="40"/>
      <c r="AA119" s="40"/>
      <c r="AB119" s="40"/>
      <c r="AC119" s="40"/>
      <c r="AD119" s="40"/>
      <c r="AE119" s="40"/>
      <c r="AT119" s="19" t="s">
        <v>220</v>
      </c>
      <c r="AU119" s="19" t="s">
        <v>86</v>
      </c>
    </row>
    <row r="120" s="2" customFormat="1" ht="16.5" customHeight="1">
      <c r="A120" s="40"/>
      <c r="B120" s="41"/>
      <c r="C120" s="218" t="s">
        <v>246</v>
      </c>
      <c r="D120" s="218" t="s">
        <v>213</v>
      </c>
      <c r="E120" s="219" t="s">
        <v>944</v>
      </c>
      <c r="F120" s="220" t="s">
        <v>945</v>
      </c>
      <c r="G120" s="221" t="s">
        <v>272</v>
      </c>
      <c r="H120" s="222">
        <v>145</v>
      </c>
      <c r="I120" s="223"/>
      <c r="J120" s="223"/>
      <c r="K120" s="224">
        <f>ROUND(P120*H120,2)</f>
        <v>0</v>
      </c>
      <c r="L120" s="220" t="s">
        <v>22</v>
      </c>
      <c r="M120" s="46"/>
      <c r="N120" s="225" t="s">
        <v>22</v>
      </c>
      <c r="O120" s="226" t="s">
        <v>46</v>
      </c>
      <c r="P120" s="227">
        <f>I120+J120</f>
        <v>0</v>
      </c>
      <c r="Q120" s="227">
        <f>ROUND(I120*H120,2)</f>
        <v>0</v>
      </c>
      <c r="R120" s="227">
        <f>ROUND(J120*H120,2)</f>
        <v>0</v>
      </c>
      <c r="S120" s="86"/>
      <c r="T120" s="228">
        <f>S120*H120</f>
        <v>0</v>
      </c>
      <c r="U120" s="228">
        <v>0</v>
      </c>
      <c r="V120" s="228">
        <f>U120*H120</f>
        <v>0</v>
      </c>
      <c r="W120" s="228">
        <v>0</v>
      </c>
      <c r="X120" s="229">
        <f>W120*H120</f>
        <v>0</v>
      </c>
      <c r="Y120" s="40"/>
      <c r="Z120" s="40"/>
      <c r="AA120" s="40"/>
      <c r="AB120" s="40"/>
      <c r="AC120" s="40"/>
      <c r="AD120" s="40"/>
      <c r="AE120" s="40"/>
      <c r="AR120" s="230" t="s">
        <v>218</v>
      </c>
      <c r="AT120" s="230" t="s">
        <v>213</v>
      </c>
      <c r="AU120" s="230" t="s">
        <v>86</v>
      </c>
      <c r="AY120" s="19" t="s">
        <v>211</v>
      </c>
      <c r="BE120" s="231">
        <f>IF(O120="základní",K120,0)</f>
        <v>0</v>
      </c>
      <c r="BF120" s="231">
        <f>IF(O120="snížená",K120,0)</f>
        <v>0</v>
      </c>
      <c r="BG120" s="231">
        <f>IF(O120="zákl. přenesená",K120,0)</f>
        <v>0</v>
      </c>
      <c r="BH120" s="231">
        <f>IF(O120="sníž. přenesená",K120,0)</f>
        <v>0</v>
      </c>
      <c r="BI120" s="231">
        <f>IF(O120="nulová",K120,0)</f>
        <v>0</v>
      </c>
      <c r="BJ120" s="19" t="s">
        <v>84</v>
      </c>
      <c r="BK120" s="231">
        <f>ROUND(P120*H120,2)</f>
        <v>0</v>
      </c>
      <c r="BL120" s="19" t="s">
        <v>218</v>
      </c>
      <c r="BM120" s="230" t="s">
        <v>3865</v>
      </c>
    </row>
    <row r="121" s="2" customFormat="1">
      <c r="A121" s="40"/>
      <c r="B121" s="41"/>
      <c r="C121" s="42"/>
      <c r="D121" s="232" t="s">
        <v>220</v>
      </c>
      <c r="E121" s="42"/>
      <c r="F121" s="233" t="s">
        <v>947</v>
      </c>
      <c r="G121" s="42"/>
      <c r="H121" s="42"/>
      <c r="I121" s="234"/>
      <c r="J121" s="234"/>
      <c r="K121" s="42"/>
      <c r="L121" s="42"/>
      <c r="M121" s="46"/>
      <c r="N121" s="235"/>
      <c r="O121" s="236"/>
      <c r="P121" s="86"/>
      <c r="Q121" s="86"/>
      <c r="R121" s="86"/>
      <c r="S121" s="86"/>
      <c r="T121" s="86"/>
      <c r="U121" s="86"/>
      <c r="V121" s="86"/>
      <c r="W121" s="86"/>
      <c r="X121" s="87"/>
      <c r="Y121" s="40"/>
      <c r="Z121" s="40"/>
      <c r="AA121" s="40"/>
      <c r="AB121" s="40"/>
      <c r="AC121" s="40"/>
      <c r="AD121" s="40"/>
      <c r="AE121" s="40"/>
      <c r="AT121" s="19" t="s">
        <v>220</v>
      </c>
      <c r="AU121" s="19" t="s">
        <v>86</v>
      </c>
    </row>
    <row r="122" s="2" customFormat="1" ht="16.5" customHeight="1">
      <c r="A122" s="40"/>
      <c r="B122" s="41"/>
      <c r="C122" s="218" t="s">
        <v>253</v>
      </c>
      <c r="D122" s="218" t="s">
        <v>213</v>
      </c>
      <c r="E122" s="219" t="s">
        <v>1802</v>
      </c>
      <c r="F122" s="220" t="s">
        <v>1803</v>
      </c>
      <c r="G122" s="221" t="s">
        <v>272</v>
      </c>
      <c r="H122" s="222">
        <v>30</v>
      </c>
      <c r="I122" s="223"/>
      <c r="J122" s="223"/>
      <c r="K122" s="224">
        <f>ROUND(P122*H122,2)</f>
        <v>0</v>
      </c>
      <c r="L122" s="220" t="s">
        <v>22</v>
      </c>
      <c r="M122" s="46"/>
      <c r="N122" s="225" t="s">
        <v>22</v>
      </c>
      <c r="O122" s="226" t="s">
        <v>46</v>
      </c>
      <c r="P122" s="227">
        <f>I122+J122</f>
        <v>0</v>
      </c>
      <c r="Q122" s="227">
        <f>ROUND(I122*H122,2)</f>
        <v>0</v>
      </c>
      <c r="R122" s="227">
        <f>ROUND(J122*H122,2)</f>
        <v>0</v>
      </c>
      <c r="S122" s="86"/>
      <c r="T122" s="228">
        <f>S122*H122</f>
        <v>0</v>
      </c>
      <c r="U122" s="228">
        <v>0</v>
      </c>
      <c r="V122" s="228">
        <f>U122*H122</f>
        <v>0</v>
      </c>
      <c r="W122" s="228">
        <v>0</v>
      </c>
      <c r="X122" s="229">
        <f>W122*H122</f>
        <v>0</v>
      </c>
      <c r="Y122" s="40"/>
      <c r="Z122" s="40"/>
      <c r="AA122" s="40"/>
      <c r="AB122" s="40"/>
      <c r="AC122" s="40"/>
      <c r="AD122" s="40"/>
      <c r="AE122" s="40"/>
      <c r="AR122" s="230" t="s">
        <v>218</v>
      </c>
      <c r="AT122" s="230" t="s">
        <v>213</v>
      </c>
      <c r="AU122" s="230" t="s">
        <v>86</v>
      </c>
      <c r="AY122" s="19" t="s">
        <v>211</v>
      </c>
      <c r="BE122" s="231">
        <f>IF(O122="základní",K122,0)</f>
        <v>0</v>
      </c>
      <c r="BF122" s="231">
        <f>IF(O122="snížená",K122,0)</f>
        <v>0</v>
      </c>
      <c r="BG122" s="231">
        <f>IF(O122="zákl. přenesená",K122,0)</f>
        <v>0</v>
      </c>
      <c r="BH122" s="231">
        <f>IF(O122="sníž. přenesená",K122,0)</f>
        <v>0</v>
      </c>
      <c r="BI122" s="231">
        <f>IF(O122="nulová",K122,0)</f>
        <v>0</v>
      </c>
      <c r="BJ122" s="19" t="s">
        <v>84</v>
      </c>
      <c r="BK122" s="231">
        <f>ROUND(P122*H122,2)</f>
        <v>0</v>
      </c>
      <c r="BL122" s="19" t="s">
        <v>218</v>
      </c>
      <c r="BM122" s="230" t="s">
        <v>3866</v>
      </c>
    </row>
    <row r="123" s="2" customFormat="1">
      <c r="A123" s="40"/>
      <c r="B123" s="41"/>
      <c r="C123" s="42"/>
      <c r="D123" s="232" t="s">
        <v>220</v>
      </c>
      <c r="E123" s="42"/>
      <c r="F123" s="233" t="s">
        <v>1805</v>
      </c>
      <c r="G123" s="42"/>
      <c r="H123" s="42"/>
      <c r="I123" s="234"/>
      <c r="J123" s="234"/>
      <c r="K123" s="42"/>
      <c r="L123" s="42"/>
      <c r="M123" s="46"/>
      <c r="N123" s="235"/>
      <c r="O123" s="236"/>
      <c r="P123" s="86"/>
      <c r="Q123" s="86"/>
      <c r="R123" s="86"/>
      <c r="S123" s="86"/>
      <c r="T123" s="86"/>
      <c r="U123" s="86"/>
      <c r="V123" s="86"/>
      <c r="W123" s="86"/>
      <c r="X123" s="87"/>
      <c r="Y123" s="40"/>
      <c r="Z123" s="40"/>
      <c r="AA123" s="40"/>
      <c r="AB123" s="40"/>
      <c r="AC123" s="40"/>
      <c r="AD123" s="40"/>
      <c r="AE123" s="40"/>
      <c r="AT123" s="19" t="s">
        <v>220</v>
      </c>
      <c r="AU123" s="19" t="s">
        <v>86</v>
      </c>
    </row>
    <row r="124" s="2" customFormat="1" ht="21.75" customHeight="1">
      <c r="A124" s="40"/>
      <c r="B124" s="41"/>
      <c r="C124" s="218" t="s">
        <v>258</v>
      </c>
      <c r="D124" s="218" t="s">
        <v>213</v>
      </c>
      <c r="E124" s="219" t="s">
        <v>3278</v>
      </c>
      <c r="F124" s="220" t="s">
        <v>3279</v>
      </c>
      <c r="G124" s="221" t="s">
        <v>497</v>
      </c>
      <c r="H124" s="222">
        <v>50</v>
      </c>
      <c r="I124" s="223"/>
      <c r="J124" s="223"/>
      <c r="K124" s="224">
        <f>ROUND(P124*H124,2)</f>
        <v>0</v>
      </c>
      <c r="L124" s="220" t="s">
        <v>22</v>
      </c>
      <c r="M124" s="46"/>
      <c r="N124" s="225" t="s">
        <v>22</v>
      </c>
      <c r="O124" s="226" t="s">
        <v>46</v>
      </c>
      <c r="P124" s="227">
        <f>I124+J124</f>
        <v>0</v>
      </c>
      <c r="Q124" s="227">
        <f>ROUND(I124*H124,2)</f>
        <v>0</v>
      </c>
      <c r="R124" s="227">
        <f>ROUND(J124*H124,2)</f>
        <v>0</v>
      </c>
      <c r="S124" s="86"/>
      <c r="T124" s="228">
        <f>S124*H124</f>
        <v>0</v>
      </c>
      <c r="U124" s="228">
        <v>0.002</v>
      </c>
      <c r="V124" s="228">
        <f>U124*H124</f>
        <v>0.10000000000000001</v>
      </c>
      <c r="W124" s="228">
        <v>0</v>
      </c>
      <c r="X124" s="229">
        <f>W124*H124</f>
        <v>0</v>
      </c>
      <c r="Y124" s="40"/>
      <c r="Z124" s="40"/>
      <c r="AA124" s="40"/>
      <c r="AB124" s="40"/>
      <c r="AC124" s="40"/>
      <c r="AD124" s="40"/>
      <c r="AE124" s="40"/>
      <c r="AR124" s="230" t="s">
        <v>218</v>
      </c>
      <c r="AT124" s="230" t="s">
        <v>213</v>
      </c>
      <c r="AU124" s="230" t="s">
        <v>86</v>
      </c>
      <c r="AY124" s="19" t="s">
        <v>211</v>
      </c>
      <c r="BE124" s="231">
        <f>IF(O124="základní",K124,0)</f>
        <v>0</v>
      </c>
      <c r="BF124" s="231">
        <f>IF(O124="snížená",K124,0)</f>
        <v>0</v>
      </c>
      <c r="BG124" s="231">
        <f>IF(O124="zákl. přenesená",K124,0)</f>
        <v>0</v>
      </c>
      <c r="BH124" s="231">
        <f>IF(O124="sníž. přenesená",K124,0)</f>
        <v>0</v>
      </c>
      <c r="BI124" s="231">
        <f>IF(O124="nulová",K124,0)</f>
        <v>0</v>
      </c>
      <c r="BJ124" s="19" t="s">
        <v>84</v>
      </c>
      <c r="BK124" s="231">
        <f>ROUND(P124*H124,2)</f>
        <v>0</v>
      </c>
      <c r="BL124" s="19" t="s">
        <v>218</v>
      </c>
      <c r="BM124" s="230" t="s">
        <v>3867</v>
      </c>
    </row>
    <row r="125" s="2" customFormat="1">
      <c r="A125" s="40"/>
      <c r="B125" s="41"/>
      <c r="C125" s="42"/>
      <c r="D125" s="232" t="s">
        <v>220</v>
      </c>
      <c r="E125" s="42"/>
      <c r="F125" s="233" t="s">
        <v>3281</v>
      </c>
      <c r="G125" s="42"/>
      <c r="H125" s="42"/>
      <c r="I125" s="234"/>
      <c r="J125" s="234"/>
      <c r="K125" s="42"/>
      <c r="L125" s="42"/>
      <c r="M125" s="46"/>
      <c r="N125" s="235"/>
      <c r="O125" s="236"/>
      <c r="P125" s="86"/>
      <c r="Q125" s="86"/>
      <c r="R125" s="86"/>
      <c r="S125" s="86"/>
      <c r="T125" s="86"/>
      <c r="U125" s="86"/>
      <c r="V125" s="86"/>
      <c r="W125" s="86"/>
      <c r="X125" s="87"/>
      <c r="Y125" s="40"/>
      <c r="Z125" s="40"/>
      <c r="AA125" s="40"/>
      <c r="AB125" s="40"/>
      <c r="AC125" s="40"/>
      <c r="AD125" s="40"/>
      <c r="AE125" s="40"/>
      <c r="AT125" s="19" t="s">
        <v>220</v>
      </c>
      <c r="AU125" s="19" t="s">
        <v>86</v>
      </c>
    </row>
    <row r="126" s="12" customFormat="1" ht="22.8" customHeight="1">
      <c r="A126" s="12"/>
      <c r="B126" s="201"/>
      <c r="C126" s="202"/>
      <c r="D126" s="203" t="s">
        <v>76</v>
      </c>
      <c r="E126" s="216" t="s">
        <v>263</v>
      </c>
      <c r="F126" s="216" t="s">
        <v>379</v>
      </c>
      <c r="G126" s="202"/>
      <c r="H126" s="202"/>
      <c r="I126" s="205"/>
      <c r="J126" s="205"/>
      <c r="K126" s="217">
        <f>BK126</f>
        <v>0</v>
      </c>
      <c r="L126" s="202"/>
      <c r="M126" s="207"/>
      <c r="N126" s="208"/>
      <c r="O126" s="209"/>
      <c r="P126" s="209"/>
      <c r="Q126" s="210">
        <f>SUM(Q127:Q156)</f>
        <v>0</v>
      </c>
      <c r="R126" s="210">
        <f>SUM(R127:R156)</f>
        <v>0</v>
      </c>
      <c r="S126" s="209"/>
      <c r="T126" s="211">
        <f>SUM(T127:T156)</f>
        <v>0</v>
      </c>
      <c r="U126" s="209"/>
      <c r="V126" s="211">
        <f>SUM(V127:V156)</f>
        <v>0.0015838</v>
      </c>
      <c r="W126" s="209"/>
      <c r="X126" s="212">
        <f>SUM(X127:X156)</f>
        <v>0.45700000000000002</v>
      </c>
      <c r="Y126" s="12"/>
      <c r="Z126" s="12"/>
      <c r="AA126" s="12"/>
      <c r="AB126" s="12"/>
      <c r="AC126" s="12"/>
      <c r="AD126" s="12"/>
      <c r="AE126" s="12"/>
      <c r="AR126" s="213" t="s">
        <v>84</v>
      </c>
      <c r="AT126" s="214" t="s">
        <v>76</v>
      </c>
      <c r="AU126" s="214" t="s">
        <v>84</v>
      </c>
      <c r="AY126" s="213" t="s">
        <v>211</v>
      </c>
      <c r="BK126" s="215">
        <f>SUM(BK127:BK156)</f>
        <v>0</v>
      </c>
    </row>
    <row r="127" s="2" customFormat="1" ht="21.75" customHeight="1">
      <c r="A127" s="40"/>
      <c r="B127" s="41"/>
      <c r="C127" s="218" t="s">
        <v>263</v>
      </c>
      <c r="D127" s="218" t="s">
        <v>213</v>
      </c>
      <c r="E127" s="219" t="s">
        <v>3291</v>
      </c>
      <c r="F127" s="220" t="s">
        <v>3292</v>
      </c>
      <c r="G127" s="221" t="s">
        <v>272</v>
      </c>
      <c r="H127" s="222">
        <v>30</v>
      </c>
      <c r="I127" s="223"/>
      <c r="J127" s="223"/>
      <c r="K127" s="224">
        <f>ROUND(P127*H127,2)</f>
        <v>0</v>
      </c>
      <c r="L127" s="220" t="s">
        <v>22</v>
      </c>
      <c r="M127" s="46"/>
      <c r="N127" s="225" t="s">
        <v>22</v>
      </c>
      <c r="O127" s="226" t="s">
        <v>46</v>
      </c>
      <c r="P127" s="227">
        <f>I127+J127</f>
        <v>0</v>
      </c>
      <c r="Q127" s="227">
        <f>ROUND(I127*H127,2)</f>
        <v>0</v>
      </c>
      <c r="R127" s="227">
        <f>ROUND(J127*H127,2)</f>
        <v>0</v>
      </c>
      <c r="S127" s="86"/>
      <c r="T127" s="228">
        <f>S127*H127</f>
        <v>0</v>
      </c>
      <c r="U127" s="228">
        <v>9.9299999999999998E-06</v>
      </c>
      <c r="V127" s="228">
        <f>U127*H127</f>
        <v>0.00029789999999999998</v>
      </c>
      <c r="W127" s="228">
        <v>0</v>
      </c>
      <c r="X127" s="229">
        <f>W127*H127</f>
        <v>0</v>
      </c>
      <c r="Y127" s="40"/>
      <c r="Z127" s="40"/>
      <c r="AA127" s="40"/>
      <c r="AB127" s="40"/>
      <c r="AC127" s="40"/>
      <c r="AD127" s="40"/>
      <c r="AE127" s="40"/>
      <c r="AR127" s="230" t="s">
        <v>218</v>
      </c>
      <c r="AT127" s="230" t="s">
        <v>213</v>
      </c>
      <c r="AU127" s="230" t="s">
        <v>86</v>
      </c>
      <c r="AY127" s="19" t="s">
        <v>211</v>
      </c>
      <c r="BE127" s="231">
        <f>IF(O127="základní",K127,0)</f>
        <v>0</v>
      </c>
      <c r="BF127" s="231">
        <f>IF(O127="snížená",K127,0)</f>
        <v>0</v>
      </c>
      <c r="BG127" s="231">
        <f>IF(O127="zákl. přenesená",K127,0)</f>
        <v>0</v>
      </c>
      <c r="BH127" s="231">
        <f>IF(O127="sníž. přenesená",K127,0)</f>
        <v>0</v>
      </c>
      <c r="BI127" s="231">
        <f>IF(O127="nulová",K127,0)</f>
        <v>0</v>
      </c>
      <c r="BJ127" s="19" t="s">
        <v>84</v>
      </c>
      <c r="BK127" s="231">
        <f>ROUND(P127*H127,2)</f>
        <v>0</v>
      </c>
      <c r="BL127" s="19" t="s">
        <v>218</v>
      </c>
      <c r="BM127" s="230" t="s">
        <v>3868</v>
      </c>
    </row>
    <row r="128" s="2" customFormat="1">
      <c r="A128" s="40"/>
      <c r="B128" s="41"/>
      <c r="C128" s="42"/>
      <c r="D128" s="232" t="s">
        <v>220</v>
      </c>
      <c r="E128" s="42"/>
      <c r="F128" s="233" t="s">
        <v>3294</v>
      </c>
      <c r="G128" s="42"/>
      <c r="H128" s="42"/>
      <c r="I128" s="234"/>
      <c r="J128" s="234"/>
      <c r="K128" s="42"/>
      <c r="L128" s="42"/>
      <c r="M128" s="46"/>
      <c r="N128" s="235"/>
      <c r="O128" s="236"/>
      <c r="P128" s="86"/>
      <c r="Q128" s="86"/>
      <c r="R128" s="86"/>
      <c r="S128" s="86"/>
      <c r="T128" s="86"/>
      <c r="U128" s="86"/>
      <c r="V128" s="86"/>
      <c r="W128" s="86"/>
      <c r="X128" s="87"/>
      <c r="Y128" s="40"/>
      <c r="Z128" s="40"/>
      <c r="AA128" s="40"/>
      <c r="AB128" s="40"/>
      <c r="AC128" s="40"/>
      <c r="AD128" s="40"/>
      <c r="AE128" s="40"/>
      <c r="AT128" s="19" t="s">
        <v>220</v>
      </c>
      <c r="AU128" s="19" t="s">
        <v>86</v>
      </c>
    </row>
    <row r="129" s="2" customFormat="1" ht="16.5" customHeight="1">
      <c r="A129" s="40"/>
      <c r="B129" s="41"/>
      <c r="C129" s="218" t="s">
        <v>269</v>
      </c>
      <c r="D129" s="218" t="s">
        <v>213</v>
      </c>
      <c r="E129" s="219" t="s">
        <v>3295</v>
      </c>
      <c r="F129" s="220" t="s">
        <v>3296</v>
      </c>
      <c r="G129" s="221" t="s">
        <v>272</v>
      </c>
      <c r="H129" s="222">
        <v>3</v>
      </c>
      <c r="I129" s="223"/>
      <c r="J129" s="223"/>
      <c r="K129" s="224">
        <f>ROUND(P129*H129,2)</f>
        <v>0</v>
      </c>
      <c r="L129" s="220" t="s">
        <v>22</v>
      </c>
      <c r="M129" s="46"/>
      <c r="N129" s="225" t="s">
        <v>22</v>
      </c>
      <c r="O129" s="226" t="s">
        <v>46</v>
      </c>
      <c r="P129" s="227">
        <f>I129+J129</f>
        <v>0</v>
      </c>
      <c r="Q129" s="227">
        <f>ROUND(I129*H129,2)</f>
        <v>0</v>
      </c>
      <c r="R129" s="227">
        <f>ROUND(J129*H129,2)</f>
        <v>0</v>
      </c>
      <c r="S129" s="86"/>
      <c r="T129" s="228">
        <f>S129*H129</f>
        <v>0</v>
      </c>
      <c r="U129" s="228">
        <v>7.1500000000000002E-06</v>
      </c>
      <c r="V129" s="228">
        <f>U129*H129</f>
        <v>2.145E-05</v>
      </c>
      <c r="W129" s="228">
        <v>0</v>
      </c>
      <c r="X129" s="229">
        <f>W129*H129</f>
        <v>0</v>
      </c>
      <c r="Y129" s="40"/>
      <c r="Z129" s="40"/>
      <c r="AA129" s="40"/>
      <c r="AB129" s="40"/>
      <c r="AC129" s="40"/>
      <c r="AD129" s="40"/>
      <c r="AE129" s="40"/>
      <c r="AR129" s="230" t="s">
        <v>218</v>
      </c>
      <c r="AT129" s="230" t="s">
        <v>213</v>
      </c>
      <c r="AU129" s="230" t="s">
        <v>86</v>
      </c>
      <c r="AY129" s="19" t="s">
        <v>211</v>
      </c>
      <c r="BE129" s="231">
        <f>IF(O129="základní",K129,0)</f>
        <v>0</v>
      </c>
      <c r="BF129" s="231">
        <f>IF(O129="snížená",K129,0)</f>
        <v>0</v>
      </c>
      <c r="BG129" s="231">
        <f>IF(O129="zákl. přenesená",K129,0)</f>
        <v>0</v>
      </c>
      <c r="BH129" s="231">
        <f>IF(O129="sníž. přenesená",K129,0)</f>
        <v>0</v>
      </c>
      <c r="BI129" s="231">
        <f>IF(O129="nulová",K129,0)</f>
        <v>0</v>
      </c>
      <c r="BJ129" s="19" t="s">
        <v>84</v>
      </c>
      <c r="BK129" s="231">
        <f>ROUND(P129*H129,2)</f>
        <v>0</v>
      </c>
      <c r="BL129" s="19" t="s">
        <v>218</v>
      </c>
      <c r="BM129" s="230" t="s">
        <v>3869</v>
      </c>
    </row>
    <row r="130" s="2" customFormat="1">
      <c r="A130" s="40"/>
      <c r="B130" s="41"/>
      <c r="C130" s="42"/>
      <c r="D130" s="232" t="s">
        <v>220</v>
      </c>
      <c r="E130" s="42"/>
      <c r="F130" s="233" t="s">
        <v>3298</v>
      </c>
      <c r="G130" s="42"/>
      <c r="H130" s="42"/>
      <c r="I130" s="234"/>
      <c r="J130" s="234"/>
      <c r="K130" s="42"/>
      <c r="L130" s="42"/>
      <c r="M130" s="46"/>
      <c r="N130" s="235"/>
      <c r="O130" s="236"/>
      <c r="P130" s="86"/>
      <c r="Q130" s="86"/>
      <c r="R130" s="86"/>
      <c r="S130" s="86"/>
      <c r="T130" s="86"/>
      <c r="U130" s="86"/>
      <c r="V130" s="86"/>
      <c r="W130" s="86"/>
      <c r="X130" s="87"/>
      <c r="Y130" s="40"/>
      <c r="Z130" s="40"/>
      <c r="AA130" s="40"/>
      <c r="AB130" s="40"/>
      <c r="AC130" s="40"/>
      <c r="AD130" s="40"/>
      <c r="AE130" s="40"/>
      <c r="AT130" s="19" t="s">
        <v>220</v>
      </c>
      <c r="AU130" s="19" t="s">
        <v>86</v>
      </c>
    </row>
    <row r="131" s="2" customFormat="1" ht="16.5" customHeight="1">
      <c r="A131" s="40"/>
      <c r="B131" s="41"/>
      <c r="C131" s="218" t="s">
        <v>276</v>
      </c>
      <c r="D131" s="218" t="s">
        <v>213</v>
      </c>
      <c r="E131" s="219" t="s">
        <v>3299</v>
      </c>
      <c r="F131" s="220" t="s">
        <v>3300</v>
      </c>
      <c r="G131" s="221" t="s">
        <v>272</v>
      </c>
      <c r="H131" s="222">
        <v>145</v>
      </c>
      <c r="I131" s="223"/>
      <c r="J131" s="223"/>
      <c r="K131" s="224">
        <f>ROUND(P131*H131,2)</f>
        <v>0</v>
      </c>
      <c r="L131" s="220" t="s">
        <v>22</v>
      </c>
      <c r="M131" s="46"/>
      <c r="N131" s="225" t="s">
        <v>22</v>
      </c>
      <c r="O131" s="226" t="s">
        <v>46</v>
      </c>
      <c r="P131" s="227">
        <f>I131+J131</f>
        <v>0</v>
      </c>
      <c r="Q131" s="227">
        <f>ROUND(I131*H131,2)</f>
        <v>0</v>
      </c>
      <c r="R131" s="227">
        <f>ROUND(J131*H131,2)</f>
        <v>0</v>
      </c>
      <c r="S131" s="86"/>
      <c r="T131" s="228">
        <f>S131*H131</f>
        <v>0</v>
      </c>
      <c r="U131" s="228">
        <v>0</v>
      </c>
      <c r="V131" s="228">
        <f>U131*H131</f>
        <v>0</v>
      </c>
      <c r="W131" s="228">
        <v>0</v>
      </c>
      <c r="X131" s="229">
        <f>W131*H131</f>
        <v>0</v>
      </c>
      <c r="Y131" s="40"/>
      <c r="Z131" s="40"/>
      <c r="AA131" s="40"/>
      <c r="AB131" s="40"/>
      <c r="AC131" s="40"/>
      <c r="AD131" s="40"/>
      <c r="AE131" s="40"/>
      <c r="AR131" s="230" t="s">
        <v>218</v>
      </c>
      <c r="AT131" s="230" t="s">
        <v>213</v>
      </c>
      <c r="AU131" s="230" t="s">
        <v>86</v>
      </c>
      <c r="AY131" s="19" t="s">
        <v>211</v>
      </c>
      <c r="BE131" s="231">
        <f>IF(O131="základní",K131,0)</f>
        <v>0</v>
      </c>
      <c r="BF131" s="231">
        <f>IF(O131="snížená",K131,0)</f>
        <v>0</v>
      </c>
      <c r="BG131" s="231">
        <f>IF(O131="zákl. přenesená",K131,0)</f>
        <v>0</v>
      </c>
      <c r="BH131" s="231">
        <f>IF(O131="sníž. přenesená",K131,0)</f>
        <v>0</v>
      </c>
      <c r="BI131" s="231">
        <f>IF(O131="nulová",K131,0)</f>
        <v>0</v>
      </c>
      <c r="BJ131" s="19" t="s">
        <v>84</v>
      </c>
      <c r="BK131" s="231">
        <f>ROUND(P131*H131,2)</f>
        <v>0</v>
      </c>
      <c r="BL131" s="19" t="s">
        <v>218</v>
      </c>
      <c r="BM131" s="230" t="s">
        <v>3870</v>
      </c>
    </row>
    <row r="132" s="2" customFormat="1">
      <c r="A132" s="40"/>
      <c r="B132" s="41"/>
      <c r="C132" s="42"/>
      <c r="D132" s="232" t="s">
        <v>220</v>
      </c>
      <c r="E132" s="42"/>
      <c r="F132" s="233" t="s">
        <v>3302</v>
      </c>
      <c r="G132" s="42"/>
      <c r="H132" s="42"/>
      <c r="I132" s="234"/>
      <c r="J132" s="234"/>
      <c r="K132" s="42"/>
      <c r="L132" s="42"/>
      <c r="M132" s="46"/>
      <c r="N132" s="235"/>
      <c r="O132" s="236"/>
      <c r="P132" s="86"/>
      <c r="Q132" s="86"/>
      <c r="R132" s="86"/>
      <c r="S132" s="86"/>
      <c r="T132" s="86"/>
      <c r="U132" s="86"/>
      <c r="V132" s="86"/>
      <c r="W132" s="86"/>
      <c r="X132" s="87"/>
      <c r="Y132" s="40"/>
      <c r="Z132" s="40"/>
      <c r="AA132" s="40"/>
      <c r="AB132" s="40"/>
      <c r="AC132" s="40"/>
      <c r="AD132" s="40"/>
      <c r="AE132" s="40"/>
      <c r="AT132" s="19" t="s">
        <v>220</v>
      </c>
      <c r="AU132" s="19" t="s">
        <v>86</v>
      </c>
    </row>
    <row r="133" s="2" customFormat="1" ht="16.5" customHeight="1">
      <c r="A133" s="40"/>
      <c r="B133" s="41"/>
      <c r="C133" s="218" t="s">
        <v>280</v>
      </c>
      <c r="D133" s="218" t="s">
        <v>213</v>
      </c>
      <c r="E133" s="219" t="s">
        <v>3303</v>
      </c>
      <c r="F133" s="220" t="s">
        <v>3304</v>
      </c>
      <c r="G133" s="221" t="s">
        <v>272</v>
      </c>
      <c r="H133" s="222">
        <v>145</v>
      </c>
      <c r="I133" s="223"/>
      <c r="J133" s="223"/>
      <c r="K133" s="224">
        <f>ROUND(P133*H133,2)</f>
        <v>0</v>
      </c>
      <c r="L133" s="220" t="s">
        <v>22</v>
      </c>
      <c r="M133" s="46"/>
      <c r="N133" s="225" t="s">
        <v>22</v>
      </c>
      <c r="O133" s="226" t="s">
        <v>46</v>
      </c>
      <c r="P133" s="227">
        <f>I133+J133</f>
        <v>0</v>
      </c>
      <c r="Q133" s="227">
        <f>ROUND(I133*H133,2)</f>
        <v>0</v>
      </c>
      <c r="R133" s="227">
        <f>ROUND(J133*H133,2)</f>
        <v>0</v>
      </c>
      <c r="S133" s="86"/>
      <c r="T133" s="228">
        <f>S133*H133</f>
        <v>0</v>
      </c>
      <c r="U133" s="228">
        <v>6.2500000000000003E-06</v>
      </c>
      <c r="V133" s="228">
        <f>U133*H133</f>
        <v>0.00090625000000000005</v>
      </c>
      <c r="W133" s="228">
        <v>0</v>
      </c>
      <c r="X133" s="229">
        <f>W133*H133</f>
        <v>0</v>
      </c>
      <c r="Y133" s="40"/>
      <c r="Z133" s="40"/>
      <c r="AA133" s="40"/>
      <c r="AB133" s="40"/>
      <c r="AC133" s="40"/>
      <c r="AD133" s="40"/>
      <c r="AE133" s="40"/>
      <c r="AR133" s="230" t="s">
        <v>218</v>
      </c>
      <c r="AT133" s="230" t="s">
        <v>213</v>
      </c>
      <c r="AU133" s="230" t="s">
        <v>86</v>
      </c>
      <c r="AY133" s="19" t="s">
        <v>211</v>
      </c>
      <c r="BE133" s="231">
        <f>IF(O133="základní",K133,0)</f>
        <v>0</v>
      </c>
      <c r="BF133" s="231">
        <f>IF(O133="snížená",K133,0)</f>
        <v>0</v>
      </c>
      <c r="BG133" s="231">
        <f>IF(O133="zákl. přenesená",K133,0)</f>
        <v>0</v>
      </c>
      <c r="BH133" s="231">
        <f>IF(O133="sníž. přenesená",K133,0)</f>
        <v>0</v>
      </c>
      <c r="BI133" s="231">
        <f>IF(O133="nulová",K133,0)</f>
        <v>0</v>
      </c>
      <c r="BJ133" s="19" t="s">
        <v>84</v>
      </c>
      <c r="BK133" s="231">
        <f>ROUND(P133*H133,2)</f>
        <v>0</v>
      </c>
      <c r="BL133" s="19" t="s">
        <v>218</v>
      </c>
      <c r="BM133" s="230" t="s">
        <v>3871</v>
      </c>
    </row>
    <row r="134" s="2" customFormat="1">
      <c r="A134" s="40"/>
      <c r="B134" s="41"/>
      <c r="C134" s="42"/>
      <c r="D134" s="232" t="s">
        <v>220</v>
      </c>
      <c r="E134" s="42"/>
      <c r="F134" s="233" t="s">
        <v>3306</v>
      </c>
      <c r="G134" s="42"/>
      <c r="H134" s="42"/>
      <c r="I134" s="234"/>
      <c r="J134" s="234"/>
      <c r="K134" s="42"/>
      <c r="L134" s="42"/>
      <c r="M134" s="46"/>
      <c r="N134" s="235"/>
      <c r="O134" s="236"/>
      <c r="P134" s="86"/>
      <c r="Q134" s="86"/>
      <c r="R134" s="86"/>
      <c r="S134" s="86"/>
      <c r="T134" s="86"/>
      <c r="U134" s="86"/>
      <c r="V134" s="86"/>
      <c r="W134" s="86"/>
      <c r="X134" s="87"/>
      <c r="Y134" s="40"/>
      <c r="Z134" s="40"/>
      <c r="AA134" s="40"/>
      <c r="AB134" s="40"/>
      <c r="AC134" s="40"/>
      <c r="AD134" s="40"/>
      <c r="AE134" s="40"/>
      <c r="AT134" s="19" t="s">
        <v>220</v>
      </c>
      <c r="AU134" s="19" t="s">
        <v>86</v>
      </c>
    </row>
    <row r="135" s="2" customFormat="1" ht="16.5" customHeight="1">
      <c r="A135" s="40"/>
      <c r="B135" s="41"/>
      <c r="C135" s="218" t="s">
        <v>286</v>
      </c>
      <c r="D135" s="218" t="s">
        <v>213</v>
      </c>
      <c r="E135" s="219" t="s">
        <v>3307</v>
      </c>
      <c r="F135" s="220" t="s">
        <v>3308</v>
      </c>
      <c r="G135" s="221" t="s">
        <v>272</v>
      </c>
      <c r="H135" s="222">
        <v>145</v>
      </c>
      <c r="I135" s="223"/>
      <c r="J135" s="223"/>
      <c r="K135" s="224">
        <f>ROUND(P135*H135,2)</f>
        <v>0</v>
      </c>
      <c r="L135" s="220" t="s">
        <v>22</v>
      </c>
      <c r="M135" s="46"/>
      <c r="N135" s="225" t="s">
        <v>22</v>
      </c>
      <c r="O135" s="226" t="s">
        <v>46</v>
      </c>
      <c r="P135" s="227">
        <f>I135+J135</f>
        <v>0</v>
      </c>
      <c r="Q135" s="227">
        <f>ROUND(I135*H135,2)</f>
        <v>0</v>
      </c>
      <c r="R135" s="227">
        <f>ROUND(J135*H135,2)</f>
        <v>0</v>
      </c>
      <c r="S135" s="86"/>
      <c r="T135" s="228">
        <f>S135*H135</f>
        <v>0</v>
      </c>
      <c r="U135" s="228">
        <v>0</v>
      </c>
      <c r="V135" s="228">
        <f>U135*H135</f>
        <v>0</v>
      </c>
      <c r="W135" s="228">
        <v>0</v>
      </c>
      <c r="X135" s="229">
        <f>W135*H135</f>
        <v>0</v>
      </c>
      <c r="Y135" s="40"/>
      <c r="Z135" s="40"/>
      <c r="AA135" s="40"/>
      <c r="AB135" s="40"/>
      <c r="AC135" s="40"/>
      <c r="AD135" s="40"/>
      <c r="AE135" s="40"/>
      <c r="AR135" s="230" t="s">
        <v>218</v>
      </c>
      <c r="AT135" s="230" t="s">
        <v>213</v>
      </c>
      <c r="AU135" s="230" t="s">
        <v>86</v>
      </c>
      <c r="AY135" s="19" t="s">
        <v>211</v>
      </c>
      <c r="BE135" s="231">
        <f>IF(O135="základní",K135,0)</f>
        <v>0</v>
      </c>
      <c r="BF135" s="231">
        <f>IF(O135="snížená",K135,0)</f>
        <v>0</v>
      </c>
      <c r="BG135" s="231">
        <f>IF(O135="zákl. přenesená",K135,0)</f>
        <v>0</v>
      </c>
      <c r="BH135" s="231">
        <f>IF(O135="sníž. přenesená",K135,0)</f>
        <v>0</v>
      </c>
      <c r="BI135" s="231">
        <f>IF(O135="nulová",K135,0)</f>
        <v>0</v>
      </c>
      <c r="BJ135" s="19" t="s">
        <v>84</v>
      </c>
      <c r="BK135" s="231">
        <f>ROUND(P135*H135,2)</f>
        <v>0</v>
      </c>
      <c r="BL135" s="19" t="s">
        <v>218</v>
      </c>
      <c r="BM135" s="230" t="s">
        <v>3872</v>
      </c>
    </row>
    <row r="136" s="2" customFormat="1">
      <c r="A136" s="40"/>
      <c r="B136" s="41"/>
      <c r="C136" s="42"/>
      <c r="D136" s="232" t="s">
        <v>220</v>
      </c>
      <c r="E136" s="42"/>
      <c r="F136" s="233" t="s">
        <v>3310</v>
      </c>
      <c r="G136" s="42"/>
      <c r="H136" s="42"/>
      <c r="I136" s="234"/>
      <c r="J136" s="234"/>
      <c r="K136" s="42"/>
      <c r="L136" s="42"/>
      <c r="M136" s="46"/>
      <c r="N136" s="235"/>
      <c r="O136" s="236"/>
      <c r="P136" s="86"/>
      <c r="Q136" s="86"/>
      <c r="R136" s="86"/>
      <c r="S136" s="86"/>
      <c r="T136" s="86"/>
      <c r="U136" s="86"/>
      <c r="V136" s="86"/>
      <c r="W136" s="86"/>
      <c r="X136" s="87"/>
      <c r="Y136" s="40"/>
      <c r="Z136" s="40"/>
      <c r="AA136" s="40"/>
      <c r="AB136" s="40"/>
      <c r="AC136" s="40"/>
      <c r="AD136" s="40"/>
      <c r="AE136" s="40"/>
      <c r="AT136" s="19" t="s">
        <v>220</v>
      </c>
      <c r="AU136" s="19" t="s">
        <v>86</v>
      </c>
    </row>
    <row r="137" s="2" customFormat="1" ht="16.5" customHeight="1">
      <c r="A137" s="40"/>
      <c r="B137" s="41"/>
      <c r="C137" s="218" t="s">
        <v>292</v>
      </c>
      <c r="D137" s="218" t="s">
        <v>213</v>
      </c>
      <c r="E137" s="219" t="s">
        <v>3316</v>
      </c>
      <c r="F137" s="220" t="s">
        <v>3317</v>
      </c>
      <c r="G137" s="221" t="s">
        <v>345</v>
      </c>
      <c r="H137" s="222">
        <v>100</v>
      </c>
      <c r="I137" s="223"/>
      <c r="J137" s="223"/>
      <c r="K137" s="224">
        <f>ROUND(P137*H137,2)</f>
        <v>0</v>
      </c>
      <c r="L137" s="220" t="s">
        <v>22</v>
      </c>
      <c r="M137" s="46"/>
      <c r="N137" s="225" t="s">
        <v>22</v>
      </c>
      <c r="O137" s="226" t="s">
        <v>46</v>
      </c>
      <c r="P137" s="227">
        <f>I137+J137</f>
        <v>0</v>
      </c>
      <c r="Q137" s="227">
        <f>ROUND(I137*H137,2)</f>
        <v>0</v>
      </c>
      <c r="R137" s="227">
        <f>ROUND(J137*H137,2)</f>
        <v>0</v>
      </c>
      <c r="S137" s="86"/>
      <c r="T137" s="228">
        <f>S137*H137</f>
        <v>0</v>
      </c>
      <c r="U137" s="228">
        <v>0</v>
      </c>
      <c r="V137" s="228">
        <f>U137*H137</f>
        <v>0</v>
      </c>
      <c r="W137" s="228">
        <v>0.002</v>
      </c>
      <c r="X137" s="229">
        <f>W137*H137</f>
        <v>0.20000000000000001</v>
      </c>
      <c r="Y137" s="40"/>
      <c r="Z137" s="40"/>
      <c r="AA137" s="40"/>
      <c r="AB137" s="40"/>
      <c r="AC137" s="40"/>
      <c r="AD137" s="40"/>
      <c r="AE137" s="40"/>
      <c r="AR137" s="230" t="s">
        <v>218</v>
      </c>
      <c r="AT137" s="230" t="s">
        <v>213</v>
      </c>
      <c r="AU137" s="230" t="s">
        <v>86</v>
      </c>
      <c r="AY137" s="19" t="s">
        <v>211</v>
      </c>
      <c r="BE137" s="231">
        <f>IF(O137="základní",K137,0)</f>
        <v>0</v>
      </c>
      <c r="BF137" s="231">
        <f>IF(O137="snížená",K137,0)</f>
        <v>0</v>
      </c>
      <c r="BG137" s="231">
        <f>IF(O137="zákl. přenesená",K137,0)</f>
        <v>0</v>
      </c>
      <c r="BH137" s="231">
        <f>IF(O137="sníž. přenesená",K137,0)</f>
        <v>0</v>
      </c>
      <c r="BI137" s="231">
        <f>IF(O137="nulová",K137,0)</f>
        <v>0</v>
      </c>
      <c r="BJ137" s="19" t="s">
        <v>84</v>
      </c>
      <c r="BK137" s="231">
        <f>ROUND(P137*H137,2)</f>
        <v>0</v>
      </c>
      <c r="BL137" s="19" t="s">
        <v>218</v>
      </c>
      <c r="BM137" s="230" t="s">
        <v>3873</v>
      </c>
    </row>
    <row r="138" s="2" customFormat="1">
      <c r="A138" s="40"/>
      <c r="B138" s="41"/>
      <c r="C138" s="42"/>
      <c r="D138" s="232" t="s">
        <v>220</v>
      </c>
      <c r="E138" s="42"/>
      <c r="F138" s="233" t="s">
        <v>3319</v>
      </c>
      <c r="G138" s="42"/>
      <c r="H138" s="42"/>
      <c r="I138" s="234"/>
      <c r="J138" s="234"/>
      <c r="K138" s="42"/>
      <c r="L138" s="42"/>
      <c r="M138" s="46"/>
      <c r="N138" s="235"/>
      <c r="O138" s="236"/>
      <c r="P138" s="86"/>
      <c r="Q138" s="86"/>
      <c r="R138" s="86"/>
      <c r="S138" s="86"/>
      <c r="T138" s="86"/>
      <c r="U138" s="86"/>
      <c r="V138" s="86"/>
      <c r="W138" s="86"/>
      <c r="X138" s="87"/>
      <c r="Y138" s="40"/>
      <c r="Z138" s="40"/>
      <c r="AA138" s="40"/>
      <c r="AB138" s="40"/>
      <c r="AC138" s="40"/>
      <c r="AD138" s="40"/>
      <c r="AE138" s="40"/>
      <c r="AT138" s="19" t="s">
        <v>220</v>
      </c>
      <c r="AU138" s="19" t="s">
        <v>86</v>
      </c>
    </row>
    <row r="139" s="2" customFormat="1" ht="16.5" customHeight="1">
      <c r="A139" s="40"/>
      <c r="B139" s="41"/>
      <c r="C139" s="218" t="s">
        <v>9</v>
      </c>
      <c r="D139" s="218" t="s">
        <v>213</v>
      </c>
      <c r="E139" s="219" t="s">
        <v>3320</v>
      </c>
      <c r="F139" s="220" t="s">
        <v>3321</v>
      </c>
      <c r="G139" s="221" t="s">
        <v>345</v>
      </c>
      <c r="H139" s="222">
        <v>5</v>
      </c>
      <c r="I139" s="223"/>
      <c r="J139" s="223"/>
      <c r="K139" s="224">
        <f>ROUND(P139*H139,2)</f>
        <v>0</v>
      </c>
      <c r="L139" s="220" t="s">
        <v>22</v>
      </c>
      <c r="M139" s="46"/>
      <c r="N139" s="225" t="s">
        <v>22</v>
      </c>
      <c r="O139" s="226" t="s">
        <v>46</v>
      </c>
      <c r="P139" s="227">
        <f>I139+J139</f>
        <v>0</v>
      </c>
      <c r="Q139" s="227">
        <f>ROUND(I139*H139,2)</f>
        <v>0</v>
      </c>
      <c r="R139" s="227">
        <f>ROUND(J139*H139,2)</f>
        <v>0</v>
      </c>
      <c r="S139" s="86"/>
      <c r="T139" s="228">
        <f>S139*H139</f>
        <v>0</v>
      </c>
      <c r="U139" s="228">
        <v>0</v>
      </c>
      <c r="V139" s="228">
        <f>U139*H139</f>
        <v>0</v>
      </c>
      <c r="W139" s="228">
        <v>0.010999999999999999</v>
      </c>
      <c r="X139" s="229">
        <f>W139*H139</f>
        <v>0.054999999999999993</v>
      </c>
      <c r="Y139" s="40"/>
      <c r="Z139" s="40"/>
      <c r="AA139" s="40"/>
      <c r="AB139" s="40"/>
      <c r="AC139" s="40"/>
      <c r="AD139" s="40"/>
      <c r="AE139" s="40"/>
      <c r="AR139" s="230" t="s">
        <v>218</v>
      </c>
      <c r="AT139" s="230" t="s">
        <v>213</v>
      </c>
      <c r="AU139" s="230" t="s">
        <v>86</v>
      </c>
      <c r="AY139" s="19" t="s">
        <v>211</v>
      </c>
      <c r="BE139" s="231">
        <f>IF(O139="základní",K139,0)</f>
        <v>0</v>
      </c>
      <c r="BF139" s="231">
        <f>IF(O139="snížená",K139,0)</f>
        <v>0</v>
      </c>
      <c r="BG139" s="231">
        <f>IF(O139="zákl. přenesená",K139,0)</f>
        <v>0</v>
      </c>
      <c r="BH139" s="231">
        <f>IF(O139="sníž. přenesená",K139,0)</f>
        <v>0</v>
      </c>
      <c r="BI139" s="231">
        <f>IF(O139="nulová",K139,0)</f>
        <v>0</v>
      </c>
      <c r="BJ139" s="19" t="s">
        <v>84</v>
      </c>
      <c r="BK139" s="231">
        <f>ROUND(P139*H139,2)</f>
        <v>0</v>
      </c>
      <c r="BL139" s="19" t="s">
        <v>218</v>
      </c>
      <c r="BM139" s="230" t="s">
        <v>3874</v>
      </c>
    </row>
    <row r="140" s="2" customFormat="1">
      <c r="A140" s="40"/>
      <c r="B140" s="41"/>
      <c r="C140" s="42"/>
      <c r="D140" s="232" t="s">
        <v>220</v>
      </c>
      <c r="E140" s="42"/>
      <c r="F140" s="233" t="s">
        <v>3323</v>
      </c>
      <c r="G140" s="42"/>
      <c r="H140" s="42"/>
      <c r="I140" s="234"/>
      <c r="J140" s="234"/>
      <c r="K140" s="42"/>
      <c r="L140" s="42"/>
      <c r="M140" s="46"/>
      <c r="N140" s="235"/>
      <c r="O140" s="236"/>
      <c r="P140" s="86"/>
      <c r="Q140" s="86"/>
      <c r="R140" s="86"/>
      <c r="S140" s="86"/>
      <c r="T140" s="86"/>
      <c r="U140" s="86"/>
      <c r="V140" s="86"/>
      <c r="W140" s="86"/>
      <c r="X140" s="87"/>
      <c r="Y140" s="40"/>
      <c r="Z140" s="40"/>
      <c r="AA140" s="40"/>
      <c r="AB140" s="40"/>
      <c r="AC140" s="40"/>
      <c r="AD140" s="40"/>
      <c r="AE140" s="40"/>
      <c r="AT140" s="19" t="s">
        <v>220</v>
      </c>
      <c r="AU140" s="19" t="s">
        <v>86</v>
      </c>
    </row>
    <row r="141" s="2" customFormat="1" ht="16.5" customHeight="1">
      <c r="A141" s="40"/>
      <c r="B141" s="41"/>
      <c r="C141" s="218" t="s">
        <v>302</v>
      </c>
      <c r="D141" s="218" t="s">
        <v>213</v>
      </c>
      <c r="E141" s="219" t="s">
        <v>3324</v>
      </c>
      <c r="F141" s="220" t="s">
        <v>3325</v>
      </c>
      <c r="G141" s="221" t="s">
        <v>345</v>
      </c>
      <c r="H141" s="222">
        <v>100</v>
      </c>
      <c r="I141" s="223"/>
      <c r="J141" s="223"/>
      <c r="K141" s="224">
        <f>ROUND(P141*H141,2)</f>
        <v>0</v>
      </c>
      <c r="L141" s="220" t="s">
        <v>22</v>
      </c>
      <c r="M141" s="46"/>
      <c r="N141" s="225" t="s">
        <v>22</v>
      </c>
      <c r="O141" s="226" t="s">
        <v>46</v>
      </c>
      <c r="P141" s="227">
        <f>I141+J141</f>
        <v>0</v>
      </c>
      <c r="Q141" s="227">
        <f>ROUND(I141*H141,2)</f>
        <v>0</v>
      </c>
      <c r="R141" s="227">
        <f>ROUND(J141*H141,2)</f>
        <v>0</v>
      </c>
      <c r="S141" s="86"/>
      <c r="T141" s="228">
        <f>S141*H141</f>
        <v>0</v>
      </c>
      <c r="U141" s="228">
        <v>0</v>
      </c>
      <c r="V141" s="228">
        <f>U141*H141</f>
        <v>0</v>
      </c>
      <c r="W141" s="228">
        <v>0.002</v>
      </c>
      <c r="X141" s="229">
        <f>W141*H141</f>
        <v>0.20000000000000001</v>
      </c>
      <c r="Y141" s="40"/>
      <c r="Z141" s="40"/>
      <c r="AA141" s="40"/>
      <c r="AB141" s="40"/>
      <c r="AC141" s="40"/>
      <c r="AD141" s="40"/>
      <c r="AE141" s="40"/>
      <c r="AR141" s="230" t="s">
        <v>218</v>
      </c>
      <c r="AT141" s="230" t="s">
        <v>213</v>
      </c>
      <c r="AU141" s="230" t="s">
        <v>86</v>
      </c>
      <c r="AY141" s="19" t="s">
        <v>211</v>
      </c>
      <c r="BE141" s="231">
        <f>IF(O141="základní",K141,0)</f>
        <v>0</v>
      </c>
      <c r="BF141" s="231">
        <f>IF(O141="snížená",K141,0)</f>
        <v>0</v>
      </c>
      <c r="BG141" s="231">
        <f>IF(O141="zákl. přenesená",K141,0)</f>
        <v>0</v>
      </c>
      <c r="BH141" s="231">
        <f>IF(O141="sníž. přenesená",K141,0)</f>
        <v>0</v>
      </c>
      <c r="BI141" s="231">
        <f>IF(O141="nulová",K141,0)</f>
        <v>0</v>
      </c>
      <c r="BJ141" s="19" t="s">
        <v>84</v>
      </c>
      <c r="BK141" s="231">
        <f>ROUND(P141*H141,2)</f>
        <v>0</v>
      </c>
      <c r="BL141" s="19" t="s">
        <v>218</v>
      </c>
      <c r="BM141" s="230" t="s">
        <v>3875</v>
      </c>
    </row>
    <row r="142" s="2" customFormat="1">
      <c r="A142" s="40"/>
      <c r="B142" s="41"/>
      <c r="C142" s="42"/>
      <c r="D142" s="232" t="s">
        <v>220</v>
      </c>
      <c r="E142" s="42"/>
      <c r="F142" s="233" t="s">
        <v>3327</v>
      </c>
      <c r="G142" s="42"/>
      <c r="H142" s="42"/>
      <c r="I142" s="234"/>
      <c r="J142" s="234"/>
      <c r="K142" s="42"/>
      <c r="L142" s="42"/>
      <c r="M142" s="46"/>
      <c r="N142" s="235"/>
      <c r="O142" s="236"/>
      <c r="P142" s="86"/>
      <c r="Q142" s="86"/>
      <c r="R142" s="86"/>
      <c r="S142" s="86"/>
      <c r="T142" s="86"/>
      <c r="U142" s="86"/>
      <c r="V142" s="86"/>
      <c r="W142" s="86"/>
      <c r="X142" s="87"/>
      <c r="Y142" s="40"/>
      <c r="Z142" s="40"/>
      <c r="AA142" s="40"/>
      <c r="AB142" s="40"/>
      <c r="AC142" s="40"/>
      <c r="AD142" s="40"/>
      <c r="AE142" s="40"/>
      <c r="AT142" s="19" t="s">
        <v>220</v>
      </c>
      <c r="AU142" s="19" t="s">
        <v>86</v>
      </c>
    </row>
    <row r="143" s="2" customFormat="1" ht="16.5" customHeight="1">
      <c r="A143" s="40"/>
      <c r="B143" s="41"/>
      <c r="C143" s="218" t="s">
        <v>308</v>
      </c>
      <c r="D143" s="218" t="s">
        <v>213</v>
      </c>
      <c r="E143" s="219" t="s">
        <v>3328</v>
      </c>
      <c r="F143" s="220" t="s">
        <v>3329</v>
      </c>
      <c r="G143" s="221" t="s">
        <v>345</v>
      </c>
      <c r="H143" s="222">
        <v>2</v>
      </c>
      <c r="I143" s="223"/>
      <c r="J143" s="223"/>
      <c r="K143" s="224">
        <f>ROUND(P143*H143,2)</f>
        <v>0</v>
      </c>
      <c r="L143" s="220" t="s">
        <v>22</v>
      </c>
      <c r="M143" s="46"/>
      <c r="N143" s="225" t="s">
        <v>22</v>
      </c>
      <c r="O143" s="226" t="s">
        <v>46</v>
      </c>
      <c r="P143" s="227">
        <f>I143+J143</f>
        <v>0</v>
      </c>
      <c r="Q143" s="227">
        <f>ROUND(I143*H143,2)</f>
        <v>0</v>
      </c>
      <c r="R143" s="227">
        <f>ROUND(J143*H143,2)</f>
        <v>0</v>
      </c>
      <c r="S143" s="86"/>
      <c r="T143" s="228">
        <f>S143*H143</f>
        <v>0</v>
      </c>
      <c r="U143" s="228">
        <v>2.16E-05</v>
      </c>
      <c r="V143" s="228">
        <f>U143*H143</f>
        <v>4.32E-05</v>
      </c>
      <c r="W143" s="228">
        <v>0.001</v>
      </c>
      <c r="X143" s="229">
        <f>W143*H143</f>
        <v>0.002</v>
      </c>
      <c r="Y143" s="40"/>
      <c r="Z143" s="40"/>
      <c r="AA143" s="40"/>
      <c r="AB143" s="40"/>
      <c r="AC143" s="40"/>
      <c r="AD143" s="40"/>
      <c r="AE143" s="40"/>
      <c r="AR143" s="230" t="s">
        <v>218</v>
      </c>
      <c r="AT143" s="230" t="s">
        <v>213</v>
      </c>
      <c r="AU143" s="230" t="s">
        <v>86</v>
      </c>
      <c r="AY143" s="19" t="s">
        <v>211</v>
      </c>
      <c r="BE143" s="231">
        <f>IF(O143="základní",K143,0)</f>
        <v>0</v>
      </c>
      <c r="BF143" s="231">
        <f>IF(O143="snížená",K143,0)</f>
        <v>0</v>
      </c>
      <c r="BG143" s="231">
        <f>IF(O143="zákl. přenesená",K143,0)</f>
        <v>0</v>
      </c>
      <c r="BH143" s="231">
        <f>IF(O143="sníž. přenesená",K143,0)</f>
        <v>0</v>
      </c>
      <c r="BI143" s="231">
        <f>IF(O143="nulová",K143,0)</f>
        <v>0</v>
      </c>
      <c r="BJ143" s="19" t="s">
        <v>84</v>
      </c>
      <c r="BK143" s="231">
        <f>ROUND(P143*H143,2)</f>
        <v>0</v>
      </c>
      <c r="BL143" s="19" t="s">
        <v>218</v>
      </c>
      <c r="BM143" s="230" t="s">
        <v>3876</v>
      </c>
    </row>
    <row r="144" s="2" customFormat="1">
      <c r="A144" s="40"/>
      <c r="B144" s="41"/>
      <c r="C144" s="42"/>
      <c r="D144" s="232" t="s">
        <v>220</v>
      </c>
      <c r="E144" s="42"/>
      <c r="F144" s="233" t="s">
        <v>3331</v>
      </c>
      <c r="G144" s="42"/>
      <c r="H144" s="42"/>
      <c r="I144" s="234"/>
      <c r="J144" s="234"/>
      <c r="K144" s="42"/>
      <c r="L144" s="42"/>
      <c r="M144" s="46"/>
      <c r="N144" s="235"/>
      <c r="O144" s="236"/>
      <c r="P144" s="86"/>
      <c r="Q144" s="86"/>
      <c r="R144" s="86"/>
      <c r="S144" s="86"/>
      <c r="T144" s="86"/>
      <c r="U144" s="86"/>
      <c r="V144" s="86"/>
      <c r="W144" s="86"/>
      <c r="X144" s="87"/>
      <c r="Y144" s="40"/>
      <c r="Z144" s="40"/>
      <c r="AA144" s="40"/>
      <c r="AB144" s="40"/>
      <c r="AC144" s="40"/>
      <c r="AD144" s="40"/>
      <c r="AE144" s="40"/>
      <c r="AT144" s="19" t="s">
        <v>220</v>
      </c>
      <c r="AU144" s="19" t="s">
        <v>86</v>
      </c>
    </row>
    <row r="145" s="2" customFormat="1" ht="16.5" customHeight="1">
      <c r="A145" s="40"/>
      <c r="B145" s="41"/>
      <c r="C145" s="218" t="s">
        <v>314</v>
      </c>
      <c r="D145" s="218" t="s">
        <v>213</v>
      </c>
      <c r="E145" s="219" t="s">
        <v>3332</v>
      </c>
      <c r="F145" s="220" t="s">
        <v>3333</v>
      </c>
      <c r="G145" s="221" t="s">
        <v>345</v>
      </c>
      <c r="H145" s="222">
        <v>100</v>
      </c>
      <c r="I145" s="223"/>
      <c r="J145" s="223"/>
      <c r="K145" s="224">
        <f>ROUND(P145*H145,2)</f>
        <v>0</v>
      </c>
      <c r="L145" s="220" t="s">
        <v>22</v>
      </c>
      <c r="M145" s="46"/>
      <c r="N145" s="225" t="s">
        <v>22</v>
      </c>
      <c r="O145" s="226" t="s">
        <v>46</v>
      </c>
      <c r="P145" s="227">
        <f>I145+J145</f>
        <v>0</v>
      </c>
      <c r="Q145" s="227">
        <f>ROUND(I145*H145,2)</f>
        <v>0</v>
      </c>
      <c r="R145" s="227">
        <f>ROUND(J145*H145,2)</f>
        <v>0</v>
      </c>
      <c r="S145" s="86"/>
      <c r="T145" s="228">
        <f>S145*H145</f>
        <v>0</v>
      </c>
      <c r="U145" s="228">
        <v>3.1499999999999999E-06</v>
      </c>
      <c r="V145" s="228">
        <f>U145*H145</f>
        <v>0.00031500000000000001</v>
      </c>
      <c r="W145" s="228">
        <v>0</v>
      </c>
      <c r="X145" s="229">
        <f>W145*H145</f>
        <v>0</v>
      </c>
      <c r="Y145" s="40"/>
      <c r="Z145" s="40"/>
      <c r="AA145" s="40"/>
      <c r="AB145" s="40"/>
      <c r="AC145" s="40"/>
      <c r="AD145" s="40"/>
      <c r="AE145" s="40"/>
      <c r="AR145" s="230" t="s">
        <v>218</v>
      </c>
      <c r="AT145" s="230" t="s">
        <v>213</v>
      </c>
      <c r="AU145" s="230" t="s">
        <v>86</v>
      </c>
      <c r="AY145" s="19" t="s">
        <v>211</v>
      </c>
      <c r="BE145" s="231">
        <f>IF(O145="základní",K145,0)</f>
        <v>0</v>
      </c>
      <c r="BF145" s="231">
        <f>IF(O145="snížená",K145,0)</f>
        <v>0</v>
      </c>
      <c r="BG145" s="231">
        <f>IF(O145="zákl. přenesená",K145,0)</f>
        <v>0</v>
      </c>
      <c r="BH145" s="231">
        <f>IF(O145="sníž. přenesená",K145,0)</f>
        <v>0</v>
      </c>
      <c r="BI145" s="231">
        <f>IF(O145="nulová",K145,0)</f>
        <v>0</v>
      </c>
      <c r="BJ145" s="19" t="s">
        <v>84</v>
      </c>
      <c r="BK145" s="231">
        <f>ROUND(P145*H145,2)</f>
        <v>0</v>
      </c>
      <c r="BL145" s="19" t="s">
        <v>218</v>
      </c>
      <c r="BM145" s="230" t="s">
        <v>3877</v>
      </c>
    </row>
    <row r="146" s="2" customFormat="1">
      <c r="A146" s="40"/>
      <c r="B146" s="41"/>
      <c r="C146" s="42"/>
      <c r="D146" s="232" t="s">
        <v>220</v>
      </c>
      <c r="E146" s="42"/>
      <c r="F146" s="233" t="s">
        <v>3335</v>
      </c>
      <c r="G146" s="42"/>
      <c r="H146" s="42"/>
      <c r="I146" s="234"/>
      <c r="J146" s="234"/>
      <c r="K146" s="42"/>
      <c r="L146" s="42"/>
      <c r="M146" s="46"/>
      <c r="N146" s="235"/>
      <c r="O146" s="236"/>
      <c r="P146" s="86"/>
      <c r="Q146" s="86"/>
      <c r="R146" s="86"/>
      <c r="S146" s="86"/>
      <c r="T146" s="86"/>
      <c r="U146" s="86"/>
      <c r="V146" s="86"/>
      <c r="W146" s="86"/>
      <c r="X146" s="87"/>
      <c r="Y146" s="40"/>
      <c r="Z146" s="40"/>
      <c r="AA146" s="40"/>
      <c r="AB146" s="40"/>
      <c r="AC146" s="40"/>
      <c r="AD146" s="40"/>
      <c r="AE146" s="40"/>
      <c r="AT146" s="19" t="s">
        <v>220</v>
      </c>
      <c r="AU146" s="19" t="s">
        <v>86</v>
      </c>
    </row>
    <row r="147" s="2" customFormat="1" ht="24.15" customHeight="1">
      <c r="A147" s="40"/>
      <c r="B147" s="41"/>
      <c r="C147" s="218" t="s">
        <v>318</v>
      </c>
      <c r="D147" s="218" t="s">
        <v>213</v>
      </c>
      <c r="E147" s="219" t="s">
        <v>3878</v>
      </c>
      <c r="F147" s="220" t="s">
        <v>3879</v>
      </c>
      <c r="G147" s="221" t="s">
        <v>497</v>
      </c>
      <c r="H147" s="222">
        <v>3</v>
      </c>
      <c r="I147" s="223"/>
      <c r="J147" s="223"/>
      <c r="K147" s="224">
        <f>ROUND(P147*H147,2)</f>
        <v>0</v>
      </c>
      <c r="L147" s="220" t="s">
        <v>22</v>
      </c>
      <c r="M147" s="46"/>
      <c r="N147" s="225" t="s">
        <v>22</v>
      </c>
      <c r="O147" s="226" t="s">
        <v>46</v>
      </c>
      <c r="P147" s="227">
        <f>I147+J147</f>
        <v>0</v>
      </c>
      <c r="Q147" s="227">
        <f>ROUND(I147*H147,2)</f>
        <v>0</v>
      </c>
      <c r="R147" s="227">
        <f>ROUND(J147*H147,2)</f>
        <v>0</v>
      </c>
      <c r="S147" s="86"/>
      <c r="T147" s="228">
        <f>S147*H147</f>
        <v>0</v>
      </c>
      <c r="U147" s="228">
        <v>0</v>
      </c>
      <c r="V147" s="228">
        <f>U147*H147</f>
        <v>0</v>
      </c>
      <c r="W147" s="228">
        <v>0</v>
      </c>
      <c r="X147" s="229">
        <f>W147*H147</f>
        <v>0</v>
      </c>
      <c r="Y147" s="40"/>
      <c r="Z147" s="40"/>
      <c r="AA147" s="40"/>
      <c r="AB147" s="40"/>
      <c r="AC147" s="40"/>
      <c r="AD147" s="40"/>
      <c r="AE147" s="40"/>
      <c r="AR147" s="230" t="s">
        <v>218</v>
      </c>
      <c r="AT147" s="230" t="s">
        <v>213</v>
      </c>
      <c r="AU147" s="230" t="s">
        <v>86</v>
      </c>
      <c r="AY147" s="19" t="s">
        <v>211</v>
      </c>
      <c r="BE147" s="231">
        <f>IF(O147="základní",K147,0)</f>
        <v>0</v>
      </c>
      <c r="BF147" s="231">
        <f>IF(O147="snížená",K147,0)</f>
        <v>0</v>
      </c>
      <c r="BG147" s="231">
        <f>IF(O147="zákl. přenesená",K147,0)</f>
        <v>0</v>
      </c>
      <c r="BH147" s="231">
        <f>IF(O147="sníž. přenesená",K147,0)</f>
        <v>0</v>
      </c>
      <c r="BI147" s="231">
        <f>IF(O147="nulová",K147,0)</f>
        <v>0</v>
      </c>
      <c r="BJ147" s="19" t="s">
        <v>84</v>
      </c>
      <c r="BK147" s="231">
        <f>ROUND(P147*H147,2)</f>
        <v>0</v>
      </c>
      <c r="BL147" s="19" t="s">
        <v>218</v>
      </c>
      <c r="BM147" s="230" t="s">
        <v>3880</v>
      </c>
    </row>
    <row r="148" s="2" customFormat="1">
      <c r="A148" s="40"/>
      <c r="B148" s="41"/>
      <c r="C148" s="42"/>
      <c r="D148" s="232" t="s">
        <v>220</v>
      </c>
      <c r="E148" s="42"/>
      <c r="F148" s="233" t="s">
        <v>3879</v>
      </c>
      <c r="G148" s="42"/>
      <c r="H148" s="42"/>
      <c r="I148" s="234"/>
      <c r="J148" s="234"/>
      <c r="K148" s="42"/>
      <c r="L148" s="42"/>
      <c r="M148" s="46"/>
      <c r="N148" s="235"/>
      <c r="O148" s="236"/>
      <c r="P148" s="86"/>
      <c r="Q148" s="86"/>
      <c r="R148" s="86"/>
      <c r="S148" s="86"/>
      <c r="T148" s="86"/>
      <c r="U148" s="86"/>
      <c r="V148" s="86"/>
      <c r="W148" s="86"/>
      <c r="X148" s="87"/>
      <c r="Y148" s="40"/>
      <c r="Z148" s="40"/>
      <c r="AA148" s="40"/>
      <c r="AB148" s="40"/>
      <c r="AC148" s="40"/>
      <c r="AD148" s="40"/>
      <c r="AE148" s="40"/>
      <c r="AT148" s="19" t="s">
        <v>220</v>
      </c>
      <c r="AU148" s="19" t="s">
        <v>86</v>
      </c>
    </row>
    <row r="149" s="2" customFormat="1" ht="21.75" customHeight="1">
      <c r="A149" s="40"/>
      <c r="B149" s="41"/>
      <c r="C149" s="218" t="s">
        <v>323</v>
      </c>
      <c r="D149" s="218" t="s">
        <v>213</v>
      </c>
      <c r="E149" s="219" t="s">
        <v>3881</v>
      </c>
      <c r="F149" s="220" t="s">
        <v>3882</v>
      </c>
      <c r="G149" s="221" t="s">
        <v>497</v>
      </c>
      <c r="H149" s="222">
        <v>2</v>
      </c>
      <c r="I149" s="223"/>
      <c r="J149" s="223"/>
      <c r="K149" s="224">
        <f>ROUND(P149*H149,2)</f>
        <v>0</v>
      </c>
      <c r="L149" s="220" t="s">
        <v>22</v>
      </c>
      <c r="M149" s="46"/>
      <c r="N149" s="225" t="s">
        <v>22</v>
      </c>
      <c r="O149" s="226" t="s">
        <v>46</v>
      </c>
      <c r="P149" s="227">
        <f>I149+J149</f>
        <v>0</v>
      </c>
      <c r="Q149" s="227">
        <f>ROUND(I149*H149,2)</f>
        <v>0</v>
      </c>
      <c r="R149" s="227">
        <f>ROUND(J149*H149,2)</f>
        <v>0</v>
      </c>
      <c r="S149" s="86"/>
      <c r="T149" s="228">
        <f>S149*H149</f>
        <v>0</v>
      </c>
      <c r="U149" s="228">
        <v>0</v>
      </c>
      <c r="V149" s="228">
        <f>U149*H149</f>
        <v>0</v>
      </c>
      <c r="W149" s="228">
        <v>0</v>
      </c>
      <c r="X149" s="229">
        <f>W149*H149</f>
        <v>0</v>
      </c>
      <c r="Y149" s="40"/>
      <c r="Z149" s="40"/>
      <c r="AA149" s="40"/>
      <c r="AB149" s="40"/>
      <c r="AC149" s="40"/>
      <c r="AD149" s="40"/>
      <c r="AE149" s="40"/>
      <c r="AR149" s="230" t="s">
        <v>218</v>
      </c>
      <c r="AT149" s="230" t="s">
        <v>213</v>
      </c>
      <c r="AU149" s="230" t="s">
        <v>86</v>
      </c>
      <c r="AY149" s="19" t="s">
        <v>211</v>
      </c>
      <c r="BE149" s="231">
        <f>IF(O149="základní",K149,0)</f>
        <v>0</v>
      </c>
      <c r="BF149" s="231">
        <f>IF(O149="snížená",K149,0)</f>
        <v>0</v>
      </c>
      <c r="BG149" s="231">
        <f>IF(O149="zákl. přenesená",K149,0)</f>
        <v>0</v>
      </c>
      <c r="BH149" s="231">
        <f>IF(O149="sníž. přenesená",K149,0)</f>
        <v>0</v>
      </c>
      <c r="BI149" s="231">
        <f>IF(O149="nulová",K149,0)</f>
        <v>0</v>
      </c>
      <c r="BJ149" s="19" t="s">
        <v>84</v>
      </c>
      <c r="BK149" s="231">
        <f>ROUND(P149*H149,2)</f>
        <v>0</v>
      </c>
      <c r="BL149" s="19" t="s">
        <v>218</v>
      </c>
      <c r="BM149" s="230" t="s">
        <v>3883</v>
      </c>
    </row>
    <row r="150" s="2" customFormat="1">
      <c r="A150" s="40"/>
      <c r="B150" s="41"/>
      <c r="C150" s="42"/>
      <c r="D150" s="232" t="s">
        <v>220</v>
      </c>
      <c r="E150" s="42"/>
      <c r="F150" s="233" t="s">
        <v>3882</v>
      </c>
      <c r="G150" s="42"/>
      <c r="H150" s="42"/>
      <c r="I150" s="234"/>
      <c r="J150" s="234"/>
      <c r="K150" s="42"/>
      <c r="L150" s="42"/>
      <c r="M150" s="46"/>
      <c r="N150" s="235"/>
      <c r="O150" s="236"/>
      <c r="P150" s="86"/>
      <c r="Q150" s="86"/>
      <c r="R150" s="86"/>
      <c r="S150" s="86"/>
      <c r="T150" s="86"/>
      <c r="U150" s="86"/>
      <c r="V150" s="86"/>
      <c r="W150" s="86"/>
      <c r="X150" s="87"/>
      <c r="Y150" s="40"/>
      <c r="Z150" s="40"/>
      <c r="AA150" s="40"/>
      <c r="AB150" s="40"/>
      <c r="AC150" s="40"/>
      <c r="AD150" s="40"/>
      <c r="AE150" s="40"/>
      <c r="AT150" s="19" t="s">
        <v>220</v>
      </c>
      <c r="AU150" s="19" t="s">
        <v>86</v>
      </c>
    </row>
    <row r="151" s="2" customFormat="1" ht="24.15" customHeight="1">
      <c r="A151" s="40"/>
      <c r="B151" s="41"/>
      <c r="C151" s="218" t="s">
        <v>8</v>
      </c>
      <c r="D151" s="218" t="s">
        <v>213</v>
      </c>
      <c r="E151" s="219" t="s">
        <v>3884</v>
      </c>
      <c r="F151" s="220" t="s">
        <v>3885</v>
      </c>
      <c r="G151" s="221" t="s">
        <v>497</v>
      </c>
      <c r="H151" s="222">
        <v>3</v>
      </c>
      <c r="I151" s="223"/>
      <c r="J151" s="223"/>
      <c r="K151" s="224">
        <f>ROUND(P151*H151,2)</f>
        <v>0</v>
      </c>
      <c r="L151" s="220" t="s">
        <v>22</v>
      </c>
      <c r="M151" s="46"/>
      <c r="N151" s="225" t="s">
        <v>22</v>
      </c>
      <c r="O151" s="226" t="s">
        <v>46</v>
      </c>
      <c r="P151" s="227">
        <f>I151+J151</f>
        <v>0</v>
      </c>
      <c r="Q151" s="227">
        <f>ROUND(I151*H151,2)</f>
        <v>0</v>
      </c>
      <c r="R151" s="227">
        <f>ROUND(J151*H151,2)</f>
        <v>0</v>
      </c>
      <c r="S151" s="86"/>
      <c r="T151" s="228">
        <f>S151*H151</f>
        <v>0</v>
      </c>
      <c r="U151" s="228">
        <v>0</v>
      </c>
      <c r="V151" s="228">
        <f>U151*H151</f>
        <v>0</v>
      </c>
      <c r="W151" s="228">
        <v>0</v>
      </c>
      <c r="X151" s="229">
        <f>W151*H151</f>
        <v>0</v>
      </c>
      <c r="Y151" s="40"/>
      <c r="Z151" s="40"/>
      <c r="AA151" s="40"/>
      <c r="AB151" s="40"/>
      <c r="AC151" s="40"/>
      <c r="AD151" s="40"/>
      <c r="AE151" s="40"/>
      <c r="AR151" s="230" t="s">
        <v>218</v>
      </c>
      <c r="AT151" s="230" t="s">
        <v>213</v>
      </c>
      <c r="AU151" s="230" t="s">
        <v>86</v>
      </c>
      <c r="AY151" s="19" t="s">
        <v>211</v>
      </c>
      <c r="BE151" s="231">
        <f>IF(O151="základní",K151,0)</f>
        <v>0</v>
      </c>
      <c r="BF151" s="231">
        <f>IF(O151="snížená",K151,0)</f>
        <v>0</v>
      </c>
      <c r="BG151" s="231">
        <f>IF(O151="zákl. přenesená",K151,0)</f>
        <v>0</v>
      </c>
      <c r="BH151" s="231">
        <f>IF(O151="sníž. přenesená",K151,0)</f>
        <v>0</v>
      </c>
      <c r="BI151" s="231">
        <f>IF(O151="nulová",K151,0)</f>
        <v>0</v>
      </c>
      <c r="BJ151" s="19" t="s">
        <v>84</v>
      </c>
      <c r="BK151" s="231">
        <f>ROUND(P151*H151,2)</f>
        <v>0</v>
      </c>
      <c r="BL151" s="19" t="s">
        <v>218</v>
      </c>
      <c r="BM151" s="230" t="s">
        <v>3886</v>
      </c>
    </row>
    <row r="152" s="2" customFormat="1">
      <c r="A152" s="40"/>
      <c r="B152" s="41"/>
      <c r="C152" s="42"/>
      <c r="D152" s="232" t="s">
        <v>220</v>
      </c>
      <c r="E152" s="42"/>
      <c r="F152" s="233" t="s">
        <v>3885</v>
      </c>
      <c r="G152" s="42"/>
      <c r="H152" s="42"/>
      <c r="I152" s="234"/>
      <c r="J152" s="234"/>
      <c r="K152" s="42"/>
      <c r="L152" s="42"/>
      <c r="M152" s="46"/>
      <c r="N152" s="235"/>
      <c r="O152" s="236"/>
      <c r="P152" s="86"/>
      <c r="Q152" s="86"/>
      <c r="R152" s="86"/>
      <c r="S152" s="86"/>
      <c r="T152" s="86"/>
      <c r="U152" s="86"/>
      <c r="V152" s="86"/>
      <c r="W152" s="86"/>
      <c r="X152" s="87"/>
      <c r="Y152" s="40"/>
      <c r="Z152" s="40"/>
      <c r="AA152" s="40"/>
      <c r="AB152" s="40"/>
      <c r="AC152" s="40"/>
      <c r="AD152" s="40"/>
      <c r="AE152" s="40"/>
      <c r="AT152" s="19" t="s">
        <v>220</v>
      </c>
      <c r="AU152" s="19" t="s">
        <v>86</v>
      </c>
    </row>
    <row r="153" s="2" customFormat="1" ht="24.15" customHeight="1">
      <c r="A153" s="40"/>
      <c r="B153" s="41"/>
      <c r="C153" s="218" t="s">
        <v>337</v>
      </c>
      <c r="D153" s="218" t="s">
        <v>213</v>
      </c>
      <c r="E153" s="219" t="s">
        <v>3887</v>
      </c>
      <c r="F153" s="220" t="s">
        <v>3888</v>
      </c>
      <c r="G153" s="221" t="s">
        <v>3370</v>
      </c>
      <c r="H153" s="222">
        <v>1</v>
      </c>
      <c r="I153" s="223"/>
      <c r="J153" s="223"/>
      <c r="K153" s="224">
        <f>ROUND(P153*H153,2)</f>
        <v>0</v>
      </c>
      <c r="L153" s="220" t="s">
        <v>22</v>
      </c>
      <c r="M153" s="46"/>
      <c r="N153" s="225" t="s">
        <v>22</v>
      </c>
      <c r="O153" s="226" t="s">
        <v>46</v>
      </c>
      <c r="P153" s="227">
        <f>I153+J153</f>
        <v>0</v>
      </c>
      <c r="Q153" s="227">
        <f>ROUND(I153*H153,2)</f>
        <v>0</v>
      </c>
      <c r="R153" s="227">
        <f>ROUND(J153*H153,2)</f>
        <v>0</v>
      </c>
      <c r="S153" s="86"/>
      <c r="T153" s="228">
        <f>S153*H153</f>
        <v>0</v>
      </c>
      <c r="U153" s="228">
        <v>0</v>
      </c>
      <c r="V153" s="228">
        <f>U153*H153</f>
        <v>0</v>
      </c>
      <c r="W153" s="228">
        <v>0</v>
      </c>
      <c r="X153" s="229">
        <f>W153*H153</f>
        <v>0</v>
      </c>
      <c r="Y153" s="40"/>
      <c r="Z153" s="40"/>
      <c r="AA153" s="40"/>
      <c r="AB153" s="40"/>
      <c r="AC153" s="40"/>
      <c r="AD153" s="40"/>
      <c r="AE153" s="40"/>
      <c r="AR153" s="230" t="s">
        <v>218</v>
      </c>
      <c r="AT153" s="230" t="s">
        <v>213</v>
      </c>
      <c r="AU153" s="230" t="s">
        <v>86</v>
      </c>
      <c r="AY153" s="19" t="s">
        <v>211</v>
      </c>
      <c r="BE153" s="231">
        <f>IF(O153="základní",K153,0)</f>
        <v>0</v>
      </c>
      <c r="BF153" s="231">
        <f>IF(O153="snížená",K153,0)</f>
        <v>0</v>
      </c>
      <c r="BG153" s="231">
        <f>IF(O153="zákl. přenesená",K153,0)</f>
        <v>0</v>
      </c>
      <c r="BH153" s="231">
        <f>IF(O153="sníž. přenesená",K153,0)</f>
        <v>0</v>
      </c>
      <c r="BI153" s="231">
        <f>IF(O153="nulová",K153,0)</f>
        <v>0</v>
      </c>
      <c r="BJ153" s="19" t="s">
        <v>84</v>
      </c>
      <c r="BK153" s="231">
        <f>ROUND(P153*H153,2)</f>
        <v>0</v>
      </c>
      <c r="BL153" s="19" t="s">
        <v>218</v>
      </c>
      <c r="BM153" s="230" t="s">
        <v>3889</v>
      </c>
    </row>
    <row r="154" s="2" customFormat="1">
      <c r="A154" s="40"/>
      <c r="B154" s="41"/>
      <c r="C154" s="42"/>
      <c r="D154" s="232" t="s">
        <v>220</v>
      </c>
      <c r="E154" s="42"/>
      <c r="F154" s="233" t="s">
        <v>3888</v>
      </c>
      <c r="G154" s="42"/>
      <c r="H154" s="42"/>
      <c r="I154" s="234"/>
      <c r="J154" s="234"/>
      <c r="K154" s="42"/>
      <c r="L154" s="42"/>
      <c r="M154" s="46"/>
      <c r="N154" s="235"/>
      <c r="O154" s="236"/>
      <c r="P154" s="86"/>
      <c r="Q154" s="86"/>
      <c r="R154" s="86"/>
      <c r="S154" s="86"/>
      <c r="T154" s="86"/>
      <c r="U154" s="86"/>
      <c r="V154" s="86"/>
      <c r="W154" s="86"/>
      <c r="X154" s="87"/>
      <c r="Y154" s="40"/>
      <c r="Z154" s="40"/>
      <c r="AA154" s="40"/>
      <c r="AB154" s="40"/>
      <c r="AC154" s="40"/>
      <c r="AD154" s="40"/>
      <c r="AE154" s="40"/>
      <c r="AT154" s="19" t="s">
        <v>220</v>
      </c>
      <c r="AU154" s="19" t="s">
        <v>86</v>
      </c>
    </row>
    <row r="155" s="2" customFormat="1" ht="24.15" customHeight="1">
      <c r="A155" s="40"/>
      <c r="B155" s="41"/>
      <c r="C155" s="218" t="s">
        <v>342</v>
      </c>
      <c r="D155" s="218" t="s">
        <v>213</v>
      </c>
      <c r="E155" s="219" t="s">
        <v>3890</v>
      </c>
      <c r="F155" s="220" t="s">
        <v>3891</v>
      </c>
      <c r="G155" s="221" t="s">
        <v>3370</v>
      </c>
      <c r="H155" s="222">
        <v>1</v>
      </c>
      <c r="I155" s="223"/>
      <c r="J155" s="223"/>
      <c r="K155" s="224">
        <f>ROUND(P155*H155,2)</f>
        <v>0</v>
      </c>
      <c r="L155" s="220" t="s">
        <v>22</v>
      </c>
      <c r="M155" s="46"/>
      <c r="N155" s="225" t="s">
        <v>22</v>
      </c>
      <c r="O155" s="226" t="s">
        <v>46</v>
      </c>
      <c r="P155" s="227">
        <f>I155+J155</f>
        <v>0</v>
      </c>
      <c r="Q155" s="227">
        <f>ROUND(I155*H155,2)</f>
        <v>0</v>
      </c>
      <c r="R155" s="227">
        <f>ROUND(J155*H155,2)</f>
        <v>0</v>
      </c>
      <c r="S155" s="86"/>
      <c r="T155" s="228">
        <f>S155*H155</f>
        <v>0</v>
      </c>
      <c r="U155" s="228">
        <v>0</v>
      </c>
      <c r="V155" s="228">
        <f>U155*H155</f>
        <v>0</v>
      </c>
      <c r="W155" s="228">
        <v>0</v>
      </c>
      <c r="X155" s="229">
        <f>W155*H155</f>
        <v>0</v>
      </c>
      <c r="Y155" s="40"/>
      <c r="Z155" s="40"/>
      <c r="AA155" s="40"/>
      <c r="AB155" s="40"/>
      <c r="AC155" s="40"/>
      <c r="AD155" s="40"/>
      <c r="AE155" s="40"/>
      <c r="AR155" s="230" t="s">
        <v>218</v>
      </c>
      <c r="AT155" s="230" t="s">
        <v>213</v>
      </c>
      <c r="AU155" s="230" t="s">
        <v>86</v>
      </c>
      <c r="AY155" s="19" t="s">
        <v>211</v>
      </c>
      <c r="BE155" s="231">
        <f>IF(O155="základní",K155,0)</f>
        <v>0</v>
      </c>
      <c r="BF155" s="231">
        <f>IF(O155="snížená",K155,0)</f>
        <v>0</v>
      </c>
      <c r="BG155" s="231">
        <f>IF(O155="zákl. přenesená",K155,0)</f>
        <v>0</v>
      </c>
      <c r="BH155" s="231">
        <f>IF(O155="sníž. přenesená",K155,0)</f>
        <v>0</v>
      </c>
      <c r="BI155" s="231">
        <f>IF(O155="nulová",K155,0)</f>
        <v>0</v>
      </c>
      <c r="BJ155" s="19" t="s">
        <v>84</v>
      </c>
      <c r="BK155" s="231">
        <f>ROUND(P155*H155,2)</f>
        <v>0</v>
      </c>
      <c r="BL155" s="19" t="s">
        <v>218</v>
      </c>
      <c r="BM155" s="230" t="s">
        <v>3892</v>
      </c>
    </row>
    <row r="156" s="2" customFormat="1">
      <c r="A156" s="40"/>
      <c r="B156" s="41"/>
      <c r="C156" s="42"/>
      <c r="D156" s="232" t="s">
        <v>220</v>
      </c>
      <c r="E156" s="42"/>
      <c r="F156" s="233" t="s">
        <v>3891</v>
      </c>
      <c r="G156" s="42"/>
      <c r="H156" s="42"/>
      <c r="I156" s="234"/>
      <c r="J156" s="234"/>
      <c r="K156" s="42"/>
      <c r="L156" s="42"/>
      <c r="M156" s="46"/>
      <c r="N156" s="235"/>
      <c r="O156" s="236"/>
      <c r="P156" s="86"/>
      <c r="Q156" s="86"/>
      <c r="R156" s="86"/>
      <c r="S156" s="86"/>
      <c r="T156" s="86"/>
      <c r="U156" s="86"/>
      <c r="V156" s="86"/>
      <c r="W156" s="86"/>
      <c r="X156" s="87"/>
      <c r="Y156" s="40"/>
      <c r="Z156" s="40"/>
      <c r="AA156" s="40"/>
      <c r="AB156" s="40"/>
      <c r="AC156" s="40"/>
      <c r="AD156" s="40"/>
      <c r="AE156" s="40"/>
      <c r="AT156" s="19" t="s">
        <v>220</v>
      </c>
      <c r="AU156" s="19" t="s">
        <v>86</v>
      </c>
    </row>
    <row r="157" s="12" customFormat="1" ht="22.8" customHeight="1">
      <c r="A157" s="12"/>
      <c r="B157" s="201"/>
      <c r="C157" s="202"/>
      <c r="D157" s="203" t="s">
        <v>76</v>
      </c>
      <c r="E157" s="216" t="s">
        <v>400</v>
      </c>
      <c r="F157" s="216" t="s">
        <v>401</v>
      </c>
      <c r="G157" s="202"/>
      <c r="H157" s="202"/>
      <c r="I157" s="205"/>
      <c r="J157" s="205"/>
      <c r="K157" s="217">
        <f>BK157</f>
        <v>0</v>
      </c>
      <c r="L157" s="202"/>
      <c r="M157" s="207"/>
      <c r="N157" s="208"/>
      <c r="O157" s="209"/>
      <c r="P157" s="209"/>
      <c r="Q157" s="210">
        <f>SUM(Q158:Q167)</f>
        <v>0</v>
      </c>
      <c r="R157" s="210">
        <f>SUM(R158:R167)</f>
        <v>0</v>
      </c>
      <c r="S157" s="209"/>
      <c r="T157" s="211">
        <f>SUM(T158:T167)</f>
        <v>0</v>
      </c>
      <c r="U157" s="209"/>
      <c r="V157" s="211">
        <f>SUM(V158:V167)</f>
        <v>0</v>
      </c>
      <c r="W157" s="209"/>
      <c r="X157" s="212">
        <f>SUM(X158:X167)</f>
        <v>0</v>
      </c>
      <c r="Y157" s="12"/>
      <c r="Z157" s="12"/>
      <c r="AA157" s="12"/>
      <c r="AB157" s="12"/>
      <c r="AC157" s="12"/>
      <c r="AD157" s="12"/>
      <c r="AE157" s="12"/>
      <c r="AR157" s="213" t="s">
        <v>84</v>
      </c>
      <c r="AT157" s="214" t="s">
        <v>76</v>
      </c>
      <c r="AU157" s="214" t="s">
        <v>84</v>
      </c>
      <c r="AY157" s="213" t="s">
        <v>211</v>
      </c>
      <c r="BK157" s="215">
        <f>SUM(BK158:BK167)</f>
        <v>0</v>
      </c>
    </row>
    <row r="158" s="2" customFormat="1" ht="16.5" customHeight="1">
      <c r="A158" s="40"/>
      <c r="B158" s="41"/>
      <c r="C158" s="218" t="s">
        <v>349</v>
      </c>
      <c r="D158" s="218" t="s">
        <v>213</v>
      </c>
      <c r="E158" s="219" t="s">
        <v>3337</v>
      </c>
      <c r="F158" s="220" t="s">
        <v>3338</v>
      </c>
      <c r="G158" s="221" t="s">
        <v>249</v>
      </c>
      <c r="H158" s="222">
        <v>0.45700000000000002</v>
      </c>
      <c r="I158" s="223"/>
      <c r="J158" s="223"/>
      <c r="K158" s="224">
        <f>ROUND(P158*H158,2)</f>
        <v>0</v>
      </c>
      <c r="L158" s="220" t="s">
        <v>22</v>
      </c>
      <c r="M158" s="46"/>
      <c r="N158" s="225" t="s">
        <v>22</v>
      </c>
      <c r="O158" s="226" t="s">
        <v>46</v>
      </c>
      <c r="P158" s="227">
        <f>I158+J158</f>
        <v>0</v>
      </c>
      <c r="Q158" s="227">
        <f>ROUND(I158*H158,2)</f>
        <v>0</v>
      </c>
      <c r="R158" s="227">
        <f>ROUND(J158*H158,2)</f>
        <v>0</v>
      </c>
      <c r="S158" s="86"/>
      <c r="T158" s="228">
        <f>S158*H158</f>
        <v>0</v>
      </c>
      <c r="U158" s="228">
        <v>0</v>
      </c>
      <c r="V158" s="228">
        <f>U158*H158</f>
        <v>0</v>
      </c>
      <c r="W158" s="228">
        <v>0</v>
      </c>
      <c r="X158" s="229">
        <f>W158*H158</f>
        <v>0</v>
      </c>
      <c r="Y158" s="40"/>
      <c r="Z158" s="40"/>
      <c r="AA158" s="40"/>
      <c r="AB158" s="40"/>
      <c r="AC158" s="40"/>
      <c r="AD158" s="40"/>
      <c r="AE158" s="40"/>
      <c r="AR158" s="230" t="s">
        <v>218</v>
      </c>
      <c r="AT158" s="230" t="s">
        <v>213</v>
      </c>
      <c r="AU158" s="230" t="s">
        <v>86</v>
      </c>
      <c r="AY158" s="19" t="s">
        <v>211</v>
      </c>
      <c r="BE158" s="231">
        <f>IF(O158="základní",K158,0)</f>
        <v>0</v>
      </c>
      <c r="BF158" s="231">
        <f>IF(O158="snížená",K158,0)</f>
        <v>0</v>
      </c>
      <c r="BG158" s="231">
        <f>IF(O158="zákl. přenesená",K158,0)</f>
        <v>0</v>
      </c>
      <c r="BH158" s="231">
        <f>IF(O158="sníž. přenesená",K158,0)</f>
        <v>0</v>
      </c>
      <c r="BI158" s="231">
        <f>IF(O158="nulová",K158,0)</f>
        <v>0</v>
      </c>
      <c r="BJ158" s="19" t="s">
        <v>84</v>
      </c>
      <c r="BK158" s="231">
        <f>ROUND(P158*H158,2)</f>
        <v>0</v>
      </c>
      <c r="BL158" s="19" t="s">
        <v>218</v>
      </c>
      <c r="BM158" s="230" t="s">
        <v>3893</v>
      </c>
    </row>
    <row r="159" s="2" customFormat="1">
      <c r="A159" s="40"/>
      <c r="B159" s="41"/>
      <c r="C159" s="42"/>
      <c r="D159" s="232" t="s">
        <v>220</v>
      </c>
      <c r="E159" s="42"/>
      <c r="F159" s="233" t="s">
        <v>3340</v>
      </c>
      <c r="G159" s="42"/>
      <c r="H159" s="42"/>
      <c r="I159" s="234"/>
      <c r="J159" s="234"/>
      <c r="K159" s="42"/>
      <c r="L159" s="42"/>
      <c r="M159" s="46"/>
      <c r="N159" s="235"/>
      <c r="O159" s="236"/>
      <c r="P159" s="86"/>
      <c r="Q159" s="86"/>
      <c r="R159" s="86"/>
      <c r="S159" s="86"/>
      <c r="T159" s="86"/>
      <c r="U159" s="86"/>
      <c r="V159" s="86"/>
      <c r="W159" s="86"/>
      <c r="X159" s="87"/>
      <c r="Y159" s="40"/>
      <c r="Z159" s="40"/>
      <c r="AA159" s="40"/>
      <c r="AB159" s="40"/>
      <c r="AC159" s="40"/>
      <c r="AD159" s="40"/>
      <c r="AE159" s="40"/>
      <c r="AT159" s="19" t="s">
        <v>220</v>
      </c>
      <c r="AU159" s="19" t="s">
        <v>86</v>
      </c>
    </row>
    <row r="160" s="2" customFormat="1" ht="16.5" customHeight="1">
      <c r="A160" s="40"/>
      <c r="B160" s="41"/>
      <c r="C160" s="218" t="s">
        <v>356</v>
      </c>
      <c r="D160" s="218" t="s">
        <v>213</v>
      </c>
      <c r="E160" s="219" t="s">
        <v>3346</v>
      </c>
      <c r="F160" s="220" t="s">
        <v>3347</v>
      </c>
      <c r="G160" s="221" t="s">
        <v>249</v>
      </c>
      <c r="H160" s="222">
        <v>0.45700000000000002</v>
      </c>
      <c r="I160" s="223"/>
      <c r="J160" s="223"/>
      <c r="K160" s="224">
        <f>ROUND(P160*H160,2)</f>
        <v>0</v>
      </c>
      <c r="L160" s="220" t="s">
        <v>22</v>
      </c>
      <c r="M160" s="46"/>
      <c r="N160" s="225" t="s">
        <v>22</v>
      </c>
      <c r="O160" s="226" t="s">
        <v>46</v>
      </c>
      <c r="P160" s="227">
        <f>I160+J160</f>
        <v>0</v>
      </c>
      <c r="Q160" s="227">
        <f>ROUND(I160*H160,2)</f>
        <v>0</v>
      </c>
      <c r="R160" s="227">
        <f>ROUND(J160*H160,2)</f>
        <v>0</v>
      </c>
      <c r="S160" s="86"/>
      <c r="T160" s="228">
        <f>S160*H160</f>
        <v>0</v>
      </c>
      <c r="U160" s="228">
        <v>0</v>
      </c>
      <c r="V160" s="228">
        <f>U160*H160</f>
        <v>0</v>
      </c>
      <c r="W160" s="228">
        <v>0</v>
      </c>
      <c r="X160" s="229">
        <f>W160*H160</f>
        <v>0</v>
      </c>
      <c r="Y160" s="40"/>
      <c r="Z160" s="40"/>
      <c r="AA160" s="40"/>
      <c r="AB160" s="40"/>
      <c r="AC160" s="40"/>
      <c r="AD160" s="40"/>
      <c r="AE160" s="40"/>
      <c r="AR160" s="230" t="s">
        <v>218</v>
      </c>
      <c r="AT160" s="230" t="s">
        <v>213</v>
      </c>
      <c r="AU160" s="230" t="s">
        <v>86</v>
      </c>
      <c r="AY160" s="19" t="s">
        <v>211</v>
      </c>
      <c r="BE160" s="231">
        <f>IF(O160="základní",K160,0)</f>
        <v>0</v>
      </c>
      <c r="BF160" s="231">
        <f>IF(O160="snížená",K160,0)</f>
        <v>0</v>
      </c>
      <c r="BG160" s="231">
        <f>IF(O160="zákl. přenesená",K160,0)</f>
        <v>0</v>
      </c>
      <c r="BH160" s="231">
        <f>IF(O160="sníž. přenesená",K160,0)</f>
        <v>0</v>
      </c>
      <c r="BI160" s="231">
        <f>IF(O160="nulová",K160,0)</f>
        <v>0</v>
      </c>
      <c r="BJ160" s="19" t="s">
        <v>84</v>
      </c>
      <c r="BK160" s="231">
        <f>ROUND(P160*H160,2)</f>
        <v>0</v>
      </c>
      <c r="BL160" s="19" t="s">
        <v>218</v>
      </c>
      <c r="BM160" s="230" t="s">
        <v>3894</v>
      </c>
    </row>
    <row r="161" s="2" customFormat="1">
      <c r="A161" s="40"/>
      <c r="B161" s="41"/>
      <c r="C161" s="42"/>
      <c r="D161" s="232" t="s">
        <v>220</v>
      </c>
      <c r="E161" s="42"/>
      <c r="F161" s="233" t="s">
        <v>3347</v>
      </c>
      <c r="G161" s="42"/>
      <c r="H161" s="42"/>
      <c r="I161" s="234"/>
      <c r="J161" s="234"/>
      <c r="K161" s="42"/>
      <c r="L161" s="42"/>
      <c r="M161" s="46"/>
      <c r="N161" s="235"/>
      <c r="O161" s="236"/>
      <c r="P161" s="86"/>
      <c r="Q161" s="86"/>
      <c r="R161" s="86"/>
      <c r="S161" s="86"/>
      <c r="T161" s="86"/>
      <c r="U161" s="86"/>
      <c r="V161" s="86"/>
      <c r="W161" s="86"/>
      <c r="X161" s="87"/>
      <c r="Y161" s="40"/>
      <c r="Z161" s="40"/>
      <c r="AA161" s="40"/>
      <c r="AB161" s="40"/>
      <c r="AC161" s="40"/>
      <c r="AD161" s="40"/>
      <c r="AE161" s="40"/>
      <c r="AT161" s="19" t="s">
        <v>220</v>
      </c>
      <c r="AU161" s="19" t="s">
        <v>86</v>
      </c>
    </row>
    <row r="162" s="2" customFormat="1" ht="16.5" customHeight="1">
      <c r="A162" s="40"/>
      <c r="B162" s="41"/>
      <c r="C162" s="218" t="s">
        <v>362</v>
      </c>
      <c r="D162" s="218" t="s">
        <v>213</v>
      </c>
      <c r="E162" s="219" t="s">
        <v>3349</v>
      </c>
      <c r="F162" s="220" t="s">
        <v>3350</v>
      </c>
      <c r="G162" s="221" t="s">
        <v>249</v>
      </c>
      <c r="H162" s="222">
        <v>0.45700000000000002</v>
      </c>
      <c r="I162" s="223"/>
      <c r="J162" s="223"/>
      <c r="K162" s="224">
        <f>ROUND(P162*H162,2)</f>
        <v>0</v>
      </c>
      <c r="L162" s="220" t="s">
        <v>22</v>
      </c>
      <c r="M162" s="46"/>
      <c r="N162" s="225" t="s">
        <v>22</v>
      </c>
      <c r="O162" s="226" t="s">
        <v>46</v>
      </c>
      <c r="P162" s="227">
        <f>I162+J162</f>
        <v>0</v>
      </c>
      <c r="Q162" s="227">
        <f>ROUND(I162*H162,2)</f>
        <v>0</v>
      </c>
      <c r="R162" s="227">
        <f>ROUND(J162*H162,2)</f>
        <v>0</v>
      </c>
      <c r="S162" s="86"/>
      <c r="T162" s="228">
        <f>S162*H162</f>
        <v>0</v>
      </c>
      <c r="U162" s="228">
        <v>0</v>
      </c>
      <c r="V162" s="228">
        <f>U162*H162</f>
        <v>0</v>
      </c>
      <c r="W162" s="228">
        <v>0</v>
      </c>
      <c r="X162" s="229">
        <f>W162*H162</f>
        <v>0</v>
      </c>
      <c r="Y162" s="40"/>
      <c r="Z162" s="40"/>
      <c r="AA162" s="40"/>
      <c r="AB162" s="40"/>
      <c r="AC162" s="40"/>
      <c r="AD162" s="40"/>
      <c r="AE162" s="40"/>
      <c r="AR162" s="230" t="s">
        <v>218</v>
      </c>
      <c r="AT162" s="230" t="s">
        <v>213</v>
      </c>
      <c r="AU162" s="230" t="s">
        <v>86</v>
      </c>
      <c r="AY162" s="19" t="s">
        <v>211</v>
      </c>
      <c r="BE162" s="231">
        <f>IF(O162="základní",K162,0)</f>
        <v>0</v>
      </c>
      <c r="BF162" s="231">
        <f>IF(O162="snížená",K162,0)</f>
        <v>0</v>
      </c>
      <c r="BG162" s="231">
        <f>IF(O162="zákl. přenesená",K162,0)</f>
        <v>0</v>
      </c>
      <c r="BH162" s="231">
        <f>IF(O162="sníž. přenesená",K162,0)</f>
        <v>0</v>
      </c>
      <c r="BI162" s="231">
        <f>IF(O162="nulová",K162,0)</f>
        <v>0</v>
      </c>
      <c r="BJ162" s="19" t="s">
        <v>84</v>
      </c>
      <c r="BK162" s="231">
        <f>ROUND(P162*H162,2)</f>
        <v>0</v>
      </c>
      <c r="BL162" s="19" t="s">
        <v>218</v>
      </c>
      <c r="BM162" s="230" t="s">
        <v>3895</v>
      </c>
    </row>
    <row r="163" s="2" customFormat="1">
      <c r="A163" s="40"/>
      <c r="B163" s="41"/>
      <c r="C163" s="42"/>
      <c r="D163" s="232" t="s">
        <v>220</v>
      </c>
      <c r="E163" s="42"/>
      <c r="F163" s="233" t="s">
        <v>3352</v>
      </c>
      <c r="G163" s="42"/>
      <c r="H163" s="42"/>
      <c r="I163" s="234"/>
      <c r="J163" s="234"/>
      <c r="K163" s="42"/>
      <c r="L163" s="42"/>
      <c r="M163" s="46"/>
      <c r="N163" s="235"/>
      <c r="O163" s="236"/>
      <c r="P163" s="86"/>
      <c r="Q163" s="86"/>
      <c r="R163" s="86"/>
      <c r="S163" s="86"/>
      <c r="T163" s="86"/>
      <c r="U163" s="86"/>
      <c r="V163" s="86"/>
      <c r="W163" s="86"/>
      <c r="X163" s="87"/>
      <c r="Y163" s="40"/>
      <c r="Z163" s="40"/>
      <c r="AA163" s="40"/>
      <c r="AB163" s="40"/>
      <c r="AC163" s="40"/>
      <c r="AD163" s="40"/>
      <c r="AE163" s="40"/>
      <c r="AT163" s="19" t="s">
        <v>220</v>
      </c>
      <c r="AU163" s="19" t="s">
        <v>86</v>
      </c>
    </row>
    <row r="164" s="2" customFormat="1" ht="16.5" customHeight="1">
      <c r="A164" s="40"/>
      <c r="B164" s="41"/>
      <c r="C164" s="218" t="s">
        <v>368</v>
      </c>
      <c r="D164" s="218" t="s">
        <v>213</v>
      </c>
      <c r="E164" s="219" t="s">
        <v>408</v>
      </c>
      <c r="F164" s="220" t="s">
        <v>409</v>
      </c>
      <c r="G164" s="221" t="s">
        <v>249</v>
      </c>
      <c r="H164" s="222">
        <v>9.1400000000000006</v>
      </c>
      <c r="I164" s="223"/>
      <c r="J164" s="223"/>
      <c r="K164" s="224">
        <f>ROUND(P164*H164,2)</f>
        <v>0</v>
      </c>
      <c r="L164" s="220" t="s">
        <v>22</v>
      </c>
      <c r="M164" s="46"/>
      <c r="N164" s="225" t="s">
        <v>22</v>
      </c>
      <c r="O164" s="226" t="s">
        <v>46</v>
      </c>
      <c r="P164" s="227">
        <f>I164+J164</f>
        <v>0</v>
      </c>
      <c r="Q164" s="227">
        <f>ROUND(I164*H164,2)</f>
        <v>0</v>
      </c>
      <c r="R164" s="227">
        <f>ROUND(J164*H164,2)</f>
        <v>0</v>
      </c>
      <c r="S164" s="86"/>
      <c r="T164" s="228">
        <f>S164*H164</f>
        <v>0</v>
      </c>
      <c r="U164" s="228">
        <v>0</v>
      </c>
      <c r="V164" s="228">
        <f>U164*H164</f>
        <v>0</v>
      </c>
      <c r="W164" s="228">
        <v>0</v>
      </c>
      <c r="X164" s="229">
        <f>W164*H164</f>
        <v>0</v>
      </c>
      <c r="Y164" s="40"/>
      <c r="Z164" s="40"/>
      <c r="AA164" s="40"/>
      <c r="AB164" s="40"/>
      <c r="AC164" s="40"/>
      <c r="AD164" s="40"/>
      <c r="AE164" s="40"/>
      <c r="AR164" s="230" t="s">
        <v>218</v>
      </c>
      <c r="AT164" s="230" t="s">
        <v>213</v>
      </c>
      <c r="AU164" s="230" t="s">
        <v>86</v>
      </c>
      <c r="AY164" s="19" t="s">
        <v>211</v>
      </c>
      <c r="BE164" s="231">
        <f>IF(O164="základní",K164,0)</f>
        <v>0</v>
      </c>
      <c r="BF164" s="231">
        <f>IF(O164="snížená",K164,0)</f>
        <v>0</v>
      </c>
      <c r="BG164" s="231">
        <f>IF(O164="zákl. přenesená",K164,0)</f>
        <v>0</v>
      </c>
      <c r="BH164" s="231">
        <f>IF(O164="sníž. přenesená",K164,0)</f>
        <v>0</v>
      </c>
      <c r="BI164" s="231">
        <f>IF(O164="nulová",K164,0)</f>
        <v>0</v>
      </c>
      <c r="BJ164" s="19" t="s">
        <v>84</v>
      </c>
      <c r="BK164" s="231">
        <f>ROUND(P164*H164,2)</f>
        <v>0</v>
      </c>
      <c r="BL164" s="19" t="s">
        <v>218</v>
      </c>
      <c r="BM164" s="230" t="s">
        <v>3896</v>
      </c>
    </row>
    <row r="165" s="2" customFormat="1">
      <c r="A165" s="40"/>
      <c r="B165" s="41"/>
      <c r="C165" s="42"/>
      <c r="D165" s="232" t="s">
        <v>220</v>
      </c>
      <c r="E165" s="42"/>
      <c r="F165" s="233" t="s">
        <v>411</v>
      </c>
      <c r="G165" s="42"/>
      <c r="H165" s="42"/>
      <c r="I165" s="234"/>
      <c r="J165" s="234"/>
      <c r="K165" s="42"/>
      <c r="L165" s="42"/>
      <c r="M165" s="46"/>
      <c r="N165" s="235"/>
      <c r="O165" s="236"/>
      <c r="P165" s="86"/>
      <c r="Q165" s="86"/>
      <c r="R165" s="86"/>
      <c r="S165" s="86"/>
      <c r="T165" s="86"/>
      <c r="U165" s="86"/>
      <c r="V165" s="86"/>
      <c r="W165" s="86"/>
      <c r="X165" s="87"/>
      <c r="Y165" s="40"/>
      <c r="Z165" s="40"/>
      <c r="AA165" s="40"/>
      <c r="AB165" s="40"/>
      <c r="AC165" s="40"/>
      <c r="AD165" s="40"/>
      <c r="AE165" s="40"/>
      <c r="AT165" s="19" t="s">
        <v>220</v>
      </c>
      <c r="AU165" s="19" t="s">
        <v>86</v>
      </c>
    </row>
    <row r="166" s="2" customFormat="1" ht="16.5" customHeight="1">
      <c r="A166" s="40"/>
      <c r="B166" s="41"/>
      <c r="C166" s="218" t="s">
        <v>374</v>
      </c>
      <c r="D166" s="218" t="s">
        <v>213</v>
      </c>
      <c r="E166" s="219" t="s">
        <v>3354</v>
      </c>
      <c r="F166" s="220" t="s">
        <v>3355</v>
      </c>
      <c r="G166" s="221" t="s">
        <v>249</v>
      </c>
      <c r="H166" s="222">
        <v>0.45700000000000002</v>
      </c>
      <c r="I166" s="223"/>
      <c r="J166" s="223"/>
      <c r="K166" s="224">
        <f>ROUND(P166*H166,2)</f>
        <v>0</v>
      </c>
      <c r="L166" s="220" t="s">
        <v>22</v>
      </c>
      <c r="M166" s="46"/>
      <c r="N166" s="225" t="s">
        <v>22</v>
      </c>
      <c r="O166" s="226" t="s">
        <v>46</v>
      </c>
      <c r="P166" s="227">
        <f>I166+J166</f>
        <v>0</v>
      </c>
      <c r="Q166" s="227">
        <f>ROUND(I166*H166,2)</f>
        <v>0</v>
      </c>
      <c r="R166" s="227">
        <f>ROUND(J166*H166,2)</f>
        <v>0</v>
      </c>
      <c r="S166" s="86"/>
      <c r="T166" s="228">
        <f>S166*H166</f>
        <v>0</v>
      </c>
      <c r="U166" s="228">
        <v>0</v>
      </c>
      <c r="V166" s="228">
        <f>U166*H166</f>
        <v>0</v>
      </c>
      <c r="W166" s="228">
        <v>0</v>
      </c>
      <c r="X166" s="229">
        <f>W166*H166</f>
        <v>0</v>
      </c>
      <c r="Y166" s="40"/>
      <c r="Z166" s="40"/>
      <c r="AA166" s="40"/>
      <c r="AB166" s="40"/>
      <c r="AC166" s="40"/>
      <c r="AD166" s="40"/>
      <c r="AE166" s="40"/>
      <c r="AR166" s="230" t="s">
        <v>218</v>
      </c>
      <c r="AT166" s="230" t="s">
        <v>213</v>
      </c>
      <c r="AU166" s="230" t="s">
        <v>86</v>
      </c>
      <c r="AY166" s="19" t="s">
        <v>211</v>
      </c>
      <c r="BE166" s="231">
        <f>IF(O166="základní",K166,0)</f>
        <v>0</v>
      </c>
      <c r="BF166" s="231">
        <f>IF(O166="snížená",K166,0)</f>
        <v>0</v>
      </c>
      <c r="BG166" s="231">
        <f>IF(O166="zákl. přenesená",K166,0)</f>
        <v>0</v>
      </c>
      <c r="BH166" s="231">
        <f>IF(O166="sníž. přenesená",K166,0)</f>
        <v>0</v>
      </c>
      <c r="BI166" s="231">
        <f>IF(O166="nulová",K166,0)</f>
        <v>0</v>
      </c>
      <c r="BJ166" s="19" t="s">
        <v>84</v>
      </c>
      <c r="BK166" s="231">
        <f>ROUND(P166*H166,2)</f>
        <v>0</v>
      </c>
      <c r="BL166" s="19" t="s">
        <v>218</v>
      </c>
      <c r="BM166" s="230" t="s">
        <v>3897</v>
      </c>
    </row>
    <row r="167" s="2" customFormat="1">
      <c r="A167" s="40"/>
      <c r="B167" s="41"/>
      <c r="C167" s="42"/>
      <c r="D167" s="232" t="s">
        <v>220</v>
      </c>
      <c r="E167" s="42"/>
      <c r="F167" s="233" t="s">
        <v>3355</v>
      </c>
      <c r="G167" s="42"/>
      <c r="H167" s="42"/>
      <c r="I167" s="234"/>
      <c r="J167" s="234"/>
      <c r="K167" s="42"/>
      <c r="L167" s="42"/>
      <c r="M167" s="46"/>
      <c r="N167" s="235"/>
      <c r="O167" s="236"/>
      <c r="P167" s="86"/>
      <c r="Q167" s="86"/>
      <c r="R167" s="86"/>
      <c r="S167" s="86"/>
      <c r="T167" s="86"/>
      <c r="U167" s="86"/>
      <c r="V167" s="86"/>
      <c r="W167" s="86"/>
      <c r="X167" s="87"/>
      <c r="Y167" s="40"/>
      <c r="Z167" s="40"/>
      <c r="AA167" s="40"/>
      <c r="AB167" s="40"/>
      <c r="AC167" s="40"/>
      <c r="AD167" s="40"/>
      <c r="AE167" s="40"/>
      <c r="AT167" s="19" t="s">
        <v>220</v>
      </c>
      <c r="AU167" s="19" t="s">
        <v>86</v>
      </c>
    </row>
    <row r="168" s="12" customFormat="1" ht="22.8" customHeight="1">
      <c r="A168" s="12"/>
      <c r="B168" s="201"/>
      <c r="C168" s="202"/>
      <c r="D168" s="203" t="s">
        <v>76</v>
      </c>
      <c r="E168" s="216" t="s">
        <v>434</v>
      </c>
      <c r="F168" s="216" t="s">
        <v>435</v>
      </c>
      <c r="G168" s="202"/>
      <c r="H168" s="202"/>
      <c r="I168" s="205"/>
      <c r="J168" s="205"/>
      <c r="K168" s="217">
        <f>BK168</f>
        <v>0</v>
      </c>
      <c r="L168" s="202"/>
      <c r="M168" s="207"/>
      <c r="N168" s="208"/>
      <c r="O168" s="209"/>
      <c r="P168" s="209"/>
      <c r="Q168" s="210">
        <f>SUM(Q169:Q176)</f>
        <v>0</v>
      </c>
      <c r="R168" s="210">
        <f>SUM(R169:R176)</f>
        <v>0</v>
      </c>
      <c r="S168" s="209"/>
      <c r="T168" s="211">
        <f>SUM(T169:T176)</f>
        <v>0</v>
      </c>
      <c r="U168" s="209"/>
      <c r="V168" s="211">
        <f>SUM(V169:V176)</f>
        <v>0.0012999999999999999</v>
      </c>
      <c r="W168" s="209"/>
      <c r="X168" s="212">
        <f>SUM(X169:X176)</f>
        <v>0</v>
      </c>
      <c r="Y168" s="12"/>
      <c r="Z168" s="12"/>
      <c r="AA168" s="12"/>
      <c r="AB168" s="12"/>
      <c r="AC168" s="12"/>
      <c r="AD168" s="12"/>
      <c r="AE168" s="12"/>
      <c r="AR168" s="213" t="s">
        <v>84</v>
      </c>
      <c r="AT168" s="214" t="s">
        <v>76</v>
      </c>
      <c r="AU168" s="214" t="s">
        <v>84</v>
      </c>
      <c r="AY168" s="213" t="s">
        <v>211</v>
      </c>
      <c r="BK168" s="215">
        <f>SUM(BK169:BK176)</f>
        <v>0</v>
      </c>
    </row>
    <row r="169" s="2" customFormat="1" ht="16.5" customHeight="1">
      <c r="A169" s="40"/>
      <c r="B169" s="41"/>
      <c r="C169" s="218" t="s">
        <v>380</v>
      </c>
      <c r="D169" s="218" t="s">
        <v>213</v>
      </c>
      <c r="E169" s="219" t="s">
        <v>3357</v>
      </c>
      <c r="F169" s="220" t="s">
        <v>3358</v>
      </c>
      <c r="G169" s="221" t="s">
        <v>249</v>
      </c>
      <c r="H169" s="222">
        <v>2</v>
      </c>
      <c r="I169" s="223"/>
      <c r="J169" s="223"/>
      <c r="K169" s="224">
        <f>ROUND(P169*H169,2)</f>
        <v>0</v>
      </c>
      <c r="L169" s="220" t="s">
        <v>22</v>
      </c>
      <c r="M169" s="46"/>
      <c r="N169" s="225" t="s">
        <v>22</v>
      </c>
      <c r="O169" s="226" t="s">
        <v>46</v>
      </c>
      <c r="P169" s="227">
        <f>I169+J169</f>
        <v>0</v>
      </c>
      <c r="Q169" s="227">
        <f>ROUND(I169*H169,2)</f>
        <v>0</v>
      </c>
      <c r="R169" s="227">
        <f>ROUND(J169*H169,2)</f>
        <v>0</v>
      </c>
      <c r="S169" s="86"/>
      <c r="T169" s="228">
        <f>S169*H169</f>
        <v>0</v>
      </c>
      <c r="U169" s="228">
        <v>0</v>
      </c>
      <c r="V169" s="228">
        <f>U169*H169</f>
        <v>0</v>
      </c>
      <c r="W169" s="228">
        <v>0</v>
      </c>
      <c r="X169" s="229">
        <f>W169*H169</f>
        <v>0</v>
      </c>
      <c r="Y169" s="40"/>
      <c r="Z169" s="40"/>
      <c r="AA169" s="40"/>
      <c r="AB169" s="40"/>
      <c r="AC169" s="40"/>
      <c r="AD169" s="40"/>
      <c r="AE169" s="40"/>
      <c r="AR169" s="230" t="s">
        <v>218</v>
      </c>
      <c r="AT169" s="230" t="s">
        <v>213</v>
      </c>
      <c r="AU169" s="230" t="s">
        <v>86</v>
      </c>
      <c r="AY169" s="19" t="s">
        <v>211</v>
      </c>
      <c r="BE169" s="231">
        <f>IF(O169="základní",K169,0)</f>
        <v>0</v>
      </c>
      <c r="BF169" s="231">
        <f>IF(O169="snížená",K169,0)</f>
        <v>0</v>
      </c>
      <c r="BG169" s="231">
        <f>IF(O169="zákl. přenesená",K169,0)</f>
        <v>0</v>
      </c>
      <c r="BH169" s="231">
        <f>IF(O169="sníž. přenesená",K169,0)</f>
        <v>0</v>
      </c>
      <c r="BI169" s="231">
        <f>IF(O169="nulová",K169,0)</f>
        <v>0</v>
      </c>
      <c r="BJ169" s="19" t="s">
        <v>84</v>
      </c>
      <c r="BK169" s="231">
        <f>ROUND(P169*H169,2)</f>
        <v>0</v>
      </c>
      <c r="BL169" s="19" t="s">
        <v>218</v>
      </c>
      <c r="BM169" s="230" t="s">
        <v>3898</v>
      </c>
    </row>
    <row r="170" s="2" customFormat="1">
      <c r="A170" s="40"/>
      <c r="B170" s="41"/>
      <c r="C170" s="42"/>
      <c r="D170" s="232" t="s">
        <v>220</v>
      </c>
      <c r="E170" s="42"/>
      <c r="F170" s="233" t="s">
        <v>3360</v>
      </c>
      <c r="G170" s="42"/>
      <c r="H170" s="42"/>
      <c r="I170" s="234"/>
      <c r="J170" s="234"/>
      <c r="K170" s="42"/>
      <c r="L170" s="42"/>
      <c r="M170" s="46"/>
      <c r="N170" s="235"/>
      <c r="O170" s="236"/>
      <c r="P170" s="86"/>
      <c r="Q170" s="86"/>
      <c r="R170" s="86"/>
      <c r="S170" s="86"/>
      <c r="T170" s="86"/>
      <c r="U170" s="86"/>
      <c r="V170" s="86"/>
      <c r="W170" s="86"/>
      <c r="X170" s="87"/>
      <c r="Y170" s="40"/>
      <c r="Z170" s="40"/>
      <c r="AA170" s="40"/>
      <c r="AB170" s="40"/>
      <c r="AC170" s="40"/>
      <c r="AD170" s="40"/>
      <c r="AE170" s="40"/>
      <c r="AT170" s="19" t="s">
        <v>220</v>
      </c>
      <c r="AU170" s="19" t="s">
        <v>86</v>
      </c>
    </row>
    <row r="171" s="2" customFormat="1" ht="16.5" customHeight="1">
      <c r="A171" s="40"/>
      <c r="B171" s="41"/>
      <c r="C171" s="259" t="s">
        <v>3899</v>
      </c>
      <c r="D171" s="259" t="s">
        <v>452</v>
      </c>
      <c r="E171" s="260" t="s">
        <v>3900</v>
      </c>
      <c r="F171" s="261" t="s">
        <v>3901</v>
      </c>
      <c r="G171" s="262" t="s">
        <v>497</v>
      </c>
      <c r="H171" s="263">
        <v>2</v>
      </c>
      <c r="I171" s="264"/>
      <c r="J171" s="265"/>
      <c r="K171" s="266">
        <f>ROUND(P171*H171,2)</f>
        <v>0</v>
      </c>
      <c r="L171" s="261" t="s">
        <v>22</v>
      </c>
      <c r="M171" s="267"/>
      <c r="N171" s="268" t="s">
        <v>22</v>
      </c>
      <c r="O171" s="226" t="s">
        <v>46</v>
      </c>
      <c r="P171" s="227">
        <f>I171+J171</f>
        <v>0</v>
      </c>
      <c r="Q171" s="227">
        <f>ROUND(I171*H171,2)</f>
        <v>0</v>
      </c>
      <c r="R171" s="227">
        <f>ROUND(J171*H171,2)</f>
        <v>0</v>
      </c>
      <c r="S171" s="86"/>
      <c r="T171" s="228">
        <f>S171*H171</f>
        <v>0</v>
      </c>
      <c r="U171" s="228">
        <v>0.00060999999999999997</v>
      </c>
      <c r="V171" s="228">
        <f>U171*H171</f>
        <v>0.00122</v>
      </c>
      <c r="W171" s="228">
        <v>0</v>
      </c>
      <c r="X171" s="229">
        <f>W171*H171</f>
        <v>0</v>
      </c>
      <c r="Y171" s="40"/>
      <c r="Z171" s="40"/>
      <c r="AA171" s="40"/>
      <c r="AB171" s="40"/>
      <c r="AC171" s="40"/>
      <c r="AD171" s="40"/>
      <c r="AE171" s="40"/>
      <c r="AR171" s="230" t="s">
        <v>258</v>
      </c>
      <c r="AT171" s="230" t="s">
        <v>452</v>
      </c>
      <c r="AU171" s="230" t="s">
        <v>86</v>
      </c>
      <c r="AY171" s="19" t="s">
        <v>211</v>
      </c>
      <c r="BE171" s="231">
        <f>IF(O171="základní",K171,0)</f>
        <v>0</v>
      </c>
      <c r="BF171" s="231">
        <f>IF(O171="snížená",K171,0)</f>
        <v>0</v>
      </c>
      <c r="BG171" s="231">
        <f>IF(O171="zákl. přenesená",K171,0)</f>
        <v>0</v>
      </c>
      <c r="BH171" s="231">
        <f>IF(O171="sníž. přenesená",K171,0)</f>
        <v>0</v>
      </c>
      <c r="BI171" s="231">
        <f>IF(O171="nulová",K171,0)</f>
        <v>0</v>
      </c>
      <c r="BJ171" s="19" t="s">
        <v>84</v>
      </c>
      <c r="BK171" s="231">
        <f>ROUND(P171*H171,2)</f>
        <v>0</v>
      </c>
      <c r="BL171" s="19" t="s">
        <v>218</v>
      </c>
      <c r="BM171" s="230" t="s">
        <v>3902</v>
      </c>
    </row>
    <row r="172" s="2" customFormat="1">
      <c r="A172" s="40"/>
      <c r="B172" s="41"/>
      <c r="C172" s="42"/>
      <c r="D172" s="232" t="s">
        <v>220</v>
      </c>
      <c r="E172" s="42"/>
      <c r="F172" s="233" t="s">
        <v>3903</v>
      </c>
      <c r="G172" s="42"/>
      <c r="H172" s="42"/>
      <c r="I172" s="234"/>
      <c r="J172" s="234"/>
      <c r="K172" s="42"/>
      <c r="L172" s="42"/>
      <c r="M172" s="46"/>
      <c r="N172" s="235"/>
      <c r="O172" s="236"/>
      <c r="P172" s="86"/>
      <c r="Q172" s="86"/>
      <c r="R172" s="86"/>
      <c r="S172" s="86"/>
      <c r="T172" s="86"/>
      <c r="U172" s="86"/>
      <c r="V172" s="86"/>
      <c r="W172" s="86"/>
      <c r="X172" s="87"/>
      <c r="Y172" s="40"/>
      <c r="Z172" s="40"/>
      <c r="AA172" s="40"/>
      <c r="AB172" s="40"/>
      <c r="AC172" s="40"/>
      <c r="AD172" s="40"/>
      <c r="AE172" s="40"/>
      <c r="AT172" s="19" t="s">
        <v>220</v>
      </c>
      <c r="AU172" s="19" t="s">
        <v>86</v>
      </c>
    </row>
    <row r="173" s="2" customFormat="1">
      <c r="A173" s="40"/>
      <c r="B173" s="41"/>
      <c r="C173" s="42"/>
      <c r="D173" s="232" t="s">
        <v>584</v>
      </c>
      <c r="E173" s="42"/>
      <c r="F173" s="269" t="s">
        <v>3904</v>
      </c>
      <c r="G173" s="42"/>
      <c r="H173" s="42"/>
      <c r="I173" s="234"/>
      <c r="J173" s="234"/>
      <c r="K173" s="42"/>
      <c r="L173" s="42"/>
      <c r="M173" s="46"/>
      <c r="N173" s="235"/>
      <c r="O173" s="236"/>
      <c r="P173" s="86"/>
      <c r="Q173" s="86"/>
      <c r="R173" s="86"/>
      <c r="S173" s="86"/>
      <c r="T173" s="86"/>
      <c r="U173" s="86"/>
      <c r="V173" s="86"/>
      <c r="W173" s="86"/>
      <c r="X173" s="87"/>
      <c r="Y173" s="40"/>
      <c r="Z173" s="40"/>
      <c r="AA173" s="40"/>
      <c r="AB173" s="40"/>
      <c r="AC173" s="40"/>
      <c r="AD173" s="40"/>
      <c r="AE173" s="40"/>
      <c r="AT173" s="19" t="s">
        <v>584</v>
      </c>
      <c r="AU173" s="19" t="s">
        <v>86</v>
      </c>
    </row>
    <row r="174" s="2" customFormat="1" ht="16.5" customHeight="1">
      <c r="A174" s="40"/>
      <c r="B174" s="41"/>
      <c r="C174" s="259" t="s">
        <v>3905</v>
      </c>
      <c r="D174" s="259" t="s">
        <v>452</v>
      </c>
      <c r="E174" s="260" t="s">
        <v>3906</v>
      </c>
      <c r="F174" s="261" t="s">
        <v>3907</v>
      </c>
      <c r="G174" s="262" t="s">
        <v>497</v>
      </c>
      <c r="H174" s="263">
        <v>8</v>
      </c>
      <c r="I174" s="264"/>
      <c r="J174" s="265"/>
      <c r="K174" s="266">
        <f>ROUND(P174*H174,2)</f>
        <v>0</v>
      </c>
      <c r="L174" s="261" t="s">
        <v>22</v>
      </c>
      <c r="M174" s="267"/>
      <c r="N174" s="268" t="s">
        <v>22</v>
      </c>
      <c r="O174" s="226" t="s">
        <v>46</v>
      </c>
      <c r="P174" s="227">
        <f>I174+J174</f>
        <v>0</v>
      </c>
      <c r="Q174" s="227">
        <f>ROUND(I174*H174,2)</f>
        <v>0</v>
      </c>
      <c r="R174" s="227">
        <f>ROUND(J174*H174,2)</f>
        <v>0</v>
      </c>
      <c r="S174" s="86"/>
      <c r="T174" s="228">
        <f>S174*H174</f>
        <v>0</v>
      </c>
      <c r="U174" s="228">
        <v>1.0000000000000001E-05</v>
      </c>
      <c r="V174" s="228">
        <f>U174*H174</f>
        <v>8.0000000000000007E-05</v>
      </c>
      <c r="W174" s="228">
        <v>0</v>
      </c>
      <c r="X174" s="229">
        <f>W174*H174</f>
        <v>0</v>
      </c>
      <c r="Y174" s="40"/>
      <c r="Z174" s="40"/>
      <c r="AA174" s="40"/>
      <c r="AB174" s="40"/>
      <c r="AC174" s="40"/>
      <c r="AD174" s="40"/>
      <c r="AE174" s="40"/>
      <c r="AR174" s="230" t="s">
        <v>258</v>
      </c>
      <c r="AT174" s="230" t="s">
        <v>452</v>
      </c>
      <c r="AU174" s="230" t="s">
        <v>86</v>
      </c>
      <c r="AY174" s="19" t="s">
        <v>211</v>
      </c>
      <c r="BE174" s="231">
        <f>IF(O174="základní",K174,0)</f>
        <v>0</v>
      </c>
      <c r="BF174" s="231">
        <f>IF(O174="snížená",K174,0)</f>
        <v>0</v>
      </c>
      <c r="BG174" s="231">
        <f>IF(O174="zákl. přenesená",K174,0)</f>
        <v>0</v>
      </c>
      <c r="BH174" s="231">
        <f>IF(O174="sníž. přenesená",K174,0)</f>
        <v>0</v>
      </c>
      <c r="BI174" s="231">
        <f>IF(O174="nulová",K174,0)</f>
        <v>0</v>
      </c>
      <c r="BJ174" s="19" t="s">
        <v>84</v>
      </c>
      <c r="BK174" s="231">
        <f>ROUND(P174*H174,2)</f>
        <v>0</v>
      </c>
      <c r="BL174" s="19" t="s">
        <v>218</v>
      </c>
      <c r="BM174" s="230" t="s">
        <v>3908</v>
      </c>
    </row>
    <row r="175" s="2" customFormat="1">
      <c r="A175" s="40"/>
      <c r="B175" s="41"/>
      <c r="C175" s="42"/>
      <c r="D175" s="232" t="s">
        <v>220</v>
      </c>
      <c r="E175" s="42"/>
      <c r="F175" s="233" t="s">
        <v>3907</v>
      </c>
      <c r="G175" s="42"/>
      <c r="H175" s="42"/>
      <c r="I175" s="234"/>
      <c r="J175" s="234"/>
      <c r="K175" s="42"/>
      <c r="L175" s="42"/>
      <c r="M175" s="46"/>
      <c r="N175" s="235"/>
      <c r="O175" s="236"/>
      <c r="P175" s="86"/>
      <c r="Q175" s="86"/>
      <c r="R175" s="86"/>
      <c r="S175" s="86"/>
      <c r="T175" s="86"/>
      <c r="U175" s="86"/>
      <c r="V175" s="86"/>
      <c r="W175" s="86"/>
      <c r="X175" s="87"/>
      <c r="Y175" s="40"/>
      <c r="Z175" s="40"/>
      <c r="AA175" s="40"/>
      <c r="AB175" s="40"/>
      <c r="AC175" s="40"/>
      <c r="AD175" s="40"/>
      <c r="AE175" s="40"/>
      <c r="AT175" s="19" t="s">
        <v>220</v>
      </c>
      <c r="AU175" s="19" t="s">
        <v>86</v>
      </c>
    </row>
    <row r="176" s="2" customFormat="1">
      <c r="A176" s="40"/>
      <c r="B176" s="41"/>
      <c r="C176" s="42"/>
      <c r="D176" s="232" t="s">
        <v>584</v>
      </c>
      <c r="E176" s="42"/>
      <c r="F176" s="269" t="s">
        <v>3909</v>
      </c>
      <c r="G176" s="42"/>
      <c r="H176" s="42"/>
      <c r="I176" s="234"/>
      <c r="J176" s="234"/>
      <c r="K176" s="42"/>
      <c r="L176" s="42"/>
      <c r="M176" s="46"/>
      <c r="N176" s="235"/>
      <c r="O176" s="236"/>
      <c r="P176" s="86"/>
      <c r="Q176" s="86"/>
      <c r="R176" s="86"/>
      <c r="S176" s="86"/>
      <c r="T176" s="86"/>
      <c r="U176" s="86"/>
      <c r="V176" s="86"/>
      <c r="W176" s="86"/>
      <c r="X176" s="87"/>
      <c r="Y176" s="40"/>
      <c r="Z176" s="40"/>
      <c r="AA176" s="40"/>
      <c r="AB176" s="40"/>
      <c r="AC176" s="40"/>
      <c r="AD176" s="40"/>
      <c r="AE176" s="40"/>
      <c r="AT176" s="19" t="s">
        <v>584</v>
      </c>
      <c r="AU176" s="19" t="s">
        <v>86</v>
      </c>
    </row>
    <row r="177" s="12" customFormat="1" ht="25.92" customHeight="1">
      <c r="A177" s="12"/>
      <c r="B177" s="201"/>
      <c r="C177" s="202"/>
      <c r="D177" s="203" t="s">
        <v>76</v>
      </c>
      <c r="E177" s="204" t="s">
        <v>441</v>
      </c>
      <c r="F177" s="204" t="s">
        <v>442</v>
      </c>
      <c r="G177" s="202"/>
      <c r="H177" s="202"/>
      <c r="I177" s="205"/>
      <c r="J177" s="205"/>
      <c r="K177" s="206">
        <f>BK177</f>
        <v>0</v>
      </c>
      <c r="L177" s="202"/>
      <c r="M177" s="207"/>
      <c r="N177" s="208"/>
      <c r="O177" s="209"/>
      <c r="P177" s="209"/>
      <c r="Q177" s="210">
        <f>Q178+Q185+Q199+Q202+Q231+Q248</f>
        <v>0</v>
      </c>
      <c r="R177" s="210">
        <f>R178+R185+R199+R202+R231+R248</f>
        <v>0</v>
      </c>
      <c r="S177" s="209"/>
      <c r="T177" s="211">
        <f>T178+T185+T199+T202+T231+T248</f>
        <v>0</v>
      </c>
      <c r="U177" s="209"/>
      <c r="V177" s="211">
        <f>V178+V185+V199+V202+V231+V248</f>
        <v>3.4072065810000005</v>
      </c>
      <c r="W177" s="209"/>
      <c r="X177" s="212">
        <f>X178+X185+X199+X202+X231+X248</f>
        <v>3.6578600000000003</v>
      </c>
      <c r="Y177" s="12"/>
      <c r="Z177" s="12"/>
      <c r="AA177" s="12"/>
      <c r="AB177" s="12"/>
      <c r="AC177" s="12"/>
      <c r="AD177" s="12"/>
      <c r="AE177" s="12"/>
      <c r="AR177" s="213" t="s">
        <v>86</v>
      </c>
      <c r="AT177" s="214" t="s">
        <v>76</v>
      </c>
      <c r="AU177" s="214" t="s">
        <v>77</v>
      </c>
      <c r="AY177" s="213" t="s">
        <v>211</v>
      </c>
      <c r="BK177" s="215">
        <f>BK178+BK185+BK199+BK202+BK231+BK248</f>
        <v>0</v>
      </c>
    </row>
    <row r="178" s="12" customFormat="1" ht="22.8" customHeight="1">
      <c r="A178" s="12"/>
      <c r="B178" s="201"/>
      <c r="C178" s="202"/>
      <c r="D178" s="203" t="s">
        <v>76</v>
      </c>
      <c r="E178" s="216" t="s">
        <v>3362</v>
      </c>
      <c r="F178" s="216" t="s">
        <v>3363</v>
      </c>
      <c r="G178" s="202"/>
      <c r="H178" s="202"/>
      <c r="I178" s="205"/>
      <c r="J178" s="205"/>
      <c r="K178" s="217">
        <f>BK178</f>
        <v>0</v>
      </c>
      <c r="L178" s="202"/>
      <c r="M178" s="207"/>
      <c r="N178" s="208"/>
      <c r="O178" s="209"/>
      <c r="P178" s="209"/>
      <c r="Q178" s="210">
        <f>SUM(Q179:Q184)</f>
        <v>0</v>
      </c>
      <c r="R178" s="210">
        <f>SUM(R179:R184)</f>
        <v>0</v>
      </c>
      <c r="S178" s="209"/>
      <c r="T178" s="211">
        <f>SUM(T179:T184)</f>
        <v>0</v>
      </c>
      <c r="U178" s="209"/>
      <c r="V178" s="211">
        <f>SUM(V179:V184)</f>
        <v>0.12785524949999999</v>
      </c>
      <c r="W178" s="209"/>
      <c r="X178" s="212">
        <f>SUM(X179:X184)</f>
        <v>0</v>
      </c>
      <c r="Y178" s="12"/>
      <c r="Z178" s="12"/>
      <c r="AA178" s="12"/>
      <c r="AB178" s="12"/>
      <c r="AC178" s="12"/>
      <c r="AD178" s="12"/>
      <c r="AE178" s="12"/>
      <c r="AR178" s="213" t="s">
        <v>86</v>
      </c>
      <c r="AT178" s="214" t="s">
        <v>76</v>
      </c>
      <c r="AU178" s="214" t="s">
        <v>84</v>
      </c>
      <c r="AY178" s="213" t="s">
        <v>211</v>
      </c>
      <c r="BK178" s="215">
        <f>SUM(BK179:BK184)</f>
        <v>0</v>
      </c>
    </row>
    <row r="179" s="2" customFormat="1" ht="16.5" customHeight="1">
      <c r="A179" s="40"/>
      <c r="B179" s="41"/>
      <c r="C179" s="218" t="s">
        <v>385</v>
      </c>
      <c r="D179" s="218" t="s">
        <v>213</v>
      </c>
      <c r="E179" s="219" t="s">
        <v>3364</v>
      </c>
      <c r="F179" s="220" t="s">
        <v>3365</v>
      </c>
      <c r="G179" s="221" t="s">
        <v>497</v>
      </c>
      <c r="H179" s="222">
        <v>3</v>
      </c>
      <c r="I179" s="223"/>
      <c r="J179" s="223"/>
      <c r="K179" s="224">
        <f>ROUND(P179*H179,2)</f>
        <v>0</v>
      </c>
      <c r="L179" s="220" t="s">
        <v>22</v>
      </c>
      <c r="M179" s="46"/>
      <c r="N179" s="225" t="s">
        <v>22</v>
      </c>
      <c r="O179" s="226" t="s">
        <v>46</v>
      </c>
      <c r="P179" s="227">
        <f>I179+J179</f>
        <v>0</v>
      </c>
      <c r="Q179" s="227">
        <f>ROUND(I179*H179,2)</f>
        <v>0</v>
      </c>
      <c r="R179" s="227">
        <f>ROUND(J179*H179,2)</f>
        <v>0</v>
      </c>
      <c r="S179" s="86"/>
      <c r="T179" s="228">
        <f>S179*H179</f>
        <v>0</v>
      </c>
      <c r="U179" s="228">
        <v>0.042459276499999997</v>
      </c>
      <c r="V179" s="228">
        <f>U179*H179</f>
        <v>0.12737782949999998</v>
      </c>
      <c r="W179" s="228">
        <v>0</v>
      </c>
      <c r="X179" s="229">
        <f>W179*H179</f>
        <v>0</v>
      </c>
      <c r="Y179" s="40"/>
      <c r="Z179" s="40"/>
      <c r="AA179" s="40"/>
      <c r="AB179" s="40"/>
      <c r="AC179" s="40"/>
      <c r="AD179" s="40"/>
      <c r="AE179" s="40"/>
      <c r="AR179" s="230" t="s">
        <v>302</v>
      </c>
      <c r="AT179" s="230" t="s">
        <v>213</v>
      </c>
      <c r="AU179" s="230" t="s">
        <v>86</v>
      </c>
      <c r="AY179" s="19" t="s">
        <v>211</v>
      </c>
      <c r="BE179" s="231">
        <f>IF(O179="základní",K179,0)</f>
        <v>0</v>
      </c>
      <c r="BF179" s="231">
        <f>IF(O179="snížená",K179,0)</f>
        <v>0</v>
      </c>
      <c r="BG179" s="231">
        <f>IF(O179="zákl. přenesená",K179,0)</f>
        <v>0</v>
      </c>
      <c r="BH179" s="231">
        <f>IF(O179="sníž. přenesená",K179,0)</f>
        <v>0</v>
      </c>
      <c r="BI179" s="231">
        <f>IF(O179="nulová",K179,0)</f>
        <v>0</v>
      </c>
      <c r="BJ179" s="19" t="s">
        <v>84</v>
      </c>
      <c r="BK179" s="231">
        <f>ROUND(P179*H179,2)</f>
        <v>0</v>
      </c>
      <c r="BL179" s="19" t="s">
        <v>302</v>
      </c>
      <c r="BM179" s="230" t="s">
        <v>3910</v>
      </c>
    </row>
    <row r="180" s="2" customFormat="1">
      <c r="A180" s="40"/>
      <c r="B180" s="41"/>
      <c r="C180" s="42"/>
      <c r="D180" s="232" t="s">
        <v>220</v>
      </c>
      <c r="E180" s="42"/>
      <c r="F180" s="233" t="s">
        <v>3367</v>
      </c>
      <c r="G180" s="42"/>
      <c r="H180" s="42"/>
      <c r="I180" s="234"/>
      <c r="J180" s="234"/>
      <c r="K180" s="42"/>
      <c r="L180" s="42"/>
      <c r="M180" s="46"/>
      <c r="N180" s="235"/>
      <c r="O180" s="236"/>
      <c r="P180" s="86"/>
      <c r="Q180" s="86"/>
      <c r="R180" s="86"/>
      <c r="S180" s="86"/>
      <c r="T180" s="86"/>
      <c r="U180" s="86"/>
      <c r="V180" s="86"/>
      <c r="W180" s="86"/>
      <c r="X180" s="87"/>
      <c r="Y180" s="40"/>
      <c r="Z180" s="40"/>
      <c r="AA180" s="40"/>
      <c r="AB180" s="40"/>
      <c r="AC180" s="40"/>
      <c r="AD180" s="40"/>
      <c r="AE180" s="40"/>
      <c r="AT180" s="19" t="s">
        <v>220</v>
      </c>
      <c r="AU180" s="19" t="s">
        <v>86</v>
      </c>
    </row>
    <row r="181" s="2" customFormat="1" ht="16.5" customHeight="1">
      <c r="A181" s="40"/>
      <c r="B181" s="41"/>
      <c r="C181" s="218" t="s">
        <v>390</v>
      </c>
      <c r="D181" s="218" t="s">
        <v>213</v>
      </c>
      <c r="E181" s="219" t="s">
        <v>3377</v>
      </c>
      <c r="F181" s="220" t="s">
        <v>3378</v>
      </c>
      <c r="G181" s="221" t="s">
        <v>497</v>
      </c>
      <c r="H181" s="222">
        <v>3</v>
      </c>
      <c r="I181" s="223"/>
      <c r="J181" s="223"/>
      <c r="K181" s="224">
        <f>ROUND(P181*H181,2)</f>
        <v>0</v>
      </c>
      <c r="L181" s="220" t="s">
        <v>22</v>
      </c>
      <c r="M181" s="46"/>
      <c r="N181" s="225" t="s">
        <v>22</v>
      </c>
      <c r="O181" s="226" t="s">
        <v>46</v>
      </c>
      <c r="P181" s="227">
        <f>I181+J181</f>
        <v>0</v>
      </c>
      <c r="Q181" s="227">
        <f>ROUND(I181*H181,2)</f>
        <v>0</v>
      </c>
      <c r="R181" s="227">
        <f>ROUND(J181*H181,2)</f>
        <v>0</v>
      </c>
      <c r="S181" s="86"/>
      <c r="T181" s="228">
        <f>S181*H181</f>
        <v>0</v>
      </c>
      <c r="U181" s="228">
        <v>0.00015914</v>
      </c>
      <c r="V181" s="228">
        <f>U181*H181</f>
        <v>0.00047741999999999999</v>
      </c>
      <c r="W181" s="228">
        <v>0</v>
      </c>
      <c r="X181" s="229">
        <f>W181*H181</f>
        <v>0</v>
      </c>
      <c r="Y181" s="40"/>
      <c r="Z181" s="40"/>
      <c r="AA181" s="40"/>
      <c r="AB181" s="40"/>
      <c r="AC181" s="40"/>
      <c r="AD181" s="40"/>
      <c r="AE181" s="40"/>
      <c r="AR181" s="230" t="s">
        <v>302</v>
      </c>
      <c r="AT181" s="230" t="s">
        <v>213</v>
      </c>
      <c r="AU181" s="230" t="s">
        <v>86</v>
      </c>
      <c r="AY181" s="19" t="s">
        <v>211</v>
      </c>
      <c r="BE181" s="231">
        <f>IF(O181="základní",K181,0)</f>
        <v>0</v>
      </c>
      <c r="BF181" s="231">
        <f>IF(O181="snížená",K181,0)</f>
        <v>0</v>
      </c>
      <c r="BG181" s="231">
        <f>IF(O181="zákl. přenesená",K181,0)</f>
        <v>0</v>
      </c>
      <c r="BH181" s="231">
        <f>IF(O181="sníž. přenesená",K181,0)</f>
        <v>0</v>
      </c>
      <c r="BI181" s="231">
        <f>IF(O181="nulová",K181,0)</f>
        <v>0</v>
      </c>
      <c r="BJ181" s="19" t="s">
        <v>84</v>
      </c>
      <c r="BK181" s="231">
        <f>ROUND(P181*H181,2)</f>
        <v>0</v>
      </c>
      <c r="BL181" s="19" t="s">
        <v>302</v>
      </c>
      <c r="BM181" s="230" t="s">
        <v>3911</v>
      </c>
    </row>
    <row r="182" s="2" customFormat="1">
      <c r="A182" s="40"/>
      <c r="B182" s="41"/>
      <c r="C182" s="42"/>
      <c r="D182" s="232" t="s">
        <v>220</v>
      </c>
      <c r="E182" s="42"/>
      <c r="F182" s="233" t="s">
        <v>3380</v>
      </c>
      <c r="G182" s="42"/>
      <c r="H182" s="42"/>
      <c r="I182" s="234"/>
      <c r="J182" s="234"/>
      <c r="K182" s="42"/>
      <c r="L182" s="42"/>
      <c r="M182" s="46"/>
      <c r="N182" s="235"/>
      <c r="O182" s="236"/>
      <c r="P182" s="86"/>
      <c r="Q182" s="86"/>
      <c r="R182" s="86"/>
      <c r="S182" s="86"/>
      <c r="T182" s="86"/>
      <c r="U182" s="86"/>
      <c r="V182" s="86"/>
      <c r="W182" s="86"/>
      <c r="X182" s="87"/>
      <c r="Y182" s="40"/>
      <c r="Z182" s="40"/>
      <c r="AA182" s="40"/>
      <c r="AB182" s="40"/>
      <c r="AC182" s="40"/>
      <c r="AD182" s="40"/>
      <c r="AE182" s="40"/>
      <c r="AT182" s="19" t="s">
        <v>220</v>
      </c>
      <c r="AU182" s="19" t="s">
        <v>86</v>
      </c>
    </row>
    <row r="183" s="2" customFormat="1" ht="16.5" customHeight="1">
      <c r="A183" s="40"/>
      <c r="B183" s="41"/>
      <c r="C183" s="218" t="s">
        <v>402</v>
      </c>
      <c r="D183" s="218" t="s">
        <v>213</v>
      </c>
      <c r="E183" s="219" t="s">
        <v>3381</v>
      </c>
      <c r="F183" s="220" t="s">
        <v>3382</v>
      </c>
      <c r="G183" s="221" t="s">
        <v>497</v>
      </c>
      <c r="H183" s="222">
        <v>3</v>
      </c>
      <c r="I183" s="223"/>
      <c r="J183" s="223"/>
      <c r="K183" s="224">
        <f>ROUND(P183*H183,2)</f>
        <v>0</v>
      </c>
      <c r="L183" s="220" t="s">
        <v>22</v>
      </c>
      <c r="M183" s="46"/>
      <c r="N183" s="225" t="s">
        <v>22</v>
      </c>
      <c r="O183" s="226" t="s">
        <v>46</v>
      </c>
      <c r="P183" s="227">
        <f>I183+J183</f>
        <v>0</v>
      </c>
      <c r="Q183" s="227">
        <f>ROUND(I183*H183,2)</f>
        <v>0</v>
      </c>
      <c r="R183" s="227">
        <f>ROUND(J183*H183,2)</f>
        <v>0</v>
      </c>
      <c r="S183" s="86"/>
      <c r="T183" s="228">
        <f>S183*H183</f>
        <v>0</v>
      </c>
      <c r="U183" s="228">
        <v>0</v>
      </c>
      <c r="V183" s="228">
        <f>U183*H183</f>
        <v>0</v>
      </c>
      <c r="W183" s="228">
        <v>0</v>
      </c>
      <c r="X183" s="229">
        <f>W183*H183</f>
        <v>0</v>
      </c>
      <c r="Y183" s="40"/>
      <c r="Z183" s="40"/>
      <c r="AA183" s="40"/>
      <c r="AB183" s="40"/>
      <c r="AC183" s="40"/>
      <c r="AD183" s="40"/>
      <c r="AE183" s="40"/>
      <c r="AR183" s="230" t="s">
        <v>302</v>
      </c>
      <c r="AT183" s="230" t="s">
        <v>213</v>
      </c>
      <c r="AU183" s="230" t="s">
        <v>86</v>
      </c>
      <c r="AY183" s="19" t="s">
        <v>211</v>
      </c>
      <c r="BE183" s="231">
        <f>IF(O183="základní",K183,0)</f>
        <v>0</v>
      </c>
      <c r="BF183" s="231">
        <f>IF(O183="snížená",K183,0)</f>
        <v>0</v>
      </c>
      <c r="BG183" s="231">
        <f>IF(O183="zákl. přenesená",K183,0)</f>
        <v>0</v>
      </c>
      <c r="BH183" s="231">
        <f>IF(O183="sníž. přenesená",K183,0)</f>
        <v>0</v>
      </c>
      <c r="BI183" s="231">
        <f>IF(O183="nulová",K183,0)</f>
        <v>0</v>
      </c>
      <c r="BJ183" s="19" t="s">
        <v>84</v>
      </c>
      <c r="BK183" s="231">
        <f>ROUND(P183*H183,2)</f>
        <v>0</v>
      </c>
      <c r="BL183" s="19" t="s">
        <v>302</v>
      </c>
      <c r="BM183" s="230" t="s">
        <v>3912</v>
      </c>
    </row>
    <row r="184" s="2" customFormat="1">
      <c r="A184" s="40"/>
      <c r="B184" s="41"/>
      <c r="C184" s="42"/>
      <c r="D184" s="232" t="s">
        <v>220</v>
      </c>
      <c r="E184" s="42"/>
      <c r="F184" s="233" t="s">
        <v>3382</v>
      </c>
      <c r="G184" s="42"/>
      <c r="H184" s="42"/>
      <c r="I184" s="234"/>
      <c r="J184" s="234"/>
      <c r="K184" s="42"/>
      <c r="L184" s="42"/>
      <c r="M184" s="46"/>
      <c r="N184" s="235"/>
      <c r="O184" s="236"/>
      <c r="P184" s="86"/>
      <c r="Q184" s="86"/>
      <c r="R184" s="86"/>
      <c r="S184" s="86"/>
      <c r="T184" s="86"/>
      <c r="U184" s="86"/>
      <c r="V184" s="86"/>
      <c r="W184" s="86"/>
      <c r="X184" s="87"/>
      <c r="Y184" s="40"/>
      <c r="Z184" s="40"/>
      <c r="AA184" s="40"/>
      <c r="AB184" s="40"/>
      <c r="AC184" s="40"/>
      <c r="AD184" s="40"/>
      <c r="AE184" s="40"/>
      <c r="AT184" s="19" t="s">
        <v>220</v>
      </c>
      <c r="AU184" s="19" t="s">
        <v>86</v>
      </c>
    </row>
    <row r="185" s="12" customFormat="1" ht="22.8" customHeight="1">
      <c r="A185" s="12"/>
      <c r="B185" s="201"/>
      <c r="C185" s="202"/>
      <c r="D185" s="203" t="s">
        <v>76</v>
      </c>
      <c r="E185" s="216" t="s">
        <v>554</v>
      </c>
      <c r="F185" s="216" t="s">
        <v>555</v>
      </c>
      <c r="G185" s="202"/>
      <c r="H185" s="202"/>
      <c r="I185" s="205"/>
      <c r="J185" s="205"/>
      <c r="K185" s="217">
        <f>BK185</f>
        <v>0</v>
      </c>
      <c r="L185" s="202"/>
      <c r="M185" s="207"/>
      <c r="N185" s="208"/>
      <c r="O185" s="209"/>
      <c r="P185" s="209"/>
      <c r="Q185" s="210">
        <f>SUM(Q186:Q198)</f>
        <v>0</v>
      </c>
      <c r="R185" s="210">
        <f>SUM(R186:R198)</f>
        <v>0</v>
      </c>
      <c r="S185" s="209"/>
      <c r="T185" s="211">
        <f>SUM(T186:T198)</f>
        <v>0</v>
      </c>
      <c r="U185" s="209"/>
      <c r="V185" s="211">
        <f>SUM(V186:V198)</f>
        <v>0</v>
      </c>
      <c r="W185" s="209"/>
      <c r="X185" s="212">
        <f>SUM(X186:X198)</f>
        <v>0.0035999999999999999</v>
      </c>
      <c r="Y185" s="12"/>
      <c r="Z185" s="12"/>
      <c r="AA185" s="12"/>
      <c r="AB185" s="12"/>
      <c r="AC185" s="12"/>
      <c r="AD185" s="12"/>
      <c r="AE185" s="12"/>
      <c r="AR185" s="213" t="s">
        <v>86</v>
      </c>
      <c r="AT185" s="214" t="s">
        <v>76</v>
      </c>
      <c r="AU185" s="214" t="s">
        <v>84</v>
      </c>
      <c r="AY185" s="213" t="s">
        <v>211</v>
      </c>
      <c r="BK185" s="215">
        <f>SUM(BK186:BK198)</f>
        <v>0</v>
      </c>
    </row>
    <row r="186" s="2" customFormat="1" ht="24.15" customHeight="1">
      <c r="A186" s="40"/>
      <c r="B186" s="41"/>
      <c r="C186" s="218" t="s">
        <v>3913</v>
      </c>
      <c r="D186" s="218" t="s">
        <v>213</v>
      </c>
      <c r="E186" s="219" t="s">
        <v>3914</v>
      </c>
      <c r="F186" s="220" t="s">
        <v>3915</v>
      </c>
      <c r="G186" s="221" t="s">
        <v>497</v>
      </c>
      <c r="H186" s="222">
        <v>3</v>
      </c>
      <c r="I186" s="223"/>
      <c r="J186" s="223"/>
      <c r="K186" s="224">
        <f>ROUND(P186*H186,2)</f>
        <v>0</v>
      </c>
      <c r="L186" s="220" t="s">
        <v>3568</v>
      </c>
      <c r="M186" s="46"/>
      <c r="N186" s="225" t="s">
        <v>22</v>
      </c>
      <c r="O186" s="226" t="s">
        <v>46</v>
      </c>
      <c r="P186" s="227">
        <f>I186+J186</f>
        <v>0</v>
      </c>
      <c r="Q186" s="227">
        <f>ROUND(I186*H186,2)</f>
        <v>0</v>
      </c>
      <c r="R186" s="227">
        <f>ROUND(J186*H186,2)</f>
        <v>0</v>
      </c>
      <c r="S186" s="86"/>
      <c r="T186" s="228">
        <f>S186*H186</f>
        <v>0</v>
      </c>
      <c r="U186" s="228">
        <v>0</v>
      </c>
      <c r="V186" s="228">
        <f>U186*H186</f>
        <v>0</v>
      </c>
      <c r="W186" s="228">
        <v>0</v>
      </c>
      <c r="X186" s="229">
        <f>W186*H186</f>
        <v>0</v>
      </c>
      <c r="Y186" s="40"/>
      <c r="Z186" s="40"/>
      <c r="AA186" s="40"/>
      <c r="AB186" s="40"/>
      <c r="AC186" s="40"/>
      <c r="AD186" s="40"/>
      <c r="AE186" s="40"/>
      <c r="AR186" s="230" t="s">
        <v>302</v>
      </c>
      <c r="AT186" s="230" t="s">
        <v>213</v>
      </c>
      <c r="AU186" s="230" t="s">
        <v>86</v>
      </c>
      <c r="AY186" s="19" t="s">
        <v>211</v>
      </c>
      <c r="BE186" s="231">
        <f>IF(O186="základní",K186,0)</f>
        <v>0</v>
      </c>
      <c r="BF186" s="231">
        <f>IF(O186="snížená",K186,0)</f>
        <v>0</v>
      </c>
      <c r="BG186" s="231">
        <f>IF(O186="zákl. přenesená",K186,0)</f>
        <v>0</v>
      </c>
      <c r="BH186" s="231">
        <f>IF(O186="sníž. přenesená",K186,0)</f>
        <v>0</v>
      </c>
      <c r="BI186" s="231">
        <f>IF(O186="nulová",K186,0)</f>
        <v>0</v>
      </c>
      <c r="BJ186" s="19" t="s">
        <v>84</v>
      </c>
      <c r="BK186" s="231">
        <f>ROUND(P186*H186,2)</f>
        <v>0</v>
      </c>
      <c r="BL186" s="19" t="s">
        <v>302</v>
      </c>
      <c r="BM186" s="230" t="s">
        <v>3916</v>
      </c>
    </row>
    <row r="187" s="2" customFormat="1">
      <c r="A187" s="40"/>
      <c r="B187" s="41"/>
      <c r="C187" s="42"/>
      <c r="D187" s="232" t="s">
        <v>220</v>
      </c>
      <c r="E187" s="42"/>
      <c r="F187" s="233" t="s">
        <v>3917</v>
      </c>
      <c r="G187" s="42"/>
      <c r="H187" s="42"/>
      <c r="I187" s="234"/>
      <c r="J187" s="234"/>
      <c r="K187" s="42"/>
      <c r="L187" s="42"/>
      <c r="M187" s="46"/>
      <c r="N187" s="235"/>
      <c r="O187" s="236"/>
      <c r="P187" s="86"/>
      <c r="Q187" s="86"/>
      <c r="R187" s="86"/>
      <c r="S187" s="86"/>
      <c r="T187" s="86"/>
      <c r="U187" s="86"/>
      <c r="V187" s="86"/>
      <c r="W187" s="86"/>
      <c r="X187" s="87"/>
      <c r="Y187" s="40"/>
      <c r="Z187" s="40"/>
      <c r="AA187" s="40"/>
      <c r="AB187" s="40"/>
      <c r="AC187" s="40"/>
      <c r="AD187" s="40"/>
      <c r="AE187" s="40"/>
      <c r="AT187" s="19" t="s">
        <v>220</v>
      </c>
      <c r="AU187" s="19" t="s">
        <v>86</v>
      </c>
    </row>
    <row r="188" s="2" customFormat="1">
      <c r="A188" s="40"/>
      <c r="B188" s="41"/>
      <c r="C188" s="42"/>
      <c r="D188" s="300" t="s">
        <v>3571</v>
      </c>
      <c r="E188" s="42"/>
      <c r="F188" s="301" t="s">
        <v>3918</v>
      </c>
      <c r="G188" s="42"/>
      <c r="H188" s="42"/>
      <c r="I188" s="234"/>
      <c r="J188" s="234"/>
      <c r="K188" s="42"/>
      <c r="L188" s="42"/>
      <c r="M188" s="46"/>
      <c r="N188" s="235"/>
      <c r="O188" s="236"/>
      <c r="P188" s="86"/>
      <c r="Q188" s="86"/>
      <c r="R188" s="86"/>
      <c r="S188" s="86"/>
      <c r="T188" s="86"/>
      <c r="U188" s="86"/>
      <c r="V188" s="86"/>
      <c r="W188" s="86"/>
      <c r="X188" s="87"/>
      <c r="Y188" s="40"/>
      <c r="Z188" s="40"/>
      <c r="AA188" s="40"/>
      <c r="AB188" s="40"/>
      <c r="AC188" s="40"/>
      <c r="AD188" s="40"/>
      <c r="AE188" s="40"/>
      <c r="AT188" s="19" t="s">
        <v>3571</v>
      </c>
      <c r="AU188" s="19" t="s">
        <v>86</v>
      </c>
    </row>
    <row r="189" s="2" customFormat="1" ht="21.75" customHeight="1">
      <c r="A189" s="40"/>
      <c r="B189" s="41"/>
      <c r="C189" s="218" t="s">
        <v>3919</v>
      </c>
      <c r="D189" s="218" t="s">
        <v>213</v>
      </c>
      <c r="E189" s="219" t="s">
        <v>3920</v>
      </c>
      <c r="F189" s="220" t="s">
        <v>3921</v>
      </c>
      <c r="G189" s="221" t="s">
        <v>497</v>
      </c>
      <c r="H189" s="222">
        <v>2</v>
      </c>
      <c r="I189" s="223"/>
      <c r="J189" s="223"/>
      <c r="K189" s="224">
        <f>ROUND(P189*H189,2)</f>
        <v>0</v>
      </c>
      <c r="L189" s="220" t="s">
        <v>22</v>
      </c>
      <c r="M189" s="46"/>
      <c r="N189" s="225" t="s">
        <v>22</v>
      </c>
      <c r="O189" s="226" t="s">
        <v>46</v>
      </c>
      <c r="P189" s="227">
        <f>I189+J189</f>
        <v>0</v>
      </c>
      <c r="Q189" s="227">
        <f>ROUND(I189*H189,2)</f>
        <v>0</v>
      </c>
      <c r="R189" s="227">
        <f>ROUND(J189*H189,2)</f>
        <v>0</v>
      </c>
      <c r="S189" s="86"/>
      <c r="T189" s="228">
        <f>S189*H189</f>
        <v>0</v>
      </c>
      <c r="U189" s="228">
        <v>0</v>
      </c>
      <c r="V189" s="228">
        <f>U189*H189</f>
        <v>0</v>
      </c>
      <c r="W189" s="228">
        <v>0</v>
      </c>
      <c r="X189" s="229">
        <f>W189*H189</f>
        <v>0</v>
      </c>
      <c r="Y189" s="40"/>
      <c r="Z189" s="40"/>
      <c r="AA189" s="40"/>
      <c r="AB189" s="40"/>
      <c r="AC189" s="40"/>
      <c r="AD189" s="40"/>
      <c r="AE189" s="40"/>
      <c r="AR189" s="230" t="s">
        <v>302</v>
      </c>
      <c r="AT189" s="230" t="s">
        <v>213</v>
      </c>
      <c r="AU189" s="230" t="s">
        <v>86</v>
      </c>
      <c r="AY189" s="19" t="s">
        <v>211</v>
      </c>
      <c r="BE189" s="231">
        <f>IF(O189="základní",K189,0)</f>
        <v>0</v>
      </c>
      <c r="BF189" s="231">
        <f>IF(O189="snížená",K189,0)</f>
        <v>0</v>
      </c>
      <c r="BG189" s="231">
        <f>IF(O189="zákl. přenesená",K189,0)</f>
        <v>0</v>
      </c>
      <c r="BH189" s="231">
        <f>IF(O189="sníž. přenesená",K189,0)</f>
        <v>0</v>
      </c>
      <c r="BI189" s="231">
        <f>IF(O189="nulová",K189,0)</f>
        <v>0</v>
      </c>
      <c r="BJ189" s="19" t="s">
        <v>84</v>
      </c>
      <c r="BK189" s="231">
        <f>ROUND(P189*H189,2)</f>
        <v>0</v>
      </c>
      <c r="BL189" s="19" t="s">
        <v>302</v>
      </c>
      <c r="BM189" s="230" t="s">
        <v>3922</v>
      </c>
    </row>
    <row r="190" s="2" customFormat="1">
      <c r="A190" s="40"/>
      <c r="B190" s="41"/>
      <c r="C190" s="42"/>
      <c r="D190" s="232" t="s">
        <v>220</v>
      </c>
      <c r="E190" s="42"/>
      <c r="F190" s="233" t="s">
        <v>3921</v>
      </c>
      <c r="G190" s="42"/>
      <c r="H190" s="42"/>
      <c r="I190" s="234"/>
      <c r="J190" s="234"/>
      <c r="K190" s="42"/>
      <c r="L190" s="42"/>
      <c r="M190" s="46"/>
      <c r="N190" s="235"/>
      <c r="O190" s="236"/>
      <c r="P190" s="86"/>
      <c r="Q190" s="86"/>
      <c r="R190" s="86"/>
      <c r="S190" s="86"/>
      <c r="T190" s="86"/>
      <c r="U190" s="86"/>
      <c r="V190" s="86"/>
      <c r="W190" s="86"/>
      <c r="X190" s="87"/>
      <c r="Y190" s="40"/>
      <c r="Z190" s="40"/>
      <c r="AA190" s="40"/>
      <c r="AB190" s="40"/>
      <c r="AC190" s="40"/>
      <c r="AD190" s="40"/>
      <c r="AE190" s="40"/>
      <c r="AT190" s="19" t="s">
        <v>220</v>
      </c>
      <c r="AU190" s="19" t="s">
        <v>86</v>
      </c>
    </row>
    <row r="191" s="2" customFormat="1" ht="24.15" customHeight="1">
      <c r="A191" s="40"/>
      <c r="B191" s="41"/>
      <c r="C191" s="218" t="s">
        <v>3923</v>
      </c>
      <c r="D191" s="218" t="s">
        <v>213</v>
      </c>
      <c r="E191" s="219" t="s">
        <v>3924</v>
      </c>
      <c r="F191" s="220" t="s">
        <v>3925</v>
      </c>
      <c r="G191" s="221" t="s">
        <v>497</v>
      </c>
      <c r="H191" s="222">
        <v>2</v>
      </c>
      <c r="I191" s="223"/>
      <c r="J191" s="223"/>
      <c r="K191" s="224">
        <f>ROUND(P191*H191,2)</f>
        <v>0</v>
      </c>
      <c r="L191" s="220" t="s">
        <v>3568</v>
      </c>
      <c r="M191" s="46"/>
      <c r="N191" s="225" t="s">
        <v>22</v>
      </c>
      <c r="O191" s="226" t="s">
        <v>46</v>
      </c>
      <c r="P191" s="227">
        <f>I191+J191</f>
        <v>0</v>
      </c>
      <c r="Q191" s="227">
        <f>ROUND(I191*H191,2)</f>
        <v>0</v>
      </c>
      <c r="R191" s="227">
        <f>ROUND(J191*H191,2)</f>
        <v>0</v>
      </c>
      <c r="S191" s="86"/>
      <c r="T191" s="228">
        <f>S191*H191</f>
        <v>0</v>
      </c>
      <c r="U191" s="228">
        <v>0</v>
      </c>
      <c r="V191" s="228">
        <f>U191*H191</f>
        <v>0</v>
      </c>
      <c r="W191" s="228">
        <v>0</v>
      </c>
      <c r="X191" s="229">
        <f>W191*H191</f>
        <v>0</v>
      </c>
      <c r="Y191" s="40"/>
      <c r="Z191" s="40"/>
      <c r="AA191" s="40"/>
      <c r="AB191" s="40"/>
      <c r="AC191" s="40"/>
      <c r="AD191" s="40"/>
      <c r="AE191" s="40"/>
      <c r="AR191" s="230" t="s">
        <v>302</v>
      </c>
      <c r="AT191" s="230" t="s">
        <v>213</v>
      </c>
      <c r="AU191" s="230" t="s">
        <v>86</v>
      </c>
      <c r="AY191" s="19" t="s">
        <v>211</v>
      </c>
      <c r="BE191" s="231">
        <f>IF(O191="základní",K191,0)</f>
        <v>0</v>
      </c>
      <c r="BF191" s="231">
        <f>IF(O191="snížená",K191,0)</f>
        <v>0</v>
      </c>
      <c r="BG191" s="231">
        <f>IF(O191="zákl. přenesená",K191,0)</f>
        <v>0</v>
      </c>
      <c r="BH191" s="231">
        <f>IF(O191="sníž. přenesená",K191,0)</f>
        <v>0</v>
      </c>
      <c r="BI191" s="231">
        <f>IF(O191="nulová",K191,0)</f>
        <v>0</v>
      </c>
      <c r="BJ191" s="19" t="s">
        <v>84</v>
      </c>
      <c r="BK191" s="231">
        <f>ROUND(P191*H191,2)</f>
        <v>0</v>
      </c>
      <c r="BL191" s="19" t="s">
        <v>302</v>
      </c>
      <c r="BM191" s="230" t="s">
        <v>3926</v>
      </c>
    </row>
    <row r="192" s="2" customFormat="1">
      <c r="A192" s="40"/>
      <c r="B192" s="41"/>
      <c r="C192" s="42"/>
      <c r="D192" s="232" t="s">
        <v>220</v>
      </c>
      <c r="E192" s="42"/>
      <c r="F192" s="233" t="s">
        <v>3927</v>
      </c>
      <c r="G192" s="42"/>
      <c r="H192" s="42"/>
      <c r="I192" s="234"/>
      <c r="J192" s="234"/>
      <c r="K192" s="42"/>
      <c r="L192" s="42"/>
      <c r="M192" s="46"/>
      <c r="N192" s="235"/>
      <c r="O192" s="236"/>
      <c r="P192" s="86"/>
      <c r="Q192" s="86"/>
      <c r="R192" s="86"/>
      <c r="S192" s="86"/>
      <c r="T192" s="86"/>
      <c r="U192" s="86"/>
      <c r="V192" s="86"/>
      <c r="W192" s="86"/>
      <c r="X192" s="87"/>
      <c r="Y192" s="40"/>
      <c r="Z192" s="40"/>
      <c r="AA192" s="40"/>
      <c r="AB192" s="40"/>
      <c r="AC192" s="40"/>
      <c r="AD192" s="40"/>
      <c r="AE192" s="40"/>
      <c r="AT192" s="19" t="s">
        <v>220</v>
      </c>
      <c r="AU192" s="19" t="s">
        <v>86</v>
      </c>
    </row>
    <row r="193" s="2" customFormat="1">
      <c r="A193" s="40"/>
      <c r="B193" s="41"/>
      <c r="C193" s="42"/>
      <c r="D193" s="300" t="s">
        <v>3571</v>
      </c>
      <c r="E193" s="42"/>
      <c r="F193" s="301" t="s">
        <v>3928</v>
      </c>
      <c r="G193" s="42"/>
      <c r="H193" s="42"/>
      <c r="I193" s="234"/>
      <c r="J193" s="234"/>
      <c r="K193" s="42"/>
      <c r="L193" s="42"/>
      <c r="M193" s="46"/>
      <c r="N193" s="235"/>
      <c r="O193" s="236"/>
      <c r="P193" s="86"/>
      <c r="Q193" s="86"/>
      <c r="R193" s="86"/>
      <c r="S193" s="86"/>
      <c r="T193" s="86"/>
      <c r="U193" s="86"/>
      <c r="V193" s="86"/>
      <c r="W193" s="86"/>
      <c r="X193" s="87"/>
      <c r="Y193" s="40"/>
      <c r="Z193" s="40"/>
      <c r="AA193" s="40"/>
      <c r="AB193" s="40"/>
      <c r="AC193" s="40"/>
      <c r="AD193" s="40"/>
      <c r="AE193" s="40"/>
      <c r="AT193" s="19" t="s">
        <v>3571</v>
      </c>
      <c r="AU193" s="19" t="s">
        <v>86</v>
      </c>
    </row>
    <row r="194" s="2" customFormat="1" ht="16.5" customHeight="1">
      <c r="A194" s="40"/>
      <c r="B194" s="41"/>
      <c r="C194" s="218" t="s">
        <v>3929</v>
      </c>
      <c r="D194" s="218" t="s">
        <v>213</v>
      </c>
      <c r="E194" s="219" t="s">
        <v>3930</v>
      </c>
      <c r="F194" s="220" t="s">
        <v>3931</v>
      </c>
      <c r="G194" s="221" t="s">
        <v>497</v>
      </c>
      <c r="H194" s="222">
        <v>2</v>
      </c>
      <c r="I194" s="223"/>
      <c r="J194" s="223"/>
      <c r="K194" s="224">
        <f>ROUND(P194*H194,2)</f>
        <v>0</v>
      </c>
      <c r="L194" s="220" t="s">
        <v>22</v>
      </c>
      <c r="M194" s="46"/>
      <c r="N194" s="225" t="s">
        <v>22</v>
      </c>
      <c r="O194" s="226" t="s">
        <v>46</v>
      </c>
      <c r="P194" s="227">
        <f>I194+J194</f>
        <v>0</v>
      </c>
      <c r="Q194" s="227">
        <f>ROUND(I194*H194,2)</f>
        <v>0</v>
      </c>
      <c r="R194" s="227">
        <f>ROUND(J194*H194,2)</f>
        <v>0</v>
      </c>
      <c r="S194" s="86"/>
      <c r="T194" s="228">
        <f>S194*H194</f>
        <v>0</v>
      </c>
      <c r="U194" s="228">
        <v>0</v>
      </c>
      <c r="V194" s="228">
        <f>U194*H194</f>
        <v>0</v>
      </c>
      <c r="W194" s="228">
        <v>0</v>
      </c>
      <c r="X194" s="229">
        <f>W194*H194</f>
        <v>0</v>
      </c>
      <c r="Y194" s="40"/>
      <c r="Z194" s="40"/>
      <c r="AA194" s="40"/>
      <c r="AB194" s="40"/>
      <c r="AC194" s="40"/>
      <c r="AD194" s="40"/>
      <c r="AE194" s="40"/>
      <c r="AR194" s="230" t="s">
        <v>302</v>
      </c>
      <c r="AT194" s="230" t="s">
        <v>213</v>
      </c>
      <c r="AU194" s="230" t="s">
        <v>86</v>
      </c>
      <c r="AY194" s="19" t="s">
        <v>211</v>
      </c>
      <c r="BE194" s="231">
        <f>IF(O194="základní",K194,0)</f>
        <v>0</v>
      </c>
      <c r="BF194" s="231">
        <f>IF(O194="snížená",K194,0)</f>
        <v>0</v>
      </c>
      <c r="BG194" s="231">
        <f>IF(O194="zákl. přenesená",K194,0)</f>
        <v>0</v>
      </c>
      <c r="BH194" s="231">
        <f>IF(O194="sníž. přenesená",K194,0)</f>
        <v>0</v>
      </c>
      <c r="BI194" s="231">
        <f>IF(O194="nulová",K194,0)</f>
        <v>0</v>
      </c>
      <c r="BJ194" s="19" t="s">
        <v>84</v>
      </c>
      <c r="BK194" s="231">
        <f>ROUND(P194*H194,2)</f>
        <v>0</v>
      </c>
      <c r="BL194" s="19" t="s">
        <v>302</v>
      </c>
      <c r="BM194" s="230" t="s">
        <v>3932</v>
      </c>
    </row>
    <row r="195" s="2" customFormat="1">
      <c r="A195" s="40"/>
      <c r="B195" s="41"/>
      <c r="C195" s="42"/>
      <c r="D195" s="232" t="s">
        <v>220</v>
      </c>
      <c r="E195" s="42"/>
      <c r="F195" s="233" t="s">
        <v>3931</v>
      </c>
      <c r="G195" s="42"/>
      <c r="H195" s="42"/>
      <c r="I195" s="234"/>
      <c r="J195" s="234"/>
      <c r="K195" s="42"/>
      <c r="L195" s="42"/>
      <c r="M195" s="46"/>
      <c r="N195" s="235"/>
      <c r="O195" s="236"/>
      <c r="P195" s="86"/>
      <c r="Q195" s="86"/>
      <c r="R195" s="86"/>
      <c r="S195" s="86"/>
      <c r="T195" s="86"/>
      <c r="U195" s="86"/>
      <c r="V195" s="86"/>
      <c r="W195" s="86"/>
      <c r="X195" s="87"/>
      <c r="Y195" s="40"/>
      <c r="Z195" s="40"/>
      <c r="AA195" s="40"/>
      <c r="AB195" s="40"/>
      <c r="AC195" s="40"/>
      <c r="AD195" s="40"/>
      <c r="AE195" s="40"/>
      <c r="AT195" s="19" t="s">
        <v>220</v>
      </c>
      <c r="AU195" s="19" t="s">
        <v>86</v>
      </c>
    </row>
    <row r="196" s="2" customFormat="1" ht="24.15" customHeight="1">
      <c r="A196" s="40"/>
      <c r="B196" s="41"/>
      <c r="C196" s="218" t="s">
        <v>3933</v>
      </c>
      <c r="D196" s="218" t="s">
        <v>213</v>
      </c>
      <c r="E196" s="219" t="s">
        <v>3934</v>
      </c>
      <c r="F196" s="220" t="s">
        <v>3935</v>
      </c>
      <c r="G196" s="221" t="s">
        <v>497</v>
      </c>
      <c r="H196" s="222">
        <v>2</v>
      </c>
      <c r="I196" s="223"/>
      <c r="J196" s="223"/>
      <c r="K196" s="224">
        <f>ROUND(P196*H196,2)</f>
        <v>0</v>
      </c>
      <c r="L196" s="220" t="s">
        <v>3568</v>
      </c>
      <c r="M196" s="46"/>
      <c r="N196" s="225" t="s">
        <v>22</v>
      </c>
      <c r="O196" s="226" t="s">
        <v>46</v>
      </c>
      <c r="P196" s="227">
        <f>I196+J196</f>
        <v>0</v>
      </c>
      <c r="Q196" s="227">
        <f>ROUND(I196*H196,2)</f>
        <v>0</v>
      </c>
      <c r="R196" s="227">
        <f>ROUND(J196*H196,2)</f>
        <v>0</v>
      </c>
      <c r="S196" s="86"/>
      <c r="T196" s="228">
        <f>S196*H196</f>
        <v>0</v>
      </c>
      <c r="U196" s="228">
        <v>0</v>
      </c>
      <c r="V196" s="228">
        <f>U196*H196</f>
        <v>0</v>
      </c>
      <c r="W196" s="228">
        <v>0.0018</v>
      </c>
      <c r="X196" s="229">
        <f>W196*H196</f>
        <v>0.0035999999999999999</v>
      </c>
      <c r="Y196" s="40"/>
      <c r="Z196" s="40"/>
      <c r="AA196" s="40"/>
      <c r="AB196" s="40"/>
      <c r="AC196" s="40"/>
      <c r="AD196" s="40"/>
      <c r="AE196" s="40"/>
      <c r="AR196" s="230" t="s">
        <v>302</v>
      </c>
      <c r="AT196" s="230" t="s">
        <v>213</v>
      </c>
      <c r="AU196" s="230" t="s">
        <v>86</v>
      </c>
      <c r="AY196" s="19" t="s">
        <v>211</v>
      </c>
      <c r="BE196" s="231">
        <f>IF(O196="základní",K196,0)</f>
        <v>0</v>
      </c>
      <c r="BF196" s="231">
        <f>IF(O196="snížená",K196,0)</f>
        <v>0</v>
      </c>
      <c r="BG196" s="231">
        <f>IF(O196="zákl. přenesená",K196,0)</f>
        <v>0</v>
      </c>
      <c r="BH196" s="231">
        <f>IF(O196="sníž. přenesená",K196,0)</f>
        <v>0</v>
      </c>
      <c r="BI196" s="231">
        <f>IF(O196="nulová",K196,0)</f>
        <v>0</v>
      </c>
      <c r="BJ196" s="19" t="s">
        <v>84</v>
      </c>
      <c r="BK196" s="231">
        <f>ROUND(P196*H196,2)</f>
        <v>0</v>
      </c>
      <c r="BL196" s="19" t="s">
        <v>302</v>
      </c>
      <c r="BM196" s="230" t="s">
        <v>3936</v>
      </c>
    </row>
    <row r="197" s="2" customFormat="1">
      <c r="A197" s="40"/>
      <c r="B197" s="41"/>
      <c r="C197" s="42"/>
      <c r="D197" s="232" t="s">
        <v>220</v>
      </c>
      <c r="E197" s="42"/>
      <c r="F197" s="233" t="s">
        <v>3937</v>
      </c>
      <c r="G197" s="42"/>
      <c r="H197" s="42"/>
      <c r="I197" s="234"/>
      <c r="J197" s="234"/>
      <c r="K197" s="42"/>
      <c r="L197" s="42"/>
      <c r="M197" s="46"/>
      <c r="N197" s="235"/>
      <c r="O197" s="236"/>
      <c r="P197" s="86"/>
      <c r="Q197" s="86"/>
      <c r="R197" s="86"/>
      <c r="S197" s="86"/>
      <c r="T197" s="86"/>
      <c r="U197" s="86"/>
      <c r="V197" s="86"/>
      <c r="W197" s="86"/>
      <c r="X197" s="87"/>
      <c r="Y197" s="40"/>
      <c r="Z197" s="40"/>
      <c r="AA197" s="40"/>
      <c r="AB197" s="40"/>
      <c r="AC197" s="40"/>
      <c r="AD197" s="40"/>
      <c r="AE197" s="40"/>
      <c r="AT197" s="19" t="s">
        <v>220</v>
      </c>
      <c r="AU197" s="19" t="s">
        <v>86</v>
      </c>
    </row>
    <row r="198" s="2" customFormat="1">
      <c r="A198" s="40"/>
      <c r="B198" s="41"/>
      <c r="C198" s="42"/>
      <c r="D198" s="300" t="s">
        <v>3571</v>
      </c>
      <c r="E198" s="42"/>
      <c r="F198" s="301" t="s">
        <v>3938</v>
      </c>
      <c r="G198" s="42"/>
      <c r="H198" s="42"/>
      <c r="I198" s="234"/>
      <c r="J198" s="234"/>
      <c r="K198" s="42"/>
      <c r="L198" s="42"/>
      <c r="M198" s="46"/>
      <c r="N198" s="235"/>
      <c r="O198" s="236"/>
      <c r="P198" s="86"/>
      <c r="Q198" s="86"/>
      <c r="R198" s="86"/>
      <c r="S198" s="86"/>
      <c r="T198" s="86"/>
      <c r="U198" s="86"/>
      <c r="V198" s="86"/>
      <c r="W198" s="86"/>
      <c r="X198" s="87"/>
      <c r="Y198" s="40"/>
      <c r="Z198" s="40"/>
      <c r="AA198" s="40"/>
      <c r="AB198" s="40"/>
      <c r="AC198" s="40"/>
      <c r="AD198" s="40"/>
      <c r="AE198" s="40"/>
      <c r="AT198" s="19" t="s">
        <v>3571</v>
      </c>
      <c r="AU198" s="19" t="s">
        <v>86</v>
      </c>
    </row>
    <row r="199" s="12" customFormat="1" ht="22.8" customHeight="1">
      <c r="A199" s="12"/>
      <c r="B199" s="201"/>
      <c r="C199" s="202"/>
      <c r="D199" s="203" t="s">
        <v>76</v>
      </c>
      <c r="E199" s="216" t="s">
        <v>3386</v>
      </c>
      <c r="F199" s="216" t="s">
        <v>3387</v>
      </c>
      <c r="G199" s="202"/>
      <c r="H199" s="202"/>
      <c r="I199" s="205"/>
      <c r="J199" s="205"/>
      <c r="K199" s="217">
        <f>BK199</f>
        <v>0</v>
      </c>
      <c r="L199" s="202"/>
      <c r="M199" s="207"/>
      <c r="N199" s="208"/>
      <c r="O199" s="209"/>
      <c r="P199" s="209"/>
      <c r="Q199" s="210">
        <f>SUM(Q200:Q201)</f>
        <v>0</v>
      </c>
      <c r="R199" s="210">
        <f>SUM(R200:R201)</f>
        <v>0</v>
      </c>
      <c r="S199" s="209"/>
      <c r="T199" s="211">
        <f>SUM(T200:T201)</f>
        <v>0</v>
      </c>
      <c r="U199" s="209"/>
      <c r="V199" s="211">
        <f>SUM(V200:V201)</f>
        <v>0</v>
      </c>
      <c r="W199" s="209"/>
      <c r="X199" s="212">
        <f>SUM(X200:X201)</f>
        <v>2.8999999999999999</v>
      </c>
      <c r="Y199" s="12"/>
      <c r="Z199" s="12"/>
      <c r="AA199" s="12"/>
      <c r="AB199" s="12"/>
      <c r="AC199" s="12"/>
      <c r="AD199" s="12"/>
      <c r="AE199" s="12"/>
      <c r="AR199" s="213" t="s">
        <v>86</v>
      </c>
      <c r="AT199" s="214" t="s">
        <v>76</v>
      </c>
      <c r="AU199" s="214" t="s">
        <v>84</v>
      </c>
      <c r="AY199" s="213" t="s">
        <v>211</v>
      </c>
      <c r="BK199" s="215">
        <f>SUM(BK200:BK201)</f>
        <v>0</v>
      </c>
    </row>
    <row r="200" s="2" customFormat="1" ht="16.5" customHeight="1">
      <c r="A200" s="40"/>
      <c r="B200" s="41"/>
      <c r="C200" s="218" t="s">
        <v>407</v>
      </c>
      <c r="D200" s="218" t="s">
        <v>213</v>
      </c>
      <c r="E200" s="219" t="s">
        <v>3939</v>
      </c>
      <c r="F200" s="220" t="s">
        <v>3940</v>
      </c>
      <c r="G200" s="221" t="s">
        <v>272</v>
      </c>
      <c r="H200" s="222">
        <v>145</v>
      </c>
      <c r="I200" s="223"/>
      <c r="J200" s="223"/>
      <c r="K200" s="224">
        <f>ROUND(P200*H200,2)</f>
        <v>0</v>
      </c>
      <c r="L200" s="220" t="s">
        <v>22</v>
      </c>
      <c r="M200" s="46"/>
      <c r="N200" s="225" t="s">
        <v>22</v>
      </c>
      <c r="O200" s="226" t="s">
        <v>46</v>
      </c>
      <c r="P200" s="227">
        <f>I200+J200</f>
        <v>0</v>
      </c>
      <c r="Q200" s="227">
        <f>ROUND(I200*H200,2)</f>
        <v>0</v>
      </c>
      <c r="R200" s="227">
        <f>ROUND(J200*H200,2)</f>
        <v>0</v>
      </c>
      <c r="S200" s="86"/>
      <c r="T200" s="228">
        <f>S200*H200</f>
        <v>0</v>
      </c>
      <c r="U200" s="228">
        <v>0</v>
      </c>
      <c r="V200" s="228">
        <f>U200*H200</f>
        <v>0</v>
      </c>
      <c r="W200" s="228">
        <v>0.02</v>
      </c>
      <c r="X200" s="229">
        <f>W200*H200</f>
        <v>2.8999999999999999</v>
      </c>
      <c r="Y200" s="40"/>
      <c r="Z200" s="40"/>
      <c r="AA200" s="40"/>
      <c r="AB200" s="40"/>
      <c r="AC200" s="40"/>
      <c r="AD200" s="40"/>
      <c r="AE200" s="40"/>
      <c r="AR200" s="230" t="s">
        <v>302</v>
      </c>
      <c r="AT200" s="230" t="s">
        <v>213</v>
      </c>
      <c r="AU200" s="230" t="s">
        <v>86</v>
      </c>
      <c r="AY200" s="19" t="s">
        <v>211</v>
      </c>
      <c r="BE200" s="231">
        <f>IF(O200="základní",K200,0)</f>
        <v>0</v>
      </c>
      <c r="BF200" s="231">
        <f>IF(O200="snížená",K200,0)</f>
        <v>0</v>
      </c>
      <c r="BG200" s="231">
        <f>IF(O200="zákl. přenesená",K200,0)</f>
        <v>0</v>
      </c>
      <c r="BH200" s="231">
        <f>IF(O200="sníž. přenesená",K200,0)</f>
        <v>0</v>
      </c>
      <c r="BI200" s="231">
        <f>IF(O200="nulová",K200,0)</f>
        <v>0</v>
      </c>
      <c r="BJ200" s="19" t="s">
        <v>84</v>
      </c>
      <c r="BK200" s="231">
        <f>ROUND(P200*H200,2)</f>
        <v>0</v>
      </c>
      <c r="BL200" s="19" t="s">
        <v>302</v>
      </c>
      <c r="BM200" s="230" t="s">
        <v>3941</v>
      </c>
    </row>
    <row r="201" s="2" customFormat="1">
      <c r="A201" s="40"/>
      <c r="B201" s="41"/>
      <c r="C201" s="42"/>
      <c r="D201" s="232" t="s">
        <v>220</v>
      </c>
      <c r="E201" s="42"/>
      <c r="F201" s="233" t="s">
        <v>3942</v>
      </c>
      <c r="G201" s="42"/>
      <c r="H201" s="42"/>
      <c r="I201" s="234"/>
      <c r="J201" s="234"/>
      <c r="K201" s="42"/>
      <c r="L201" s="42"/>
      <c r="M201" s="46"/>
      <c r="N201" s="235"/>
      <c r="O201" s="236"/>
      <c r="P201" s="86"/>
      <c r="Q201" s="86"/>
      <c r="R201" s="86"/>
      <c r="S201" s="86"/>
      <c r="T201" s="86"/>
      <c r="U201" s="86"/>
      <c r="V201" s="86"/>
      <c r="W201" s="86"/>
      <c r="X201" s="87"/>
      <c r="Y201" s="40"/>
      <c r="Z201" s="40"/>
      <c r="AA201" s="40"/>
      <c r="AB201" s="40"/>
      <c r="AC201" s="40"/>
      <c r="AD201" s="40"/>
      <c r="AE201" s="40"/>
      <c r="AT201" s="19" t="s">
        <v>220</v>
      </c>
      <c r="AU201" s="19" t="s">
        <v>86</v>
      </c>
    </row>
    <row r="202" s="12" customFormat="1" ht="22.8" customHeight="1">
      <c r="A202" s="12"/>
      <c r="B202" s="201"/>
      <c r="C202" s="202"/>
      <c r="D202" s="203" t="s">
        <v>76</v>
      </c>
      <c r="E202" s="216" t="s">
        <v>2271</v>
      </c>
      <c r="F202" s="216" t="s">
        <v>2272</v>
      </c>
      <c r="G202" s="202"/>
      <c r="H202" s="202"/>
      <c r="I202" s="205"/>
      <c r="J202" s="205"/>
      <c r="K202" s="217">
        <f>BK202</f>
        <v>0</v>
      </c>
      <c r="L202" s="202"/>
      <c r="M202" s="207"/>
      <c r="N202" s="208"/>
      <c r="O202" s="209"/>
      <c r="P202" s="209"/>
      <c r="Q202" s="210">
        <f>SUM(Q203:Q230)</f>
        <v>0</v>
      </c>
      <c r="R202" s="210">
        <f>SUM(R203:R230)</f>
        <v>0</v>
      </c>
      <c r="S202" s="209"/>
      <c r="T202" s="211">
        <f>SUM(T203:T230)</f>
        <v>0</v>
      </c>
      <c r="U202" s="209"/>
      <c r="V202" s="211">
        <f>SUM(V203:V230)</f>
        <v>1.8573297315000001</v>
      </c>
      <c r="W202" s="209"/>
      <c r="X202" s="212">
        <f>SUM(X203:X230)</f>
        <v>0.025499999999999998</v>
      </c>
      <c r="Y202" s="12"/>
      <c r="Z202" s="12"/>
      <c r="AA202" s="12"/>
      <c r="AB202" s="12"/>
      <c r="AC202" s="12"/>
      <c r="AD202" s="12"/>
      <c r="AE202" s="12"/>
      <c r="AR202" s="213" t="s">
        <v>86</v>
      </c>
      <c r="AT202" s="214" t="s">
        <v>76</v>
      </c>
      <c r="AU202" s="214" t="s">
        <v>84</v>
      </c>
      <c r="AY202" s="213" t="s">
        <v>211</v>
      </c>
      <c r="BK202" s="215">
        <f>SUM(BK203:BK230)</f>
        <v>0</v>
      </c>
    </row>
    <row r="203" s="2" customFormat="1" ht="16.5" customHeight="1">
      <c r="A203" s="40"/>
      <c r="B203" s="41"/>
      <c r="C203" s="218" t="s">
        <v>413</v>
      </c>
      <c r="D203" s="218" t="s">
        <v>213</v>
      </c>
      <c r="E203" s="219" t="s">
        <v>3392</v>
      </c>
      <c r="F203" s="220" t="s">
        <v>3393</v>
      </c>
      <c r="G203" s="221" t="s">
        <v>272</v>
      </c>
      <c r="H203" s="222">
        <v>145</v>
      </c>
      <c r="I203" s="223"/>
      <c r="J203" s="223"/>
      <c r="K203" s="224">
        <f>ROUND(P203*H203,2)</f>
        <v>0</v>
      </c>
      <c r="L203" s="220" t="s">
        <v>22</v>
      </c>
      <c r="M203" s="46"/>
      <c r="N203" s="225" t="s">
        <v>22</v>
      </c>
      <c r="O203" s="226" t="s">
        <v>46</v>
      </c>
      <c r="P203" s="227">
        <f>I203+J203</f>
        <v>0</v>
      </c>
      <c r="Q203" s="227">
        <f>ROUND(I203*H203,2)</f>
        <v>0</v>
      </c>
      <c r="R203" s="227">
        <f>ROUND(J203*H203,2)</f>
        <v>0</v>
      </c>
      <c r="S203" s="86"/>
      <c r="T203" s="228">
        <f>S203*H203</f>
        <v>0</v>
      </c>
      <c r="U203" s="228">
        <v>4.4799999999999999E-07</v>
      </c>
      <c r="V203" s="228">
        <f>U203*H203</f>
        <v>6.4960000000000001E-05</v>
      </c>
      <c r="W203" s="228">
        <v>0</v>
      </c>
      <c r="X203" s="229">
        <f>W203*H203</f>
        <v>0</v>
      </c>
      <c r="Y203" s="40"/>
      <c r="Z203" s="40"/>
      <c r="AA203" s="40"/>
      <c r="AB203" s="40"/>
      <c r="AC203" s="40"/>
      <c r="AD203" s="40"/>
      <c r="AE203" s="40"/>
      <c r="AR203" s="230" t="s">
        <v>302</v>
      </c>
      <c r="AT203" s="230" t="s">
        <v>213</v>
      </c>
      <c r="AU203" s="230" t="s">
        <v>86</v>
      </c>
      <c r="AY203" s="19" t="s">
        <v>211</v>
      </c>
      <c r="BE203" s="231">
        <f>IF(O203="základní",K203,0)</f>
        <v>0</v>
      </c>
      <c r="BF203" s="231">
        <f>IF(O203="snížená",K203,0)</f>
        <v>0</v>
      </c>
      <c r="BG203" s="231">
        <f>IF(O203="zákl. přenesená",K203,0)</f>
        <v>0</v>
      </c>
      <c r="BH203" s="231">
        <f>IF(O203="sníž. přenesená",K203,0)</f>
        <v>0</v>
      </c>
      <c r="BI203" s="231">
        <f>IF(O203="nulová",K203,0)</f>
        <v>0</v>
      </c>
      <c r="BJ203" s="19" t="s">
        <v>84</v>
      </c>
      <c r="BK203" s="231">
        <f>ROUND(P203*H203,2)</f>
        <v>0</v>
      </c>
      <c r="BL203" s="19" t="s">
        <v>302</v>
      </c>
      <c r="BM203" s="230" t="s">
        <v>3943</v>
      </c>
    </row>
    <row r="204" s="2" customFormat="1">
      <c r="A204" s="40"/>
      <c r="B204" s="41"/>
      <c r="C204" s="42"/>
      <c r="D204" s="232" t="s">
        <v>220</v>
      </c>
      <c r="E204" s="42"/>
      <c r="F204" s="233" t="s">
        <v>3395</v>
      </c>
      <c r="G204" s="42"/>
      <c r="H204" s="42"/>
      <c r="I204" s="234"/>
      <c r="J204" s="234"/>
      <c r="K204" s="42"/>
      <c r="L204" s="42"/>
      <c r="M204" s="46"/>
      <c r="N204" s="235"/>
      <c r="O204" s="236"/>
      <c r="P204" s="86"/>
      <c r="Q204" s="86"/>
      <c r="R204" s="86"/>
      <c r="S204" s="86"/>
      <c r="T204" s="86"/>
      <c r="U204" s="86"/>
      <c r="V204" s="86"/>
      <c r="W204" s="86"/>
      <c r="X204" s="87"/>
      <c r="Y204" s="40"/>
      <c r="Z204" s="40"/>
      <c r="AA204" s="40"/>
      <c r="AB204" s="40"/>
      <c r="AC204" s="40"/>
      <c r="AD204" s="40"/>
      <c r="AE204" s="40"/>
      <c r="AT204" s="19" t="s">
        <v>220</v>
      </c>
      <c r="AU204" s="19" t="s">
        <v>86</v>
      </c>
    </row>
    <row r="205" s="2" customFormat="1" ht="16.5" customHeight="1">
      <c r="A205" s="40"/>
      <c r="B205" s="41"/>
      <c r="C205" s="218" t="s">
        <v>418</v>
      </c>
      <c r="D205" s="218" t="s">
        <v>213</v>
      </c>
      <c r="E205" s="219" t="s">
        <v>3396</v>
      </c>
      <c r="F205" s="220" t="s">
        <v>3397</v>
      </c>
      <c r="G205" s="221" t="s">
        <v>272</v>
      </c>
      <c r="H205" s="222">
        <v>145</v>
      </c>
      <c r="I205" s="223"/>
      <c r="J205" s="223"/>
      <c r="K205" s="224">
        <f>ROUND(P205*H205,2)</f>
        <v>0</v>
      </c>
      <c r="L205" s="220" t="s">
        <v>22</v>
      </c>
      <c r="M205" s="46"/>
      <c r="N205" s="225" t="s">
        <v>22</v>
      </c>
      <c r="O205" s="226" t="s">
        <v>46</v>
      </c>
      <c r="P205" s="227">
        <f>I205+J205</f>
        <v>0</v>
      </c>
      <c r="Q205" s="227">
        <f>ROUND(I205*H205,2)</f>
        <v>0</v>
      </c>
      <c r="R205" s="227">
        <f>ROUND(J205*H205,2)</f>
        <v>0</v>
      </c>
      <c r="S205" s="86"/>
      <c r="T205" s="228">
        <f>S205*H205</f>
        <v>0</v>
      </c>
      <c r="U205" s="228">
        <v>7.6799999999999999E-07</v>
      </c>
      <c r="V205" s="228">
        <f>U205*H205</f>
        <v>0.00011136</v>
      </c>
      <c r="W205" s="228">
        <v>0</v>
      </c>
      <c r="X205" s="229">
        <f>W205*H205</f>
        <v>0</v>
      </c>
      <c r="Y205" s="40"/>
      <c r="Z205" s="40"/>
      <c r="AA205" s="40"/>
      <c r="AB205" s="40"/>
      <c r="AC205" s="40"/>
      <c r="AD205" s="40"/>
      <c r="AE205" s="40"/>
      <c r="AR205" s="230" t="s">
        <v>302</v>
      </c>
      <c r="AT205" s="230" t="s">
        <v>213</v>
      </c>
      <c r="AU205" s="230" t="s">
        <v>86</v>
      </c>
      <c r="AY205" s="19" t="s">
        <v>211</v>
      </c>
      <c r="BE205" s="231">
        <f>IF(O205="základní",K205,0)</f>
        <v>0</v>
      </c>
      <c r="BF205" s="231">
        <f>IF(O205="snížená",K205,0)</f>
        <v>0</v>
      </c>
      <c r="BG205" s="231">
        <f>IF(O205="zákl. přenesená",K205,0)</f>
        <v>0</v>
      </c>
      <c r="BH205" s="231">
        <f>IF(O205="sníž. přenesená",K205,0)</f>
        <v>0</v>
      </c>
      <c r="BI205" s="231">
        <f>IF(O205="nulová",K205,0)</f>
        <v>0</v>
      </c>
      <c r="BJ205" s="19" t="s">
        <v>84</v>
      </c>
      <c r="BK205" s="231">
        <f>ROUND(P205*H205,2)</f>
        <v>0</v>
      </c>
      <c r="BL205" s="19" t="s">
        <v>302</v>
      </c>
      <c r="BM205" s="230" t="s">
        <v>3944</v>
      </c>
    </row>
    <row r="206" s="2" customFormat="1">
      <c r="A206" s="40"/>
      <c r="B206" s="41"/>
      <c r="C206" s="42"/>
      <c r="D206" s="232" t="s">
        <v>220</v>
      </c>
      <c r="E206" s="42"/>
      <c r="F206" s="233" t="s">
        <v>3399</v>
      </c>
      <c r="G206" s="42"/>
      <c r="H206" s="42"/>
      <c r="I206" s="234"/>
      <c r="J206" s="234"/>
      <c r="K206" s="42"/>
      <c r="L206" s="42"/>
      <c r="M206" s="46"/>
      <c r="N206" s="235"/>
      <c r="O206" s="236"/>
      <c r="P206" s="86"/>
      <c r="Q206" s="86"/>
      <c r="R206" s="86"/>
      <c r="S206" s="86"/>
      <c r="T206" s="86"/>
      <c r="U206" s="86"/>
      <c r="V206" s="86"/>
      <c r="W206" s="86"/>
      <c r="X206" s="87"/>
      <c r="Y206" s="40"/>
      <c r="Z206" s="40"/>
      <c r="AA206" s="40"/>
      <c r="AB206" s="40"/>
      <c r="AC206" s="40"/>
      <c r="AD206" s="40"/>
      <c r="AE206" s="40"/>
      <c r="AT206" s="19" t="s">
        <v>220</v>
      </c>
      <c r="AU206" s="19" t="s">
        <v>86</v>
      </c>
    </row>
    <row r="207" s="2" customFormat="1" ht="16.5" customHeight="1">
      <c r="A207" s="40"/>
      <c r="B207" s="41"/>
      <c r="C207" s="218" t="s">
        <v>423</v>
      </c>
      <c r="D207" s="218" t="s">
        <v>213</v>
      </c>
      <c r="E207" s="219" t="s">
        <v>3400</v>
      </c>
      <c r="F207" s="220" t="s">
        <v>3401</v>
      </c>
      <c r="G207" s="221" t="s">
        <v>272</v>
      </c>
      <c r="H207" s="222">
        <v>145</v>
      </c>
      <c r="I207" s="223"/>
      <c r="J207" s="223"/>
      <c r="K207" s="224">
        <f>ROUND(P207*H207,2)</f>
        <v>0</v>
      </c>
      <c r="L207" s="220" t="s">
        <v>22</v>
      </c>
      <c r="M207" s="46"/>
      <c r="N207" s="225" t="s">
        <v>22</v>
      </c>
      <c r="O207" s="226" t="s">
        <v>46</v>
      </c>
      <c r="P207" s="227">
        <f>I207+J207</f>
        <v>0</v>
      </c>
      <c r="Q207" s="227">
        <f>ROUND(I207*H207,2)</f>
        <v>0</v>
      </c>
      <c r="R207" s="227">
        <f>ROUND(J207*H207,2)</f>
        <v>0</v>
      </c>
      <c r="S207" s="86"/>
      <c r="T207" s="228">
        <f>S207*H207</f>
        <v>0</v>
      </c>
      <c r="U207" s="228">
        <v>0</v>
      </c>
      <c r="V207" s="228">
        <f>U207*H207</f>
        <v>0</v>
      </c>
      <c r="W207" s="228">
        <v>0</v>
      </c>
      <c r="X207" s="229">
        <f>W207*H207</f>
        <v>0</v>
      </c>
      <c r="Y207" s="40"/>
      <c r="Z207" s="40"/>
      <c r="AA207" s="40"/>
      <c r="AB207" s="40"/>
      <c r="AC207" s="40"/>
      <c r="AD207" s="40"/>
      <c r="AE207" s="40"/>
      <c r="AR207" s="230" t="s">
        <v>302</v>
      </c>
      <c r="AT207" s="230" t="s">
        <v>213</v>
      </c>
      <c r="AU207" s="230" t="s">
        <v>86</v>
      </c>
      <c r="AY207" s="19" t="s">
        <v>211</v>
      </c>
      <c r="BE207" s="231">
        <f>IF(O207="základní",K207,0)</f>
        <v>0</v>
      </c>
      <c r="BF207" s="231">
        <f>IF(O207="snížená",K207,0)</f>
        <v>0</v>
      </c>
      <c r="BG207" s="231">
        <f>IF(O207="zákl. přenesená",K207,0)</f>
        <v>0</v>
      </c>
      <c r="BH207" s="231">
        <f>IF(O207="sníž. přenesená",K207,0)</f>
        <v>0</v>
      </c>
      <c r="BI207" s="231">
        <f>IF(O207="nulová",K207,0)</f>
        <v>0</v>
      </c>
      <c r="BJ207" s="19" t="s">
        <v>84</v>
      </c>
      <c r="BK207" s="231">
        <f>ROUND(P207*H207,2)</f>
        <v>0</v>
      </c>
      <c r="BL207" s="19" t="s">
        <v>302</v>
      </c>
      <c r="BM207" s="230" t="s">
        <v>3945</v>
      </c>
    </row>
    <row r="208" s="2" customFormat="1">
      <c r="A208" s="40"/>
      <c r="B208" s="41"/>
      <c r="C208" s="42"/>
      <c r="D208" s="232" t="s">
        <v>220</v>
      </c>
      <c r="E208" s="42"/>
      <c r="F208" s="233" t="s">
        <v>3403</v>
      </c>
      <c r="G208" s="42"/>
      <c r="H208" s="42"/>
      <c r="I208" s="234"/>
      <c r="J208" s="234"/>
      <c r="K208" s="42"/>
      <c r="L208" s="42"/>
      <c r="M208" s="46"/>
      <c r="N208" s="235"/>
      <c r="O208" s="236"/>
      <c r="P208" s="86"/>
      <c r="Q208" s="86"/>
      <c r="R208" s="86"/>
      <c r="S208" s="86"/>
      <c r="T208" s="86"/>
      <c r="U208" s="86"/>
      <c r="V208" s="86"/>
      <c r="W208" s="86"/>
      <c r="X208" s="87"/>
      <c r="Y208" s="40"/>
      <c r="Z208" s="40"/>
      <c r="AA208" s="40"/>
      <c r="AB208" s="40"/>
      <c r="AC208" s="40"/>
      <c r="AD208" s="40"/>
      <c r="AE208" s="40"/>
      <c r="AT208" s="19" t="s">
        <v>220</v>
      </c>
      <c r="AU208" s="19" t="s">
        <v>86</v>
      </c>
    </row>
    <row r="209" s="2" customFormat="1" ht="16.5" customHeight="1">
      <c r="A209" s="40"/>
      <c r="B209" s="41"/>
      <c r="C209" s="218" t="s">
        <v>429</v>
      </c>
      <c r="D209" s="218" t="s">
        <v>213</v>
      </c>
      <c r="E209" s="219" t="s">
        <v>3404</v>
      </c>
      <c r="F209" s="220" t="s">
        <v>3405</v>
      </c>
      <c r="G209" s="221" t="s">
        <v>272</v>
      </c>
      <c r="H209" s="222">
        <v>145</v>
      </c>
      <c r="I209" s="223"/>
      <c r="J209" s="223"/>
      <c r="K209" s="224">
        <f>ROUND(P209*H209,2)</f>
        <v>0</v>
      </c>
      <c r="L209" s="220" t="s">
        <v>22</v>
      </c>
      <c r="M209" s="46"/>
      <c r="N209" s="225" t="s">
        <v>22</v>
      </c>
      <c r="O209" s="226" t="s">
        <v>46</v>
      </c>
      <c r="P209" s="227">
        <f>I209+J209</f>
        <v>0</v>
      </c>
      <c r="Q209" s="227">
        <f>ROUND(I209*H209,2)</f>
        <v>0</v>
      </c>
      <c r="R209" s="227">
        <f>ROUND(J209*H209,2)</f>
        <v>0</v>
      </c>
      <c r="S209" s="86"/>
      <c r="T209" s="228">
        <f>S209*H209</f>
        <v>0</v>
      </c>
      <c r="U209" s="228">
        <v>0.00050000000000000001</v>
      </c>
      <c r="V209" s="228">
        <f>U209*H209</f>
        <v>0.072499999999999995</v>
      </c>
      <c r="W209" s="228">
        <v>0</v>
      </c>
      <c r="X209" s="229">
        <f>W209*H209</f>
        <v>0</v>
      </c>
      <c r="Y209" s="40"/>
      <c r="Z209" s="40"/>
      <c r="AA209" s="40"/>
      <c r="AB209" s="40"/>
      <c r="AC209" s="40"/>
      <c r="AD209" s="40"/>
      <c r="AE209" s="40"/>
      <c r="AR209" s="230" t="s">
        <v>302</v>
      </c>
      <c r="AT209" s="230" t="s">
        <v>213</v>
      </c>
      <c r="AU209" s="230" t="s">
        <v>86</v>
      </c>
      <c r="AY209" s="19" t="s">
        <v>211</v>
      </c>
      <c r="BE209" s="231">
        <f>IF(O209="základní",K209,0)</f>
        <v>0</v>
      </c>
      <c r="BF209" s="231">
        <f>IF(O209="snížená",K209,0)</f>
        <v>0</v>
      </c>
      <c r="BG209" s="231">
        <f>IF(O209="zákl. přenesená",K209,0)</f>
        <v>0</v>
      </c>
      <c r="BH209" s="231">
        <f>IF(O209="sníž. přenesená",K209,0)</f>
        <v>0</v>
      </c>
      <c r="BI209" s="231">
        <f>IF(O209="nulová",K209,0)</f>
        <v>0</v>
      </c>
      <c r="BJ209" s="19" t="s">
        <v>84</v>
      </c>
      <c r="BK209" s="231">
        <f>ROUND(P209*H209,2)</f>
        <v>0</v>
      </c>
      <c r="BL209" s="19" t="s">
        <v>302</v>
      </c>
      <c r="BM209" s="230" t="s">
        <v>3946</v>
      </c>
    </row>
    <row r="210" s="2" customFormat="1">
      <c r="A210" s="40"/>
      <c r="B210" s="41"/>
      <c r="C210" s="42"/>
      <c r="D210" s="232" t="s">
        <v>220</v>
      </c>
      <c r="E210" s="42"/>
      <c r="F210" s="233" t="s">
        <v>3407</v>
      </c>
      <c r="G210" s="42"/>
      <c r="H210" s="42"/>
      <c r="I210" s="234"/>
      <c r="J210" s="234"/>
      <c r="K210" s="42"/>
      <c r="L210" s="42"/>
      <c r="M210" s="46"/>
      <c r="N210" s="235"/>
      <c r="O210" s="236"/>
      <c r="P210" s="86"/>
      <c r="Q210" s="86"/>
      <c r="R210" s="86"/>
      <c r="S210" s="86"/>
      <c r="T210" s="86"/>
      <c r="U210" s="86"/>
      <c r="V210" s="86"/>
      <c r="W210" s="86"/>
      <c r="X210" s="87"/>
      <c r="Y210" s="40"/>
      <c r="Z210" s="40"/>
      <c r="AA210" s="40"/>
      <c r="AB210" s="40"/>
      <c r="AC210" s="40"/>
      <c r="AD210" s="40"/>
      <c r="AE210" s="40"/>
      <c r="AT210" s="19" t="s">
        <v>220</v>
      </c>
      <c r="AU210" s="19" t="s">
        <v>86</v>
      </c>
    </row>
    <row r="211" s="2" customFormat="1" ht="16.5" customHeight="1">
      <c r="A211" s="40"/>
      <c r="B211" s="41"/>
      <c r="C211" s="218" t="s">
        <v>436</v>
      </c>
      <c r="D211" s="218" t="s">
        <v>213</v>
      </c>
      <c r="E211" s="219" t="s">
        <v>3408</v>
      </c>
      <c r="F211" s="220" t="s">
        <v>3409</v>
      </c>
      <c r="G211" s="221" t="s">
        <v>272</v>
      </c>
      <c r="H211" s="222">
        <v>145</v>
      </c>
      <c r="I211" s="223"/>
      <c r="J211" s="223"/>
      <c r="K211" s="224">
        <f>ROUND(P211*H211,2)</f>
        <v>0</v>
      </c>
      <c r="L211" s="220" t="s">
        <v>22</v>
      </c>
      <c r="M211" s="46"/>
      <c r="N211" s="225" t="s">
        <v>22</v>
      </c>
      <c r="O211" s="226" t="s">
        <v>46</v>
      </c>
      <c r="P211" s="227">
        <f>I211+J211</f>
        <v>0</v>
      </c>
      <c r="Q211" s="227">
        <f>ROUND(I211*H211,2)</f>
        <v>0</v>
      </c>
      <c r="R211" s="227">
        <f>ROUND(J211*H211,2)</f>
        <v>0</v>
      </c>
      <c r="S211" s="86"/>
      <c r="T211" s="228">
        <f>S211*H211</f>
        <v>0</v>
      </c>
      <c r="U211" s="228">
        <v>0.012</v>
      </c>
      <c r="V211" s="228">
        <f>U211*H211</f>
        <v>1.74</v>
      </c>
      <c r="W211" s="228">
        <v>0</v>
      </c>
      <c r="X211" s="229">
        <f>W211*H211</f>
        <v>0</v>
      </c>
      <c r="Y211" s="40"/>
      <c r="Z211" s="40"/>
      <c r="AA211" s="40"/>
      <c r="AB211" s="40"/>
      <c r="AC211" s="40"/>
      <c r="AD211" s="40"/>
      <c r="AE211" s="40"/>
      <c r="AR211" s="230" t="s">
        <v>302</v>
      </c>
      <c r="AT211" s="230" t="s">
        <v>213</v>
      </c>
      <c r="AU211" s="230" t="s">
        <v>86</v>
      </c>
      <c r="AY211" s="19" t="s">
        <v>211</v>
      </c>
      <c r="BE211" s="231">
        <f>IF(O211="základní",K211,0)</f>
        <v>0</v>
      </c>
      <c r="BF211" s="231">
        <f>IF(O211="snížená",K211,0)</f>
        <v>0</v>
      </c>
      <c r="BG211" s="231">
        <f>IF(O211="zákl. přenesená",K211,0)</f>
        <v>0</v>
      </c>
      <c r="BH211" s="231">
        <f>IF(O211="sníž. přenesená",K211,0)</f>
        <v>0</v>
      </c>
      <c r="BI211" s="231">
        <f>IF(O211="nulová",K211,0)</f>
        <v>0</v>
      </c>
      <c r="BJ211" s="19" t="s">
        <v>84</v>
      </c>
      <c r="BK211" s="231">
        <f>ROUND(P211*H211,2)</f>
        <v>0</v>
      </c>
      <c r="BL211" s="19" t="s">
        <v>302</v>
      </c>
      <c r="BM211" s="230" t="s">
        <v>3947</v>
      </c>
    </row>
    <row r="212" s="2" customFormat="1">
      <c r="A212" s="40"/>
      <c r="B212" s="41"/>
      <c r="C212" s="42"/>
      <c r="D212" s="232" t="s">
        <v>220</v>
      </c>
      <c r="E212" s="42"/>
      <c r="F212" s="233" t="s">
        <v>3411</v>
      </c>
      <c r="G212" s="42"/>
      <c r="H212" s="42"/>
      <c r="I212" s="234"/>
      <c r="J212" s="234"/>
      <c r="K212" s="42"/>
      <c r="L212" s="42"/>
      <c r="M212" s="46"/>
      <c r="N212" s="235"/>
      <c r="O212" s="236"/>
      <c r="P212" s="86"/>
      <c r="Q212" s="86"/>
      <c r="R212" s="86"/>
      <c r="S212" s="86"/>
      <c r="T212" s="86"/>
      <c r="U212" s="86"/>
      <c r="V212" s="86"/>
      <c r="W212" s="86"/>
      <c r="X212" s="87"/>
      <c r="Y212" s="40"/>
      <c r="Z212" s="40"/>
      <c r="AA212" s="40"/>
      <c r="AB212" s="40"/>
      <c r="AC212" s="40"/>
      <c r="AD212" s="40"/>
      <c r="AE212" s="40"/>
      <c r="AT212" s="19" t="s">
        <v>220</v>
      </c>
      <c r="AU212" s="19" t="s">
        <v>86</v>
      </c>
    </row>
    <row r="213" s="2" customFormat="1" ht="16.5" customHeight="1">
      <c r="A213" s="40"/>
      <c r="B213" s="41"/>
      <c r="C213" s="218" t="s">
        <v>445</v>
      </c>
      <c r="D213" s="218" t="s">
        <v>213</v>
      </c>
      <c r="E213" s="219" t="s">
        <v>3412</v>
      </c>
      <c r="F213" s="220" t="s">
        <v>3413</v>
      </c>
      <c r="G213" s="221" t="s">
        <v>272</v>
      </c>
      <c r="H213" s="222">
        <v>145</v>
      </c>
      <c r="I213" s="223"/>
      <c r="J213" s="223"/>
      <c r="K213" s="224">
        <f>ROUND(P213*H213,2)</f>
        <v>0</v>
      </c>
      <c r="L213" s="220" t="s">
        <v>22</v>
      </c>
      <c r="M213" s="46"/>
      <c r="N213" s="225" t="s">
        <v>22</v>
      </c>
      <c r="O213" s="226" t="s">
        <v>46</v>
      </c>
      <c r="P213" s="227">
        <f>I213+J213</f>
        <v>0</v>
      </c>
      <c r="Q213" s="227">
        <f>ROUND(I213*H213,2)</f>
        <v>0</v>
      </c>
      <c r="R213" s="227">
        <f>ROUND(J213*H213,2)</f>
        <v>0</v>
      </c>
      <c r="S213" s="86"/>
      <c r="T213" s="228">
        <f>S213*H213</f>
        <v>0</v>
      </c>
      <c r="U213" s="228">
        <v>0.00029999999999999997</v>
      </c>
      <c r="V213" s="228">
        <f>U213*H213</f>
        <v>0.043499999999999997</v>
      </c>
      <c r="W213" s="228">
        <v>0</v>
      </c>
      <c r="X213" s="229">
        <f>W213*H213</f>
        <v>0</v>
      </c>
      <c r="Y213" s="40"/>
      <c r="Z213" s="40"/>
      <c r="AA213" s="40"/>
      <c r="AB213" s="40"/>
      <c r="AC213" s="40"/>
      <c r="AD213" s="40"/>
      <c r="AE213" s="40"/>
      <c r="AR213" s="230" t="s">
        <v>302</v>
      </c>
      <c r="AT213" s="230" t="s">
        <v>213</v>
      </c>
      <c r="AU213" s="230" t="s">
        <v>86</v>
      </c>
      <c r="AY213" s="19" t="s">
        <v>211</v>
      </c>
      <c r="BE213" s="231">
        <f>IF(O213="základní",K213,0)</f>
        <v>0</v>
      </c>
      <c r="BF213" s="231">
        <f>IF(O213="snížená",K213,0)</f>
        <v>0</v>
      </c>
      <c r="BG213" s="231">
        <f>IF(O213="zákl. přenesená",K213,0)</f>
        <v>0</v>
      </c>
      <c r="BH213" s="231">
        <f>IF(O213="sníž. přenesená",K213,0)</f>
        <v>0</v>
      </c>
      <c r="BI213" s="231">
        <f>IF(O213="nulová",K213,0)</f>
        <v>0</v>
      </c>
      <c r="BJ213" s="19" t="s">
        <v>84</v>
      </c>
      <c r="BK213" s="231">
        <f>ROUND(P213*H213,2)</f>
        <v>0</v>
      </c>
      <c r="BL213" s="19" t="s">
        <v>302</v>
      </c>
      <c r="BM213" s="230" t="s">
        <v>3948</v>
      </c>
    </row>
    <row r="214" s="2" customFormat="1">
      <c r="A214" s="40"/>
      <c r="B214" s="41"/>
      <c r="C214" s="42"/>
      <c r="D214" s="232" t="s">
        <v>220</v>
      </c>
      <c r="E214" s="42"/>
      <c r="F214" s="233" t="s">
        <v>3415</v>
      </c>
      <c r="G214" s="42"/>
      <c r="H214" s="42"/>
      <c r="I214" s="234"/>
      <c r="J214" s="234"/>
      <c r="K214" s="42"/>
      <c r="L214" s="42"/>
      <c r="M214" s="46"/>
      <c r="N214" s="235"/>
      <c r="O214" s="236"/>
      <c r="P214" s="86"/>
      <c r="Q214" s="86"/>
      <c r="R214" s="86"/>
      <c r="S214" s="86"/>
      <c r="T214" s="86"/>
      <c r="U214" s="86"/>
      <c r="V214" s="86"/>
      <c r="W214" s="86"/>
      <c r="X214" s="87"/>
      <c r="Y214" s="40"/>
      <c r="Z214" s="40"/>
      <c r="AA214" s="40"/>
      <c r="AB214" s="40"/>
      <c r="AC214" s="40"/>
      <c r="AD214" s="40"/>
      <c r="AE214" s="40"/>
      <c r="AT214" s="19" t="s">
        <v>220</v>
      </c>
      <c r="AU214" s="19" t="s">
        <v>86</v>
      </c>
    </row>
    <row r="215" s="2" customFormat="1" ht="24.15" customHeight="1">
      <c r="A215" s="40"/>
      <c r="B215" s="41"/>
      <c r="C215" s="218" t="s">
        <v>451</v>
      </c>
      <c r="D215" s="218" t="s">
        <v>213</v>
      </c>
      <c r="E215" s="219" t="s">
        <v>3416</v>
      </c>
      <c r="F215" s="220" t="s">
        <v>3417</v>
      </c>
      <c r="G215" s="221" t="s">
        <v>272</v>
      </c>
      <c r="H215" s="222">
        <v>145</v>
      </c>
      <c r="I215" s="223"/>
      <c r="J215" s="223"/>
      <c r="K215" s="224">
        <f>ROUND(P215*H215,2)</f>
        <v>0</v>
      </c>
      <c r="L215" s="220" t="s">
        <v>22</v>
      </c>
      <c r="M215" s="46"/>
      <c r="N215" s="225" t="s">
        <v>22</v>
      </c>
      <c r="O215" s="226" t="s">
        <v>46</v>
      </c>
      <c r="P215" s="227">
        <f>I215+J215</f>
        <v>0</v>
      </c>
      <c r="Q215" s="227">
        <f>ROUND(I215*H215,2)</f>
        <v>0</v>
      </c>
      <c r="R215" s="227">
        <f>ROUND(J215*H215,2)</f>
        <v>0</v>
      </c>
      <c r="S215" s="86"/>
      <c r="T215" s="228">
        <f>S215*H215</f>
        <v>0</v>
      </c>
      <c r="U215" s="228">
        <v>0</v>
      </c>
      <c r="V215" s="228">
        <f>U215*H215</f>
        <v>0</v>
      </c>
      <c r="W215" s="228">
        <v>0</v>
      </c>
      <c r="X215" s="229">
        <f>W215*H215</f>
        <v>0</v>
      </c>
      <c r="Y215" s="40"/>
      <c r="Z215" s="40"/>
      <c r="AA215" s="40"/>
      <c r="AB215" s="40"/>
      <c r="AC215" s="40"/>
      <c r="AD215" s="40"/>
      <c r="AE215" s="40"/>
      <c r="AR215" s="230" t="s">
        <v>302</v>
      </c>
      <c r="AT215" s="230" t="s">
        <v>213</v>
      </c>
      <c r="AU215" s="230" t="s">
        <v>86</v>
      </c>
      <c r="AY215" s="19" t="s">
        <v>211</v>
      </c>
      <c r="BE215" s="231">
        <f>IF(O215="základní",K215,0)</f>
        <v>0</v>
      </c>
      <c r="BF215" s="231">
        <f>IF(O215="snížená",K215,0)</f>
        <v>0</v>
      </c>
      <c r="BG215" s="231">
        <f>IF(O215="zákl. přenesená",K215,0)</f>
        <v>0</v>
      </c>
      <c r="BH215" s="231">
        <f>IF(O215="sníž. přenesená",K215,0)</f>
        <v>0</v>
      </c>
      <c r="BI215" s="231">
        <f>IF(O215="nulová",K215,0)</f>
        <v>0</v>
      </c>
      <c r="BJ215" s="19" t="s">
        <v>84</v>
      </c>
      <c r="BK215" s="231">
        <f>ROUND(P215*H215,2)</f>
        <v>0</v>
      </c>
      <c r="BL215" s="19" t="s">
        <v>302</v>
      </c>
      <c r="BM215" s="230" t="s">
        <v>3949</v>
      </c>
    </row>
    <row r="216" s="2" customFormat="1">
      <c r="A216" s="40"/>
      <c r="B216" s="41"/>
      <c r="C216" s="42"/>
      <c r="D216" s="232" t="s">
        <v>220</v>
      </c>
      <c r="E216" s="42"/>
      <c r="F216" s="233" t="s">
        <v>3417</v>
      </c>
      <c r="G216" s="42"/>
      <c r="H216" s="42"/>
      <c r="I216" s="234"/>
      <c r="J216" s="234"/>
      <c r="K216" s="42"/>
      <c r="L216" s="42"/>
      <c r="M216" s="46"/>
      <c r="N216" s="235"/>
      <c r="O216" s="236"/>
      <c r="P216" s="86"/>
      <c r="Q216" s="86"/>
      <c r="R216" s="86"/>
      <c r="S216" s="86"/>
      <c r="T216" s="86"/>
      <c r="U216" s="86"/>
      <c r="V216" s="86"/>
      <c r="W216" s="86"/>
      <c r="X216" s="87"/>
      <c r="Y216" s="40"/>
      <c r="Z216" s="40"/>
      <c r="AA216" s="40"/>
      <c r="AB216" s="40"/>
      <c r="AC216" s="40"/>
      <c r="AD216" s="40"/>
      <c r="AE216" s="40"/>
      <c r="AT216" s="19" t="s">
        <v>220</v>
      </c>
      <c r="AU216" s="19" t="s">
        <v>86</v>
      </c>
    </row>
    <row r="217" s="2" customFormat="1" ht="16.5" customHeight="1">
      <c r="A217" s="40"/>
      <c r="B217" s="41"/>
      <c r="C217" s="218" t="s">
        <v>457</v>
      </c>
      <c r="D217" s="218" t="s">
        <v>213</v>
      </c>
      <c r="E217" s="219" t="s">
        <v>3419</v>
      </c>
      <c r="F217" s="220" t="s">
        <v>3420</v>
      </c>
      <c r="G217" s="221" t="s">
        <v>345</v>
      </c>
      <c r="H217" s="222">
        <v>30</v>
      </c>
      <c r="I217" s="223"/>
      <c r="J217" s="223"/>
      <c r="K217" s="224">
        <f>ROUND(P217*H217,2)</f>
        <v>0</v>
      </c>
      <c r="L217" s="220" t="s">
        <v>22</v>
      </c>
      <c r="M217" s="46"/>
      <c r="N217" s="225" t="s">
        <v>22</v>
      </c>
      <c r="O217" s="226" t="s">
        <v>46</v>
      </c>
      <c r="P217" s="227">
        <f>I217+J217</f>
        <v>0</v>
      </c>
      <c r="Q217" s="227">
        <f>ROUND(I217*H217,2)</f>
        <v>0</v>
      </c>
      <c r="R217" s="227">
        <f>ROUND(J217*H217,2)</f>
        <v>0</v>
      </c>
      <c r="S217" s="86"/>
      <c r="T217" s="228">
        <f>S217*H217</f>
        <v>0</v>
      </c>
      <c r="U217" s="228">
        <v>2.464E-06</v>
      </c>
      <c r="V217" s="228">
        <f>U217*H217</f>
        <v>7.3919999999999997E-05</v>
      </c>
      <c r="W217" s="228">
        <v>0</v>
      </c>
      <c r="X217" s="229">
        <f>W217*H217</f>
        <v>0</v>
      </c>
      <c r="Y217" s="40"/>
      <c r="Z217" s="40"/>
      <c r="AA217" s="40"/>
      <c r="AB217" s="40"/>
      <c r="AC217" s="40"/>
      <c r="AD217" s="40"/>
      <c r="AE217" s="40"/>
      <c r="AR217" s="230" t="s">
        <v>302</v>
      </c>
      <c r="AT217" s="230" t="s">
        <v>213</v>
      </c>
      <c r="AU217" s="230" t="s">
        <v>86</v>
      </c>
      <c r="AY217" s="19" t="s">
        <v>211</v>
      </c>
      <c r="BE217" s="231">
        <f>IF(O217="základní",K217,0)</f>
        <v>0</v>
      </c>
      <c r="BF217" s="231">
        <f>IF(O217="snížená",K217,0)</f>
        <v>0</v>
      </c>
      <c r="BG217" s="231">
        <f>IF(O217="zákl. přenesená",K217,0)</f>
        <v>0</v>
      </c>
      <c r="BH217" s="231">
        <f>IF(O217="sníž. přenesená",K217,0)</f>
        <v>0</v>
      </c>
      <c r="BI217" s="231">
        <f>IF(O217="nulová",K217,0)</f>
        <v>0</v>
      </c>
      <c r="BJ217" s="19" t="s">
        <v>84</v>
      </c>
      <c r="BK217" s="231">
        <f>ROUND(P217*H217,2)</f>
        <v>0</v>
      </c>
      <c r="BL217" s="19" t="s">
        <v>302</v>
      </c>
      <c r="BM217" s="230" t="s">
        <v>3950</v>
      </c>
    </row>
    <row r="218" s="2" customFormat="1">
      <c r="A218" s="40"/>
      <c r="B218" s="41"/>
      <c r="C218" s="42"/>
      <c r="D218" s="232" t="s">
        <v>220</v>
      </c>
      <c r="E218" s="42"/>
      <c r="F218" s="233" t="s">
        <v>3422</v>
      </c>
      <c r="G218" s="42"/>
      <c r="H218" s="42"/>
      <c r="I218" s="234"/>
      <c r="J218" s="234"/>
      <c r="K218" s="42"/>
      <c r="L218" s="42"/>
      <c r="M218" s="46"/>
      <c r="N218" s="235"/>
      <c r="O218" s="236"/>
      <c r="P218" s="86"/>
      <c r="Q218" s="86"/>
      <c r="R218" s="86"/>
      <c r="S218" s="86"/>
      <c r="T218" s="86"/>
      <c r="U218" s="86"/>
      <c r="V218" s="86"/>
      <c r="W218" s="86"/>
      <c r="X218" s="87"/>
      <c r="Y218" s="40"/>
      <c r="Z218" s="40"/>
      <c r="AA218" s="40"/>
      <c r="AB218" s="40"/>
      <c r="AC218" s="40"/>
      <c r="AD218" s="40"/>
      <c r="AE218" s="40"/>
      <c r="AT218" s="19" t="s">
        <v>220</v>
      </c>
      <c r="AU218" s="19" t="s">
        <v>86</v>
      </c>
    </row>
    <row r="219" s="2" customFormat="1" ht="16.5" customHeight="1">
      <c r="A219" s="40"/>
      <c r="B219" s="41"/>
      <c r="C219" s="218" t="s">
        <v>462</v>
      </c>
      <c r="D219" s="218" t="s">
        <v>213</v>
      </c>
      <c r="E219" s="219" t="s">
        <v>3423</v>
      </c>
      <c r="F219" s="220" t="s">
        <v>3424</v>
      </c>
      <c r="G219" s="221" t="s">
        <v>345</v>
      </c>
      <c r="H219" s="222">
        <v>85</v>
      </c>
      <c r="I219" s="223"/>
      <c r="J219" s="223"/>
      <c r="K219" s="224">
        <f>ROUND(P219*H219,2)</f>
        <v>0</v>
      </c>
      <c r="L219" s="220" t="s">
        <v>22</v>
      </c>
      <c r="M219" s="46"/>
      <c r="N219" s="225" t="s">
        <v>22</v>
      </c>
      <c r="O219" s="226" t="s">
        <v>46</v>
      </c>
      <c r="P219" s="227">
        <f>I219+J219</f>
        <v>0</v>
      </c>
      <c r="Q219" s="227">
        <f>ROUND(I219*H219,2)</f>
        <v>0</v>
      </c>
      <c r="R219" s="227">
        <f>ROUND(J219*H219,2)</f>
        <v>0</v>
      </c>
      <c r="S219" s="86"/>
      <c r="T219" s="228">
        <f>S219*H219</f>
        <v>0</v>
      </c>
      <c r="U219" s="228">
        <v>0</v>
      </c>
      <c r="V219" s="228">
        <f>U219*H219</f>
        <v>0</v>
      </c>
      <c r="W219" s="228">
        <v>0.00029999999999999997</v>
      </c>
      <c r="X219" s="229">
        <f>W219*H219</f>
        <v>0.025499999999999998</v>
      </c>
      <c r="Y219" s="40"/>
      <c r="Z219" s="40"/>
      <c r="AA219" s="40"/>
      <c r="AB219" s="40"/>
      <c r="AC219" s="40"/>
      <c r="AD219" s="40"/>
      <c r="AE219" s="40"/>
      <c r="AR219" s="230" t="s">
        <v>302</v>
      </c>
      <c r="AT219" s="230" t="s">
        <v>213</v>
      </c>
      <c r="AU219" s="230" t="s">
        <v>86</v>
      </c>
      <c r="AY219" s="19" t="s">
        <v>211</v>
      </c>
      <c r="BE219" s="231">
        <f>IF(O219="základní",K219,0)</f>
        <v>0</v>
      </c>
      <c r="BF219" s="231">
        <f>IF(O219="snížená",K219,0)</f>
        <v>0</v>
      </c>
      <c r="BG219" s="231">
        <f>IF(O219="zákl. přenesená",K219,0)</f>
        <v>0</v>
      </c>
      <c r="BH219" s="231">
        <f>IF(O219="sníž. přenesená",K219,0)</f>
        <v>0</v>
      </c>
      <c r="BI219" s="231">
        <f>IF(O219="nulová",K219,0)</f>
        <v>0</v>
      </c>
      <c r="BJ219" s="19" t="s">
        <v>84</v>
      </c>
      <c r="BK219" s="231">
        <f>ROUND(P219*H219,2)</f>
        <v>0</v>
      </c>
      <c r="BL219" s="19" t="s">
        <v>302</v>
      </c>
      <c r="BM219" s="230" t="s">
        <v>3951</v>
      </c>
    </row>
    <row r="220" s="2" customFormat="1">
      <c r="A220" s="40"/>
      <c r="B220" s="41"/>
      <c r="C220" s="42"/>
      <c r="D220" s="232" t="s">
        <v>220</v>
      </c>
      <c r="E220" s="42"/>
      <c r="F220" s="233" t="s">
        <v>3426</v>
      </c>
      <c r="G220" s="42"/>
      <c r="H220" s="42"/>
      <c r="I220" s="234"/>
      <c r="J220" s="234"/>
      <c r="K220" s="42"/>
      <c r="L220" s="42"/>
      <c r="M220" s="46"/>
      <c r="N220" s="235"/>
      <c r="O220" s="236"/>
      <c r="P220" s="86"/>
      <c r="Q220" s="86"/>
      <c r="R220" s="86"/>
      <c r="S220" s="86"/>
      <c r="T220" s="86"/>
      <c r="U220" s="86"/>
      <c r="V220" s="86"/>
      <c r="W220" s="86"/>
      <c r="X220" s="87"/>
      <c r="Y220" s="40"/>
      <c r="Z220" s="40"/>
      <c r="AA220" s="40"/>
      <c r="AB220" s="40"/>
      <c r="AC220" s="40"/>
      <c r="AD220" s="40"/>
      <c r="AE220" s="40"/>
      <c r="AT220" s="19" t="s">
        <v>220</v>
      </c>
      <c r="AU220" s="19" t="s">
        <v>86</v>
      </c>
    </row>
    <row r="221" s="2" customFormat="1" ht="16.5" customHeight="1">
      <c r="A221" s="40"/>
      <c r="B221" s="41"/>
      <c r="C221" s="218" t="s">
        <v>467</v>
      </c>
      <c r="D221" s="218" t="s">
        <v>213</v>
      </c>
      <c r="E221" s="219" t="s">
        <v>3427</v>
      </c>
      <c r="F221" s="220" t="s">
        <v>3428</v>
      </c>
      <c r="G221" s="221" t="s">
        <v>345</v>
      </c>
      <c r="H221" s="222">
        <v>34</v>
      </c>
      <c r="I221" s="223"/>
      <c r="J221" s="223"/>
      <c r="K221" s="224">
        <f>ROUND(P221*H221,2)</f>
        <v>0</v>
      </c>
      <c r="L221" s="220" t="s">
        <v>22</v>
      </c>
      <c r="M221" s="46"/>
      <c r="N221" s="225" t="s">
        <v>22</v>
      </c>
      <c r="O221" s="226" t="s">
        <v>46</v>
      </c>
      <c r="P221" s="227">
        <f>I221+J221</f>
        <v>0</v>
      </c>
      <c r="Q221" s="227">
        <f>ROUND(I221*H221,2)</f>
        <v>0</v>
      </c>
      <c r="R221" s="227">
        <f>ROUND(J221*H221,2)</f>
        <v>0</v>
      </c>
      <c r="S221" s="86"/>
      <c r="T221" s="228">
        <f>S221*H221</f>
        <v>0</v>
      </c>
      <c r="U221" s="228">
        <v>0</v>
      </c>
      <c r="V221" s="228">
        <f>U221*H221</f>
        <v>0</v>
      </c>
      <c r="W221" s="228">
        <v>0</v>
      </c>
      <c r="X221" s="229">
        <f>W221*H221</f>
        <v>0</v>
      </c>
      <c r="Y221" s="40"/>
      <c r="Z221" s="40"/>
      <c r="AA221" s="40"/>
      <c r="AB221" s="40"/>
      <c r="AC221" s="40"/>
      <c r="AD221" s="40"/>
      <c r="AE221" s="40"/>
      <c r="AR221" s="230" t="s">
        <v>302</v>
      </c>
      <c r="AT221" s="230" t="s">
        <v>213</v>
      </c>
      <c r="AU221" s="230" t="s">
        <v>86</v>
      </c>
      <c r="AY221" s="19" t="s">
        <v>211</v>
      </c>
      <c r="BE221" s="231">
        <f>IF(O221="základní",K221,0)</f>
        <v>0</v>
      </c>
      <c r="BF221" s="231">
        <f>IF(O221="snížená",K221,0)</f>
        <v>0</v>
      </c>
      <c r="BG221" s="231">
        <f>IF(O221="zákl. přenesená",K221,0)</f>
        <v>0</v>
      </c>
      <c r="BH221" s="231">
        <f>IF(O221="sníž. přenesená",K221,0)</f>
        <v>0</v>
      </c>
      <c r="BI221" s="231">
        <f>IF(O221="nulová",K221,0)</f>
        <v>0</v>
      </c>
      <c r="BJ221" s="19" t="s">
        <v>84</v>
      </c>
      <c r="BK221" s="231">
        <f>ROUND(P221*H221,2)</f>
        <v>0</v>
      </c>
      <c r="BL221" s="19" t="s">
        <v>302</v>
      </c>
      <c r="BM221" s="230" t="s">
        <v>3952</v>
      </c>
    </row>
    <row r="222" s="2" customFormat="1">
      <c r="A222" s="40"/>
      <c r="B222" s="41"/>
      <c r="C222" s="42"/>
      <c r="D222" s="232" t="s">
        <v>220</v>
      </c>
      <c r="E222" s="42"/>
      <c r="F222" s="233" t="s">
        <v>3428</v>
      </c>
      <c r="G222" s="42"/>
      <c r="H222" s="42"/>
      <c r="I222" s="234"/>
      <c r="J222" s="234"/>
      <c r="K222" s="42"/>
      <c r="L222" s="42"/>
      <c r="M222" s="46"/>
      <c r="N222" s="235"/>
      <c r="O222" s="236"/>
      <c r="P222" s="86"/>
      <c r="Q222" s="86"/>
      <c r="R222" s="86"/>
      <c r="S222" s="86"/>
      <c r="T222" s="86"/>
      <c r="U222" s="86"/>
      <c r="V222" s="86"/>
      <c r="W222" s="86"/>
      <c r="X222" s="87"/>
      <c r="Y222" s="40"/>
      <c r="Z222" s="40"/>
      <c r="AA222" s="40"/>
      <c r="AB222" s="40"/>
      <c r="AC222" s="40"/>
      <c r="AD222" s="40"/>
      <c r="AE222" s="40"/>
      <c r="AT222" s="19" t="s">
        <v>220</v>
      </c>
      <c r="AU222" s="19" t="s">
        <v>86</v>
      </c>
    </row>
    <row r="223" s="2" customFormat="1" ht="16.5" customHeight="1">
      <c r="A223" s="40"/>
      <c r="B223" s="41"/>
      <c r="C223" s="218" t="s">
        <v>469</v>
      </c>
      <c r="D223" s="218" t="s">
        <v>213</v>
      </c>
      <c r="E223" s="219" t="s">
        <v>3430</v>
      </c>
      <c r="F223" s="220" t="s">
        <v>3431</v>
      </c>
      <c r="G223" s="221" t="s">
        <v>345</v>
      </c>
      <c r="H223" s="222">
        <v>85</v>
      </c>
      <c r="I223" s="223"/>
      <c r="J223" s="223"/>
      <c r="K223" s="224">
        <f>ROUND(P223*H223,2)</f>
        <v>0</v>
      </c>
      <c r="L223" s="220" t="s">
        <v>22</v>
      </c>
      <c r="M223" s="46"/>
      <c r="N223" s="225" t="s">
        <v>22</v>
      </c>
      <c r="O223" s="226" t="s">
        <v>46</v>
      </c>
      <c r="P223" s="227">
        <f>I223+J223</f>
        <v>0</v>
      </c>
      <c r="Q223" s="227">
        <f>ROUND(I223*H223,2)</f>
        <v>0</v>
      </c>
      <c r="R223" s="227">
        <f>ROUND(J223*H223,2)</f>
        <v>0</v>
      </c>
      <c r="S223" s="86"/>
      <c r="T223" s="228">
        <f>S223*H223</f>
        <v>0</v>
      </c>
      <c r="U223" s="228">
        <v>1.26999E-05</v>
      </c>
      <c r="V223" s="228">
        <f>U223*H223</f>
        <v>0.0010794915000000001</v>
      </c>
      <c r="W223" s="228">
        <v>0</v>
      </c>
      <c r="X223" s="229">
        <f>W223*H223</f>
        <v>0</v>
      </c>
      <c r="Y223" s="40"/>
      <c r="Z223" s="40"/>
      <c r="AA223" s="40"/>
      <c r="AB223" s="40"/>
      <c r="AC223" s="40"/>
      <c r="AD223" s="40"/>
      <c r="AE223" s="40"/>
      <c r="AR223" s="230" t="s">
        <v>302</v>
      </c>
      <c r="AT223" s="230" t="s">
        <v>213</v>
      </c>
      <c r="AU223" s="230" t="s">
        <v>86</v>
      </c>
      <c r="AY223" s="19" t="s">
        <v>211</v>
      </c>
      <c r="BE223" s="231">
        <f>IF(O223="základní",K223,0)</f>
        <v>0</v>
      </c>
      <c r="BF223" s="231">
        <f>IF(O223="snížená",K223,0)</f>
        <v>0</v>
      </c>
      <c r="BG223" s="231">
        <f>IF(O223="zákl. přenesená",K223,0)</f>
        <v>0</v>
      </c>
      <c r="BH223" s="231">
        <f>IF(O223="sníž. přenesená",K223,0)</f>
        <v>0</v>
      </c>
      <c r="BI223" s="231">
        <f>IF(O223="nulová",K223,0)</f>
        <v>0</v>
      </c>
      <c r="BJ223" s="19" t="s">
        <v>84</v>
      </c>
      <c r="BK223" s="231">
        <f>ROUND(P223*H223,2)</f>
        <v>0</v>
      </c>
      <c r="BL223" s="19" t="s">
        <v>302</v>
      </c>
      <c r="BM223" s="230" t="s">
        <v>3953</v>
      </c>
    </row>
    <row r="224" s="2" customFormat="1">
      <c r="A224" s="40"/>
      <c r="B224" s="41"/>
      <c r="C224" s="42"/>
      <c r="D224" s="232" t="s">
        <v>220</v>
      </c>
      <c r="E224" s="42"/>
      <c r="F224" s="233" t="s">
        <v>3433</v>
      </c>
      <c r="G224" s="42"/>
      <c r="H224" s="42"/>
      <c r="I224" s="234"/>
      <c r="J224" s="234"/>
      <c r="K224" s="42"/>
      <c r="L224" s="42"/>
      <c r="M224" s="46"/>
      <c r="N224" s="235"/>
      <c r="O224" s="236"/>
      <c r="P224" s="86"/>
      <c r="Q224" s="86"/>
      <c r="R224" s="86"/>
      <c r="S224" s="86"/>
      <c r="T224" s="86"/>
      <c r="U224" s="86"/>
      <c r="V224" s="86"/>
      <c r="W224" s="86"/>
      <c r="X224" s="87"/>
      <c r="Y224" s="40"/>
      <c r="Z224" s="40"/>
      <c r="AA224" s="40"/>
      <c r="AB224" s="40"/>
      <c r="AC224" s="40"/>
      <c r="AD224" s="40"/>
      <c r="AE224" s="40"/>
      <c r="AT224" s="19" t="s">
        <v>220</v>
      </c>
      <c r="AU224" s="19" t="s">
        <v>86</v>
      </c>
    </row>
    <row r="225" s="2" customFormat="1" ht="16.5" customHeight="1">
      <c r="A225" s="40"/>
      <c r="B225" s="41"/>
      <c r="C225" s="218" t="s">
        <v>472</v>
      </c>
      <c r="D225" s="218" t="s">
        <v>213</v>
      </c>
      <c r="E225" s="219" t="s">
        <v>3434</v>
      </c>
      <c r="F225" s="220" t="s">
        <v>3435</v>
      </c>
      <c r="G225" s="221" t="s">
        <v>272</v>
      </c>
      <c r="H225" s="222">
        <v>145</v>
      </c>
      <c r="I225" s="223"/>
      <c r="J225" s="223"/>
      <c r="K225" s="224">
        <f>ROUND(P225*H225,2)</f>
        <v>0</v>
      </c>
      <c r="L225" s="220" t="s">
        <v>22</v>
      </c>
      <c r="M225" s="46"/>
      <c r="N225" s="225" t="s">
        <v>22</v>
      </c>
      <c r="O225" s="226" t="s">
        <v>46</v>
      </c>
      <c r="P225" s="227">
        <f>I225+J225</f>
        <v>0</v>
      </c>
      <c r="Q225" s="227">
        <f>ROUND(I225*H225,2)</f>
        <v>0</v>
      </c>
      <c r="R225" s="227">
        <f>ROUND(J225*H225,2)</f>
        <v>0</v>
      </c>
      <c r="S225" s="86"/>
      <c r="T225" s="228">
        <f>S225*H225</f>
        <v>0</v>
      </c>
      <c r="U225" s="228">
        <v>0</v>
      </c>
      <c r="V225" s="228">
        <f>U225*H225</f>
        <v>0</v>
      </c>
      <c r="W225" s="228">
        <v>0</v>
      </c>
      <c r="X225" s="229">
        <f>W225*H225</f>
        <v>0</v>
      </c>
      <c r="Y225" s="40"/>
      <c r="Z225" s="40"/>
      <c r="AA225" s="40"/>
      <c r="AB225" s="40"/>
      <c r="AC225" s="40"/>
      <c r="AD225" s="40"/>
      <c r="AE225" s="40"/>
      <c r="AR225" s="230" t="s">
        <v>302</v>
      </c>
      <c r="AT225" s="230" t="s">
        <v>213</v>
      </c>
      <c r="AU225" s="230" t="s">
        <v>86</v>
      </c>
      <c r="AY225" s="19" t="s">
        <v>211</v>
      </c>
      <c r="BE225" s="231">
        <f>IF(O225="základní",K225,0)</f>
        <v>0</v>
      </c>
      <c r="BF225" s="231">
        <f>IF(O225="snížená",K225,0)</f>
        <v>0</v>
      </c>
      <c r="BG225" s="231">
        <f>IF(O225="zákl. přenesená",K225,0)</f>
        <v>0</v>
      </c>
      <c r="BH225" s="231">
        <f>IF(O225="sníž. přenesená",K225,0)</f>
        <v>0</v>
      </c>
      <c r="BI225" s="231">
        <f>IF(O225="nulová",K225,0)</f>
        <v>0</v>
      </c>
      <c r="BJ225" s="19" t="s">
        <v>84</v>
      </c>
      <c r="BK225" s="231">
        <f>ROUND(P225*H225,2)</f>
        <v>0</v>
      </c>
      <c r="BL225" s="19" t="s">
        <v>302</v>
      </c>
      <c r="BM225" s="230" t="s">
        <v>3954</v>
      </c>
    </row>
    <row r="226" s="2" customFormat="1">
      <c r="A226" s="40"/>
      <c r="B226" s="41"/>
      <c r="C226" s="42"/>
      <c r="D226" s="232" t="s">
        <v>220</v>
      </c>
      <c r="E226" s="42"/>
      <c r="F226" s="233" t="s">
        <v>3437</v>
      </c>
      <c r="G226" s="42"/>
      <c r="H226" s="42"/>
      <c r="I226" s="234"/>
      <c r="J226" s="234"/>
      <c r="K226" s="42"/>
      <c r="L226" s="42"/>
      <c r="M226" s="46"/>
      <c r="N226" s="235"/>
      <c r="O226" s="236"/>
      <c r="P226" s="86"/>
      <c r="Q226" s="86"/>
      <c r="R226" s="86"/>
      <c r="S226" s="86"/>
      <c r="T226" s="86"/>
      <c r="U226" s="86"/>
      <c r="V226" s="86"/>
      <c r="W226" s="86"/>
      <c r="X226" s="87"/>
      <c r="Y226" s="40"/>
      <c r="Z226" s="40"/>
      <c r="AA226" s="40"/>
      <c r="AB226" s="40"/>
      <c r="AC226" s="40"/>
      <c r="AD226" s="40"/>
      <c r="AE226" s="40"/>
      <c r="AT226" s="19" t="s">
        <v>220</v>
      </c>
      <c r="AU226" s="19" t="s">
        <v>86</v>
      </c>
    </row>
    <row r="227" s="2" customFormat="1" ht="16.5" customHeight="1">
      <c r="A227" s="40"/>
      <c r="B227" s="41"/>
      <c r="C227" s="218" t="s">
        <v>477</v>
      </c>
      <c r="D227" s="218" t="s">
        <v>213</v>
      </c>
      <c r="E227" s="219" t="s">
        <v>3438</v>
      </c>
      <c r="F227" s="220" t="s">
        <v>3439</v>
      </c>
      <c r="G227" s="221" t="s">
        <v>272</v>
      </c>
      <c r="H227" s="222">
        <v>145</v>
      </c>
      <c r="I227" s="223"/>
      <c r="J227" s="223"/>
      <c r="K227" s="224">
        <f>ROUND(P227*H227,2)</f>
        <v>0</v>
      </c>
      <c r="L227" s="220" t="s">
        <v>22</v>
      </c>
      <c r="M227" s="46"/>
      <c r="N227" s="225" t="s">
        <v>22</v>
      </c>
      <c r="O227" s="226" t="s">
        <v>46</v>
      </c>
      <c r="P227" s="227">
        <f>I227+J227</f>
        <v>0</v>
      </c>
      <c r="Q227" s="227">
        <f>ROUND(I227*H227,2)</f>
        <v>0</v>
      </c>
      <c r="R227" s="227">
        <f>ROUND(J227*H227,2)</f>
        <v>0</v>
      </c>
      <c r="S227" s="86"/>
      <c r="T227" s="228">
        <f>S227*H227</f>
        <v>0</v>
      </c>
      <c r="U227" s="228">
        <v>0</v>
      </c>
      <c r="V227" s="228">
        <f>U227*H227</f>
        <v>0</v>
      </c>
      <c r="W227" s="228">
        <v>0</v>
      </c>
      <c r="X227" s="229">
        <f>W227*H227</f>
        <v>0</v>
      </c>
      <c r="Y227" s="40"/>
      <c r="Z227" s="40"/>
      <c r="AA227" s="40"/>
      <c r="AB227" s="40"/>
      <c r="AC227" s="40"/>
      <c r="AD227" s="40"/>
      <c r="AE227" s="40"/>
      <c r="AR227" s="230" t="s">
        <v>302</v>
      </c>
      <c r="AT227" s="230" t="s">
        <v>213</v>
      </c>
      <c r="AU227" s="230" t="s">
        <v>86</v>
      </c>
      <c r="AY227" s="19" t="s">
        <v>211</v>
      </c>
      <c r="BE227" s="231">
        <f>IF(O227="základní",K227,0)</f>
        <v>0</v>
      </c>
      <c r="BF227" s="231">
        <f>IF(O227="snížená",K227,0)</f>
        <v>0</v>
      </c>
      <c r="BG227" s="231">
        <f>IF(O227="zákl. přenesená",K227,0)</f>
        <v>0</v>
      </c>
      <c r="BH227" s="231">
        <f>IF(O227="sníž. přenesená",K227,0)</f>
        <v>0</v>
      </c>
      <c r="BI227" s="231">
        <f>IF(O227="nulová",K227,0)</f>
        <v>0</v>
      </c>
      <c r="BJ227" s="19" t="s">
        <v>84</v>
      </c>
      <c r="BK227" s="231">
        <f>ROUND(P227*H227,2)</f>
        <v>0</v>
      </c>
      <c r="BL227" s="19" t="s">
        <v>302</v>
      </c>
      <c r="BM227" s="230" t="s">
        <v>3955</v>
      </c>
    </row>
    <row r="228" s="2" customFormat="1">
      <c r="A228" s="40"/>
      <c r="B228" s="41"/>
      <c r="C228" s="42"/>
      <c r="D228" s="232" t="s">
        <v>220</v>
      </c>
      <c r="E228" s="42"/>
      <c r="F228" s="233" t="s">
        <v>3441</v>
      </c>
      <c r="G228" s="42"/>
      <c r="H228" s="42"/>
      <c r="I228" s="234"/>
      <c r="J228" s="234"/>
      <c r="K228" s="42"/>
      <c r="L228" s="42"/>
      <c r="M228" s="46"/>
      <c r="N228" s="235"/>
      <c r="O228" s="236"/>
      <c r="P228" s="86"/>
      <c r="Q228" s="86"/>
      <c r="R228" s="86"/>
      <c r="S228" s="86"/>
      <c r="T228" s="86"/>
      <c r="U228" s="86"/>
      <c r="V228" s="86"/>
      <c r="W228" s="86"/>
      <c r="X228" s="87"/>
      <c r="Y228" s="40"/>
      <c r="Z228" s="40"/>
      <c r="AA228" s="40"/>
      <c r="AB228" s="40"/>
      <c r="AC228" s="40"/>
      <c r="AD228" s="40"/>
      <c r="AE228" s="40"/>
      <c r="AT228" s="19" t="s">
        <v>220</v>
      </c>
      <c r="AU228" s="19" t="s">
        <v>86</v>
      </c>
    </row>
    <row r="229" s="2" customFormat="1" ht="16.5" customHeight="1">
      <c r="A229" s="40"/>
      <c r="B229" s="41"/>
      <c r="C229" s="218" t="s">
        <v>482</v>
      </c>
      <c r="D229" s="218" t="s">
        <v>213</v>
      </c>
      <c r="E229" s="219" t="s">
        <v>3442</v>
      </c>
      <c r="F229" s="220" t="s">
        <v>3443</v>
      </c>
      <c r="G229" s="221" t="s">
        <v>3444</v>
      </c>
      <c r="H229" s="299"/>
      <c r="I229" s="223"/>
      <c r="J229" s="223"/>
      <c r="K229" s="224">
        <f>ROUND(P229*H229,2)</f>
        <v>0</v>
      </c>
      <c r="L229" s="220" t="s">
        <v>22</v>
      </c>
      <c r="M229" s="46"/>
      <c r="N229" s="225" t="s">
        <v>22</v>
      </c>
      <c r="O229" s="226" t="s">
        <v>46</v>
      </c>
      <c r="P229" s="227">
        <f>I229+J229</f>
        <v>0</v>
      </c>
      <c r="Q229" s="227">
        <f>ROUND(I229*H229,2)</f>
        <v>0</v>
      </c>
      <c r="R229" s="227">
        <f>ROUND(J229*H229,2)</f>
        <v>0</v>
      </c>
      <c r="S229" s="86"/>
      <c r="T229" s="228">
        <f>S229*H229</f>
        <v>0</v>
      </c>
      <c r="U229" s="228">
        <v>0</v>
      </c>
      <c r="V229" s="228">
        <f>U229*H229</f>
        <v>0</v>
      </c>
      <c r="W229" s="228">
        <v>0</v>
      </c>
      <c r="X229" s="229">
        <f>W229*H229</f>
        <v>0</v>
      </c>
      <c r="Y229" s="40"/>
      <c r="Z229" s="40"/>
      <c r="AA229" s="40"/>
      <c r="AB229" s="40"/>
      <c r="AC229" s="40"/>
      <c r="AD229" s="40"/>
      <c r="AE229" s="40"/>
      <c r="AR229" s="230" t="s">
        <v>302</v>
      </c>
      <c r="AT229" s="230" t="s">
        <v>213</v>
      </c>
      <c r="AU229" s="230" t="s">
        <v>86</v>
      </c>
      <c r="AY229" s="19" t="s">
        <v>211</v>
      </c>
      <c r="BE229" s="231">
        <f>IF(O229="základní",K229,0)</f>
        <v>0</v>
      </c>
      <c r="BF229" s="231">
        <f>IF(O229="snížená",K229,0)</f>
        <v>0</v>
      </c>
      <c r="BG229" s="231">
        <f>IF(O229="zákl. přenesená",K229,0)</f>
        <v>0</v>
      </c>
      <c r="BH229" s="231">
        <f>IF(O229="sníž. přenesená",K229,0)</f>
        <v>0</v>
      </c>
      <c r="BI229" s="231">
        <f>IF(O229="nulová",K229,0)</f>
        <v>0</v>
      </c>
      <c r="BJ229" s="19" t="s">
        <v>84</v>
      </c>
      <c r="BK229" s="231">
        <f>ROUND(P229*H229,2)</f>
        <v>0</v>
      </c>
      <c r="BL229" s="19" t="s">
        <v>302</v>
      </c>
      <c r="BM229" s="230" t="s">
        <v>3956</v>
      </c>
    </row>
    <row r="230" s="2" customFormat="1">
      <c r="A230" s="40"/>
      <c r="B230" s="41"/>
      <c r="C230" s="42"/>
      <c r="D230" s="232" t="s">
        <v>220</v>
      </c>
      <c r="E230" s="42"/>
      <c r="F230" s="233" t="s">
        <v>3446</v>
      </c>
      <c r="G230" s="42"/>
      <c r="H230" s="42"/>
      <c r="I230" s="234"/>
      <c r="J230" s="234"/>
      <c r="K230" s="42"/>
      <c r="L230" s="42"/>
      <c r="M230" s="46"/>
      <c r="N230" s="235"/>
      <c r="O230" s="236"/>
      <c r="P230" s="86"/>
      <c r="Q230" s="86"/>
      <c r="R230" s="86"/>
      <c r="S230" s="86"/>
      <c r="T230" s="86"/>
      <c r="U230" s="86"/>
      <c r="V230" s="86"/>
      <c r="W230" s="86"/>
      <c r="X230" s="87"/>
      <c r="Y230" s="40"/>
      <c r="Z230" s="40"/>
      <c r="AA230" s="40"/>
      <c r="AB230" s="40"/>
      <c r="AC230" s="40"/>
      <c r="AD230" s="40"/>
      <c r="AE230" s="40"/>
      <c r="AT230" s="19" t="s">
        <v>220</v>
      </c>
      <c r="AU230" s="19" t="s">
        <v>86</v>
      </c>
    </row>
    <row r="231" s="12" customFormat="1" ht="22.8" customHeight="1">
      <c r="A231" s="12"/>
      <c r="B231" s="201"/>
      <c r="C231" s="202"/>
      <c r="D231" s="203" t="s">
        <v>76</v>
      </c>
      <c r="E231" s="216" t="s">
        <v>3447</v>
      </c>
      <c r="F231" s="216" t="s">
        <v>3448</v>
      </c>
      <c r="G231" s="202"/>
      <c r="H231" s="202"/>
      <c r="I231" s="205"/>
      <c r="J231" s="205"/>
      <c r="K231" s="217">
        <f>BK231</f>
        <v>0</v>
      </c>
      <c r="L231" s="202"/>
      <c r="M231" s="207"/>
      <c r="N231" s="208"/>
      <c r="O231" s="209"/>
      <c r="P231" s="209"/>
      <c r="Q231" s="210">
        <f>SUM(Q232:Q247)</f>
        <v>0</v>
      </c>
      <c r="R231" s="210">
        <f>SUM(R232:R247)</f>
        <v>0</v>
      </c>
      <c r="S231" s="209"/>
      <c r="T231" s="211">
        <f>SUM(T232:T247)</f>
        <v>0</v>
      </c>
      <c r="U231" s="209"/>
      <c r="V231" s="211">
        <f>SUM(V232:V247)</f>
        <v>0.064149999999999999</v>
      </c>
      <c r="W231" s="209"/>
      <c r="X231" s="212">
        <f>SUM(X232:X247)</f>
        <v>0.57221</v>
      </c>
      <c r="Y231" s="12"/>
      <c r="Z231" s="12"/>
      <c r="AA231" s="12"/>
      <c r="AB231" s="12"/>
      <c r="AC231" s="12"/>
      <c r="AD231" s="12"/>
      <c r="AE231" s="12"/>
      <c r="AR231" s="213" t="s">
        <v>86</v>
      </c>
      <c r="AT231" s="214" t="s">
        <v>76</v>
      </c>
      <c r="AU231" s="214" t="s">
        <v>84</v>
      </c>
      <c r="AY231" s="213" t="s">
        <v>211</v>
      </c>
      <c r="BK231" s="215">
        <f>SUM(BK232:BK247)</f>
        <v>0</v>
      </c>
    </row>
    <row r="232" s="2" customFormat="1" ht="16.5" customHeight="1">
      <c r="A232" s="40"/>
      <c r="B232" s="41"/>
      <c r="C232" s="218" t="s">
        <v>487</v>
      </c>
      <c r="D232" s="218" t="s">
        <v>213</v>
      </c>
      <c r="E232" s="219" t="s">
        <v>3449</v>
      </c>
      <c r="F232" s="220" t="s">
        <v>3450</v>
      </c>
      <c r="G232" s="221" t="s">
        <v>272</v>
      </c>
      <c r="H232" s="222">
        <v>7</v>
      </c>
      <c r="I232" s="223"/>
      <c r="J232" s="223"/>
      <c r="K232" s="224">
        <f>ROUND(P232*H232,2)</f>
        <v>0</v>
      </c>
      <c r="L232" s="220" t="s">
        <v>22</v>
      </c>
      <c r="M232" s="46"/>
      <c r="N232" s="225" t="s">
        <v>22</v>
      </c>
      <c r="O232" s="226" t="s">
        <v>46</v>
      </c>
      <c r="P232" s="227">
        <f>I232+J232</f>
        <v>0</v>
      </c>
      <c r="Q232" s="227">
        <f>ROUND(I232*H232,2)</f>
        <v>0</v>
      </c>
      <c r="R232" s="227">
        <f>ROUND(J232*H232,2)</f>
        <v>0</v>
      </c>
      <c r="S232" s="86"/>
      <c r="T232" s="228">
        <f>S232*H232</f>
        <v>0</v>
      </c>
      <c r="U232" s="228">
        <v>0</v>
      </c>
      <c r="V232" s="228">
        <f>U232*H232</f>
        <v>0</v>
      </c>
      <c r="W232" s="228">
        <v>0.081500000000000003</v>
      </c>
      <c r="X232" s="229">
        <f>W232*H232</f>
        <v>0.57050000000000001</v>
      </c>
      <c r="Y232" s="40"/>
      <c r="Z232" s="40"/>
      <c r="AA232" s="40"/>
      <c r="AB232" s="40"/>
      <c r="AC232" s="40"/>
      <c r="AD232" s="40"/>
      <c r="AE232" s="40"/>
      <c r="AR232" s="230" t="s">
        <v>302</v>
      </c>
      <c r="AT232" s="230" t="s">
        <v>213</v>
      </c>
      <c r="AU232" s="230" t="s">
        <v>86</v>
      </c>
      <c r="AY232" s="19" t="s">
        <v>211</v>
      </c>
      <c r="BE232" s="231">
        <f>IF(O232="základní",K232,0)</f>
        <v>0</v>
      </c>
      <c r="BF232" s="231">
        <f>IF(O232="snížená",K232,0)</f>
        <v>0</v>
      </c>
      <c r="BG232" s="231">
        <f>IF(O232="zákl. přenesená",K232,0)</f>
        <v>0</v>
      </c>
      <c r="BH232" s="231">
        <f>IF(O232="sníž. přenesená",K232,0)</f>
        <v>0</v>
      </c>
      <c r="BI232" s="231">
        <f>IF(O232="nulová",K232,0)</f>
        <v>0</v>
      </c>
      <c r="BJ232" s="19" t="s">
        <v>84</v>
      </c>
      <c r="BK232" s="231">
        <f>ROUND(P232*H232,2)</f>
        <v>0</v>
      </c>
      <c r="BL232" s="19" t="s">
        <v>302</v>
      </c>
      <c r="BM232" s="230" t="s">
        <v>3957</v>
      </c>
    </row>
    <row r="233" s="2" customFormat="1">
      <c r="A233" s="40"/>
      <c r="B233" s="41"/>
      <c r="C233" s="42"/>
      <c r="D233" s="232" t="s">
        <v>220</v>
      </c>
      <c r="E233" s="42"/>
      <c r="F233" s="233" t="s">
        <v>3452</v>
      </c>
      <c r="G233" s="42"/>
      <c r="H233" s="42"/>
      <c r="I233" s="234"/>
      <c r="J233" s="234"/>
      <c r="K233" s="42"/>
      <c r="L233" s="42"/>
      <c r="M233" s="46"/>
      <c r="N233" s="235"/>
      <c r="O233" s="236"/>
      <c r="P233" s="86"/>
      <c r="Q233" s="86"/>
      <c r="R233" s="86"/>
      <c r="S233" s="86"/>
      <c r="T233" s="86"/>
      <c r="U233" s="86"/>
      <c r="V233" s="86"/>
      <c r="W233" s="86"/>
      <c r="X233" s="87"/>
      <c r="Y233" s="40"/>
      <c r="Z233" s="40"/>
      <c r="AA233" s="40"/>
      <c r="AB233" s="40"/>
      <c r="AC233" s="40"/>
      <c r="AD233" s="40"/>
      <c r="AE233" s="40"/>
      <c r="AT233" s="19" t="s">
        <v>220</v>
      </c>
      <c r="AU233" s="19" t="s">
        <v>86</v>
      </c>
    </row>
    <row r="234" s="2" customFormat="1" ht="21.75" customHeight="1">
      <c r="A234" s="40"/>
      <c r="B234" s="41"/>
      <c r="C234" s="218" t="s">
        <v>490</v>
      </c>
      <c r="D234" s="218" t="s">
        <v>213</v>
      </c>
      <c r="E234" s="219" t="s">
        <v>3453</v>
      </c>
      <c r="F234" s="220" t="s">
        <v>3454</v>
      </c>
      <c r="G234" s="221" t="s">
        <v>272</v>
      </c>
      <c r="H234" s="222">
        <v>7</v>
      </c>
      <c r="I234" s="223"/>
      <c r="J234" s="223"/>
      <c r="K234" s="224">
        <f>ROUND(P234*H234,2)</f>
        <v>0</v>
      </c>
      <c r="L234" s="220" t="s">
        <v>22</v>
      </c>
      <c r="M234" s="46"/>
      <c r="N234" s="225" t="s">
        <v>22</v>
      </c>
      <c r="O234" s="226" t="s">
        <v>46</v>
      </c>
      <c r="P234" s="227">
        <f>I234+J234</f>
        <v>0</v>
      </c>
      <c r="Q234" s="227">
        <f>ROUND(I234*H234,2)</f>
        <v>0</v>
      </c>
      <c r="R234" s="227">
        <f>ROUND(J234*H234,2)</f>
        <v>0</v>
      </c>
      <c r="S234" s="86"/>
      <c r="T234" s="228">
        <f>S234*H234</f>
        <v>0</v>
      </c>
      <c r="U234" s="228">
        <v>0.0048999999999999998</v>
      </c>
      <c r="V234" s="228">
        <f>U234*H234</f>
        <v>0.034299999999999997</v>
      </c>
      <c r="W234" s="228">
        <v>0</v>
      </c>
      <c r="X234" s="229">
        <f>W234*H234</f>
        <v>0</v>
      </c>
      <c r="Y234" s="40"/>
      <c r="Z234" s="40"/>
      <c r="AA234" s="40"/>
      <c r="AB234" s="40"/>
      <c r="AC234" s="40"/>
      <c r="AD234" s="40"/>
      <c r="AE234" s="40"/>
      <c r="AR234" s="230" t="s">
        <v>302</v>
      </c>
      <c r="AT234" s="230" t="s">
        <v>213</v>
      </c>
      <c r="AU234" s="230" t="s">
        <v>86</v>
      </c>
      <c r="AY234" s="19" t="s">
        <v>211</v>
      </c>
      <c r="BE234" s="231">
        <f>IF(O234="základní",K234,0)</f>
        <v>0</v>
      </c>
      <c r="BF234" s="231">
        <f>IF(O234="snížená",K234,0)</f>
        <v>0</v>
      </c>
      <c r="BG234" s="231">
        <f>IF(O234="zákl. přenesená",K234,0)</f>
        <v>0</v>
      </c>
      <c r="BH234" s="231">
        <f>IF(O234="sníž. přenesená",K234,0)</f>
        <v>0</v>
      </c>
      <c r="BI234" s="231">
        <f>IF(O234="nulová",K234,0)</f>
        <v>0</v>
      </c>
      <c r="BJ234" s="19" t="s">
        <v>84</v>
      </c>
      <c r="BK234" s="231">
        <f>ROUND(P234*H234,2)</f>
        <v>0</v>
      </c>
      <c r="BL234" s="19" t="s">
        <v>302</v>
      </c>
      <c r="BM234" s="230" t="s">
        <v>3958</v>
      </c>
    </row>
    <row r="235" s="2" customFormat="1">
      <c r="A235" s="40"/>
      <c r="B235" s="41"/>
      <c r="C235" s="42"/>
      <c r="D235" s="232" t="s">
        <v>220</v>
      </c>
      <c r="E235" s="42"/>
      <c r="F235" s="233" t="s">
        <v>3456</v>
      </c>
      <c r="G235" s="42"/>
      <c r="H235" s="42"/>
      <c r="I235" s="234"/>
      <c r="J235" s="234"/>
      <c r="K235" s="42"/>
      <c r="L235" s="42"/>
      <c r="M235" s="46"/>
      <c r="N235" s="235"/>
      <c r="O235" s="236"/>
      <c r="P235" s="86"/>
      <c r="Q235" s="86"/>
      <c r="R235" s="86"/>
      <c r="S235" s="86"/>
      <c r="T235" s="86"/>
      <c r="U235" s="86"/>
      <c r="V235" s="86"/>
      <c r="W235" s="86"/>
      <c r="X235" s="87"/>
      <c r="Y235" s="40"/>
      <c r="Z235" s="40"/>
      <c r="AA235" s="40"/>
      <c r="AB235" s="40"/>
      <c r="AC235" s="40"/>
      <c r="AD235" s="40"/>
      <c r="AE235" s="40"/>
      <c r="AT235" s="19" t="s">
        <v>220</v>
      </c>
      <c r="AU235" s="19" t="s">
        <v>86</v>
      </c>
    </row>
    <row r="236" s="2" customFormat="1" ht="16.5" customHeight="1">
      <c r="A236" s="40"/>
      <c r="B236" s="41"/>
      <c r="C236" s="218" t="s">
        <v>494</v>
      </c>
      <c r="D236" s="218" t="s">
        <v>213</v>
      </c>
      <c r="E236" s="219" t="s">
        <v>3457</v>
      </c>
      <c r="F236" s="220" t="s">
        <v>3458</v>
      </c>
      <c r="G236" s="221" t="s">
        <v>272</v>
      </c>
      <c r="H236" s="222">
        <v>7</v>
      </c>
      <c r="I236" s="223"/>
      <c r="J236" s="223"/>
      <c r="K236" s="224">
        <f>ROUND(P236*H236,2)</f>
        <v>0</v>
      </c>
      <c r="L236" s="220" t="s">
        <v>22</v>
      </c>
      <c r="M236" s="46"/>
      <c r="N236" s="225" t="s">
        <v>22</v>
      </c>
      <c r="O236" s="226" t="s">
        <v>46</v>
      </c>
      <c r="P236" s="227">
        <f>I236+J236</f>
        <v>0</v>
      </c>
      <c r="Q236" s="227">
        <f>ROUND(I236*H236,2)</f>
        <v>0</v>
      </c>
      <c r="R236" s="227">
        <f>ROUND(J236*H236,2)</f>
        <v>0</v>
      </c>
      <c r="S236" s="86"/>
      <c r="T236" s="228">
        <f>S236*H236</f>
        <v>0</v>
      </c>
      <c r="U236" s="228">
        <v>0.0028</v>
      </c>
      <c r="V236" s="228">
        <f>U236*H236</f>
        <v>0.019599999999999999</v>
      </c>
      <c r="W236" s="228">
        <v>0</v>
      </c>
      <c r="X236" s="229">
        <f>W236*H236</f>
        <v>0</v>
      </c>
      <c r="Y236" s="40"/>
      <c r="Z236" s="40"/>
      <c r="AA236" s="40"/>
      <c r="AB236" s="40"/>
      <c r="AC236" s="40"/>
      <c r="AD236" s="40"/>
      <c r="AE236" s="40"/>
      <c r="AR236" s="230" t="s">
        <v>302</v>
      </c>
      <c r="AT236" s="230" t="s">
        <v>213</v>
      </c>
      <c r="AU236" s="230" t="s">
        <v>86</v>
      </c>
      <c r="AY236" s="19" t="s">
        <v>211</v>
      </c>
      <c r="BE236" s="231">
        <f>IF(O236="základní",K236,0)</f>
        <v>0</v>
      </c>
      <c r="BF236" s="231">
        <f>IF(O236="snížená",K236,0)</f>
        <v>0</v>
      </c>
      <c r="BG236" s="231">
        <f>IF(O236="zákl. přenesená",K236,0)</f>
        <v>0</v>
      </c>
      <c r="BH236" s="231">
        <f>IF(O236="sníž. přenesená",K236,0)</f>
        <v>0</v>
      </c>
      <c r="BI236" s="231">
        <f>IF(O236="nulová",K236,0)</f>
        <v>0</v>
      </c>
      <c r="BJ236" s="19" t="s">
        <v>84</v>
      </c>
      <c r="BK236" s="231">
        <f>ROUND(P236*H236,2)</f>
        <v>0</v>
      </c>
      <c r="BL236" s="19" t="s">
        <v>302</v>
      </c>
      <c r="BM236" s="230" t="s">
        <v>3959</v>
      </c>
    </row>
    <row r="237" s="2" customFormat="1">
      <c r="A237" s="40"/>
      <c r="B237" s="41"/>
      <c r="C237" s="42"/>
      <c r="D237" s="232" t="s">
        <v>220</v>
      </c>
      <c r="E237" s="42"/>
      <c r="F237" s="233" t="s">
        <v>3460</v>
      </c>
      <c r="G237" s="42"/>
      <c r="H237" s="42"/>
      <c r="I237" s="234"/>
      <c r="J237" s="234"/>
      <c r="K237" s="42"/>
      <c r="L237" s="42"/>
      <c r="M237" s="46"/>
      <c r="N237" s="235"/>
      <c r="O237" s="236"/>
      <c r="P237" s="86"/>
      <c r="Q237" s="86"/>
      <c r="R237" s="86"/>
      <c r="S237" s="86"/>
      <c r="T237" s="86"/>
      <c r="U237" s="86"/>
      <c r="V237" s="86"/>
      <c r="W237" s="86"/>
      <c r="X237" s="87"/>
      <c r="Y237" s="40"/>
      <c r="Z237" s="40"/>
      <c r="AA237" s="40"/>
      <c r="AB237" s="40"/>
      <c r="AC237" s="40"/>
      <c r="AD237" s="40"/>
      <c r="AE237" s="40"/>
      <c r="AT237" s="19" t="s">
        <v>220</v>
      </c>
      <c r="AU237" s="19" t="s">
        <v>86</v>
      </c>
    </row>
    <row r="238" s="2" customFormat="1" ht="16.5" customHeight="1">
      <c r="A238" s="40"/>
      <c r="B238" s="41"/>
      <c r="C238" s="218" t="s">
        <v>500</v>
      </c>
      <c r="D238" s="218" t="s">
        <v>213</v>
      </c>
      <c r="E238" s="219" t="s">
        <v>3461</v>
      </c>
      <c r="F238" s="220" t="s">
        <v>3462</v>
      </c>
      <c r="G238" s="221" t="s">
        <v>345</v>
      </c>
      <c r="H238" s="222">
        <v>9</v>
      </c>
      <c r="I238" s="223"/>
      <c r="J238" s="223"/>
      <c r="K238" s="224">
        <f>ROUND(P238*H238,2)</f>
        <v>0</v>
      </c>
      <c r="L238" s="220" t="s">
        <v>22</v>
      </c>
      <c r="M238" s="46"/>
      <c r="N238" s="225" t="s">
        <v>22</v>
      </c>
      <c r="O238" s="226" t="s">
        <v>46</v>
      </c>
      <c r="P238" s="227">
        <f>I238+J238</f>
        <v>0</v>
      </c>
      <c r="Q238" s="227">
        <f>ROUND(I238*H238,2)</f>
        <v>0</v>
      </c>
      <c r="R238" s="227">
        <f>ROUND(J238*H238,2)</f>
        <v>0</v>
      </c>
      <c r="S238" s="86"/>
      <c r="T238" s="228">
        <f>S238*H238</f>
        <v>0</v>
      </c>
      <c r="U238" s="228">
        <v>0</v>
      </c>
      <c r="V238" s="228">
        <f>U238*H238</f>
        <v>0</v>
      </c>
      <c r="W238" s="228">
        <v>0.00019000000000000001</v>
      </c>
      <c r="X238" s="229">
        <f>W238*H238</f>
        <v>0.0017100000000000002</v>
      </c>
      <c r="Y238" s="40"/>
      <c r="Z238" s="40"/>
      <c r="AA238" s="40"/>
      <c r="AB238" s="40"/>
      <c r="AC238" s="40"/>
      <c r="AD238" s="40"/>
      <c r="AE238" s="40"/>
      <c r="AR238" s="230" t="s">
        <v>302</v>
      </c>
      <c r="AT238" s="230" t="s">
        <v>213</v>
      </c>
      <c r="AU238" s="230" t="s">
        <v>86</v>
      </c>
      <c r="AY238" s="19" t="s">
        <v>211</v>
      </c>
      <c r="BE238" s="231">
        <f>IF(O238="základní",K238,0)</f>
        <v>0</v>
      </c>
      <c r="BF238" s="231">
        <f>IF(O238="snížená",K238,0)</f>
        <v>0</v>
      </c>
      <c r="BG238" s="231">
        <f>IF(O238="zákl. přenesená",K238,0)</f>
        <v>0</v>
      </c>
      <c r="BH238" s="231">
        <f>IF(O238="sníž. přenesená",K238,0)</f>
        <v>0</v>
      </c>
      <c r="BI238" s="231">
        <f>IF(O238="nulová",K238,0)</f>
        <v>0</v>
      </c>
      <c r="BJ238" s="19" t="s">
        <v>84</v>
      </c>
      <c r="BK238" s="231">
        <f>ROUND(P238*H238,2)</f>
        <v>0</v>
      </c>
      <c r="BL238" s="19" t="s">
        <v>302</v>
      </c>
      <c r="BM238" s="230" t="s">
        <v>3960</v>
      </c>
    </row>
    <row r="239" s="2" customFormat="1">
      <c r="A239" s="40"/>
      <c r="B239" s="41"/>
      <c r="C239" s="42"/>
      <c r="D239" s="232" t="s">
        <v>220</v>
      </c>
      <c r="E239" s="42"/>
      <c r="F239" s="233" t="s">
        <v>3464</v>
      </c>
      <c r="G239" s="42"/>
      <c r="H239" s="42"/>
      <c r="I239" s="234"/>
      <c r="J239" s="234"/>
      <c r="K239" s="42"/>
      <c r="L239" s="42"/>
      <c r="M239" s="46"/>
      <c r="N239" s="235"/>
      <c r="O239" s="236"/>
      <c r="P239" s="86"/>
      <c r="Q239" s="86"/>
      <c r="R239" s="86"/>
      <c r="S239" s="86"/>
      <c r="T239" s="86"/>
      <c r="U239" s="86"/>
      <c r="V239" s="86"/>
      <c r="W239" s="86"/>
      <c r="X239" s="87"/>
      <c r="Y239" s="40"/>
      <c r="Z239" s="40"/>
      <c r="AA239" s="40"/>
      <c r="AB239" s="40"/>
      <c r="AC239" s="40"/>
      <c r="AD239" s="40"/>
      <c r="AE239" s="40"/>
      <c r="AT239" s="19" t="s">
        <v>220</v>
      </c>
      <c r="AU239" s="19" t="s">
        <v>86</v>
      </c>
    </row>
    <row r="240" s="2" customFormat="1" ht="16.5" customHeight="1">
      <c r="A240" s="40"/>
      <c r="B240" s="41"/>
      <c r="C240" s="218" t="s">
        <v>507</v>
      </c>
      <c r="D240" s="218" t="s">
        <v>213</v>
      </c>
      <c r="E240" s="219" t="s">
        <v>3465</v>
      </c>
      <c r="F240" s="220" t="s">
        <v>3466</v>
      </c>
      <c r="G240" s="221" t="s">
        <v>345</v>
      </c>
      <c r="H240" s="222">
        <v>5</v>
      </c>
      <c r="I240" s="223"/>
      <c r="J240" s="223"/>
      <c r="K240" s="224">
        <f>ROUND(P240*H240,2)</f>
        <v>0</v>
      </c>
      <c r="L240" s="220" t="s">
        <v>22</v>
      </c>
      <c r="M240" s="46"/>
      <c r="N240" s="225" t="s">
        <v>22</v>
      </c>
      <c r="O240" s="226" t="s">
        <v>46</v>
      </c>
      <c r="P240" s="227">
        <f>I240+J240</f>
        <v>0</v>
      </c>
      <c r="Q240" s="227">
        <f>ROUND(I240*H240,2)</f>
        <v>0</v>
      </c>
      <c r="R240" s="227">
        <f>ROUND(J240*H240,2)</f>
        <v>0</v>
      </c>
      <c r="S240" s="86"/>
      <c r="T240" s="228">
        <f>S240*H240</f>
        <v>0</v>
      </c>
      <c r="U240" s="228">
        <v>0.00055000000000000003</v>
      </c>
      <c r="V240" s="228">
        <f>U240*H240</f>
        <v>0.0027500000000000003</v>
      </c>
      <c r="W240" s="228">
        <v>0</v>
      </c>
      <c r="X240" s="229">
        <f>W240*H240</f>
        <v>0</v>
      </c>
      <c r="Y240" s="40"/>
      <c r="Z240" s="40"/>
      <c r="AA240" s="40"/>
      <c r="AB240" s="40"/>
      <c r="AC240" s="40"/>
      <c r="AD240" s="40"/>
      <c r="AE240" s="40"/>
      <c r="AR240" s="230" t="s">
        <v>302</v>
      </c>
      <c r="AT240" s="230" t="s">
        <v>213</v>
      </c>
      <c r="AU240" s="230" t="s">
        <v>86</v>
      </c>
      <c r="AY240" s="19" t="s">
        <v>211</v>
      </c>
      <c r="BE240" s="231">
        <f>IF(O240="základní",K240,0)</f>
        <v>0</v>
      </c>
      <c r="BF240" s="231">
        <f>IF(O240="snížená",K240,0)</f>
        <v>0</v>
      </c>
      <c r="BG240" s="231">
        <f>IF(O240="zákl. přenesená",K240,0)</f>
        <v>0</v>
      </c>
      <c r="BH240" s="231">
        <f>IF(O240="sníž. přenesená",K240,0)</f>
        <v>0</v>
      </c>
      <c r="BI240" s="231">
        <f>IF(O240="nulová",K240,0)</f>
        <v>0</v>
      </c>
      <c r="BJ240" s="19" t="s">
        <v>84</v>
      </c>
      <c r="BK240" s="231">
        <f>ROUND(P240*H240,2)</f>
        <v>0</v>
      </c>
      <c r="BL240" s="19" t="s">
        <v>302</v>
      </c>
      <c r="BM240" s="230" t="s">
        <v>3961</v>
      </c>
    </row>
    <row r="241" s="2" customFormat="1">
      <c r="A241" s="40"/>
      <c r="B241" s="41"/>
      <c r="C241" s="42"/>
      <c r="D241" s="232" t="s">
        <v>220</v>
      </c>
      <c r="E241" s="42"/>
      <c r="F241" s="233" t="s">
        <v>3468</v>
      </c>
      <c r="G241" s="42"/>
      <c r="H241" s="42"/>
      <c r="I241" s="234"/>
      <c r="J241" s="234"/>
      <c r="K241" s="42"/>
      <c r="L241" s="42"/>
      <c r="M241" s="46"/>
      <c r="N241" s="235"/>
      <c r="O241" s="236"/>
      <c r="P241" s="86"/>
      <c r="Q241" s="86"/>
      <c r="R241" s="86"/>
      <c r="S241" s="86"/>
      <c r="T241" s="86"/>
      <c r="U241" s="86"/>
      <c r="V241" s="86"/>
      <c r="W241" s="86"/>
      <c r="X241" s="87"/>
      <c r="Y241" s="40"/>
      <c r="Z241" s="40"/>
      <c r="AA241" s="40"/>
      <c r="AB241" s="40"/>
      <c r="AC241" s="40"/>
      <c r="AD241" s="40"/>
      <c r="AE241" s="40"/>
      <c r="AT241" s="19" t="s">
        <v>220</v>
      </c>
      <c r="AU241" s="19" t="s">
        <v>86</v>
      </c>
    </row>
    <row r="242" s="2" customFormat="1" ht="16.5" customHeight="1">
      <c r="A242" s="40"/>
      <c r="B242" s="41"/>
      <c r="C242" s="218" t="s">
        <v>515</v>
      </c>
      <c r="D242" s="218" t="s">
        <v>213</v>
      </c>
      <c r="E242" s="219" t="s">
        <v>3469</v>
      </c>
      <c r="F242" s="220" t="s">
        <v>3470</v>
      </c>
      <c r="G242" s="221" t="s">
        <v>345</v>
      </c>
      <c r="H242" s="222">
        <v>12</v>
      </c>
      <c r="I242" s="223"/>
      <c r="J242" s="223"/>
      <c r="K242" s="224">
        <f>ROUND(P242*H242,2)</f>
        <v>0</v>
      </c>
      <c r="L242" s="220" t="s">
        <v>22</v>
      </c>
      <c r="M242" s="46"/>
      <c r="N242" s="225" t="s">
        <v>22</v>
      </c>
      <c r="O242" s="226" t="s">
        <v>46</v>
      </c>
      <c r="P242" s="227">
        <f>I242+J242</f>
        <v>0</v>
      </c>
      <c r="Q242" s="227">
        <f>ROUND(I242*H242,2)</f>
        <v>0</v>
      </c>
      <c r="R242" s="227">
        <f>ROUND(J242*H242,2)</f>
        <v>0</v>
      </c>
      <c r="S242" s="86"/>
      <c r="T242" s="228">
        <f>S242*H242</f>
        <v>0</v>
      </c>
      <c r="U242" s="228">
        <v>0.00050000000000000001</v>
      </c>
      <c r="V242" s="228">
        <f>U242*H242</f>
        <v>0.0060000000000000001</v>
      </c>
      <c r="W242" s="228">
        <v>0</v>
      </c>
      <c r="X242" s="229">
        <f>W242*H242</f>
        <v>0</v>
      </c>
      <c r="Y242" s="40"/>
      <c r="Z242" s="40"/>
      <c r="AA242" s="40"/>
      <c r="AB242" s="40"/>
      <c r="AC242" s="40"/>
      <c r="AD242" s="40"/>
      <c r="AE242" s="40"/>
      <c r="AR242" s="230" t="s">
        <v>302</v>
      </c>
      <c r="AT242" s="230" t="s">
        <v>213</v>
      </c>
      <c r="AU242" s="230" t="s">
        <v>86</v>
      </c>
      <c r="AY242" s="19" t="s">
        <v>211</v>
      </c>
      <c r="BE242" s="231">
        <f>IF(O242="základní",K242,0)</f>
        <v>0</v>
      </c>
      <c r="BF242" s="231">
        <f>IF(O242="snížená",K242,0)</f>
        <v>0</v>
      </c>
      <c r="BG242" s="231">
        <f>IF(O242="zákl. přenesená",K242,0)</f>
        <v>0</v>
      </c>
      <c r="BH242" s="231">
        <f>IF(O242="sníž. přenesená",K242,0)</f>
        <v>0</v>
      </c>
      <c r="BI242" s="231">
        <f>IF(O242="nulová",K242,0)</f>
        <v>0</v>
      </c>
      <c r="BJ242" s="19" t="s">
        <v>84</v>
      </c>
      <c r="BK242" s="231">
        <f>ROUND(P242*H242,2)</f>
        <v>0</v>
      </c>
      <c r="BL242" s="19" t="s">
        <v>302</v>
      </c>
      <c r="BM242" s="230" t="s">
        <v>3962</v>
      </c>
    </row>
    <row r="243" s="2" customFormat="1">
      <c r="A243" s="40"/>
      <c r="B243" s="41"/>
      <c r="C243" s="42"/>
      <c r="D243" s="232" t="s">
        <v>220</v>
      </c>
      <c r="E243" s="42"/>
      <c r="F243" s="233" t="s">
        <v>3472</v>
      </c>
      <c r="G243" s="42"/>
      <c r="H243" s="42"/>
      <c r="I243" s="234"/>
      <c r="J243" s="234"/>
      <c r="K243" s="42"/>
      <c r="L243" s="42"/>
      <c r="M243" s="46"/>
      <c r="N243" s="235"/>
      <c r="O243" s="236"/>
      <c r="P243" s="86"/>
      <c r="Q243" s="86"/>
      <c r="R243" s="86"/>
      <c r="S243" s="86"/>
      <c r="T243" s="86"/>
      <c r="U243" s="86"/>
      <c r="V243" s="86"/>
      <c r="W243" s="86"/>
      <c r="X243" s="87"/>
      <c r="Y243" s="40"/>
      <c r="Z243" s="40"/>
      <c r="AA243" s="40"/>
      <c r="AB243" s="40"/>
      <c r="AC243" s="40"/>
      <c r="AD243" s="40"/>
      <c r="AE243" s="40"/>
      <c r="AT243" s="19" t="s">
        <v>220</v>
      </c>
      <c r="AU243" s="19" t="s">
        <v>86</v>
      </c>
    </row>
    <row r="244" s="2" customFormat="1" ht="16.5" customHeight="1">
      <c r="A244" s="40"/>
      <c r="B244" s="41"/>
      <c r="C244" s="218" t="s">
        <v>521</v>
      </c>
      <c r="D244" s="218" t="s">
        <v>213</v>
      </c>
      <c r="E244" s="219" t="s">
        <v>3473</v>
      </c>
      <c r="F244" s="220" t="s">
        <v>3474</v>
      </c>
      <c r="G244" s="221" t="s">
        <v>345</v>
      </c>
      <c r="H244" s="222">
        <v>50</v>
      </c>
      <c r="I244" s="223"/>
      <c r="J244" s="223"/>
      <c r="K244" s="224">
        <f>ROUND(P244*H244,2)</f>
        <v>0</v>
      </c>
      <c r="L244" s="220" t="s">
        <v>22</v>
      </c>
      <c r="M244" s="46"/>
      <c r="N244" s="225" t="s">
        <v>22</v>
      </c>
      <c r="O244" s="226" t="s">
        <v>46</v>
      </c>
      <c r="P244" s="227">
        <f>I244+J244</f>
        <v>0</v>
      </c>
      <c r="Q244" s="227">
        <f>ROUND(I244*H244,2)</f>
        <v>0</v>
      </c>
      <c r="R244" s="227">
        <f>ROUND(J244*H244,2)</f>
        <v>0</v>
      </c>
      <c r="S244" s="86"/>
      <c r="T244" s="228">
        <f>S244*H244</f>
        <v>0</v>
      </c>
      <c r="U244" s="228">
        <v>3.0000000000000001E-05</v>
      </c>
      <c r="V244" s="228">
        <f>U244*H244</f>
        <v>0.0015</v>
      </c>
      <c r="W244" s="228">
        <v>0</v>
      </c>
      <c r="X244" s="229">
        <f>W244*H244</f>
        <v>0</v>
      </c>
      <c r="Y244" s="40"/>
      <c r="Z244" s="40"/>
      <c r="AA244" s="40"/>
      <c r="AB244" s="40"/>
      <c r="AC244" s="40"/>
      <c r="AD244" s="40"/>
      <c r="AE244" s="40"/>
      <c r="AR244" s="230" t="s">
        <v>302</v>
      </c>
      <c r="AT244" s="230" t="s">
        <v>213</v>
      </c>
      <c r="AU244" s="230" t="s">
        <v>86</v>
      </c>
      <c r="AY244" s="19" t="s">
        <v>211</v>
      </c>
      <c r="BE244" s="231">
        <f>IF(O244="základní",K244,0)</f>
        <v>0</v>
      </c>
      <c r="BF244" s="231">
        <f>IF(O244="snížená",K244,0)</f>
        <v>0</v>
      </c>
      <c r="BG244" s="231">
        <f>IF(O244="zákl. přenesená",K244,0)</f>
        <v>0</v>
      </c>
      <c r="BH244" s="231">
        <f>IF(O244="sníž. přenesená",K244,0)</f>
        <v>0</v>
      </c>
      <c r="BI244" s="231">
        <f>IF(O244="nulová",K244,0)</f>
        <v>0</v>
      </c>
      <c r="BJ244" s="19" t="s">
        <v>84</v>
      </c>
      <c r="BK244" s="231">
        <f>ROUND(P244*H244,2)</f>
        <v>0</v>
      </c>
      <c r="BL244" s="19" t="s">
        <v>302</v>
      </c>
      <c r="BM244" s="230" t="s">
        <v>3963</v>
      </c>
    </row>
    <row r="245" s="2" customFormat="1">
      <c r="A245" s="40"/>
      <c r="B245" s="41"/>
      <c r="C245" s="42"/>
      <c r="D245" s="232" t="s">
        <v>220</v>
      </c>
      <c r="E245" s="42"/>
      <c r="F245" s="233" t="s">
        <v>3476</v>
      </c>
      <c r="G245" s="42"/>
      <c r="H245" s="42"/>
      <c r="I245" s="234"/>
      <c r="J245" s="234"/>
      <c r="K245" s="42"/>
      <c r="L245" s="42"/>
      <c r="M245" s="46"/>
      <c r="N245" s="235"/>
      <c r="O245" s="236"/>
      <c r="P245" s="86"/>
      <c r="Q245" s="86"/>
      <c r="R245" s="86"/>
      <c r="S245" s="86"/>
      <c r="T245" s="86"/>
      <c r="U245" s="86"/>
      <c r="V245" s="86"/>
      <c r="W245" s="86"/>
      <c r="X245" s="87"/>
      <c r="Y245" s="40"/>
      <c r="Z245" s="40"/>
      <c r="AA245" s="40"/>
      <c r="AB245" s="40"/>
      <c r="AC245" s="40"/>
      <c r="AD245" s="40"/>
      <c r="AE245" s="40"/>
      <c r="AT245" s="19" t="s">
        <v>220</v>
      </c>
      <c r="AU245" s="19" t="s">
        <v>86</v>
      </c>
    </row>
    <row r="246" s="2" customFormat="1" ht="16.5" customHeight="1">
      <c r="A246" s="40"/>
      <c r="B246" s="41"/>
      <c r="C246" s="218" t="s">
        <v>526</v>
      </c>
      <c r="D246" s="218" t="s">
        <v>213</v>
      </c>
      <c r="E246" s="219" t="s">
        <v>3477</v>
      </c>
      <c r="F246" s="220" t="s">
        <v>3478</v>
      </c>
      <c r="G246" s="221" t="s">
        <v>3444</v>
      </c>
      <c r="H246" s="299"/>
      <c r="I246" s="223"/>
      <c r="J246" s="223"/>
      <c r="K246" s="224">
        <f>ROUND(P246*H246,2)</f>
        <v>0</v>
      </c>
      <c r="L246" s="220" t="s">
        <v>22</v>
      </c>
      <c r="M246" s="46"/>
      <c r="N246" s="225" t="s">
        <v>22</v>
      </c>
      <c r="O246" s="226" t="s">
        <v>46</v>
      </c>
      <c r="P246" s="227">
        <f>I246+J246</f>
        <v>0</v>
      </c>
      <c r="Q246" s="227">
        <f>ROUND(I246*H246,2)</f>
        <v>0</v>
      </c>
      <c r="R246" s="227">
        <f>ROUND(J246*H246,2)</f>
        <v>0</v>
      </c>
      <c r="S246" s="86"/>
      <c r="T246" s="228">
        <f>S246*H246</f>
        <v>0</v>
      </c>
      <c r="U246" s="228">
        <v>0</v>
      </c>
      <c r="V246" s="228">
        <f>U246*H246</f>
        <v>0</v>
      </c>
      <c r="W246" s="228">
        <v>0</v>
      </c>
      <c r="X246" s="229">
        <f>W246*H246</f>
        <v>0</v>
      </c>
      <c r="Y246" s="40"/>
      <c r="Z246" s="40"/>
      <c r="AA246" s="40"/>
      <c r="AB246" s="40"/>
      <c r="AC246" s="40"/>
      <c r="AD246" s="40"/>
      <c r="AE246" s="40"/>
      <c r="AR246" s="230" t="s">
        <v>302</v>
      </c>
      <c r="AT246" s="230" t="s">
        <v>213</v>
      </c>
      <c r="AU246" s="230" t="s">
        <v>86</v>
      </c>
      <c r="AY246" s="19" t="s">
        <v>211</v>
      </c>
      <c r="BE246" s="231">
        <f>IF(O246="základní",K246,0)</f>
        <v>0</v>
      </c>
      <c r="BF246" s="231">
        <f>IF(O246="snížená",K246,0)</f>
        <v>0</v>
      </c>
      <c r="BG246" s="231">
        <f>IF(O246="zákl. přenesená",K246,0)</f>
        <v>0</v>
      </c>
      <c r="BH246" s="231">
        <f>IF(O246="sníž. přenesená",K246,0)</f>
        <v>0</v>
      </c>
      <c r="BI246" s="231">
        <f>IF(O246="nulová",K246,0)</f>
        <v>0</v>
      </c>
      <c r="BJ246" s="19" t="s">
        <v>84</v>
      </c>
      <c r="BK246" s="231">
        <f>ROUND(P246*H246,2)</f>
        <v>0</v>
      </c>
      <c r="BL246" s="19" t="s">
        <v>302</v>
      </c>
      <c r="BM246" s="230" t="s">
        <v>3964</v>
      </c>
    </row>
    <row r="247" s="2" customFormat="1">
      <c r="A247" s="40"/>
      <c r="B247" s="41"/>
      <c r="C247" s="42"/>
      <c r="D247" s="232" t="s">
        <v>220</v>
      </c>
      <c r="E247" s="42"/>
      <c r="F247" s="233" t="s">
        <v>3480</v>
      </c>
      <c r="G247" s="42"/>
      <c r="H247" s="42"/>
      <c r="I247" s="234"/>
      <c r="J247" s="234"/>
      <c r="K247" s="42"/>
      <c r="L247" s="42"/>
      <c r="M247" s="46"/>
      <c r="N247" s="235"/>
      <c r="O247" s="236"/>
      <c r="P247" s="86"/>
      <c r="Q247" s="86"/>
      <c r="R247" s="86"/>
      <c r="S247" s="86"/>
      <c r="T247" s="86"/>
      <c r="U247" s="86"/>
      <c r="V247" s="86"/>
      <c r="W247" s="86"/>
      <c r="X247" s="87"/>
      <c r="Y247" s="40"/>
      <c r="Z247" s="40"/>
      <c r="AA247" s="40"/>
      <c r="AB247" s="40"/>
      <c r="AC247" s="40"/>
      <c r="AD247" s="40"/>
      <c r="AE247" s="40"/>
      <c r="AT247" s="19" t="s">
        <v>220</v>
      </c>
      <c r="AU247" s="19" t="s">
        <v>86</v>
      </c>
    </row>
    <row r="248" s="12" customFormat="1" ht="22.8" customHeight="1">
      <c r="A248" s="12"/>
      <c r="B248" s="201"/>
      <c r="C248" s="202"/>
      <c r="D248" s="203" t="s">
        <v>76</v>
      </c>
      <c r="E248" s="216" t="s">
        <v>1461</v>
      </c>
      <c r="F248" s="216" t="s">
        <v>1462</v>
      </c>
      <c r="G248" s="202"/>
      <c r="H248" s="202"/>
      <c r="I248" s="205"/>
      <c r="J248" s="205"/>
      <c r="K248" s="217">
        <f>BK248</f>
        <v>0</v>
      </c>
      <c r="L248" s="202"/>
      <c r="M248" s="207"/>
      <c r="N248" s="208"/>
      <c r="O248" s="209"/>
      <c r="P248" s="209"/>
      <c r="Q248" s="210">
        <f>SUM(Q249:Q264)</f>
        <v>0</v>
      </c>
      <c r="R248" s="210">
        <f>SUM(R249:R264)</f>
        <v>0</v>
      </c>
      <c r="S248" s="209"/>
      <c r="T248" s="211">
        <f>SUM(T249:T264)</f>
        <v>0</v>
      </c>
      <c r="U248" s="209"/>
      <c r="V248" s="211">
        <f>SUM(V249:V264)</f>
        <v>1.3578716</v>
      </c>
      <c r="W248" s="209"/>
      <c r="X248" s="212">
        <f>SUM(X249:X264)</f>
        <v>0.15655</v>
      </c>
      <c r="Y248" s="12"/>
      <c r="Z248" s="12"/>
      <c r="AA248" s="12"/>
      <c r="AB248" s="12"/>
      <c r="AC248" s="12"/>
      <c r="AD248" s="12"/>
      <c r="AE248" s="12"/>
      <c r="AR248" s="213" t="s">
        <v>86</v>
      </c>
      <c r="AT248" s="214" t="s">
        <v>76</v>
      </c>
      <c r="AU248" s="214" t="s">
        <v>84</v>
      </c>
      <c r="AY248" s="213" t="s">
        <v>211</v>
      </c>
      <c r="BK248" s="215">
        <f>SUM(BK249:BK264)</f>
        <v>0</v>
      </c>
    </row>
    <row r="249" s="2" customFormat="1" ht="16.5" customHeight="1">
      <c r="A249" s="40"/>
      <c r="B249" s="41"/>
      <c r="C249" s="218" t="s">
        <v>531</v>
      </c>
      <c r="D249" s="218" t="s">
        <v>213</v>
      </c>
      <c r="E249" s="219" t="s">
        <v>3481</v>
      </c>
      <c r="F249" s="220" t="s">
        <v>3482</v>
      </c>
      <c r="G249" s="221" t="s">
        <v>272</v>
      </c>
      <c r="H249" s="222">
        <v>505</v>
      </c>
      <c r="I249" s="223"/>
      <c r="J249" s="223"/>
      <c r="K249" s="224">
        <f>ROUND(P249*H249,2)</f>
        <v>0</v>
      </c>
      <c r="L249" s="220" t="s">
        <v>22</v>
      </c>
      <c r="M249" s="46"/>
      <c r="N249" s="225" t="s">
        <v>22</v>
      </c>
      <c r="O249" s="226" t="s">
        <v>46</v>
      </c>
      <c r="P249" s="227">
        <f>I249+J249</f>
        <v>0</v>
      </c>
      <c r="Q249" s="227">
        <f>ROUND(I249*H249,2)</f>
        <v>0</v>
      </c>
      <c r="R249" s="227">
        <f>ROUND(J249*H249,2)</f>
        <v>0</v>
      </c>
      <c r="S249" s="86"/>
      <c r="T249" s="228">
        <f>S249*H249</f>
        <v>0</v>
      </c>
      <c r="U249" s="228">
        <v>0</v>
      </c>
      <c r="V249" s="228">
        <f>U249*H249</f>
        <v>0</v>
      </c>
      <c r="W249" s="228">
        <v>0</v>
      </c>
      <c r="X249" s="229">
        <f>W249*H249</f>
        <v>0</v>
      </c>
      <c r="Y249" s="40"/>
      <c r="Z249" s="40"/>
      <c r="AA249" s="40"/>
      <c r="AB249" s="40"/>
      <c r="AC249" s="40"/>
      <c r="AD249" s="40"/>
      <c r="AE249" s="40"/>
      <c r="AR249" s="230" t="s">
        <v>302</v>
      </c>
      <c r="AT249" s="230" t="s">
        <v>213</v>
      </c>
      <c r="AU249" s="230" t="s">
        <v>86</v>
      </c>
      <c r="AY249" s="19" t="s">
        <v>211</v>
      </c>
      <c r="BE249" s="231">
        <f>IF(O249="základní",K249,0)</f>
        <v>0</v>
      </c>
      <c r="BF249" s="231">
        <f>IF(O249="snížená",K249,0)</f>
        <v>0</v>
      </c>
      <c r="BG249" s="231">
        <f>IF(O249="zákl. přenesená",K249,0)</f>
        <v>0</v>
      </c>
      <c r="BH249" s="231">
        <f>IF(O249="sníž. přenesená",K249,0)</f>
        <v>0</v>
      </c>
      <c r="BI249" s="231">
        <f>IF(O249="nulová",K249,0)</f>
        <v>0</v>
      </c>
      <c r="BJ249" s="19" t="s">
        <v>84</v>
      </c>
      <c r="BK249" s="231">
        <f>ROUND(P249*H249,2)</f>
        <v>0</v>
      </c>
      <c r="BL249" s="19" t="s">
        <v>302</v>
      </c>
      <c r="BM249" s="230" t="s">
        <v>3965</v>
      </c>
    </row>
    <row r="250" s="2" customFormat="1">
      <c r="A250" s="40"/>
      <c r="B250" s="41"/>
      <c r="C250" s="42"/>
      <c r="D250" s="232" t="s">
        <v>220</v>
      </c>
      <c r="E250" s="42"/>
      <c r="F250" s="233" t="s">
        <v>3484</v>
      </c>
      <c r="G250" s="42"/>
      <c r="H250" s="42"/>
      <c r="I250" s="234"/>
      <c r="J250" s="234"/>
      <c r="K250" s="42"/>
      <c r="L250" s="42"/>
      <c r="M250" s="46"/>
      <c r="N250" s="235"/>
      <c r="O250" s="236"/>
      <c r="P250" s="86"/>
      <c r="Q250" s="86"/>
      <c r="R250" s="86"/>
      <c r="S250" s="86"/>
      <c r="T250" s="86"/>
      <c r="U250" s="86"/>
      <c r="V250" s="86"/>
      <c r="W250" s="86"/>
      <c r="X250" s="87"/>
      <c r="Y250" s="40"/>
      <c r="Z250" s="40"/>
      <c r="AA250" s="40"/>
      <c r="AB250" s="40"/>
      <c r="AC250" s="40"/>
      <c r="AD250" s="40"/>
      <c r="AE250" s="40"/>
      <c r="AT250" s="19" t="s">
        <v>220</v>
      </c>
      <c r="AU250" s="19" t="s">
        <v>86</v>
      </c>
    </row>
    <row r="251" s="2" customFormat="1" ht="16.5" customHeight="1">
      <c r="A251" s="40"/>
      <c r="B251" s="41"/>
      <c r="C251" s="218" t="s">
        <v>537</v>
      </c>
      <c r="D251" s="218" t="s">
        <v>213</v>
      </c>
      <c r="E251" s="219" t="s">
        <v>3485</v>
      </c>
      <c r="F251" s="220" t="s">
        <v>3486</v>
      </c>
      <c r="G251" s="221" t="s">
        <v>272</v>
      </c>
      <c r="H251" s="222">
        <v>505</v>
      </c>
      <c r="I251" s="223"/>
      <c r="J251" s="223"/>
      <c r="K251" s="224">
        <f>ROUND(P251*H251,2)</f>
        <v>0</v>
      </c>
      <c r="L251" s="220" t="s">
        <v>22</v>
      </c>
      <c r="M251" s="46"/>
      <c r="N251" s="225" t="s">
        <v>22</v>
      </c>
      <c r="O251" s="226" t="s">
        <v>46</v>
      </c>
      <c r="P251" s="227">
        <f>I251+J251</f>
        <v>0</v>
      </c>
      <c r="Q251" s="227">
        <f>ROUND(I251*H251,2)</f>
        <v>0</v>
      </c>
      <c r="R251" s="227">
        <f>ROUND(J251*H251,2)</f>
        <v>0</v>
      </c>
      <c r="S251" s="86"/>
      <c r="T251" s="228">
        <f>S251*H251</f>
        <v>0</v>
      </c>
      <c r="U251" s="228">
        <v>0.001</v>
      </c>
      <c r="V251" s="228">
        <f>U251*H251</f>
        <v>0.505</v>
      </c>
      <c r="W251" s="228">
        <v>0.00031</v>
      </c>
      <c r="X251" s="229">
        <f>W251*H251</f>
        <v>0.15655</v>
      </c>
      <c r="Y251" s="40"/>
      <c r="Z251" s="40"/>
      <c r="AA251" s="40"/>
      <c r="AB251" s="40"/>
      <c r="AC251" s="40"/>
      <c r="AD251" s="40"/>
      <c r="AE251" s="40"/>
      <c r="AR251" s="230" t="s">
        <v>302</v>
      </c>
      <c r="AT251" s="230" t="s">
        <v>213</v>
      </c>
      <c r="AU251" s="230" t="s">
        <v>86</v>
      </c>
      <c r="AY251" s="19" t="s">
        <v>211</v>
      </c>
      <c r="BE251" s="231">
        <f>IF(O251="základní",K251,0)</f>
        <v>0</v>
      </c>
      <c r="BF251" s="231">
        <f>IF(O251="snížená",K251,0)</f>
        <v>0</v>
      </c>
      <c r="BG251" s="231">
        <f>IF(O251="zákl. přenesená",K251,0)</f>
        <v>0</v>
      </c>
      <c r="BH251" s="231">
        <f>IF(O251="sníž. přenesená",K251,0)</f>
        <v>0</v>
      </c>
      <c r="BI251" s="231">
        <f>IF(O251="nulová",K251,0)</f>
        <v>0</v>
      </c>
      <c r="BJ251" s="19" t="s">
        <v>84</v>
      </c>
      <c r="BK251" s="231">
        <f>ROUND(P251*H251,2)</f>
        <v>0</v>
      </c>
      <c r="BL251" s="19" t="s">
        <v>302</v>
      </c>
      <c r="BM251" s="230" t="s">
        <v>3966</v>
      </c>
    </row>
    <row r="252" s="2" customFormat="1">
      <c r="A252" s="40"/>
      <c r="B252" s="41"/>
      <c r="C252" s="42"/>
      <c r="D252" s="232" t="s">
        <v>220</v>
      </c>
      <c r="E252" s="42"/>
      <c r="F252" s="233" t="s">
        <v>3488</v>
      </c>
      <c r="G252" s="42"/>
      <c r="H252" s="42"/>
      <c r="I252" s="234"/>
      <c r="J252" s="234"/>
      <c r="K252" s="42"/>
      <c r="L252" s="42"/>
      <c r="M252" s="46"/>
      <c r="N252" s="235"/>
      <c r="O252" s="236"/>
      <c r="P252" s="86"/>
      <c r="Q252" s="86"/>
      <c r="R252" s="86"/>
      <c r="S252" s="86"/>
      <c r="T252" s="86"/>
      <c r="U252" s="86"/>
      <c r="V252" s="86"/>
      <c r="W252" s="86"/>
      <c r="X252" s="87"/>
      <c r="Y252" s="40"/>
      <c r="Z252" s="40"/>
      <c r="AA252" s="40"/>
      <c r="AB252" s="40"/>
      <c r="AC252" s="40"/>
      <c r="AD252" s="40"/>
      <c r="AE252" s="40"/>
      <c r="AT252" s="19" t="s">
        <v>220</v>
      </c>
      <c r="AU252" s="19" t="s">
        <v>86</v>
      </c>
    </row>
    <row r="253" s="2" customFormat="1" ht="21.75" customHeight="1">
      <c r="A253" s="40"/>
      <c r="B253" s="41"/>
      <c r="C253" s="218" t="s">
        <v>542</v>
      </c>
      <c r="D253" s="218" t="s">
        <v>213</v>
      </c>
      <c r="E253" s="219" t="s">
        <v>3489</v>
      </c>
      <c r="F253" s="220" t="s">
        <v>3490</v>
      </c>
      <c r="G253" s="221" t="s">
        <v>497</v>
      </c>
      <c r="H253" s="222">
        <v>505</v>
      </c>
      <c r="I253" s="223"/>
      <c r="J253" s="223"/>
      <c r="K253" s="224">
        <f>ROUND(P253*H253,2)</f>
        <v>0</v>
      </c>
      <c r="L253" s="220" t="s">
        <v>22</v>
      </c>
      <c r="M253" s="46"/>
      <c r="N253" s="225" t="s">
        <v>22</v>
      </c>
      <c r="O253" s="226" t="s">
        <v>46</v>
      </c>
      <c r="P253" s="227">
        <f>I253+J253</f>
        <v>0</v>
      </c>
      <c r="Q253" s="227">
        <f>ROUND(I253*H253,2)</f>
        <v>0</v>
      </c>
      <c r="R253" s="227">
        <f>ROUND(J253*H253,2)</f>
        <v>0</v>
      </c>
      <c r="S253" s="86"/>
      <c r="T253" s="228">
        <f>S253*H253</f>
        <v>0</v>
      </c>
      <c r="U253" s="228">
        <v>0.0011999999999999999</v>
      </c>
      <c r="V253" s="228">
        <f>U253*H253</f>
        <v>0.60599999999999998</v>
      </c>
      <c r="W253" s="228">
        <v>0</v>
      </c>
      <c r="X253" s="229">
        <f>W253*H253</f>
        <v>0</v>
      </c>
      <c r="Y253" s="40"/>
      <c r="Z253" s="40"/>
      <c r="AA253" s="40"/>
      <c r="AB253" s="40"/>
      <c r="AC253" s="40"/>
      <c r="AD253" s="40"/>
      <c r="AE253" s="40"/>
      <c r="AR253" s="230" t="s">
        <v>302</v>
      </c>
      <c r="AT253" s="230" t="s">
        <v>213</v>
      </c>
      <c r="AU253" s="230" t="s">
        <v>86</v>
      </c>
      <c r="AY253" s="19" t="s">
        <v>211</v>
      </c>
      <c r="BE253" s="231">
        <f>IF(O253="základní",K253,0)</f>
        <v>0</v>
      </c>
      <c r="BF253" s="231">
        <f>IF(O253="snížená",K253,0)</f>
        <v>0</v>
      </c>
      <c r="BG253" s="231">
        <f>IF(O253="zákl. přenesená",K253,0)</f>
        <v>0</v>
      </c>
      <c r="BH253" s="231">
        <f>IF(O253="sníž. přenesená",K253,0)</f>
        <v>0</v>
      </c>
      <c r="BI253" s="231">
        <f>IF(O253="nulová",K253,0)</f>
        <v>0</v>
      </c>
      <c r="BJ253" s="19" t="s">
        <v>84</v>
      </c>
      <c r="BK253" s="231">
        <f>ROUND(P253*H253,2)</f>
        <v>0</v>
      </c>
      <c r="BL253" s="19" t="s">
        <v>302</v>
      </c>
      <c r="BM253" s="230" t="s">
        <v>3967</v>
      </c>
    </row>
    <row r="254" s="2" customFormat="1">
      <c r="A254" s="40"/>
      <c r="B254" s="41"/>
      <c r="C254" s="42"/>
      <c r="D254" s="232" t="s">
        <v>220</v>
      </c>
      <c r="E254" s="42"/>
      <c r="F254" s="233" t="s">
        <v>3492</v>
      </c>
      <c r="G254" s="42"/>
      <c r="H254" s="42"/>
      <c r="I254" s="234"/>
      <c r="J254" s="234"/>
      <c r="K254" s="42"/>
      <c r="L254" s="42"/>
      <c r="M254" s="46"/>
      <c r="N254" s="235"/>
      <c r="O254" s="236"/>
      <c r="P254" s="86"/>
      <c r="Q254" s="86"/>
      <c r="R254" s="86"/>
      <c r="S254" s="86"/>
      <c r="T254" s="86"/>
      <c r="U254" s="86"/>
      <c r="V254" s="86"/>
      <c r="W254" s="86"/>
      <c r="X254" s="87"/>
      <c r="Y254" s="40"/>
      <c r="Z254" s="40"/>
      <c r="AA254" s="40"/>
      <c r="AB254" s="40"/>
      <c r="AC254" s="40"/>
      <c r="AD254" s="40"/>
      <c r="AE254" s="40"/>
      <c r="AT254" s="19" t="s">
        <v>220</v>
      </c>
      <c r="AU254" s="19" t="s">
        <v>86</v>
      </c>
    </row>
    <row r="255" s="2" customFormat="1" ht="16.5" customHeight="1">
      <c r="A255" s="40"/>
      <c r="B255" s="41"/>
      <c r="C255" s="218" t="s">
        <v>548</v>
      </c>
      <c r="D255" s="218" t="s">
        <v>213</v>
      </c>
      <c r="E255" s="219" t="s">
        <v>3495</v>
      </c>
      <c r="F255" s="220" t="s">
        <v>3496</v>
      </c>
      <c r="G255" s="221" t="s">
        <v>272</v>
      </c>
      <c r="H255" s="222">
        <v>505</v>
      </c>
      <c r="I255" s="223"/>
      <c r="J255" s="223"/>
      <c r="K255" s="224">
        <f>ROUND(P255*H255,2)</f>
        <v>0</v>
      </c>
      <c r="L255" s="220" t="s">
        <v>22</v>
      </c>
      <c r="M255" s="46"/>
      <c r="N255" s="225" t="s">
        <v>22</v>
      </c>
      <c r="O255" s="226" t="s">
        <v>46</v>
      </c>
      <c r="P255" s="227">
        <f>I255+J255</f>
        <v>0</v>
      </c>
      <c r="Q255" s="227">
        <f>ROUND(I255*H255,2)</f>
        <v>0</v>
      </c>
      <c r="R255" s="227">
        <f>ROUND(J255*H255,2)</f>
        <v>0</v>
      </c>
      <c r="S255" s="86"/>
      <c r="T255" s="228">
        <f>S255*H255</f>
        <v>0</v>
      </c>
      <c r="U255" s="228">
        <v>0.00020000000000000001</v>
      </c>
      <c r="V255" s="228">
        <f>U255*H255</f>
        <v>0.10100000000000001</v>
      </c>
      <c r="W255" s="228">
        <v>0</v>
      </c>
      <c r="X255" s="229">
        <f>W255*H255</f>
        <v>0</v>
      </c>
      <c r="Y255" s="40"/>
      <c r="Z255" s="40"/>
      <c r="AA255" s="40"/>
      <c r="AB255" s="40"/>
      <c r="AC255" s="40"/>
      <c r="AD255" s="40"/>
      <c r="AE255" s="40"/>
      <c r="AR255" s="230" t="s">
        <v>302</v>
      </c>
      <c r="AT255" s="230" t="s">
        <v>213</v>
      </c>
      <c r="AU255" s="230" t="s">
        <v>86</v>
      </c>
      <c r="AY255" s="19" t="s">
        <v>211</v>
      </c>
      <c r="BE255" s="231">
        <f>IF(O255="základní",K255,0)</f>
        <v>0</v>
      </c>
      <c r="BF255" s="231">
        <f>IF(O255="snížená",K255,0)</f>
        <v>0</v>
      </c>
      <c r="BG255" s="231">
        <f>IF(O255="zákl. přenesená",K255,0)</f>
        <v>0</v>
      </c>
      <c r="BH255" s="231">
        <f>IF(O255="sníž. přenesená",K255,0)</f>
        <v>0</v>
      </c>
      <c r="BI255" s="231">
        <f>IF(O255="nulová",K255,0)</f>
        <v>0</v>
      </c>
      <c r="BJ255" s="19" t="s">
        <v>84</v>
      </c>
      <c r="BK255" s="231">
        <f>ROUND(P255*H255,2)</f>
        <v>0</v>
      </c>
      <c r="BL255" s="19" t="s">
        <v>302</v>
      </c>
      <c r="BM255" s="230" t="s">
        <v>3968</v>
      </c>
    </row>
    <row r="256" s="2" customFormat="1">
      <c r="A256" s="40"/>
      <c r="B256" s="41"/>
      <c r="C256" s="42"/>
      <c r="D256" s="232" t="s">
        <v>220</v>
      </c>
      <c r="E256" s="42"/>
      <c r="F256" s="233" t="s">
        <v>3498</v>
      </c>
      <c r="G256" s="42"/>
      <c r="H256" s="42"/>
      <c r="I256" s="234"/>
      <c r="J256" s="234"/>
      <c r="K256" s="42"/>
      <c r="L256" s="42"/>
      <c r="M256" s="46"/>
      <c r="N256" s="235"/>
      <c r="O256" s="236"/>
      <c r="P256" s="86"/>
      <c r="Q256" s="86"/>
      <c r="R256" s="86"/>
      <c r="S256" s="86"/>
      <c r="T256" s="86"/>
      <c r="U256" s="86"/>
      <c r="V256" s="86"/>
      <c r="W256" s="86"/>
      <c r="X256" s="87"/>
      <c r="Y256" s="40"/>
      <c r="Z256" s="40"/>
      <c r="AA256" s="40"/>
      <c r="AB256" s="40"/>
      <c r="AC256" s="40"/>
      <c r="AD256" s="40"/>
      <c r="AE256" s="40"/>
      <c r="AT256" s="19" t="s">
        <v>220</v>
      </c>
      <c r="AU256" s="19" t="s">
        <v>86</v>
      </c>
    </row>
    <row r="257" s="2" customFormat="1" ht="16.5" customHeight="1">
      <c r="A257" s="40"/>
      <c r="B257" s="41"/>
      <c r="C257" s="218" t="s">
        <v>556</v>
      </c>
      <c r="D257" s="218" t="s">
        <v>213</v>
      </c>
      <c r="E257" s="219" t="s">
        <v>3499</v>
      </c>
      <c r="F257" s="220" t="s">
        <v>3500</v>
      </c>
      <c r="G257" s="221" t="s">
        <v>272</v>
      </c>
      <c r="H257" s="222">
        <v>30</v>
      </c>
      <c r="I257" s="223"/>
      <c r="J257" s="223"/>
      <c r="K257" s="224">
        <f>ROUND(P257*H257,2)</f>
        <v>0</v>
      </c>
      <c r="L257" s="220" t="s">
        <v>22</v>
      </c>
      <c r="M257" s="46"/>
      <c r="N257" s="225" t="s">
        <v>22</v>
      </c>
      <c r="O257" s="226" t="s">
        <v>46</v>
      </c>
      <c r="P257" s="227">
        <f>I257+J257</f>
        <v>0</v>
      </c>
      <c r="Q257" s="227">
        <f>ROUND(I257*H257,2)</f>
        <v>0</v>
      </c>
      <c r="R257" s="227">
        <f>ROUND(J257*H257,2)</f>
        <v>0</v>
      </c>
      <c r="S257" s="86"/>
      <c r="T257" s="228">
        <f>S257*H257</f>
        <v>0</v>
      </c>
      <c r="U257" s="228">
        <v>1.713E-05</v>
      </c>
      <c r="V257" s="228">
        <f>U257*H257</f>
        <v>0.00051389999999999997</v>
      </c>
      <c r="W257" s="228">
        <v>0</v>
      </c>
      <c r="X257" s="229">
        <f>W257*H257</f>
        <v>0</v>
      </c>
      <c r="Y257" s="40"/>
      <c r="Z257" s="40"/>
      <c r="AA257" s="40"/>
      <c r="AB257" s="40"/>
      <c r="AC257" s="40"/>
      <c r="AD257" s="40"/>
      <c r="AE257" s="40"/>
      <c r="AR257" s="230" t="s">
        <v>302</v>
      </c>
      <c r="AT257" s="230" t="s">
        <v>213</v>
      </c>
      <c r="AU257" s="230" t="s">
        <v>86</v>
      </c>
      <c r="AY257" s="19" t="s">
        <v>211</v>
      </c>
      <c r="BE257" s="231">
        <f>IF(O257="základní",K257,0)</f>
        <v>0</v>
      </c>
      <c r="BF257" s="231">
        <f>IF(O257="snížená",K257,0)</f>
        <v>0</v>
      </c>
      <c r="BG257" s="231">
        <f>IF(O257="zákl. přenesená",K257,0)</f>
        <v>0</v>
      </c>
      <c r="BH257" s="231">
        <f>IF(O257="sníž. přenesená",K257,0)</f>
        <v>0</v>
      </c>
      <c r="BI257" s="231">
        <f>IF(O257="nulová",K257,0)</f>
        <v>0</v>
      </c>
      <c r="BJ257" s="19" t="s">
        <v>84</v>
      </c>
      <c r="BK257" s="231">
        <f>ROUND(P257*H257,2)</f>
        <v>0</v>
      </c>
      <c r="BL257" s="19" t="s">
        <v>302</v>
      </c>
      <c r="BM257" s="230" t="s">
        <v>3969</v>
      </c>
    </row>
    <row r="258" s="2" customFormat="1">
      <c r="A258" s="40"/>
      <c r="B258" s="41"/>
      <c r="C258" s="42"/>
      <c r="D258" s="232" t="s">
        <v>220</v>
      </c>
      <c r="E258" s="42"/>
      <c r="F258" s="233" t="s">
        <v>3502</v>
      </c>
      <c r="G258" s="42"/>
      <c r="H258" s="42"/>
      <c r="I258" s="234"/>
      <c r="J258" s="234"/>
      <c r="K258" s="42"/>
      <c r="L258" s="42"/>
      <c r="M258" s="46"/>
      <c r="N258" s="235"/>
      <c r="O258" s="236"/>
      <c r="P258" s="86"/>
      <c r="Q258" s="86"/>
      <c r="R258" s="86"/>
      <c r="S258" s="86"/>
      <c r="T258" s="86"/>
      <c r="U258" s="86"/>
      <c r="V258" s="86"/>
      <c r="W258" s="86"/>
      <c r="X258" s="87"/>
      <c r="Y258" s="40"/>
      <c r="Z258" s="40"/>
      <c r="AA258" s="40"/>
      <c r="AB258" s="40"/>
      <c r="AC258" s="40"/>
      <c r="AD258" s="40"/>
      <c r="AE258" s="40"/>
      <c r="AT258" s="19" t="s">
        <v>220</v>
      </c>
      <c r="AU258" s="19" t="s">
        <v>86</v>
      </c>
    </row>
    <row r="259" s="2" customFormat="1" ht="16.5" customHeight="1">
      <c r="A259" s="40"/>
      <c r="B259" s="41"/>
      <c r="C259" s="218" t="s">
        <v>562</v>
      </c>
      <c r="D259" s="218" t="s">
        <v>213</v>
      </c>
      <c r="E259" s="219" t="s">
        <v>3503</v>
      </c>
      <c r="F259" s="220" t="s">
        <v>3504</v>
      </c>
      <c r="G259" s="221" t="s">
        <v>272</v>
      </c>
      <c r="H259" s="222">
        <v>3</v>
      </c>
      <c r="I259" s="223"/>
      <c r="J259" s="223"/>
      <c r="K259" s="224">
        <f>ROUND(P259*H259,2)</f>
        <v>0</v>
      </c>
      <c r="L259" s="220" t="s">
        <v>22</v>
      </c>
      <c r="M259" s="46"/>
      <c r="N259" s="225" t="s">
        <v>22</v>
      </c>
      <c r="O259" s="226" t="s">
        <v>46</v>
      </c>
      <c r="P259" s="227">
        <f>I259+J259</f>
        <v>0</v>
      </c>
      <c r="Q259" s="227">
        <f>ROUND(I259*H259,2)</f>
        <v>0</v>
      </c>
      <c r="R259" s="227">
        <f>ROUND(J259*H259,2)</f>
        <v>0</v>
      </c>
      <c r="S259" s="86"/>
      <c r="T259" s="228">
        <f>S259*H259</f>
        <v>0</v>
      </c>
      <c r="U259" s="228">
        <v>7.1500000000000002E-06</v>
      </c>
      <c r="V259" s="228">
        <f>U259*H259</f>
        <v>2.145E-05</v>
      </c>
      <c r="W259" s="228">
        <v>0</v>
      </c>
      <c r="X259" s="229">
        <f>W259*H259</f>
        <v>0</v>
      </c>
      <c r="Y259" s="40"/>
      <c r="Z259" s="40"/>
      <c r="AA259" s="40"/>
      <c r="AB259" s="40"/>
      <c r="AC259" s="40"/>
      <c r="AD259" s="40"/>
      <c r="AE259" s="40"/>
      <c r="AR259" s="230" t="s">
        <v>302</v>
      </c>
      <c r="AT259" s="230" t="s">
        <v>213</v>
      </c>
      <c r="AU259" s="230" t="s">
        <v>86</v>
      </c>
      <c r="AY259" s="19" t="s">
        <v>211</v>
      </c>
      <c r="BE259" s="231">
        <f>IF(O259="základní",K259,0)</f>
        <v>0</v>
      </c>
      <c r="BF259" s="231">
        <f>IF(O259="snížená",K259,0)</f>
        <v>0</v>
      </c>
      <c r="BG259" s="231">
        <f>IF(O259="zákl. přenesená",K259,0)</f>
        <v>0</v>
      </c>
      <c r="BH259" s="231">
        <f>IF(O259="sníž. přenesená",K259,0)</f>
        <v>0</v>
      </c>
      <c r="BI259" s="231">
        <f>IF(O259="nulová",K259,0)</f>
        <v>0</v>
      </c>
      <c r="BJ259" s="19" t="s">
        <v>84</v>
      </c>
      <c r="BK259" s="231">
        <f>ROUND(P259*H259,2)</f>
        <v>0</v>
      </c>
      <c r="BL259" s="19" t="s">
        <v>302</v>
      </c>
      <c r="BM259" s="230" t="s">
        <v>3970</v>
      </c>
    </row>
    <row r="260" s="2" customFormat="1">
      <c r="A260" s="40"/>
      <c r="B260" s="41"/>
      <c r="C260" s="42"/>
      <c r="D260" s="232" t="s">
        <v>220</v>
      </c>
      <c r="E260" s="42"/>
      <c r="F260" s="233" t="s">
        <v>3506</v>
      </c>
      <c r="G260" s="42"/>
      <c r="H260" s="42"/>
      <c r="I260" s="234"/>
      <c r="J260" s="234"/>
      <c r="K260" s="42"/>
      <c r="L260" s="42"/>
      <c r="M260" s="46"/>
      <c r="N260" s="235"/>
      <c r="O260" s="236"/>
      <c r="P260" s="86"/>
      <c r="Q260" s="86"/>
      <c r="R260" s="86"/>
      <c r="S260" s="86"/>
      <c r="T260" s="86"/>
      <c r="U260" s="86"/>
      <c r="V260" s="86"/>
      <c r="W260" s="86"/>
      <c r="X260" s="87"/>
      <c r="Y260" s="40"/>
      <c r="Z260" s="40"/>
      <c r="AA260" s="40"/>
      <c r="AB260" s="40"/>
      <c r="AC260" s="40"/>
      <c r="AD260" s="40"/>
      <c r="AE260" s="40"/>
      <c r="AT260" s="19" t="s">
        <v>220</v>
      </c>
      <c r="AU260" s="19" t="s">
        <v>86</v>
      </c>
    </row>
    <row r="261" s="2" customFormat="1" ht="16.5" customHeight="1">
      <c r="A261" s="40"/>
      <c r="B261" s="41"/>
      <c r="C261" s="218" t="s">
        <v>569</v>
      </c>
      <c r="D261" s="218" t="s">
        <v>213</v>
      </c>
      <c r="E261" s="219" t="s">
        <v>3507</v>
      </c>
      <c r="F261" s="220" t="s">
        <v>3508</v>
      </c>
      <c r="G261" s="221" t="s">
        <v>272</v>
      </c>
      <c r="H261" s="222">
        <v>145</v>
      </c>
      <c r="I261" s="223"/>
      <c r="J261" s="223"/>
      <c r="K261" s="224">
        <f>ROUND(P261*H261,2)</f>
        <v>0</v>
      </c>
      <c r="L261" s="220" t="s">
        <v>22</v>
      </c>
      <c r="M261" s="46"/>
      <c r="N261" s="225" t="s">
        <v>22</v>
      </c>
      <c r="O261" s="226" t="s">
        <v>46</v>
      </c>
      <c r="P261" s="227">
        <f>I261+J261</f>
        <v>0</v>
      </c>
      <c r="Q261" s="227">
        <f>ROUND(I261*H261,2)</f>
        <v>0</v>
      </c>
      <c r="R261" s="227">
        <f>ROUND(J261*H261,2)</f>
        <v>0</v>
      </c>
      <c r="S261" s="86"/>
      <c r="T261" s="228">
        <f>S261*H261</f>
        <v>0</v>
      </c>
      <c r="U261" s="228">
        <v>6.2500000000000003E-06</v>
      </c>
      <c r="V261" s="228">
        <f>U261*H261</f>
        <v>0.00090625000000000005</v>
      </c>
      <c r="W261" s="228">
        <v>0</v>
      </c>
      <c r="X261" s="229">
        <f>W261*H261</f>
        <v>0</v>
      </c>
      <c r="Y261" s="40"/>
      <c r="Z261" s="40"/>
      <c r="AA261" s="40"/>
      <c r="AB261" s="40"/>
      <c r="AC261" s="40"/>
      <c r="AD261" s="40"/>
      <c r="AE261" s="40"/>
      <c r="AR261" s="230" t="s">
        <v>302</v>
      </c>
      <c r="AT261" s="230" t="s">
        <v>213</v>
      </c>
      <c r="AU261" s="230" t="s">
        <v>86</v>
      </c>
      <c r="AY261" s="19" t="s">
        <v>211</v>
      </c>
      <c r="BE261" s="231">
        <f>IF(O261="základní",K261,0)</f>
        <v>0</v>
      </c>
      <c r="BF261" s="231">
        <f>IF(O261="snížená",K261,0)</f>
        <v>0</v>
      </c>
      <c r="BG261" s="231">
        <f>IF(O261="zákl. přenesená",K261,0)</f>
        <v>0</v>
      </c>
      <c r="BH261" s="231">
        <f>IF(O261="sníž. přenesená",K261,0)</f>
        <v>0</v>
      </c>
      <c r="BI261" s="231">
        <f>IF(O261="nulová",K261,0)</f>
        <v>0</v>
      </c>
      <c r="BJ261" s="19" t="s">
        <v>84</v>
      </c>
      <c r="BK261" s="231">
        <f>ROUND(P261*H261,2)</f>
        <v>0</v>
      </c>
      <c r="BL261" s="19" t="s">
        <v>302</v>
      </c>
      <c r="BM261" s="230" t="s">
        <v>3971</v>
      </c>
    </row>
    <row r="262" s="2" customFormat="1">
      <c r="A262" s="40"/>
      <c r="B262" s="41"/>
      <c r="C262" s="42"/>
      <c r="D262" s="232" t="s">
        <v>220</v>
      </c>
      <c r="E262" s="42"/>
      <c r="F262" s="233" t="s">
        <v>3510</v>
      </c>
      <c r="G262" s="42"/>
      <c r="H262" s="42"/>
      <c r="I262" s="234"/>
      <c r="J262" s="234"/>
      <c r="K262" s="42"/>
      <c r="L262" s="42"/>
      <c r="M262" s="46"/>
      <c r="N262" s="235"/>
      <c r="O262" s="236"/>
      <c r="P262" s="86"/>
      <c r="Q262" s="86"/>
      <c r="R262" s="86"/>
      <c r="S262" s="86"/>
      <c r="T262" s="86"/>
      <c r="U262" s="86"/>
      <c r="V262" s="86"/>
      <c r="W262" s="86"/>
      <c r="X262" s="87"/>
      <c r="Y262" s="40"/>
      <c r="Z262" s="40"/>
      <c r="AA262" s="40"/>
      <c r="AB262" s="40"/>
      <c r="AC262" s="40"/>
      <c r="AD262" s="40"/>
      <c r="AE262" s="40"/>
      <c r="AT262" s="19" t="s">
        <v>220</v>
      </c>
      <c r="AU262" s="19" t="s">
        <v>86</v>
      </c>
    </row>
    <row r="263" s="2" customFormat="1" ht="16.5" customHeight="1">
      <c r="A263" s="40"/>
      <c r="B263" s="41"/>
      <c r="C263" s="218" t="s">
        <v>574</v>
      </c>
      <c r="D263" s="218" t="s">
        <v>213</v>
      </c>
      <c r="E263" s="219" t="s">
        <v>2343</v>
      </c>
      <c r="F263" s="220" t="s">
        <v>2344</v>
      </c>
      <c r="G263" s="221" t="s">
        <v>272</v>
      </c>
      <c r="H263" s="222">
        <v>505</v>
      </c>
      <c r="I263" s="223"/>
      <c r="J263" s="223"/>
      <c r="K263" s="224">
        <f>ROUND(P263*H263,2)</f>
        <v>0</v>
      </c>
      <c r="L263" s="220" t="s">
        <v>22</v>
      </c>
      <c r="M263" s="46"/>
      <c r="N263" s="225" t="s">
        <v>22</v>
      </c>
      <c r="O263" s="226" t="s">
        <v>46</v>
      </c>
      <c r="P263" s="227">
        <f>I263+J263</f>
        <v>0</v>
      </c>
      <c r="Q263" s="227">
        <f>ROUND(I263*H263,2)</f>
        <v>0</v>
      </c>
      <c r="R263" s="227">
        <f>ROUND(J263*H263,2)</f>
        <v>0</v>
      </c>
      <c r="S263" s="86"/>
      <c r="T263" s="228">
        <f>S263*H263</f>
        <v>0</v>
      </c>
      <c r="U263" s="228">
        <v>0.00028600000000000001</v>
      </c>
      <c r="V263" s="228">
        <f>U263*H263</f>
        <v>0.14443</v>
      </c>
      <c r="W263" s="228">
        <v>0</v>
      </c>
      <c r="X263" s="229">
        <f>W263*H263</f>
        <v>0</v>
      </c>
      <c r="Y263" s="40"/>
      <c r="Z263" s="40"/>
      <c r="AA263" s="40"/>
      <c r="AB263" s="40"/>
      <c r="AC263" s="40"/>
      <c r="AD263" s="40"/>
      <c r="AE263" s="40"/>
      <c r="AR263" s="230" t="s">
        <v>302</v>
      </c>
      <c r="AT263" s="230" t="s">
        <v>213</v>
      </c>
      <c r="AU263" s="230" t="s">
        <v>86</v>
      </c>
      <c r="AY263" s="19" t="s">
        <v>211</v>
      </c>
      <c r="BE263" s="231">
        <f>IF(O263="základní",K263,0)</f>
        <v>0</v>
      </c>
      <c r="BF263" s="231">
        <f>IF(O263="snížená",K263,0)</f>
        <v>0</v>
      </c>
      <c r="BG263" s="231">
        <f>IF(O263="zákl. přenesená",K263,0)</f>
        <v>0</v>
      </c>
      <c r="BH263" s="231">
        <f>IF(O263="sníž. přenesená",K263,0)</f>
        <v>0</v>
      </c>
      <c r="BI263" s="231">
        <f>IF(O263="nulová",K263,0)</f>
        <v>0</v>
      </c>
      <c r="BJ263" s="19" t="s">
        <v>84</v>
      </c>
      <c r="BK263" s="231">
        <f>ROUND(P263*H263,2)</f>
        <v>0</v>
      </c>
      <c r="BL263" s="19" t="s">
        <v>302</v>
      </c>
      <c r="BM263" s="230" t="s">
        <v>3972</v>
      </c>
    </row>
    <row r="264" s="2" customFormat="1">
      <c r="A264" s="40"/>
      <c r="B264" s="41"/>
      <c r="C264" s="42"/>
      <c r="D264" s="232" t="s">
        <v>220</v>
      </c>
      <c r="E264" s="42"/>
      <c r="F264" s="233" t="s">
        <v>2346</v>
      </c>
      <c r="G264" s="42"/>
      <c r="H264" s="42"/>
      <c r="I264" s="234"/>
      <c r="J264" s="234"/>
      <c r="K264" s="42"/>
      <c r="L264" s="42"/>
      <c r="M264" s="46"/>
      <c r="N264" s="235"/>
      <c r="O264" s="236"/>
      <c r="P264" s="86"/>
      <c r="Q264" s="86"/>
      <c r="R264" s="86"/>
      <c r="S264" s="86"/>
      <c r="T264" s="86"/>
      <c r="U264" s="86"/>
      <c r="V264" s="86"/>
      <c r="W264" s="86"/>
      <c r="X264" s="87"/>
      <c r="Y264" s="40"/>
      <c r="Z264" s="40"/>
      <c r="AA264" s="40"/>
      <c r="AB264" s="40"/>
      <c r="AC264" s="40"/>
      <c r="AD264" s="40"/>
      <c r="AE264" s="40"/>
      <c r="AT264" s="19" t="s">
        <v>220</v>
      </c>
      <c r="AU264" s="19" t="s">
        <v>86</v>
      </c>
    </row>
    <row r="265" s="12" customFormat="1" ht="25.92" customHeight="1">
      <c r="A265" s="12"/>
      <c r="B265" s="201"/>
      <c r="C265" s="202"/>
      <c r="D265" s="203" t="s">
        <v>76</v>
      </c>
      <c r="E265" s="204" t="s">
        <v>3518</v>
      </c>
      <c r="F265" s="204" t="s">
        <v>3519</v>
      </c>
      <c r="G265" s="202"/>
      <c r="H265" s="202"/>
      <c r="I265" s="205"/>
      <c r="J265" s="205"/>
      <c r="K265" s="206">
        <f>BK265</f>
        <v>0</v>
      </c>
      <c r="L265" s="202"/>
      <c r="M265" s="207"/>
      <c r="N265" s="208"/>
      <c r="O265" s="209"/>
      <c r="P265" s="209"/>
      <c r="Q265" s="210">
        <f>Q266+Q289+Q385</f>
        <v>0</v>
      </c>
      <c r="R265" s="210">
        <f>R266+R289+R385</f>
        <v>0</v>
      </c>
      <c r="S265" s="209"/>
      <c r="T265" s="211">
        <f>T266+T289+T385</f>
        <v>0</v>
      </c>
      <c r="U265" s="209"/>
      <c r="V265" s="211">
        <f>V266+V289+V385</f>
        <v>0.0022799999999999999</v>
      </c>
      <c r="W265" s="209"/>
      <c r="X265" s="212">
        <f>X266+X289+X385</f>
        <v>0.031199999999999999</v>
      </c>
      <c r="Y265" s="12"/>
      <c r="Z265" s="12"/>
      <c r="AA265" s="12"/>
      <c r="AB265" s="12"/>
      <c r="AC265" s="12"/>
      <c r="AD265" s="12"/>
      <c r="AE265" s="12"/>
      <c r="AR265" s="213" t="s">
        <v>84</v>
      </c>
      <c r="AT265" s="214" t="s">
        <v>76</v>
      </c>
      <c r="AU265" s="214" t="s">
        <v>77</v>
      </c>
      <c r="AY265" s="213" t="s">
        <v>211</v>
      </c>
      <c r="BK265" s="215">
        <f>BK266+BK289+BK385</f>
        <v>0</v>
      </c>
    </row>
    <row r="266" s="12" customFormat="1" ht="22.8" customHeight="1">
      <c r="A266" s="12"/>
      <c r="B266" s="201"/>
      <c r="C266" s="202"/>
      <c r="D266" s="203" t="s">
        <v>76</v>
      </c>
      <c r="E266" s="216" t="s">
        <v>3520</v>
      </c>
      <c r="F266" s="216" t="s">
        <v>3521</v>
      </c>
      <c r="G266" s="202"/>
      <c r="H266" s="202"/>
      <c r="I266" s="205"/>
      <c r="J266" s="205"/>
      <c r="K266" s="217">
        <f>BK266</f>
        <v>0</v>
      </c>
      <c r="L266" s="202"/>
      <c r="M266" s="207"/>
      <c r="N266" s="208"/>
      <c r="O266" s="209"/>
      <c r="P266" s="209"/>
      <c r="Q266" s="210">
        <f>SUM(Q267:Q288)</f>
        <v>0</v>
      </c>
      <c r="R266" s="210">
        <f>SUM(R267:R288)</f>
        <v>0</v>
      </c>
      <c r="S266" s="209"/>
      <c r="T266" s="211">
        <f>SUM(T267:T288)</f>
        <v>0</v>
      </c>
      <c r="U266" s="209"/>
      <c r="V266" s="211">
        <f>SUM(V267:V288)</f>
        <v>0</v>
      </c>
      <c r="W266" s="209"/>
      <c r="X266" s="212">
        <f>SUM(X267:X288)</f>
        <v>0</v>
      </c>
      <c r="Y266" s="12"/>
      <c r="Z266" s="12"/>
      <c r="AA266" s="12"/>
      <c r="AB266" s="12"/>
      <c r="AC266" s="12"/>
      <c r="AD266" s="12"/>
      <c r="AE266" s="12"/>
      <c r="AR266" s="213" t="s">
        <v>86</v>
      </c>
      <c r="AT266" s="214" t="s">
        <v>76</v>
      </c>
      <c r="AU266" s="214" t="s">
        <v>84</v>
      </c>
      <c r="AY266" s="213" t="s">
        <v>211</v>
      </c>
      <c r="BK266" s="215">
        <f>SUM(BK267:BK288)</f>
        <v>0</v>
      </c>
    </row>
    <row r="267" s="2" customFormat="1" ht="16.5" customHeight="1">
      <c r="A267" s="40"/>
      <c r="B267" s="41"/>
      <c r="C267" s="218" t="s">
        <v>580</v>
      </c>
      <c r="D267" s="218" t="s">
        <v>213</v>
      </c>
      <c r="E267" s="219" t="s">
        <v>3522</v>
      </c>
      <c r="F267" s="220" t="s">
        <v>3523</v>
      </c>
      <c r="G267" s="221" t="s">
        <v>497</v>
      </c>
      <c r="H267" s="222">
        <v>37</v>
      </c>
      <c r="I267" s="223"/>
      <c r="J267" s="223"/>
      <c r="K267" s="224">
        <f>ROUND(P267*H267,2)</f>
        <v>0</v>
      </c>
      <c r="L267" s="220" t="s">
        <v>22</v>
      </c>
      <c r="M267" s="46"/>
      <c r="N267" s="225" t="s">
        <v>22</v>
      </c>
      <c r="O267" s="226" t="s">
        <v>46</v>
      </c>
      <c r="P267" s="227">
        <f>I267+J267</f>
        <v>0</v>
      </c>
      <c r="Q267" s="227">
        <f>ROUND(I267*H267,2)</f>
        <v>0</v>
      </c>
      <c r="R267" s="227">
        <f>ROUND(J267*H267,2)</f>
        <v>0</v>
      </c>
      <c r="S267" s="86"/>
      <c r="T267" s="228">
        <f>S267*H267</f>
        <v>0</v>
      </c>
      <c r="U267" s="228">
        <v>0</v>
      </c>
      <c r="V267" s="228">
        <f>U267*H267</f>
        <v>0</v>
      </c>
      <c r="W267" s="228">
        <v>0</v>
      </c>
      <c r="X267" s="229">
        <f>W267*H267</f>
        <v>0</v>
      </c>
      <c r="Y267" s="40"/>
      <c r="Z267" s="40"/>
      <c r="AA267" s="40"/>
      <c r="AB267" s="40"/>
      <c r="AC267" s="40"/>
      <c r="AD267" s="40"/>
      <c r="AE267" s="40"/>
      <c r="AR267" s="230" t="s">
        <v>302</v>
      </c>
      <c r="AT267" s="230" t="s">
        <v>213</v>
      </c>
      <c r="AU267" s="230" t="s">
        <v>86</v>
      </c>
      <c r="AY267" s="19" t="s">
        <v>211</v>
      </c>
      <c r="BE267" s="231">
        <f>IF(O267="základní",K267,0)</f>
        <v>0</v>
      </c>
      <c r="BF267" s="231">
        <f>IF(O267="snížená",K267,0)</f>
        <v>0</v>
      </c>
      <c r="BG267" s="231">
        <f>IF(O267="zákl. přenesená",K267,0)</f>
        <v>0</v>
      </c>
      <c r="BH267" s="231">
        <f>IF(O267="sníž. přenesená",K267,0)</f>
        <v>0</v>
      </c>
      <c r="BI267" s="231">
        <f>IF(O267="nulová",K267,0)</f>
        <v>0</v>
      </c>
      <c r="BJ267" s="19" t="s">
        <v>84</v>
      </c>
      <c r="BK267" s="231">
        <f>ROUND(P267*H267,2)</f>
        <v>0</v>
      </c>
      <c r="BL267" s="19" t="s">
        <v>302</v>
      </c>
      <c r="BM267" s="230" t="s">
        <v>3973</v>
      </c>
    </row>
    <row r="268" s="2" customFormat="1">
      <c r="A268" s="40"/>
      <c r="B268" s="41"/>
      <c r="C268" s="42"/>
      <c r="D268" s="232" t="s">
        <v>220</v>
      </c>
      <c r="E268" s="42"/>
      <c r="F268" s="233" t="s">
        <v>3525</v>
      </c>
      <c r="G268" s="42"/>
      <c r="H268" s="42"/>
      <c r="I268" s="234"/>
      <c r="J268" s="234"/>
      <c r="K268" s="42"/>
      <c r="L268" s="42"/>
      <c r="M268" s="46"/>
      <c r="N268" s="235"/>
      <c r="O268" s="236"/>
      <c r="P268" s="86"/>
      <c r="Q268" s="86"/>
      <c r="R268" s="86"/>
      <c r="S268" s="86"/>
      <c r="T268" s="86"/>
      <c r="U268" s="86"/>
      <c r="V268" s="86"/>
      <c r="W268" s="86"/>
      <c r="X268" s="87"/>
      <c r="Y268" s="40"/>
      <c r="Z268" s="40"/>
      <c r="AA268" s="40"/>
      <c r="AB268" s="40"/>
      <c r="AC268" s="40"/>
      <c r="AD268" s="40"/>
      <c r="AE268" s="40"/>
      <c r="AT268" s="19" t="s">
        <v>220</v>
      </c>
      <c r="AU268" s="19" t="s">
        <v>86</v>
      </c>
    </row>
    <row r="269" s="2" customFormat="1" ht="16.5" customHeight="1">
      <c r="A269" s="40"/>
      <c r="B269" s="41"/>
      <c r="C269" s="218" t="s">
        <v>586</v>
      </c>
      <c r="D269" s="218" t="s">
        <v>213</v>
      </c>
      <c r="E269" s="219" t="s">
        <v>3526</v>
      </c>
      <c r="F269" s="220" t="s">
        <v>3527</v>
      </c>
      <c r="G269" s="221" t="s">
        <v>497</v>
      </c>
      <c r="H269" s="222">
        <v>37</v>
      </c>
      <c r="I269" s="223"/>
      <c r="J269" s="223"/>
      <c r="K269" s="224">
        <f>ROUND(P269*H269,2)</f>
        <v>0</v>
      </c>
      <c r="L269" s="220" t="s">
        <v>22</v>
      </c>
      <c r="M269" s="46"/>
      <c r="N269" s="225" t="s">
        <v>22</v>
      </c>
      <c r="O269" s="226" t="s">
        <v>46</v>
      </c>
      <c r="P269" s="227">
        <f>I269+J269</f>
        <v>0</v>
      </c>
      <c r="Q269" s="227">
        <f>ROUND(I269*H269,2)</f>
        <v>0</v>
      </c>
      <c r="R269" s="227">
        <f>ROUND(J269*H269,2)</f>
        <v>0</v>
      </c>
      <c r="S269" s="86"/>
      <c r="T269" s="228">
        <f>S269*H269</f>
        <v>0</v>
      </c>
      <c r="U269" s="228">
        <v>0</v>
      </c>
      <c r="V269" s="228">
        <f>U269*H269</f>
        <v>0</v>
      </c>
      <c r="W269" s="228">
        <v>0</v>
      </c>
      <c r="X269" s="229">
        <f>W269*H269</f>
        <v>0</v>
      </c>
      <c r="Y269" s="40"/>
      <c r="Z269" s="40"/>
      <c r="AA269" s="40"/>
      <c r="AB269" s="40"/>
      <c r="AC269" s="40"/>
      <c r="AD269" s="40"/>
      <c r="AE269" s="40"/>
      <c r="AR269" s="230" t="s">
        <v>302</v>
      </c>
      <c r="AT269" s="230" t="s">
        <v>213</v>
      </c>
      <c r="AU269" s="230" t="s">
        <v>86</v>
      </c>
      <c r="AY269" s="19" t="s">
        <v>211</v>
      </c>
      <c r="BE269" s="231">
        <f>IF(O269="základní",K269,0)</f>
        <v>0</v>
      </c>
      <c r="BF269" s="231">
        <f>IF(O269="snížená",K269,0)</f>
        <v>0</v>
      </c>
      <c r="BG269" s="231">
        <f>IF(O269="zákl. přenesená",K269,0)</f>
        <v>0</v>
      </c>
      <c r="BH269" s="231">
        <f>IF(O269="sníž. přenesená",K269,0)</f>
        <v>0</v>
      </c>
      <c r="BI269" s="231">
        <f>IF(O269="nulová",K269,0)</f>
        <v>0</v>
      </c>
      <c r="BJ269" s="19" t="s">
        <v>84</v>
      </c>
      <c r="BK269" s="231">
        <f>ROUND(P269*H269,2)</f>
        <v>0</v>
      </c>
      <c r="BL269" s="19" t="s">
        <v>302</v>
      </c>
      <c r="BM269" s="230" t="s">
        <v>3974</v>
      </c>
    </row>
    <row r="270" s="2" customFormat="1">
      <c r="A270" s="40"/>
      <c r="B270" s="41"/>
      <c r="C270" s="42"/>
      <c r="D270" s="232" t="s">
        <v>220</v>
      </c>
      <c r="E270" s="42"/>
      <c r="F270" s="233" t="s">
        <v>3527</v>
      </c>
      <c r="G270" s="42"/>
      <c r="H270" s="42"/>
      <c r="I270" s="234"/>
      <c r="J270" s="234"/>
      <c r="K270" s="42"/>
      <c r="L270" s="42"/>
      <c r="M270" s="46"/>
      <c r="N270" s="235"/>
      <c r="O270" s="236"/>
      <c r="P270" s="86"/>
      <c r="Q270" s="86"/>
      <c r="R270" s="86"/>
      <c r="S270" s="86"/>
      <c r="T270" s="86"/>
      <c r="U270" s="86"/>
      <c r="V270" s="86"/>
      <c r="W270" s="86"/>
      <c r="X270" s="87"/>
      <c r="Y270" s="40"/>
      <c r="Z270" s="40"/>
      <c r="AA270" s="40"/>
      <c r="AB270" s="40"/>
      <c r="AC270" s="40"/>
      <c r="AD270" s="40"/>
      <c r="AE270" s="40"/>
      <c r="AT270" s="19" t="s">
        <v>220</v>
      </c>
      <c r="AU270" s="19" t="s">
        <v>86</v>
      </c>
    </row>
    <row r="271" s="2" customFormat="1" ht="16.5" customHeight="1">
      <c r="A271" s="40"/>
      <c r="B271" s="41"/>
      <c r="C271" s="218" t="s">
        <v>592</v>
      </c>
      <c r="D271" s="218" t="s">
        <v>213</v>
      </c>
      <c r="E271" s="219" t="s">
        <v>3529</v>
      </c>
      <c r="F271" s="220" t="s">
        <v>3530</v>
      </c>
      <c r="G271" s="221" t="s">
        <v>497</v>
      </c>
      <c r="H271" s="222">
        <v>15</v>
      </c>
      <c r="I271" s="223"/>
      <c r="J271" s="223"/>
      <c r="K271" s="224">
        <f>ROUND(P271*H271,2)</f>
        <v>0</v>
      </c>
      <c r="L271" s="220" t="s">
        <v>22</v>
      </c>
      <c r="M271" s="46"/>
      <c r="N271" s="225" t="s">
        <v>22</v>
      </c>
      <c r="O271" s="226" t="s">
        <v>46</v>
      </c>
      <c r="P271" s="227">
        <f>I271+J271</f>
        <v>0</v>
      </c>
      <c r="Q271" s="227">
        <f>ROUND(I271*H271,2)</f>
        <v>0</v>
      </c>
      <c r="R271" s="227">
        <f>ROUND(J271*H271,2)</f>
        <v>0</v>
      </c>
      <c r="S271" s="86"/>
      <c r="T271" s="228">
        <f>S271*H271</f>
        <v>0</v>
      </c>
      <c r="U271" s="228">
        <v>0</v>
      </c>
      <c r="V271" s="228">
        <f>U271*H271</f>
        <v>0</v>
      </c>
      <c r="W271" s="228">
        <v>0</v>
      </c>
      <c r="X271" s="229">
        <f>W271*H271</f>
        <v>0</v>
      </c>
      <c r="Y271" s="40"/>
      <c r="Z271" s="40"/>
      <c r="AA271" s="40"/>
      <c r="AB271" s="40"/>
      <c r="AC271" s="40"/>
      <c r="AD271" s="40"/>
      <c r="AE271" s="40"/>
      <c r="AR271" s="230" t="s">
        <v>302</v>
      </c>
      <c r="AT271" s="230" t="s">
        <v>213</v>
      </c>
      <c r="AU271" s="230" t="s">
        <v>86</v>
      </c>
      <c r="AY271" s="19" t="s">
        <v>211</v>
      </c>
      <c r="BE271" s="231">
        <f>IF(O271="základní",K271,0)</f>
        <v>0</v>
      </c>
      <c r="BF271" s="231">
        <f>IF(O271="snížená",K271,0)</f>
        <v>0</v>
      </c>
      <c r="BG271" s="231">
        <f>IF(O271="zákl. přenesená",K271,0)</f>
        <v>0</v>
      </c>
      <c r="BH271" s="231">
        <f>IF(O271="sníž. přenesená",K271,0)</f>
        <v>0</v>
      </c>
      <c r="BI271" s="231">
        <f>IF(O271="nulová",K271,0)</f>
        <v>0</v>
      </c>
      <c r="BJ271" s="19" t="s">
        <v>84</v>
      </c>
      <c r="BK271" s="231">
        <f>ROUND(P271*H271,2)</f>
        <v>0</v>
      </c>
      <c r="BL271" s="19" t="s">
        <v>302</v>
      </c>
      <c r="BM271" s="230" t="s">
        <v>3975</v>
      </c>
    </row>
    <row r="272" s="2" customFormat="1">
      <c r="A272" s="40"/>
      <c r="B272" s="41"/>
      <c r="C272" s="42"/>
      <c r="D272" s="232" t="s">
        <v>220</v>
      </c>
      <c r="E272" s="42"/>
      <c r="F272" s="233" t="s">
        <v>3532</v>
      </c>
      <c r="G272" s="42"/>
      <c r="H272" s="42"/>
      <c r="I272" s="234"/>
      <c r="J272" s="234"/>
      <c r="K272" s="42"/>
      <c r="L272" s="42"/>
      <c r="M272" s="46"/>
      <c r="N272" s="235"/>
      <c r="O272" s="236"/>
      <c r="P272" s="86"/>
      <c r="Q272" s="86"/>
      <c r="R272" s="86"/>
      <c r="S272" s="86"/>
      <c r="T272" s="86"/>
      <c r="U272" s="86"/>
      <c r="V272" s="86"/>
      <c r="W272" s="86"/>
      <c r="X272" s="87"/>
      <c r="Y272" s="40"/>
      <c r="Z272" s="40"/>
      <c r="AA272" s="40"/>
      <c r="AB272" s="40"/>
      <c r="AC272" s="40"/>
      <c r="AD272" s="40"/>
      <c r="AE272" s="40"/>
      <c r="AT272" s="19" t="s">
        <v>220</v>
      </c>
      <c r="AU272" s="19" t="s">
        <v>86</v>
      </c>
    </row>
    <row r="273" s="2" customFormat="1" ht="16.5" customHeight="1">
      <c r="A273" s="40"/>
      <c r="B273" s="41"/>
      <c r="C273" s="218" t="s">
        <v>597</v>
      </c>
      <c r="D273" s="218" t="s">
        <v>213</v>
      </c>
      <c r="E273" s="219" t="s">
        <v>3533</v>
      </c>
      <c r="F273" s="220" t="s">
        <v>3534</v>
      </c>
      <c r="G273" s="221" t="s">
        <v>497</v>
      </c>
      <c r="H273" s="222">
        <v>9</v>
      </c>
      <c r="I273" s="223"/>
      <c r="J273" s="223"/>
      <c r="K273" s="224">
        <f>ROUND(P273*H273,2)</f>
        <v>0</v>
      </c>
      <c r="L273" s="220" t="s">
        <v>22</v>
      </c>
      <c r="M273" s="46"/>
      <c r="N273" s="225" t="s">
        <v>22</v>
      </c>
      <c r="O273" s="226" t="s">
        <v>46</v>
      </c>
      <c r="P273" s="227">
        <f>I273+J273</f>
        <v>0</v>
      </c>
      <c r="Q273" s="227">
        <f>ROUND(I273*H273,2)</f>
        <v>0</v>
      </c>
      <c r="R273" s="227">
        <f>ROUND(J273*H273,2)</f>
        <v>0</v>
      </c>
      <c r="S273" s="86"/>
      <c r="T273" s="228">
        <f>S273*H273</f>
        <v>0</v>
      </c>
      <c r="U273" s="228">
        <v>0</v>
      </c>
      <c r="V273" s="228">
        <f>U273*H273</f>
        <v>0</v>
      </c>
      <c r="W273" s="228">
        <v>0</v>
      </c>
      <c r="X273" s="229">
        <f>W273*H273</f>
        <v>0</v>
      </c>
      <c r="Y273" s="40"/>
      <c r="Z273" s="40"/>
      <c r="AA273" s="40"/>
      <c r="AB273" s="40"/>
      <c r="AC273" s="40"/>
      <c r="AD273" s="40"/>
      <c r="AE273" s="40"/>
      <c r="AR273" s="230" t="s">
        <v>302</v>
      </c>
      <c r="AT273" s="230" t="s">
        <v>213</v>
      </c>
      <c r="AU273" s="230" t="s">
        <v>86</v>
      </c>
      <c r="AY273" s="19" t="s">
        <v>211</v>
      </c>
      <c r="BE273" s="231">
        <f>IF(O273="základní",K273,0)</f>
        <v>0</v>
      </c>
      <c r="BF273" s="231">
        <f>IF(O273="snížená",K273,0)</f>
        <v>0</v>
      </c>
      <c r="BG273" s="231">
        <f>IF(O273="zákl. přenesená",K273,0)</f>
        <v>0</v>
      </c>
      <c r="BH273" s="231">
        <f>IF(O273="sníž. přenesená",K273,0)</f>
        <v>0</v>
      </c>
      <c r="BI273" s="231">
        <f>IF(O273="nulová",K273,0)</f>
        <v>0</v>
      </c>
      <c r="BJ273" s="19" t="s">
        <v>84</v>
      </c>
      <c r="BK273" s="231">
        <f>ROUND(P273*H273,2)</f>
        <v>0</v>
      </c>
      <c r="BL273" s="19" t="s">
        <v>302</v>
      </c>
      <c r="BM273" s="230" t="s">
        <v>3976</v>
      </c>
    </row>
    <row r="274" s="2" customFormat="1">
      <c r="A274" s="40"/>
      <c r="B274" s="41"/>
      <c r="C274" s="42"/>
      <c r="D274" s="232" t="s">
        <v>220</v>
      </c>
      <c r="E274" s="42"/>
      <c r="F274" s="233" t="s">
        <v>3534</v>
      </c>
      <c r="G274" s="42"/>
      <c r="H274" s="42"/>
      <c r="I274" s="234"/>
      <c r="J274" s="234"/>
      <c r="K274" s="42"/>
      <c r="L274" s="42"/>
      <c r="M274" s="46"/>
      <c r="N274" s="235"/>
      <c r="O274" s="236"/>
      <c r="P274" s="86"/>
      <c r="Q274" s="86"/>
      <c r="R274" s="86"/>
      <c r="S274" s="86"/>
      <c r="T274" s="86"/>
      <c r="U274" s="86"/>
      <c r="V274" s="86"/>
      <c r="W274" s="86"/>
      <c r="X274" s="87"/>
      <c r="Y274" s="40"/>
      <c r="Z274" s="40"/>
      <c r="AA274" s="40"/>
      <c r="AB274" s="40"/>
      <c r="AC274" s="40"/>
      <c r="AD274" s="40"/>
      <c r="AE274" s="40"/>
      <c r="AT274" s="19" t="s">
        <v>220</v>
      </c>
      <c r="AU274" s="19" t="s">
        <v>86</v>
      </c>
    </row>
    <row r="275" s="2" customFormat="1" ht="16.5" customHeight="1">
      <c r="A275" s="40"/>
      <c r="B275" s="41"/>
      <c r="C275" s="218" t="s">
        <v>603</v>
      </c>
      <c r="D275" s="218" t="s">
        <v>213</v>
      </c>
      <c r="E275" s="219" t="s">
        <v>3522</v>
      </c>
      <c r="F275" s="220" t="s">
        <v>3523</v>
      </c>
      <c r="G275" s="221" t="s">
        <v>497</v>
      </c>
      <c r="H275" s="222">
        <v>37</v>
      </c>
      <c r="I275" s="223"/>
      <c r="J275" s="223"/>
      <c r="K275" s="224">
        <f>ROUND(P275*H275,2)</f>
        <v>0</v>
      </c>
      <c r="L275" s="220" t="s">
        <v>22</v>
      </c>
      <c r="M275" s="46"/>
      <c r="N275" s="225" t="s">
        <v>22</v>
      </c>
      <c r="O275" s="226" t="s">
        <v>46</v>
      </c>
      <c r="P275" s="227">
        <f>I275+J275</f>
        <v>0</v>
      </c>
      <c r="Q275" s="227">
        <f>ROUND(I275*H275,2)</f>
        <v>0</v>
      </c>
      <c r="R275" s="227">
        <f>ROUND(J275*H275,2)</f>
        <v>0</v>
      </c>
      <c r="S275" s="86"/>
      <c r="T275" s="228">
        <f>S275*H275</f>
        <v>0</v>
      </c>
      <c r="U275" s="228">
        <v>0</v>
      </c>
      <c r="V275" s="228">
        <f>U275*H275</f>
        <v>0</v>
      </c>
      <c r="W275" s="228">
        <v>0</v>
      </c>
      <c r="X275" s="229">
        <f>W275*H275</f>
        <v>0</v>
      </c>
      <c r="Y275" s="40"/>
      <c r="Z275" s="40"/>
      <c r="AA275" s="40"/>
      <c r="AB275" s="40"/>
      <c r="AC275" s="40"/>
      <c r="AD275" s="40"/>
      <c r="AE275" s="40"/>
      <c r="AR275" s="230" t="s">
        <v>302</v>
      </c>
      <c r="AT275" s="230" t="s">
        <v>213</v>
      </c>
      <c r="AU275" s="230" t="s">
        <v>86</v>
      </c>
      <c r="AY275" s="19" t="s">
        <v>211</v>
      </c>
      <c r="BE275" s="231">
        <f>IF(O275="základní",K275,0)</f>
        <v>0</v>
      </c>
      <c r="BF275" s="231">
        <f>IF(O275="snížená",K275,0)</f>
        <v>0</v>
      </c>
      <c r="BG275" s="231">
        <f>IF(O275="zákl. přenesená",K275,0)</f>
        <v>0</v>
      </c>
      <c r="BH275" s="231">
        <f>IF(O275="sníž. přenesená",K275,0)</f>
        <v>0</v>
      </c>
      <c r="BI275" s="231">
        <f>IF(O275="nulová",K275,0)</f>
        <v>0</v>
      </c>
      <c r="BJ275" s="19" t="s">
        <v>84</v>
      </c>
      <c r="BK275" s="231">
        <f>ROUND(P275*H275,2)</f>
        <v>0</v>
      </c>
      <c r="BL275" s="19" t="s">
        <v>302</v>
      </c>
      <c r="BM275" s="230" t="s">
        <v>3977</v>
      </c>
    </row>
    <row r="276" s="2" customFormat="1">
      <c r="A276" s="40"/>
      <c r="B276" s="41"/>
      <c r="C276" s="42"/>
      <c r="D276" s="232" t="s">
        <v>220</v>
      </c>
      <c r="E276" s="42"/>
      <c r="F276" s="233" t="s">
        <v>3525</v>
      </c>
      <c r="G276" s="42"/>
      <c r="H276" s="42"/>
      <c r="I276" s="234"/>
      <c r="J276" s="234"/>
      <c r="K276" s="42"/>
      <c r="L276" s="42"/>
      <c r="M276" s="46"/>
      <c r="N276" s="235"/>
      <c r="O276" s="236"/>
      <c r="P276" s="86"/>
      <c r="Q276" s="86"/>
      <c r="R276" s="86"/>
      <c r="S276" s="86"/>
      <c r="T276" s="86"/>
      <c r="U276" s="86"/>
      <c r="V276" s="86"/>
      <c r="W276" s="86"/>
      <c r="X276" s="87"/>
      <c r="Y276" s="40"/>
      <c r="Z276" s="40"/>
      <c r="AA276" s="40"/>
      <c r="AB276" s="40"/>
      <c r="AC276" s="40"/>
      <c r="AD276" s="40"/>
      <c r="AE276" s="40"/>
      <c r="AT276" s="19" t="s">
        <v>220</v>
      </c>
      <c r="AU276" s="19" t="s">
        <v>86</v>
      </c>
    </row>
    <row r="277" s="2" customFormat="1" ht="16.5" customHeight="1">
      <c r="A277" s="40"/>
      <c r="B277" s="41"/>
      <c r="C277" s="218" t="s">
        <v>609</v>
      </c>
      <c r="D277" s="218" t="s">
        <v>213</v>
      </c>
      <c r="E277" s="219" t="s">
        <v>3537</v>
      </c>
      <c r="F277" s="220" t="s">
        <v>3538</v>
      </c>
      <c r="G277" s="221" t="s">
        <v>497</v>
      </c>
      <c r="H277" s="222">
        <v>37</v>
      </c>
      <c r="I277" s="223"/>
      <c r="J277" s="223"/>
      <c r="K277" s="224">
        <f>ROUND(P277*H277,2)</f>
        <v>0</v>
      </c>
      <c r="L277" s="220" t="s">
        <v>22</v>
      </c>
      <c r="M277" s="46"/>
      <c r="N277" s="225" t="s">
        <v>22</v>
      </c>
      <c r="O277" s="226" t="s">
        <v>46</v>
      </c>
      <c r="P277" s="227">
        <f>I277+J277</f>
        <v>0</v>
      </c>
      <c r="Q277" s="227">
        <f>ROUND(I277*H277,2)</f>
        <v>0</v>
      </c>
      <c r="R277" s="227">
        <f>ROUND(J277*H277,2)</f>
        <v>0</v>
      </c>
      <c r="S277" s="86"/>
      <c r="T277" s="228">
        <f>S277*H277</f>
        <v>0</v>
      </c>
      <c r="U277" s="228">
        <v>0</v>
      </c>
      <c r="V277" s="228">
        <f>U277*H277</f>
        <v>0</v>
      </c>
      <c r="W277" s="228">
        <v>0</v>
      </c>
      <c r="X277" s="229">
        <f>W277*H277</f>
        <v>0</v>
      </c>
      <c r="Y277" s="40"/>
      <c r="Z277" s="40"/>
      <c r="AA277" s="40"/>
      <c r="AB277" s="40"/>
      <c r="AC277" s="40"/>
      <c r="AD277" s="40"/>
      <c r="AE277" s="40"/>
      <c r="AR277" s="230" t="s">
        <v>302</v>
      </c>
      <c r="AT277" s="230" t="s">
        <v>213</v>
      </c>
      <c r="AU277" s="230" t="s">
        <v>86</v>
      </c>
      <c r="AY277" s="19" t="s">
        <v>211</v>
      </c>
      <c r="BE277" s="231">
        <f>IF(O277="základní",K277,0)</f>
        <v>0</v>
      </c>
      <c r="BF277" s="231">
        <f>IF(O277="snížená",K277,0)</f>
        <v>0</v>
      </c>
      <c r="BG277" s="231">
        <f>IF(O277="zákl. přenesená",K277,0)</f>
        <v>0</v>
      </c>
      <c r="BH277" s="231">
        <f>IF(O277="sníž. přenesená",K277,0)</f>
        <v>0</v>
      </c>
      <c r="BI277" s="231">
        <f>IF(O277="nulová",K277,0)</f>
        <v>0</v>
      </c>
      <c r="BJ277" s="19" t="s">
        <v>84</v>
      </c>
      <c r="BK277" s="231">
        <f>ROUND(P277*H277,2)</f>
        <v>0</v>
      </c>
      <c r="BL277" s="19" t="s">
        <v>302</v>
      </c>
      <c r="BM277" s="230" t="s">
        <v>3978</v>
      </c>
    </row>
    <row r="278" s="2" customFormat="1">
      <c r="A278" s="40"/>
      <c r="B278" s="41"/>
      <c r="C278" s="42"/>
      <c r="D278" s="232" t="s">
        <v>220</v>
      </c>
      <c r="E278" s="42"/>
      <c r="F278" s="233" t="s">
        <v>3538</v>
      </c>
      <c r="G278" s="42"/>
      <c r="H278" s="42"/>
      <c r="I278" s="234"/>
      <c r="J278" s="234"/>
      <c r="K278" s="42"/>
      <c r="L278" s="42"/>
      <c r="M278" s="46"/>
      <c r="N278" s="235"/>
      <c r="O278" s="236"/>
      <c r="P278" s="86"/>
      <c r="Q278" s="86"/>
      <c r="R278" s="86"/>
      <c r="S278" s="86"/>
      <c r="T278" s="86"/>
      <c r="U278" s="86"/>
      <c r="V278" s="86"/>
      <c r="W278" s="86"/>
      <c r="X278" s="87"/>
      <c r="Y278" s="40"/>
      <c r="Z278" s="40"/>
      <c r="AA278" s="40"/>
      <c r="AB278" s="40"/>
      <c r="AC278" s="40"/>
      <c r="AD278" s="40"/>
      <c r="AE278" s="40"/>
      <c r="AT278" s="19" t="s">
        <v>220</v>
      </c>
      <c r="AU278" s="19" t="s">
        <v>86</v>
      </c>
    </row>
    <row r="279" s="2" customFormat="1" ht="16.5" customHeight="1">
      <c r="A279" s="40"/>
      <c r="B279" s="41"/>
      <c r="C279" s="218" t="s">
        <v>615</v>
      </c>
      <c r="D279" s="218" t="s">
        <v>213</v>
      </c>
      <c r="E279" s="219" t="s">
        <v>3540</v>
      </c>
      <c r="F279" s="220" t="s">
        <v>3541</v>
      </c>
      <c r="G279" s="221" t="s">
        <v>345</v>
      </c>
      <c r="H279" s="222">
        <v>400</v>
      </c>
      <c r="I279" s="223"/>
      <c r="J279" s="223"/>
      <c r="K279" s="224">
        <f>ROUND(P279*H279,2)</f>
        <v>0</v>
      </c>
      <c r="L279" s="220" t="s">
        <v>22</v>
      </c>
      <c r="M279" s="46"/>
      <c r="N279" s="225" t="s">
        <v>22</v>
      </c>
      <c r="O279" s="226" t="s">
        <v>46</v>
      </c>
      <c r="P279" s="227">
        <f>I279+J279</f>
        <v>0</v>
      </c>
      <c r="Q279" s="227">
        <f>ROUND(I279*H279,2)</f>
        <v>0</v>
      </c>
      <c r="R279" s="227">
        <f>ROUND(J279*H279,2)</f>
        <v>0</v>
      </c>
      <c r="S279" s="86"/>
      <c r="T279" s="228">
        <f>S279*H279</f>
        <v>0</v>
      </c>
      <c r="U279" s="228">
        <v>0</v>
      </c>
      <c r="V279" s="228">
        <f>U279*H279</f>
        <v>0</v>
      </c>
      <c r="W279" s="228">
        <v>0</v>
      </c>
      <c r="X279" s="229">
        <f>W279*H279</f>
        <v>0</v>
      </c>
      <c r="Y279" s="40"/>
      <c r="Z279" s="40"/>
      <c r="AA279" s="40"/>
      <c r="AB279" s="40"/>
      <c r="AC279" s="40"/>
      <c r="AD279" s="40"/>
      <c r="AE279" s="40"/>
      <c r="AR279" s="230" t="s">
        <v>302</v>
      </c>
      <c r="AT279" s="230" t="s">
        <v>213</v>
      </c>
      <c r="AU279" s="230" t="s">
        <v>86</v>
      </c>
      <c r="AY279" s="19" t="s">
        <v>211</v>
      </c>
      <c r="BE279" s="231">
        <f>IF(O279="základní",K279,0)</f>
        <v>0</v>
      </c>
      <c r="BF279" s="231">
        <f>IF(O279="snížená",K279,0)</f>
        <v>0</v>
      </c>
      <c r="BG279" s="231">
        <f>IF(O279="zákl. přenesená",K279,0)</f>
        <v>0</v>
      </c>
      <c r="BH279" s="231">
        <f>IF(O279="sníž. přenesená",K279,0)</f>
        <v>0</v>
      </c>
      <c r="BI279" s="231">
        <f>IF(O279="nulová",K279,0)</f>
        <v>0</v>
      </c>
      <c r="BJ279" s="19" t="s">
        <v>84</v>
      </c>
      <c r="BK279" s="231">
        <f>ROUND(P279*H279,2)</f>
        <v>0</v>
      </c>
      <c r="BL279" s="19" t="s">
        <v>302</v>
      </c>
      <c r="BM279" s="230" t="s">
        <v>3979</v>
      </c>
    </row>
    <row r="280" s="2" customFormat="1">
      <c r="A280" s="40"/>
      <c r="B280" s="41"/>
      <c r="C280" s="42"/>
      <c r="D280" s="232" t="s">
        <v>220</v>
      </c>
      <c r="E280" s="42"/>
      <c r="F280" s="233" t="s">
        <v>3543</v>
      </c>
      <c r="G280" s="42"/>
      <c r="H280" s="42"/>
      <c r="I280" s="234"/>
      <c r="J280" s="234"/>
      <c r="K280" s="42"/>
      <c r="L280" s="42"/>
      <c r="M280" s="46"/>
      <c r="N280" s="235"/>
      <c r="O280" s="236"/>
      <c r="P280" s="86"/>
      <c r="Q280" s="86"/>
      <c r="R280" s="86"/>
      <c r="S280" s="86"/>
      <c r="T280" s="86"/>
      <c r="U280" s="86"/>
      <c r="V280" s="86"/>
      <c r="W280" s="86"/>
      <c r="X280" s="87"/>
      <c r="Y280" s="40"/>
      <c r="Z280" s="40"/>
      <c r="AA280" s="40"/>
      <c r="AB280" s="40"/>
      <c r="AC280" s="40"/>
      <c r="AD280" s="40"/>
      <c r="AE280" s="40"/>
      <c r="AT280" s="19" t="s">
        <v>220</v>
      </c>
      <c r="AU280" s="19" t="s">
        <v>86</v>
      </c>
    </row>
    <row r="281" s="2" customFormat="1" ht="16.5" customHeight="1">
      <c r="A281" s="40"/>
      <c r="B281" s="41"/>
      <c r="C281" s="218" t="s">
        <v>619</v>
      </c>
      <c r="D281" s="218" t="s">
        <v>213</v>
      </c>
      <c r="E281" s="219" t="s">
        <v>3544</v>
      </c>
      <c r="F281" s="220" t="s">
        <v>3545</v>
      </c>
      <c r="G281" s="221" t="s">
        <v>345</v>
      </c>
      <c r="H281" s="222">
        <v>400</v>
      </c>
      <c r="I281" s="223"/>
      <c r="J281" s="223"/>
      <c r="K281" s="224">
        <f>ROUND(P281*H281,2)</f>
        <v>0</v>
      </c>
      <c r="L281" s="220" t="s">
        <v>22</v>
      </c>
      <c r="M281" s="46"/>
      <c r="N281" s="225" t="s">
        <v>22</v>
      </c>
      <c r="O281" s="226" t="s">
        <v>46</v>
      </c>
      <c r="P281" s="227">
        <f>I281+J281</f>
        <v>0</v>
      </c>
      <c r="Q281" s="227">
        <f>ROUND(I281*H281,2)</f>
        <v>0</v>
      </c>
      <c r="R281" s="227">
        <f>ROUND(J281*H281,2)</f>
        <v>0</v>
      </c>
      <c r="S281" s="86"/>
      <c r="T281" s="228">
        <f>S281*H281</f>
        <v>0</v>
      </c>
      <c r="U281" s="228">
        <v>0</v>
      </c>
      <c r="V281" s="228">
        <f>U281*H281</f>
        <v>0</v>
      </c>
      <c r="W281" s="228">
        <v>0</v>
      </c>
      <c r="X281" s="229">
        <f>W281*H281</f>
        <v>0</v>
      </c>
      <c r="Y281" s="40"/>
      <c r="Z281" s="40"/>
      <c r="AA281" s="40"/>
      <c r="AB281" s="40"/>
      <c r="AC281" s="40"/>
      <c r="AD281" s="40"/>
      <c r="AE281" s="40"/>
      <c r="AR281" s="230" t="s">
        <v>302</v>
      </c>
      <c r="AT281" s="230" t="s">
        <v>213</v>
      </c>
      <c r="AU281" s="230" t="s">
        <v>86</v>
      </c>
      <c r="AY281" s="19" t="s">
        <v>211</v>
      </c>
      <c r="BE281" s="231">
        <f>IF(O281="základní",K281,0)</f>
        <v>0</v>
      </c>
      <c r="BF281" s="231">
        <f>IF(O281="snížená",K281,0)</f>
        <v>0</v>
      </c>
      <c r="BG281" s="231">
        <f>IF(O281="zákl. přenesená",K281,0)</f>
        <v>0</v>
      </c>
      <c r="BH281" s="231">
        <f>IF(O281="sníž. přenesená",K281,0)</f>
        <v>0</v>
      </c>
      <c r="BI281" s="231">
        <f>IF(O281="nulová",K281,0)</f>
        <v>0</v>
      </c>
      <c r="BJ281" s="19" t="s">
        <v>84</v>
      </c>
      <c r="BK281" s="231">
        <f>ROUND(P281*H281,2)</f>
        <v>0</v>
      </c>
      <c r="BL281" s="19" t="s">
        <v>302</v>
      </c>
      <c r="BM281" s="230" t="s">
        <v>3980</v>
      </c>
    </row>
    <row r="282" s="2" customFormat="1">
      <c r="A282" s="40"/>
      <c r="B282" s="41"/>
      <c r="C282" s="42"/>
      <c r="D282" s="232" t="s">
        <v>220</v>
      </c>
      <c r="E282" s="42"/>
      <c r="F282" s="233" t="s">
        <v>3545</v>
      </c>
      <c r="G282" s="42"/>
      <c r="H282" s="42"/>
      <c r="I282" s="234"/>
      <c r="J282" s="234"/>
      <c r="K282" s="42"/>
      <c r="L282" s="42"/>
      <c r="M282" s="46"/>
      <c r="N282" s="235"/>
      <c r="O282" s="236"/>
      <c r="P282" s="86"/>
      <c r="Q282" s="86"/>
      <c r="R282" s="86"/>
      <c r="S282" s="86"/>
      <c r="T282" s="86"/>
      <c r="U282" s="86"/>
      <c r="V282" s="86"/>
      <c r="W282" s="86"/>
      <c r="X282" s="87"/>
      <c r="Y282" s="40"/>
      <c r="Z282" s="40"/>
      <c r="AA282" s="40"/>
      <c r="AB282" s="40"/>
      <c r="AC282" s="40"/>
      <c r="AD282" s="40"/>
      <c r="AE282" s="40"/>
      <c r="AT282" s="19" t="s">
        <v>220</v>
      </c>
      <c r="AU282" s="19" t="s">
        <v>86</v>
      </c>
    </row>
    <row r="283" s="2" customFormat="1" ht="16.5" customHeight="1">
      <c r="A283" s="40"/>
      <c r="B283" s="41"/>
      <c r="C283" s="218" t="s">
        <v>626</v>
      </c>
      <c r="D283" s="218" t="s">
        <v>213</v>
      </c>
      <c r="E283" s="219" t="s">
        <v>3547</v>
      </c>
      <c r="F283" s="220" t="s">
        <v>3548</v>
      </c>
      <c r="G283" s="221" t="s">
        <v>497</v>
      </c>
      <c r="H283" s="222">
        <v>1</v>
      </c>
      <c r="I283" s="223"/>
      <c r="J283" s="223"/>
      <c r="K283" s="224">
        <f>ROUND(P283*H283,2)</f>
        <v>0</v>
      </c>
      <c r="L283" s="220" t="s">
        <v>22</v>
      </c>
      <c r="M283" s="46"/>
      <c r="N283" s="225" t="s">
        <v>22</v>
      </c>
      <c r="O283" s="226" t="s">
        <v>46</v>
      </c>
      <c r="P283" s="227">
        <f>I283+J283</f>
        <v>0</v>
      </c>
      <c r="Q283" s="227">
        <f>ROUND(I283*H283,2)</f>
        <v>0</v>
      </c>
      <c r="R283" s="227">
        <f>ROUND(J283*H283,2)</f>
        <v>0</v>
      </c>
      <c r="S283" s="86"/>
      <c r="T283" s="228">
        <f>S283*H283</f>
        <v>0</v>
      </c>
      <c r="U283" s="228">
        <v>0</v>
      </c>
      <c r="V283" s="228">
        <f>U283*H283</f>
        <v>0</v>
      </c>
      <c r="W283" s="228">
        <v>0</v>
      </c>
      <c r="X283" s="229">
        <f>W283*H283</f>
        <v>0</v>
      </c>
      <c r="Y283" s="40"/>
      <c r="Z283" s="40"/>
      <c r="AA283" s="40"/>
      <c r="AB283" s="40"/>
      <c r="AC283" s="40"/>
      <c r="AD283" s="40"/>
      <c r="AE283" s="40"/>
      <c r="AR283" s="230" t="s">
        <v>302</v>
      </c>
      <c r="AT283" s="230" t="s">
        <v>213</v>
      </c>
      <c r="AU283" s="230" t="s">
        <v>86</v>
      </c>
      <c r="AY283" s="19" t="s">
        <v>211</v>
      </c>
      <c r="BE283" s="231">
        <f>IF(O283="základní",K283,0)</f>
        <v>0</v>
      </c>
      <c r="BF283" s="231">
        <f>IF(O283="snížená",K283,0)</f>
        <v>0</v>
      </c>
      <c r="BG283" s="231">
        <f>IF(O283="zákl. přenesená",K283,0)</f>
        <v>0</v>
      </c>
      <c r="BH283" s="231">
        <f>IF(O283="sníž. přenesená",K283,0)</f>
        <v>0</v>
      </c>
      <c r="BI283" s="231">
        <f>IF(O283="nulová",K283,0)</f>
        <v>0</v>
      </c>
      <c r="BJ283" s="19" t="s">
        <v>84</v>
      </c>
      <c r="BK283" s="231">
        <f>ROUND(P283*H283,2)</f>
        <v>0</v>
      </c>
      <c r="BL283" s="19" t="s">
        <v>302</v>
      </c>
      <c r="BM283" s="230" t="s">
        <v>3981</v>
      </c>
    </row>
    <row r="284" s="2" customFormat="1">
      <c r="A284" s="40"/>
      <c r="B284" s="41"/>
      <c r="C284" s="42"/>
      <c r="D284" s="232" t="s">
        <v>220</v>
      </c>
      <c r="E284" s="42"/>
      <c r="F284" s="233" t="s">
        <v>3550</v>
      </c>
      <c r="G284" s="42"/>
      <c r="H284" s="42"/>
      <c r="I284" s="234"/>
      <c r="J284" s="234"/>
      <c r="K284" s="42"/>
      <c r="L284" s="42"/>
      <c r="M284" s="46"/>
      <c r="N284" s="235"/>
      <c r="O284" s="236"/>
      <c r="P284" s="86"/>
      <c r="Q284" s="86"/>
      <c r="R284" s="86"/>
      <c r="S284" s="86"/>
      <c r="T284" s="86"/>
      <c r="U284" s="86"/>
      <c r="V284" s="86"/>
      <c r="W284" s="86"/>
      <c r="X284" s="87"/>
      <c r="Y284" s="40"/>
      <c r="Z284" s="40"/>
      <c r="AA284" s="40"/>
      <c r="AB284" s="40"/>
      <c r="AC284" s="40"/>
      <c r="AD284" s="40"/>
      <c r="AE284" s="40"/>
      <c r="AT284" s="19" t="s">
        <v>220</v>
      </c>
      <c r="AU284" s="19" t="s">
        <v>86</v>
      </c>
    </row>
    <row r="285" s="2" customFormat="1" ht="24.15" customHeight="1">
      <c r="A285" s="40"/>
      <c r="B285" s="41"/>
      <c r="C285" s="218" t="s">
        <v>634</v>
      </c>
      <c r="D285" s="218" t="s">
        <v>213</v>
      </c>
      <c r="E285" s="219" t="s">
        <v>3551</v>
      </c>
      <c r="F285" s="220" t="s">
        <v>3552</v>
      </c>
      <c r="G285" s="221" t="s">
        <v>497</v>
      </c>
      <c r="H285" s="222">
        <v>1</v>
      </c>
      <c r="I285" s="223"/>
      <c r="J285" s="223"/>
      <c r="K285" s="224">
        <f>ROUND(P285*H285,2)</f>
        <v>0</v>
      </c>
      <c r="L285" s="220" t="s">
        <v>22</v>
      </c>
      <c r="M285" s="46"/>
      <c r="N285" s="225" t="s">
        <v>22</v>
      </c>
      <c r="O285" s="226" t="s">
        <v>46</v>
      </c>
      <c r="P285" s="227">
        <f>I285+J285</f>
        <v>0</v>
      </c>
      <c r="Q285" s="227">
        <f>ROUND(I285*H285,2)</f>
        <v>0</v>
      </c>
      <c r="R285" s="227">
        <f>ROUND(J285*H285,2)</f>
        <v>0</v>
      </c>
      <c r="S285" s="86"/>
      <c r="T285" s="228">
        <f>S285*H285</f>
        <v>0</v>
      </c>
      <c r="U285" s="228">
        <v>0</v>
      </c>
      <c r="V285" s="228">
        <f>U285*H285</f>
        <v>0</v>
      </c>
      <c r="W285" s="228">
        <v>0</v>
      </c>
      <c r="X285" s="229">
        <f>W285*H285</f>
        <v>0</v>
      </c>
      <c r="Y285" s="40"/>
      <c r="Z285" s="40"/>
      <c r="AA285" s="40"/>
      <c r="AB285" s="40"/>
      <c r="AC285" s="40"/>
      <c r="AD285" s="40"/>
      <c r="AE285" s="40"/>
      <c r="AR285" s="230" t="s">
        <v>302</v>
      </c>
      <c r="AT285" s="230" t="s">
        <v>213</v>
      </c>
      <c r="AU285" s="230" t="s">
        <v>86</v>
      </c>
      <c r="AY285" s="19" t="s">
        <v>211</v>
      </c>
      <c r="BE285" s="231">
        <f>IF(O285="základní",K285,0)</f>
        <v>0</v>
      </c>
      <c r="BF285" s="231">
        <f>IF(O285="snížená",K285,0)</f>
        <v>0</v>
      </c>
      <c r="BG285" s="231">
        <f>IF(O285="zákl. přenesená",K285,0)</f>
        <v>0</v>
      </c>
      <c r="BH285" s="231">
        <f>IF(O285="sníž. přenesená",K285,0)</f>
        <v>0</v>
      </c>
      <c r="BI285" s="231">
        <f>IF(O285="nulová",K285,0)</f>
        <v>0</v>
      </c>
      <c r="BJ285" s="19" t="s">
        <v>84</v>
      </c>
      <c r="BK285" s="231">
        <f>ROUND(P285*H285,2)</f>
        <v>0</v>
      </c>
      <c r="BL285" s="19" t="s">
        <v>302</v>
      </c>
      <c r="BM285" s="230" t="s">
        <v>3982</v>
      </c>
    </row>
    <row r="286" s="2" customFormat="1">
      <c r="A286" s="40"/>
      <c r="B286" s="41"/>
      <c r="C286" s="42"/>
      <c r="D286" s="232" t="s">
        <v>220</v>
      </c>
      <c r="E286" s="42"/>
      <c r="F286" s="233" t="s">
        <v>3552</v>
      </c>
      <c r="G286" s="42"/>
      <c r="H286" s="42"/>
      <c r="I286" s="234"/>
      <c r="J286" s="234"/>
      <c r="K286" s="42"/>
      <c r="L286" s="42"/>
      <c r="M286" s="46"/>
      <c r="N286" s="235"/>
      <c r="O286" s="236"/>
      <c r="P286" s="86"/>
      <c r="Q286" s="86"/>
      <c r="R286" s="86"/>
      <c r="S286" s="86"/>
      <c r="T286" s="86"/>
      <c r="U286" s="86"/>
      <c r="V286" s="86"/>
      <c r="W286" s="86"/>
      <c r="X286" s="87"/>
      <c r="Y286" s="40"/>
      <c r="Z286" s="40"/>
      <c r="AA286" s="40"/>
      <c r="AB286" s="40"/>
      <c r="AC286" s="40"/>
      <c r="AD286" s="40"/>
      <c r="AE286" s="40"/>
      <c r="AT286" s="19" t="s">
        <v>220</v>
      </c>
      <c r="AU286" s="19" t="s">
        <v>86</v>
      </c>
    </row>
    <row r="287" s="2" customFormat="1" ht="16.5" customHeight="1">
      <c r="A287" s="40"/>
      <c r="B287" s="41"/>
      <c r="C287" s="218" t="s">
        <v>1091</v>
      </c>
      <c r="D287" s="218" t="s">
        <v>213</v>
      </c>
      <c r="E287" s="219" t="s">
        <v>3560</v>
      </c>
      <c r="F287" s="220" t="s">
        <v>3561</v>
      </c>
      <c r="G287" s="221" t="s">
        <v>497</v>
      </c>
      <c r="H287" s="222">
        <v>37</v>
      </c>
      <c r="I287" s="223"/>
      <c r="J287" s="223"/>
      <c r="K287" s="224">
        <f>ROUND(P287*H287,2)</f>
        <v>0</v>
      </c>
      <c r="L287" s="220" t="s">
        <v>22</v>
      </c>
      <c r="M287" s="46"/>
      <c r="N287" s="225" t="s">
        <v>22</v>
      </c>
      <c r="O287" s="226" t="s">
        <v>46</v>
      </c>
      <c r="P287" s="227">
        <f>I287+J287</f>
        <v>0</v>
      </c>
      <c r="Q287" s="227">
        <f>ROUND(I287*H287,2)</f>
        <v>0</v>
      </c>
      <c r="R287" s="227">
        <f>ROUND(J287*H287,2)</f>
        <v>0</v>
      </c>
      <c r="S287" s="86"/>
      <c r="T287" s="228">
        <f>S287*H287</f>
        <v>0</v>
      </c>
      <c r="U287" s="228">
        <v>0</v>
      </c>
      <c r="V287" s="228">
        <f>U287*H287</f>
        <v>0</v>
      </c>
      <c r="W287" s="228">
        <v>0</v>
      </c>
      <c r="X287" s="229">
        <f>W287*H287</f>
        <v>0</v>
      </c>
      <c r="Y287" s="40"/>
      <c r="Z287" s="40"/>
      <c r="AA287" s="40"/>
      <c r="AB287" s="40"/>
      <c r="AC287" s="40"/>
      <c r="AD287" s="40"/>
      <c r="AE287" s="40"/>
      <c r="AR287" s="230" t="s">
        <v>302</v>
      </c>
      <c r="AT287" s="230" t="s">
        <v>213</v>
      </c>
      <c r="AU287" s="230" t="s">
        <v>86</v>
      </c>
      <c r="AY287" s="19" t="s">
        <v>211</v>
      </c>
      <c r="BE287" s="231">
        <f>IF(O287="základní",K287,0)</f>
        <v>0</v>
      </c>
      <c r="BF287" s="231">
        <f>IF(O287="snížená",K287,0)</f>
        <v>0</v>
      </c>
      <c r="BG287" s="231">
        <f>IF(O287="zákl. přenesená",K287,0)</f>
        <v>0</v>
      </c>
      <c r="BH287" s="231">
        <f>IF(O287="sníž. přenesená",K287,0)</f>
        <v>0</v>
      </c>
      <c r="BI287" s="231">
        <f>IF(O287="nulová",K287,0)</f>
        <v>0</v>
      </c>
      <c r="BJ287" s="19" t="s">
        <v>84</v>
      </c>
      <c r="BK287" s="231">
        <f>ROUND(P287*H287,2)</f>
        <v>0</v>
      </c>
      <c r="BL287" s="19" t="s">
        <v>302</v>
      </c>
      <c r="BM287" s="230" t="s">
        <v>3983</v>
      </c>
    </row>
    <row r="288" s="2" customFormat="1">
      <c r="A288" s="40"/>
      <c r="B288" s="41"/>
      <c r="C288" s="42"/>
      <c r="D288" s="232" t="s">
        <v>220</v>
      </c>
      <c r="E288" s="42"/>
      <c r="F288" s="233" t="s">
        <v>3563</v>
      </c>
      <c r="G288" s="42"/>
      <c r="H288" s="42"/>
      <c r="I288" s="234"/>
      <c r="J288" s="234"/>
      <c r="K288" s="42"/>
      <c r="L288" s="42"/>
      <c r="M288" s="46"/>
      <c r="N288" s="235"/>
      <c r="O288" s="236"/>
      <c r="P288" s="86"/>
      <c r="Q288" s="86"/>
      <c r="R288" s="86"/>
      <c r="S288" s="86"/>
      <c r="T288" s="86"/>
      <c r="U288" s="86"/>
      <c r="V288" s="86"/>
      <c r="W288" s="86"/>
      <c r="X288" s="87"/>
      <c r="Y288" s="40"/>
      <c r="Z288" s="40"/>
      <c r="AA288" s="40"/>
      <c r="AB288" s="40"/>
      <c r="AC288" s="40"/>
      <c r="AD288" s="40"/>
      <c r="AE288" s="40"/>
      <c r="AT288" s="19" t="s">
        <v>220</v>
      </c>
      <c r="AU288" s="19" t="s">
        <v>86</v>
      </c>
    </row>
    <row r="289" s="12" customFormat="1" ht="22.8" customHeight="1">
      <c r="A289" s="12"/>
      <c r="B289" s="201"/>
      <c r="C289" s="202"/>
      <c r="D289" s="203" t="s">
        <v>76</v>
      </c>
      <c r="E289" s="216" t="s">
        <v>1504</v>
      </c>
      <c r="F289" s="216" t="s">
        <v>3564</v>
      </c>
      <c r="G289" s="202"/>
      <c r="H289" s="202"/>
      <c r="I289" s="205"/>
      <c r="J289" s="205"/>
      <c r="K289" s="217">
        <f>BK289</f>
        <v>0</v>
      </c>
      <c r="L289" s="202"/>
      <c r="M289" s="207"/>
      <c r="N289" s="208"/>
      <c r="O289" s="209"/>
      <c r="P289" s="209"/>
      <c r="Q289" s="210">
        <f>SUM(Q290:Q384)</f>
        <v>0</v>
      </c>
      <c r="R289" s="210">
        <f>SUM(R290:R384)</f>
        <v>0</v>
      </c>
      <c r="S289" s="209"/>
      <c r="T289" s="211">
        <f>SUM(T290:T384)</f>
        <v>0</v>
      </c>
      <c r="U289" s="209"/>
      <c r="V289" s="211">
        <f>SUM(V290:V384)</f>
        <v>0.0022799999999999999</v>
      </c>
      <c r="W289" s="209"/>
      <c r="X289" s="212">
        <f>SUM(X290:X384)</f>
        <v>0.031199999999999999</v>
      </c>
      <c r="Y289" s="12"/>
      <c r="Z289" s="12"/>
      <c r="AA289" s="12"/>
      <c r="AB289" s="12"/>
      <c r="AC289" s="12"/>
      <c r="AD289" s="12"/>
      <c r="AE289" s="12"/>
      <c r="AR289" s="213" t="s">
        <v>86</v>
      </c>
      <c r="AT289" s="214" t="s">
        <v>76</v>
      </c>
      <c r="AU289" s="214" t="s">
        <v>84</v>
      </c>
      <c r="AY289" s="213" t="s">
        <v>211</v>
      </c>
      <c r="BK289" s="215">
        <f>SUM(BK290:BK384)</f>
        <v>0</v>
      </c>
    </row>
    <row r="290" s="2" customFormat="1" ht="24.15" customHeight="1">
      <c r="A290" s="40"/>
      <c r="B290" s="41"/>
      <c r="C290" s="218" t="s">
        <v>3739</v>
      </c>
      <c r="D290" s="218" t="s">
        <v>213</v>
      </c>
      <c r="E290" s="219" t="s">
        <v>3566</v>
      </c>
      <c r="F290" s="220" t="s">
        <v>3567</v>
      </c>
      <c r="G290" s="221" t="s">
        <v>497</v>
      </c>
      <c r="H290" s="222">
        <v>11</v>
      </c>
      <c r="I290" s="223"/>
      <c r="J290" s="223"/>
      <c r="K290" s="224">
        <f>ROUND(P290*H290,2)</f>
        <v>0</v>
      </c>
      <c r="L290" s="220" t="s">
        <v>3568</v>
      </c>
      <c r="M290" s="46"/>
      <c r="N290" s="225" t="s">
        <v>22</v>
      </c>
      <c r="O290" s="226" t="s">
        <v>46</v>
      </c>
      <c r="P290" s="227">
        <f>I290+J290</f>
        <v>0</v>
      </c>
      <c r="Q290" s="227">
        <f>ROUND(I290*H290,2)</f>
        <v>0</v>
      </c>
      <c r="R290" s="227">
        <f>ROUND(J290*H290,2)</f>
        <v>0</v>
      </c>
      <c r="S290" s="86"/>
      <c r="T290" s="228">
        <f>S290*H290</f>
        <v>0</v>
      </c>
      <c r="U290" s="228">
        <v>0</v>
      </c>
      <c r="V290" s="228">
        <f>U290*H290</f>
        <v>0</v>
      </c>
      <c r="W290" s="228">
        <v>0</v>
      </c>
      <c r="X290" s="229">
        <f>W290*H290</f>
        <v>0</v>
      </c>
      <c r="Y290" s="40"/>
      <c r="Z290" s="40"/>
      <c r="AA290" s="40"/>
      <c r="AB290" s="40"/>
      <c r="AC290" s="40"/>
      <c r="AD290" s="40"/>
      <c r="AE290" s="40"/>
      <c r="AR290" s="230" t="s">
        <v>302</v>
      </c>
      <c r="AT290" s="230" t="s">
        <v>213</v>
      </c>
      <c r="AU290" s="230" t="s">
        <v>86</v>
      </c>
      <c r="AY290" s="19" t="s">
        <v>211</v>
      </c>
      <c r="BE290" s="231">
        <f>IF(O290="základní",K290,0)</f>
        <v>0</v>
      </c>
      <c r="BF290" s="231">
        <f>IF(O290="snížená",K290,0)</f>
        <v>0</v>
      </c>
      <c r="BG290" s="231">
        <f>IF(O290="zákl. přenesená",K290,0)</f>
        <v>0</v>
      </c>
      <c r="BH290" s="231">
        <f>IF(O290="sníž. přenesená",K290,0)</f>
        <v>0</v>
      </c>
      <c r="BI290" s="231">
        <f>IF(O290="nulová",K290,0)</f>
        <v>0</v>
      </c>
      <c r="BJ290" s="19" t="s">
        <v>84</v>
      </c>
      <c r="BK290" s="231">
        <f>ROUND(P290*H290,2)</f>
        <v>0</v>
      </c>
      <c r="BL290" s="19" t="s">
        <v>302</v>
      </c>
      <c r="BM290" s="230" t="s">
        <v>3984</v>
      </c>
    </row>
    <row r="291" s="2" customFormat="1">
      <c r="A291" s="40"/>
      <c r="B291" s="41"/>
      <c r="C291" s="42"/>
      <c r="D291" s="232" t="s">
        <v>220</v>
      </c>
      <c r="E291" s="42"/>
      <c r="F291" s="233" t="s">
        <v>3570</v>
      </c>
      <c r="G291" s="42"/>
      <c r="H291" s="42"/>
      <c r="I291" s="234"/>
      <c r="J291" s="234"/>
      <c r="K291" s="42"/>
      <c r="L291" s="42"/>
      <c r="M291" s="46"/>
      <c r="N291" s="235"/>
      <c r="O291" s="236"/>
      <c r="P291" s="86"/>
      <c r="Q291" s="86"/>
      <c r="R291" s="86"/>
      <c r="S291" s="86"/>
      <c r="T291" s="86"/>
      <c r="U291" s="86"/>
      <c r="V291" s="86"/>
      <c r="W291" s="86"/>
      <c r="X291" s="87"/>
      <c r="Y291" s="40"/>
      <c r="Z291" s="40"/>
      <c r="AA291" s="40"/>
      <c r="AB291" s="40"/>
      <c r="AC291" s="40"/>
      <c r="AD291" s="40"/>
      <c r="AE291" s="40"/>
      <c r="AT291" s="19" t="s">
        <v>220</v>
      </c>
      <c r="AU291" s="19" t="s">
        <v>86</v>
      </c>
    </row>
    <row r="292" s="2" customFormat="1">
      <c r="A292" s="40"/>
      <c r="B292" s="41"/>
      <c r="C292" s="42"/>
      <c r="D292" s="300" t="s">
        <v>3571</v>
      </c>
      <c r="E292" s="42"/>
      <c r="F292" s="301" t="s">
        <v>3572</v>
      </c>
      <c r="G292" s="42"/>
      <c r="H292" s="42"/>
      <c r="I292" s="234"/>
      <c r="J292" s="234"/>
      <c r="K292" s="42"/>
      <c r="L292" s="42"/>
      <c r="M292" s="46"/>
      <c r="N292" s="235"/>
      <c r="O292" s="236"/>
      <c r="P292" s="86"/>
      <c r="Q292" s="86"/>
      <c r="R292" s="86"/>
      <c r="S292" s="86"/>
      <c r="T292" s="86"/>
      <c r="U292" s="86"/>
      <c r="V292" s="86"/>
      <c r="W292" s="86"/>
      <c r="X292" s="87"/>
      <c r="Y292" s="40"/>
      <c r="Z292" s="40"/>
      <c r="AA292" s="40"/>
      <c r="AB292" s="40"/>
      <c r="AC292" s="40"/>
      <c r="AD292" s="40"/>
      <c r="AE292" s="40"/>
      <c r="AT292" s="19" t="s">
        <v>3571</v>
      </c>
      <c r="AU292" s="19" t="s">
        <v>86</v>
      </c>
    </row>
    <row r="293" s="2" customFormat="1" ht="24.15" customHeight="1">
      <c r="A293" s="40"/>
      <c r="B293" s="41"/>
      <c r="C293" s="259" t="s">
        <v>3741</v>
      </c>
      <c r="D293" s="259" t="s">
        <v>452</v>
      </c>
      <c r="E293" s="260" t="s">
        <v>3985</v>
      </c>
      <c r="F293" s="261" t="s">
        <v>3986</v>
      </c>
      <c r="G293" s="262" t="s">
        <v>497</v>
      </c>
      <c r="H293" s="263">
        <v>10</v>
      </c>
      <c r="I293" s="264"/>
      <c r="J293" s="265"/>
      <c r="K293" s="266">
        <f>ROUND(P293*H293,2)</f>
        <v>0</v>
      </c>
      <c r="L293" s="261" t="s">
        <v>3568</v>
      </c>
      <c r="M293" s="267"/>
      <c r="N293" s="268" t="s">
        <v>22</v>
      </c>
      <c r="O293" s="226" t="s">
        <v>46</v>
      </c>
      <c r="P293" s="227">
        <f>I293+J293</f>
        <v>0</v>
      </c>
      <c r="Q293" s="227">
        <f>ROUND(I293*H293,2)</f>
        <v>0</v>
      </c>
      <c r="R293" s="227">
        <f>ROUND(J293*H293,2)</f>
        <v>0</v>
      </c>
      <c r="S293" s="86"/>
      <c r="T293" s="228">
        <f>S293*H293</f>
        <v>0</v>
      </c>
      <c r="U293" s="228">
        <v>5.0000000000000002E-05</v>
      </c>
      <c r="V293" s="228">
        <f>U293*H293</f>
        <v>0.00050000000000000001</v>
      </c>
      <c r="W293" s="228">
        <v>0</v>
      </c>
      <c r="X293" s="229">
        <f>W293*H293</f>
        <v>0</v>
      </c>
      <c r="Y293" s="40"/>
      <c r="Z293" s="40"/>
      <c r="AA293" s="40"/>
      <c r="AB293" s="40"/>
      <c r="AC293" s="40"/>
      <c r="AD293" s="40"/>
      <c r="AE293" s="40"/>
      <c r="AR293" s="230" t="s">
        <v>402</v>
      </c>
      <c r="AT293" s="230" t="s">
        <v>452</v>
      </c>
      <c r="AU293" s="230" t="s">
        <v>86</v>
      </c>
      <c r="AY293" s="19" t="s">
        <v>211</v>
      </c>
      <c r="BE293" s="231">
        <f>IF(O293="základní",K293,0)</f>
        <v>0</v>
      </c>
      <c r="BF293" s="231">
        <f>IF(O293="snížená",K293,0)</f>
        <v>0</v>
      </c>
      <c r="BG293" s="231">
        <f>IF(O293="zákl. přenesená",K293,0)</f>
        <v>0</v>
      </c>
      <c r="BH293" s="231">
        <f>IF(O293="sníž. přenesená",K293,0)</f>
        <v>0</v>
      </c>
      <c r="BI293" s="231">
        <f>IF(O293="nulová",K293,0)</f>
        <v>0</v>
      </c>
      <c r="BJ293" s="19" t="s">
        <v>84</v>
      </c>
      <c r="BK293" s="231">
        <f>ROUND(P293*H293,2)</f>
        <v>0</v>
      </c>
      <c r="BL293" s="19" t="s">
        <v>302</v>
      </c>
      <c r="BM293" s="230" t="s">
        <v>3987</v>
      </c>
    </row>
    <row r="294" s="2" customFormat="1">
      <c r="A294" s="40"/>
      <c r="B294" s="41"/>
      <c r="C294" s="42"/>
      <c r="D294" s="232" t="s">
        <v>220</v>
      </c>
      <c r="E294" s="42"/>
      <c r="F294" s="233" t="s">
        <v>3986</v>
      </c>
      <c r="G294" s="42"/>
      <c r="H294" s="42"/>
      <c r="I294" s="234"/>
      <c r="J294" s="234"/>
      <c r="K294" s="42"/>
      <c r="L294" s="42"/>
      <c r="M294" s="46"/>
      <c r="N294" s="235"/>
      <c r="O294" s="236"/>
      <c r="P294" s="86"/>
      <c r="Q294" s="86"/>
      <c r="R294" s="86"/>
      <c r="S294" s="86"/>
      <c r="T294" s="86"/>
      <c r="U294" s="86"/>
      <c r="V294" s="86"/>
      <c r="W294" s="86"/>
      <c r="X294" s="87"/>
      <c r="Y294" s="40"/>
      <c r="Z294" s="40"/>
      <c r="AA294" s="40"/>
      <c r="AB294" s="40"/>
      <c r="AC294" s="40"/>
      <c r="AD294" s="40"/>
      <c r="AE294" s="40"/>
      <c r="AT294" s="19" t="s">
        <v>220</v>
      </c>
      <c r="AU294" s="19" t="s">
        <v>86</v>
      </c>
    </row>
    <row r="295" s="2" customFormat="1" ht="24.15" customHeight="1">
      <c r="A295" s="40"/>
      <c r="B295" s="41"/>
      <c r="C295" s="259" t="s">
        <v>3745</v>
      </c>
      <c r="D295" s="259" t="s">
        <v>452</v>
      </c>
      <c r="E295" s="260" t="s">
        <v>3586</v>
      </c>
      <c r="F295" s="261" t="s">
        <v>3587</v>
      </c>
      <c r="G295" s="262" t="s">
        <v>497</v>
      </c>
      <c r="H295" s="263">
        <v>1</v>
      </c>
      <c r="I295" s="264"/>
      <c r="J295" s="265"/>
      <c r="K295" s="266">
        <f>ROUND(P295*H295,2)</f>
        <v>0</v>
      </c>
      <c r="L295" s="261" t="s">
        <v>3568</v>
      </c>
      <c r="M295" s="267"/>
      <c r="N295" s="268" t="s">
        <v>22</v>
      </c>
      <c r="O295" s="226" t="s">
        <v>46</v>
      </c>
      <c r="P295" s="227">
        <f>I295+J295</f>
        <v>0</v>
      </c>
      <c r="Q295" s="227">
        <f>ROUND(I295*H295,2)</f>
        <v>0</v>
      </c>
      <c r="R295" s="227">
        <f>ROUND(J295*H295,2)</f>
        <v>0</v>
      </c>
      <c r="S295" s="86"/>
      <c r="T295" s="228">
        <f>S295*H295</f>
        <v>0</v>
      </c>
      <c r="U295" s="228">
        <v>0.00018000000000000001</v>
      </c>
      <c r="V295" s="228">
        <f>U295*H295</f>
        <v>0.00018000000000000001</v>
      </c>
      <c r="W295" s="228">
        <v>0</v>
      </c>
      <c r="X295" s="229">
        <f>W295*H295</f>
        <v>0</v>
      </c>
      <c r="Y295" s="40"/>
      <c r="Z295" s="40"/>
      <c r="AA295" s="40"/>
      <c r="AB295" s="40"/>
      <c r="AC295" s="40"/>
      <c r="AD295" s="40"/>
      <c r="AE295" s="40"/>
      <c r="AR295" s="230" t="s">
        <v>402</v>
      </c>
      <c r="AT295" s="230" t="s">
        <v>452</v>
      </c>
      <c r="AU295" s="230" t="s">
        <v>86</v>
      </c>
      <c r="AY295" s="19" t="s">
        <v>211</v>
      </c>
      <c r="BE295" s="231">
        <f>IF(O295="základní",K295,0)</f>
        <v>0</v>
      </c>
      <c r="BF295" s="231">
        <f>IF(O295="snížená",K295,0)</f>
        <v>0</v>
      </c>
      <c r="BG295" s="231">
        <f>IF(O295="zákl. přenesená",K295,0)</f>
        <v>0</v>
      </c>
      <c r="BH295" s="231">
        <f>IF(O295="sníž. přenesená",K295,0)</f>
        <v>0</v>
      </c>
      <c r="BI295" s="231">
        <f>IF(O295="nulová",K295,0)</f>
        <v>0</v>
      </c>
      <c r="BJ295" s="19" t="s">
        <v>84</v>
      </c>
      <c r="BK295" s="231">
        <f>ROUND(P295*H295,2)</f>
        <v>0</v>
      </c>
      <c r="BL295" s="19" t="s">
        <v>302</v>
      </c>
      <c r="BM295" s="230" t="s">
        <v>3988</v>
      </c>
    </row>
    <row r="296" s="2" customFormat="1">
      <c r="A296" s="40"/>
      <c r="B296" s="41"/>
      <c r="C296" s="42"/>
      <c r="D296" s="232" t="s">
        <v>220</v>
      </c>
      <c r="E296" s="42"/>
      <c r="F296" s="233" t="s">
        <v>3587</v>
      </c>
      <c r="G296" s="42"/>
      <c r="H296" s="42"/>
      <c r="I296" s="234"/>
      <c r="J296" s="234"/>
      <c r="K296" s="42"/>
      <c r="L296" s="42"/>
      <c r="M296" s="46"/>
      <c r="N296" s="235"/>
      <c r="O296" s="236"/>
      <c r="P296" s="86"/>
      <c r="Q296" s="86"/>
      <c r="R296" s="86"/>
      <c r="S296" s="86"/>
      <c r="T296" s="86"/>
      <c r="U296" s="86"/>
      <c r="V296" s="86"/>
      <c r="W296" s="86"/>
      <c r="X296" s="87"/>
      <c r="Y296" s="40"/>
      <c r="Z296" s="40"/>
      <c r="AA296" s="40"/>
      <c r="AB296" s="40"/>
      <c r="AC296" s="40"/>
      <c r="AD296" s="40"/>
      <c r="AE296" s="40"/>
      <c r="AT296" s="19" t="s">
        <v>220</v>
      </c>
      <c r="AU296" s="19" t="s">
        <v>86</v>
      </c>
    </row>
    <row r="297" s="2" customFormat="1" ht="24.15" customHeight="1">
      <c r="A297" s="40"/>
      <c r="B297" s="41"/>
      <c r="C297" s="218" t="s">
        <v>3989</v>
      </c>
      <c r="D297" s="218" t="s">
        <v>213</v>
      </c>
      <c r="E297" s="219" t="s">
        <v>3590</v>
      </c>
      <c r="F297" s="220" t="s">
        <v>3591</v>
      </c>
      <c r="G297" s="221" t="s">
        <v>497</v>
      </c>
      <c r="H297" s="222">
        <v>2</v>
      </c>
      <c r="I297" s="223"/>
      <c r="J297" s="223"/>
      <c r="K297" s="224">
        <f>ROUND(P297*H297,2)</f>
        <v>0</v>
      </c>
      <c r="L297" s="220" t="s">
        <v>3568</v>
      </c>
      <c r="M297" s="46"/>
      <c r="N297" s="225" t="s">
        <v>22</v>
      </c>
      <c r="O297" s="226" t="s">
        <v>46</v>
      </c>
      <c r="P297" s="227">
        <f>I297+J297</f>
        <v>0</v>
      </c>
      <c r="Q297" s="227">
        <f>ROUND(I297*H297,2)</f>
        <v>0</v>
      </c>
      <c r="R297" s="227">
        <f>ROUND(J297*H297,2)</f>
        <v>0</v>
      </c>
      <c r="S297" s="86"/>
      <c r="T297" s="228">
        <f>S297*H297</f>
        <v>0</v>
      </c>
      <c r="U297" s="228">
        <v>0</v>
      </c>
      <c r="V297" s="228">
        <f>U297*H297</f>
        <v>0</v>
      </c>
      <c r="W297" s="228">
        <v>0</v>
      </c>
      <c r="X297" s="229">
        <f>W297*H297</f>
        <v>0</v>
      </c>
      <c r="Y297" s="40"/>
      <c r="Z297" s="40"/>
      <c r="AA297" s="40"/>
      <c r="AB297" s="40"/>
      <c r="AC297" s="40"/>
      <c r="AD297" s="40"/>
      <c r="AE297" s="40"/>
      <c r="AR297" s="230" t="s">
        <v>302</v>
      </c>
      <c r="AT297" s="230" t="s">
        <v>213</v>
      </c>
      <c r="AU297" s="230" t="s">
        <v>86</v>
      </c>
      <c r="AY297" s="19" t="s">
        <v>211</v>
      </c>
      <c r="BE297" s="231">
        <f>IF(O297="základní",K297,0)</f>
        <v>0</v>
      </c>
      <c r="BF297" s="231">
        <f>IF(O297="snížená",K297,0)</f>
        <v>0</v>
      </c>
      <c r="BG297" s="231">
        <f>IF(O297="zákl. přenesená",K297,0)</f>
        <v>0</v>
      </c>
      <c r="BH297" s="231">
        <f>IF(O297="sníž. přenesená",K297,0)</f>
        <v>0</v>
      </c>
      <c r="BI297" s="231">
        <f>IF(O297="nulová",K297,0)</f>
        <v>0</v>
      </c>
      <c r="BJ297" s="19" t="s">
        <v>84</v>
      </c>
      <c r="BK297" s="231">
        <f>ROUND(P297*H297,2)</f>
        <v>0</v>
      </c>
      <c r="BL297" s="19" t="s">
        <v>302</v>
      </c>
      <c r="BM297" s="230" t="s">
        <v>3990</v>
      </c>
    </row>
    <row r="298" s="2" customFormat="1">
      <c r="A298" s="40"/>
      <c r="B298" s="41"/>
      <c r="C298" s="42"/>
      <c r="D298" s="232" t="s">
        <v>220</v>
      </c>
      <c r="E298" s="42"/>
      <c r="F298" s="233" t="s">
        <v>3593</v>
      </c>
      <c r="G298" s="42"/>
      <c r="H298" s="42"/>
      <c r="I298" s="234"/>
      <c r="J298" s="234"/>
      <c r="K298" s="42"/>
      <c r="L298" s="42"/>
      <c r="M298" s="46"/>
      <c r="N298" s="235"/>
      <c r="O298" s="236"/>
      <c r="P298" s="86"/>
      <c r="Q298" s="86"/>
      <c r="R298" s="86"/>
      <c r="S298" s="86"/>
      <c r="T298" s="86"/>
      <c r="U298" s="86"/>
      <c r="V298" s="86"/>
      <c r="W298" s="86"/>
      <c r="X298" s="87"/>
      <c r="Y298" s="40"/>
      <c r="Z298" s="40"/>
      <c r="AA298" s="40"/>
      <c r="AB298" s="40"/>
      <c r="AC298" s="40"/>
      <c r="AD298" s="40"/>
      <c r="AE298" s="40"/>
      <c r="AT298" s="19" t="s">
        <v>220</v>
      </c>
      <c r="AU298" s="19" t="s">
        <v>86</v>
      </c>
    </row>
    <row r="299" s="2" customFormat="1">
      <c r="A299" s="40"/>
      <c r="B299" s="41"/>
      <c r="C299" s="42"/>
      <c r="D299" s="300" t="s">
        <v>3571</v>
      </c>
      <c r="E299" s="42"/>
      <c r="F299" s="301" t="s">
        <v>3594</v>
      </c>
      <c r="G299" s="42"/>
      <c r="H299" s="42"/>
      <c r="I299" s="234"/>
      <c r="J299" s="234"/>
      <c r="K299" s="42"/>
      <c r="L299" s="42"/>
      <c r="M299" s="46"/>
      <c r="N299" s="235"/>
      <c r="O299" s="236"/>
      <c r="P299" s="86"/>
      <c r="Q299" s="86"/>
      <c r="R299" s="86"/>
      <c r="S299" s="86"/>
      <c r="T299" s="86"/>
      <c r="U299" s="86"/>
      <c r="V299" s="86"/>
      <c r="W299" s="86"/>
      <c r="X299" s="87"/>
      <c r="Y299" s="40"/>
      <c r="Z299" s="40"/>
      <c r="AA299" s="40"/>
      <c r="AB299" s="40"/>
      <c r="AC299" s="40"/>
      <c r="AD299" s="40"/>
      <c r="AE299" s="40"/>
      <c r="AT299" s="19" t="s">
        <v>3571</v>
      </c>
      <c r="AU299" s="19" t="s">
        <v>86</v>
      </c>
    </row>
    <row r="300" s="2" customFormat="1" ht="16.5" customHeight="1">
      <c r="A300" s="40"/>
      <c r="B300" s="41"/>
      <c r="C300" s="259" t="s">
        <v>3733</v>
      </c>
      <c r="D300" s="259" t="s">
        <v>452</v>
      </c>
      <c r="E300" s="260" t="s">
        <v>3991</v>
      </c>
      <c r="F300" s="261" t="s">
        <v>3992</v>
      </c>
      <c r="G300" s="262" t="s">
        <v>497</v>
      </c>
      <c r="H300" s="263">
        <v>2</v>
      </c>
      <c r="I300" s="264"/>
      <c r="J300" s="265"/>
      <c r="K300" s="266">
        <f>ROUND(P300*H300,2)</f>
        <v>0</v>
      </c>
      <c r="L300" s="261" t="s">
        <v>22</v>
      </c>
      <c r="M300" s="267"/>
      <c r="N300" s="268" t="s">
        <v>22</v>
      </c>
      <c r="O300" s="226" t="s">
        <v>46</v>
      </c>
      <c r="P300" s="227">
        <f>I300+J300</f>
        <v>0</v>
      </c>
      <c r="Q300" s="227">
        <f>ROUND(I300*H300,2)</f>
        <v>0</v>
      </c>
      <c r="R300" s="227">
        <f>ROUND(J300*H300,2)</f>
        <v>0</v>
      </c>
      <c r="S300" s="86"/>
      <c r="T300" s="228">
        <f>S300*H300</f>
        <v>0</v>
      </c>
      <c r="U300" s="228">
        <v>0</v>
      </c>
      <c r="V300" s="228">
        <f>U300*H300</f>
        <v>0</v>
      </c>
      <c r="W300" s="228">
        <v>0</v>
      </c>
      <c r="X300" s="229">
        <f>W300*H300</f>
        <v>0</v>
      </c>
      <c r="Y300" s="40"/>
      <c r="Z300" s="40"/>
      <c r="AA300" s="40"/>
      <c r="AB300" s="40"/>
      <c r="AC300" s="40"/>
      <c r="AD300" s="40"/>
      <c r="AE300" s="40"/>
      <c r="AR300" s="230" t="s">
        <v>402</v>
      </c>
      <c r="AT300" s="230" t="s">
        <v>452</v>
      </c>
      <c r="AU300" s="230" t="s">
        <v>86</v>
      </c>
      <c r="AY300" s="19" t="s">
        <v>211</v>
      </c>
      <c r="BE300" s="231">
        <f>IF(O300="základní",K300,0)</f>
        <v>0</v>
      </c>
      <c r="BF300" s="231">
        <f>IF(O300="snížená",K300,0)</f>
        <v>0</v>
      </c>
      <c r="BG300" s="231">
        <f>IF(O300="zákl. přenesená",K300,0)</f>
        <v>0</v>
      </c>
      <c r="BH300" s="231">
        <f>IF(O300="sníž. přenesená",K300,0)</f>
        <v>0</v>
      </c>
      <c r="BI300" s="231">
        <f>IF(O300="nulová",K300,0)</f>
        <v>0</v>
      </c>
      <c r="BJ300" s="19" t="s">
        <v>84</v>
      </c>
      <c r="BK300" s="231">
        <f>ROUND(P300*H300,2)</f>
        <v>0</v>
      </c>
      <c r="BL300" s="19" t="s">
        <v>302</v>
      </c>
      <c r="BM300" s="230" t="s">
        <v>3993</v>
      </c>
    </row>
    <row r="301" s="2" customFormat="1">
      <c r="A301" s="40"/>
      <c r="B301" s="41"/>
      <c r="C301" s="42"/>
      <c r="D301" s="232" t="s">
        <v>220</v>
      </c>
      <c r="E301" s="42"/>
      <c r="F301" s="233" t="s">
        <v>3992</v>
      </c>
      <c r="G301" s="42"/>
      <c r="H301" s="42"/>
      <c r="I301" s="234"/>
      <c r="J301" s="234"/>
      <c r="K301" s="42"/>
      <c r="L301" s="42"/>
      <c r="M301" s="46"/>
      <c r="N301" s="235"/>
      <c r="O301" s="236"/>
      <c r="P301" s="86"/>
      <c r="Q301" s="86"/>
      <c r="R301" s="86"/>
      <c r="S301" s="86"/>
      <c r="T301" s="86"/>
      <c r="U301" s="86"/>
      <c r="V301" s="86"/>
      <c r="W301" s="86"/>
      <c r="X301" s="87"/>
      <c r="Y301" s="40"/>
      <c r="Z301" s="40"/>
      <c r="AA301" s="40"/>
      <c r="AB301" s="40"/>
      <c r="AC301" s="40"/>
      <c r="AD301" s="40"/>
      <c r="AE301" s="40"/>
      <c r="AT301" s="19" t="s">
        <v>220</v>
      </c>
      <c r="AU301" s="19" t="s">
        <v>86</v>
      </c>
    </row>
    <row r="302" s="2" customFormat="1">
      <c r="A302" s="40"/>
      <c r="B302" s="41"/>
      <c r="C302" s="42"/>
      <c r="D302" s="232" t="s">
        <v>584</v>
      </c>
      <c r="E302" s="42"/>
      <c r="F302" s="269" t="s">
        <v>3994</v>
      </c>
      <c r="G302" s="42"/>
      <c r="H302" s="42"/>
      <c r="I302" s="234"/>
      <c r="J302" s="234"/>
      <c r="K302" s="42"/>
      <c r="L302" s="42"/>
      <c r="M302" s="46"/>
      <c r="N302" s="235"/>
      <c r="O302" s="236"/>
      <c r="P302" s="86"/>
      <c r="Q302" s="86"/>
      <c r="R302" s="86"/>
      <c r="S302" s="86"/>
      <c r="T302" s="86"/>
      <c r="U302" s="86"/>
      <c r="V302" s="86"/>
      <c r="W302" s="86"/>
      <c r="X302" s="87"/>
      <c r="Y302" s="40"/>
      <c r="Z302" s="40"/>
      <c r="AA302" s="40"/>
      <c r="AB302" s="40"/>
      <c r="AC302" s="40"/>
      <c r="AD302" s="40"/>
      <c r="AE302" s="40"/>
      <c r="AT302" s="19" t="s">
        <v>584</v>
      </c>
      <c r="AU302" s="19" t="s">
        <v>86</v>
      </c>
    </row>
    <row r="303" s="2" customFormat="1" ht="16.5" customHeight="1">
      <c r="A303" s="40"/>
      <c r="B303" s="41"/>
      <c r="C303" s="259" t="s">
        <v>3737</v>
      </c>
      <c r="D303" s="259" t="s">
        <v>452</v>
      </c>
      <c r="E303" s="260" t="s">
        <v>3995</v>
      </c>
      <c r="F303" s="261" t="s">
        <v>3996</v>
      </c>
      <c r="G303" s="262" t="s">
        <v>497</v>
      </c>
      <c r="H303" s="263">
        <v>16</v>
      </c>
      <c r="I303" s="264"/>
      <c r="J303" s="265"/>
      <c r="K303" s="266">
        <f>ROUND(P303*H303,2)</f>
        <v>0</v>
      </c>
      <c r="L303" s="261" t="s">
        <v>22</v>
      </c>
      <c r="M303" s="267"/>
      <c r="N303" s="268" t="s">
        <v>22</v>
      </c>
      <c r="O303" s="226" t="s">
        <v>46</v>
      </c>
      <c r="P303" s="227">
        <f>I303+J303</f>
        <v>0</v>
      </c>
      <c r="Q303" s="227">
        <f>ROUND(I303*H303,2)</f>
        <v>0</v>
      </c>
      <c r="R303" s="227">
        <f>ROUND(J303*H303,2)</f>
        <v>0</v>
      </c>
      <c r="S303" s="86"/>
      <c r="T303" s="228">
        <f>S303*H303</f>
        <v>0</v>
      </c>
      <c r="U303" s="228">
        <v>6.0000000000000002E-05</v>
      </c>
      <c r="V303" s="228">
        <f>U303*H303</f>
        <v>0.00096000000000000002</v>
      </c>
      <c r="W303" s="228">
        <v>0</v>
      </c>
      <c r="X303" s="229">
        <f>W303*H303</f>
        <v>0</v>
      </c>
      <c r="Y303" s="40"/>
      <c r="Z303" s="40"/>
      <c r="AA303" s="40"/>
      <c r="AB303" s="40"/>
      <c r="AC303" s="40"/>
      <c r="AD303" s="40"/>
      <c r="AE303" s="40"/>
      <c r="AR303" s="230" t="s">
        <v>402</v>
      </c>
      <c r="AT303" s="230" t="s">
        <v>452</v>
      </c>
      <c r="AU303" s="230" t="s">
        <v>86</v>
      </c>
      <c r="AY303" s="19" t="s">
        <v>211</v>
      </c>
      <c r="BE303" s="231">
        <f>IF(O303="základní",K303,0)</f>
        <v>0</v>
      </c>
      <c r="BF303" s="231">
        <f>IF(O303="snížená",K303,0)</f>
        <v>0</v>
      </c>
      <c r="BG303" s="231">
        <f>IF(O303="zákl. přenesená",K303,0)</f>
        <v>0</v>
      </c>
      <c r="BH303" s="231">
        <f>IF(O303="sníž. přenesená",K303,0)</f>
        <v>0</v>
      </c>
      <c r="BI303" s="231">
        <f>IF(O303="nulová",K303,0)</f>
        <v>0</v>
      </c>
      <c r="BJ303" s="19" t="s">
        <v>84</v>
      </c>
      <c r="BK303" s="231">
        <f>ROUND(P303*H303,2)</f>
        <v>0</v>
      </c>
      <c r="BL303" s="19" t="s">
        <v>302</v>
      </c>
      <c r="BM303" s="230" t="s">
        <v>3997</v>
      </c>
    </row>
    <row r="304" s="2" customFormat="1">
      <c r="A304" s="40"/>
      <c r="B304" s="41"/>
      <c r="C304" s="42"/>
      <c r="D304" s="232" t="s">
        <v>220</v>
      </c>
      <c r="E304" s="42"/>
      <c r="F304" s="233" t="s">
        <v>3996</v>
      </c>
      <c r="G304" s="42"/>
      <c r="H304" s="42"/>
      <c r="I304" s="234"/>
      <c r="J304" s="234"/>
      <c r="K304" s="42"/>
      <c r="L304" s="42"/>
      <c r="M304" s="46"/>
      <c r="N304" s="235"/>
      <c r="O304" s="236"/>
      <c r="P304" s="86"/>
      <c r="Q304" s="86"/>
      <c r="R304" s="86"/>
      <c r="S304" s="86"/>
      <c r="T304" s="86"/>
      <c r="U304" s="86"/>
      <c r="V304" s="86"/>
      <c r="W304" s="86"/>
      <c r="X304" s="87"/>
      <c r="Y304" s="40"/>
      <c r="Z304" s="40"/>
      <c r="AA304" s="40"/>
      <c r="AB304" s="40"/>
      <c r="AC304" s="40"/>
      <c r="AD304" s="40"/>
      <c r="AE304" s="40"/>
      <c r="AT304" s="19" t="s">
        <v>220</v>
      </c>
      <c r="AU304" s="19" t="s">
        <v>86</v>
      </c>
    </row>
    <row r="305" s="2" customFormat="1">
      <c r="A305" s="40"/>
      <c r="B305" s="41"/>
      <c r="C305" s="42"/>
      <c r="D305" s="232" t="s">
        <v>584</v>
      </c>
      <c r="E305" s="42"/>
      <c r="F305" s="269" t="s">
        <v>3998</v>
      </c>
      <c r="G305" s="42"/>
      <c r="H305" s="42"/>
      <c r="I305" s="234"/>
      <c r="J305" s="234"/>
      <c r="K305" s="42"/>
      <c r="L305" s="42"/>
      <c r="M305" s="46"/>
      <c r="N305" s="235"/>
      <c r="O305" s="236"/>
      <c r="P305" s="86"/>
      <c r="Q305" s="86"/>
      <c r="R305" s="86"/>
      <c r="S305" s="86"/>
      <c r="T305" s="86"/>
      <c r="U305" s="86"/>
      <c r="V305" s="86"/>
      <c r="W305" s="86"/>
      <c r="X305" s="87"/>
      <c r="Y305" s="40"/>
      <c r="Z305" s="40"/>
      <c r="AA305" s="40"/>
      <c r="AB305" s="40"/>
      <c r="AC305" s="40"/>
      <c r="AD305" s="40"/>
      <c r="AE305" s="40"/>
      <c r="AT305" s="19" t="s">
        <v>584</v>
      </c>
      <c r="AU305" s="19" t="s">
        <v>86</v>
      </c>
    </row>
    <row r="306" s="2" customFormat="1" ht="24.15" customHeight="1">
      <c r="A306" s="40"/>
      <c r="B306" s="41"/>
      <c r="C306" s="259" t="s">
        <v>3729</v>
      </c>
      <c r="D306" s="259" t="s">
        <v>452</v>
      </c>
      <c r="E306" s="260" t="s">
        <v>3600</v>
      </c>
      <c r="F306" s="261" t="s">
        <v>3601</v>
      </c>
      <c r="G306" s="262" t="s">
        <v>497</v>
      </c>
      <c r="H306" s="263">
        <v>2</v>
      </c>
      <c r="I306" s="264"/>
      <c r="J306" s="265"/>
      <c r="K306" s="266">
        <f>ROUND(P306*H306,2)</f>
        <v>0</v>
      </c>
      <c r="L306" s="261" t="s">
        <v>3568</v>
      </c>
      <c r="M306" s="267"/>
      <c r="N306" s="268" t="s">
        <v>22</v>
      </c>
      <c r="O306" s="226" t="s">
        <v>46</v>
      </c>
      <c r="P306" s="227">
        <f>I306+J306</f>
        <v>0</v>
      </c>
      <c r="Q306" s="227">
        <f>ROUND(I306*H306,2)</f>
        <v>0</v>
      </c>
      <c r="R306" s="227">
        <f>ROUND(J306*H306,2)</f>
        <v>0</v>
      </c>
      <c r="S306" s="86"/>
      <c r="T306" s="228">
        <f>S306*H306</f>
        <v>0</v>
      </c>
      <c r="U306" s="228">
        <v>9.0000000000000006E-05</v>
      </c>
      <c r="V306" s="228">
        <f>U306*H306</f>
        <v>0.00018000000000000001</v>
      </c>
      <c r="W306" s="228">
        <v>0</v>
      </c>
      <c r="X306" s="229">
        <f>W306*H306</f>
        <v>0</v>
      </c>
      <c r="Y306" s="40"/>
      <c r="Z306" s="40"/>
      <c r="AA306" s="40"/>
      <c r="AB306" s="40"/>
      <c r="AC306" s="40"/>
      <c r="AD306" s="40"/>
      <c r="AE306" s="40"/>
      <c r="AR306" s="230" t="s">
        <v>402</v>
      </c>
      <c r="AT306" s="230" t="s">
        <v>452</v>
      </c>
      <c r="AU306" s="230" t="s">
        <v>86</v>
      </c>
      <c r="AY306" s="19" t="s">
        <v>211</v>
      </c>
      <c r="BE306" s="231">
        <f>IF(O306="základní",K306,0)</f>
        <v>0</v>
      </c>
      <c r="BF306" s="231">
        <f>IF(O306="snížená",K306,0)</f>
        <v>0</v>
      </c>
      <c r="BG306" s="231">
        <f>IF(O306="zákl. přenesená",K306,0)</f>
        <v>0</v>
      </c>
      <c r="BH306" s="231">
        <f>IF(O306="sníž. přenesená",K306,0)</f>
        <v>0</v>
      </c>
      <c r="BI306" s="231">
        <f>IF(O306="nulová",K306,0)</f>
        <v>0</v>
      </c>
      <c r="BJ306" s="19" t="s">
        <v>84</v>
      </c>
      <c r="BK306" s="231">
        <f>ROUND(P306*H306,2)</f>
        <v>0</v>
      </c>
      <c r="BL306" s="19" t="s">
        <v>302</v>
      </c>
      <c r="BM306" s="230" t="s">
        <v>3999</v>
      </c>
    </row>
    <row r="307" s="2" customFormat="1">
      <c r="A307" s="40"/>
      <c r="B307" s="41"/>
      <c r="C307" s="42"/>
      <c r="D307" s="232" t="s">
        <v>220</v>
      </c>
      <c r="E307" s="42"/>
      <c r="F307" s="233" t="s">
        <v>3601</v>
      </c>
      <c r="G307" s="42"/>
      <c r="H307" s="42"/>
      <c r="I307" s="234"/>
      <c r="J307" s="234"/>
      <c r="K307" s="42"/>
      <c r="L307" s="42"/>
      <c r="M307" s="46"/>
      <c r="N307" s="235"/>
      <c r="O307" s="236"/>
      <c r="P307" s="86"/>
      <c r="Q307" s="86"/>
      <c r="R307" s="86"/>
      <c r="S307" s="86"/>
      <c r="T307" s="86"/>
      <c r="U307" s="86"/>
      <c r="V307" s="86"/>
      <c r="W307" s="86"/>
      <c r="X307" s="87"/>
      <c r="Y307" s="40"/>
      <c r="Z307" s="40"/>
      <c r="AA307" s="40"/>
      <c r="AB307" s="40"/>
      <c r="AC307" s="40"/>
      <c r="AD307" s="40"/>
      <c r="AE307" s="40"/>
      <c r="AT307" s="19" t="s">
        <v>220</v>
      </c>
      <c r="AU307" s="19" t="s">
        <v>86</v>
      </c>
    </row>
    <row r="308" s="2" customFormat="1" ht="16.5" customHeight="1">
      <c r="A308" s="40"/>
      <c r="B308" s="41"/>
      <c r="C308" s="218" t="s">
        <v>1097</v>
      </c>
      <c r="D308" s="218" t="s">
        <v>213</v>
      </c>
      <c r="E308" s="219" t="s">
        <v>3595</v>
      </c>
      <c r="F308" s="220" t="s">
        <v>3596</v>
      </c>
      <c r="G308" s="221" t="s">
        <v>497</v>
      </c>
      <c r="H308" s="222">
        <v>1</v>
      </c>
      <c r="I308" s="223"/>
      <c r="J308" s="223"/>
      <c r="K308" s="224">
        <f>ROUND(P308*H308,2)</f>
        <v>0</v>
      </c>
      <c r="L308" s="220" t="s">
        <v>22</v>
      </c>
      <c r="M308" s="46"/>
      <c r="N308" s="225" t="s">
        <v>22</v>
      </c>
      <c r="O308" s="226" t="s">
        <v>46</v>
      </c>
      <c r="P308" s="227">
        <f>I308+J308</f>
        <v>0</v>
      </c>
      <c r="Q308" s="227">
        <f>ROUND(I308*H308,2)</f>
        <v>0</v>
      </c>
      <c r="R308" s="227">
        <f>ROUND(J308*H308,2)</f>
        <v>0</v>
      </c>
      <c r="S308" s="86"/>
      <c r="T308" s="228">
        <f>S308*H308</f>
        <v>0</v>
      </c>
      <c r="U308" s="228">
        <v>0</v>
      </c>
      <c r="V308" s="228">
        <f>U308*H308</f>
        <v>0</v>
      </c>
      <c r="W308" s="228">
        <v>0</v>
      </c>
      <c r="X308" s="229">
        <f>W308*H308</f>
        <v>0</v>
      </c>
      <c r="Y308" s="40"/>
      <c r="Z308" s="40"/>
      <c r="AA308" s="40"/>
      <c r="AB308" s="40"/>
      <c r="AC308" s="40"/>
      <c r="AD308" s="40"/>
      <c r="AE308" s="40"/>
      <c r="AR308" s="230" t="s">
        <v>302</v>
      </c>
      <c r="AT308" s="230" t="s">
        <v>213</v>
      </c>
      <c r="AU308" s="230" t="s">
        <v>86</v>
      </c>
      <c r="AY308" s="19" t="s">
        <v>211</v>
      </c>
      <c r="BE308" s="231">
        <f>IF(O308="základní",K308,0)</f>
        <v>0</v>
      </c>
      <c r="BF308" s="231">
        <f>IF(O308="snížená",K308,0)</f>
        <v>0</v>
      </c>
      <c r="BG308" s="231">
        <f>IF(O308="zákl. přenesená",K308,0)</f>
        <v>0</v>
      </c>
      <c r="BH308" s="231">
        <f>IF(O308="sníž. přenesená",K308,0)</f>
        <v>0</v>
      </c>
      <c r="BI308" s="231">
        <f>IF(O308="nulová",K308,0)</f>
        <v>0</v>
      </c>
      <c r="BJ308" s="19" t="s">
        <v>84</v>
      </c>
      <c r="BK308" s="231">
        <f>ROUND(P308*H308,2)</f>
        <v>0</v>
      </c>
      <c r="BL308" s="19" t="s">
        <v>302</v>
      </c>
      <c r="BM308" s="230" t="s">
        <v>4000</v>
      </c>
    </row>
    <row r="309" s="2" customFormat="1">
      <c r="A309" s="40"/>
      <c r="B309" s="41"/>
      <c r="C309" s="42"/>
      <c r="D309" s="232" t="s">
        <v>220</v>
      </c>
      <c r="E309" s="42"/>
      <c r="F309" s="233" t="s">
        <v>3598</v>
      </c>
      <c r="G309" s="42"/>
      <c r="H309" s="42"/>
      <c r="I309" s="234"/>
      <c r="J309" s="234"/>
      <c r="K309" s="42"/>
      <c r="L309" s="42"/>
      <c r="M309" s="46"/>
      <c r="N309" s="235"/>
      <c r="O309" s="236"/>
      <c r="P309" s="86"/>
      <c r="Q309" s="86"/>
      <c r="R309" s="86"/>
      <c r="S309" s="86"/>
      <c r="T309" s="86"/>
      <c r="U309" s="86"/>
      <c r="V309" s="86"/>
      <c r="W309" s="86"/>
      <c r="X309" s="87"/>
      <c r="Y309" s="40"/>
      <c r="Z309" s="40"/>
      <c r="AA309" s="40"/>
      <c r="AB309" s="40"/>
      <c r="AC309" s="40"/>
      <c r="AD309" s="40"/>
      <c r="AE309" s="40"/>
      <c r="AT309" s="19" t="s">
        <v>220</v>
      </c>
      <c r="AU309" s="19" t="s">
        <v>86</v>
      </c>
    </row>
    <row r="310" s="2" customFormat="1" ht="16.5" customHeight="1">
      <c r="A310" s="40"/>
      <c r="B310" s="41"/>
      <c r="C310" s="218" t="s">
        <v>1103</v>
      </c>
      <c r="D310" s="218" t="s">
        <v>213</v>
      </c>
      <c r="E310" s="219" t="s">
        <v>3611</v>
      </c>
      <c r="F310" s="220" t="s">
        <v>3612</v>
      </c>
      <c r="G310" s="221" t="s">
        <v>497</v>
      </c>
      <c r="H310" s="222">
        <v>1</v>
      </c>
      <c r="I310" s="223"/>
      <c r="J310" s="223"/>
      <c r="K310" s="224">
        <f>ROUND(P310*H310,2)</f>
        <v>0</v>
      </c>
      <c r="L310" s="220" t="s">
        <v>22</v>
      </c>
      <c r="M310" s="46"/>
      <c r="N310" s="225" t="s">
        <v>22</v>
      </c>
      <c r="O310" s="226" t="s">
        <v>46</v>
      </c>
      <c r="P310" s="227">
        <f>I310+J310</f>
        <v>0</v>
      </c>
      <c r="Q310" s="227">
        <f>ROUND(I310*H310,2)</f>
        <v>0</v>
      </c>
      <c r="R310" s="227">
        <f>ROUND(J310*H310,2)</f>
        <v>0</v>
      </c>
      <c r="S310" s="86"/>
      <c r="T310" s="228">
        <f>S310*H310</f>
        <v>0</v>
      </c>
      <c r="U310" s="228">
        <v>0</v>
      </c>
      <c r="V310" s="228">
        <f>U310*H310</f>
        <v>0</v>
      </c>
      <c r="W310" s="228">
        <v>0</v>
      </c>
      <c r="X310" s="229">
        <f>W310*H310</f>
        <v>0</v>
      </c>
      <c r="Y310" s="40"/>
      <c r="Z310" s="40"/>
      <c r="AA310" s="40"/>
      <c r="AB310" s="40"/>
      <c r="AC310" s="40"/>
      <c r="AD310" s="40"/>
      <c r="AE310" s="40"/>
      <c r="AR310" s="230" t="s">
        <v>302</v>
      </c>
      <c r="AT310" s="230" t="s">
        <v>213</v>
      </c>
      <c r="AU310" s="230" t="s">
        <v>86</v>
      </c>
      <c r="AY310" s="19" t="s">
        <v>211</v>
      </c>
      <c r="BE310" s="231">
        <f>IF(O310="základní",K310,0)</f>
        <v>0</v>
      </c>
      <c r="BF310" s="231">
        <f>IF(O310="snížená",K310,0)</f>
        <v>0</v>
      </c>
      <c r="BG310" s="231">
        <f>IF(O310="zákl. přenesená",K310,0)</f>
        <v>0</v>
      </c>
      <c r="BH310" s="231">
        <f>IF(O310="sníž. přenesená",K310,0)</f>
        <v>0</v>
      </c>
      <c r="BI310" s="231">
        <f>IF(O310="nulová",K310,0)</f>
        <v>0</v>
      </c>
      <c r="BJ310" s="19" t="s">
        <v>84</v>
      </c>
      <c r="BK310" s="231">
        <f>ROUND(P310*H310,2)</f>
        <v>0</v>
      </c>
      <c r="BL310" s="19" t="s">
        <v>302</v>
      </c>
      <c r="BM310" s="230" t="s">
        <v>4001</v>
      </c>
    </row>
    <row r="311" s="2" customFormat="1">
      <c r="A311" s="40"/>
      <c r="B311" s="41"/>
      <c r="C311" s="42"/>
      <c r="D311" s="232" t="s">
        <v>220</v>
      </c>
      <c r="E311" s="42"/>
      <c r="F311" s="233" t="s">
        <v>3612</v>
      </c>
      <c r="G311" s="42"/>
      <c r="H311" s="42"/>
      <c r="I311" s="234"/>
      <c r="J311" s="234"/>
      <c r="K311" s="42"/>
      <c r="L311" s="42"/>
      <c r="M311" s="46"/>
      <c r="N311" s="235"/>
      <c r="O311" s="236"/>
      <c r="P311" s="86"/>
      <c r="Q311" s="86"/>
      <c r="R311" s="86"/>
      <c r="S311" s="86"/>
      <c r="T311" s="86"/>
      <c r="U311" s="86"/>
      <c r="V311" s="86"/>
      <c r="W311" s="86"/>
      <c r="X311" s="87"/>
      <c r="Y311" s="40"/>
      <c r="Z311" s="40"/>
      <c r="AA311" s="40"/>
      <c r="AB311" s="40"/>
      <c r="AC311" s="40"/>
      <c r="AD311" s="40"/>
      <c r="AE311" s="40"/>
      <c r="AT311" s="19" t="s">
        <v>220</v>
      </c>
      <c r="AU311" s="19" t="s">
        <v>86</v>
      </c>
    </row>
    <row r="312" s="2" customFormat="1" ht="16.5" customHeight="1">
      <c r="A312" s="40"/>
      <c r="B312" s="41"/>
      <c r="C312" s="218" t="s">
        <v>4002</v>
      </c>
      <c r="D312" s="218" t="s">
        <v>213</v>
      </c>
      <c r="E312" s="219" t="s">
        <v>4003</v>
      </c>
      <c r="F312" s="220" t="s">
        <v>4004</v>
      </c>
      <c r="G312" s="221" t="s">
        <v>497</v>
      </c>
      <c r="H312" s="222">
        <v>1</v>
      </c>
      <c r="I312" s="223"/>
      <c r="J312" s="223"/>
      <c r="K312" s="224">
        <f>ROUND(P312*H312,2)</f>
        <v>0</v>
      </c>
      <c r="L312" s="220" t="s">
        <v>22</v>
      </c>
      <c r="M312" s="46"/>
      <c r="N312" s="225" t="s">
        <v>22</v>
      </c>
      <c r="O312" s="226" t="s">
        <v>46</v>
      </c>
      <c r="P312" s="227">
        <f>I312+J312</f>
        <v>0</v>
      </c>
      <c r="Q312" s="227">
        <f>ROUND(I312*H312,2)</f>
        <v>0</v>
      </c>
      <c r="R312" s="227">
        <f>ROUND(J312*H312,2)</f>
        <v>0</v>
      </c>
      <c r="S312" s="86"/>
      <c r="T312" s="228">
        <f>S312*H312</f>
        <v>0</v>
      </c>
      <c r="U312" s="228">
        <v>0</v>
      </c>
      <c r="V312" s="228">
        <f>U312*H312</f>
        <v>0</v>
      </c>
      <c r="W312" s="228">
        <v>0</v>
      </c>
      <c r="X312" s="229">
        <f>W312*H312</f>
        <v>0</v>
      </c>
      <c r="Y312" s="40"/>
      <c r="Z312" s="40"/>
      <c r="AA312" s="40"/>
      <c r="AB312" s="40"/>
      <c r="AC312" s="40"/>
      <c r="AD312" s="40"/>
      <c r="AE312" s="40"/>
      <c r="AR312" s="230" t="s">
        <v>302</v>
      </c>
      <c r="AT312" s="230" t="s">
        <v>213</v>
      </c>
      <c r="AU312" s="230" t="s">
        <v>86</v>
      </c>
      <c r="AY312" s="19" t="s">
        <v>211</v>
      </c>
      <c r="BE312" s="231">
        <f>IF(O312="základní",K312,0)</f>
        <v>0</v>
      </c>
      <c r="BF312" s="231">
        <f>IF(O312="snížená",K312,0)</f>
        <v>0</v>
      </c>
      <c r="BG312" s="231">
        <f>IF(O312="zákl. přenesená",K312,0)</f>
        <v>0</v>
      </c>
      <c r="BH312" s="231">
        <f>IF(O312="sníž. přenesená",K312,0)</f>
        <v>0</v>
      </c>
      <c r="BI312" s="231">
        <f>IF(O312="nulová",K312,0)</f>
        <v>0</v>
      </c>
      <c r="BJ312" s="19" t="s">
        <v>84</v>
      </c>
      <c r="BK312" s="231">
        <f>ROUND(P312*H312,2)</f>
        <v>0</v>
      </c>
      <c r="BL312" s="19" t="s">
        <v>302</v>
      </c>
      <c r="BM312" s="230" t="s">
        <v>4005</v>
      </c>
    </row>
    <row r="313" s="2" customFormat="1">
      <c r="A313" s="40"/>
      <c r="B313" s="41"/>
      <c r="C313" s="42"/>
      <c r="D313" s="232" t="s">
        <v>220</v>
      </c>
      <c r="E313" s="42"/>
      <c r="F313" s="233" t="s">
        <v>4006</v>
      </c>
      <c r="G313" s="42"/>
      <c r="H313" s="42"/>
      <c r="I313" s="234"/>
      <c r="J313" s="234"/>
      <c r="K313" s="42"/>
      <c r="L313" s="42"/>
      <c r="M313" s="46"/>
      <c r="N313" s="235"/>
      <c r="O313" s="236"/>
      <c r="P313" s="86"/>
      <c r="Q313" s="86"/>
      <c r="R313" s="86"/>
      <c r="S313" s="86"/>
      <c r="T313" s="86"/>
      <c r="U313" s="86"/>
      <c r="V313" s="86"/>
      <c r="W313" s="86"/>
      <c r="X313" s="87"/>
      <c r="Y313" s="40"/>
      <c r="Z313" s="40"/>
      <c r="AA313" s="40"/>
      <c r="AB313" s="40"/>
      <c r="AC313" s="40"/>
      <c r="AD313" s="40"/>
      <c r="AE313" s="40"/>
      <c r="AT313" s="19" t="s">
        <v>220</v>
      </c>
      <c r="AU313" s="19" t="s">
        <v>86</v>
      </c>
    </row>
    <row r="314" s="2" customFormat="1" ht="24.15" customHeight="1">
      <c r="A314" s="40"/>
      <c r="B314" s="41"/>
      <c r="C314" s="259" t="s">
        <v>3603</v>
      </c>
      <c r="D314" s="259" t="s">
        <v>452</v>
      </c>
      <c r="E314" s="260" t="s">
        <v>4007</v>
      </c>
      <c r="F314" s="261" t="s">
        <v>4008</v>
      </c>
      <c r="G314" s="262" t="s">
        <v>497</v>
      </c>
      <c r="H314" s="263">
        <v>1</v>
      </c>
      <c r="I314" s="264"/>
      <c r="J314" s="265"/>
      <c r="K314" s="266">
        <f>ROUND(P314*H314,2)</f>
        <v>0</v>
      </c>
      <c r="L314" s="261" t="s">
        <v>3568</v>
      </c>
      <c r="M314" s="267"/>
      <c r="N314" s="268" t="s">
        <v>22</v>
      </c>
      <c r="O314" s="226" t="s">
        <v>46</v>
      </c>
      <c r="P314" s="227">
        <f>I314+J314</f>
        <v>0</v>
      </c>
      <c r="Q314" s="227">
        <f>ROUND(I314*H314,2)</f>
        <v>0</v>
      </c>
      <c r="R314" s="227">
        <f>ROUND(J314*H314,2)</f>
        <v>0</v>
      </c>
      <c r="S314" s="86"/>
      <c r="T314" s="228">
        <f>S314*H314</f>
        <v>0</v>
      </c>
      <c r="U314" s="228">
        <v>4.0000000000000003E-05</v>
      </c>
      <c r="V314" s="228">
        <f>U314*H314</f>
        <v>4.0000000000000003E-05</v>
      </c>
      <c r="W314" s="228">
        <v>0</v>
      </c>
      <c r="X314" s="229">
        <f>W314*H314</f>
        <v>0</v>
      </c>
      <c r="Y314" s="40"/>
      <c r="Z314" s="40"/>
      <c r="AA314" s="40"/>
      <c r="AB314" s="40"/>
      <c r="AC314" s="40"/>
      <c r="AD314" s="40"/>
      <c r="AE314" s="40"/>
      <c r="AR314" s="230" t="s">
        <v>402</v>
      </c>
      <c r="AT314" s="230" t="s">
        <v>452</v>
      </c>
      <c r="AU314" s="230" t="s">
        <v>86</v>
      </c>
      <c r="AY314" s="19" t="s">
        <v>211</v>
      </c>
      <c r="BE314" s="231">
        <f>IF(O314="základní",K314,0)</f>
        <v>0</v>
      </c>
      <c r="BF314" s="231">
        <f>IF(O314="snížená",K314,0)</f>
        <v>0</v>
      </c>
      <c r="BG314" s="231">
        <f>IF(O314="zákl. přenesená",K314,0)</f>
        <v>0</v>
      </c>
      <c r="BH314" s="231">
        <f>IF(O314="sníž. přenesená",K314,0)</f>
        <v>0</v>
      </c>
      <c r="BI314" s="231">
        <f>IF(O314="nulová",K314,0)</f>
        <v>0</v>
      </c>
      <c r="BJ314" s="19" t="s">
        <v>84</v>
      </c>
      <c r="BK314" s="231">
        <f>ROUND(P314*H314,2)</f>
        <v>0</v>
      </c>
      <c r="BL314" s="19" t="s">
        <v>302</v>
      </c>
      <c r="BM314" s="230" t="s">
        <v>4009</v>
      </c>
    </row>
    <row r="315" s="2" customFormat="1">
      <c r="A315" s="40"/>
      <c r="B315" s="41"/>
      <c r="C315" s="42"/>
      <c r="D315" s="232" t="s">
        <v>220</v>
      </c>
      <c r="E315" s="42"/>
      <c r="F315" s="233" t="s">
        <v>4008</v>
      </c>
      <c r="G315" s="42"/>
      <c r="H315" s="42"/>
      <c r="I315" s="234"/>
      <c r="J315" s="234"/>
      <c r="K315" s="42"/>
      <c r="L315" s="42"/>
      <c r="M315" s="46"/>
      <c r="N315" s="235"/>
      <c r="O315" s="236"/>
      <c r="P315" s="86"/>
      <c r="Q315" s="86"/>
      <c r="R315" s="86"/>
      <c r="S315" s="86"/>
      <c r="T315" s="86"/>
      <c r="U315" s="86"/>
      <c r="V315" s="86"/>
      <c r="W315" s="86"/>
      <c r="X315" s="87"/>
      <c r="Y315" s="40"/>
      <c r="Z315" s="40"/>
      <c r="AA315" s="40"/>
      <c r="AB315" s="40"/>
      <c r="AC315" s="40"/>
      <c r="AD315" s="40"/>
      <c r="AE315" s="40"/>
      <c r="AT315" s="19" t="s">
        <v>220</v>
      </c>
      <c r="AU315" s="19" t="s">
        <v>86</v>
      </c>
    </row>
    <row r="316" s="2" customFormat="1" ht="16.5" customHeight="1">
      <c r="A316" s="40"/>
      <c r="B316" s="41"/>
      <c r="C316" s="218" t="s">
        <v>3607</v>
      </c>
      <c r="D316" s="218" t="s">
        <v>213</v>
      </c>
      <c r="E316" s="219" t="s">
        <v>3695</v>
      </c>
      <c r="F316" s="220" t="s">
        <v>3696</v>
      </c>
      <c r="G316" s="221" t="s">
        <v>497</v>
      </c>
      <c r="H316" s="222">
        <v>0</v>
      </c>
      <c r="I316" s="223"/>
      <c r="J316" s="223"/>
      <c r="K316" s="224">
        <f>ROUND(P316*H316,2)</f>
        <v>0</v>
      </c>
      <c r="L316" s="220" t="s">
        <v>22</v>
      </c>
      <c r="M316" s="46"/>
      <c r="N316" s="225" t="s">
        <v>22</v>
      </c>
      <c r="O316" s="226" t="s">
        <v>46</v>
      </c>
      <c r="P316" s="227">
        <f>I316+J316</f>
        <v>0</v>
      </c>
      <c r="Q316" s="227">
        <f>ROUND(I316*H316,2)</f>
        <v>0</v>
      </c>
      <c r="R316" s="227">
        <f>ROUND(J316*H316,2)</f>
        <v>0</v>
      </c>
      <c r="S316" s="86"/>
      <c r="T316" s="228">
        <f>S316*H316</f>
        <v>0</v>
      </c>
      <c r="U316" s="228">
        <v>0</v>
      </c>
      <c r="V316" s="228">
        <f>U316*H316</f>
        <v>0</v>
      </c>
      <c r="W316" s="228">
        <v>0</v>
      </c>
      <c r="X316" s="229">
        <f>W316*H316</f>
        <v>0</v>
      </c>
      <c r="Y316" s="40"/>
      <c r="Z316" s="40"/>
      <c r="AA316" s="40"/>
      <c r="AB316" s="40"/>
      <c r="AC316" s="40"/>
      <c r="AD316" s="40"/>
      <c r="AE316" s="40"/>
      <c r="AR316" s="230" t="s">
        <v>218</v>
      </c>
      <c r="AT316" s="230" t="s">
        <v>213</v>
      </c>
      <c r="AU316" s="230" t="s">
        <v>86</v>
      </c>
      <c r="AY316" s="19" t="s">
        <v>211</v>
      </c>
      <c r="BE316" s="231">
        <f>IF(O316="základní",K316,0)</f>
        <v>0</v>
      </c>
      <c r="BF316" s="231">
        <f>IF(O316="snížená",K316,0)</f>
        <v>0</v>
      </c>
      <c r="BG316" s="231">
        <f>IF(O316="zákl. přenesená",K316,0)</f>
        <v>0</v>
      </c>
      <c r="BH316" s="231">
        <f>IF(O316="sníž. přenesená",K316,0)</f>
        <v>0</v>
      </c>
      <c r="BI316" s="231">
        <f>IF(O316="nulová",K316,0)</f>
        <v>0</v>
      </c>
      <c r="BJ316" s="19" t="s">
        <v>84</v>
      </c>
      <c r="BK316" s="231">
        <f>ROUND(P316*H316,2)</f>
        <v>0</v>
      </c>
      <c r="BL316" s="19" t="s">
        <v>218</v>
      </c>
      <c r="BM316" s="230" t="s">
        <v>4010</v>
      </c>
    </row>
    <row r="317" s="2" customFormat="1">
      <c r="A317" s="40"/>
      <c r="B317" s="41"/>
      <c r="C317" s="42"/>
      <c r="D317" s="232" t="s">
        <v>220</v>
      </c>
      <c r="E317" s="42"/>
      <c r="F317" s="233" t="s">
        <v>3698</v>
      </c>
      <c r="G317" s="42"/>
      <c r="H317" s="42"/>
      <c r="I317" s="234"/>
      <c r="J317" s="234"/>
      <c r="K317" s="42"/>
      <c r="L317" s="42"/>
      <c r="M317" s="46"/>
      <c r="N317" s="235"/>
      <c r="O317" s="236"/>
      <c r="P317" s="86"/>
      <c r="Q317" s="86"/>
      <c r="R317" s="86"/>
      <c r="S317" s="86"/>
      <c r="T317" s="86"/>
      <c r="U317" s="86"/>
      <c r="V317" s="86"/>
      <c r="W317" s="86"/>
      <c r="X317" s="87"/>
      <c r="Y317" s="40"/>
      <c r="Z317" s="40"/>
      <c r="AA317" s="40"/>
      <c r="AB317" s="40"/>
      <c r="AC317" s="40"/>
      <c r="AD317" s="40"/>
      <c r="AE317" s="40"/>
      <c r="AT317" s="19" t="s">
        <v>220</v>
      </c>
      <c r="AU317" s="19" t="s">
        <v>86</v>
      </c>
    </row>
    <row r="318" s="2" customFormat="1" ht="24.15" customHeight="1">
      <c r="A318" s="40"/>
      <c r="B318" s="41"/>
      <c r="C318" s="259" t="s">
        <v>3565</v>
      </c>
      <c r="D318" s="259" t="s">
        <v>452</v>
      </c>
      <c r="E318" s="260" t="s">
        <v>4011</v>
      </c>
      <c r="F318" s="261" t="s">
        <v>4012</v>
      </c>
      <c r="G318" s="262" t="s">
        <v>497</v>
      </c>
      <c r="H318" s="263">
        <v>1</v>
      </c>
      <c r="I318" s="264"/>
      <c r="J318" s="265"/>
      <c r="K318" s="266">
        <f>ROUND(P318*H318,2)</f>
        <v>0</v>
      </c>
      <c r="L318" s="261" t="s">
        <v>3568</v>
      </c>
      <c r="M318" s="267"/>
      <c r="N318" s="268" t="s">
        <v>22</v>
      </c>
      <c r="O318" s="226" t="s">
        <v>46</v>
      </c>
      <c r="P318" s="227">
        <f>I318+J318</f>
        <v>0</v>
      </c>
      <c r="Q318" s="227">
        <f>ROUND(I318*H318,2)</f>
        <v>0</v>
      </c>
      <c r="R318" s="227">
        <f>ROUND(J318*H318,2)</f>
        <v>0</v>
      </c>
      <c r="S318" s="86"/>
      <c r="T318" s="228">
        <f>S318*H318</f>
        <v>0</v>
      </c>
      <c r="U318" s="228">
        <v>6.0000000000000002E-05</v>
      </c>
      <c r="V318" s="228">
        <f>U318*H318</f>
        <v>6.0000000000000002E-05</v>
      </c>
      <c r="W318" s="228">
        <v>0</v>
      </c>
      <c r="X318" s="229">
        <f>W318*H318</f>
        <v>0</v>
      </c>
      <c r="Y318" s="40"/>
      <c r="Z318" s="40"/>
      <c r="AA318" s="40"/>
      <c r="AB318" s="40"/>
      <c r="AC318" s="40"/>
      <c r="AD318" s="40"/>
      <c r="AE318" s="40"/>
      <c r="AR318" s="230" t="s">
        <v>258</v>
      </c>
      <c r="AT318" s="230" t="s">
        <v>452</v>
      </c>
      <c r="AU318" s="230" t="s">
        <v>86</v>
      </c>
      <c r="AY318" s="19" t="s">
        <v>211</v>
      </c>
      <c r="BE318" s="231">
        <f>IF(O318="základní",K318,0)</f>
        <v>0</v>
      </c>
      <c r="BF318" s="231">
        <f>IF(O318="snížená",K318,0)</f>
        <v>0</v>
      </c>
      <c r="BG318" s="231">
        <f>IF(O318="zákl. přenesená",K318,0)</f>
        <v>0</v>
      </c>
      <c r="BH318" s="231">
        <f>IF(O318="sníž. přenesená",K318,0)</f>
        <v>0</v>
      </c>
      <c r="BI318" s="231">
        <f>IF(O318="nulová",K318,0)</f>
        <v>0</v>
      </c>
      <c r="BJ318" s="19" t="s">
        <v>84</v>
      </c>
      <c r="BK318" s="231">
        <f>ROUND(P318*H318,2)</f>
        <v>0</v>
      </c>
      <c r="BL318" s="19" t="s">
        <v>218</v>
      </c>
      <c r="BM318" s="230" t="s">
        <v>4013</v>
      </c>
    </row>
    <row r="319" s="2" customFormat="1">
      <c r="A319" s="40"/>
      <c r="B319" s="41"/>
      <c r="C319" s="42"/>
      <c r="D319" s="232" t="s">
        <v>220</v>
      </c>
      <c r="E319" s="42"/>
      <c r="F319" s="233" t="s">
        <v>4012</v>
      </c>
      <c r="G319" s="42"/>
      <c r="H319" s="42"/>
      <c r="I319" s="234"/>
      <c r="J319" s="234"/>
      <c r="K319" s="42"/>
      <c r="L319" s="42"/>
      <c r="M319" s="46"/>
      <c r="N319" s="235"/>
      <c r="O319" s="236"/>
      <c r="P319" s="86"/>
      <c r="Q319" s="86"/>
      <c r="R319" s="86"/>
      <c r="S319" s="86"/>
      <c r="T319" s="86"/>
      <c r="U319" s="86"/>
      <c r="V319" s="86"/>
      <c r="W319" s="86"/>
      <c r="X319" s="87"/>
      <c r="Y319" s="40"/>
      <c r="Z319" s="40"/>
      <c r="AA319" s="40"/>
      <c r="AB319" s="40"/>
      <c r="AC319" s="40"/>
      <c r="AD319" s="40"/>
      <c r="AE319" s="40"/>
      <c r="AT319" s="19" t="s">
        <v>220</v>
      </c>
      <c r="AU319" s="19" t="s">
        <v>86</v>
      </c>
    </row>
    <row r="320" s="2" customFormat="1" ht="24.15" customHeight="1">
      <c r="A320" s="40"/>
      <c r="B320" s="41"/>
      <c r="C320" s="259" t="s">
        <v>3573</v>
      </c>
      <c r="D320" s="259" t="s">
        <v>452</v>
      </c>
      <c r="E320" s="260" t="s">
        <v>4014</v>
      </c>
      <c r="F320" s="261" t="s">
        <v>4015</v>
      </c>
      <c r="G320" s="262" t="s">
        <v>497</v>
      </c>
      <c r="H320" s="263">
        <v>5</v>
      </c>
      <c r="I320" s="264"/>
      <c r="J320" s="265"/>
      <c r="K320" s="266">
        <f>ROUND(P320*H320,2)</f>
        <v>0</v>
      </c>
      <c r="L320" s="261" t="s">
        <v>3568</v>
      </c>
      <c r="M320" s="267"/>
      <c r="N320" s="268" t="s">
        <v>22</v>
      </c>
      <c r="O320" s="226" t="s">
        <v>46</v>
      </c>
      <c r="P320" s="227">
        <f>I320+J320</f>
        <v>0</v>
      </c>
      <c r="Q320" s="227">
        <f>ROUND(I320*H320,2)</f>
        <v>0</v>
      </c>
      <c r="R320" s="227">
        <f>ROUND(J320*H320,2)</f>
        <v>0</v>
      </c>
      <c r="S320" s="86"/>
      <c r="T320" s="228">
        <f>S320*H320</f>
        <v>0</v>
      </c>
      <c r="U320" s="228">
        <v>6.0000000000000002E-05</v>
      </c>
      <c r="V320" s="228">
        <f>U320*H320</f>
        <v>0.00030000000000000003</v>
      </c>
      <c r="W320" s="228">
        <v>0</v>
      </c>
      <c r="X320" s="229">
        <f>W320*H320</f>
        <v>0</v>
      </c>
      <c r="Y320" s="40"/>
      <c r="Z320" s="40"/>
      <c r="AA320" s="40"/>
      <c r="AB320" s="40"/>
      <c r="AC320" s="40"/>
      <c r="AD320" s="40"/>
      <c r="AE320" s="40"/>
      <c r="AR320" s="230" t="s">
        <v>258</v>
      </c>
      <c r="AT320" s="230" t="s">
        <v>452</v>
      </c>
      <c r="AU320" s="230" t="s">
        <v>86</v>
      </c>
      <c r="AY320" s="19" t="s">
        <v>211</v>
      </c>
      <c r="BE320" s="231">
        <f>IF(O320="základní",K320,0)</f>
        <v>0</v>
      </c>
      <c r="BF320" s="231">
        <f>IF(O320="snížená",K320,0)</f>
        <v>0</v>
      </c>
      <c r="BG320" s="231">
        <f>IF(O320="zákl. přenesená",K320,0)</f>
        <v>0</v>
      </c>
      <c r="BH320" s="231">
        <f>IF(O320="sníž. přenesená",K320,0)</f>
        <v>0</v>
      </c>
      <c r="BI320" s="231">
        <f>IF(O320="nulová",K320,0)</f>
        <v>0</v>
      </c>
      <c r="BJ320" s="19" t="s">
        <v>84</v>
      </c>
      <c r="BK320" s="231">
        <f>ROUND(P320*H320,2)</f>
        <v>0</v>
      </c>
      <c r="BL320" s="19" t="s">
        <v>218</v>
      </c>
      <c r="BM320" s="230" t="s">
        <v>4016</v>
      </c>
    </row>
    <row r="321" s="2" customFormat="1">
      <c r="A321" s="40"/>
      <c r="B321" s="41"/>
      <c r="C321" s="42"/>
      <c r="D321" s="232" t="s">
        <v>220</v>
      </c>
      <c r="E321" s="42"/>
      <c r="F321" s="233" t="s">
        <v>4015</v>
      </c>
      <c r="G321" s="42"/>
      <c r="H321" s="42"/>
      <c r="I321" s="234"/>
      <c r="J321" s="234"/>
      <c r="K321" s="42"/>
      <c r="L321" s="42"/>
      <c r="M321" s="46"/>
      <c r="N321" s="235"/>
      <c r="O321" s="236"/>
      <c r="P321" s="86"/>
      <c r="Q321" s="86"/>
      <c r="R321" s="86"/>
      <c r="S321" s="86"/>
      <c r="T321" s="86"/>
      <c r="U321" s="86"/>
      <c r="V321" s="86"/>
      <c r="W321" s="86"/>
      <c r="X321" s="87"/>
      <c r="Y321" s="40"/>
      <c r="Z321" s="40"/>
      <c r="AA321" s="40"/>
      <c r="AB321" s="40"/>
      <c r="AC321" s="40"/>
      <c r="AD321" s="40"/>
      <c r="AE321" s="40"/>
      <c r="AT321" s="19" t="s">
        <v>220</v>
      </c>
      <c r="AU321" s="19" t="s">
        <v>86</v>
      </c>
    </row>
    <row r="322" s="2" customFormat="1" ht="24.15" customHeight="1">
      <c r="A322" s="40"/>
      <c r="B322" s="41"/>
      <c r="C322" s="259" t="s">
        <v>3577</v>
      </c>
      <c r="D322" s="259" t="s">
        <v>452</v>
      </c>
      <c r="E322" s="260" t="s">
        <v>4017</v>
      </c>
      <c r="F322" s="261" t="s">
        <v>4018</v>
      </c>
      <c r="G322" s="262" t="s">
        <v>497</v>
      </c>
      <c r="H322" s="263">
        <v>6</v>
      </c>
      <c r="I322" s="264"/>
      <c r="J322" s="265"/>
      <c r="K322" s="266">
        <f>ROUND(P322*H322,2)</f>
        <v>0</v>
      </c>
      <c r="L322" s="261" t="s">
        <v>3568</v>
      </c>
      <c r="M322" s="267"/>
      <c r="N322" s="268" t="s">
        <v>22</v>
      </c>
      <c r="O322" s="226" t="s">
        <v>46</v>
      </c>
      <c r="P322" s="227">
        <f>I322+J322</f>
        <v>0</v>
      </c>
      <c r="Q322" s="227">
        <f>ROUND(I322*H322,2)</f>
        <v>0</v>
      </c>
      <c r="R322" s="227">
        <f>ROUND(J322*H322,2)</f>
        <v>0</v>
      </c>
      <c r="S322" s="86"/>
      <c r="T322" s="228">
        <f>S322*H322</f>
        <v>0</v>
      </c>
      <c r="U322" s="228">
        <v>1.0000000000000001E-05</v>
      </c>
      <c r="V322" s="228">
        <f>U322*H322</f>
        <v>6.0000000000000008E-05</v>
      </c>
      <c r="W322" s="228">
        <v>0</v>
      </c>
      <c r="X322" s="229">
        <f>W322*H322</f>
        <v>0</v>
      </c>
      <c r="Y322" s="40"/>
      <c r="Z322" s="40"/>
      <c r="AA322" s="40"/>
      <c r="AB322" s="40"/>
      <c r="AC322" s="40"/>
      <c r="AD322" s="40"/>
      <c r="AE322" s="40"/>
      <c r="AR322" s="230" t="s">
        <v>258</v>
      </c>
      <c r="AT322" s="230" t="s">
        <v>452</v>
      </c>
      <c r="AU322" s="230" t="s">
        <v>86</v>
      </c>
      <c r="AY322" s="19" t="s">
        <v>211</v>
      </c>
      <c r="BE322" s="231">
        <f>IF(O322="základní",K322,0)</f>
        <v>0</v>
      </c>
      <c r="BF322" s="231">
        <f>IF(O322="snížená",K322,0)</f>
        <v>0</v>
      </c>
      <c r="BG322" s="231">
        <f>IF(O322="zákl. přenesená",K322,0)</f>
        <v>0</v>
      </c>
      <c r="BH322" s="231">
        <f>IF(O322="sníž. přenesená",K322,0)</f>
        <v>0</v>
      </c>
      <c r="BI322" s="231">
        <f>IF(O322="nulová",K322,0)</f>
        <v>0</v>
      </c>
      <c r="BJ322" s="19" t="s">
        <v>84</v>
      </c>
      <c r="BK322" s="231">
        <f>ROUND(P322*H322,2)</f>
        <v>0</v>
      </c>
      <c r="BL322" s="19" t="s">
        <v>218</v>
      </c>
      <c r="BM322" s="230" t="s">
        <v>4019</v>
      </c>
    </row>
    <row r="323" s="2" customFormat="1">
      <c r="A323" s="40"/>
      <c r="B323" s="41"/>
      <c r="C323" s="42"/>
      <c r="D323" s="232" t="s">
        <v>220</v>
      </c>
      <c r="E323" s="42"/>
      <c r="F323" s="233" t="s">
        <v>4018</v>
      </c>
      <c r="G323" s="42"/>
      <c r="H323" s="42"/>
      <c r="I323" s="234"/>
      <c r="J323" s="234"/>
      <c r="K323" s="42"/>
      <c r="L323" s="42"/>
      <c r="M323" s="46"/>
      <c r="N323" s="235"/>
      <c r="O323" s="236"/>
      <c r="P323" s="86"/>
      <c r="Q323" s="86"/>
      <c r="R323" s="86"/>
      <c r="S323" s="86"/>
      <c r="T323" s="86"/>
      <c r="U323" s="86"/>
      <c r="V323" s="86"/>
      <c r="W323" s="86"/>
      <c r="X323" s="87"/>
      <c r="Y323" s="40"/>
      <c r="Z323" s="40"/>
      <c r="AA323" s="40"/>
      <c r="AB323" s="40"/>
      <c r="AC323" s="40"/>
      <c r="AD323" s="40"/>
      <c r="AE323" s="40"/>
      <c r="AT323" s="19" t="s">
        <v>220</v>
      </c>
      <c r="AU323" s="19" t="s">
        <v>86</v>
      </c>
    </row>
    <row r="324" s="2" customFormat="1">
      <c r="A324" s="40"/>
      <c r="B324" s="41"/>
      <c r="C324" s="218" t="s">
        <v>4020</v>
      </c>
      <c r="D324" s="218" t="s">
        <v>213</v>
      </c>
      <c r="E324" s="219" t="s">
        <v>4021</v>
      </c>
      <c r="F324" s="220" t="s">
        <v>4022</v>
      </c>
      <c r="G324" s="221" t="s">
        <v>497</v>
      </c>
      <c r="H324" s="222">
        <v>12</v>
      </c>
      <c r="I324" s="223"/>
      <c r="J324" s="223"/>
      <c r="K324" s="224">
        <f>ROUND(P324*H324,2)</f>
        <v>0</v>
      </c>
      <c r="L324" s="220" t="s">
        <v>3568</v>
      </c>
      <c r="M324" s="46"/>
      <c r="N324" s="225" t="s">
        <v>22</v>
      </c>
      <c r="O324" s="226" t="s">
        <v>46</v>
      </c>
      <c r="P324" s="227">
        <f>I324+J324</f>
        <v>0</v>
      </c>
      <c r="Q324" s="227">
        <f>ROUND(I324*H324,2)</f>
        <v>0</v>
      </c>
      <c r="R324" s="227">
        <f>ROUND(J324*H324,2)</f>
        <v>0</v>
      </c>
      <c r="S324" s="86"/>
      <c r="T324" s="228">
        <f>S324*H324</f>
        <v>0</v>
      </c>
      <c r="U324" s="228">
        <v>0</v>
      </c>
      <c r="V324" s="228">
        <f>U324*H324</f>
        <v>0</v>
      </c>
      <c r="W324" s="228">
        <v>0</v>
      </c>
      <c r="X324" s="229">
        <f>W324*H324</f>
        <v>0</v>
      </c>
      <c r="Y324" s="40"/>
      <c r="Z324" s="40"/>
      <c r="AA324" s="40"/>
      <c r="AB324" s="40"/>
      <c r="AC324" s="40"/>
      <c r="AD324" s="40"/>
      <c r="AE324" s="40"/>
      <c r="AR324" s="230" t="s">
        <v>302</v>
      </c>
      <c r="AT324" s="230" t="s">
        <v>213</v>
      </c>
      <c r="AU324" s="230" t="s">
        <v>86</v>
      </c>
      <c r="AY324" s="19" t="s">
        <v>211</v>
      </c>
      <c r="BE324" s="231">
        <f>IF(O324="základní",K324,0)</f>
        <v>0</v>
      </c>
      <c r="BF324" s="231">
        <f>IF(O324="snížená",K324,0)</f>
        <v>0</v>
      </c>
      <c r="BG324" s="231">
        <f>IF(O324="zákl. přenesená",K324,0)</f>
        <v>0</v>
      </c>
      <c r="BH324" s="231">
        <f>IF(O324="sníž. přenesená",K324,0)</f>
        <v>0</v>
      </c>
      <c r="BI324" s="231">
        <f>IF(O324="nulová",K324,0)</f>
        <v>0</v>
      </c>
      <c r="BJ324" s="19" t="s">
        <v>84</v>
      </c>
      <c r="BK324" s="231">
        <f>ROUND(P324*H324,2)</f>
        <v>0</v>
      </c>
      <c r="BL324" s="19" t="s">
        <v>302</v>
      </c>
      <c r="BM324" s="230" t="s">
        <v>4023</v>
      </c>
    </row>
    <row r="325" s="2" customFormat="1">
      <c r="A325" s="40"/>
      <c r="B325" s="41"/>
      <c r="C325" s="42"/>
      <c r="D325" s="232" t="s">
        <v>220</v>
      </c>
      <c r="E325" s="42"/>
      <c r="F325" s="233" t="s">
        <v>4024</v>
      </c>
      <c r="G325" s="42"/>
      <c r="H325" s="42"/>
      <c r="I325" s="234"/>
      <c r="J325" s="234"/>
      <c r="K325" s="42"/>
      <c r="L325" s="42"/>
      <c r="M325" s="46"/>
      <c r="N325" s="235"/>
      <c r="O325" s="236"/>
      <c r="P325" s="86"/>
      <c r="Q325" s="86"/>
      <c r="R325" s="86"/>
      <c r="S325" s="86"/>
      <c r="T325" s="86"/>
      <c r="U325" s="86"/>
      <c r="V325" s="86"/>
      <c r="W325" s="86"/>
      <c r="X325" s="87"/>
      <c r="Y325" s="40"/>
      <c r="Z325" s="40"/>
      <c r="AA325" s="40"/>
      <c r="AB325" s="40"/>
      <c r="AC325" s="40"/>
      <c r="AD325" s="40"/>
      <c r="AE325" s="40"/>
      <c r="AT325" s="19" t="s">
        <v>220</v>
      </c>
      <c r="AU325" s="19" t="s">
        <v>86</v>
      </c>
    </row>
    <row r="326" s="2" customFormat="1">
      <c r="A326" s="40"/>
      <c r="B326" s="41"/>
      <c r="C326" s="42"/>
      <c r="D326" s="300" t="s">
        <v>3571</v>
      </c>
      <c r="E326" s="42"/>
      <c r="F326" s="301" t="s">
        <v>4025</v>
      </c>
      <c r="G326" s="42"/>
      <c r="H326" s="42"/>
      <c r="I326" s="234"/>
      <c r="J326" s="234"/>
      <c r="K326" s="42"/>
      <c r="L326" s="42"/>
      <c r="M326" s="46"/>
      <c r="N326" s="235"/>
      <c r="O326" s="236"/>
      <c r="P326" s="86"/>
      <c r="Q326" s="86"/>
      <c r="R326" s="86"/>
      <c r="S326" s="86"/>
      <c r="T326" s="86"/>
      <c r="U326" s="86"/>
      <c r="V326" s="86"/>
      <c r="W326" s="86"/>
      <c r="X326" s="87"/>
      <c r="Y326" s="40"/>
      <c r="Z326" s="40"/>
      <c r="AA326" s="40"/>
      <c r="AB326" s="40"/>
      <c r="AC326" s="40"/>
      <c r="AD326" s="40"/>
      <c r="AE326" s="40"/>
      <c r="AT326" s="19" t="s">
        <v>3571</v>
      </c>
      <c r="AU326" s="19" t="s">
        <v>86</v>
      </c>
    </row>
    <row r="327" s="2" customFormat="1" ht="16.5" customHeight="1">
      <c r="A327" s="40"/>
      <c r="B327" s="41"/>
      <c r="C327" s="259" t="s">
        <v>4026</v>
      </c>
      <c r="D327" s="259" t="s">
        <v>452</v>
      </c>
      <c r="E327" s="260" t="s">
        <v>4027</v>
      </c>
      <c r="F327" s="261" t="s">
        <v>4028</v>
      </c>
      <c r="G327" s="262" t="s">
        <v>497</v>
      </c>
      <c r="H327" s="263">
        <v>12</v>
      </c>
      <c r="I327" s="264"/>
      <c r="J327" s="265"/>
      <c r="K327" s="266">
        <f>ROUND(P327*H327,2)</f>
        <v>0</v>
      </c>
      <c r="L327" s="261" t="s">
        <v>22</v>
      </c>
      <c r="M327" s="267"/>
      <c r="N327" s="268" t="s">
        <v>22</v>
      </c>
      <c r="O327" s="226" t="s">
        <v>46</v>
      </c>
      <c r="P327" s="227">
        <f>I327+J327</f>
        <v>0</v>
      </c>
      <c r="Q327" s="227">
        <f>ROUND(I327*H327,2)</f>
        <v>0</v>
      </c>
      <c r="R327" s="227">
        <f>ROUND(J327*H327,2)</f>
        <v>0</v>
      </c>
      <c r="S327" s="86"/>
      <c r="T327" s="228">
        <f>S327*H327</f>
        <v>0</v>
      </c>
      <c r="U327" s="228">
        <v>0</v>
      </c>
      <c r="V327" s="228">
        <f>U327*H327</f>
        <v>0</v>
      </c>
      <c r="W327" s="228">
        <v>0</v>
      </c>
      <c r="X327" s="229">
        <f>W327*H327</f>
        <v>0</v>
      </c>
      <c r="Y327" s="40"/>
      <c r="Z327" s="40"/>
      <c r="AA327" s="40"/>
      <c r="AB327" s="40"/>
      <c r="AC327" s="40"/>
      <c r="AD327" s="40"/>
      <c r="AE327" s="40"/>
      <c r="AR327" s="230" t="s">
        <v>402</v>
      </c>
      <c r="AT327" s="230" t="s">
        <v>452</v>
      </c>
      <c r="AU327" s="230" t="s">
        <v>86</v>
      </c>
      <c r="AY327" s="19" t="s">
        <v>211</v>
      </c>
      <c r="BE327" s="231">
        <f>IF(O327="základní",K327,0)</f>
        <v>0</v>
      </c>
      <c r="BF327" s="231">
        <f>IF(O327="snížená",K327,0)</f>
        <v>0</v>
      </c>
      <c r="BG327" s="231">
        <f>IF(O327="zákl. přenesená",K327,0)</f>
        <v>0</v>
      </c>
      <c r="BH327" s="231">
        <f>IF(O327="sníž. přenesená",K327,0)</f>
        <v>0</v>
      </c>
      <c r="BI327" s="231">
        <f>IF(O327="nulová",K327,0)</f>
        <v>0</v>
      </c>
      <c r="BJ327" s="19" t="s">
        <v>84</v>
      </c>
      <c r="BK327" s="231">
        <f>ROUND(P327*H327,2)</f>
        <v>0</v>
      </c>
      <c r="BL327" s="19" t="s">
        <v>302</v>
      </c>
      <c r="BM327" s="230" t="s">
        <v>4029</v>
      </c>
    </row>
    <row r="328" s="2" customFormat="1">
      <c r="A328" s="40"/>
      <c r="B328" s="41"/>
      <c r="C328" s="42"/>
      <c r="D328" s="232" t="s">
        <v>220</v>
      </c>
      <c r="E328" s="42"/>
      <c r="F328" s="233" t="s">
        <v>4030</v>
      </c>
      <c r="G328" s="42"/>
      <c r="H328" s="42"/>
      <c r="I328" s="234"/>
      <c r="J328" s="234"/>
      <c r="K328" s="42"/>
      <c r="L328" s="42"/>
      <c r="M328" s="46"/>
      <c r="N328" s="235"/>
      <c r="O328" s="236"/>
      <c r="P328" s="86"/>
      <c r="Q328" s="86"/>
      <c r="R328" s="86"/>
      <c r="S328" s="86"/>
      <c r="T328" s="86"/>
      <c r="U328" s="86"/>
      <c r="V328" s="86"/>
      <c r="W328" s="86"/>
      <c r="X328" s="87"/>
      <c r="Y328" s="40"/>
      <c r="Z328" s="40"/>
      <c r="AA328" s="40"/>
      <c r="AB328" s="40"/>
      <c r="AC328" s="40"/>
      <c r="AD328" s="40"/>
      <c r="AE328" s="40"/>
      <c r="AT328" s="19" t="s">
        <v>220</v>
      </c>
      <c r="AU328" s="19" t="s">
        <v>86</v>
      </c>
    </row>
    <row r="329" s="2" customFormat="1">
      <c r="A329" s="40"/>
      <c r="B329" s="41"/>
      <c r="C329" s="42"/>
      <c r="D329" s="232" t="s">
        <v>584</v>
      </c>
      <c r="E329" s="42"/>
      <c r="F329" s="269" t="s">
        <v>4031</v>
      </c>
      <c r="G329" s="42"/>
      <c r="H329" s="42"/>
      <c r="I329" s="234"/>
      <c r="J329" s="234"/>
      <c r="K329" s="42"/>
      <c r="L329" s="42"/>
      <c r="M329" s="46"/>
      <c r="N329" s="235"/>
      <c r="O329" s="236"/>
      <c r="P329" s="86"/>
      <c r="Q329" s="86"/>
      <c r="R329" s="86"/>
      <c r="S329" s="86"/>
      <c r="T329" s="86"/>
      <c r="U329" s="86"/>
      <c r="V329" s="86"/>
      <c r="W329" s="86"/>
      <c r="X329" s="87"/>
      <c r="Y329" s="40"/>
      <c r="Z329" s="40"/>
      <c r="AA329" s="40"/>
      <c r="AB329" s="40"/>
      <c r="AC329" s="40"/>
      <c r="AD329" s="40"/>
      <c r="AE329" s="40"/>
      <c r="AT329" s="19" t="s">
        <v>584</v>
      </c>
      <c r="AU329" s="19" t="s">
        <v>86</v>
      </c>
    </row>
    <row r="330" s="2" customFormat="1" ht="16.5" customHeight="1">
      <c r="A330" s="40"/>
      <c r="B330" s="41"/>
      <c r="C330" s="218" t="s">
        <v>1108</v>
      </c>
      <c r="D330" s="218" t="s">
        <v>213</v>
      </c>
      <c r="E330" s="219" t="s">
        <v>3614</v>
      </c>
      <c r="F330" s="220" t="s">
        <v>3615</v>
      </c>
      <c r="G330" s="221" t="s">
        <v>497</v>
      </c>
      <c r="H330" s="222">
        <v>10</v>
      </c>
      <c r="I330" s="223"/>
      <c r="J330" s="223"/>
      <c r="K330" s="224">
        <f>ROUND(P330*H330,2)</f>
        <v>0</v>
      </c>
      <c r="L330" s="220" t="s">
        <v>22</v>
      </c>
      <c r="M330" s="46"/>
      <c r="N330" s="225" t="s">
        <v>22</v>
      </c>
      <c r="O330" s="226" t="s">
        <v>46</v>
      </c>
      <c r="P330" s="227">
        <f>I330+J330</f>
        <v>0</v>
      </c>
      <c r="Q330" s="227">
        <f>ROUND(I330*H330,2)</f>
        <v>0</v>
      </c>
      <c r="R330" s="227">
        <f>ROUND(J330*H330,2)</f>
        <v>0</v>
      </c>
      <c r="S330" s="86"/>
      <c r="T330" s="228">
        <f>S330*H330</f>
        <v>0</v>
      </c>
      <c r="U330" s="228">
        <v>0</v>
      </c>
      <c r="V330" s="228">
        <f>U330*H330</f>
        <v>0</v>
      </c>
      <c r="W330" s="228">
        <v>0</v>
      </c>
      <c r="X330" s="229">
        <f>W330*H330</f>
        <v>0</v>
      </c>
      <c r="Y330" s="40"/>
      <c r="Z330" s="40"/>
      <c r="AA330" s="40"/>
      <c r="AB330" s="40"/>
      <c r="AC330" s="40"/>
      <c r="AD330" s="40"/>
      <c r="AE330" s="40"/>
      <c r="AR330" s="230" t="s">
        <v>302</v>
      </c>
      <c r="AT330" s="230" t="s">
        <v>213</v>
      </c>
      <c r="AU330" s="230" t="s">
        <v>86</v>
      </c>
      <c r="AY330" s="19" t="s">
        <v>211</v>
      </c>
      <c r="BE330" s="231">
        <f>IF(O330="základní",K330,0)</f>
        <v>0</v>
      </c>
      <c r="BF330" s="231">
        <f>IF(O330="snížená",K330,0)</f>
        <v>0</v>
      </c>
      <c r="BG330" s="231">
        <f>IF(O330="zákl. přenesená",K330,0)</f>
        <v>0</v>
      </c>
      <c r="BH330" s="231">
        <f>IF(O330="sníž. přenesená",K330,0)</f>
        <v>0</v>
      </c>
      <c r="BI330" s="231">
        <f>IF(O330="nulová",K330,0)</f>
        <v>0</v>
      </c>
      <c r="BJ330" s="19" t="s">
        <v>84</v>
      </c>
      <c r="BK330" s="231">
        <f>ROUND(P330*H330,2)</f>
        <v>0</v>
      </c>
      <c r="BL330" s="19" t="s">
        <v>302</v>
      </c>
      <c r="BM330" s="230" t="s">
        <v>4032</v>
      </c>
    </row>
    <row r="331" s="2" customFormat="1">
      <c r="A331" s="40"/>
      <c r="B331" s="41"/>
      <c r="C331" s="42"/>
      <c r="D331" s="232" t="s">
        <v>220</v>
      </c>
      <c r="E331" s="42"/>
      <c r="F331" s="233" t="s">
        <v>3617</v>
      </c>
      <c r="G331" s="42"/>
      <c r="H331" s="42"/>
      <c r="I331" s="234"/>
      <c r="J331" s="234"/>
      <c r="K331" s="42"/>
      <c r="L331" s="42"/>
      <c r="M331" s="46"/>
      <c r="N331" s="235"/>
      <c r="O331" s="236"/>
      <c r="P331" s="86"/>
      <c r="Q331" s="86"/>
      <c r="R331" s="86"/>
      <c r="S331" s="86"/>
      <c r="T331" s="86"/>
      <c r="U331" s="86"/>
      <c r="V331" s="86"/>
      <c r="W331" s="86"/>
      <c r="X331" s="87"/>
      <c r="Y331" s="40"/>
      <c r="Z331" s="40"/>
      <c r="AA331" s="40"/>
      <c r="AB331" s="40"/>
      <c r="AC331" s="40"/>
      <c r="AD331" s="40"/>
      <c r="AE331" s="40"/>
      <c r="AT331" s="19" t="s">
        <v>220</v>
      </c>
      <c r="AU331" s="19" t="s">
        <v>86</v>
      </c>
    </row>
    <row r="332" s="2" customFormat="1" ht="24.15" customHeight="1">
      <c r="A332" s="40"/>
      <c r="B332" s="41"/>
      <c r="C332" s="218" t="s">
        <v>1113</v>
      </c>
      <c r="D332" s="218" t="s">
        <v>213</v>
      </c>
      <c r="E332" s="219" t="s">
        <v>3618</v>
      </c>
      <c r="F332" s="220" t="s">
        <v>3619</v>
      </c>
      <c r="G332" s="221" t="s">
        <v>497</v>
      </c>
      <c r="H332" s="222">
        <v>10</v>
      </c>
      <c r="I332" s="223"/>
      <c r="J332" s="223"/>
      <c r="K332" s="224">
        <f>ROUND(P332*H332,2)</f>
        <v>0</v>
      </c>
      <c r="L332" s="220" t="s">
        <v>22</v>
      </c>
      <c r="M332" s="46"/>
      <c r="N332" s="225" t="s">
        <v>22</v>
      </c>
      <c r="O332" s="226" t="s">
        <v>46</v>
      </c>
      <c r="P332" s="227">
        <f>I332+J332</f>
        <v>0</v>
      </c>
      <c r="Q332" s="227">
        <f>ROUND(I332*H332,2)</f>
        <v>0</v>
      </c>
      <c r="R332" s="227">
        <f>ROUND(J332*H332,2)</f>
        <v>0</v>
      </c>
      <c r="S332" s="86"/>
      <c r="T332" s="228">
        <f>S332*H332</f>
        <v>0</v>
      </c>
      <c r="U332" s="228">
        <v>0</v>
      </c>
      <c r="V332" s="228">
        <f>U332*H332</f>
        <v>0</v>
      </c>
      <c r="W332" s="228">
        <v>0</v>
      </c>
      <c r="X332" s="229">
        <f>W332*H332</f>
        <v>0</v>
      </c>
      <c r="Y332" s="40"/>
      <c r="Z332" s="40"/>
      <c r="AA332" s="40"/>
      <c r="AB332" s="40"/>
      <c r="AC332" s="40"/>
      <c r="AD332" s="40"/>
      <c r="AE332" s="40"/>
      <c r="AR332" s="230" t="s">
        <v>302</v>
      </c>
      <c r="AT332" s="230" t="s">
        <v>213</v>
      </c>
      <c r="AU332" s="230" t="s">
        <v>86</v>
      </c>
      <c r="AY332" s="19" t="s">
        <v>211</v>
      </c>
      <c r="BE332" s="231">
        <f>IF(O332="základní",K332,0)</f>
        <v>0</v>
      </c>
      <c r="BF332" s="231">
        <f>IF(O332="snížená",K332,0)</f>
        <v>0</v>
      </c>
      <c r="BG332" s="231">
        <f>IF(O332="zákl. přenesená",K332,0)</f>
        <v>0</v>
      </c>
      <c r="BH332" s="231">
        <f>IF(O332="sníž. přenesená",K332,0)</f>
        <v>0</v>
      </c>
      <c r="BI332" s="231">
        <f>IF(O332="nulová",K332,0)</f>
        <v>0</v>
      </c>
      <c r="BJ332" s="19" t="s">
        <v>84</v>
      </c>
      <c r="BK332" s="231">
        <f>ROUND(P332*H332,2)</f>
        <v>0</v>
      </c>
      <c r="BL332" s="19" t="s">
        <v>302</v>
      </c>
      <c r="BM332" s="230" t="s">
        <v>4033</v>
      </c>
    </row>
    <row r="333" s="2" customFormat="1">
      <c r="A333" s="40"/>
      <c r="B333" s="41"/>
      <c r="C333" s="42"/>
      <c r="D333" s="232" t="s">
        <v>220</v>
      </c>
      <c r="E333" s="42"/>
      <c r="F333" s="233" t="s">
        <v>3619</v>
      </c>
      <c r="G333" s="42"/>
      <c r="H333" s="42"/>
      <c r="I333" s="234"/>
      <c r="J333" s="234"/>
      <c r="K333" s="42"/>
      <c r="L333" s="42"/>
      <c r="M333" s="46"/>
      <c r="N333" s="235"/>
      <c r="O333" s="236"/>
      <c r="P333" s="86"/>
      <c r="Q333" s="86"/>
      <c r="R333" s="86"/>
      <c r="S333" s="86"/>
      <c r="T333" s="86"/>
      <c r="U333" s="86"/>
      <c r="V333" s="86"/>
      <c r="W333" s="86"/>
      <c r="X333" s="87"/>
      <c r="Y333" s="40"/>
      <c r="Z333" s="40"/>
      <c r="AA333" s="40"/>
      <c r="AB333" s="40"/>
      <c r="AC333" s="40"/>
      <c r="AD333" s="40"/>
      <c r="AE333" s="40"/>
      <c r="AT333" s="19" t="s">
        <v>220</v>
      </c>
      <c r="AU333" s="19" t="s">
        <v>86</v>
      </c>
    </row>
    <row r="334" s="2" customFormat="1" ht="16.5" customHeight="1">
      <c r="A334" s="40"/>
      <c r="B334" s="41"/>
      <c r="C334" s="218" t="s">
        <v>1118</v>
      </c>
      <c r="D334" s="218" t="s">
        <v>213</v>
      </c>
      <c r="E334" s="219" t="s">
        <v>3621</v>
      </c>
      <c r="F334" s="220" t="s">
        <v>3622</v>
      </c>
      <c r="G334" s="221" t="s">
        <v>497</v>
      </c>
      <c r="H334" s="222">
        <v>1</v>
      </c>
      <c r="I334" s="223"/>
      <c r="J334" s="223"/>
      <c r="K334" s="224">
        <f>ROUND(P334*H334,2)</f>
        <v>0</v>
      </c>
      <c r="L334" s="220" t="s">
        <v>22</v>
      </c>
      <c r="M334" s="46"/>
      <c r="N334" s="225" t="s">
        <v>22</v>
      </c>
      <c r="O334" s="226" t="s">
        <v>46</v>
      </c>
      <c r="P334" s="227">
        <f>I334+J334</f>
        <v>0</v>
      </c>
      <c r="Q334" s="227">
        <f>ROUND(I334*H334,2)</f>
        <v>0</v>
      </c>
      <c r="R334" s="227">
        <f>ROUND(J334*H334,2)</f>
        <v>0</v>
      </c>
      <c r="S334" s="86"/>
      <c r="T334" s="228">
        <f>S334*H334</f>
        <v>0</v>
      </c>
      <c r="U334" s="228">
        <v>0</v>
      </c>
      <c r="V334" s="228">
        <f>U334*H334</f>
        <v>0</v>
      </c>
      <c r="W334" s="228">
        <v>0</v>
      </c>
      <c r="X334" s="229">
        <f>W334*H334</f>
        <v>0</v>
      </c>
      <c r="Y334" s="40"/>
      <c r="Z334" s="40"/>
      <c r="AA334" s="40"/>
      <c r="AB334" s="40"/>
      <c r="AC334" s="40"/>
      <c r="AD334" s="40"/>
      <c r="AE334" s="40"/>
      <c r="AR334" s="230" t="s">
        <v>302</v>
      </c>
      <c r="AT334" s="230" t="s">
        <v>213</v>
      </c>
      <c r="AU334" s="230" t="s">
        <v>86</v>
      </c>
      <c r="AY334" s="19" t="s">
        <v>211</v>
      </c>
      <c r="BE334" s="231">
        <f>IF(O334="základní",K334,0)</f>
        <v>0</v>
      </c>
      <c r="BF334" s="231">
        <f>IF(O334="snížená",K334,0)</f>
        <v>0</v>
      </c>
      <c r="BG334" s="231">
        <f>IF(O334="zákl. přenesená",K334,0)</f>
        <v>0</v>
      </c>
      <c r="BH334" s="231">
        <f>IF(O334="sníž. přenesená",K334,0)</f>
        <v>0</v>
      </c>
      <c r="BI334" s="231">
        <f>IF(O334="nulová",K334,0)</f>
        <v>0</v>
      </c>
      <c r="BJ334" s="19" t="s">
        <v>84</v>
      </c>
      <c r="BK334" s="231">
        <f>ROUND(P334*H334,2)</f>
        <v>0</v>
      </c>
      <c r="BL334" s="19" t="s">
        <v>302</v>
      </c>
      <c r="BM334" s="230" t="s">
        <v>4034</v>
      </c>
    </row>
    <row r="335" s="2" customFormat="1">
      <c r="A335" s="40"/>
      <c r="B335" s="41"/>
      <c r="C335" s="42"/>
      <c r="D335" s="232" t="s">
        <v>220</v>
      </c>
      <c r="E335" s="42"/>
      <c r="F335" s="233" t="s">
        <v>3624</v>
      </c>
      <c r="G335" s="42"/>
      <c r="H335" s="42"/>
      <c r="I335" s="234"/>
      <c r="J335" s="234"/>
      <c r="K335" s="42"/>
      <c r="L335" s="42"/>
      <c r="M335" s="46"/>
      <c r="N335" s="235"/>
      <c r="O335" s="236"/>
      <c r="P335" s="86"/>
      <c r="Q335" s="86"/>
      <c r="R335" s="86"/>
      <c r="S335" s="86"/>
      <c r="T335" s="86"/>
      <c r="U335" s="86"/>
      <c r="V335" s="86"/>
      <c r="W335" s="86"/>
      <c r="X335" s="87"/>
      <c r="Y335" s="40"/>
      <c r="Z335" s="40"/>
      <c r="AA335" s="40"/>
      <c r="AB335" s="40"/>
      <c r="AC335" s="40"/>
      <c r="AD335" s="40"/>
      <c r="AE335" s="40"/>
      <c r="AT335" s="19" t="s">
        <v>220</v>
      </c>
      <c r="AU335" s="19" t="s">
        <v>86</v>
      </c>
    </row>
    <row r="336" s="2" customFormat="1" ht="16.5" customHeight="1">
      <c r="A336" s="40"/>
      <c r="B336" s="41"/>
      <c r="C336" s="218" t="s">
        <v>1124</v>
      </c>
      <c r="D336" s="218" t="s">
        <v>213</v>
      </c>
      <c r="E336" s="219" t="s">
        <v>3625</v>
      </c>
      <c r="F336" s="220" t="s">
        <v>3626</v>
      </c>
      <c r="G336" s="221" t="s">
        <v>497</v>
      </c>
      <c r="H336" s="222">
        <v>1</v>
      </c>
      <c r="I336" s="223"/>
      <c r="J336" s="223"/>
      <c r="K336" s="224">
        <f>ROUND(P336*H336,2)</f>
        <v>0</v>
      </c>
      <c r="L336" s="220" t="s">
        <v>22</v>
      </c>
      <c r="M336" s="46"/>
      <c r="N336" s="225" t="s">
        <v>22</v>
      </c>
      <c r="O336" s="226" t="s">
        <v>46</v>
      </c>
      <c r="P336" s="227">
        <f>I336+J336</f>
        <v>0</v>
      </c>
      <c r="Q336" s="227">
        <f>ROUND(I336*H336,2)</f>
        <v>0</v>
      </c>
      <c r="R336" s="227">
        <f>ROUND(J336*H336,2)</f>
        <v>0</v>
      </c>
      <c r="S336" s="86"/>
      <c r="T336" s="228">
        <f>S336*H336</f>
        <v>0</v>
      </c>
      <c r="U336" s="228">
        <v>0</v>
      </c>
      <c r="V336" s="228">
        <f>U336*H336</f>
        <v>0</v>
      </c>
      <c r="W336" s="228">
        <v>0</v>
      </c>
      <c r="X336" s="229">
        <f>W336*H336</f>
        <v>0</v>
      </c>
      <c r="Y336" s="40"/>
      <c r="Z336" s="40"/>
      <c r="AA336" s="40"/>
      <c r="AB336" s="40"/>
      <c r="AC336" s="40"/>
      <c r="AD336" s="40"/>
      <c r="AE336" s="40"/>
      <c r="AR336" s="230" t="s">
        <v>302</v>
      </c>
      <c r="AT336" s="230" t="s">
        <v>213</v>
      </c>
      <c r="AU336" s="230" t="s">
        <v>86</v>
      </c>
      <c r="AY336" s="19" t="s">
        <v>211</v>
      </c>
      <c r="BE336" s="231">
        <f>IF(O336="základní",K336,0)</f>
        <v>0</v>
      </c>
      <c r="BF336" s="231">
        <f>IF(O336="snížená",K336,0)</f>
        <v>0</v>
      </c>
      <c r="BG336" s="231">
        <f>IF(O336="zákl. přenesená",K336,0)</f>
        <v>0</v>
      </c>
      <c r="BH336" s="231">
        <f>IF(O336="sníž. přenesená",K336,0)</f>
        <v>0</v>
      </c>
      <c r="BI336" s="231">
        <f>IF(O336="nulová",K336,0)</f>
        <v>0</v>
      </c>
      <c r="BJ336" s="19" t="s">
        <v>84</v>
      </c>
      <c r="BK336" s="231">
        <f>ROUND(P336*H336,2)</f>
        <v>0</v>
      </c>
      <c r="BL336" s="19" t="s">
        <v>302</v>
      </c>
      <c r="BM336" s="230" t="s">
        <v>4035</v>
      </c>
    </row>
    <row r="337" s="2" customFormat="1">
      <c r="A337" s="40"/>
      <c r="B337" s="41"/>
      <c r="C337" s="42"/>
      <c r="D337" s="232" t="s">
        <v>220</v>
      </c>
      <c r="E337" s="42"/>
      <c r="F337" s="233" t="s">
        <v>3626</v>
      </c>
      <c r="G337" s="42"/>
      <c r="H337" s="42"/>
      <c r="I337" s="234"/>
      <c r="J337" s="234"/>
      <c r="K337" s="42"/>
      <c r="L337" s="42"/>
      <c r="M337" s="46"/>
      <c r="N337" s="235"/>
      <c r="O337" s="236"/>
      <c r="P337" s="86"/>
      <c r="Q337" s="86"/>
      <c r="R337" s="86"/>
      <c r="S337" s="86"/>
      <c r="T337" s="86"/>
      <c r="U337" s="86"/>
      <c r="V337" s="86"/>
      <c r="W337" s="86"/>
      <c r="X337" s="87"/>
      <c r="Y337" s="40"/>
      <c r="Z337" s="40"/>
      <c r="AA337" s="40"/>
      <c r="AB337" s="40"/>
      <c r="AC337" s="40"/>
      <c r="AD337" s="40"/>
      <c r="AE337" s="40"/>
      <c r="AT337" s="19" t="s">
        <v>220</v>
      </c>
      <c r="AU337" s="19" t="s">
        <v>86</v>
      </c>
    </row>
    <row r="338" s="2" customFormat="1">
      <c r="A338" s="40"/>
      <c r="B338" s="41"/>
      <c r="C338" s="218" t="s">
        <v>3581</v>
      </c>
      <c r="D338" s="218" t="s">
        <v>213</v>
      </c>
      <c r="E338" s="219" t="s">
        <v>4036</v>
      </c>
      <c r="F338" s="220" t="s">
        <v>4037</v>
      </c>
      <c r="G338" s="221" t="s">
        <v>497</v>
      </c>
      <c r="H338" s="222">
        <v>24</v>
      </c>
      <c r="I338" s="223"/>
      <c r="J338" s="223"/>
      <c r="K338" s="224">
        <f>ROUND(P338*H338,2)</f>
        <v>0</v>
      </c>
      <c r="L338" s="220" t="s">
        <v>3568</v>
      </c>
      <c r="M338" s="46"/>
      <c r="N338" s="225" t="s">
        <v>22</v>
      </c>
      <c r="O338" s="226" t="s">
        <v>46</v>
      </c>
      <c r="P338" s="227">
        <f>I338+J338</f>
        <v>0</v>
      </c>
      <c r="Q338" s="227">
        <f>ROUND(I338*H338,2)</f>
        <v>0</v>
      </c>
      <c r="R338" s="227">
        <f>ROUND(J338*H338,2)</f>
        <v>0</v>
      </c>
      <c r="S338" s="86"/>
      <c r="T338" s="228">
        <f>S338*H338</f>
        <v>0</v>
      </c>
      <c r="U338" s="228">
        <v>0</v>
      </c>
      <c r="V338" s="228">
        <f>U338*H338</f>
        <v>0</v>
      </c>
      <c r="W338" s="228">
        <v>0.0012999999999999999</v>
      </c>
      <c r="X338" s="229">
        <f>W338*H338</f>
        <v>0.031199999999999999</v>
      </c>
      <c r="Y338" s="40"/>
      <c r="Z338" s="40"/>
      <c r="AA338" s="40"/>
      <c r="AB338" s="40"/>
      <c r="AC338" s="40"/>
      <c r="AD338" s="40"/>
      <c r="AE338" s="40"/>
      <c r="AR338" s="230" t="s">
        <v>302</v>
      </c>
      <c r="AT338" s="230" t="s">
        <v>213</v>
      </c>
      <c r="AU338" s="230" t="s">
        <v>86</v>
      </c>
      <c r="AY338" s="19" t="s">
        <v>211</v>
      </c>
      <c r="BE338" s="231">
        <f>IF(O338="základní",K338,0)</f>
        <v>0</v>
      </c>
      <c r="BF338" s="231">
        <f>IF(O338="snížená",K338,0)</f>
        <v>0</v>
      </c>
      <c r="BG338" s="231">
        <f>IF(O338="zákl. přenesená",K338,0)</f>
        <v>0</v>
      </c>
      <c r="BH338" s="231">
        <f>IF(O338="sníž. přenesená",K338,0)</f>
        <v>0</v>
      </c>
      <c r="BI338" s="231">
        <f>IF(O338="nulová",K338,0)</f>
        <v>0</v>
      </c>
      <c r="BJ338" s="19" t="s">
        <v>84</v>
      </c>
      <c r="BK338" s="231">
        <f>ROUND(P338*H338,2)</f>
        <v>0</v>
      </c>
      <c r="BL338" s="19" t="s">
        <v>302</v>
      </c>
      <c r="BM338" s="230" t="s">
        <v>4038</v>
      </c>
    </row>
    <row r="339" s="2" customFormat="1">
      <c r="A339" s="40"/>
      <c r="B339" s="41"/>
      <c r="C339" s="42"/>
      <c r="D339" s="232" t="s">
        <v>220</v>
      </c>
      <c r="E339" s="42"/>
      <c r="F339" s="233" t="s">
        <v>4039</v>
      </c>
      <c r="G339" s="42"/>
      <c r="H339" s="42"/>
      <c r="I339" s="234"/>
      <c r="J339" s="234"/>
      <c r="K339" s="42"/>
      <c r="L339" s="42"/>
      <c r="M339" s="46"/>
      <c r="N339" s="235"/>
      <c r="O339" s="236"/>
      <c r="P339" s="86"/>
      <c r="Q339" s="86"/>
      <c r="R339" s="86"/>
      <c r="S339" s="86"/>
      <c r="T339" s="86"/>
      <c r="U339" s="86"/>
      <c r="V339" s="86"/>
      <c r="W339" s="86"/>
      <c r="X339" s="87"/>
      <c r="Y339" s="40"/>
      <c r="Z339" s="40"/>
      <c r="AA339" s="40"/>
      <c r="AB339" s="40"/>
      <c r="AC339" s="40"/>
      <c r="AD339" s="40"/>
      <c r="AE339" s="40"/>
      <c r="AT339" s="19" t="s">
        <v>220</v>
      </c>
      <c r="AU339" s="19" t="s">
        <v>86</v>
      </c>
    </row>
    <row r="340" s="2" customFormat="1">
      <c r="A340" s="40"/>
      <c r="B340" s="41"/>
      <c r="C340" s="42"/>
      <c r="D340" s="300" t="s">
        <v>3571</v>
      </c>
      <c r="E340" s="42"/>
      <c r="F340" s="301" t="s">
        <v>4040</v>
      </c>
      <c r="G340" s="42"/>
      <c r="H340" s="42"/>
      <c r="I340" s="234"/>
      <c r="J340" s="234"/>
      <c r="K340" s="42"/>
      <c r="L340" s="42"/>
      <c r="M340" s="46"/>
      <c r="N340" s="235"/>
      <c r="O340" s="236"/>
      <c r="P340" s="86"/>
      <c r="Q340" s="86"/>
      <c r="R340" s="86"/>
      <c r="S340" s="86"/>
      <c r="T340" s="86"/>
      <c r="U340" s="86"/>
      <c r="V340" s="86"/>
      <c r="W340" s="86"/>
      <c r="X340" s="87"/>
      <c r="Y340" s="40"/>
      <c r="Z340" s="40"/>
      <c r="AA340" s="40"/>
      <c r="AB340" s="40"/>
      <c r="AC340" s="40"/>
      <c r="AD340" s="40"/>
      <c r="AE340" s="40"/>
      <c r="AT340" s="19" t="s">
        <v>3571</v>
      </c>
      <c r="AU340" s="19" t="s">
        <v>86</v>
      </c>
    </row>
    <row r="341" s="2" customFormat="1" ht="16.5" customHeight="1">
      <c r="A341" s="40"/>
      <c r="B341" s="41"/>
      <c r="C341" s="218" t="s">
        <v>1130</v>
      </c>
      <c r="D341" s="218" t="s">
        <v>213</v>
      </c>
      <c r="E341" s="219" t="s">
        <v>3628</v>
      </c>
      <c r="F341" s="220" t="s">
        <v>3629</v>
      </c>
      <c r="G341" s="221" t="s">
        <v>497</v>
      </c>
      <c r="H341" s="222">
        <v>1</v>
      </c>
      <c r="I341" s="223"/>
      <c r="J341" s="223"/>
      <c r="K341" s="224">
        <f>ROUND(P341*H341,2)</f>
        <v>0</v>
      </c>
      <c r="L341" s="220" t="s">
        <v>22</v>
      </c>
      <c r="M341" s="46"/>
      <c r="N341" s="225" t="s">
        <v>22</v>
      </c>
      <c r="O341" s="226" t="s">
        <v>46</v>
      </c>
      <c r="P341" s="227">
        <f>I341+J341</f>
        <v>0</v>
      </c>
      <c r="Q341" s="227">
        <f>ROUND(I341*H341,2)</f>
        <v>0</v>
      </c>
      <c r="R341" s="227">
        <f>ROUND(J341*H341,2)</f>
        <v>0</v>
      </c>
      <c r="S341" s="86"/>
      <c r="T341" s="228">
        <f>S341*H341</f>
        <v>0</v>
      </c>
      <c r="U341" s="228">
        <v>0</v>
      </c>
      <c r="V341" s="228">
        <f>U341*H341</f>
        <v>0</v>
      </c>
      <c r="W341" s="228">
        <v>0</v>
      </c>
      <c r="X341" s="229">
        <f>W341*H341</f>
        <v>0</v>
      </c>
      <c r="Y341" s="40"/>
      <c r="Z341" s="40"/>
      <c r="AA341" s="40"/>
      <c r="AB341" s="40"/>
      <c r="AC341" s="40"/>
      <c r="AD341" s="40"/>
      <c r="AE341" s="40"/>
      <c r="AR341" s="230" t="s">
        <v>302</v>
      </c>
      <c r="AT341" s="230" t="s">
        <v>213</v>
      </c>
      <c r="AU341" s="230" t="s">
        <v>86</v>
      </c>
      <c r="AY341" s="19" t="s">
        <v>211</v>
      </c>
      <c r="BE341" s="231">
        <f>IF(O341="základní",K341,0)</f>
        <v>0</v>
      </c>
      <c r="BF341" s="231">
        <f>IF(O341="snížená",K341,0)</f>
        <v>0</v>
      </c>
      <c r="BG341" s="231">
        <f>IF(O341="zákl. přenesená",K341,0)</f>
        <v>0</v>
      </c>
      <c r="BH341" s="231">
        <f>IF(O341="sníž. přenesená",K341,0)</f>
        <v>0</v>
      </c>
      <c r="BI341" s="231">
        <f>IF(O341="nulová",K341,0)</f>
        <v>0</v>
      </c>
      <c r="BJ341" s="19" t="s">
        <v>84</v>
      </c>
      <c r="BK341" s="231">
        <f>ROUND(P341*H341,2)</f>
        <v>0</v>
      </c>
      <c r="BL341" s="19" t="s">
        <v>302</v>
      </c>
      <c r="BM341" s="230" t="s">
        <v>4041</v>
      </c>
    </row>
    <row r="342" s="2" customFormat="1">
      <c r="A342" s="40"/>
      <c r="B342" s="41"/>
      <c r="C342" s="42"/>
      <c r="D342" s="232" t="s">
        <v>220</v>
      </c>
      <c r="E342" s="42"/>
      <c r="F342" s="233" t="s">
        <v>3631</v>
      </c>
      <c r="G342" s="42"/>
      <c r="H342" s="42"/>
      <c r="I342" s="234"/>
      <c r="J342" s="234"/>
      <c r="K342" s="42"/>
      <c r="L342" s="42"/>
      <c r="M342" s="46"/>
      <c r="N342" s="235"/>
      <c r="O342" s="236"/>
      <c r="P342" s="86"/>
      <c r="Q342" s="86"/>
      <c r="R342" s="86"/>
      <c r="S342" s="86"/>
      <c r="T342" s="86"/>
      <c r="U342" s="86"/>
      <c r="V342" s="86"/>
      <c r="W342" s="86"/>
      <c r="X342" s="87"/>
      <c r="Y342" s="40"/>
      <c r="Z342" s="40"/>
      <c r="AA342" s="40"/>
      <c r="AB342" s="40"/>
      <c r="AC342" s="40"/>
      <c r="AD342" s="40"/>
      <c r="AE342" s="40"/>
      <c r="AT342" s="19" t="s">
        <v>220</v>
      </c>
      <c r="AU342" s="19" t="s">
        <v>86</v>
      </c>
    </row>
    <row r="343" s="2" customFormat="1" ht="16.5" customHeight="1">
      <c r="A343" s="40"/>
      <c r="B343" s="41"/>
      <c r="C343" s="218" t="s">
        <v>1133</v>
      </c>
      <c r="D343" s="218" t="s">
        <v>213</v>
      </c>
      <c r="E343" s="219" t="s">
        <v>4042</v>
      </c>
      <c r="F343" s="220" t="s">
        <v>4043</v>
      </c>
      <c r="G343" s="221" t="s">
        <v>345</v>
      </c>
      <c r="H343" s="222">
        <v>100</v>
      </c>
      <c r="I343" s="223"/>
      <c r="J343" s="223"/>
      <c r="K343" s="224">
        <f>ROUND(P343*H343,2)</f>
        <v>0</v>
      </c>
      <c r="L343" s="220" t="s">
        <v>22</v>
      </c>
      <c r="M343" s="46"/>
      <c r="N343" s="225" t="s">
        <v>22</v>
      </c>
      <c r="O343" s="226" t="s">
        <v>46</v>
      </c>
      <c r="P343" s="227">
        <f>I343+J343</f>
        <v>0</v>
      </c>
      <c r="Q343" s="227">
        <f>ROUND(I343*H343,2)</f>
        <v>0</v>
      </c>
      <c r="R343" s="227">
        <f>ROUND(J343*H343,2)</f>
        <v>0</v>
      </c>
      <c r="S343" s="86"/>
      <c r="T343" s="228">
        <f>S343*H343</f>
        <v>0</v>
      </c>
      <c r="U343" s="228">
        <v>0</v>
      </c>
      <c r="V343" s="228">
        <f>U343*H343</f>
        <v>0</v>
      </c>
      <c r="W343" s="228">
        <v>0</v>
      </c>
      <c r="X343" s="229">
        <f>W343*H343</f>
        <v>0</v>
      </c>
      <c r="Y343" s="40"/>
      <c r="Z343" s="40"/>
      <c r="AA343" s="40"/>
      <c r="AB343" s="40"/>
      <c r="AC343" s="40"/>
      <c r="AD343" s="40"/>
      <c r="AE343" s="40"/>
      <c r="AR343" s="230" t="s">
        <v>302</v>
      </c>
      <c r="AT343" s="230" t="s">
        <v>213</v>
      </c>
      <c r="AU343" s="230" t="s">
        <v>86</v>
      </c>
      <c r="AY343" s="19" t="s">
        <v>211</v>
      </c>
      <c r="BE343" s="231">
        <f>IF(O343="základní",K343,0)</f>
        <v>0</v>
      </c>
      <c r="BF343" s="231">
        <f>IF(O343="snížená",K343,0)</f>
        <v>0</v>
      </c>
      <c r="BG343" s="231">
        <f>IF(O343="zákl. přenesená",K343,0)</f>
        <v>0</v>
      </c>
      <c r="BH343" s="231">
        <f>IF(O343="sníž. přenesená",K343,0)</f>
        <v>0</v>
      </c>
      <c r="BI343" s="231">
        <f>IF(O343="nulová",K343,0)</f>
        <v>0</v>
      </c>
      <c r="BJ343" s="19" t="s">
        <v>84</v>
      </c>
      <c r="BK343" s="231">
        <f>ROUND(P343*H343,2)</f>
        <v>0</v>
      </c>
      <c r="BL343" s="19" t="s">
        <v>302</v>
      </c>
      <c r="BM343" s="230" t="s">
        <v>4044</v>
      </c>
    </row>
    <row r="344" s="2" customFormat="1">
      <c r="A344" s="40"/>
      <c r="B344" s="41"/>
      <c r="C344" s="42"/>
      <c r="D344" s="232" t="s">
        <v>220</v>
      </c>
      <c r="E344" s="42"/>
      <c r="F344" s="233" t="s">
        <v>4045</v>
      </c>
      <c r="G344" s="42"/>
      <c r="H344" s="42"/>
      <c r="I344" s="234"/>
      <c r="J344" s="234"/>
      <c r="K344" s="42"/>
      <c r="L344" s="42"/>
      <c r="M344" s="46"/>
      <c r="N344" s="235"/>
      <c r="O344" s="236"/>
      <c r="P344" s="86"/>
      <c r="Q344" s="86"/>
      <c r="R344" s="86"/>
      <c r="S344" s="86"/>
      <c r="T344" s="86"/>
      <c r="U344" s="86"/>
      <c r="V344" s="86"/>
      <c r="W344" s="86"/>
      <c r="X344" s="87"/>
      <c r="Y344" s="40"/>
      <c r="Z344" s="40"/>
      <c r="AA344" s="40"/>
      <c r="AB344" s="40"/>
      <c r="AC344" s="40"/>
      <c r="AD344" s="40"/>
      <c r="AE344" s="40"/>
      <c r="AT344" s="19" t="s">
        <v>220</v>
      </c>
      <c r="AU344" s="19" t="s">
        <v>86</v>
      </c>
    </row>
    <row r="345" s="2" customFormat="1" ht="21.75" customHeight="1">
      <c r="A345" s="40"/>
      <c r="B345" s="41"/>
      <c r="C345" s="218" t="s">
        <v>1135</v>
      </c>
      <c r="D345" s="218" t="s">
        <v>213</v>
      </c>
      <c r="E345" s="219" t="s">
        <v>4046</v>
      </c>
      <c r="F345" s="220" t="s">
        <v>4047</v>
      </c>
      <c r="G345" s="221" t="s">
        <v>345</v>
      </c>
      <c r="H345" s="222">
        <v>100</v>
      </c>
      <c r="I345" s="223"/>
      <c r="J345" s="223"/>
      <c r="K345" s="224">
        <f>ROUND(P345*H345,2)</f>
        <v>0</v>
      </c>
      <c r="L345" s="220" t="s">
        <v>22</v>
      </c>
      <c r="M345" s="46"/>
      <c r="N345" s="225" t="s">
        <v>22</v>
      </c>
      <c r="O345" s="226" t="s">
        <v>46</v>
      </c>
      <c r="P345" s="227">
        <f>I345+J345</f>
        <v>0</v>
      </c>
      <c r="Q345" s="227">
        <f>ROUND(I345*H345,2)</f>
        <v>0</v>
      </c>
      <c r="R345" s="227">
        <f>ROUND(J345*H345,2)</f>
        <v>0</v>
      </c>
      <c r="S345" s="86"/>
      <c r="T345" s="228">
        <f>S345*H345</f>
        <v>0</v>
      </c>
      <c r="U345" s="228">
        <v>0</v>
      </c>
      <c r="V345" s="228">
        <f>U345*H345</f>
        <v>0</v>
      </c>
      <c r="W345" s="228">
        <v>0</v>
      </c>
      <c r="X345" s="229">
        <f>W345*H345</f>
        <v>0</v>
      </c>
      <c r="Y345" s="40"/>
      <c r="Z345" s="40"/>
      <c r="AA345" s="40"/>
      <c r="AB345" s="40"/>
      <c r="AC345" s="40"/>
      <c r="AD345" s="40"/>
      <c r="AE345" s="40"/>
      <c r="AR345" s="230" t="s">
        <v>302</v>
      </c>
      <c r="AT345" s="230" t="s">
        <v>213</v>
      </c>
      <c r="AU345" s="230" t="s">
        <v>86</v>
      </c>
      <c r="AY345" s="19" t="s">
        <v>211</v>
      </c>
      <c r="BE345" s="231">
        <f>IF(O345="základní",K345,0)</f>
        <v>0</v>
      </c>
      <c r="BF345" s="231">
        <f>IF(O345="snížená",K345,0)</f>
        <v>0</v>
      </c>
      <c r="BG345" s="231">
        <f>IF(O345="zákl. přenesená",K345,0)</f>
        <v>0</v>
      </c>
      <c r="BH345" s="231">
        <f>IF(O345="sníž. přenesená",K345,0)</f>
        <v>0</v>
      </c>
      <c r="BI345" s="231">
        <f>IF(O345="nulová",K345,0)</f>
        <v>0</v>
      </c>
      <c r="BJ345" s="19" t="s">
        <v>84</v>
      </c>
      <c r="BK345" s="231">
        <f>ROUND(P345*H345,2)</f>
        <v>0</v>
      </c>
      <c r="BL345" s="19" t="s">
        <v>302</v>
      </c>
      <c r="BM345" s="230" t="s">
        <v>4048</v>
      </c>
    </row>
    <row r="346" s="2" customFormat="1">
      <c r="A346" s="40"/>
      <c r="B346" s="41"/>
      <c r="C346" s="42"/>
      <c r="D346" s="232" t="s">
        <v>220</v>
      </c>
      <c r="E346" s="42"/>
      <c r="F346" s="233" t="s">
        <v>4047</v>
      </c>
      <c r="G346" s="42"/>
      <c r="H346" s="42"/>
      <c r="I346" s="234"/>
      <c r="J346" s="234"/>
      <c r="K346" s="42"/>
      <c r="L346" s="42"/>
      <c r="M346" s="46"/>
      <c r="N346" s="235"/>
      <c r="O346" s="236"/>
      <c r="P346" s="86"/>
      <c r="Q346" s="86"/>
      <c r="R346" s="86"/>
      <c r="S346" s="86"/>
      <c r="T346" s="86"/>
      <c r="U346" s="86"/>
      <c r="V346" s="86"/>
      <c r="W346" s="86"/>
      <c r="X346" s="87"/>
      <c r="Y346" s="40"/>
      <c r="Z346" s="40"/>
      <c r="AA346" s="40"/>
      <c r="AB346" s="40"/>
      <c r="AC346" s="40"/>
      <c r="AD346" s="40"/>
      <c r="AE346" s="40"/>
      <c r="AT346" s="19" t="s">
        <v>220</v>
      </c>
      <c r="AU346" s="19" t="s">
        <v>86</v>
      </c>
    </row>
    <row r="347" s="2" customFormat="1" ht="16.5" customHeight="1">
      <c r="A347" s="40"/>
      <c r="B347" s="41"/>
      <c r="C347" s="218" t="s">
        <v>1140</v>
      </c>
      <c r="D347" s="218" t="s">
        <v>213</v>
      </c>
      <c r="E347" s="219" t="s">
        <v>4042</v>
      </c>
      <c r="F347" s="220" t="s">
        <v>4043</v>
      </c>
      <c r="G347" s="221" t="s">
        <v>345</v>
      </c>
      <c r="H347" s="222">
        <v>100</v>
      </c>
      <c r="I347" s="223"/>
      <c r="J347" s="223"/>
      <c r="K347" s="224">
        <f>ROUND(P347*H347,2)</f>
        <v>0</v>
      </c>
      <c r="L347" s="220" t="s">
        <v>22</v>
      </c>
      <c r="M347" s="46"/>
      <c r="N347" s="225" t="s">
        <v>22</v>
      </c>
      <c r="O347" s="226" t="s">
        <v>46</v>
      </c>
      <c r="P347" s="227">
        <f>I347+J347</f>
        <v>0</v>
      </c>
      <c r="Q347" s="227">
        <f>ROUND(I347*H347,2)</f>
        <v>0</v>
      </c>
      <c r="R347" s="227">
        <f>ROUND(J347*H347,2)</f>
        <v>0</v>
      </c>
      <c r="S347" s="86"/>
      <c r="T347" s="228">
        <f>S347*H347</f>
        <v>0</v>
      </c>
      <c r="U347" s="228">
        <v>0</v>
      </c>
      <c r="V347" s="228">
        <f>U347*H347</f>
        <v>0</v>
      </c>
      <c r="W347" s="228">
        <v>0</v>
      </c>
      <c r="X347" s="229">
        <f>W347*H347</f>
        <v>0</v>
      </c>
      <c r="Y347" s="40"/>
      <c r="Z347" s="40"/>
      <c r="AA347" s="40"/>
      <c r="AB347" s="40"/>
      <c r="AC347" s="40"/>
      <c r="AD347" s="40"/>
      <c r="AE347" s="40"/>
      <c r="AR347" s="230" t="s">
        <v>302</v>
      </c>
      <c r="AT347" s="230" t="s">
        <v>213</v>
      </c>
      <c r="AU347" s="230" t="s">
        <v>86</v>
      </c>
      <c r="AY347" s="19" t="s">
        <v>211</v>
      </c>
      <c r="BE347" s="231">
        <f>IF(O347="základní",K347,0)</f>
        <v>0</v>
      </c>
      <c r="BF347" s="231">
        <f>IF(O347="snížená",K347,0)</f>
        <v>0</v>
      </c>
      <c r="BG347" s="231">
        <f>IF(O347="zákl. přenesená",K347,0)</f>
        <v>0</v>
      </c>
      <c r="BH347" s="231">
        <f>IF(O347="sníž. přenesená",K347,0)</f>
        <v>0</v>
      </c>
      <c r="BI347" s="231">
        <f>IF(O347="nulová",K347,0)</f>
        <v>0</v>
      </c>
      <c r="BJ347" s="19" t="s">
        <v>84</v>
      </c>
      <c r="BK347" s="231">
        <f>ROUND(P347*H347,2)</f>
        <v>0</v>
      </c>
      <c r="BL347" s="19" t="s">
        <v>302</v>
      </c>
      <c r="BM347" s="230" t="s">
        <v>4049</v>
      </c>
    </row>
    <row r="348" s="2" customFormat="1">
      <c r="A348" s="40"/>
      <c r="B348" s="41"/>
      <c r="C348" s="42"/>
      <c r="D348" s="232" t="s">
        <v>220</v>
      </c>
      <c r="E348" s="42"/>
      <c r="F348" s="233" t="s">
        <v>4045</v>
      </c>
      <c r="G348" s="42"/>
      <c r="H348" s="42"/>
      <c r="I348" s="234"/>
      <c r="J348" s="234"/>
      <c r="K348" s="42"/>
      <c r="L348" s="42"/>
      <c r="M348" s="46"/>
      <c r="N348" s="235"/>
      <c r="O348" s="236"/>
      <c r="P348" s="86"/>
      <c r="Q348" s="86"/>
      <c r="R348" s="86"/>
      <c r="S348" s="86"/>
      <c r="T348" s="86"/>
      <c r="U348" s="86"/>
      <c r="V348" s="86"/>
      <c r="W348" s="86"/>
      <c r="X348" s="87"/>
      <c r="Y348" s="40"/>
      <c r="Z348" s="40"/>
      <c r="AA348" s="40"/>
      <c r="AB348" s="40"/>
      <c r="AC348" s="40"/>
      <c r="AD348" s="40"/>
      <c r="AE348" s="40"/>
      <c r="AT348" s="19" t="s">
        <v>220</v>
      </c>
      <c r="AU348" s="19" t="s">
        <v>86</v>
      </c>
    </row>
    <row r="349" s="2" customFormat="1" ht="21.75" customHeight="1">
      <c r="A349" s="40"/>
      <c r="B349" s="41"/>
      <c r="C349" s="218" t="s">
        <v>1143</v>
      </c>
      <c r="D349" s="218" t="s">
        <v>213</v>
      </c>
      <c r="E349" s="219" t="s">
        <v>4050</v>
      </c>
      <c r="F349" s="220" t="s">
        <v>4051</v>
      </c>
      <c r="G349" s="221" t="s">
        <v>345</v>
      </c>
      <c r="H349" s="222">
        <v>100</v>
      </c>
      <c r="I349" s="223"/>
      <c r="J349" s="223"/>
      <c r="K349" s="224">
        <f>ROUND(P349*H349,2)</f>
        <v>0</v>
      </c>
      <c r="L349" s="220" t="s">
        <v>22</v>
      </c>
      <c r="M349" s="46"/>
      <c r="N349" s="225" t="s">
        <v>22</v>
      </c>
      <c r="O349" s="226" t="s">
        <v>46</v>
      </c>
      <c r="P349" s="227">
        <f>I349+J349</f>
        <v>0</v>
      </c>
      <c r="Q349" s="227">
        <f>ROUND(I349*H349,2)</f>
        <v>0</v>
      </c>
      <c r="R349" s="227">
        <f>ROUND(J349*H349,2)</f>
        <v>0</v>
      </c>
      <c r="S349" s="86"/>
      <c r="T349" s="228">
        <f>S349*H349</f>
        <v>0</v>
      </c>
      <c r="U349" s="228">
        <v>0</v>
      </c>
      <c r="V349" s="228">
        <f>U349*H349</f>
        <v>0</v>
      </c>
      <c r="W349" s="228">
        <v>0</v>
      </c>
      <c r="X349" s="229">
        <f>W349*H349</f>
        <v>0</v>
      </c>
      <c r="Y349" s="40"/>
      <c r="Z349" s="40"/>
      <c r="AA349" s="40"/>
      <c r="AB349" s="40"/>
      <c r="AC349" s="40"/>
      <c r="AD349" s="40"/>
      <c r="AE349" s="40"/>
      <c r="AR349" s="230" t="s">
        <v>302</v>
      </c>
      <c r="AT349" s="230" t="s">
        <v>213</v>
      </c>
      <c r="AU349" s="230" t="s">
        <v>86</v>
      </c>
      <c r="AY349" s="19" t="s">
        <v>211</v>
      </c>
      <c r="BE349" s="231">
        <f>IF(O349="základní",K349,0)</f>
        <v>0</v>
      </c>
      <c r="BF349" s="231">
        <f>IF(O349="snížená",K349,0)</f>
        <v>0</v>
      </c>
      <c r="BG349" s="231">
        <f>IF(O349="zákl. přenesená",K349,0)</f>
        <v>0</v>
      </c>
      <c r="BH349" s="231">
        <f>IF(O349="sníž. přenesená",K349,0)</f>
        <v>0</v>
      </c>
      <c r="BI349" s="231">
        <f>IF(O349="nulová",K349,0)</f>
        <v>0</v>
      </c>
      <c r="BJ349" s="19" t="s">
        <v>84</v>
      </c>
      <c r="BK349" s="231">
        <f>ROUND(P349*H349,2)</f>
        <v>0</v>
      </c>
      <c r="BL349" s="19" t="s">
        <v>302</v>
      </c>
      <c r="BM349" s="230" t="s">
        <v>4052</v>
      </c>
    </row>
    <row r="350" s="2" customFormat="1">
      <c r="A350" s="40"/>
      <c r="B350" s="41"/>
      <c r="C350" s="42"/>
      <c r="D350" s="232" t="s">
        <v>220</v>
      </c>
      <c r="E350" s="42"/>
      <c r="F350" s="233" t="s">
        <v>4051</v>
      </c>
      <c r="G350" s="42"/>
      <c r="H350" s="42"/>
      <c r="I350" s="234"/>
      <c r="J350" s="234"/>
      <c r="K350" s="42"/>
      <c r="L350" s="42"/>
      <c r="M350" s="46"/>
      <c r="N350" s="235"/>
      <c r="O350" s="236"/>
      <c r="P350" s="86"/>
      <c r="Q350" s="86"/>
      <c r="R350" s="86"/>
      <c r="S350" s="86"/>
      <c r="T350" s="86"/>
      <c r="U350" s="86"/>
      <c r="V350" s="86"/>
      <c r="W350" s="86"/>
      <c r="X350" s="87"/>
      <c r="Y350" s="40"/>
      <c r="Z350" s="40"/>
      <c r="AA350" s="40"/>
      <c r="AB350" s="40"/>
      <c r="AC350" s="40"/>
      <c r="AD350" s="40"/>
      <c r="AE350" s="40"/>
      <c r="AT350" s="19" t="s">
        <v>220</v>
      </c>
      <c r="AU350" s="19" t="s">
        <v>86</v>
      </c>
    </row>
    <row r="351" s="2" customFormat="1" ht="21.75" customHeight="1">
      <c r="A351" s="40"/>
      <c r="B351" s="41"/>
      <c r="C351" s="218" t="s">
        <v>1148</v>
      </c>
      <c r="D351" s="218" t="s">
        <v>213</v>
      </c>
      <c r="E351" s="219" t="s">
        <v>4053</v>
      </c>
      <c r="F351" s="220" t="s">
        <v>4054</v>
      </c>
      <c r="G351" s="221" t="s">
        <v>497</v>
      </c>
      <c r="H351" s="222">
        <v>20</v>
      </c>
      <c r="I351" s="223"/>
      <c r="J351" s="223"/>
      <c r="K351" s="224">
        <f>ROUND(P351*H351,2)</f>
        <v>0</v>
      </c>
      <c r="L351" s="220" t="s">
        <v>22</v>
      </c>
      <c r="M351" s="46"/>
      <c r="N351" s="225" t="s">
        <v>22</v>
      </c>
      <c r="O351" s="226" t="s">
        <v>46</v>
      </c>
      <c r="P351" s="227">
        <f>I351+J351</f>
        <v>0</v>
      </c>
      <c r="Q351" s="227">
        <f>ROUND(I351*H351,2)</f>
        <v>0</v>
      </c>
      <c r="R351" s="227">
        <f>ROUND(J351*H351,2)</f>
        <v>0</v>
      </c>
      <c r="S351" s="86"/>
      <c r="T351" s="228">
        <f>S351*H351</f>
        <v>0</v>
      </c>
      <c r="U351" s="228">
        <v>0</v>
      </c>
      <c r="V351" s="228">
        <f>U351*H351</f>
        <v>0</v>
      </c>
      <c r="W351" s="228">
        <v>0</v>
      </c>
      <c r="X351" s="229">
        <f>W351*H351</f>
        <v>0</v>
      </c>
      <c r="Y351" s="40"/>
      <c r="Z351" s="40"/>
      <c r="AA351" s="40"/>
      <c r="AB351" s="40"/>
      <c r="AC351" s="40"/>
      <c r="AD351" s="40"/>
      <c r="AE351" s="40"/>
      <c r="AR351" s="230" t="s">
        <v>302</v>
      </c>
      <c r="AT351" s="230" t="s">
        <v>213</v>
      </c>
      <c r="AU351" s="230" t="s">
        <v>86</v>
      </c>
      <c r="AY351" s="19" t="s">
        <v>211</v>
      </c>
      <c r="BE351" s="231">
        <f>IF(O351="základní",K351,0)</f>
        <v>0</v>
      </c>
      <c r="BF351" s="231">
        <f>IF(O351="snížená",K351,0)</f>
        <v>0</v>
      </c>
      <c r="BG351" s="231">
        <f>IF(O351="zákl. přenesená",K351,0)</f>
        <v>0</v>
      </c>
      <c r="BH351" s="231">
        <f>IF(O351="sníž. přenesená",K351,0)</f>
        <v>0</v>
      </c>
      <c r="BI351" s="231">
        <f>IF(O351="nulová",K351,0)</f>
        <v>0</v>
      </c>
      <c r="BJ351" s="19" t="s">
        <v>84</v>
      </c>
      <c r="BK351" s="231">
        <f>ROUND(P351*H351,2)</f>
        <v>0</v>
      </c>
      <c r="BL351" s="19" t="s">
        <v>302</v>
      </c>
      <c r="BM351" s="230" t="s">
        <v>4055</v>
      </c>
    </row>
    <row r="352" s="2" customFormat="1">
      <c r="A352" s="40"/>
      <c r="B352" s="41"/>
      <c r="C352" s="42"/>
      <c r="D352" s="232" t="s">
        <v>220</v>
      </c>
      <c r="E352" s="42"/>
      <c r="F352" s="233" t="s">
        <v>4054</v>
      </c>
      <c r="G352" s="42"/>
      <c r="H352" s="42"/>
      <c r="I352" s="234"/>
      <c r="J352" s="234"/>
      <c r="K352" s="42"/>
      <c r="L352" s="42"/>
      <c r="M352" s="46"/>
      <c r="N352" s="235"/>
      <c r="O352" s="236"/>
      <c r="P352" s="86"/>
      <c r="Q352" s="86"/>
      <c r="R352" s="86"/>
      <c r="S352" s="86"/>
      <c r="T352" s="86"/>
      <c r="U352" s="86"/>
      <c r="V352" s="86"/>
      <c r="W352" s="86"/>
      <c r="X352" s="87"/>
      <c r="Y352" s="40"/>
      <c r="Z352" s="40"/>
      <c r="AA352" s="40"/>
      <c r="AB352" s="40"/>
      <c r="AC352" s="40"/>
      <c r="AD352" s="40"/>
      <c r="AE352" s="40"/>
      <c r="AT352" s="19" t="s">
        <v>220</v>
      </c>
      <c r="AU352" s="19" t="s">
        <v>86</v>
      </c>
    </row>
    <row r="353" s="2" customFormat="1" ht="16.5" customHeight="1">
      <c r="A353" s="40"/>
      <c r="B353" s="41"/>
      <c r="C353" s="218" t="s">
        <v>1153</v>
      </c>
      <c r="D353" s="218" t="s">
        <v>213</v>
      </c>
      <c r="E353" s="219" t="s">
        <v>4056</v>
      </c>
      <c r="F353" s="220" t="s">
        <v>4057</v>
      </c>
      <c r="G353" s="221" t="s">
        <v>497</v>
      </c>
      <c r="H353" s="222">
        <v>10</v>
      </c>
      <c r="I353" s="223"/>
      <c r="J353" s="223"/>
      <c r="K353" s="224">
        <f>ROUND(P353*H353,2)</f>
        <v>0</v>
      </c>
      <c r="L353" s="220" t="s">
        <v>22</v>
      </c>
      <c r="M353" s="46"/>
      <c r="N353" s="225" t="s">
        <v>22</v>
      </c>
      <c r="O353" s="226" t="s">
        <v>46</v>
      </c>
      <c r="P353" s="227">
        <f>I353+J353</f>
        <v>0</v>
      </c>
      <c r="Q353" s="227">
        <f>ROUND(I353*H353,2)</f>
        <v>0</v>
      </c>
      <c r="R353" s="227">
        <f>ROUND(J353*H353,2)</f>
        <v>0</v>
      </c>
      <c r="S353" s="86"/>
      <c r="T353" s="228">
        <f>S353*H353</f>
        <v>0</v>
      </c>
      <c r="U353" s="228">
        <v>0</v>
      </c>
      <c r="V353" s="228">
        <f>U353*H353</f>
        <v>0</v>
      </c>
      <c r="W353" s="228">
        <v>0</v>
      </c>
      <c r="X353" s="229">
        <f>W353*H353</f>
        <v>0</v>
      </c>
      <c r="Y353" s="40"/>
      <c r="Z353" s="40"/>
      <c r="AA353" s="40"/>
      <c r="AB353" s="40"/>
      <c r="AC353" s="40"/>
      <c r="AD353" s="40"/>
      <c r="AE353" s="40"/>
      <c r="AR353" s="230" t="s">
        <v>302</v>
      </c>
      <c r="AT353" s="230" t="s">
        <v>213</v>
      </c>
      <c r="AU353" s="230" t="s">
        <v>86</v>
      </c>
      <c r="AY353" s="19" t="s">
        <v>211</v>
      </c>
      <c r="BE353" s="231">
        <f>IF(O353="základní",K353,0)</f>
        <v>0</v>
      </c>
      <c r="BF353" s="231">
        <f>IF(O353="snížená",K353,0)</f>
        <v>0</v>
      </c>
      <c r="BG353" s="231">
        <f>IF(O353="zákl. přenesená",K353,0)</f>
        <v>0</v>
      </c>
      <c r="BH353" s="231">
        <f>IF(O353="sníž. přenesená",K353,0)</f>
        <v>0</v>
      </c>
      <c r="BI353" s="231">
        <f>IF(O353="nulová",K353,0)</f>
        <v>0</v>
      </c>
      <c r="BJ353" s="19" t="s">
        <v>84</v>
      </c>
      <c r="BK353" s="231">
        <f>ROUND(P353*H353,2)</f>
        <v>0</v>
      </c>
      <c r="BL353" s="19" t="s">
        <v>302</v>
      </c>
      <c r="BM353" s="230" t="s">
        <v>4058</v>
      </c>
    </row>
    <row r="354" s="2" customFormat="1">
      <c r="A354" s="40"/>
      <c r="B354" s="41"/>
      <c r="C354" s="42"/>
      <c r="D354" s="232" t="s">
        <v>220</v>
      </c>
      <c r="E354" s="42"/>
      <c r="F354" s="233" t="s">
        <v>4057</v>
      </c>
      <c r="G354" s="42"/>
      <c r="H354" s="42"/>
      <c r="I354" s="234"/>
      <c r="J354" s="234"/>
      <c r="K354" s="42"/>
      <c r="L354" s="42"/>
      <c r="M354" s="46"/>
      <c r="N354" s="235"/>
      <c r="O354" s="236"/>
      <c r="P354" s="86"/>
      <c r="Q354" s="86"/>
      <c r="R354" s="86"/>
      <c r="S354" s="86"/>
      <c r="T354" s="86"/>
      <c r="U354" s="86"/>
      <c r="V354" s="86"/>
      <c r="W354" s="86"/>
      <c r="X354" s="87"/>
      <c r="Y354" s="40"/>
      <c r="Z354" s="40"/>
      <c r="AA354" s="40"/>
      <c r="AB354" s="40"/>
      <c r="AC354" s="40"/>
      <c r="AD354" s="40"/>
      <c r="AE354" s="40"/>
      <c r="AT354" s="19" t="s">
        <v>220</v>
      </c>
      <c r="AU354" s="19" t="s">
        <v>86</v>
      </c>
    </row>
    <row r="355" s="2" customFormat="1" ht="16.5" customHeight="1">
      <c r="A355" s="40"/>
      <c r="B355" s="41"/>
      <c r="C355" s="218" t="s">
        <v>1159</v>
      </c>
      <c r="D355" s="218" t="s">
        <v>213</v>
      </c>
      <c r="E355" s="219" t="s">
        <v>4059</v>
      </c>
      <c r="F355" s="220" t="s">
        <v>4060</v>
      </c>
      <c r="G355" s="221" t="s">
        <v>497</v>
      </c>
      <c r="H355" s="222">
        <v>10</v>
      </c>
      <c r="I355" s="223"/>
      <c r="J355" s="223"/>
      <c r="K355" s="224">
        <f>ROUND(P355*H355,2)</f>
        <v>0</v>
      </c>
      <c r="L355" s="220" t="s">
        <v>22</v>
      </c>
      <c r="M355" s="46"/>
      <c r="N355" s="225" t="s">
        <v>22</v>
      </c>
      <c r="O355" s="226" t="s">
        <v>46</v>
      </c>
      <c r="P355" s="227">
        <f>I355+J355</f>
        <v>0</v>
      </c>
      <c r="Q355" s="227">
        <f>ROUND(I355*H355,2)</f>
        <v>0</v>
      </c>
      <c r="R355" s="227">
        <f>ROUND(J355*H355,2)</f>
        <v>0</v>
      </c>
      <c r="S355" s="86"/>
      <c r="T355" s="228">
        <f>S355*H355</f>
        <v>0</v>
      </c>
      <c r="U355" s="228">
        <v>0</v>
      </c>
      <c r="V355" s="228">
        <f>U355*H355</f>
        <v>0</v>
      </c>
      <c r="W355" s="228">
        <v>0</v>
      </c>
      <c r="X355" s="229">
        <f>W355*H355</f>
        <v>0</v>
      </c>
      <c r="Y355" s="40"/>
      <c r="Z355" s="40"/>
      <c r="AA355" s="40"/>
      <c r="AB355" s="40"/>
      <c r="AC355" s="40"/>
      <c r="AD355" s="40"/>
      <c r="AE355" s="40"/>
      <c r="AR355" s="230" t="s">
        <v>302</v>
      </c>
      <c r="AT355" s="230" t="s">
        <v>213</v>
      </c>
      <c r="AU355" s="230" t="s">
        <v>86</v>
      </c>
      <c r="AY355" s="19" t="s">
        <v>211</v>
      </c>
      <c r="BE355" s="231">
        <f>IF(O355="základní",K355,0)</f>
        <v>0</v>
      </c>
      <c r="BF355" s="231">
        <f>IF(O355="snížená",K355,0)</f>
        <v>0</v>
      </c>
      <c r="BG355" s="231">
        <f>IF(O355="zákl. přenesená",K355,0)</f>
        <v>0</v>
      </c>
      <c r="BH355" s="231">
        <f>IF(O355="sníž. přenesená",K355,0)</f>
        <v>0</v>
      </c>
      <c r="BI355" s="231">
        <f>IF(O355="nulová",K355,0)</f>
        <v>0</v>
      </c>
      <c r="BJ355" s="19" t="s">
        <v>84</v>
      </c>
      <c r="BK355" s="231">
        <f>ROUND(P355*H355,2)</f>
        <v>0</v>
      </c>
      <c r="BL355" s="19" t="s">
        <v>302</v>
      </c>
      <c r="BM355" s="230" t="s">
        <v>4061</v>
      </c>
    </row>
    <row r="356" s="2" customFormat="1">
      <c r="A356" s="40"/>
      <c r="B356" s="41"/>
      <c r="C356" s="42"/>
      <c r="D356" s="232" t="s">
        <v>220</v>
      </c>
      <c r="E356" s="42"/>
      <c r="F356" s="233" t="s">
        <v>4060</v>
      </c>
      <c r="G356" s="42"/>
      <c r="H356" s="42"/>
      <c r="I356" s="234"/>
      <c r="J356" s="234"/>
      <c r="K356" s="42"/>
      <c r="L356" s="42"/>
      <c r="M356" s="46"/>
      <c r="N356" s="235"/>
      <c r="O356" s="236"/>
      <c r="P356" s="86"/>
      <c r="Q356" s="86"/>
      <c r="R356" s="86"/>
      <c r="S356" s="86"/>
      <c r="T356" s="86"/>
      <c r="U356" s="86"/>
      <c r="V356" s="86"/>
      <c r="W356" s="86"/>
      <c r="X356" s="87"/>
      <c r="Y356" s="40"/>
      <c r="Z356" s="40"/>
      <c r="AA356" s="40"/>
      <c r="AB356" s="40"/>
      <c r="AC356" s="40"/>
      <c r="AD356" s="40"/>
      <c r="AE356" s="40"/>
      <c r="AT356" s="19" t="s">
        <v>220</v>
      </c>
      <c r="AU356" s="19" t="s">
        <v>86</v>
      </c>
    </row>
    <row r="357" s="2" customFormat="1" ht="21.75" customHeight="1">
      <c r="A357" s="40"/>
      <c r="B357" s="41"/>
      <c r="C357" s="218" t="s">
        <v>1162</v>
      </c>
      <c r="D357" s="218" t="s">
        <v>213</v>
      </c>
      <c r="E357" s="219" t="s">
        <v>3632</v>
      </c>
      <c r="F357" s="220" t="s">
        <v>3633</v>
      </c>
      <c r="G357" s="221" t="s">
        <v>497</v>
      </c>
      <c r="H357" s="222">
        <v>20</v>
      </c>
      <c r="I357" s="223"/>
      <c r="J357" s="223"/>
      <c r="K357" s="224">
        <f>ROUND(P357*H357,2)</f>
        <v>0</v>
      </c>
      <c r="L357" s="220" t="s">
        <v>22</v>
      </c>
      <c r="M357" s="46"/>
      <c r="N357" s="225" t="s">
        <v>22</v>
      </c>
      <c r="O357" s="226" t="s">
        <v>46</v>
      </c>
      <c r="P357" s="227">
        <f>I357+J357</f>
        <v>0</v>
      </c>
      <c r="Q357" s="227">
        <f>ROUND(I357*H357,2)</f>
        <v>0</v>
      </c>
      <c r="R357" s="227">
        <f>ROUND(J357*H357,2)</f>
        <v>0</v>
      </c>
      <c r="S357" s="86"/>
      <c r="T357" s="228">
        <f>S357*H357</f>
        <v>0</v>
      </c>
      <c r="U357" s="228">
        <v>0</v>
      </c>
      <c r="V357" s="228">
        <f>U357*H357</f>
        <v>0</v>
      </c>
      <c r="W357" s="228">
        <v>0</v>
      </c>
      <c r="X357" s="229">
        <f>W357*H357</f>
        <v>0</v>
      </c>
      <c r="Y357" s="40"/>
      <c r="Z357" s="40"/>
      <c r="AA357" s="40"/>
      <c r="AB357" s="40"/>
      <c r="AC357" s="40"/>
      <c r="AD357" s="40"/>
      <c r="AE357" s="40"/>
      <c r="AR357" s="230" t="s">
        <v>302</v>
      </c>
      <c r="AT357" s="230" t="s">
        <v>213</v>
      </c>
      <c r="AU357" s="230" t="s">
        <v>86</v>
      </c>
      <c r="AY357" s="19" t="s">
        <v>211</v>
      </c>
      <c r="BE357" s="231">
        <f>IF(O357="základní",K357,0)</f>
        <v>0</v>
      </c>
      <c r="BF357" s="231">
        <f>IF(O357="snížená",K357,0)</f>
        <v>0</v>
      </c>
      <c r="BG357" s="231">
        <f>IF(O357="zákl. přenesená",K357,0)</f>
        <v>0</v>
      </c>
      <c r="BH357" s="231">
        <f>IF(O357="sníž. přenesená",K357,0)</f>
        <v>0</v>
      </c>
      <c r="BI357" s="231">
        <f>IF(O357="nulová",K357,0)</f>
        <v>0</v>
      </c>
      <c r="BJ357" s="19" t="s">
        <v>84</v>
      </c>
      <c r="BK357" s="231">
        <f>ROUND(P357*H357,2)</f>
        <v>0</v>
      </c>
      <c r="BL357" s="19" t="s">
        <v>302</v>
      </c>
      <c r="BM357" s="230" t="s">
        <v>4062</v>
      </c>
    </row>
    <row r="358" s="2" customFormat="1">
      <c r="A358" s="40"/>
      <c r="B358" s="41"/>
      <c r="C358" s="42"/>
      <c r="D358" s="232" t="s">
        <v>220</v>
      </c>
      <c r="E358" s="42"/>
      <c r="F358" s="233" t="s">
        <v>3635</v>
      </c>
      <c r="G358" s="42"/>
      <c r="H358" s="42"/>
      <c r="I358" s="234"/>
      <c r="J358" s="234"/>
      <c r="K358" s="42"/>
      <c r="L358" s="42"/>
      <c r="M358" s="46"/>
      <c r="N358" s="235"/>
      <c r="O358" s="236"/>
      <c r="P358" s="86"/>
      <c r="Q358" s="86"/>
      <c r="R358" s="86"/>
      <c r="S358" s="86"/>
      <c r="T358" s="86"/>
      <c r="U358" s="86"/>
      <c r="V358" s="86"/>
      <c r="W358" s="86"/>
      <c r="X358" s="87"/>
      <c r="Y358" s="40"/>
      <c r="Z358" s="40"/>
      <c r="AA358" s="40"/>
      <c r="AB358" s="40"/>
      <c r="AC358" s="40"/>
      <c r="AD358" s="40"/>
      <c r="AE358" s="40"/>
      <c r="AT358" s="19" t="s">
        <v>220</v>
      </c>
      <c r="AU358" s="19" t="s">
        <v>86</v>
      </c>
    </row>
    <row r="359" s="2" customFormat="1" ht="16.5" customHeight="1">
      <c r="A359" s="40"/>
      <c r="B359" s="41"/>
      <c r="C359" s="218" t="s">
        <v>1164</v>
      </c>
      <c r="D359" s="218" t="s">
        <v>213</v>
      </c>
      <c r="E359" s="219" t="s">
        <v>3636</v>
      </c>
      <c r="F359" s="220" t="s">
        <v>3637</v>
      </c>
      <c r="G359" s="221" t="s">
        <v>497</v>
      </c>
      <c r="H359" s="222">
        <v>20</v>
      </c>
      <c r="I359" s="223"/>
      <c r="J359" s="223"/>
      <c r="K359" s="224">
        <f>ROUND(P359*H359,2)</f>
        <v>0</v>
      </c>
      <c r="L359" s="220" t="s">
        <v>22</v>
      </c>
      <c r="M359" s="46"/>
      <c r="N359" s="225" t="s">
        <v>22</v>
      </c>
      <c r="O359" s="226" t="s">
        <v>46</v>
      </c>
      <c r="P359" s="227">
        <f>I359+J359</f>
        <v>0</v>
      </c>
      <c r="Q359" s="227">
        <f>ROUND(I359*H359,2)</f>
        <v>0</v>
      </c>
      <c r="R359" s="227">
        <f>ROUND(J359*H359,2)</f>
        <v>0</v>
      </c>
      <c r="S359" s="86"/>
      <c r="T359" s="228">
        <f>S359*H359</f>
        <v>0</v>
      </c>
      <c r="U359" s="228">
        <v>0</v>
      </c>
      <c r="V359" s="228">
        <f>U359*H359</f>
        <v>0</v>
      </c>
      <c r="W359" s="228">
        <v>0</v>
      </c>
      <c r="X359" s="229">
        <f>W359*H359</f>
        <v>0</v>
      </c>
      <c r="Y359" s="40"/>
      <c r="Z359" s="40"/>
      <c r="AA359" s="40"/>
      <c r="AB359" s="40"/>
      <c r="AC359" s="40"/>
      <c r="AD359" s="40"/>
      <c r="AE359" s="40"/>
      <c r="AR359" s="230" t="s">
        <v>302</v>
      </c>
      <c r="AT359" s="230" t="s">
        <v>213</v>
      </c>
      <c r="AU359" s="230" t="s">
        <v>86</v>
      </c>
      <c r="AY359" s="19" t="s">
        <v>211</v>
      </c>
      <c r="BE359" s="231">
        <f>IF(O359="základní",K359,0)</f>
        <v>0</v>
      </c>
      <c r="BF359" s="231">
        <f>IF(O359="snížená",K359,0)</f>
        <v>0</v>
      </c>
      <c r="BG359" s="231">
        <f>IF(O359="zákl. přenesená",K359,0)</f>
        <v>0</v>
      </c>
      <c r="BH359" s="231">
        <f>IF(O359="sníž. přenesená",K359,0)</f>
        <v>0</v>
      </c>
      <c r="BI359" s="231">
        <f>IF(O359="nulová",K359,0)</f>
        <v>0</v>
      </c>
      <c r="BJ359" s="19" t="s">
        <v>84</v>
      </c>
      <c r="BK359" s="231">
        <f>ROUND(P359*H359,2)</f>
        <v>0</v>
      </c>
      <c r="BL359" s="19" t="s">
        <v>302</v>
      </c>
      <c r="BM359" s="230" t="s">
        <v>4063</v>
      </c>
    </row>
    <row r="360" s="2" customFormat="1">
      <c r="A360" s="40"/>
      <c r="B360" s="41"/>
      <c r="C360" s="42"/>
      <c r="D360" s="232" t="s">
        <v>220</v>
      </c>
      <c r="E360" s="42"/>
      <c r="F360" s="233" t="s">
        <v>3637</v>
      </c>
      <c r="G360" s="42"/>
      <c r="H360" s="42"/>
      <c r="I360" s="234"/>
      <c r="J360" s="234"/>
      <c r="K360" s="42"/>
      <c r="L360" s="42"/>
      <c r="M360" s="46"/>
      <c r="N360" s="235"/>
      <c r="O360" s="236"/>
      <c r="P360" s="86"/>
      <c r="Q360" s="86"/>
      <c r="R360" s="86"/>
      <c r="S360" s="86"/>
      <c r="T360" s="86"/>
      <c r="U360" s="86"/>
      <c r="V360" s="86"/>
      <c r="W360" s="86"/>
      <c r="X360" s="87"/>
      <c r="Y360" s="40"/>
      <c r="Z360" s="40"/>
      <c r="AA360" s="40"/>
      <c r="AB360" s="40"/>
      <c r="AC360" s="40"/>
      <c r="AD360" s="40"/>
      <c r="AE360" s="40"/>
      <c r="AT360" s="19" t="s">
        <v>220</v>
      </c>
      <c r="AU360" s="19" t="s">
        <v>86</v>
      </c>
    </row>
    <row r="361" s="2" customFormat="1" ht="16.5" customHeight="1">
      <c r="A361" s="40"/>
      <c r="B361" s="41"/>
      <c r="C361" s="218" t="s">
        <v>2205</v>
      </c>
      <c r="D361" s="218" t="s">
        <v>213</v>
      </c>
      <c r="E361" s="219" t="s">
        <v>4064</v>
      </c>
      <c r="F361" s="220" t="s">
        <v>4065</v>
      </c>
      <c r="G361" s="221" t="s">
        <v>497</v>
      </c>
      <c r="H361" s="222">
        <v>8</v>
      </c>
      <c r="I361" s="223"/>
      <c r="J361" s="223"/>
      <c r="K361" s="224">
        <f>ROUND(P361*H361,2)</f>
        <v>0</v>
      </c>
      <c r="L361" s="220" t="s">
        <v>22</v>
      </c>
      <c r="M361" s="46"/>
      <c r="N361" s="225" t="s">
        <v>22</v>
      </c>
      <c r="O361" s="226" t="s">
        <v>46</v>
      </c>
      <c r="P361" s="227">
        <f>I361+J361</f>
        <v>0</v>
      </c>
      <c r="Q361" s="227">
        <f>ROUND(I361*H361,2)</f>
        <v>0</v>
      </c>
      <c r="R361" s="227">
        <f>ROUND(J361*H361,2)</f>
        <v>0</v>
      </c>
      <c r="S361" s="86"/>
      <c r="T361" s="228">
        <f>S361*H361</f>
        <v>0</v>
      </c>
      <c r="U361" s="228">
        <v>0</v>
      </c>
      <c r="V361" s="228">
        <f>U361*H361</f>
        <v>0</v>
      </c>
      <c r="W361" s="228">
        <v>0</v>
      </c>
      <c r="X361" s="229">
        <f>W361*H361</f>
        <v>0</v>
      </c>
      <c r="Y361" s="40"/>
      <c r="Z361" s="40"/>
      <c r="AA361" s="40"/>
      <c r="AB361" s="40"/>
      <c r="AC361" s="40"/>
      <c r="AD361" s="40"/>
      <c r="AE361" s="40"/>
      <c r="AR361" s="230" t="s">
        <v>302</v>
      </c>
      <c r="AT361" s="230" t="s">
        <v>213</v>
      </c>
      <c r="AU361" s="230" t="s">
        <v>86</v>
      </c>
      <c r="AY361" s="19" t="s">
        <v>211</v>
      </c>
      <c r="BE361" s="231">
        <f>IF(O361="základní",K361,0)</f>
        <v>0</v>
      </c>
      <c r="BF361" s="231">
        <f>IF(O361="snížená",K361,0)</f>
        <v>0</v>
      </c>
      <c r="BG361" s="231">
        <f>IF(O361="zákl. přenesená",K361,0)</f>
        <v>0</v>
      </c>
      <c r="BH361" s="231">
        <f>IF(O361="sníž. přenesená",K361,0)</f>
        <v>0</v>
      </c>
      <c r="BI361" s="231">
        <f>IF(O361="nulová",K361,0)</f>
        <v>0</v>
      </c>
      <c r="BJ361" s="19" t="s">
        <v>84</v>
      </c>
      <c r="BK361" s="231">
        <f>ROUND(P361*H361,2)</f>
        <v>0</v>
      </c>
      <c r="BL361" s="19" t="s">
        <v>302</v>
      </c>
      <c r="BM361" s="230" t="s">
        <v>4066</v>
      </c>
    </row>
    <row r="362" s="2" customFormat="1">
      <c r="A362" s="40"/>
      <c r="B362" s="41"/>
      <c r="C362" s="42"/>
      <c r="D362" s="232" t="s">
        <v>220</v>
      </c>
      <c r="E362" s="42"/>
      <c r="F362" s="233" t="s">
        <v>4065</v>
      </c>
      <c r="G362" s="42"/>
      <c r="H362" s="42"/>
      <c r="I362" s="234"/>
      <c r="J362" s="234"/>
      <c r="K362" s="42"/>
      <c r="L362" s="42"/>
      <c r="M362" s="46"/>
      <c r="N362" s="235"/>
      <c r="O362" s="236"/>
      <c r="P362" s="86"/>
      <c r="Q362" s="86"/>
      <c r="R362" s="86"/>
      <c r="S362" s="86"/>
      <c r="T362" s="86"/>
      <c r="U362" s="86"/>
      <c r="V362" s="86"/>
      <c r="W362" s="86"/>
      <c r="X362" s="87"/>
      <c r="Y362" s="40"/>
      <c r="Z362" s="40"/>
      <c r="AA362" s="40"/>
      <c r="AB362" s="40"/>
      <c r="AC362" s="40"/>
      <c r="AD362" s="40"/>
      <c r="AE362" s="40"/>
      <c r="AT362" s="19" t="s">
        <v>220</v>
      </c>
      <c r="AU362" s="19" t="s">
        <v>86</v>
      </c>
    </row>
    <row r="363" s="2" customFormat="1" ht="16.5" customHeight="1">
      <c r="A363" s="40"/>
      <c r="B363" s="41"/>
      <c r="C363" s="218" t="s">
        <v>1167</v>
      </c>
      <c r="D363" s="218" t="s">
        <v>213</v>
      </c>
      <c r="E363" s="219" t="s">
        <v>3639</v>
      </c>
      <c r="F363" s="220" t="s">
        <v>3640</v>
      </c>
      <c r="G363" s="221" t="s">
        <v>497</v>
      </c>
      <c r="H363" s="222">
        <v>34</v>
      </c>
      <c r="I363" s="223"/>
      <c r="J363" s="223"/>
      <c r="K363" s="224">
        <f>ROUND(P363*H363,2)</f>
        <v>0</v>
      </c>
      <c r="L363" s="220" t="s">
        <v>22</v>
      </c>
      <c r="M363" s="46"/>
      <c r="N363" s="225" t="s">
        <v>22</v>
      </c>
      <c r="O363" s="226" t="s">
        <v>46</v>
      </c>
      <c r="P363" s="227">
        <f>I363+J363</f>
        <v>0</v>
      </c>
      <c r="Q363" s="227">
        <f>ROUND(I363*H363,2)</f>
        <v>0</v>
      </c>
      <c r="R363" s="227">
        <f>ROUND(J363*H363,2)</f>
        <v>0</v>
      </c>
      <c r="S363" s="86"/>
      <c r="T363" s="228">
        <f>S363*H363</f>
        <v>0</v>
      </c>
      <c r="U363" s="228">
        <v>0</v>
      </c>
      <c r="V363" s="228">
        <f>U363*H363</f>
        <v>0</v>
      </c>
      <c r="W363" s="228">
        <v>0</v>
      </c>
      <c r="X363" s="229">
        <f>W363*H363</f>
        <v>0</v>
      </c>
      <c r="Y363" s="40"/>
      <c r="Z363" s="40"/>
      <c r="AA363" s="40"/>
      <c r="AB363" s="40"/>
      <c r="AC363" s="40"/>
      <c r="AD363" s="40"/>
      <c r="AE363" s="40"/>
      <c r="AR363" s="230" t="s">
        <v>302</v>
      </c>
      <c r="AT363" s="230" t="s">
        <v>213</v>
      </c>
      <c r="AU363" s="230" t="s">
        <v>86</v>
      </c>
      <c r="AY363" s="19" t="s">
        <v>211</v>
      </c>
      <c r="BE363" s="231">
        <f>IF(O363="základní",K363,0)</f>
        <v>0</v>
      </c>
      <c r="BF363" s="231">
        <f>IF(O363="snížená",K363,0)</f>
        <v>0</v>
      </c>
      <c r="BG363" s="231">
        <f>IF(O363="zákl. přenesená",K363,0)</f>
        <v>0</v>
      </c>
      <c r="BH363" s="231">
        <f>IF(O363="sníž. přenesená",K363,0)</f>
        <v>0</v>
      </c>
      <c r="BI363" s="231">
        <f>IF(O363="nulová",K363,0)</f>
        <v>0</v>
      </c>
      <c r="BJ363" s="19" t="s">
        <v>84</v>
      </c>
      <c r="BK363" s="231">
        <f>ROUND(P363*H363,2)</f>
        <v>0</v>
      </c>
      <c r="BL363" s="19" t="s">
        <v>302</v>
      </c>
      <c r="BM363" s="230" t="s">
        <v>4067</v>
      </c>
    </row>
    <row r="364" s="2" customFormat="1">
      <c r="A364" s="40"/>
      <c r="B364" s="41"/>
      <c r="C364" s="42"/>
      <c r="D364" s="232" t="s">
        <v>220</v>
      </c>
      <c r="E364" s="42"/>
      <c r="F364" s="233" t="s">
        <v>3642</v>
      </c>
      <c r="G364" s="42"/>
      <c r="H364" s="42"/>
      <c r="I364" s="234"/>
      <c r="J364" s="234"/>
      <c r="K364" s="42"/>
      <c r="L364" s="42"/>
      <c r="M364" s="46"/>
      <c r="N364" s="235"/>
      <c r="O364" s="236"/>
      <c r="P364" s="86"/>
      <c r="Q364" s="86"/>
      <c r="R364" s="86"/>
      <c r="S364" s="86"/>
      <c r="T364" s="86"/>
      <c r="U364" s="86"/>
      <c r="V364" s="86"/>
      <c r="W364" s="86"/>
      <c r="X364" s="87"/>
      <c r="Y364" s="40"/>
      <c r="Z364" s="40"/>
      <c r="AA364" s="40"/>
      <c r="AB364" s="40"/>
      <c r="AC364" s="40"/>
      <c r="AD364" s="40"/>
      <c r="AE364" s="40"/>
      <c r="AT364" s="19" t="s">
        <v>220</v>
      </c>
      <c r="AU364" s="19" t="s">
        <v>86</v>
      </c>
    </row>
    <row r="365" s="2" customFormat="1" ht="16.5" customHeight="1">
      <c r="A365" s="40"/>
      <c r="B365" s="41"/>
      <c r="C365" s="218" t="s">
        <v>1173</v>
      </c>
      <c r="D365" s="218" t="s">
        <v>213</v>
      </c>
      <c r="E365" s="219" t="s">
        <v>3643</v>
      </c>
      <c r="F365" s="220" t="s">
        <v>3644</v>
      </c>
      <c r="G365" s="221" t="s">
        <v>497</v>
      </c>
      <c r="H365" s="222">
        <v>34</v>
      </c>
      <c r="I365" s="223"/>
      <c r="J365" s="223"/>
      <c r="K365" s="224">
        <f>ROUND(P365*H365,2)</f>
        <v>0</v>
      </c>
      <c r="L365" s="220" t="s">
        <v>22</v>
      </c>
      <c r="M365" s="46"/>
      <c r="N365" s="225" t="s">
        <v>22</v>
      </c>
      <c r="O365" s="226" t="s">
        <v>46</v>
      </c>
      <c r="P365" s="227">
        <f>I365+J365</f>
        <v>0</v>
      </c>
      <c r="Q365" s="227">
        <f>ROUND(I365*H365,2)</f>
        <v>0</v>
      </c>
      <c r="R365" s="227">
        <f>ROUND(J365*H365,2)</f>
        <v>0</v>
      </c>
      <c r="S365" s="86"/>
      <c r="T365" s="228">
        <f>S365*H365</f>
        <v>0</v>
      </c>
      <c r="U365" s="228">
        <v>0</v>
      </c>
      <c r="V365" s="228">
        <f>U365*H365</f>
        <v>0</v>
      </c>
      <c r="W365" s="228">
        <v>0</v>
      </c>
      <c r="X365" s="229">
        <f>W365*H365</f>
        <v>0</v>
      </c>
      <c r="Y365" s="40"/>
      <c r="Z365" s="40"/>
      <c r="AA365" s="40"/>
      <c r="AB365" s="40"/>
      <c r="AC365" s="40"/>
      <c r="AD365" s="40"/>
      <c r="AE365" s="40"/>
      <c r="AR365" s="230" t="s">
        <v>302</v>
      </c>
      <c r="AT365" s="230" t="s">
        <v>213</v>
      </c>
      <c r="AU365" s="230" t="s">
        <v>86</v>
      </c>
      <c r="AY365" s="19" t="s">
        <v>211</v>
      </c>
      <c r="BE365" s="231">
        <f>IF(O365="základní",K365,0)</f>
        <v>0</v>
      </c>
      <c r="BF365" s="231">
        <f>IF(O365="snížená",K365,0)</f>
        <v>0</v>
      </c>
      <c r="BG365" s="231">
        <f>IF(O365="zákl. přenesená",K365,0)</f>
        <v>0</v>
      </c>
      <c r="BH365" s="231">
        <f>IF(O365="sníž. přenesená",K365,0)</f>
        <v>0</v>
      </c>
      <c r="BI365" s="231">
        <f>IF(O365="nulová",K365,0)</f>
        <v>0</v>
      </c>
      <c r="BJ365" s="19" t="s">
        <v>84</v>
      </c>
      <c r="BK365" s="231">
        <f>ROUND(P365*H365,2)</f>
        <v>0</v>
      </c>
      <c r="BL365" s="19" t="s">
        <v>302</v>
      </c>
      <c r="BM365" s="230" t="s">
        <v>4068</v>
      </c>
    </row>
    <row r="366" s="2" customFormat="1">
      <c r="A366" s="40"/>
      <c r="B366" s="41"/>
      <c r="C366" s="42"/>
      <c r="D366" s="232" t="s">
        <v>220</v>
      </c>
      <c r="E366" s="42"/>
      <c r="F366" s="233" t="s">
        <v>3644</v>
      </c>
      <c r="G366" s="42"/>
      <c r="H366" s="42"/>
      <c r="I366" s="234"/>
      <c r="J366" s="234"/>
      <c r="K366" s="42"/>
      <c r="L366" s="42"/>
      <c r="M366" s="46"/>
      <c r="N366" s="235"/>
      <c r="O366" s="236"/>
      <c r="P366" s="86"/>
      <c r="Q366" s="86"/>
      <c r="R366" s="86"/>
      <c r="S366" s="86"/>
      <c r="T366" s="86"/>
      <c r="U366" s="86"/>
      <c r="V366" s="86"/>
      <c r="W366" s="86"/>
      <c r="X366" s="87"/>
      <c r="Y366" s="40"/>
      <c r="Z366" s="40"/>
      <c r="AA366" s="40"/>
      <c r="AB366" s="40"/>
      <c r="AC366" s="40"/>
      <c r="AD366" s="40"/>
      <c r="AE366" s="40"/>
      <c r="AT366" s="19" t="s">
        <v>220</v>
      </c>
      <c r="AU366" s="19" t="s">
        <v>86</v>
      </c>
    </row>
    <row r="367" s="2" customFormat="1" ht="16.5" customHeight="1">
      <c r="A367" s="40"/>
      <c r="B367" s="41"/>
      <c r="C367" s="218" t="s">
        <v>1176</v>
      </c>
      <c r="D367" s="218" t="s">
        <v>213</v>
      </c>
      <c r="E367" s="219" t="s">
        <v>3646</v>
      </c>
      <c r="F367" s="220" t="s">
        <v>3647</v>
      </c>
      <c r="G367" s="221" t="s">
        <v>497</v>
      </c>
      <c r="H367" s="222">
        <v>1</v>
      </c>
      <c r="I367" s="223"/>
      <c r="J367" s="223"/>
      <c r="K367" s="224">
        <f>ROUND(P367*H367,2)</f>
        <v>0</v>
      </c>
      <c r="L367" s="220" t="s">
        <v>22</v>
      </c>
      <c r="M367" s="46"/>
      <c r="N367" s="225" t="s">
        <v>22</v>
      </c>
      <c r="O367" s="226" t="s">
        <v>46</v>
      </c>
      <c r="P367" s="227">
        <f>I367+J367</f>
        <v>0</v>
      </c>
      <c r="Q367" s="227">
        <f>ROUND(I367*H367,2)</f>
        <v>0</v>
      </c>
      <c r="R367" s="227">
        <f>ROUND(J367*H367,2)</f>
        <v>0</v>
      </c>
      <c r="S367" s="86"/>
      <c r="T367" s="228">
        <f>S367*H367</f>
        <v>0</v>
      </c>
      <c r="U367" s="228">
        <v>0</v>
      </c>
      <c r="V367" s="228">
        <f>U367*H367</f>
        <v>0</v>
      </c>
      <c r="W367" s="228">
        <v>0</v>
      </c>
      <c r="X367" s="229">
        <f>W367*H367</f>
        <v>0</v>
      </c>
      <c r="Y367" s="40"/>
      <c r="Z367" s="40"/>
      <c r="AA367" s="40"/>
      <c r="AB367" s="40"/>
      <c r="AC367" s="40"/>
      <c r="AD367" s="40"/>
      <c r="AE367" s="40"/>
      <c r="AR367" s="230" t="s">
        <v>302</v>
      </c>
      <c r="AT367" s="230" t="s">
        <v>213</v>
      </c>
      <c r="AU367" s="230" t="s">
        <v>86</v>
      </c>
      <c r="AY367" s="19" t="s">
        <v>211</v>
      </c>
      <c r="BE367" s="231">
        <f>IF(O367="základní",K367,0)</f>
        <v>0</v>
      </c>
      <c r="BF367" s="231">
        <f>IF(O367="snížená",K367,0)</f>
        <v>0</v>
      </c>
      <c r="BG367" s="231">
        <f>IF(O367="zákl. přenesená",K367,0)</f>
        <v>0</v>
      </c>
      <c r="BH367" s="231">
        <f>IF(O367="sníž. přenesená",K367,0)</f>
        <v>0</v>
      </c>
      <c r="BI367" s="231">
        <f>IF(O367="nulová",K367,0)</f>
        <v>0</v>
      </c>
      <c r="BJ367" s="19" t="s">
        <v>84</v>
      </c>
      <c r="BK367" s="231">
        <f>ROUND(P367*H367,2)</f>
        <v>0</v>
      </c>
      <c r="BL367" s="19" t="s">
        <v>302</v>
      </c>
      <c r="BM367" s="230" t="s">
        <v>4069</v>
      </c>
    </row>
    <row r="368" s="2" customFormat="1">
      <c r="A368" s="40"/>
      <c r="B368" s="41"/>
      <c r="C368" s="42"/>
      <c r="D368" s="232" t="s">
        <v>220</v>
      </c>
      <c r="E368" s="42"/>
      <c r="F368" s="233" t="s">
        <v>3647</v>
      </c>
      <c r="G368" s="42"/>
      <c r="H368" s="42"/>
      <c r="I368" s="234"/>
      <c r="J368" s="234"/>
      <c r="K368" s="42"/>
      <c r="L368" s="42"/>
      <c r="M368" s="46"/>
      <c r="N368" s="235"/>
      <c r="O368" s="236"/>
      <c r="P368" s="86"/>
      <c r="Q368" s="86"/>
      <c r="R368" s="86"/>
      <c r="S368" s="86"/>
      <c r="T368" s="86"/>
      <c r="U368" s="86"/>
      <c r="V368" s="86"/>
      <c r="W368" s="86"/>
      <c r="X368" s="87"/>
      <c r="Y368" s="40"/>
      <c r="Z368" s="40"/>
      <c r="AA368" s="40"/>
      <c r="AB368" s="40"/>
      <c r="AC368" s="40"/>
      <c r="AD368" s="40"/>
      <c r="AE368" s="40"/>
      <c r="AT368" s="19" t="s">
        <v>220</v>
      </c>
      <c r="AU368" s="19" t="s">
        <v>86</v>
      </c>
    </row>
    <row r="369" s="2" customFormat="1" ht="16.5" customHeight="1">
      <c r="A369" s="40"/>
      <c r="B369" s="41"/>
      <c r="C369" s="218" t="s">
        <v>1180</v>
      </c>
      <c r="D369" s="218" t="s">
        <v>213</v>
      </c>
      <c r="E369" s="219" t="s">
        <v>4070</v>
      </c>
      <c r="F369" s="220" t="s">
        <v>4071</v>
      </c>
      <c r="G369" s="221" t="s">
        <v>497</v>
      </c>
      <c r="H369" s="222">
        <v>10</v>
      </c>
      <c r="I369" s="223"/>
      <c r="J369" s="223"/>
      <c r="K369" s="224">
        <f>ROUND(P369*H369,2)</f>
        <v>0</v>
      </c>
      <c r="L369" s="220" t="s">
        <v>22</v>
      </c>
      <c r="M369" s="46"/>
      <c r="N369" s="225" t="s">
        <v>22</v>
      </c>
      <c r="O369" s="226" t="s">
        <v>46</v>
      </c>
      <c r="P369" s="227">
        <f>I369+J369</f>
        <v>0</v>
      </c>
      <c r="Q369" s="227">
        <f>ROUND(I369*H369,2)</f>
        <v>0</v>
      </c>
      <c r="R369" s="227">
        <f>ROUND(J369*H369,2)</f>
        <v>0</v>
      </c>
      <c r="S369" s="86"/>
      <c r="T369" s="228">
        <f>S369*H369</f>
        <v>0</v>
      </c>
      <c r="U369" s="228">
        <v>0</v>
      </c>
      <c r="V369" s="228">
        <f>U369*H369</f>
        <v>0</v>
      </c>
      <c r="W369" s="228">
        <v>0</v>
      </c>
      <c r="X369" s="229">
        <f>W369*H369</f>
        <v>0</v>
      </c>
      <c r="Y369" s="40"/>
      <c r="Z369" s="40"/>
      <c r="AA369" s="40"/>
      <c r="AB369" s="40"/>
      <c r="AC369" s="40"/>
      <c r="AD369" s="40"/>
      <c r="AE369" s="40"/>
      <c r="AR369" s="230" t="s">
        <v>302</v>
      </c>
      <c r="AT369" s="230" t="s">
        <v>213</v>
      </c>
      <c r="AU369" s="230" t="s">
        <v>86</v>
      </c>
      <c r="AY369" s="19" t="s">
        <v>211</v>
      </c>
      <c r="BE369" s="231">
        <f>IF(O369="základní",K369,0)</f>
        <v>0</v>
      </c>
      <c r="BF369" s="231">
        <f>IF(O369="snížená",K369,0)</f>
        <v>0</v>
      </c>
      <c r="BG369" s="231">
        <f>IF(O369="zákl. přenesená",K369,0)</f>
        <v>0</v>
      </c>
      <c r="BH369" s="231">
        <f>IF(O369="sníž. přenesená",K369,0)</f>
        <v>0</v>
      </c>
      <c r="BI369" s="231">
        <f>IF(O369="nulová",K369,0)</f>
        <v>0</v>
      </c>
      <c r="BJ369" s="19" t="s">
        <v>84</v>
      </c>
      <c r="BK369" s="231">
        <f>ROUND(P369*H369,2)</f>
        <v>0</v>
      </c>
      <c r="BL369" s="19" t="s">
        <v>302</v>
      </c>
      <c r="BM369" s="230" t="s">
        <v>4072</v>
      </c>
    </row>
    <row r="370" s="2" customFormat="1">
      <c r="A370" s="40"/>
      <c r="B370" s="41"/>
      <c r="C370" s="42"/>
      <c r="D370" s="232" t="s">
        <v>220</v>
      </c>
      <c r="E370" s="42"/>
      <c r="F370" s="233" t="s">
        <v>4071</v>
      </c>
      <c r="G370" s="42"/>
      <c r="H370" s="42"/>
      <c r="I370" s="234"/>
      <c r="J370" s="234"/>
      <c r="K370" s="42"/>
      <c r="L370" s="42"/>
      <c r="M370" s="46"/>
      <c r="N370" s="235"/>
      <c r="O370" s="236"/>
      <c r="P370" s="86"/>
      <c r="Q370" s="86"/>
      <c r="R370" s="86"/>
      <c r="S370" s="86"/>
      <c r="T370" s="86"/>
      <c r="U370" s="86"/>
      <c r="V370" s="86"/>
      <c r="W370" s="86"/>
      <c r="X370" s="87"/>
      <c r="Y370" s="40"/>
      <c r="Z370" s="40"/>
      <c r="AA370" s="40"/>
      <c r="AB370" s="40"/>
      <c r="AC370" s="40"/>
      <c r="AD370" s="40"/>
      <c r="AE370" s="40"/>
      <c r="AT370" s="19" t="s">
        <v>220</v>
      </c>
      <c r="AU370" s="19" t="s">
        <v>86</v>
      </c>
    </row>
    <row r="371" s="2" customFormat="1" ht="16.5" customHeight="1">
      <c r="A371" s="40"/>
      <c r="B371" s="41"/>
      <c r="C371" s="218" t="s">
        <v>1183</v>
      </c>
      <c r="D371" s="218" t="s">
        <v>213</v>
      </c>
      <c r="E371" s="219" t="s">
        <v>3649</v>
      </c>
      <c r="F371" s="220" t="s">
        <v>3650</v>
      </c>
      <c r="G371" s="221" t="s">
        <v>345</v>
      </c>
      <c r="H371" s="222">
        <v>200</v>
      </c>
      <c r="I371" s="223"/>
      <c r="J371" s="223"/>
      <c r="K371" s="224">
        <f>ROUND(P371*H371,2)</f>
        <v>0</v>
      </c>
      <c r="L371" s="220" t="s">
        <v>22</v>
      </c>
      <c r="M371" s="46"/>
      <c r="N371" s="225" t="s">
        <v>22</v>
      </c>
      <c r="O371" s="226" t="s">
        <v>46</v>
      </c>
      <c r="P371" s="227">
        <f>I371+J371</f>
        <v>0</v>
      </c>
      <c r="Q371" s="227">
        <f>ROUND(I371*H371,2)</f>
        <v>0</v>
      </c>
      <c r="R371" s="227">
        <f>ROUND(J371*H371,2)</f>
        <v>0</v>
      </c>
      <c r="S371" s="86"/>
      <c r="T371" s="228">
        <f>S371*H371</f>
        <v>0</v>
      </c>
      <c r="U371" s="228">
        <v>0</v>
      </c>
      <c r="V371" s="228">
        <f>U371*H371</f>
        <v>0</v>
      </c>
      <c r="W371" s="228">
        <v>0</v>
      </c>
      <c r="X371" s="229">
        <f>W371*H371</f>
        <v>0</v>
      </c>
      <c r="Y371" s="40"/>
      <c r="Z371" s="40"/>
      <c r="AA371" s="40"/>
      <c r="AB371" s="40"/>
      <c r="AC371" s="40"/>
      <c r="AD371" s="40"/>
      <c r="AE371" s="40"/>
      <c r="AR371" s="230" t="s">
        <v>302</v>
      </c>
      <c r="AT371" s="230" t="s">
        <v>213</v>
      </c>
      <c r="AU371" s="230" t="s">
        <v>86</v>
      </c>
      <c r="AY371" s="19" t="s">
        <v>211</v>
      </c>
      <c r="BE371" s="231">
        <f>IF(O371="základní",K371,0)</f>
        <v>0</v>
      </c>
      <c r="BF371" s="231">
        <f>IF(O371="snížená",K371,0)</f>
        <v>0</v>
      </c>
      <c r="BG371" s="231">
        <f>IF(O371="zákl. přenesená",K371,0)</f>
        <v>0</v>
      </c>
      <c r="BH371" s="231">
        <f>IF(O371="sníž. přenesená",K371,0)</f>
        <v>0</v>
      </c>
      <c r="BI371" s="231">
        <f>IF(O371="nulová",K371,0)</f>
        <v>0</v>
      </c>
      <c r="BJ371" s="19" t="s">
        <v>84</v>
      </c>
      <c r="BK371" s="231">
        <f>ROUND(P371*H371,2)</f>
        <v>0</v>
      </c>
      <c r="BL371" s="19" t="s">
        <v>302</v>
      </c>
      <c r="BM371" s="230" t="s">
        <v>4073</v>
      </c>
    </row>
    <row r="372" s="2" customFormat="1">
      <c r="A372" s="40"/>
      <c r="B372" s="41"/>
      <c r="C372" s="42"/>
      <c r="D372" s="232" t="s">
        <v>220</v>
      </c>
      <c r="E372" s="42"/>
      <c r="F372" s="233" t="s">
        <v>3652</v>
      </c>
      <c r="G372" s="42"/>
      <c r="H372" s="42"/>
      <c r="I372" s="234"/>
      <c r="J372" s="234"/>
      <c r="K372" s="42"/>
      <c r="L372" s="42"/>
      <c r="M372" s="46"/>
      <c r="N372" s="235"/>
      <c r="O372" s="236"/>
      <c r="P372" s="86"/>
      <c r="Q372" s="86"/>
      <c r="R372" s="86"/>
      <c r="S372" s="86"/>
      <c r="T372" s="86"/>
      <c r="U372" s="86"/>
      <c r="V372" s="86"/>
      <c r="W372" s="86"/>
      <c r="X372" s="87"/>
      <c r="Y372" s="40"/>
      <c r="Z372" s="40"/>
      <c r="AA372" s="40"/>
      <c r="AB372" s="40"/>
      <c r="AC372" s="40"/>
      <c r="AD372" s="40"/>
      <c r="AE372" s="40"/>
      <c r="AT372" s="19" t="s">
        <v>220</v>
      </c>
      <c r="AU372" s="19" t="s">
        <v>86</v>
      </c>
    </row>
    <row r="373" s="2" customFormat="1" ht="16.5" customHeight="1">
      <c r="A373" s="40"/>
      <c r="B373" s="41"/>
      <c r="C373" s="218" t="s">
        <v>1186</v>
      </c>
      <c r="D373" s="218" t="s">
        <v>213</v>
      </c>
      <c r="E373" s="219" t="s">
        <v>3653</v>
      </c>
      <c r="F373" s="220" t="s">
        <v>3654</v>
      </c>
      <c r="G373" s="221" t="s">
        <v>345</v>
      </c>
      <c r="H373" s="222">
        <v>200</v>
      </c>
      <c r="I373" s="223"/>
      <c r="J373" s="223"/>
      <c r="K373" s="224">
        <f>ROUND(P373*H373,2)</f>
        <v>0</v>
      </c>
      <c r="L373" s="220" t="s">
        <v>22</v>
      </c>
      <c r="M373" s="46"/>
      <c r="N373" s="225" t="s">
        <v>22</v>
      </c>
      <c r="O373" s="226" t="s">
        <v>46</v>
      </c>
      <c r="P373" s="227">
        <f>I373+J373</f>
        <v>0</v>
      </c>
      <c r="Q373" s="227">
        <f>ROUND(I373*H373,2)</f>
        <v>0</v>
      </c>
      <c r="R373" s="227">
        <f>ROUND(J373*H373,2)</f>
        <v>0</v>
      </c>
      <c r="S373" s="86"/>
      <c r="T373" s="228">
        <f>S373*H373</f>
        <v>0</v>
      </c>
      <c r="U373" s="228">
        <v>0</v>
      </c>
      <c r="V373" s="228">
        <f>U373*H373</f>
        <v>0</v>
      </c>
      <c r="W373" s="228">
        <v>0</v>
      </c>
      <c r="X373" s="229">
        <f>W373*H373</f>
        <v>0</v>
      </c>
      <c r="Y373" s="40"/>
      <c r="Z373" s="40"/>
      <c r="AA373" s="40"/>
      <c r="AB373" s="40"/>
      <c r="AC373" s="40"/>
      <c r="AD373" s="40"/>
      <c r="AE373" s="40"/>
      <c r="AR373" s="230" t="s">
        <v>302</v>
      </c>
      <c r="AT373" s="230" t="s">
        <v>213</v>
      </c>
      <c r="AU373" s="230" t="s">
        <v>86</v>
      </c>
      <c r="AY373" s="19" t="s">
        <v>211</v>
      </c>
      <c r="BE373" s="231">
        <f>IF(O373="základní",K373,0)</f>
        <v>0</v>
      </c>
      <c r="BF373" s="231">
        <f>IF(O373="snížená",K373,0)</f>
        <v>0</v>
      </c>
      <c r="BG373" s="231">
        <f>IF(O373="zákl. přenesená",K373,0)</f>
        <v>0</v>
      </c>
      <c r="BH373" s="231">
        <f>IF(O373="sníž. přenesená",K373,0)</f>
        <v>0</v>
      </c>
      <c r="BI373" s="231">
        <f>IF(O373="nulová",K373,0)</f>
        <v>0</v>
      </c>
      <c r="BJ373" s="19" t="s">
        <v>84</v>
      </c>
      <c r="BK373" s="231">
        <f>ROUND(P373*H373,2)</f>
        <v>0</v>
      </c>
      <c r="BL373" s="19" t="s">
        <v>302</v>
      </c>
      <c r="BM373" s="230" t="s">
        <v>4074</v>
      </c>
    </row>
    <row r="374" s="2" customFormat="1">
      <c r="A374" s="40"/>
      <c r="B374" s="41"/>
      <c r="C374" s="42"/>
      <c r="D374" s="232" t="s">
        <v>220</v>
      </c>
      <c r="E374" s="42"/>
      <c r="F374" s="233" t="s">
        <v>3654</v>
      </c>
      <c r="G374" s="42"/>
      <c r="H374" s="42"/>
      <c r="I374" s="234"/>
      <c r="J374" s="234"/>
      <c r="K374" s="42"/>
      <c r="L374" s="42"/>
      <c r="M374" s="46"/>
      <c r="N374" s="235"/>
      <c r="O374" s="236"/>
      <c r="P374" s="86"/>
      <c r="Q374" s="86"/>
      <c r="R374" s="86"/>
      <c r="S374" s="86"/>
      <c r="T374" s="86"/>
      <c r="U374" s="86"/>
      <c r="V374" s="86"/>
      <c r="W374" s="86"/>
      <c r="X374" s="87"/>
      <c r="Y374" s="40"/>
      <c r="Z374" s="40"/>
      <c r="AA374" s="40"/>
      <c r="AB374" s="40"/>
      <c r="AC374" s="40"/>
      <c r="AD374" s="40"/>
      <c r="AE374" s="40"/>
      <c r="AT374" s="19" t="s">
        <v>220</v>
      </c>
      <c r="AU374" s="19" t="s">
        <v>86</v>
      </c>
    </row>
    <row r="375" s="2" customFormat="1" ht="21.75" customHeight="1">
      <c r="A375" s="40"/>
      <c r="B375" s="41"/>
      <c r="C375" s="218" t="s">
        <v>1188</v>
      </c>
      <c r="D375" s="218" t="s">
        <v>213</v>
      </c>
      <c r="E375" s="219" t="s">
        <v>3656</v>
      </c>
      <c r="F375" s="220" t="s">
        <v>3657</v>
      </c>
      <c r="G375" s="221" t="s">
        <v>345</v>
      </c>
      <c r="H375" s="222">
        <v>15</v>
      </c>
      <c r="I375" s="223"/>
      <c r="J375" s="223"/>
      <c r="K375" s="224">
        <f>ROUND(P375*H375,2)</f>
        <v>0</v>
      </c>
      <c r="L375" s="220" t="s">
        <v>22</v>
      </c>
      <c r="M375" s="46"/>
      <c r="N375" s="225" t="s">
        <v>22</v>
      </c>
      <c r="O375" s="226" t="s">
        <v>46</v>
      </c>
      <c r="P375" s="227">
        <f>I375+J375</f>
        <v>0</v>
      </c>
      <c r="Q375" s="227">
        <f>ROUND(I375*H375,2)</f>
        <v>0</v>
      </c>
      <c r="R375" s="227">
        <f>ROUND(J375*H375,2)</f>
        <v>0</v>
      </c>
      <c r="S375" s="86"/>
      <c r="T375" s="228">
        <f>S375*H375</f>
        <v>0</v>
      </c>
      <c r="U375" s="228">
        <v>0</v>
      </c>
      <c r="V375" s="228">
        <f>U375*H375</f>
        <v>0</v>
      </c>
      <c r="W375" s="228">
        <v>0</v>
      </c>
      <c r="X375" s="229">
        <f>W375*H375</f>
        <v>0</v>
      </c>
      <c r="Y375" s="40"/>
      <c r="Z375" s="40"/>
      <c r="AA375" s="40"/>
      <c r="AB375" s="40"/>
      <c r="AC375" s="40"/>
      <c r="AD375" s="40"/>
      <c r="AE375" s="40"/>
      <c r="AR375" s="230" t="s">
        <v>302</v>
      </c>
      <c r="AT375" s="230" t="s">
        <v>213</v>
      </c>
      <c r="AU375" s="230" t="s">
        <v>86</v>
      </c>
      <c r="AY375" s="19" t="s">
        <v>211</v>
      </c>
      <c r="BE375" s="231">
        <f>IF(O375="základní",K375,0)</f>
        <v>0</v>
      </c>
      <c r="BF375" s="231">
        <f>IF(O375="snížená",K375,0)</f>
        <v>0</v>
      </c>
      <c r="BG375" s="231">
        <f>IF(O375="zákl. přenesená",K375,0)</f>
        <v>0</v>
      </c>
      <c r="BH375" s="231">
        <f>IF(O375="sníž. přenesená",K375,0)</f>
        <v>0</v>
      </c>
      <c r="BI375" s="231">
        <f>IF(O375="nulová",K375,0)</f>
        <v>0</v>
      </c>
      <c r="BJ375" s="19" t="s">
        <v>84</v>
      </c>
      <c r="BK375" s="231">
        <f>ROUND(P375*H375,2)</f>
        <v>0</v>
      </c>
      <c r="BL375" s="19" t="s">
        <v>302</v>
      </c>
      <c r="BM375" s="230" t="s">
        <v>4075</v>
      </c>
    </row>
    <row r="376" s="2" customFormat="1">
      <c r="A376" s="40"/>
      <c r="B376" s="41"/>
      <c r="C376" s="42"/>
      <c r="D376" s="232" t="s">
        <v>220</v>
      </c>
      <c r="E376" s="42"/>
      <c r="F376" s="233" t="s">
        <v>3659</v>
      </c>
      <c r="G376" s="42"/>
      <c r="H376" s="42"/>
      <c r="I376" s="234"/>
      <c r="J376" s="234"/>
      <c r="K376" s="42"/>
      <c r="L376" s="42"/>
      <c r="M376" s="46"/>
      <c r="N376" s="235"/>
      <c r="O376" s="236"/>
      <c r="P376" s="86"/>
      <c r="Q376" s="86"/>
      <c r="R376" s="86"/>
      <c r="S376" s="86"/>
      <c r="T376" s="86"/>
      <c r="U376" s="86"/>
      <c r="V376" s="86"/>
      <c r="W376" s="86"/>
      <c r="X376" s="87"/>
      <c r="Y376" s="40"/>
      <c r="Z376" s="40"/>
      <c r="AA376" s="40"/>
      <c r="AB376" s="40"/>
      <c r="AC376" s="40"/>
      <c r="AD376" s="40"/>
      <c r="AE376" s="40"/>
      <c r="AT376" s="19" t="s">
        <v>220</v>
      </c>
      <c r="AU376" s="19" t="s">
        <v>86</v>
      </c>
    </row>
    <row r="377" s="2" customFormat="1" ht="16.5" customHeight="1">
      <c r="A377" s="40"/>
      <c r="B377" s="41"/>
      <c r="C377" s="218" t="s">
        <v>1194</v>
      </c>
      <c r="D377" s="218" t="s">
        <v>213</v>
      </c>
      <c r="E377" s="219" t="s">
        <v>3660</v>
      </c>
      <c r="F377" s="220" t="s">
        <v>3661</v>
      </c>
      <c r="G377" s="221" t="s">
        <v>345</v>
      </c>
      <c r="H377" s="222">
        <v>15</v>
      </c>
      <c r="I377" s="223"/>
      <c r="J377" s="223"/>
      <c r="K377" s="224">
        <f>ROUND(P377*H377,2)</f>
        <v>0</v>
      </c>
      <c r="L377" s="220" t="s">
        <v>22</v>
      </c>
      <c r="M377" s="46"/>
      <c r="N377" s="225" t="s">
        <v>22</v>
      </c>
      <c r="O377" s="226" t="s">
        <v>46</v>
      </c>
      <c r="P377" s="227">
        <f>I377+J377</f>
        <v>0</v>
      </c>
      <c r="Q377" s="227">
        <f>ROUND(I377*H377,2)</f>
        <v>0</v>
      </c>
      <c r="R377" s="227">
        <f>ROUND(J377*H377,2)</f>
        <v>0</v>
      </c>
      <c r="S377" s="86"/>
      <c r="T377" s="228">
        <f>S377*H377</f>
        <v>0</v>
      </c>
      <c r="U377" s="228">
        <v>0</v>
      </c>
      <c r="V377" s="228">
        <f>U377*H377</f>
        <v>0</v>
      </c>
      <c r="W377" s="228">
        <v>0</v>
      </c>
      <c r="X377" s="229">
        <f>W377*H377</f>
        <v>0</v>
      </c>
      <c r="Y377" s="40"/>
      <c r="Z377" s="40"/>
      <c r="AA377" s="40"/>
      <c r="AB377" s="40"/>
      <c r="AC377" s="40"/>
      <c r="AD377" s="40"/>
      <c r="AE377" s="40"/>
      <c r="AR377" s="230" t="s">
        <v>302</v>
      </c>
      <c r="AT377" s="230" t="s">
        <v>213</v>
      </c>
      <c r="AU377" s="230" t="s">
        <v>86</v>
      </c>
      <c r="AY377" s="19" t="s">
        <v>211</v>
      </c>
      <c r="BE377" s="231">
        <f>IF(O377="základní",K377,0)</f>
        <v>0</v>
      </c>
      <c r="BF377" s="231">
        <f>IF(O377="snížená",K377,0)</f>
        <v>0</v>
      </c>
      <c r="BG377" s="231">
        <f>IF(O377="zákl. přenesená",K377,0)</f>
        <v>0</v>
      </c>
      <c r="BH377" s="231">
        <f>IF(O377="sníž. přenesená",K377,0)</f>
        <v>0</v>
      </c>
      <c r="BI377" s="231">
        <f>IF(O377="nulová",K377,0)</f>
        <v>0</v>
      </c>
      <c r="BJ377" s="19" t="s">
        <v>84</v>
      </c>
      <c r="BK377" s="231">
        <f>ROUND(P377*H377,2)</f>
        <v>0</v>
      </c>
      <c r="BL377" s="19" t="s">
        <v>302</v>
      </c>
      <c r="BM377" s="230" t="s">
        <v>4076</v>
      </c>
    </row>
    <row r="378" s="2" customFormat="1">
      <c r="A378" s="40"/>
      <c r="B378" s="41"/>
      <c r="C378" s="42"/>
      <c r="D378" s="232" t="s">
        <v>220</v>
      </c>
      <c r="E378" s="42"/>
      <c r="F378" s="233" t="s">
        <v>3661</v>
      </c>
      <c r="G378" s="42"/>
      <c r="H378" s="42"/>
      <c r="I378" s="234"/>
      <c r="J378" s="234"/>
      <c r="K378" s="42"/>
      <c r="L378" s="42"/>
      <c r="M378" s="46"/>
      <c r="N378" s="235"/>
      <c r="O378" s="236"/>
      <c r="P378" s="86"/>
      <c r="Q378" s="86"/>
      <c r="R378" s="86"/>
      <c r="S378" s="86"/>
      <c r="T378" s="86"/>
      <c r="U378" s="86"/>
      <c r="V378" s="86"/>
      <c r="W378" s="86"/>
      <c r="X378" s="87"/>
      <c r="Y378" s="40"/>
      <c r="Z378" s="40"/>
      <c r="AA378" s="40"/>
      <c r="AB378" s="40"/>
      <c r="AC378" s="40"/>
      <c r="AD378" s="40"/>
      <c r="AE378" s="40"/>
      <c r="AT378" s="19" t="s">
        <v>220</v>
      </c>
      <c r="AU378" s="19" t="s">
        <v>86</v>
      </c>
    </row>
    <row r="379" s="2" customFormat="1" ht="16.5" customHeight="1">
      <c r="A379" s="40"/>
      <c r="B379" s="41"/>
      <c r="C379" s="218" t="s">
        <v>1200</v>
      </c>
      <c r="D379" s="218" t="s">
        <v>213</v>
      </c>
      <c r="E379" s="219" t="s">
        <v>3663</v>
      </c>
      <c r="F379" s="220" t="s">
        <v>3664</v>
      </c>
      <c r="G379" s="221" t="s">
        <v>345</v>
      </c>
      <c r="H379" s="222">
        <v>150</v>
      </c>
      <c r="I379" s="223"/>
      <c r="J379" s="223"/>
      <c r="K379" s="224">
        <f>ROUND(P379*H379,2)</f>
        <v>0</v>
      </c>
      <c r="L379" s="220" t="s">
        <v>22</v>
      </c>
      <c r="M379" s="46"/>
      <c r="N379" s="225" t="s">
        <v>22</v>
      </c>
      <c r="O379" s="226" t="s">
        <v>46</v>
      </c>
      <c r="P379" s="227">
        <f>I379+J379</f>
        <v>0</v>
      </c>
      <c r="Q379" s="227">
        <f>ROUND(I379*H379,2)</f>
        <v>0</v>
      </c>
      <c r="R379" s="227">
        <f>ROUND(J379*H379,2)</f>
        <v>0</v>
      </c>
      <c r="S379" s="86"/>
      <c r="T379" s="228">
        <f>S379*H379</f>
        <v>0</v>
      </c>
      <c r="U379" s="228">
        <v>0</v>
      </c>
      <c r="V379" s="228">
        <f>U379*H379</f>
        <v>0</v>
      </c>
      <c r="W379" s="228">
        <v>0</v>
      </c>
      <c r="X379" s="229">
        <f>W379*H379</f>
        <v>0</v>
      </c>
      <c r="Y379" s="40"/>
      <c r="Z379" s="40"/>
      <c r="AA379" s="40"/>
      <c r="AB379" s="40"/>
      <c r="AC379" s="40"/>
      <c r="AD379" s="40"/>
      <c r="AE379" s="40"/>
      <c r="AR379" s="230" t="s">
        <v>302</v>
      </c>
      <c r="AT379" s="230" t="s">
        <v>213</v>
      </c>
      <c r="AU379" s="230" t="s">
        <v>86</v>
      </c>
      <c r="AY379" s="19" t="s">
        <v>211</v>
      </c>
      <c r="BE379" s="231">
        <f>IF(O379="základní",K379,0)</f>
        <v>0</v>
      </c>
      <c r="BF379" s="231">
        <f>IF(O379="snížená",K379,0)</f>
        <v>0</v>
      </c>
      <c r="BG379" s="231">
        <f>IF(O379="zákl. přenesená",K379,0)</f>
        <v>0</v>
      </c>
      <c r="BH379" s="231">
        <f>IF(O379="sníž. přenesená",K379,0)</f>
        <v>0</v>
      </c>
      <c r="BI379" s="231">
        <f>IF(O379="nulová",K379,0)</f>
        <v>0</v>
      </c>
      <c r="BJ379" s="19" t="s">
        <v>84</v>
      </c>
      <c r="BK379" s="231">
        <f>ROUND(P379*H379,2)</f>
        <v>0</v>
      </c>
      <c r="BL379" s="19" t="s">
        <v>302</v>
      </c>
      <c r="BM379" s="230" t="s">
        <v>4077</v>
      </c>
    </row>
    <row r="380" s="2" customFormat="1">
      <c r="A380" s="40"/>
      <c r="B380" s="41"/>
      <c r="C380" s="42"/>
      <c r="D380" s="232" t="s">
        <v>220</v>
      </c>
      <c r="E380" s="42"/>
      <c r="F380" s="233" t="s">
        <v>3664</v>
      </c>
      <c r="G380" s="42"/>
      <c r="H380" s="42"/>
      <c r="I380" s="234"/>
      <c r="J380" s="234"/>
      <c r="K380" s="42"/>
      <c r="L380" s="42"/>
      <c r="M380" s="46"/>
      <c r="N380" s="235"/>
      <c r="O380" s="236"/>
      <c r="P380" s="86"/>
      <c r="Q380" s="86"/>
      <c r="R380" s="86"/>
      <c r="S380" s="86"/>
      <c r="T380" s="86"/>
      <c r="U380" s="86"/>
      <c r="V380" s="86"/>
      <c r="W380" s="86"/>
      <c r="X380" s="87"/>
      <c r="Y380" s="40"/>
      <c r="Z380" s="40"/>
      <c r="AA380" s="40"/>
      <c r="AB380" s="40"/>
      <c r="AC380" s="40"/>
      <c r="AD380" s="40"/>
      <c r="AE380" s="40"/>
      <c r="AT380" s="19" t="s">
        <v>220</v>
      </c>
      <c r="AU380" s="19" t="s">
        <v>86</v>
      </c>
    </row>
    <row r="381" s="2" customFormat="1" ht="16.5" customHeight="1">
      <c r="A381" s="40"/>
      <c r="B381" s="41"/>
      <c r="C381" s="218" t="s">
        <v>1202</v>
      </c>
      <c r="D381" s="218" t="s">
        <v>213</v>
      </c>
      <c r="E381" s="219" t="s">
        <v>3666</v>
      </c>
      <c r="F381" s="220" t="s">
        <v>3667</v>
      </c>
      <c r="G381" s="221" t="s">
        <v>345</v>
      </c>
      <c r="H381" s="222">
        <v>150</v>
      </c>
      <c r="I381" s="223"/>
      <c r="J381" s="223"/>
      <c r="K381" s="224">
        <f>ROUND(P381*H381,2)</f>
        <v>0</v>
      </c>
      <c r="L381" s="220" t="s">
        <v>22</v>
      </c>
      <c r="M381" s="46"/>
      <c r="N381" s="225" t="s">
        <v>22</v>
      </c>
      <c r="O381" s="226" t="s">
        <v>46</v>
      </c>
      <c r="P381" s="227">
        <f>I381+J381</f>
        <v>0</v>
      </c>
      <c r="Q381" s="227">
        <f>ROUND(I381*H381,2)</f>
        <v>0</v>
      </c>
      <c r="R381" s="227">
        <f>ROUND(J381*H381,2)</f>
        <v>0</v>
      </c>
      <c r="S381" s="86"/>
      <c r="T381" s="228">
        <f>S381*H381</f>
        <v>0</v>
      </c>
      <c r="U381" s="228">
        <v>0</v>
      </c>
      <c r="V381" s="228">
        <f>U381*H381</f>
        <v>0</v>
      </c>
      <c r="W381" s="228">
        <v>0</v>
      </c>
      <c r="X381" s="229">
        <f>W381*H381</f>
        <v>0</v>
      </c>
      <c r="Y381" s="40"/>
      <c r="Z381" s="40"/>
      <c r="AA381" s="40"/>
      <c r="AB381" s="40"/>
      <c r="AC381" s="40"/>
      <c r="AD381" s="40"/>
      <c r="AE381" s="40"/>
      <c r="AR381" s="230" t="s">
        <v>302</v>
      </c>
      <c r="AT381" s="230" t="s">
        <v>213</v>
      </c>
      <c r="AU381" s="230" t="s">
        <v>86</v>
      </c>
      <c r="AY381" s="19" t="s">
        <v>211</v>
      </c>
      <c r="BE381" s="231">
        <f>IF(O381="základní",K381,0)</f>
        <v>0</v>
      </c>
      <c r="BF381" s="231">
        <f>IF(O381="snížená",K381,0)</f>
        <v>0</v>
      </c>
      <c r="BG381" s="231">
        <f>IF(O381="zákl. přenesená",K381,0)</f>
        <v>0</v>
      </c>
      <c r="BH381" s="231">
        <f>IF(O381="sníž. přenesená",K381,0)</f>
        <v>0</v>
      </c>
      <c r="BI381" s="231">
        <f>IF(O381="nulová",K381,0)</f>
        <v>0</v>
      </c>
      <c r="BJ381" s="19" t="s">
        <v>84</v>
      </c>
      <c r="BK381" s="231">
        <f>ROUND(P381*H381,2)</f>
        <v>0</v>
      </c>
      <c r="BL381" s="19" t="s">
        <v>302</v>
      </c>
      <c r="BM381" s="230" t="s">
        <v>4078</v>
      </c>
    </row>
    <row r="382" s="2" customFormat="1">
      <c r="A382" s="40"/>
      <c r="B382" s="41"/>
      <c r="C382" s="42"/>
      <c r="D382" s="232" t="s">
        <v>220</v>
      </c>
      <c r="E382" s="42"/>
      <c r="F382" s="233" t="s">
        <v>3669</v>
      </c>
      <c r="G382" s="42"/>
      <c r="H382" s="42"/>
      <c r="I382" s="234"/>
      <c r="J382" s="234"/>
      <c r="K382" s="42"/>
      <c r="L382" s="42"/>
      <c r="M382" s="46"/>
      <c r="N382" s="235"/>
      <c r="O382" s="236"/>
      <c r="P382" s="86"/>
      <c r="Q382" s="86"/>
      <c r="R382" s="86"/>
      <c r="S382" s="86"/>
      <c r="T382" s="86"/>
      <c r="U382" s="86"/>
      <c r="V382" s="86"/>
      <c r="W382" s="86"/>
      <c r="X382" s="87"/>
      <c r="Y382" s="40"/>
      <c r="Z382" s="40"/>
      <c r="AA382" s="40"/>
      <c r="AB382" s="40"/>
      <c r="AC382" s="40"/>
      <c r="AD382" s="40"/>
      <c r="AE382" s="40"/>
      <c r="AT382" s="19" t="s">
        <v>220</v>
      </c>
      <c r="AU382" s="19" t="s">
        <v>86</v>
      </c>
    </row>
    <row r="383" s="2" customFormat="1" ht="16.5" customHeight="1">
      <c r="A383" s="40"/>
      <c r="B383" s="41"/>
      <c r="C383" s="218" t="s">
        <v>1209</v>
      </c>
      <c r="D383" s="218" t="s">
        <v>213</v>
      </c>
      <c r="E383" s="219" t="s">
        <v>3677</v>
      </c>
      <c r="F383" s="220" t="s">
        <v>3678</v>
      </c>
      <c r="G383" s="221" t="s">
        <v>497</v>
      </c>
      <c r="H383" s="222">
        <v>1</v>
      </c>
      <c r="I383" s="223"/>
      <c r="J383" s="223"/>
      <c r="K383" s="224">
        <f>ROUND(P383*H383,2)</f>
        <v>0</v>
      </c>
      <c r="L383" s="220" t="s">
        <v>22</v>
      </c>
      <c r="M383" s="46"/>
      <c r="N383" s="225" t="s">
        <v>22</v>
      </c>
      <c r="O383" s="226" t="s">
        <v>46</v>
      </c>
      <c r="P383" s="227">
        <f>I383+J383</f>
        <v>0</v>
      </c>
      <c r="Q383" s="227">
        <f>ROUND(I383*H383,2)</f>
        <v>0</v>
      </c>
      <c r="R383" s="227">
        <f>ROUND(J383*H383,2)</f>
        <v>0</v>
      </c>
      <c r="S383" s="86"/>
      <c r="T383" s="228">
        <f>S383*H383</f>
        <v>0</v>
      </c>
      <c r="U383" s="228">
        <v>0</v>
      </c>
      <c r="V383" s="228">
        <f>U383*H383</f>
        <v>0</v>
      </c>
      <c r="W383" s="228">
        <v>0</v>
      </c>
      <c r="X383" s="229">
        <f>W383*H383</f>
        <v>0</v>
      </c>
      <c r="Y383" s="40"/>
      <c r="Z383" s="40"/>
      <c r="AA383" s="40"/>
      <c r="AB383" s="40"/>
      <c r="AC383" s="40"/>
      <c r="AD383" s="40"/>
      <c r="AE383" s="40"/>
      <c r="AR383" s="230" t="s">
        <v>302</v>
      </c>
      <c r="AT383" s="230" t="s">
        <v>213</v>
      </c>
      <c r="AU383" s="230" t="s">
        <v>86</v>
      </c>
      <c r="AY383" s="19" t="s">
        <v>211</v>
      </c>
      <c r="BE383" s="231">
        <f>IF(O383="základní",K383,0)</f>
        <v>0</v>
      </c>
      <c r="BF383" s="231">
        <f>IF(O383="snížená",K383,0)</f>
        <v>0</v>
      </c>
      <c r="BG383" s="231">
        <f>IF(O383="zákl. přenesená",K383,0)</f>
        <v>0</v>
      </c>
      <c r="BH383" s="231">
        <f>IF(O383="sníž. přenesená",K383,0)</f>
        <v>0</v>
      </c>
      <c r="BI383" s="231">
        <f>IF(O383="nulová",K383,0)</f>
        <v>0</v>
      </c>
      <c r="BJ383" s="19" t="s">
        <v>84</v>
      </c>
      <c r="BK383" s="231">
        <f>ROUND(P383*H383,2)</f>
        <v>0</v>
      </c>
      <c r="BL383" s="19" t="s">
        <v>302</v>
      </c>
      <c r="BM383" s="230" t="s">
        <v>4079</v>
      </c>
    </row>
    <row r="384" s="2" customFormat="1">
      <c r="A384" s="40"/>
      <c r="B384" s="41"/>
      <c r="C384" s="42"/>
      <c r="D384" s="232" t="s">
        <v>220</v>
      </c>
      <c r="E384" s="42"/>
      <c r="F384" s="233" t="s">
        <v>3680</v>
      </c>
      <c r="G384" s="42"/>
      <c r="H384" s="42"/>
      <c r="I384" s="234"/>
      <c r="J384" s="234"/>
      <c r="K384" s="42"/>
      <c r="L384" s="42"/>
      <c r="M384" s="46"/>
      <c r="N384" s="235"/>
      <c r="O384" s="236"/>
      <c r="P384" s="86"/>
      <c r="Q384" s="86"/>
      <c r="R384" s="86"/>
      <c r="S384" s="86"/>
      <c r="T384" s="86"/>
      <c r="U384" s="86"/>
      <c r="V384" s="86"/>
      <c r="W384" s="86"/>
      <c r="X384" s="87"/>
      <c r="Y384" s="40"/>
      <c r="Z384" s="40"/>
      <c r="AA384" s="40"/>
      <c r="AB384" s="40"/>
      <c r="AC384" s="40"/>
      <c r="AD384" s="40"/>
      <c r="AE384" s="40"/>
      <c r="AT384" s="19" t="s">
        <v>220</v>
      </c>
      <c r="AU384" s="19" t="s">
        <v>86</v>
      </c>
    </row>
    <row r="385" s="12" customFormat="1" ht="22.8" customHeight="1">
      <c r="A385" s="12"/>
      <c r="B385" s="201"/>
      <c r="C385" s="202"/>
      <c r="D385" s="203" t="s">
        <v>76</v>
      </c>
      <c r="E385" s="216" t="s">
        <v>3681</v>
      </c>
      <c r="F385" s="216" t="s">
        <v>3682</v>
      </c>
      <c r="G385" s="202"/>
      <c r="H385" s="202"/>
      <c r="I385" s="205"/>
      <c r="J385" s="205"/>
      <c r="K385" s="217">
        <f>BK385</f>
        <v>0</v>
      </c>
      <c r="L385" s="202"/>
      <c r="M385" s="207"/>
      <c r="N385" s="208"/>
      <c r="O385" s="209"/>
      <c r="P385" s="209"/>
      <c r="Q385" s="210">
        <f>SUM(Q386:Q411)</f>
        <v>0</v>
      </c>
      <c r="R385" s="210">
        <f>SUM(R386:R411)</f>
        <v>0</v>
      </c>
      <c r="S385" s="209"/>
      <c r="T385" s="211">
        <f>SUM(T386:T411)</f>
        <v>0</v>
      </c>
      <c r="U385" s="209"/>
      <c r="V385" s="211">
        <f>SUM(V386:V411)</f>
        <v>0</v>
      </c>
      <c r="W385" s="209"/>
      <c r="X385" s="212">
        <f>SUM(X386:X411)</f>
        <v>0</v>
      </c>
      <c r="Y385" s="12"/>
      <c r="Z385" s="12"/>
      <c r="AA385" s="12"/>
      <c r="AB385" s="12"/>
      <c r="AC385" s="12"/>
      <c r="AD385" s="12"/>
      <c r="AE385" s="12"/>
      <c r="AR385" s="213" t="s">
        <v>84</v>
      </c>
      <c r="AT385" s="214" t="s">
        <v>76</v>
      </c>
      <c r="AU385" s="214" t="s">
        <v>84</v>
      </c>
      <c r="AY385" s="213" t="s">
        <v>211</v>
      </c>
      <c r="BK385" s="215">
        <f>SUM(BK386:BK411)</f>
        <v>0</v>
      </c>
    </row>
    <row r="386" s="2" customFormat="1" ht="16.5" customHeight="1">
      <c r="A386" s="40"/>
      <c r="B386" s="41"/>
      <c r="C386" s="218" t="s">
        <v>1215</v>
      </c>
      <c r="D386" s="218" t="s">
        <v>213</v>
      </c>
      <c r="E386" s="219" t="s">
        <v>3614</v>
      </c>
      <c r="F386" s="220" t="s">
        <v>3615</v>
      </c>
      <c r="G386" s="221" t="s">
        <v>497</v>
      </c>
      <c r="H386" s="222">
        <v>2</v>
      </c>
      <c r="I386" s="223"/>
      <c r="J386" s="223"/>
      <c r="K386" s="224">
        <f>ROUND(P386*H386,2)</f>
        <v>0</v>
      </c>
      <c r="L386" s="220" t="s">
        <v>22</v>
      </c>
      <c r="M386" s="46"/>
      <c r="N386" s="225" t="s">
        <v>22</v>
      </c>
      <c r="O386" s="226" t="s">
        <v>46</v>
      </c>
      <c r="P386" s="227">
        <f>I386+J386</f>
        <v>0</v>
      </c>
      <c r="Q386" s="227">
        <f>ROUND(I386*H386,2)</f>
        <v>0</v>
      </c>
      <c r="R386" s="227">
        <f>ROUND(J386*H386,2)</f>
        <v>0</v>
      </c>
      <c r="S386" s="86"/>
      <c r="T386" s="228">
        <f>S386*H386</f>
        <v>0</v>
      </c>
      <c r="U386" s="228">
        <v>0</v>
      </c>
      <c r="V386" s="228">
        <f>U386*H386</f>
        <v>0</v>
      </c>
      <c r="W386" s="228">
        <v>0</v>
      </c>
      <c r="X386" s="229">
        <f>W386*H386</f>
        <v>0</v>
      </c>
      <c r="Y386" s="40"/>
      <c r="Z386" s="40"/>
      <c r="AA386" s="40"/>
      <c r="AB386" s="40"/>
      <c r="AC386" s="40"/>
      <c r="AD386" s="40"/>
      <c r="AE386" s="40"/>
      <c r="AR386" s="230" t="s">
        <v>218</v>
      </c>
      <c r="AT386" s="230" t="s">
        <v>213</v>
      </c>
      <c r="AU386" s="230" t="s">
        <v>86</v>
      </c>
      <c r="AY386" s="19" t="s">
        <v>211</v>
      </c>
      <c r="BE386" s="231">
        <f>IF(O386="základní",K386,0)</f>
        <v>0</v>
      </c>
      <c r="BF386" s="231">
        <f>IF(O386="snížená",K386,0)</f>
        <v>0</v>
      </c>
      <c r="BG386" s="231">
        <f>IF(O386="zákl. přenesená",K386,0)</f>
        <v>0</v>
      </c>
      <c r="BH386" s="231">
        <f>IF(O386="sníž. přenesená",K386,0)</f>
        <v>0</v>
      </c>
      <c r="BI386" s="231">
        <f>IF(O386="nulová",K386,0)</f>
        <v>0</v>
      </c>
      <c r="BJ386" s="19" t="s">
        <v>84</v>
      </c>
      <c r="BK386" s="231">
        <f>ROUND(P386*H386,2)</f>
        <v>0</v>
      </c>
      <c r="BL386" s="19" t="s">
        <v>218</v>
      </c>
      <c r="BM386" s="230" t="s">
        <v>4080</v>
      </c>
    </row>
    <row r="387" s="2" customFormat="1">
      <c r="A387" s="40"/>
      <c r="B387" s="41"/>
      <c r="C387" s="42"/>
      <c r="D387" s="232" t="s">
        <v>220</v>
      </c>
      <c r="E387" s="42"/>
      <c r="F387" s="233" t="s">
        <v>3617</v>
      </c>
      <c r="G387" s="42"/>
      <c r="H387" s="42"/>
      <c r="I387" s="234"/>
      <c r="J387" s="234"/>
      <c r="K387" s="42"/>
      <c r="L387" s="42"/>
      <c r="M387" s="46"/>
      <c r="N387" s="235"/>
      <c r="O387" s="236"/>
      <c r="P387" s="86"/>
      <c r="Q387" s="86"/>
      <c r="R387" s="86"/>
      <c r="S387" s="86"/>
      <c r="T387" s="86"/>
      <c r="U387" s="86"/>
      <c r="V387" s="86"/>
      <c r="W387" s="86"/>
      <c r="X387" s="87"/>
      <c r="Y387" s="40"/>
      <c r="Z387" s="40"/>
      <c r="AA387" s="40"/>
      <c r="AB387" s="40"/>
      <c r="AC387" s="40"/>
      <c r="AD387" s="40"/>
      <c r="AE387" s="40"/>
      <c r="AT387" s="19" t="s">
        <v>220</v>
      </c>
      <c r="AU387" s="19" t="s">
        <v>86</v>
      </c>
    </row>
    <row r="388" s="2" customFormat="1" ht="24.15" customHeight="1">
      <c r="A388" s="40"/>
      <c r="B388" s="41"/>
      <c r="C388" s="218" t="s">
        <v>1218</v>
      </c>
      <c r="D388" s="218" t="s">
        <v>213</v>
      </c>
      <c r="E388" s="219" t="s">
        <v>3684</v>
      </c>
      <c r="F388" s="220" t="s">
        <v>3685</v>
      </c>
      <c r="G388" s="221" t="s">
        <v>497</v>
      </c>
      <c r="H388" s="222">
        <v>2</v>
      </c>
      <c r="I388" s="223"/>
      <c r="J388" s="223"/>
      <c r="K388" s="224">
        <f>ROUND(P388*H388,2)</f>
        <v>0</v>
      </c>
      <c r="L388" s="220" t="s">
        <v>22</v>
      </c>
      <c r="M388" s="46"/>
      <c r="N388" s="225" t="s">
        <v>22</v>
      </c>
      <c r="O388" s="226" t="s">
        <v>46</v>
      </c>
      <c r="P388" s="227">
        <f>I388+J388</f>
        <v>0</v>
      </c>
      <c r="Q388" s="227">
        <f>ROUND(I388*H388,2)</f>
        <v>0</v>
      </c>
      <c r="R388" s="227">
        <f>ROUND(J388*H388,2)</f>
        <v>0</v>
      </c>
      <c r="S388" s="86"/>
      <c r="T388" s="228">
        <f>S388*H388</f>
        <v>0</v>
      </c>
      <c r="U388" s="228">
        <v>0</v>
      </c>
      <c r="V388" s="228">
        <f>U388*H388</f>
        <v>0</v>
      </c>
      <c r="W388" s="228">
        <v>0</v>
      </c>
      <c r="X388" s="229">
        <f>W388*H388</f>
        <v>0</v>
      </c>
      <c r="Y388" s="40"/>
      <c r="Z388" s="40"/>
      <c r="AA388" s="40"/>
      <c r="AB388" s="40"/>
      <c r="AC388" s="40"/>
      <c r="AD388" s="40"/>
      <c r="AE388" s="40"/>
      <c r="AR388" s="230" t="s">
        <v>218</v>
      </c>
      <c r="AT388" s="230" t="s">
        <v>213</v>
      </c>
      <c r="AU388" s="230" t="s">
        <v>86</v>
      </c>
      <c r="AY388" s="19" t="s">
        <v>211</v>
      </c>
      <c r="BE388" s="231">
        <f>IF(O388="základní",K388,0)</f>
        <v>0</v>
      </c>
      <c r="BF388" s="231">
        <f>IF(O388="snížená",K388,0)</f>
        <v>0</v>
      </c>
      <c r="BG388" s="231">
        <f>IF(O388="zákl. přenesená",K388,0)</f>
        <v>0</v>
      </c>
      <c r="BH388" s="231">
        <f>IF(O388="sníž. přenesená",K388,0)</f>
        <v>0</v>
      </c>
      <c r="BI388" s="231">
        <f>IF(O388="nulová",K388,0)</f>
        <v>0</v>
      </c>
      <c r="BJ388" s="19" t="s">
        <v>84</v>
      </c>
      <c r="BK388" s="231">
        <f>ROUND(P388*H388,2)</f>
        <v>0</v>
      </c>
      <c r="BL388" s="19" t="s">
        <v>218</v>
      </c>
      <c r="BM388" s="230" t="s">
        <v>4081</v>
      </c>
    </row>
    <row r="389" s="2" customFormat="1">
      <c r="A389" s="40"/>
      <c r="B389" s="41"/>
      <c r="C389" s="42"/>
      <c r="D389" s="232" t="s">
        <v>220</v>
      </c>
      <c r="E389" s="42"/>
      <c r="F389" s="233" t="s">
        <v>3685</v>
      </c>
      <c r="G389" s="42"/>
      <c r="H389" s="42"/>
      <c r="I389" s="234"/>
      <c r="J389" s="234"/>
      <c r="K389" s="42"/>
      <c r="L389" s="42"/>
      <c r="M389" s="46"/>
      <c r="N389" s="235"/>
      <c r="O389" s="236"/>
      <c r="P389" s="86"/>
      <c r="Q389" s="86"/>
      <c r="R389" s="86"/>
      <c r="S389" s="86"/>
      <c r="T389" s="86"/>
      <c r="U389" s="86"/>
      <c r="V389" s="86"/>
      <c r="W389" s="86"/>
      <c r="X389" s="87"/>
      <c r="Y389" s="40"/>
      <c r="Z389" s="40"/>
      <c r="AA389" s="40"/>
      <c r="AB389" s="40"/>
      <c r="AC389" s="40"/>
      <c r="AD389" s="40"/>
      <c r="AE389" s="40"/>
      <c r="AT389" s="19" t="s">
        <v>220</v>
      </c>
      <c r="AU389" s="19" t="s">
        <v>86</v>
      </c>
    </row>
    <row r="390" s="2" customFormat="1" ht="24.15" customHeight="1">
      <c r="A390" s="40"/>
      <c r="B390" s="41"/>
      <c r="C390" s="218" t="s">
        <v>1223</v>
      </c>
      <c r="D390" s="218" t="s">
        <v>213</v>
      </c>
      <c r="E390" s="219" t="s">
        <v>3687</v>
      </c>
      <c r="F390" s="220" t="s">
        <v>3688</v>
      </c>
      <c r="G390" s="221" t="s">
        <v>497</v>
      </c>
      <c r="H390" s="222">
        <v>27</v>
      </c>
      <c r="I390" s="223"/>
      <c r="J390" s="223"/>
      <c r="K390" s="224">
        <f>ROUND(P390*H390,2)</f>
        <v>0</v>
      </c>
      <c r="L390" s="220" t="s">
        <v>22</v>
      </c>
      <c r="M390" s="46"/>
      <c r="N390" s="225" t="s">
        <v>22</v>
      </c>
      <c r="O390" s="226" t="s">
        <v>46</v>
      </c>
      <c r="P390" s="227">
        <f>I390+J390</f>
        <v>0</v>
      </c>
      <c r="Q390" s="227">
        <f>ROUND(I390*H390,2)</f>
        <v>0</v>
      </c>
      <c r="R390" s="227">
        <f>ROUND(J390*H390,2)</f>
        <v>0</v>
      </c>
      <c r="S390" s="86"/>
      <c r="T390" s="228">
        <f>S390*H390</f>
        <v>0</v>
      </c>
      <c r="U390" s="228">
        <v>0</v>
      </c>
      <c r="V390" s="228">
        <f>U390*H390</f>
        <v>0</v>
      </c>
      <c r="W390" s="228">
        <v>0</v>
      </c>
      <c r="X390" s="229">
        <f>W390*H390</f>
        <v>0</v>
      </c>
      <c r="Y390" s="40"/>
      <c r="Z390" s="40"/>
      <c r="AA390" s="40"/>
      <c r="AB390" s="40"/>
      <c r="AC390" s="40"/>
      <c r="AD390" s="40"/>
      <c r="AE390" s="40"/>
      <c r="AR390" s="230" t="s">
        <v>218</v>
      </c>
      <c r="AT390" s="230" t="s">
        <v>213</v>
      </c>
      <c r="AU390" s="230" t="s">
        <v>86</v>
      </c>
      <c r="AY390" s="19" t="s">
        <v>211</v>
      </c>
      <c r="BE390" s="231">
        <f>IF(O390="základní",K390,0)</f>
        <v>0</v>
      </c>
      <c r="BF390" s="231">
        <f>IF(O390="snížená",K390,0)</f>
        <v>0</v>
      </c>
      <c r="BG390" s="231">
        <f>IF(O390="zákl. přenesená",K390,0)</f>
        <v>0</v>
      </c>
      <c r="BH390" s="231">
        <f>IF(O390="sníž. přenesená",K390,0)</f>
        <v>0</v>
      </c>
      <c r="BI390" s="231">
        <f>IF(O390="nulová",K390,0)</f>
        <v>0</v>
      </c>
      <c r="BJ390" s="19" t="s">
        <v>84</v>
      </c>
      <c r="BK390" s="231">
        <f>ROUND(P390*H390,2)</f>
        <v>0</v>
      </c>
      <c r="BL390" s="19" t="s">
        <v>218</v>
      </c>
      <c r="BM390" s="230" t="s">
        <v>4082</v>
      </c>
    </row>
    <row r="391" s="2" customFormat="1">
      <c r="A391" s="40"/>
      <c r="B391" s="41"/>
      <c r="C391" s="42"/>
      <c r="D391" s="232" t="s">
        <v>220</v>
      </c>
      <c r="E391" s="42"/>
      <c r="F391" s="233" t="s">
        <v>3690</v>
      </c>
      <c r="G391" s="42"/>
      <c r="H391" s="42"/>
      <c r="I391" s="234"/>
      <c r="J391" s="234"/>
      <c r="K391" s="42"/>
      <c r="L391" s="42"/>
      <c r="M391" s="46"/>
      <c r="N391" s="235"/>
      <c r="O391" s="236"/>
      <c r="P391" s="86"/>
      <c r="Q391" s="86"/>
      <c r="R391" s="86"/>
      <c r="S391" s="86"/>
      <c r="T391" s="86"/>
      <c r="U391" s="86"/>
      <c r="V391" s="86"/>
      <c r="W391" s="86"/>
      <c r="X391" s="87"/>
      <c r="Y391" s="40"/>
      <c r="Z391" s="40"/>
      <c r="AA391" s="40"/>
      <c r="AB391" s="40"/>
      <c r="AC391" s="40"/>
      <c r="AD391" s="40"/>
      <c r="AE391" s="40"/>
      <c r="AT391" s="19" t="s">
        <v>220</v>
      </c>
      <c r="AU391" s="19" t="s">
        <v>86</v>
      </c>
    </row>
    <row r="392" s="2" customFormat="1" ht="37.8" customHeight="1">
      <c r="A392" s="40"/>
      <c r="B392" s="41"/>
      <c r="C392" s="218" t="s">
        <v>1226</v>
      </c>
      <c r="D392" s="218" t="s">
        <v>213</v>
      </c>
      <c r="E392" s="219" t="s">
        <v>3691</v>
      </c>
      <c r="F392" s="220" t="s">
        <v>3692</v>
      </c>
      <c r="G392" s="221" t="s">
        <v>497</v>
      </c>
      <c r="H392" s="222">
        <v>20</v>
      </c>
      <c r="I392" s="223"/>
      <c r="J392" s="223"/>
      <c r="K392" s="224">
        <f>ROUND(P392*H392,2)</f>
        <v>0</v>
      </c>
      <c r="L392" s="220" t="s">
        <v>22</v>
      </c>
      <c r="M392" s="46"/>
      <c r="N392" s="225" t="s">
        <v>22</v>
      </c>
      <c r="O392" s="226" t="s">
        <v>46</v>
      </c>
      <c r="P392" s="227">
        <f>I392+J392</f>
        <v>0</v>
      </c>
      <c r="Q392" s="227">
        <f>ROUND(I392*H392,2)</f>
        <v>0</v>
      </c>
      <c r="R392" s="227">
        <f>ROUND(J392*H392,2)</f>
        <v>0</v>
      </c>
      <c r="S392" s="86"/>
      <c r="T392" s="228">
        <f>S392*H392</f>
        <v>0</v>
      </c>
      <c r="U392" s="228">
        <v>0</v>
      </c>
      <c r="V392" s="228">
        <f>U392*H392</f>
        <v>0</v>
      </c>
      <c r="W392" s="228">
        <v>0</v>
      </c>
      <c r="X392" s="229">
        <f>W392*H392</f>
        <v>0</v>
      </c>
      <c r="Y392" s="40"/>
      <c r="Z392" s="40"/>
      <c r="AA392" s="40"/>
      <c r="AB392" s="40"/>
      <c r="AC392" s="40"/>
      <c r="AD392" s="40"/>
      <c r="AE392" s="40"/>
      <c r="AR392" s="230" t="s">
        <v>218</v>
      </c>
      <c r="AT392" s="230" t="s">
        <v>213</v>
      </c>
      <c r="AU392" s="230" t="s">
        <v>86</v>
      </c>
      <c r="AY392" s="19" t="s">
        <v>211</v>
      </c>
      <c r="BE392" s="231">
        <f>IF(O392="základní",K392,0)</f>
        <v>0</v>
      </c>
      <c r="BF392" s="231">
        <f>IF(O392="snížená",K392,0)</f>
        <v>0</v>
      </c>
      <c r="BG392" s="231">
        <f>IF(O392="zákl. přenesená",K392,0)</f>
        <v>0</v>
      </c>
      <c r="BH392" s="231">
        <f>IF(O392="sníž. přenesená",K392,0)</f>
        <v>0</v>
      </c>
      <c r="BI392" s="231">
        <f>IF(O392="nulová",K392,0)</f>
        <v>0</v>
      </c>
      <c r="BJ392" s="19" t="s">
        <v>84</v>
      </c>
      <c r="BK392" s="231">
        <f>ROUND(P392*H392,2)</f>
        <v>0</v>
      </c>
      <c r="BL392" s="19" t="s">
        <v>218</v>
      </c>
      <c r="BM392" s="230" t="s">
        <v>4083</v>
      </c>
    </row>
    <row r="393" s="2" customFormat="1">
      <c r="A393" s="40"/>
      <c r="B393" s="41"/>
      <c r="C393" s="42"/>
      <c r="D393" s="232" t="s">
        <v>220</v>
      </c>
      <c r="E393" s="42"/>
      <c r="F393" s="233" t="s">
        <v>3694</v>
      </c>
      <c r="G393" s="42"/>
      <c r="H393" s="42"/>
      <c r="I393" s="234"/>
      <c r="J393" s="234"/>
      <c r="K393" s="42"/>
      <c r="L393" s="42"/>
      <c r="M393" s="46"/>
      <c r="N393" s="235"/>
      <c r="O393" s="236"/>
      <c r="P393" s="86"/>
      <c r="Q393" s="86"/>
      <c r="R393" s="86"/>
      <c r="S393" s="86"/>
      <c r="T393" s="86"/>
      <c r="U393" s="86"/>
      <c r="V393" s="86"/>
      <c r="W393" s="86"/>
      <c r="X393" s="87"/>
      <c r="Y393" s="40"/>
      <c r="Z393" s="40"/>
      <c r="AA393" s="40"/>
      <c r="AB393" s="40"/>
      <c r="AC393" s="40"/>
      <c r="AD393" s="40"/>
      <c r="AE393" s="40"/>
      <c r="AT393" s="19" t="s">
        <v>220</v>
      </c>
      <c r="AU393" s="19" t="s">
        <v>86</v>
      </c>
    </row>
    <row r="394" s="2" customFormat="1" ht="16.5" customHeight="1">
      <c r="A394" s="40"/>
      <c r="B394" s="41"/>
      <c r="C394" s="218" t="s">
        <v>1228</v>
      </c>
      <c r="D394" s="218" t="s">
        <v>213</v>
      </c>
      <c r="E394" s="219" t="s">
        <v>3695</v>
      </c>
      <c r="F394" s="220" t="s">
        <v>3696</v>
      </c>
      <c r="G394" s="221" t="s">
        <v>497</v>
      </c>
      <c r="H394" s="222">
        <v>4</v>
      </c>
      <c r="I394" s="223"/>
      <c r="J394" s="223"/>
      <c r="K394" s="224">
        <f>ROUND(P394*H394,2)</f>
        <v>0</v>
      </c>
      <c r="L394" s="220" t="s">
        <v>22</v>
      </c>
      <c r="M394" s="46"/>
      <c r="N394" s="225" t="s">
        <v>22</v>
      </c>
      <c r="O394" s="226" t="s">
        <v>46</v>
      </c>
      <c r="P394" s="227">
        <f>I394+J394</f>
        <v>0</v>
      </c>
      <c r="Q394" s="227">
        <f>ROUND(I394*H394,2)</f>
        <v>0</v>
      </c>
      <c r="R394" s="227">
        <f>ROUND(J394*H394,2)</f>
        <v>0</v>
      </c>
      <c r="S394" s="86"/>
      <c r="T394" s="228">
        <f>S394*H394</f>
        <v>0</v>
      </c>
      <c r="U394" s="228">
        <v>0</v>
      </c>
      <c r="V394" s="228">
        <f>U394*H394</f>
        <v>0</v>
      </c>
      <c r="W394" s="228">
        <v>0</v>
      </c>
      <c r="X394" s="229">
        <f>W394*H394</f>
        <v>0</v>
      </c>
      <c r="Y394" s="40"/>
      <c r="Z394" s="40"/>
      <c r="AA394" s="40"/>
      <c r="AB394" s="40"/>
      <c r="AC394" s="40"/>
      <c r="AD394" s="40"/>
      <c r="AE394" s="40"/>
      <c r="AR394" s="230" t="s">
        <v>218</v>
      </c>
      <c r="AT394" s="230" t="s">
        <v>213</v>
      </c>
      <c r="AU394" s="230" t="s">
        <v>86</v>
      </c>
      <c r="AY394" s="19" t="s">
        <v>211</v>
      </c>
      <c r="BE394" s="231">
        <f>IF(O394="základní",K394,0)</f>
        <v>0</v>
      </c>
      <c r="BF394" s="231">
        <f>IF(O394="snížená",K394,0)</f>
        <v>0</v>
      </c>
      <c r="BG394" s="231">
        <f>IF(O394="zákl. přenesená",K394,0)</f>
        <v>0</v>
      </c>
      <c r="BH394" s="231">
        <f>IF(O394="sníž. přenesená",K394,0)</f>
        <v>0</v>
      </c>
      <c r="BI394" s="231">
        <f>IF(O394="nulová",K394,0)</f>
        <v>0</v>
      </c>
      <c r="BJ394" s="19" t="s">
        <v>84</v>
      </c>
      <c r="BK394" s="231">
        <f>ROUND(P394*H394,2)</f>
        <v>0</v>
      </c>
      <c r="BL394" s="19" t="s">
        <v>218</v>
      </c>
      <c r="BM394" s="230" t="s">
        <v>4084</v>
      </c>
    </row>
    <row r="395" s="2" customFormat="1">
      <c r="A395" s="40"/>
      <c r="B395" s="41"/>
      <c r="C395" s="42"/>
      <c r="D395" s="232" t="s">
        <v>220</v>
      </c>
      <c r="E395" s="42"/>
      <c r="F395" s="233" t="s">
        <v>3698</v>
      </c>
      <c r="G395" s="42"/>
      <c r="H395" s="42"/>
      <c r="I395" s="234"/>
      <c r="J395" s="234"/>
      <c r="K395" s="42"/>
      <c r="L395" s="42"/>
      <c r="M395" s="46"/>
      <c r="N395" s="235"/>
      <c r="O395" s="236"/>
      <c r="P395" s="86"/>
      <c r="Q395" s="86"/>
      <c r="R395" s="86"/>
      <c r="S395" s="86"/>
      <c r="T395" s="86"/>
      <c r="U395" s="86"/>
      <c r="V395" s="86"/>
      <c r="W395" s="86"/>
      <c r="X395" s="87"/>
      <c r="Y395" s="40"/>
      <c r="Z395" s="40"/>
      <c r="AA395" s="40"/>
      <c r="AB395" s="40"/>
      <c r="AC395" s="40"/>
      <c r="AD395" s="40"/>
      <c r="AE395" s="40"/>
      <c r="AT395" s="19" t="s">
        <v>220</v>
      </c>
      <c r="AU395" s="19" t="s">
        <v>86</v>
      </c>
    </row>
    <row r="396" s="2" customFormat="1" ht="16.5" customHeight="1">
      <c r="A396" s="40"/>
      <c r="B396" s="41"/>
      <c r="C396" s="218" t="s">
        <v>1232</v>
      </c>
      <c r="D396" s="218" t="s">
        <v>213</v>
      </c>
      <c r="E396" s="219" t="s">
        <v>3699</v>
      </c>
      <c r="F396" s="220" t="s">
        <v>3700</v>
      </c>
      <c r="G396" s="221" t="s">
        <v>497</v>
      </c>
      <c r="H396" s="222">
        <v>4</v>
      </c>
      <c r="I396" s="223"/>
      <c r="J396" s="223"/>
      <c r="K396" s="224">
        <f>ROUND(P396*H396,2)</f>
        <v>0</v>
      </c>
      <c r="L396" s="220" t="s">
        <v>22</v>
      </c>
      <c r="M396" s="46"/>
      <c r="N396" s="225" t="s">
        <v>22</v>
      </c>
      <c r="O396" s="226" t="s">
        <v>46</v>
      </c>
      <c r="P396" s="227">
        <f>I396+J396</f>
        <v>0</v>
      </c>
      <c r="Q396" s="227">
        <f>ROUND(I396*H396,2)</f>
        <v>0</v>
      </c>
      <c r="R396" s="227">
        <f>ROUND(J396*H396,2)</f>
        <v>0</v>
      </c>
      <c r="S396" s="86"/>
      <c r="T396" s="228">
        <f>S396*H396</f>
        <v>0</v>
      </c>
      <c r="U396" s="228">
        <v>0</v>
      </c>
      <c r="V396" s="228">
        <f>U396*H396</f>
        <v>0</v>
      </c>
      <c r="W396" s="228">
        <v>0</v>
      </c>
      <c r="X396" s="229">
        <f>W396*H396</f>
        <v>0</v>
      </c>
      <c r="Y396" s="40"/>
      <c r="Z396" s="40"/>
      <c r="AA396" s="40"/>
      <c r="AB396" s="40"/>
      <c r="AC396" s="40"/>
      <c r="AD396" s="40"/>
      <c r="AE396" s="40"/>
      <c r="AR396" s="230" t="s">
        <v>218</v>
      </c>
      <c r="AT396" s="230" t="s">
        <v>213</v>
      </c>
      <c r="AU396" s="230" t="s">
        <v>86</v>
      </c>
      <c r="AY396" s="19" t="s">
        <v>211</v>
      </c>
      <c r="BE396" s="231">
        <f>IF(O396="základní",K396,0)</f>
        <v>0</v>
      </c>
      <c r="BF396" s="231">
        <f>IF(O396="snížená",K396,0)</f>
        <v>0</v>
      </c>
      <c r="BG396" s="231">
        <f>IF(O396="zákl. přenesená",K396,0)</f>
        <v>0</v>
      </c>
      <c r="BH396" s="231">
        <f>IF(O396="sníž. přenesená",K396,0)</f>
        <v>0</v>
      </c>
      <c r="BI396" s="231">
        <f>IF(O396="nulová",K396,0)</f>
        <v>0</v>
      </c>
      <c r="BJ396" s="19" t="s">
        <v>84</v>
      </c>
      <c r="BK396" s="231">
        <f>ROUND(P396*H396,2)</f>
        <v>0</v>
      </c>
      <c r="BL396" s="19" t="s">
        <v>218</v>
      </c>
      <c r="BM396" s="230" t="s">
        <v>4085</v>
      </c>
    </row>
    <row r="397" s="2" customFormat="1">
      <c r="A397" s="40"/>
      <c r="B397" s="41"/>
      <c r="C397" s="42"/>
      <c r="D397" s="232" t="s">
        <v>220</v>
      </c>
      <c r="E397" s="42"/>
      <c r="F397" s="233" t="s">
        <v>3700</v>
      </c>
      <c r="G397" s="42"/>
      <c r="H397" s="42"/>
      <c r="I397" s="234"/>
      <c r="J397" s="234"/>
      <c r="K397" s="42"/>
      <c r="L397" s="42"/>
      <c r="M397" s="46"/>
      <c r="N397" s="235"/>
      <c r="O397" s="236"/>
      <c r="P397" s="86"/>
      <c r="Q397" s="86"/>
      <c r="R397" s="86"/>
      <c r="S397" s="86"/>
      <c r="T397" s="86"/>
      <c r="U397" s="86"/>
      <c r="V397" s="86"/>
      <c r="W397" s="86"/>
      <c r="X397" s="87"/>
      <c r="Y397" s="40"/>
      <c r="Z397" s="40"/>
      <c r="AA397" s="40"/>
      <c r="AB397" s="40"/>
      <c r="AC397" s="40"/>
      <c r="AD397" s="40"/>
      <c r="AE397" s="40"/>
      <c r="AT397" s="19" t="s">
        <v>220</v>
      </c>
      <c r="AU397" s="19" t="s">
        <v>86</v>
      </c>
    </row>
    <row r="398" s="2" customFormat="1" ht="16.5" customHeight="1">
      <c r="A398" s="40"/>
      <c r="B398" s="41"/>
      <c r="C398" s="218" t="s">
        <v>1237</v>
      </c>
      <c r="D398" s="218" t="s">
        <v>213</v>
      </c>
      <c r="E398" s="219" t="s">
        <v>3702</v>
      </c>
      <c r="F398" s="220" t="s">
        <v>3703</v>
      </c>
      <c r="G398" s="221" t="s">
        <v>497</v>
      </c>
      <c r="H398" s="222">
        <v>4</v>
      </c>
      <c r="I398" s="223"/>
      <c r="J398" s="223"/>
      <c r="K398" s="224">
        <f>ROUND(P398*H398,2)</f>
        <v>0</v>
      </c>
      <c r="L398" s="220" t="s">
        <v>22</v>
      </c>
      <c r="M398" s="46"/>
      <c r="N398" s="225" t="s">
        <v>22</v>
      </c>
      <c r="O398" s="226" t="s">
        <v>46</v>
      </c>
      <c r="P398" s="227">
        <f>I398+J398</f>
        <v>0</v>
      </c>
      <c r="Q398" s="227">
        <f>ROUND(I398*H398,2)</f>
        <v>0</v>
      </c>
      <c r="R398" s="227">
        <f>ROUND(J398*H398,2)</f>
        <v>0</v>
      </c>
      <c r="S398" s="86"/>
      <c r="T398" s="228">
        <f>S398*H398</f>
        <v>0</v>
      </c>
      <c r="U398" s="228">
        <v>0</v>
      </c>
      <c r="V398" s="228">
        <f>U398*H398</f>
        <v>0</v>
      </c>
      <c r="W398" s="228">
        <v>0</v>
      </c>
      <c r="X398" s="229">
        <f>W398*H398</f>
        <v>0</v>
      </c>
      <c r="Y398" s="40"/>
      <c r="Z398" s="40"/>
      <c r="AA398" s="40"/>
      <c r="AB398" s="40"/>
      <c r="AC398" s="40"/>
      <c r="AD398" s="40"/>
      <c r="AE398" s="40"/>
      <c r="AR398" s="230" t="s">
        <v>218</v>
      </c>
      <c r="AT398" s="230" t="s">
        <v>213</v>
      </c>
      <c r="AU398" s="230" t="s">
        <v>86</v>
      </c>
      <c r="AY398" s="19" t="s">
        <v>211</v>
      </c>
      <c r="BE398" s="231">
        <f>IF(O398="základní",K398,0)</f>
        <v>0</v>
      </c>
      <c r="BF398" s="231">
        <f>IF(O398="snížená",K398,0)</f>
        <v>0</v>
      </c>
      <c r="BG398" s="231">
        <f>IF(O398="zákl. přenesená",K398,0)</f>
        <v>0</v>
      </c>
      <c r="BH398" s="231">
        <f>IF(O398="sníž. přenesená",K398,0)</f>
        <v>0</v>
      </c>
      <c r="BI398" s="231">
        <f>IF(O398="nulová",K398,0)</f>
        <v>0</v>
      </c>
      <c r="BJ398" s="19" t="s">
        <v>84</v>
      </c>
      <c r="BK398" s="231">
        <f>ROUND(P398*H398,2)</f>
        <v>0</v>
      </c>
      <c r="BL398" s="19" t="s">
        <v>218</v>
      </c>
      <c r="BM398" s="230" t="s">
        <v>4086</v>
      </c>
    </row>
    <row r="399" s="2" customFormat="1">
      <c r="A399" s="40"/>
      <c r="B399" s="41"/>
      <c r="C399" s="42"/>
      <c r="D399" s="232" t="s">
        <v>220</v>
      </c>
      <c r="E399" s="42"/>
      <c r="F399" s="233" t="s">
        <v>3703</v>
      </c>
      <c r="G399" s="42"/>
      <c r="H399" s="42"/>
      <c r="I399" s="234"/>
      <c r="J399" s="234"/>
      <c r="K399" s="42"/>
      <c r="L399" s="42"/>
      <c r="M399" s="46"/>
      <c r="N399" s="235"/>
      <c r="O399" s="236"/>
      <c r="P399" s="86"/>
      <c r="Q399" s="86"/>
      <c r="R399" s="86"/>
      <c r="S399" s="86"/>
      <c r="T399" s="86"/>
      <c r="U399" s="86"/>
      <c r="V399" s="86"/>
      <c r="W399" s="86"/>
      <c r="X399" s="87"/>
      <c r="Y399" s="40"/>
      <c r="Z399" s="40"/>
      <c r="AA399" s="40"/>
      <c r="AB399" s="40"/>
      <c r="AC399" s="40"/>
      <c r="AD399" s="40"/>
      <c r="AE399" s="40"/>
      <c r="AT399" s="19" t="s">
        <v>220</v>
      </c>
      <c r="AU399" s="19" t="s">
        <v>86</v>
      </c>
    </row>
    <row r="400" s="2" customFormat="1" ht="16.5" customHeight="1">
      <c r="A400" s="40"/>
      <c r="B400" s="41"/>
      <c r="C400" s="218" t="s">
        <v>1244</v>
      </c>
      <c r="D400" s="218" t="s">
        <v>213</v>
      </c>
      <c r="E400" s="219" t="s">
        <v>3705</v>
      </c>
      <c r="F400" s="220" t="s">
        <v>3706</v>
      </c>
      <c r="G400" s="221" t="s">
        <v>497</v>
      </c>
      <c r="H400" s="222">
        <v>2</v>
      </c>
      <c r="I400" s="223"/>
      <c r="J400" s="223"/>
      <c r="K400" s="224">
        <f>ROUND(P400*H400,2)</f>
        <v>0</v>
      </c>
      <c r="L400" s="220" t="s">
        <v>22</v>
      </c>
      <c r="M400" s="46"/>
      <c r="N400" s="225" t="s">
        <v>22</v>
      </c>
      <c r="O400" s="226" t="s">
        <v>46</v>
      </c>
      <c r="P400" s="227">
        <f>I400+J400</f>
        <v>0</v>
      </c>
      <c r="Q400" s="227">
        <f>ROUND(I400*H400,2)</f>
        <v>0</v>
      </c>
      <c r="R400" s="227">
        <f>ROUND(J400*H400,2)</f>
        <v>0</v>
      </c>
      <c r="S400" s="86"/>
      <c r="T400" s="228">
        <f>S400*H400</f>
        <v>0</v>
      </c>
      <c r="U400" s="228">
        <v>0</v>
      </c>
      <c r="V400" s="228">
        <f>U400*H400</f>
        <v>0</v>
      </c>
      <c r="W400" s="228">
        <v>0</v>
      </c>
      <c r="X400" s="229">
        <f>W400*H400</f>
        <v>0</v>
      </c>
      <c r="Y400" s="40"/>
      <c r="Z400" s="40"/>
      <c r="AA400" s="40"/>
      <c r="AB400" s="40"/>
      <c r="AC400" s="40"/>
      <c r="AD400" s="40"/>
      <c r="AE400" s="40"/>
      <c r="AR400" s="230" t="s">
        <v>218</v>
      </c>
      <c r="AT400" s="230" t="s">
        <v>213</v>
      </c>
      <c r="AU400" s="230" t="s">
        <v>86</v>
      </c>
      <c r="AY400" s="19" t="s">
        <v>211</v>
      </c>
      <c r="BE400" s="231">
        <f>IF(O400="základní",K400,0)</f>
        <v>0</v>
      </c>
      <c r="BF400" s="231">
        <f>IF(O400="snížená",K400,0)</f>
        <v>0</v>
      </c>
      <c r="BG400" s="231">
        <f>IF(O400="zákl. přenesená",K400,0)</f>
        <v>0</v>
      </c>
      <c r="BH400" s="231">
        <f>IF(O400="sníž. přenesená",K400,0)</f>
        <v>0</v>
      </c>
      <c r="BI400" s="231">
        <f>IF(O400="nulová",K400,0)</f>
        <v>0</v>
      </c>
      <c r="BJ400" s="19" t="s">
        <v>84</v>
      </c>
      <c r="BK400" s="231">
        <f>ROUND(P400*H400,2)</f>
        <v>0</v>
      </c>
      <c r="BL400" s="19" t="s">
        <v>218</v>
      </c>
      <c r="BM400" s="230" t="s">
        <v>4087</v>
      </c>
    </row>
    <row r="401" s="2" customFormat="1">
      <c r="A401" s="40"/>
      <c r="B401" s="41"/>
      <c r="C401" s="42"/>
      <c r="D401" s="232" t="s">
        <v>220</v>
      </c>
      <c r="E401" s="42"/>
      <c r="F401" s="233" t="s">
        <v>3708</v>
      </c>
      <c r="G401" s="42"/>
      <c r="H401" s="42"/>
      <c r="I401" s="234"/>
      <c r="J401" s="234"/>
      <c r="K401" s="42"/>
      <c r="L401" s="42"/>
      <c r="M401" s="46"/>
      <c r="N401" s="235"/>
      <c r="O401" s="236"/>
      <c r="P401" s="86"/>
      <c r="Q401" s="86"/>
      <c r="R401" s="86"/>
      <c r="S401" s="86"/>
      <c r="T401" s="86"/>
      <c r="U401" s="86"/>
      <c r="V401" s="86"/>
      <c r="W401" s="86"/>
      <c r="X401" s="87"/>
      <c r="Y401" s="40"/>
      <c r="Z401" s="40"/>
      <c r="AA401" s="40"/>
      <c r="AB401" s="40"/>
      <c r="AC401" s="40"/>
      <c r="AD401" s="40"/>
      <c r="AE401" s="40"/>
      <c r="AT401" s="19" t="s">
        <v>220</v>
      </c>
      <c r="AU401" s="19" t="s">
        <v>86</v>
      </c>
    </row>
    <row r="402" s="2" customFormat="1" ht="16.5" customHeight="1">
      <c r="A402" s="40"/>
      <c r="B402" s="41"/>
      <c r="C402" s="218" t="s">
        <v>1250</v>
      </c>
      <c r="D402" s="218" t="s">
        <v>213</v>
      </c>
      <c r="E402" s="219" t="s">
        <v>3709</v>
      </c>
      <c r="F402" s="220" t="s">
        <v>3710</v>
      </c>
      <c r="G402" s="221" t="s">
        <v>497</v>
      </c>
      <c r="H402" s="222">
        <v>2</v>
      </c>
      <c r="I402" s="223"/>
      <c r="J402" s="223"/>
      <c r="K402" s="224">
        <f>ROUND(P402*H402,2)</f>
        <v>0</v>
      </c>
      <c r="L402" s="220" t="s">
        <v>22</v>
      </c>
      <c r="M402" s="46"/>
      <c r="N402" s="225" t="s">
        <v>22</v>
      </c>
      <c r="O402" s="226" t="s">
        <v>46</v>
      </c>
      <c r="P402" s="227">
        <f>I402+J402</f>
        <v>0</v>
      </c>
      <c r="Q402" s="227">
        <f>ROUND(I402*H402,2)</f>
        <v>0</v>
      </c>
      <c r="R402" s="227">
        <f>ROUND(J402*H402,2)</f>
        <v>0</v>
      </c>
      <c r="S402" s="86"/>
      <c r="T402" s="228">
        <f>S402*H402</f>
        <v>0</v>
      </c>
      <c r="U402" s="228">
        <v>0</v>
      </c>
      <c r="V402" s="228">
        <f>U402*H402</f>
        <v>0</v>
      </c>
      <c r="W402" s="228">
        <v>0</v>
      </c>
      <c r="X402" s="229">
        <f>W402*H402</f>
        <v>0</v>
      </c>
      <c r="Y402" s="40"/>
      <c r="Z402" s="40"/>
      <c r="AA402" s="40"/>
      <c r="AB402" s="40"/>
      <c r="AC402" s="40"/>
      <c r="AD402" s="40"/>
      <c r="AE402" s="40"/>
      <c r="AR402" s="230" t="s">
        <v>218</v>
      </c>
      <c r="AT402" s="230" t="s">
        <v>213</v>
      </c>
      <c r="AU402" s="230" t="s">
        <v>86</v>
      </c>
      <c r="AY402" s="19" t="s">
        <v>211</v>
      </c>
      <c r="BE402" s="231">
        <f>IF(O402="základní",K402,0)</f>
        <v>0</v>
      </c>
      <c r="BF402" s="231">
        <f>IF(O402="snížená",K402,0)</f>
        <v>0</v>
      </c>
      <c r="BG402" s="231">
        <f>IF(O402="zákl. přenesená",K402,0)</f>
        <v>0</v>
      </c>
      <c r="BH402" s="231">
        <f>IF(O402="sníž. přenesená",K402,0)</f>
        <v>0</v>
      </c>
      <c r="BI402" s="231">
        <f>IF(O402="nulová",K402,0)</f>
        <v>0</v>
      </c>
      <c r="BJ402" s="19" t="s">
        <v>84</v>
      </c>
      <c r="BK402" s="231">
        <f>ROUND(P402*H402,2)</f>
        <v>0</v>
      </c>
      <c r="BL402" s="19" t="s">
        <v>218</v>
      </c>
      <c r="BM402" s="230" t="s">
        <v>4088</v>
      </c>
    </row>
    <row r="403" s="2" customFormat="1">
      <c r="A403" s="40"/>
      <c r="B403" s="41"/>
      <c r="C403" s="42"/>
      <c r="D403" s="232" t="s">
        <v>220</v>
      </c>
      <c r="E403" s="42"/>
      <c r="F403" s="233" t="s">
        <v>3710</v>
      </c>
      <c r="G403" s="42"/>
      <c r="H403" s="42"/>
      <c r="I403" s="234"/>
      <c r="J403" s="234"/>
      <c r="K403" s="42"/>
      <c r="L403" s="42"/>
      <c r="M403" s="46"/>
      <c r="N403" s="235"/>
      <c r="O403" s="236"/>
      <c r="P403" s="86"/>
      <c r="Q403" s="86"/>
      <c r="R403" s="86"/>
      <c r="S403" s="86"/>
      <c r="T403" s="86"/>
      <c r="U403" s="86"/>
      <c r="V403" s="86"/>
      <c r="W403" s="86"/>
      <c r="X403" s="87"/>
      <c r="Y403" s="40"/>
      <c r="Z403" s="40"/>
      <c r="AA403" s="40"/>
      <c r="AB403" s="40"/>
      <c r="AC403" s="40"/>
      <c r="AD403" s="40"/>
      <c r="AE403" s="40"/>
      <c r="AT403" s="19" t="s">
        <v>220</v>
      </c>
      <c r="AU403" s="19" t="s">
        <v>86</v>
      </c>
    </row>
    <row r="404" s="2" customFormat="1" ht="16.5" customHeight="1">
      <c r="A404" s="40"/>
      <c r="B404" s="41"/>
      <c r="C404" s="218" t="s">
        <v>1254</v>
      </c>
      <c r="D404" s="218" t="s">
        <v>213</v>
      </c>
      <c r="E404" s="219" t="s">
        <v>3712</v>
      </c>
      <c r="F404" s="220" t="s">
        <v>3713</v>
      </c>
      <c r="G404" s="221" t="s">
        <v>497</v>
      </c>
      <c r="H404" s="222">
        <v>2</v>
      </c>
      <c r="I404" s="223"/>
      <c r="J404" s="223"/>
      <c r="K404" s="224">
        <f>ROUND(P404*H404,2)</f>
        <v>0</v>
      </c>
      <c r="L404" s="220" t="s">
        <v>22</v>
      </c>
      <c r="M404" s="46"/>
      <c r="N404" s="225" t="s">
        <v>22</v>
      </c>
      <c r="O404" s="226" t="s">
        <v>46</v>
      </c>
      <c r="P404" s="227">
        <f>I404+J404</f>
        <v>0</v>
      </c>
      <c r="Q404" s="227">
        <f>ROUND(I404*H404,2)</f>
        <v>0</v>
      </c>
      <c r="R404" s="227">
        <f>ROUND(J404*H404,2)</f>
        <v>0</v>
      </c>
      <c r="S404" s="86"/>
      <c r="T404" s="228">
        <f>S404*H404</f>
        <v>0</v>
      </c>
      <c r="U404" s="228">
        <v>0</v>
      </c>
      <c r="V404" s="228">
        <f>U404*H404</f>
        <v>0</v>
      </c>
      <c r="W404" s="228">
        <v>0</v>
      </c>
      <c r="X404" s="229">
        <f>W404*H404</f>
        <v>0</v>
      </c>
      <c r="Y404" s="40"/>
      <c r="Z404" s="40"/>
      <c r="AA404" s="40"/>
      <c r="AB404" s="40"/>
      <c r="AC404" s="40"/>
      <c r="AD404" s="40"/>
      <c r="AE404" s="40"/>
      <c r="AR404" s="230" t="s">
        <v>218</v>
      </c>
      <c r="AT404" s="230" t="s">
        <v>213</v>
      </c>
      <c r="AU404" s="230" t="s">
        <v>86</v>
      </c>
      <c r="AY404" s="19" t="s">
        <v>211</v>
      </c>
      <c r="BE404" s="231">
        <f>IF(O404="základní",K404,0)</f>
        <v>0</v>
      </c>
      <c r="BF404" s="231">
        <f>IF(O404="snížená",K404,0)</f>
        <v>0</v>
      </c>
      <c r="BG404" s="231">
        <f>IF(O404="zákl. přenesená",K404,0)</f>
        <v>0</v>
      </c>
      <c r="BH404" s="231">
        <f>IF(O404="sníž. přenesená",K404,0)</f>
        <v>0</v>
      </c>
      <c r="BI404" s="231">
        <f>IF(O404="nulová",K404,0)</f>
        <v>0</v>
      </c>
      <c r="BJ404" s="19" t="s">
        <v>84</v>
      </c>
      <c r="BK404" s="231">
        <f>ROUND(P404*H404,2)</f>
        <v>0</v>
      </c>
      <c r="BL404" s="19" t="s">
        <v>218</v>
      </c>
      <c r="BM404" s="230" t="s">
        <v>4089</v>
      </c>
    </row>
    <row r="405" s="2" customFormat="1">
      <c r="A405" s="40"/>
      <c r="B405" s="41"/>
      <c r="C405" s="42"/>
      <c r="D405" s="232" t="s">
        <v>220</v>
      </c>
      <c r="E405" s="42"/>
      <c r="F405" s="233" t="s">
        <v>3713</v>
      </c>
      <c r="G405" s="42"/>
      <c r="H405" s="42"/>
      <c r="I405" s="234"/>
      <c r="J405" s="234"/>
      <c r="K405" s="42"/>
      <c r="L405" s="42"/>
      <c r="M405" s="46"/>
      <c r="N405" s="235"/>
      <c r="O405" s="236"/>
      <c r="P405" s="86"/>
      <c r="Q405" s="86"/>
      <c r="R405" s="86"/>
      <c r="S405" s="86"/>
      <c r="T405" s="86"/>
      <c r="U405" s="86"/>
      <c r="V405" s="86"/>
      <c r="W405" s="86"/>
      <c r="X405" s="87"/>
      <c r="Y405" s="40"/>
      <c r="Z405" s="40"/>
      <c r="AA405" s="40"/>
      <c r="AB405" s="40"/>
      <c r="AC405" s="40"/>
      <c r="AD405" s="40"/>
      <c r="AE405" s="40"/>
      <c r="AT405" s="19" t="s">
        <v>220</v>
      </c>
      <c r="AU405" s="19" t="s">
        <v>86</v>
      </c>
    </row>
    <row r="406" s="2" customFormat="1" ht="16.5" customHeight="1">
      <c r="A406" s="40"/>
      <c r="B406" s="41"/>
      <c r="C406" s="218" t="s">
        <v>1259</v>
      </c>
      <c r="D406" s="218" t="s">
        <v>213</v>
      </c>
      <c r="E406" s="219" t="s">
        <v>4090</v>
      </c>
      <c r="F406" s="220" t="s">
        <v>4091</v>
      </c>
      <c r="G406" s="221" t="s">
        <v>497</v>
      </c>
      <c r="H406" s="222">
        <v>3</v>
      </c>
      <c r="I406" s="223"/>
      <c r="J406" s="223"/>
      <c r="K406" s="224">
        <f>ROUND(P406*H406,2)</f>
        <v>0</v>
      </c>
      <c r="L406" s="220" t="s">
        <v>22</v>
      </c>
      <c r="M406" s="46"/>
      <c r="N406" s="225" t="s">
        <v>22</v>
      </c>
      <c r="O406" s="226" t="s">
        <v>46</v>
      </c>
      <c r="P406" s="227">
        <f>I406+J406</f>
        <v>0</v>
      </c>
      <c r="Q406" s="227">
        <f>ROUND(I406*H406,2)</f>
        <v>0</v>
      </c>
      <c r="R406" s="227">
        <f>ROUND(J406*H406,2)</f>
        <v>0</v>
      </c>
      <c r="S406" s="86"/>
      <c r="T406" s="228">
        <f>S406*H406</f>
        <v>0</v>
      </c>
      <c r="U406" s="228">
        <v>0</v>
      </c>
      <c r="V406" s="228">
        <f>U406*H406</f>
        <v>0</v>
      </c>
      <c r="W406" s="228">
        <v>0</v>
      </c>
      <c r="X406" s="229">
        <f>W406*H406</f>
        <v>0</v>
      </c>
      <c r="Y406" s="40"/>
      <c r="Z406" s="40"/>
      <c r="AA406" s="40"/>
      <c r="AB406" s="40"/>
      <c r="AC406" s="40"/>
      <c r="AD406" s="40"/>
      <c r="AE406" s="40"/>
      <c r="AR406" s="230" t="s">
        <v>218</v>
      </c>
      <c r="AT406" s="230" t="s">
        <v>213</v>
      </c>
      <c r="AU406" s="230" t="s">
        <v>86</v>
      </c>
      <c r="AY406" s="19" t="s">
        <v>211</v>
      </c>
      <c r="BE406" s="231">
        <f>IF(O406="základní",K406,0)</f>
        <v>0</v>
      </c>
      <c r="BF406" s="231">
        <f>IF(O406="snížená",K406,0)</f>
        <v>0</v>
      </c>
      <c r="BG406" s="231">
        <f>IF(O406="zákl. přenesená",K406,0)</f>
        <v>0</v>
      </c>
      <c r="BH406" s="231">
        <f>IF(O406="sníž. přenesená",K406,0)</f>
        <v>0</v>
      </c>
      <c r="BI406" s="231">
        <f>IF(O406="nulová",K406,0)</f>
        <v>0</v>
      </c>
      <c r="BJ406" s="19" t="s">
        <v>84</v>
      </c>
      <c r="BK406" s="231">
        <f>ROUND(P406*H406,2)</f>
        <v>0</v>
      </c>
      <c r="BL406" s="19" t="s">
        <v>218</v>
      </c>
      <c r="BM406" s="230" t="s">
        <v>4092</v>
      </c>
    </row>
    <row r="407" s="2" customFormat="1">
      <c r="A407" s="40"/>
      <c r="B407" s="41"/>
      <c r="C407" s="42"/>
      <c r="D407" s="232" t="s">
        <v>220</v>
      </c>
      <c r="E407" s="42"/>
      <c r="F407" s="233" t="s">
        <v>4091</v>
      </c>
      <c r="G407" s="42"/>
      <c r="H407" s="42"/>
      <c r="I407" s="234"/>
      <c r="J407" s="234"/>
      <c r="K407" s="42"/>
      <c r="L407" s="42"/>
      <c r="M407" s="46"/>
      <c r="N407" s="235"/>
      <c r="O407" s="236"/>
      <c r="P407" s="86"/>
      <c r="Q407" s="86"/>
      <c r="R407" s="86"/>
      <c r="S407" s="86"/>
      <c r="T407" s="86"/>
      <c r="U407" s="86"/>
      <c r="V407" s="86"/>
      <c r="W407" s="86"/>
      <c r="X407" s="87"/>
      <c r="Y407" s="40"/>
      <c r="Z407" s="40"/>
      <c r="AA407" s="40"/>
      <c r="AB407" s="40"/>
      <c r="AC407" s="40"/>
      <c r="AD407" s="40"/>
      <c r="AE407" s="40"/>
      <c r="AT407" s="19" t="s">
        <v>220</v>
      </c>
      <c r="AU407" s="19" t="s">
        <v>86</v>
      </c>
    </row>
    <row r="408" s="2" customFormat="1" ht="16.5" customHeight="1">
      <c r="A408" s="40"/>
      <c r="B408" s="41"/>
      <c r="C408" s="218" t="s">
        <v>1266</v>
      </c>
      <c r="D408" s="218" t="s">
        <v>213</v>
      </c>
      <c r="E408" s="219" t="s">
        <v>3718</v>
      </c>
      <c r="F408" s="220" t="s">
        <v>3719</v>
      </c>
      <c r="G408" s="221" t="s">
        <v>345</v>
      </c>
      <c r="H408" s="222">
        <v>100</v>
      </c>
      <c r="I408" s="223"/>
      <c r="J408" s="223"/>
      <c r="K408" s="224">
        <f>ROUND(P408*H408,2)</f>
        <v>0</v>
      </c>
      <c r="L408" s="220" t="s">
        <v>22</v>
      </c>
      <c r="M408" s="46"/>
      <c r="N408" s="225" t="s">
        <v>22</v>
      </c>
      <c r="O408" s="226" t="s">
        <v>46</v>
      </c>
      <c r="P408" s="227">
        <f>I408+J408</f>
        <v>0</v>
      </c>
      <c r="Q408" s="227">
        <f>ROUND(I408*H408,2)</f>
        <v>0</v>
      </c>
      <c r="R408" s="227">
        <f>ROUND(J408*H408,2)</f>
        <v>0</v>
      </c>
      <c r="S408" s="86"/>
      <c r="T408" s="228">
        <f>S408*H408</f>
        <v>0</v>
      </c>
      <c r="U408" s="228">
        <v>0</v>
      </c>
      <c r="V408" s="228">
        <f>U408*H408</f>
        <v>0</v>
      </c>
      <c r="W408" s="228">
        <v>0</v>
      </c>
      <c r="X408" s="229">
        <f>W408*H408</f>
        <v>0</v>
      </c>
      <c r="Y408" s="40"/>
      <c r="Z408" s="40"/>
      <c r="AA408" s="40"/>
      <c r="AB408" s="40"/>
      <c r="AC408" s="40"/>
      <c r="AD408" s="40"/>
      <c r="AE408" s="40"/>
      <c r="AR408" s="230" t="s">
        <v>218</v>
      </c>
      <c r="AT408" s="230" t="s">
        <v>213</v>
      </c>
      <c r="AU408" s="230" t="s">
        <v>86</v>
      </c>
      <c r="AY408" s="19" t="s">
        <v>211</v>
      </c>
      <c r="BE408" s="231">
        <f>IF(O408="základní",K408,0)</f>
        <v>0</v>
      </c>
      <c r="BF408" s="231">
        <f>IF(O408="snížená",K408,0)</f>
        <v>0</v>
      </c>
      <c r="BG408" s="231">
        <f>IF(O408="zákl. přenesená",K408,0)</f>
        <v>0</v>
      </c>
      <c r="BH408" s="231">
        <f>IF(O408="sníž. přenesená",K408,0)</f>
        <v>0</v>
      </c>
      <c r="BI408" s="231">
        <f>IF(O408="nulová",K408,0)</f>
        <v>0</v>
      </c>
      <c r="BJ408" s="19" t="s">
        <v>84</v>
      </c>
      <c r="BK408" s="231">
        <f>ROUND(P408*H408,2)</f>
        <v>0</v>
      </c>
      <c r="BL408" s="19" t="s">
        <v>218</v>
      </c>
      <c r="BM408" s="230" t="s">
        <v>4093</v>
      </c>
    </row>
    <row r="409" s="2" customFormat="1">
      <c r="A409" s="40"/>
      <c r="B409" s="41"/>
      <c r="C409" s="42"/>
      <c r="D409" s="232" t="s">
        <v>220</v>
      </c>
      <c r="E409" s="42"/>
      <c r="F409" s="233" t="s">
        <v>3721</v>
      </c>
      <c r="G409" s="42"/>
      <c r="H409" s="42"/>
      <c r="I409" s="234"/>
      <c r="J409" s="234"/>
      <c r="K409" s="42"/>
      <c r="L409" s="42"/>
      <c r="M409" s="46"/>
      <c r="N409" s="235"/>
      <c r="O409" s="236"/>
      <c r="P409" s="86"/>
      <c r="Q409" s="86"/>
      <c r="R409" s="86"/>
      <c r="S409" s="86"/>
      <c r="T409" s="86"/>
      <c r="U409" s="86"/>
      <c r="V409" s="86"/>
      <c r="W409" s="86"/>
      <c r="X409" s="87"/>
      <c r="Y409" s="40"/>
      <c r="Z409" s="40"/>
      <c r="AA409" s="40"/>
      <c r="AB409" s="40"/>
      <c r="AC409" s="40"/>
      <c r="AD409" s="40"/>
      <c r="AE409" s="40"/>
      <c r="AT409" s="19" t="s">
        <v>220</v>
      </c>
      <c r="AU409" s="19" t="s">
        <v>86</v>
      </c>
    </row>
    <row r="410" s="2" customFormat="1" ht="16.5" customHeight="1">
      <c r="A410" s="40"/>
      <c r="B410" s="41"/>
      <c r="C410" s="218" t="s">
        <v>1274</v>
      </c>
      <c r="D410" s="218" t="s">
        <v>213</v>
      </c>
      <c r="E410" s="219" t="s">
        <v>3722</v>
      </c>
      <c r="F410" s="220" t="s">
        <v>3723</v>
      </c>
      <c r="G410" s="221" t="s">
        <v>345</v>
      </c>
      <c r="H410" s="222">
        <v>100</v>
      </c>
      <c r="I410" s="223"/>
      <c r="J410" s="223"/>
      <c r="K410" s="224">
        <f>ROUND(P410*H410,2)</f>
        <v>0</v>
      </c>
      <c r="L410" s="220" t="s">
        <v>22</v>
      </c>
      <c r="M410" s="46"/>
      <c r="N410" s="225" t="s">
        <v>22</v>
      </c>
      <c r="O410" s="226" t="s">
        <v>46</v>
      </c>
      <c r="P410" s="227">
        <f>I410+J410</f>
        <v>0</v>
      </c>
      <c r="Q410" s="227">
        <f>ROUND(I410*H410,2)</f>
        <v>0</v>
      </c>
      <c r="R410" s="227">
        <f>ROUND(J410*H410,2)</f>
        <v>0</v>
      </c>
      <c r="S410" s="86"/>
      <c r="T410" s="228">
        <f>S410*H410</f>
        <v>0</v>
      </c>
      <c r="U410" s="228">
        <v>0</v>
      </c>
      <c r="V410" s="228">
        <f>U410*H410</f>
        <v>0</v>
      </c>
      <c r="W410" s="228">
        <v>0</v>
      </c>
      <c r="X410" s="229">
        <f>W410*H410</f>
        <v>0</v>
      </c>
      <c r="Y410" s="40"/>
      <c r="Z410" s="40"/>
      <c r="AA410" s="40"/>
      <c r="AB410" s="40"/>
      <c r="AC410" s="40"/>
      <c r="AD410" s="40"/>
      <c r="AE410" s="40"/>
      <c r="AR410" s="230" t="s">
        <v>218</v>
      </c>
      <c r="AT410" s="230" t="s">
        <v>213</v>
      </c>
      <c r="AU410" s="230" t="s">
        <v>86</v>
      </c>
      <c r="AY410" s="19" t="s">
        <v>211</v>
      </c>
      <c r="BE410" s="231">
        <f>IF(O410="základní",K410,0)</f>
        <v>0</v>
      </c>
      <c r="BF410" s="231">
        <f>IF(O410="snížená",K410,0)</f>
        <v>0</v>
      </c>
      <c r="BG410" s="231">
        <f>IF(O410="zákl. přenesená",K410,0)</f>
        <v>0</v>
      </c>
      <c r="BH410" s="231">
        <f>IF(O410="sníž. přenesená",K410,0)</f>
        <v>0</v>
      </c>
      <c r="BI410" s="231">
        <f>IF(O410="nulová",K410,0)</f>
        <v>0</v>
      </c>
      <c r="BJ410" s="19" t="s">
        <v>84</v>
      </c>
      <c r="BK410" s="231">
        <f>ROUND(P410*H410,2)</f>
        <v>0</v>
      </c>
      <c r="BL410" s="19" t="s">
        <v>218</v>
      </c>
      <c r="BM410" s="230" t="s">
        <v>4094</v>
      </c>
    </row>
    <row r="411" s="2" customFormat="1">
      <c r="A411" s="40"/>
      <c r="B411" s="41"/>
      <c r="C411" s="42"/>
      <c r="D411" s="232" t="s">
        <v>220</v>
      </c>
      <c r="E411" s="42"/>
      <c r="F411" s="233" t="s">
        <v>3723</v>
      </c>
      <c r="G411" s="42"/>
      <c r="H411" s="42"/>
      <c r="I411" s="234"/>
      <c r="J411" s="234"/>
      <c r="K411" s="42"/>
      <c r="L411" s="42"/>
      <c r="M411" s="46"/>
      <c r="N411" s="235"/>
      <c r="O411" s="236"/>
      <c r="P411" s="86"/>
      <c r="Q411" s="86"/>
      <c r="R411" s="86"/>
      <c r="S411" s="86"/>
      <c r="T411" s="86"/>
      <c r="U411" s="86"/>
      <c r="V411" s="86"/>
      <c r="W411" s="86"/>
      <c r="X411" s="87"/>
      <c r="Y411" s="40"/>
      <c r="Z411" s="40"/>
      <c r="AA411" s="40"/>
      <c r="AB411" s="40"/>
      <c r="AC411" s="40"/>
      <c r="AD411" s="40"/>
      <c r="AE411" s="40"/>
      <c r="AT411" s="19" t="s">
        <v>220</v>
      </c>
      <c r="AU411" s="19" t="s">
        <v>86</v>
      </c>
    </row>
    <row r="412" s="12" customFormat="1" ht="25.92" customHeight="1">
      <c r="A412" s="12"/>
      <c r="B412" s="201"/>
      <c r="C412" s="202"/>
      <c r="D412" s="203" t="s">
        <v>76</v>
      </c>
      <c r="E412" s="204" t="s">
        <v>3725</v>
      </c>
      <c r="F412" s="204" t="s">
        <v>3726</v>
      </c>
      <c r="G412" s="202"/>
      <c r="H412" s="202"/>
      <c r="I412" s="205"/>
      <c r="J412" s="205"/>
      <c r="K412" s="206">
        <f>BK412</f>
        <v>0</v>
      </c>
      <c r="L412" s="202"/>
      <c r="M412" s="207"/>
      <c r="N412" s="208"/>
      <c r="O412" s="209"/>
      <c r="P412" s="209"/>
      <c r="Q412" s="210">
        <f>Q413</f>
        <v>0</v>
      </c>
      <c r="R412" s="210">
        <f>R413</f>
        <v>0</v>
      </c>
      <c r="S412" s="209"/>
      <c r="T412" s="211">
        <f>T413</f>
        <v>0</v>
      </c>
      <c r="U412" s="209"/>
      <c r="V412" s="211">
        <f>V413</f>
        <v>0</v>
      </c>
      <c r="W412" s="209"/>
      <c r="X412" s="212">
        <f>X413</f>
        <v>0</v>
      </c>
      <c r="Y412" s="12"/>
      <c r="Z412" s="12"/>
      <c r="AA412" s="12"/>
      <c r="AB412" s="12"/>
      <c r="AC412" s="12"/>
      <c r="AD412" s="12"/>
      <c r="AE412" s="12"/>
      <c r="AR412" s="213" t="s">
        <v>84</v>
      </c>
      <c r="AT412" s="214" t="s">
        <v>76</v>
      </c>
      <c r="AU412" s="214" t="s">
        <v>77</v>
      </c>
      <c r="AY412" s="213" t="s">
        <v>211</v>
      </c>
      <c r="BK412" s="215">
        <f>BK413</f>
        <v>0</v>
      </c>
    </row>
    <row r="413" s="12" customFormat="1" ht="22.8" customHeight="1">
      <c r="A413" s="12"/>
      <c r="B413" s="201"/>
      <c r="C413" s="202"/>
      <c r="D413" s="203" t="s">
        <v>76</v>
      </c>
      <c r="E413" s="216" t="s">
        <v>4095</v>
      </c>
      <c r="F413" s="216" t="s">
        <v>3728</v>
      </c>
      <c r="G413" s="202"/>
      <c r="H413" s="202"/>
      <c r="I413" s="205"/>
      <c r="J413" s="205"/>
      <c r="K413" s="217">
        <f>BK413</f>
        <v>0</v>
      </c>
      <c r="L413" s="202"/>
      <c r="M413" s="207"/>
      <c r="N413" s="208"/>
      <c r="O413" s="209"/>
      <c r="P413" s="209"/>
      <c r="Q413" s="210">
        <f>SUM(Q414:Q427)</f>
        <v>0</v>
      </c>
      <c r="R413" s="210">
        <f>SUM(R414:R427)</f>
        <v>0</v>
      </c>
      <c r="S413" s="209"/>
      <c r="T413" s="211">
        <f>SUM(T414:T427)</f>
        <v>0</v>
      </c>
      <c r="U413" s="209"/>
      <c r="V413" s="211">
        <f>SUM(V414:V427)</f>
        <v>0</v>
      </c>
      <c r="W413" s="209"/>
      <c r="X413" s="212">
        <f>SUM(X414:X427)</f>
        <v>0</v>
      </c>
      <c r="Y413" s="12"/>
      <c r="Z413" s="12"/>
      <c r="AA413" s="12"/>
      <c r="AB413" s="12"/>
      <c r="AC413" s="12"/>
      <c r="AD413" s="12"/>
      <c r="AE413" s="12"/>
      <c r="AR413" s="213" t="s">
        <v>84</v>
      </c>
      <c r="AT413" s="214" t="s">
        <v>76</v>
      </c>
      <c r="AU413" s="214" t="s">
        <v>84</v>
      </c>
      <c r="AY413" s="213" t="s">
        <v>211</v>
      </c>
      <c r="BK413" s="215">
        <f>SUM(BK414:BK427)</f>
        <v>0</v>
      </c>
    </row>
    <row r="414" s="2" customFormat="1" ht="37.8" customHeight="1">
      <c r="A414" s="40"/>
      <c r="B414" s="41"/>
      <c r="C414" s="218" t="s">
        <v>2320</v>
      </c>
      <c r="D414" s="218" t="s">
        <v>213</v>
      </c>
      <c r="E414" s="219" t="s">
        <v>3730</v>
      </c>
      <c r="F414" s="220" t="s">
        <v>3731</v>
      </c>
      <c r="G414" s="221" t="s">
        <v>497</v>
      </c>
      <c r="H414" s="222">
        <v>8</v>
      </c>
      <c r="I414" s="223"/>
      <c r="J414" s="223"/>
      <c r="K414" s="224">
        <f>ROUND(P414*H414,2)</f>
        <v>0</v>
      </c>
      <c r="L414" s="220" t="s">
        <v>22</v>
      </c>
      <c r="M414" s="46"/>
      <c r="N414" s="225" t="s">
        <v>22</v>
      </c>
      <c r="O414" s="226" t="s">
        <v>46</v>
      </c>
      <c r="P414" s="227">
        <f>I414+J414</f>
        <v>0</v>
      </c>
      <c r="Q414" s="227">
        <f>ROUND(I414*H414,2)</f>
        <v>0</v>
      </c>
      <c r="R414" s="227">
        <f>ROUND(J414*H414,2)</f>
        <v>0</v>
      </c>
      <c r="S414" s="86"/>
      <c r="T414" s="228">
        <f>S414*H414</f>
        <v>0</v>
      </c>
      <c r="U414" s="228">
        <v>0</v>
      </c>
      <c r="V414" s="228">
        <f>U414*H414</f>
        <v>0</v>
      </c>
      <c r="W414" s="228">
        <v>0</v>
      </c>
      <c r="X414" s="229">
        <f>W414*H414</f>
        <v>0</v>
      </c>
      <c r="Y414" s="40"/>
      <c r="Z414" s="40"/>
      <c r="AA414" s="40"/>
      <c r="AB414" s="40"/>
      <c r="AC414" s="40"/>
      <c r="AD414" s="40"/>
      <c r="AE414" s="40"/>
      <c r="AR414" s="230" t="s">
        <v>218</v>
      </c>
      <c r="AT414" s="230" t="s">
        <v>213</v>
      </c>
      <c r="AU414" s="230" t="s">
        <v>86</v>
      </c>
      <c r="AY414" s="19" t="s">
        <v>211</v>
      </c>
      <c r="BE414" s="231">
        <f>IF(O414="základní",K414,0)</f>
        <v>0</v>
      </c>
      <c r="BF414" s="231">
        <f>IF(O414="snížená",K414,0)</f>
        <v>0</v>
      </c>
      <c r="BG414" s="231">
        <f>IF(O414="zákl. přenesená",K414,0)</f>
        <v>0</v>
      </c>
      <c r="BH414" s="231">
        <f>IF(O414="sníž. přenesená",K414,0)</f>
        <v>0</v>
      </c>
      <c r="BI414" s="231">
        <f>IF(O414="nulová",K414,0)</f>
        <v>0</v>
      </c>
      <c r="BJ414" s="19" t="s">
        <v>84</v>
      </c>
      <c r="BK414" s="231">
        <f>ROUND(P414*H414,2)</f>
        <v>0</v>
      </c>
      <c r="BL414" s="19" t="s">
        <v>218</v>
      </c>
      <c r="BM414" s="230" t="s">
        <v>4096</v>
      </c>
    </row>
    <row r="415" s="2" customFormat="1">
      <c r="A415" s="40"/>
      <c r="B415" s="41"/>
      <c r="C415" s="42"/>
      <c r="D415" s="232" t="s">
        <v>220</v>
      </c>
      <c r="E415" s="42"/>
      <c r="F415" s="233" t="s">
        <v>3731</v>
      </c>
      <c r="G415" s="42"/>
      <c r="H415" s="42"/>
      <c r="I415" s="234"/>
      <c r="J415" s="234"/>
      <c r="K415" s="42"/>
      <c r="L415" s="42"/>
      <c r="M415" s="46"/>
      <c r="N415" s="235"/>
      <c r="O415" s="236"/>
      <c r="P415" s="86"/>
      <c r="Q415" s="86"/>
      <c r="R415" s="86"/>
      <c r="S415" s="86"/>
      <c r="T415" s="86"/>
      <c r="U415" s="86"/>
      <c r="V415" s="86"/>
      <c r="W415" s="86"/>
      <c r="X415" s="87"/>
      <c r="Y415" s="40"/>
      <c r="Z415" s="40"/>
      <c r="AA415" s="40"/>
      <c r="AB415" s="40"/>
      <c r="AC415" s="40"/>
      <c r="AD415" s="40"/>
      <c r="AE415" s="40"/>
      <c r="AT415" s="19" t="s">
        <v>220</v>
      </c>
      <c r="AU415" s="19" t="s">
        <v>86</v>
      </c>
    </row>
    <row r="416" s="2" customFormat="1" ht="16.5" customHeight="1">
      <c r="A416" s="40"/>
      <c r="B416" s="41"/>
      <c r="C416" s="218" t="s">
        <v>2325</v>
      </c>
      <c r="D416" s="218" t="s">
        <v>213</v>
      </c>
      <c r="E416" s="219" t="s">
        <v>3734</v>
      </c>
      <c r="F416" s="220" t="s">
        <v>3735</v>
      </c>
      <c r="G416" s="221" t="s">
        <v>497</v>
      </c>
      <c r="H416" s="222">
        <v>8</v>
      </c>
      <c r="I416" s="223"/>
      <c r="J416" s="223"/>
      <c r="K416" s="224">
        <f>ROUND(P416*H416,2)</f>
        <v>0</v>
      </c>
      <c r="L416" s="220" t="s">
        <v>22</v>
      </c>
      <c r="M416" s="46"/>
      <c r="N416" s="225" t="s">
        <v>22</v>
      </c>
      <c r="O416" s="226" t="s">
        <v>46</v>
      </c>
      <c r="P416" s="227">
        <f>I416+J416</f>
        <v>0</v>
      </c>
      <c r="Q416" s="227">
        <f>ROUND(I416*H416,2)</f>
        <v>0</v>
      </c>
      <c r="R416" s="227">
        <f>ROUND(J416*H416,2)</f>
        <v>0</v>
      </c>
      <c r="S416" s="86"/>
      <c r="T416" s="228">
        <f>S416*H416</f>
        <v>0</v>
      </c>
      <c r="U416" s="228">
        <v>0</v>
      </c>
      <c r="V416" s="228">
        <f>U416*H416</f>
        <v>0</v>
      </c>
      <c r="W416" s="228">
        <v>0</v>
      </c>
      <c r="X416" s="229">
        <f>W416*H416</f>
        <v>0</v>
      </c>
      <c r="Y416" s="40"/>
      <c r="Z416" s="40"/>
      <c r="AA416" s="40"/>
      <c r="AB416" s="40"/>
      <c r="AC416" s="40"/>
      <c r="AD416" s="40"/>
      <c r="AE416" s="40"/>
      <c r="AR416" s="230" t="s">
        <v>218</v>
      </c>
      <c r="AT416" s="230" t="s">
        <v>213</v>
      </c>
      <c r="AU416" s="230" t="s">
        <v>86</v>
      </c>
      <c r="AY416" s="19" t="s">
        <v>211</v>
      </c>
      <c r="BE416" s="231">
        <f>IF(O416="základní",K416,0)</f>
        <v>0</v>
      </c>
      <c r="BF416" s="231">
        <f>IF(O416="snížená",K416,0)</f>
        <v>0</v>
      </c>
      <c r="BG416" s="231">
        <f>IF(O416="zákl. přenesená",K416,0)</f>
        <v>0</v>
      </c>
      <c r="BH416" s="231">
        <f>IF(O416="sníž. přenesená",K416,0)</f>
        <v>0</v>
      </c>
      <c r="BI416" s="231">
        <f>IF(O416="nulová",K416,0)</f>
        <v>0</v>
      </c>
      <c r="BJ416" s="19" t="s">
        <v>84</v>
      </c>
      <c r="BK416" s="231">
        <f>ROUND(P416*H416,2)</f>
        <v>0</v>
      </c>
      <c r="BL416" s="19" t="s">
        <v>218</v>
      </c>
      <c r="BM416" s="230" t="s">
        <v>4097</v>
      </c>
    </row>
    <row r="417" s="2" customFormat="1">
      <c r="A417" s="40"/>
      <c r="B417" s="41"/>
      <c r="C417" s="42"/>
      <c r="D417" s="232" t="s">
        <v>220</v>
      </c>
      <c r="E417" s="42"/>
      <c r="F417" s="233" t="s">
        <v>3735</v>
      </c>
      <c r="G417" s="42"/>
      <c r="H417" s="42"/>
      <c r="I417" s="234"/>
      <c r="J417" s="234"/>
      <c r="K417" s="42"/>
      <c r="L417" s="42"/>
      <c r="M417" s="46"/>
      <c r="N417" s="235"/>
      <c r="O417" s="236"/>
      <c r="P417" s="86"/>
      <c r="Q417" s="86"/>
      <c r="R417" s="86"/>
      <c r="S417" s="86"/>
      <c r="T417" s="86"/>
      <c r="U417" s="86"/>
      <c r="V417" s="86"/>
      <c r="W417" s="86"/>
      <c r="X417" s="87"/>
      <c r="Y417" s="40"/>
      <c r="Z417" s="40"/>
      <c r="AA417" s="40"/>
      <c r="AB417" s="40"/>
      <c r="AC417" s="40"/>
      <c r="AD417" s="40"/>
      <c r="AE417" s="40"/>
      <c r="AT417" s="19" t="s">
        <v>220</v>
      </c>
      <c r="AU417" s="19" t="s">
        <v>86</v>
      </c>
    </row>
    <row r="418" s="2" customFormat="1" ht="16.5" customHeight="1">
      <c r="A418" s="40"/>
      <c r="B418" s="41"/>
      <c r="C418" s="218" t="s">
        <v>2330</v>
      </c>
      <c r="D418" s="218" t="s">
        <v>213</v>
      </c>
      <c r="E418" s="219" t="s">
        <v>3614</v>
      </c>
      <c r="F418" s="220" t="s">
        <v>3615</v>
      </c>
      <c r="G418" s="221" t="s">
        <v>497</v>
      </c>
      <c r="H418" s="222">
        <v>2</v>
      </c>
      <c r="I418" s="223"/>
      <c r="J418" s="223"/>
      <c r="K418" s="224">
        <f>ROUND(P418*H418,2)</f>
        <v>0</v>
      </c>
      <c r="L418" s="220" t="s">
        <v>22</v>
      </c>
      <c r="M418" s="46"/>
      <c r="N418" s="225" t="s">
        <v>22</v>
      </c>
      <c r="O418" s="226" t="s">
        <v>46</v>
      </c>
      <c r="P418" s="227">
        <f>I418+J418</f>
        <v>0</v>
      </c>
      <c r="Q418" s="227">
        <f>ROUND(I418*H418,2)</f>
        <v>0</v>
      </c>
      <c r="R418" s="227">
        <f>ROUND(J418*H418,2)</f>
        <v>0</v>
      </c>
      <c r="S418" s="86"/>
      <c r="T418" s="228">
        <f>S418*H418</f>
        <v>0</v>
      </c>
      <c r="U418" s="228">
        <v>0</v>
      </c>
      <c r="V418" s="228">
        <f>U418*H418</f>
        <v>0</v>
      </c>
      <c r="W418" s="228">
        <v>0</v>
      </c>
      <c r="X418" s="229">
        <f>W418*H418</f>
        <v>0</v>
      </c>
      <c r="Y418" s="40"/>
      <c r="Z418" s="40"/>
      <c r="AA418" s="40"/>
      <c r="AB418" s="40"/>
      <c r="AC418" s="40"/>
      <c r="AD418" s="40"/>
      <c r="AE418" s="40"/>
      <c r="AR418" s="230" t="s">
        <v>218</v>
      </c>
      <c r="AT418" s="230" t="s">
        <v>213</v>
      </c>
      <c r="AU418" s="230" t="s">
        <v>86</v>
      </c>
      <c r="AY418" s="19" t="s">
        <v>211</v>
      </c>
      <c r="BE418" s="231">
        <f>IF(O418="základní",K418,0)</f>
        <v>0</v>
      </c>
      <c r="BF418" s="231">
        <f>IF(O418="snížená",K418,0)</f>
        <v>0</v>
      </c>
      <c r="BG418" s="231">
        <f>IF(O418="zákl. přenesená",K418,0)</f>
        <v>0</v>
      </c>
      <c r="BH418" s="231">
        <f>IF(O418="sníž. přenesená",K418,0)</f>
        <v>0</v>
      </c>
      <c r="BI418" s="231">
        <f>IF(O418="nulová",K418,0)</f>
        <v>0</v>
      </c>
      <c r="BJ418" s="19" t="s">
        <v>84</v>
      </c>
      <c r="BK418" s="231">
        <f>ROUND(P418*H418,2)</f>
        <v>0</v>
      </c>
      <c r="BL418" s="19" t="s">
        <v>218</v>
      </c>
      <c r="BM418" s="230" t="s">
        <v>4098</v>
      </c>
    </row>
    <row r="419" s="2" customFormat="1">
      <c r="A419" s="40"/>
      <c r="B419" s="41"/>
      <c r="C419" s="42"/>
      <c r="D419" s="232" t="s">
        <v>220</v>
      </c>
      <c r="E419" s="42"/>
      <c r="F419" s="233" t="s">
        <v>3617</v>
      </c>
      <c r="G419" s="42"/>
      <c r="H419" s="42"/>
      <c r="I419" s="234"/>
      <c r="J419" s="234"/>
      <c r="K419" s="42"/>
      <c r="L419" s="42"/>
      <c r="M419" s="46"/>
      <c r="N419" s="235"/>
      <c r="O419" s="236"/>
      <c r="P419" s="86"/>
      <c r="Q419" s="86"/>
      <c r="R419" s="86"/>
      <c r="S419" s="86"/>
      <c r="T419" s="86"/>
      <c r="U419" s="86"/>
      <c r="V419" s="86"/>
      <c r="W419" s="86"/>
      <c r="X419" s="87"/>
      <c r="Y419" s="40"/>
      <c r="Z419" s="40"/>
      <c r="AA419" s="40"/>
      <c r="AB419" s="40"/>
      <c r="AC419" s="40"/>
      <c r="AD419" s="40"/>
      <c r="AE419" s="40"/>
      <c r="AT419" s="19" t="s">
        <v>220</v>
      </c>
      <c r="AU419" s="19" t="s">
        <v>86</v>
      </c>
    </row>
    <row r="420" s="2" customFormat="1" ht="24.15" customHeight="1">
      <c r="A420" s="40"/>
      <c r="B420" s="41"/>
      <c r="C420" s="218" t="s">
        <v>2333</v>
      </c>
      <c r="D420" s="218" t="s">
        <v>213</v>
      </c>
      <c r="E420" s="219" t="s">
        <v>3684</v>
      </c>
      <c r="F420" s="220" t="s">
        <v>3685</v>
      </c>
      <c r="G420" s="221" t="s">
        <v>497</v>
      </c>
      <c r="H420" s="222">
        <v>2</v>
      </c>
      <c r="I420" s="223"/>
      <c r="J420" s="223"/>
      <c r="K420" s="224">
        <f>ROUND(P420*H420,2)</f>
        <v>0</v>
      </c>
      <c r="L420" s="220" t="s">
        <v>22</v>
      </c>
      <c r="M420" s="46"/>
      <c r="N420" s="225" t="s">
        <v>22</v>
      </c>
      <c r="O420" s="226" t="s">
        <v>46</v>
      </c>
      <c r="P420" s="227">
        <f>I420+J420</f>
        <v>0</v>
      </c>
      <c r="Q420" s="227">
        <f>ROUND(I420*H420,2)</f>
        <v>0</v>
      </c>
      <c r="R420" s="227">
        <f>ROUND(J420*H420,2)</f>
        <v>0</v>
      </c>
      <c r="S420" s="86"/>
      <c r="T420" s="228">
        <f>S420*H420</f>
        <v>0</v>
      </c>
      <c r="U420" s="228">
        <v>0</v>
      </c>
      <c r="V420" s="228">
        <f>U420*H420</f>
        <v>0</v>
      </c>
      <c r="W420" s="228">
        <v>0</v>
      </c>
      <c r="X420" s="229">
        <f>W420*H420</f>
        <v>0</v>
      </c>
      <c r="Y420" s="40"/>
      <c r="Z420" s="40"/>
      <c r="AA420" s="40"/>
      <c r="AB420" s="40"/>
      <c r="AC420" s="40"/>
      <c r="AD420" s="40"/>
      <c r="AE420" s="40"/>
      <c r="AR420" s="230" t="s">
        <v>218</v>
      </c>
      <c r="AT420" s="230" t="s">
        <v>213</v>
      </c>
      <c r="AU420" s="230" t="s">
        <v>86</v>
      </c>
      <c r="AY420" s="19" t="s">
        <v>211</v>
      </c>
      <c r="BE420" s="231">
        <f>IF(O420="základní",K420,0)</f>
        <v>0</v>
      </c>
      <c r="BF420" s="231">
        <f>IF(O420="snížená",K420,0)</f>
        <v>0</v>
      </c>
      <c r="BG420" s="231">
        <f>IF(O420="zákl. přenesená",K420,0)</f>
        <v>0</v>
      </c>
      <c r="BH420" s="231">
        <f>IF(O420="sníž. přenesená",K420,0)</f>
        <v>0</v>
      </c>
      <c r="BI420" s="231">
        <f>IF(O420="nulová",K420,0)</f>
        <v>0</v>
      </c>
      <c r="BJ420" s="19" t="s">
        <v>84</v>
      </c>
      <c r="BK420" s="231">
        <f>ROUND(P420*H420,2)</f>
        <v>0</v>
      </c>
      <c r="BL420" s="19" t="s">
        <v>218</v>
      </c>
      <c r="BM420" s="230" t="s">
        <v>4099</v>
      </c>
    </row>
    <row r="421" s="2" customFormat="1">
      <c r="A421" s="40"/>
      <c r="B421" s="41"/>
      <c r="C421" s="42"/>
      <c r="D421" s="232" t="s">
        <v>220</v>
      </c>
      <c r="E421" s="42"/>
      <c r="F421" s="233" t="s">
        <v>3685</v>
      </c>
      <c r="G421" s="42"/>
      <c r="H421" s="42"/>
      <c r="I421" s="234"/>
      <c r="J421" s="234"/>
      <c r="K421" s="42"/>
      <c r="L421" s="42"/>
      <c r="M421" s="46"/>
      <c r="N421" s="235"/>
      <c r="O421" s="236"/>
      <c r="P421" s="86"/>
      <c r="Q421" s="86"/>
      <c r="R421" s="86"/>
      <c r="S421" s="86"/>
      <c r="T421" s="86"/>
      <c r="U421" s="86"/>
      <c r="V421" s="86"/>
      <c r="W421" s="86"/>
      <c r="X421" s="87"/>
      <c r="Y421" s="40"/>
      <c r="Z421" s="40"/>
      <c r="AA421" s="40"/>
      <c r="AB421" s="40"/>
      <c r="AC421" s="40"/>
      <c r="AD421" s="40"/>
      <c r="AE421" s="40"/>
      <c r="AT421" s="19" t="s">
        <v>220</v>
      </c>
      <c r="AU421" s="19" t="s">
        <v>86</v>
      </c>
    </row>
    <row r="422" s="2" customFormat="1" ht="16.5" customHeight="1">
      <c r="A422" s="40"/>
      <c r="B422" s="41"/>
      <c r="C422" s="218" t="s">
        <v>2337</v>
      </c>
      <c r="D422" s="218" t="s">
        <v>213</v>
      </c>
      <c r="E422" s="219" t="s">
        <v>3742</v>
      </c>
      <c r="F422" s="220" t="s">
        <v>3743</v>
      </c>
      <c r="G422" s="221" t="s">
        <v>345</v>
      </c>
      <c r="H422" s="222">
        <v>80</v>
      </c>
      <c r="I422" s="223"/>
      <c r="J422" s="223"/>
      <c r="K422" s="224">
        <f>ROUND(P422*H422,2)</f>
        <v>0</v>
      </c>
      <c r="L422" s="220" t="s">
        <v>22</v>
      </c>
      <c r="M422" s="46"/>
      <c r="N422" s="225" t="s">
        <v>22</v>
      </c>
      <c r="O422" s="226" t="s">
        <v>46</v>
      </c>
      <c r="P422" s="227">
        <f>I422+J422</f>
        <v>0</v>
      </c>
      <c r="Q422" s="227">
        <f>ROUND(I422*H422,2)</f>
        <v>0</v>
      </c>
      <c r="R422" s="227">
        <f>ROUND(J422*H422,2)</f>
        <v>0</v>
      </c>
      <c r="S422" s="86"/>
      <c r="T422" s="228">
        <f>S422*H422</f>
        <v>0</v>
      </c>
      <c r="U422" s="228">
        <v>0</v>
      </c>
      <c r="V422" s="228">
        <f>U422*H422</f>
        <v>0</v>
      </c>
      <c r="W422" s="228">
        <v>0</v>
      </c>
      <c r="X422" s="229">
        <f>W422*H422</f>
        <v>0</v>
      </c>
      <c r="Y422" s="40"/>
      <c r="Z422" s="40"/>
      <c r="AA422" s="40"/>
      <c r="AB422" s="40"/>
      <c r="AC422" s="40"/>
      <c r="AD422" s="40"/>
      <c r="AE422" s="40"/>
      <c r="AR422" s="230" t="s">
        <v>218</v>
      </c>
      <c r="AT422" s="230" t="s">
        <v>213</v>
      </c>
      <c r="AU422" s="230" t="s">
        <v>86</v>
      </c>
      <c r="AY422" s="19" t="s">
        <v>211</v>
      </c>
      <c r="BE422" s="231">
        <f>IF(O422="základní",K422,0)</f>
        <v>0</v>
      </c>
      <c r="BF422" s="231">
        <f>IF(O422="snížená",K422,0)</f>
        <v>0</v>
      </c>
      <c r="BG422" s="231">
        <f>IF(O422="zákl. přenesená",K422,0)</f>
        <v>0</v>
      </c>
      <c r="BH422" s="231">
        <f>IF(O422="sníž. přenesená",K422,0)</f>
        <v>0</v>
      </c>
      <c r="BI422" s="231">
        <f>IF(O422="nulová",K422,0)</f>
        <v>0</v>
      </c>
      <c r="BJ422" s="19" t="s">
        <v>84</v>
      </c>
      <c r="BK422" s="231">
        <f>ROUND(P422*H422,2)</f>
        <v>0</v>
      </c>
      <c r="BL422" s="19" t="s">
        <v>218</v>
      </c>
      <c r="BM422" s="230" t="s">
        <v>4100</v>
      </c>
    </row>
    <row r="423" s="2" customFormat="1">
      <c r="A423" s="40"/>
      <c r="B423" s="41"/>
      <c r="C423" s="42"/>
      <c r="D423" s="232" t="s">
        <v>220</v>
      </c>
      <c r="E423" s="42"/>
      <c r="F423" s="233" t="s">
        <v>3743</v>
      </c>
      <c r="G423" s="42"/>
      <c r="H423" s="42"/>
      <c r="I423" s="234"/>
      <c r="J423" s="234"/>
      <c r="K423" s="42"/>
      <c r="L423" s="42"/>
      <c r="M423" s="46"/>
      <c r="N423" s="235"/>
      <c r="O423" s="236"/>
      <c r="P423" s="86"/>
      <c r="Q423" s="86"/>
      <c r="R423" s="86"/>
      <c r="S423" s="86"/>
      <c r="T423" s="86"/>
      <c r="U423" s="86"/>
      <c r="V423" s="86"/>
      <c r="W423" s="86"/>
      <c r="X423" s="87"/>
      <c r="Y423" s="40"/>
      <c r="Z423" s="40"/>
      <c r="AA423" s="40"/>
      <c r="AB423" s="40"/>
      <c r="AC423" s="40"/>
      <c r="AD423" s="40"/>
      <c r="AE423" s="40"/>
      <c r="AT423" s="19" t="s">
        <v>220</v>
      </c>
      <c r="AU423" s="19" t="s">
        <v>86</v>
      </c>
    </row>
    <row r="424" s="2" customFormat="1" ht="16.5" customHeight="1">
      <c r="A424" s="40"/>
      <c r="B424" s="41"/>
      <c r="C424" s="218" t="s">
        <v>2342</v>
      </c>
      <c r="D424" s="218" t="s">
        <v>213</v>
      </c>
      <c r="E424" s="219" t="s">
        <v>3746</v>
      </c>
      <c r="F424" s="220" t="s">
        <v>3747</v>
      </c>
      <c r="G424" s="221" t="s">
        <v>345</v>
      </c>
      <c r="H424" s="222">
        <v>80</v>
      </c>
      <c r="I424" s="223"/>
      <c r="J424" s="223"/>
      <c r="K424" s="224">
        <f>ROUND(P424*H424,2)</f>
        <v>0</v>
      </c>
      <c r="L424" s="220" t="s">
        <v>22</v>
      </c>
      <c r="M424" s="46"/>
      <c r="N424" s="225" t="s">
        <v>22</v>
      </c>
      <c r="O424" s="226" t="s">
        <v>46</v>
      </c>
      <c r="P424" s="227">
        <f>I424+J424</f>
        <v>0</v>
      </c>
      <c r="Q424" s="227">
        <f>ROUND(I424*H424,2)</f>
        <v>0</v>
      </c>
      <c r="R424" s="227">
        <f>ROUND(J424*H424,2)</f>
        <v>0</v>
      </c>
      <c r="S424" s="86"/>
      <c r="T424" s="228">
        <f>S424*H424</f>
        <v>0</v>
      </c>
      <c r="U424" s="228">
        <v>0</v>
      </c>
      <c r="V424" s="228">
        <f>U424*H424</f>
        <v>0</v>
      </c>
      <c r="W424" s="228">
        <v>0</v>
      </c>
      <c r="X424" s="229">
        <f>W424*H424</f>
        <v>0</v>
      </c>
      <c r="Y424" s="40"/>
      <c r="Z424" s="40"/>
      <c r="AA424" s="40"/>
      <c r="AB424" s="40"/>
      <c r="AC424" s="40"/>
      <c r="AD424" s="40"/>
      <c r="AE424" s="40"/>
      <c r="AR424" s="230" t="s">
        <v>218</v>
      </c>
      <c r="AT424" s="230" t="s">
        <v>213</v>
      </c>
      <c r="AU424" s="230" t="s">
        <v>86</v>
      </c>
      <c r="AY424" s="19" t="s">
        <v>211</v>
      </c>
      <c r="BE424" s="231">
        <f>IF(O424="základní",K424,0)</f>
        <v>0</v>
      </c>
      <c r="BF424" s="231">
        <f>IF(O424="snížená",K424,0)</f>
        <v>0</v>
      </c>
      <c r="BG424" s="231">
        <f>IF(O424="zákl. přenesená",K424,0)</f>
        <v>0</v>
      </c>
      <c r="BH424" s="231">
        <f>IF(O424="sníž. přenesená",K424,0)</f>
        <v>0</v>
      </c>
      <c r="BI424" s="231">
        <f>IF(O424="nulová",K424,0)</f>
        <v>0</v>
      </c>
      <c r="BJ424" s="19" t="s">
        <v>84</v>
      </c>
      <c r="BK424" s="231">
        <f>ROUND(P424*H424,2)</f>
        <v>0</v>
      </c>
      <c r="BL424" s="19" t="s">
        <v>218</v>
      </c>
      <c r="BM424" s="230" t="s">
        <v>4101</v>
      </c>
    </row>
    <row r="425" s="2" customFormat="1">
      <c r="A425" s="40"/>
      <c r="B425" s="41"/>
      <c r="C425" s="42"/>
      <c r="D425" s="232" t="s">
        <v>220</v>
      </c>
      <c r="E425" s="42"/>
      <c r="F425" s="233" t="s">
        <v>3749</v>
      </c>
      <c r="G425" s="42"/>
      <c r="H425" s="42"/>
      <c r="I425" s="234"/>
      <c r="J425" s="234"/>
      <c r="K425" s="42"/>
      <c r="L425" s="42"/>
      <c r="M425" s="46"/>
      <c r="N425" s="235"/>
      <c r="O425" s="236"/>
      <c r="P425" s="86"/>
      <c r="Q425" s="86"/>
      <c r="R425" s="86"/>
      <c r="S425" s="86"/>
      <c r="T425" s="86"/>
      <c r="U425" s="86"/>
      <c r="V425" s="86"/>
      <c r="W425" s="86"/>
      <c r="X425" s="87"/>
      <c r="Y425" s="40"/>
      <c r="Z425" s="40"/>
      <c r="AA425" s="40"/>
      <c r="AB425" s="40"/>
      <c r="AC425" s="40"/>
      <c r="AD425" s="40"/>
      <c r="AE425" s="40"/>
      <c r="AT425" s="19" t="s">
        <v>220</v>
      </c>
      <c r="AU425" s="19" t="s">
        <v>86</v>
      </c>
    </row>
    <row r="426" s="2" customFormat="1" ht="16.5" customHeight="1">
      <c r="A426" s="40"/>
      <c r="B426" s="41"/>
      <c r="C426" s="218" t="s">
        <v>2202</v>
      </c>
      <c r="D426" s="218" t="s">
        <v>213</v>
      </c>
      <c r="E426" s="219" t="s">
        <v>3751</v>
      </c>
      <c r="F426" s="220" t="s">
        <v>3752</v>
      </c>
      <c r="G426" s="221" t="s">
        <v>497</v>
      </c>
      <c r="H426" s="222">
        <v>8</v>
      </c>
      <c r="I426" s="223"/>
      <c r="J426" s="223"/>
      <c r="K426" s="224">
        <f>ROUND(P426*H426,2)</f>
        <v>0</v>
      </c>
      <c r="L426" s="220" t="s">
        <v>22</v>
      </c>
      <c r="M426" s="46"/>
      <c r="N426" s="225" t="s">
        <v>22</v>
      </c>
      <c r="O426" s="226" t="s">
        <v>46</v>
      </c>
      <c r="P426" s="227">
        <f>I426+J426</f>
        <v>0</v>
      </c>
      <c r="Q426" s="227">
        <f>ROUND(I426*H426,2)</f>
        <v>0</v>
      </c>
      <c r="R426" s="227">
        <f>ROUND(J426*H426,2)</f>
        <v>0</v>
      </c>
      <c r="S426" s="86"/>
      <c r="T426" s="228">
        <f>S426*H426</f>
        <v>0</v>
      </c>
      <c r="U426" s="228">
        <v>0</v>
      </c>
      <c r="V426" s="228">
        <f>U426*H426</f>
        <v>0</v>
      </c>
      <c r="W426" s="228">
        <v>0</v>
      </c>
      <c r="X426" s="229">
        <f>W426*H426</f>
        <v>0</v>
      </c>
      <c r="Y426" s="40"/>
      <c r="Z426" s="40"/>
      <c r="AA426" s="40"/>
      <c r="AB426" s="40"/>
      <c r="AC426" s="40"/>
      <c r="AD426" s="40"/>
      <c r="AE426" s="40"/>
      <c r="AR426" s="230" t="s">
        <v>218</v>
      </c>
      <c r="AT426" s="230" t="s">
        <v>213</v>
      </c>
      <c r="AU426" s="230" t="s">
        <v>86</v>
      </c>
      <c r="AY426" s="19" t="s">
        <v>211</v>
      </c>
      <c r="BE426" s="231">
        <f>IF(O426="základní",K426,0)</f>
        <v>0</v>
      </c>
      <c r="BF426" s="231">
        <f>IF(O426="snížená",K426,0)</f>
        <v>0</v>
      </c>
      <c r="BG426" s="231">
        <f>IF(O426="zákl. přenesená",K426,0)</f>
        <v>0</v>
      </c>
      <c r="BH426" s="231">
        <f>IF(O426="sníž. přenesená",K426,0)</f>
        <v>0</v>
      </c>
      <c r="BI426" s="231">
        <f>IF(O426="nulová",K426,0)</f>
        <v>0</v>
      </c>
      <c r="BJ426" s="19" t="s">
        <v>84</v>
      </c>
      <c r="BK426" s="231">
        <f>ROUND(P426*H426,2)</f>
        <v>0</v>
      </c>
      <c r="BL426" s="19" t="s">
        <v>218</v>
      </c>
      <c r="BM426" s="230" t="s">
        <v>4102</v>
      </c>
    </row>
    <row r="427" s="2" customFormat="1">
      <c r="A427" s="40"/>
      <c r="B427" s="41"/>
      <c r="C427" s="42"/>
      <c r="D427" s="232" t="s">
        <v>220</v>
      </c>
      <c r="E427" s="42"/>
      <c r="F427" s="233" t="s">
        <v>3752</v>
      </c>
      <c r="G427" s="42"/>
      <c r="H427" s="42"/>
      <c r="I427" s="234"/>
      <c r="J427" s="234"/>
      <c r="K427" s="42"/>
      <c r="L427" s="42"/>
      <c r="M427" s="46"/>
      <c r="N427" s="235"/>
      <c r="O427" s="236"/>
      <c r="P427" s="86"/>
      <c r="Q427" s="86"/>
      <c r="R427" s="86"/>
      <c r="S427" s="86"/>
      <c r="T427" s="86"/>
      <c r="U427" s="86"/>
      <c r="V427" s="86"/>
      <c r="W427" s="86"/>
      <c r="X427" s="87"/>
      <c r="Y427" s="40"/>
      <c r="Z427" s="40"/>
      <c r="AA427" s="40"/>
      <c r="AB427" s="40"/>
      <c r="AC427" s="40"/>
      <c r="AD427" s="40"/>
      <c r="AE427" s="40"/>
      <c r="AT427" s="19" t="s">
        <v>220</v>
      </c>
      <c r="AU427" s="19" t="s">
        <v>86</v>
      </c>
    </row>
    <row r="428" s="12" customFormat="1" ht="25.92" customHeight="1">
      <c r="A428" s="12"/>
      <c r="B428" s="201"/>
      <c r="C428" s="202"/>
      <c r="D428" s="203" t="s">
        <v>76</v>
      </c>
      <c r="E428" s="204" t="s">
        <v>452</v>
      </c>
      <c r="F428" s="204" t="s">
        <v>1487</v>
      </c>
      <c r="G428" s="202"/>
      <c r="H428" s="202"/>
      <c r="I428" s="205"/>
      <c r="J428" s="205"/>
      <c r="K428" s="206">
        <f>BK428</f>
        <v>0</v>
      </c>
      <c r="L428" s="202"/>
      <c r="M428" s="207"/>
      <c r="N428" s="208"/>
      <c r="O428" s="209"/>
      <c r="P428" s="209"/>
      <c r="Q428" s="210">
        <f>Q429</f>
        <v>0</v>
      </c>
      <c r="R428" s="210">
        <f>R429</f>
        <v>0</v>
      </c>
      <c r="S428" s="209"/>
      <c r="T428" s="211">
        <f>T429</f>
        <v>0</v>
      </c>
      <c r="U428" s="209"/>
      <c r="V428" s="211">
        <f>V429</f>
        <v>0.00080000000000000004</v>
      </c>
      <c r="W428" s="209"/>
      <c r="X428" s="212">
        <f>X429</f>
        <v>0</v>
      </c>
      <c r="Y428" s="12"/>
      <c r="Z428" s="12"/>
      <c r="AA428" s="12"/>
      <c r="AB428" s="12"/>
      <c r="AC428" s="12"/>
      <c r="AD428" s="12"/>
      <c r="AE428" s="12"/>
      <c r="AR428" s="213" t="s">
        <v>229</v>
      </c>
      <c r="AT428" s="214" t="s">
        <v>76</v>
      </c>
      <c r="AU428" s="214" t="s">
        <v>77</v>
      </c>
      <c r="AY428" s="213" t="s">
        <v>211</v>
      </c>
      <c r="BK428" s="215">
        <f>BK429</f>
        <v>0</v>
      </c>
    </row>
    <row r="429" s="12" customFormat="1" ht="22.8" customHeight="1">
      <c r="A429" s="12"/>
      <c r="B429" s="201"/>
      <c r="C429" s="202"/>
      <c r="D429" s="203" t="s">
        <v>76</v>
      </c>
      <c r="E429" s="216" t="s">
        <v>3754</v>
      </c>
      <c r="F429" s="216" t="s">
        <v>3755</v>
      </c>
      <c r="G429" s="202"/>
      <c r="H429" s="202"/>
      <c r="I429" s="205"/>
      <c r="J429" s="205"/>
      <c r="K429" s="217">
        <f>BK429</f>
        <v>0</v>
      </c>
      <c r="L429" s="202"/>
      <c r="M429" s="207"/>
      <c r="N429" s="208"/>
      <c r="O429" s="209"/>
      <c r="P429" s="209"/>
      <c r="Q429" s="210">
        <f>SUM(Q430:Q437)</f>
        <v>0</v>
      </c>
      <c r="R429" s="210">
        <f>SUM(R430:R437)</f>
        <v>0</v>
      </c>
      <c r="S429" s="209"/>
      <c r="T429" s="211">
        <f>SUM(T430:T437)</f>
        <v>0</v>
      </c>
      <c r="U429" s="209"/>
      <c r="V429" s="211">
        <f>SUM(V430:V437)</f>
        <v>0.00080000000000000004</v>
      </c>
      <c r="W429" s="209"/>
      <c r="X429" s="212">
        <f>SUM(X430:X437)</f>
        <v>0</v>
      </c>
      <c r="Y429" s="12"/>
      <c r="Z429" s="12"/>
      <c r="AA429" s="12"/>
      <c r="AB429" s="12"/>
      <c r="AC429" s="12"/>
      <c r="AD429" s="12"/>
      <c r="AE429" s="12"/>
      <c r="AR429" s="213" t="s">
        <v>229</v>
      </c>
      <c r="AT429" s="214" t="s">
        <v>76</v>
      </c>
      <c r="AU429" s="214" t="s">
        <v>84</v>
      </c>
      <c r="AY429" s="213" t="s">
        <v>211</v>
      </c>
      <c r="BK429" s="215">
        <f>SUM(BK430:BK437)</f>
        <v>0</v>
      </c>
    </row>
    <row r="430" s="2" customFormat="1" ht="24.15" customHeight="1">
      <c r="A430" s="40"/>
      <c r="B430" s="41"/>
      <c r="C430" s="218" t="s">
        <v>3750</v>
      </c>
      <c r="D430" s="218" t="s">
        <v>213</v>
      </c>
      <c r="E430" s="219" t="s">
        <v>4103</v>
      </c>
      <c r="F430" s="220" t="s">
        <v>4104</v>
      </c>
      <c r="G430" s="221" t="s">
        <v>497</v>
      </c>
      <c r="H430" s="222">
        <v>4</v>
      </c>
      <c r="I430" s="223"/>
      <c r="J430" s="223"/>
      <c r="K430" s="224">
        <f>ROUND(P430*H430,2)</f>
        <v>0</v>
      </c>
      <c r="L430" s="220" t="s">
        <v>3568</v>
      </c>
      <c r="M430" s="46"/>
      <c r="N430" s="225" t="s">
        <v>22</v>
      </c>
      <c r="O430" s="226" t="s">
        <v>46</v>
      </c>
      <c r="P430" s="227">
        <f>I430+J430</f>
        <v>0</v>
      </c>
      <c r="Q430" s="227">
        <f>ROUND(I430*H430,2)</f>
        <v>0</v>
      </c>
      <c r="R430" s="227">
        <f>ROUND(J430*H430,2)</f>
        <v>0</v>
      </c>
      <c r="S430" s="86"/>
      <c r="T430" s="228">
        <f>S430*H430</f>
        <v>0</v>
      </c>
      <c r="U430" s="228">
        <v>0.00020000000000000001</v>
      </c>
      <c r="V430" s="228">
        <f>U430*H430</f>
        <v>0.00080000000000000004</v>
      </c>
      <c r="W430" s="228">
        <v>0</v>
      </c>
      <c r="X430" s="229">
        <f>W430*H430</f>
        <v>0</v>
      </c>
      <c r="Y430" s="40"/>
      <c r="Z430" s="40"/>
      <c r="AA430" s="40"/>
      <c r="AB430" s="40"/>
      <c r="AC430" s="40"/>
      <c r="AD430" s="40"/>
      <c r="AE430" s="40"/>
      <c r="AR430" s="230" t="s">
        <v>580</v>
      </c>
      <c r="AT430" s="230" t="s">
        <v>213</v>
      </c>
      <c r="AU430" s="230" t="s">
        <v>86</v>
      </c>
      <c r="AY430" s="19" t="s">
        <v>211</v>
      </c>
      <c r="BE430" s="231">
        <f>IF(O430="základní",K430,0)</f>
        <v>0</v>
      </c>
      <c r="BF430" s="231">
        <f>IF(O430="snížená",K430,0)</f>
        <v>0</v>
      </c>
      <c r="BG430" s="231">
        <f>IF(O430="zákl. přenesená",K430,0)</f>
        <v>0</v>
      </c>
      <c r="BH430" s="231">
        <f>IF(O430="sníž. přenesená",K430,0)</f>
        <v>0</v>
      </c>
      <c r="BI430" s="231">
        <f>IF(O430="nulová",K430,0)</f>
        <v>0</v>
      </c>
      <c r="BJ430" s="19" t="s">
        <v>84</v>
      </c>
      <c r="BK430" s="231">
        <f>ROUND(P430*H430,2)</f>
        <v>0</v>
      </c>
      <c r="BL430" s="19" t="s">
        <v>580</v>
      </c>
      <c r="BM430" s="230" t="s">
        <v>4105</v>
      </c>
    </row>
    <row r="431" s="2" customFormat="1">
      <c r="A431" s="40"/>
      <c r="B431" s="41"/>
      <c r="C431" s="42"/>
      <c r="D431" s="232" t="s">
        <v>220</v>
      </c>
      <c r="E431" s="42"/>
      <c r="F431" s="233" t="s">
        <v>4106</v>
      </c>
      <c r="G431" s="42"/>
      <c r="H431" s="42"/>
      <c r="I431" s="234"/>
      <c r="J431" s="234"/>
      <c r="K431" s="42"/>
      <c r="L431" s="42"/>
      <c r="M431" s="46"/>
      <c r="N431" s="235"/>
      <c r="O431" s="236"/>
      <c r="P431" s="86"/>
      <c r="Q431" s="86"/>
      <c r="R431" s="86"/>
      <c r="S431" s="86"/>
      <c r="T431" s="86"/>
      <c r="U431" s="86"/>
      <c r="V431" s="86"/>
      <c r="W431" s="86"/>
      <c r="X431" s="87"/>
      <c r="Y431" s="40"/>
      <c r="Z431" s="40"/>
      <c r="AA431" s="40"/>
      <c r="AB431" s="40"/>
      <c r="AC431" s="40"/>
      <c r="AD431" s="40"/>
      <c r="AE431" s="40"/>
      <c r="AT431" s="19" t="s">
        <v>220</v>
      </c>
      <c r="AU431" s="19" t="s">
        <v>86</v>
      </c>
    </row>
    <row r="432" s="2" customFormat="1">
      <c r="A432" s="40"/>
      <c r="B432" s="41"/>
      <c r="C432" s="42"/>
      <c r="D432" s="300" t="s">
        <v>3571</v>
      </c>
      <c r="E432" s="42"/>
      <c r="F432" s="301" t="s">
        <v>4107</v>
      </c>
      <c r="G432" s="42"/>
      <c r="H432" s="42"/>
      <c r="I432" s="234"/>
      <c r="J432" s="234"/>
      <c r="K432" s="42"/>
      <c r="L432" s="42"/>
      <c r="M432" s="46"/>
      <c r="N432" s="235"/>
      <c r="O432" s="236"/>
      <c r="P432" s="86"/>
      <c r="Q432" s="86"/>
      <c r="R432" s="86"/>
      <c r="S432" s="86"/>
      <c r="T432" s="86"/>
      <c r="U432" s="86"/>
      <c r="V432" s="86"/>
      <c r="W432" s="86"/>
      <c r="X432" s="87"/>
      <c r="Y432" s="40"/>
      <c r="Z432" s="40"/>
      <c r="AA432" s="40"/>
      <c r="AB432" s="40"/>
      <c r="AC432" s="40"/>
      <c r="AD432" s="40"/>
      <c r="AE432" s="40"/>
      <c r="AT432" s="19" t="s">
        <v>3571</v>
      </c>
      <c r="AU432" s="19" t="s">
        <v>86</v>
      </c>
    </row>
    <row r="433" s="2" customFormat="1" ht="16.5" customHeight="1">
      <c r="A433" s="40"/>
      <c r="B433" s="41"/>
      <c r="C433" s="259" t="s">
        <v>3756</v>
      </c>
      <c r="D433" s="259" t="s">
        <v>452</v>
      </c>
      <c r="E433" s="260" t="s">
        <v>4108</v>
      </c>
      <c r="F433" s="261" t="s">
        <v>4109</v>
      </c>
      <c r="G433" s="262" t="s">
        <v>497</v>
      </c>
      <c r="H433" s="263">
        <v>4</v>
      </c>
      <c r="I433" s="264"/>
      <c r="J433" s="265"/>
      <c r="K433" s="266">
        <f>ROUND(P433*H433,2)</f>
        <v>0</v>
      </c>
      <c r="L433" s="261" t="s">
        <v>22</v>
      </c>
      <c r="M433" s="267"/>
      <c r="N433" s="268" t="s">
        <v>22</v>
      </c>
      <c r="O433" s="226" t="s">
        <v>46</v>
      </c>
      <c r="P433" s="227">
        <f>I433+J433</f>
        <v>0</v>
      </c>
      <c r="Q433" s="227">
        <f>ROUND(I433*H433,2)</f>
        <v>0</v>
      </c>
      <c r="R433" s="227">
        <f>ROUND(J433*H433,2)</f>
        <v>0</v>
      </c>
      <c r="S433" s="86"/>
      <c r="T433" s="228">
        <f>S433*H433</f>
        <v>0</v>
      </c>
      <c r="U433" s="228">
        <v>0</v>
      </c>
      <c r="V433" s="228">
        <f>U433*H433</f>
        <v>0</v>
      </c>
      <c r="W433" s="228">
        <v>0</v>
      </c>
      <c r="X433" s="229">
        <f>W433*H433</f>
        <v>0</v>
      </c>
      <c r="Y433" s="40"/>
      <c r="Z433" s="40"/>
      <c r="AA433" s="40"/>
      <c r="AB433" s="40"/>
      <c r="AC433" s="40"/>
      <c r="AD433" s="40"/>
      <c r="AE433" s="40"/>
      <c r="AR433" s="230" t="s">
        <v>4110</v>
      </c>
      <c r="AT433" s="230" t="s">
        <v>452</v>
      </c>
      <c r="AU433" s="230" t="s">
        <v>86</v>
      </c>
      <c r="AY433" s="19" t="s">
        <v>211</v>
      </c>
      <c r="BE433" s="231">
        <f>IF(O433="základní",K433,0)</f>
        <v>0</v>
      </c>
      <c r="BF433" s="231">
        <f>IF(O433="snížená",K433,0)</f>
        <v>0</v>
      </c>
      <c r="BG433" s="231">
        <f>IF(O433="zákl. přenesená",K433,0)</f>
        <v>0</v>
      </c>
      <c r="BH433" s="231">
        <f>IF(O433="sníž. přenesená",K433,0)</f>
        <v>0</v>
      </c>
      <c r="BI433" s="231">
        <f>IF(O433="nulová",K433,0)</f>
        <v>0</v>
      </c>
      <c r="BJ433" s="19" t="s">
        <v>84</v>
      </c>
      <c r="BK433" s="231">
        <f>ROUND(P433*H433,2)</f>
        <v>0</v>
      </c>
      <c r="BL433" s="19" t="s">
        <v>580</v>
      </c>
      <c r="BM433" s="230" t="s">
        <v>4111</v>
      </c>
    </row>
    <row r="434" s="2" customFormat="1">
      <c r="A434" s="40"/>
      <c r="B434" s="41"/>
      <c r="C434" s="42"/>
      <c r="D434" s="232" t="s">
        <v>220</v>
      </c>
      <c r="E434" s="42"/>
      <c r="F434" s="233" t="s">
        <v>4112</v>
      </c>
      <c r="G434" s="42"/>
      <c r="H434" s="42"/>
      <c r="I434" s="234"/>
      <c r="J434" s="234"/>
      <c r="K434" s="42"/>
      <c r="L434" s="42"/>
      <c r="M434" s="46"/>
      <c r="N434" s="235"/>
      <c r="O434" s="236"/>
      <c r="P434" s="86"/>
      <c r="Q434" s="86"/>
      <c r="R434" s="86"/>
      <c r="S434" s="86"/>
      <c r="T434" s="86"/>
      <c r="U434" s="86"/>
      <c r="V434" s="86"/>
      <c r="W434" s="86"/>
      <c r="X434" s="87"/>
      <c r="Y434" s="40"/>
      <c r="Z434" s="40"/>
      <c r="AA434" s="40"/>
      <c r="AB434" s="40"/>
      <c r="AC434" s="40"/>
      <c r="AD434" s="40"/>
      <c r="AE434" s="40"/>
      <c r="AT434" s="19" t="s">
        <v>220</v>
      </c>
      <c r="AU434" s="19" t="s">
        <v>86</v>
      </c>
    </row>
    <row r="435" s="2" customFormat="1" ht="16.5" customHeight="1">
      <c r="A435" s="40"/>
      <c r="B435" s="41"/>
      <c r="C435" s="259" t="s">
        <v>3554</v>
      </c>
      <c r="D435" s="259" t="s">
        <v>452</v>
      </c>
      <c r="E435" s="260" t="s">
        <v>4113</v>
      </c>
      <c r="F435" s="261" t="s">
        <v>4109</v>
      </c>
      <c r="G435" s="262" t="s">
        <v>497</v>
      </c>
      <c r="H435" s="263">
        <v>8</v>
      </c>
      <c r="I435" s="264"/>
      <c r="J435" s="265"/>
      <c r="K435" s="266">
        <f>ROUND(P435*H435,2)</f>
        <v>0</v>
      </c>
      <c r="L435" s="261" t="s">
        <v>22</v>
      </c>
      <c r="M435" s="267"/>
      <c r="N435" s="268" t="s">
        <v>22</v>
      </c>
      <c r="O435" s="226" t="s">
        <v>46</v>
      </c>
      <c r="P435" s="227">
        <f>I435+J435</f>
        <v>0</v>
      </c>
      <c r="Q435" s="227">
        <f>ROUND(I435*H435,2)</f>
        <v>0</v>
      </c>
      <c r="R435" s="227">
        <f>ROUND(J435*H435,2)</f>
        <v>0</v>
      </c>
      <c r="S435" s="86"/>
      <c r="T435" s="228">
        <f>S435*H435</f>
        <v>0</v>
      </c>
      <c r="U435" s="228">
        <v>0</v>
      </c>
      <c r="V435" s="228">
        <f>U435*H435</f>
        <v>0</v>
      </c>
      <c r="W435" s="228">
        <v>0</v>
      </c>
      <c r="X435" s="229">
        <f>W435*H435</f>
        <v>0</v>
      </c>
      <c r="Y435" s="40"/>
      <c r="Z435" s="40"/>
      <c r="AA435" s="40"/>
      <c r="AB435" s="40"/>
      <c r="AC435" s="40"/>
      <c r="AD435" s="40"/>
      <c r="AE435" s="40"/>
      <c r="AR435" s="230" t="s">
        <v>4110</v>
      </c>
      <c r="AT435" s="230" t="s">
        <v>452</v>
      </c>
      <c r="AU435" s="230" t="s">
        <v>86</v>
      </c>
      <c r="AY435" s="19" t="s">
        <v>211</v>
      </c>
      <c r="BE435" s="231">
        <f>IF(O435="základní",K435,0)</f>
        <v>0</v>
      </c>
      <c r="BF435" s="231">
        <f>IF(O435="snížená",K435,0)</f>
        <v>0</v>
      </c>
      <c r="BG435" s="231">
        <f>IF(O435="zákl. přenesená",K435,0)</f>
        <v>0</v>
      </c>
      <c r="BH435" s="231">
        <f>IF(O435="sníž. přenesená",K435,0)</f>
        <v>0</v>
      </c>
      <c r="BI435" s="231">
        <f>IF(O435="nulová",K435,0)</f>
        <v>0</v>
      </c>
      <c r="BJ435" s="19" t="s">
        <v>84</v>
      </c>
      <c r="BK435" s="231">
        <f>ROUND(P435*H435,2)</f>
        <v>0</v>
      </c>
      <c r="BL435" s="19" t="s">
        <v>580</v>
      </c>
      <c r="BM435" s="230" t="s">
        <v>4114</v>
      </c>
    </row>
    <row r="436" s="2" customFormat="1">
      <c r="A436" s="40"/>
      <c r="B436" s="41"/>
      <c r="C436" s="42"/>
      <c r="D436" s="232" t="s">
        <v>220</v>
      </c>
      <c r="E436" s="42"/>
      <c r="F436" s="233" t="s">
        <v>4115</v>
      </c>
      <c r="G436" s="42"/>
      <c r="H436" s="42"/>
      <c r="I436" s="234"/>
      <c r="J436" s="234"/>
      <c r="K436" s="42"/>
      <c r="L436" s="42"/>
      <c r="M436" s="46"/>
      <c r="N436" s="235"/>
      <c r="O436" s="236"/>
      <c r="P436" s="86"/>
      <c r="Q436" s="86"/>
      <c r="R436" s="86"/>
      <c r="S436" s="86"/>
      <c r="T436" s="86"/>
      <c r="U436" s="86"/>
      <c r="V436" s="86"/>
      <c r="W436" s="86"/>
      <c r="X436" s="87"/>
      <c r="Y436" s="40"/>
      <c r="Z436" s="40"/>
      <c r="AA436" s="40"/>
      <c r="AB436" s="40"/>
      <c r="AC436" s="40"/>
      <c r="AD436" s="40"/>
      <c r="AE436" s="40"/>
      <c r="AT436" s="19" t="s">
        <v>220</v>
      </c>
      <c r="AU436" s="19" t="s">
        <v>86</v>
      </c>
    </row>
    <row r="437" s="2" customFormat="1">
      <c r="A437" s="40"/>
      <c r="B437" s="41"/>
      <c r="C437" s="42"/>
      <c r="D437" s="232" t="s">
        <v>584</v>
      </c>
      <c r="E437" s="42"/>
      <c r="F437" s="269" t="s">
        <v>4116</v>
      </c>
      <c r="G437" s="42"/>
      <c r="H437" s="42"/>
      <c r="I437" s="234"/>
      <c r="J437" s="234"/>
      <c r="K437" s="42"/>
      <c r="L437" s="42"/>
      <c r="M437" s="46"/>
      <c r="N437" s="283"/>
      <c r="O437" s="284"/>
      <c r="P437" s="285"/>
      <c r="Q437" s="285"/>
      <c r="R437" s="285"/>
      <c r="S437" s="285"/>
      <c r="T437" s="285"/>
      <c r="U437" s="285"/>
      <c r="V437" s="285"/>
      <c r="W437" s="285"/>
      <c r="X437" s="286"/>
      <c r="Y437" s="40"/>
      <c r="Z437" s="40"/>
      <c r="AA437" s="40"/>
      <c r="AB437" s="40"/>
      <c r="AC437" s="40"/>
      <c r="AD437" s="40"/>
      <c r="AE437" s="40"/>
      <c r="AT437" s="19" t="s">
        <v>584</v>
      </c>
      <c r="AU437" s="19" t="s">
        <v>86</v>
      </c>
    </row>
    <row r="438" s="2" customFormat="1" ht="6.96" customHeight="1">
      <c r="A438" s="40"/>
      <c r="B438" s="61"/>
      <c r="C438" s="62"/>
      <c r="D438" s="62"/>
      <c r="E438" s="62"/>
      <c r="F438" s="62"/>
      <c r="G438" s="62"/>
      <c r="H438" s="62"/>
      <c r="I438" s="62"/>
      <c r="J438" s="62"/>
      <c r="K438" s="62"/>
      <c r="L438" s="62"/>
      <c r="M438" s="46"/>
      <c r="N438" s="40"/>
      <c r="P438" s="40"/>
      <c r="Q438" s="40"/>
      <c r="R438" s="40"/>
      <c r="S438" s="40"/>
      <c r="T438" s="40"/>
      <c r="U438" s="40"/>
      <c r="V438" s="40"/>
      <c r="W438" s="40"/>
      <c r="X438" s="40"/>
      <c r="Y438" s="40"/>
      <c r="Z438" s="40"/>
      <c r="AA438" s="40"/>
      <c r="AB438" s="40"/>
      <c r="AC438" s="40"/>
      <c r="AD438" s="40"/>
      <c r="AE438" s="40"/>
    </row>
  </sheetData>
  <sheetProtection sheet="1" autoFilter="0" formatColumns="0" formatRows="0" objects="1" scenarios="1" spinCount="100000" saltValue="enhzrWVzJccj/eyC1mCFwixj7N9zVFvcKY9Eafi3YH9gnmnANmOBLkCELH1SOsN4QU827RYkCxG98MiSMz+hsQ==" hashValue="isSDu9XJ4bD40hdIM31KxO0JPT7LHeYxKgshHNcjsp7HDLZ8JAbAwYnPnLczEGIMIMGSormvsEYc3ZnxKCYszA==" algorithmName="SHA-512" password="CC35"/>
  <autoFilter ref="C106:L437"/>
  <mergeCells count="12">
    <mergeCell ref="E7:H7"/>
    <mergeCell ref="E9:H9"/>
    <mergeCell ref="E11:H11"/>
    <mergeCell ref="E20:H20"/>
    <mergeCell ref="E29:H29"/>
    <mergeCell ref="E52:H52"/>
    <mergeCell ref="E54:H54"/>
    <mergeCell ref="E56:H56"/>
    <mergeCell ref="E95:H95"/>
    <mergeCell ref="E97:H97"/>
    <mergeCell ref="E99:H99"/>
    <mergeCell ref="M2:Z2"/>
  </mergeCells>
  <hyperlinks>
    <hyperlink ref="F188" r:id="rId1" display="https://podminky.urs.cz/item/CS_URS_2022_01/766660011"/>
    <hyperlink ref="F193" r:id="rId2" display="https://podminky.urs.cz/item/CS_URS_2022_01/766660712"/>
    <hyperlink ref="F198" r:id="rId3" display="https://podminky.urs.cz/item/CS_URS_2022_01/766662811"/>
    <hyperlink ref="F292" r:id="rId4" display="https://podminky.urs.cz/item/CS_URS_2022_01/741112061"/>
    <hyperlink ref="F299" r:id="rId5" display="https://podminky.urs.cz/item/CS_URS_2022_01/741112072"/>
    <hyperlink ref="F326" r:id="rId6" display="https://podminky.urs.cz/item/CS_URS_2022_01/741313011"/>
    <hyperlink ref="F340" r:id="rId7" display="https://podminky.urs.cz/item/CS_URS_2022_01/741371823"/>
    <hyperlink ref="F432" r:id="rId8" display="https://podminky.urs.cz/item/CS_URS_2022_01/220260025"/>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137</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3240</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4117</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ROUND(K96,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ROUND((SUM(BE96:BE208)),  2)</f>
        <v>0</v>
      </c>
      <c r="G37" s="40"/>
      <c r="H37" s="40"/>
      <c r="I37" s="161">
        <v>0.20999999999999999</v>
      </c>
      <c r="J37" s="40"/>
      <c r="K37" s="156">
        <f>ROUND(((SUM(BE96:BE208))*I37),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ROUND((SUM(BF96:BF208)),  2)</f>
        <v>0</v>
      </c>
      <c r="G38" s="40"/>
      <c r="H38" s="40"/>
      <c r="I38" s="161">
        <v>0.14999999999999999</v>
      </c>
      <c r="J38" s="40"/>
      <c r="K38" s="156">
        <f>ROUND(((SUM(BF96:BF208))*I38),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ROUND((SUM(BG96:BG208)),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ROUND((SUM(BH96:BH208)),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ROUND((SUM(BI96:BI208)),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3240</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04 - učebna přírodních věd ve 3.NP - výměna oken</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Q96</f>
        <v>0</v>
      </c>
      <c r="J65" s="104">
        <f>R96</f>
        <v>0</v>
      </c>
      <c r="K65" s="104">
        <f>K96</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Q97</f>
        <v>0</v>
      </c>
      <c r="J66" s="182">
        <f>R97</f>
        <v>0</v>
      </c>
      <c r="K66" s="182">
        <f>K97</f>
        <v>0</v>
      </c>
      <c r="L66" s="179"/>
      <c r="M66" s="183"/>
      <c r="S66" s="9"/>
      <c r="T66" s="9"/>
      <c r="U66" s="9"/>
      <c r="V66" s="9"/>
      <c r="W66" s="9"/>
      <c r="X66" s="9"/>
      <c r="Y66" s="9"/>
      <c r="Z66" s="9"/>
      <c r="AA66" s="9"/>
      <c r="AB66" s="9"/>
      <c r="AC66" s="9"/>
      <c r="AD66" s="9"/>
      <c r="AE66" s="9"/>
    </row>
    <row r="67" s="10" customFormat="1" ht="19.92" customHeight="1">
      <c r="A67" s="10"/>
      <c r="B67" s="184"/>
      <c r="C67" s="129"/>
      <c r="D67" s="185" t="s">
        <v>181</v>
      </c>
      <c r="E67" s="186"/>
      <c r="F67" s="186"/>
      <c r="G67" s="186"/>
      <c r="H67" s="186"/>
      <c r="I67" s="187">
        <f>Q98</f>
        <v>0</v>
      </c>
      <c r="J67" s="187">
        <f>R98</f>
        <v>0</v>
      </c>
      <c r="K67" s="187">
        <f>K98</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182</v>
      </c>
      <c r="E68" s="186"/>
      <c r="F68" s="186"/>
      <c r="G68" s="186"/>
      <c r="H68" s="186"/>
      <c r="I68" s="187">
        <f>Q125</f>
        <v>0</v>
      </c>
      <c r="J68" s="187">
        <f>R125</f>
        <v>0</v>
      </c>
      <c r="K68" s="187">
        <f>K125</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183</v>
      </c>
      <c r="E69" s="186"/>
      <c r="F69" s="186"/>
      <c r="G69" s="186"/>
      <c r="H69" s="186"/>
      <c r="I69" s="187">
        <f>Q134</f>
        <v>0</v>
      </c>
      <c r="J69" s="187">
        <f>R134</f>
        <v>0</v>
      </c>
      <c r="K69" s="187">
        <f>K134</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184</v>
      </c>
      <c r="E70" s="186"/>
      <c r="F70" s="186"/>
      <c r="G70" s="186"/>
      <c r="H70" s="186"/>
      <c r="I70" s="187">
        <f>Q144</f>
        <v>0</v>
      </c>
      <c r="J70" s="187">
        <f>R144</f>
        <v>0</v>
      </c>
      <c r="K70" s="187">
        <f>K144</f>
        <v>0</v>
      </c>
      <c r="L70" s="129"/>
      <c r="M70" s="188"/>
      <c r="S70" s="10"/>
      <c r="T70" s="10"/>
      <c r="U70" s="10"/>
      <c r="V70" s="10"/>
      <c r="W70" s="10"/>
      <c r="X70" s="10"/>
      <c r="Y70" s="10"/>
      <c r="Z70" s="10"/>
      <c r="AA70" s="10"/>
      <c r="AB70" s="10"/>
      <c r="AC70" s="10"/>
      <c r="AD70" s="10"/>
      <c r="AE70" s="10"/>
    </row>
    <row r="71" s="9" customFormat="1" ht="24.96" customHeight="1">
      <c r="A71" s="9"/>
      <c r="B71" s="178"/>
      <c r="C71" s="179"/>
      <c r="D71" s="180" t="s">
        <v>185</v>
      </c>
      <c r="E71" s="181"/>
      <c r="F71" s="181"/>
      <c r="G71" s="181"/>
      <c r="H71" s="181"/>
      <c r="I71" s="182">
        <f>Q147</f>
        <v>0</v>
      </c>
      <c r="J71" s="182">
        <f>R147</f>
        <v>0</v>
      </c>
      <c r="K71" s="182">
        <f>K147</f>
        <v>0</v>
      </c>
      <c r="L71" s="179"/>
      <c r="M71" s="183"/>
      <c r="S71" s="9"/>
      <c r="T71" s="9"/>
      <c r="U71" s="9"/>
      <c r="V71" s="9"/>
      <c r="W71" s="9"/>
      <c r="X71" s="9"/>
      <c r="Y71" s="9"/>
      <c r="Z71" s="9"/>
      <c r="AA71" s="9"/>
      <c r="AB71" s="9"/>
      <c r="AC71" s="9"/>
      <c r="AD71" s="9"/>
      <c r="AE71" s="9"/>
    </row>
    <row r="72" s="10" customFormat="1" ht="19.92" customHeight="1">
      <c r="A72" s="10"/>
      <c r="B72" s="184"/>
      <c r="C72" s="129"/>
      <c r="D72" s="185" t="s">
        <v>188</v>
      </c>
      <c r="E72" s="186"/>
      <c r="F72" s="186"/>
      <c r="G72" s="186"/>
      <c r="H72" s="186"/>
      <c r="I72" s="187">
        <f>Q148</f>
        <v>0</v>
      </c>
      <c r="J72" s="187">
        <f>R148</f>
        <v>0</v>
      </c>
      <c r="K72" s="187">
        <f>K148</f>
        <v>0</v>
      </c>
      <c r="L72" s="129"/>
      <c r="M72" s="188"/>
      <c r="S72" s="10"/>
      <c r="T72" s="10"/>
      <c r="U72" s="10"/>
      <c r="V72" s="10"/>
      <c r="W72" s="10"/>
      <c r="X72" s="10"/>
      <c r="Y72" s="10"/>
      <c r="Z72" s="10"/>
      <c r="AA72" s="10"/>
      <c r="AB72" s="10"/>
      <c r="AC72" s="10"/>
      <c r="AD72" s="10"/>
      <c r="AE72" s="10"/>
    </row>
    <row r="73" s="10" customFormat="1" ht="19.92" customHeight="1">
      <c r="A73" s="10"/>
      <c r="B73" s="184"/>
      <c r="C73" s="129"/>
      <c r="D73" s="185" t="s">
        <v>189</v>
      </c>
      <c r="E73" s="186"/>
      <c r="F73" s="186"/>
      <c r="G73" s="186"/>
      <c r="H73" s="186"/>
      <c r="I73" s="187">
        <f>Q165</f>
        <v>0</v>
      </c>
      <c r="J73" s="187">
        <f>R165</f>
        <v>0</v>
      </c>
      <c r="K73" s="187">
        <f>K165</f>
        <v>0</v>
      </c>
      <c r="L73" s="129"/>
      <c r="M73" s="188"/>
      <c r="S73" s="10"/>
      <c r="T73" s="10"/>
      <c r="U73" s="10"/>
      <c r="V73" s="10"/>
      <c r="W73" s="10"/>
      <c r="X73" s="10"/>
      <c r="Y73" s="10"/>
      <c r="Z73" s="10"/>
      <c r="AA73" s="10"/>
      <c r="AB73" s="10"/>
      <c r="AC73" s="10"/>
      <c r="AD73" s="10"/>
      <c r="AE73" s="10"/>
    </row>
    <row r="74" s="10" customFormat="1" ht="19.92" customHeight="1">
      <c r="A74" s="10"/>
      <c r="B74" s="184"/>
      <c r="C74" s="129"/>
      <c r="D74" s="185" t="s">
        <v>3763</v>
      </c>
      <c r="E74" s="186"/>
      <c r="F74" s="186"/>
      <c r="G74" s="186"/>
      <c r="H74" s="186"/>
      <c r="I74" s="187">
        <f>Q196</f>
        <v>0</v>
      </c>
      <c r="J74" s="187">
        <f>R196</f>
        <v>0</v>
      </c>
      <c r="K74" s="187">
        <f>K196</f>
        <v>0</v>
      </c>
      <c r="L74" s="129"/>
      <c r="M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42"/>
      <c r="M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62"/>
      <c r="M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64"/>
      <c r="M80" s="148"/>
      <c r="S80" s="40"/>
      <c r="T80" s="40"/>
      <c r="U80" s="40"/>
      <c r="V80" s="40"/>
      <c r="W80" s="40"/>
      <c r="X80" s="40"/>
      <c r="Y80" s="40"/>
      <c r="Z80" s="40"/>
      <c r="AA80" s="40"/>
      <c r="AB80" s="40"/>
      <c r="AC80" s="40"/>
      <c r="AD80" s="40"/>
      <c r="AE80" s="40"/>
    </row>
    <row r="81" s="2" customFormat="1" ht="24.96" customHeight="1">
      <c r="A81" s="40"/>
      <c r="B81" s="41"/>
      <c r="C81" s="25" t="s">
        <v>192</v>
      </c>
      <c r="D81" s="42"/>
      <c r="E81" s="42"/>
      <c r="F81" s="42"/>
      <c r="G81" s="42"/>
      <c r="H81" s="42"/>
      <c r="I81" s="42"/>
      <c r="J81" s="42"/>
      <c r="K81" s="42"/>
      <c r="L81" s="42"/>
      <c r="M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12" customHeight="1">
      <c r="A83" s="40"/>
      <c r="B83" s="41"/>
      <c r="C83" s="34" t="s">
        <v>17</v>
      </c>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6.5" customHeight="1">
      <c r="A84" s="40"/>
      <c r="B84" s="41"/>
      <c r="C84" s="42"/>
      <c r="D84" s="42"/>
      <c r="E84" s="173" t="str">
        <f>E7</f>
        <v>Stavební úpravy pro bezbariérovost objektu ZŠ Liberec, U školy, Liberec</v>
      </c>
      <c r="F84" s="34"/>
      <c r="G84" s="34"/>
      <c r="H84" s="34"/>
      <c r="I84" s="42"/>
      <c r="J84" s="42"/>
      <c r="K84" s="42"/>
      <c r="L84" s="42"/>
      <c r="M84" s="148"/>
      <c r="S84" s="40"/>
      <c r="T84" s="40"/>
      <c r="U84" s="40"/>
      <c r="V84" s="40"/>
      <c r="W84" s="40"/>
      <c r="X84" s="40"/>
      <c r="Y84" s="40"/>
      <c r="Z84" s="40"/>
      <c r="AA84" s="40"/>
      <c r="AB84" s="40"/>
      <c r="AC84" s="40"/>
      <c r="AD84" s="40"/>
      <c r="AE84" s="40"/>
    </row>
    <row r="85" s="1" customFormat="1" ht="12" customHeight="1">
      <c r="B85" s="23"/>
      <c r="C85" s="34" t="s">
        <v>164</v>
      </c>
      <c r="D85" s="24"/>
      <c r="E85" s="24"/>
      <c r="F85" s="24"/>
      <c r="G85" s="24"/>
      <c r="H85" s="24"/>
      <c r="I85" s="24"/>
      <c r="J85" s="24"/>
      <c r="K85" s="24"/>
      <c r="L85" s="24"/>
      <c r="M85" s="22"/>
    </row>
    <row r="86" s="2" customFormat="1" ht="16.5" customHeight="1">
      <c r="A86" s="40"/>
      <c r="B86" s="41"/>
      <c r="C86" s="42"/>
      <c r="D86" s="42"/>
      <c r="E86" s="173" t="s">
        <v>3240</v>
      </c>
      <c r="F86" s="42"/>
      <c r="G86" s="42"/>
      <c r="H86" s="42"/>
      <c r="I86" s="42"/>
      <c r="J86" s="42"/>
      <c r="K86" s="42"/>
      <c r="L86" s="42"/>
      <c r="M86" s="148"/>
      <c r="S86" s="40"/>
      <c r="T86" s="40"/>
      <c r="U86" s="40"/>
      <c r="V86" s="40"/>
      <c r="W86" s="40"/>
      <c r="X86" s="40"/>
      <c r="Y86" s="40"/>
      <c r="Z86" s="40"/>
      <c r="AA86" s="40"/>
      <c r="AB86" s="40"/>
      <c r="AC86" s="40"/>
      <c r="AD86" s="40"/>
      <c r="AE86" s="40"/>
    </row>
    <row r="87" s="2" customFormat="1" ht="12" customHeight="1">
      <c r="A87" s="40"/>
      <c r="B87" s="41"/>
      <c r="C87" s="34" t="s">
        <v>166</v>
      </c>
      <c r="D87" s="42"/>
      <c r="E87" s="42"/>
      <c r="F87" s="42"/>
      <c r="G87" s="42"/>
      <c r="H87" s="42"/>
      <c r="I87" s="42"/>
      <c r="J87" s="42"/>
      <c r="K87" s="42"/>
      <c r="L87" s="42"/>
      <c r="M87" s="148"/>
      <c r="S87" s="40"/>
      <c r="T87" s="40"/>
      <c r="U87" s="40"/>
      <c r="V87" s="40"/>
      <c r="W87" s="40"/>
      <c r="X87" s="40"/>
      <c r="Y87" s="40"/>
      <c r="Z87" s="40"/>
      <c r="AA87" s="40"/>
      <c r="AB87" s="40"/>
      <c r="AC87" s="40"/>
      <c r="AD87" s="40"/>
      <c r="AE87" s="40"/>
    </row>
    <row r="88" s="2" customFormat="1" ht="16.5" customHeight="1">
      <c r="A88" s="40"/>
      <c r="B88" s="41"/>
      <c r="C88" s="42"/>
      <c r="D88" s="42"/>
      <c r="E88" s="71" t="str">
        <f>E11</f>
        <v>04 - učebna přírodních věd ve 3.NP - výměna oken</v>
      </c>
      <c r="F88" s="42"/>
      <c r="G88" s="42"/>
      <c r="H88" s="42"/>
      <c r="I88" s="42"/>
      <c r="J88" s="42"/>
      <c r="K88" s="42"/>
      <c r="L88" s="42"/>
      <c r="M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42"/>
      <c r="M89" s="148"/>
      <c r="S89" s="40"/>
      <c r="T89" s="40"/>
      <c r="U89" s="40"/>
      <c r="V89" s="40"/>
      <c r="W89" s="40"/>
      <c r="X89" s="40"/>
      <c r="Y89" s="40"/>
      <c r="Z89" s="40"/>
      <c r="AA89" s="40"/>
      <c r="AB89" s="40"/>
      <c r="AC89" s="40"/>
      <c r="AD89" s="40"/>
      <c r="AE89" s="40"/>
    </row>
    <row r="90" s="2" customFormat="1" ht="12" customHeight="1">
      <c r="A90" s="40"/>
      <c r="B90" s="41"/>
      <c r="C90" s="34" t="s">
        <v>23</v>
      </c>
      <c r="D90" s="42"/>
      <c r="E90" s="42"/>
      <c r="F90" s="29" t="str">
        <f>F14</f>
        <v>Liberec</v>
      </c>
      <c r="G90" s="42"/>
      <c r="H90" s="42"/>
      <c r="I90" s="34" t="s">
        <v>25</v>
      </c>
      <c r="J90" s="74" t="str">
        <f>IF(J14="","",J14)</f>
        <v>11.2.2022</v>
      </c>
      <c r="K90" s="42"/>
      <c r="L90" s="42"/>
      <c r="M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42"/>
      <c r="M91" s="148"/>
      <c r="S91" s="40"/>
      <c r="T91" s="40"/>
      <c r="U91" s="40"/>
      <c r="V91" s="40"/>
      <c r="W91" s="40"/>
      <c r="X91" s="40"/>
      <c r="Y91" s="40"/>
      <c r="Z91" s="40"/>
      <c r="AA91" s="40"/>
      <c r="AB91" s="40"/>
      <c r="AC91" s="40"/>
      <c r="AD91" s="40"/>
      <c r="AE91" s="40"/>
    </row>
    <row r="92" s="2" customFormat="1" ht="40.05" customHeight="1">
      <c r="A92" s="40"/>
      <c r="B92" s="41"/>
      <c r="C92" s="34" t="s">
        <v>27</v>
      </c>
      <c r="D92" s="42"/>
      <c r="E92" s="42"/>
      <c r="F92" s="29" t="str">
        <f>E17</f>
        <v>Statutární město Liberec</v>
      </c>
      <c r="G92" s="42"/>
      <c r="H92" s="42"/>
      <c r="I92" s="34" t="s">
        <v>34</v>
      </c>
      <c r="J92" s="38" t="str">
        <f>E23</f>
        <v>TRIGLYPH architektonická kancelář s.r.o.</v>
      </c>
      <c r="K92" s="42"/>
      <c r="L92" s="42"/>
      <c r="M92" s="148"/>
      <c r="S92" s="40"/>
      <c r="T92" s="40"/>
      <c r="U92" s="40"/>
      <c r="V92" s="40"/>
      <c r="W92" s="40"/>
      <c r="X92" s="40"/>
      <c r="Y92" s="40"/>
      <c r="Z92" s="40"/>
      <c r="AA92" s="40"/>
      <c r="AB92" s="40"/>
      <c r="AC92" s="40"/>
      <c r="AD92" s="40"/>
      <c r="AE92" s="40"/>
    </row>
    <row r="93" s="2" customFormat="1" ht="15.15" customHeight="1">
      <c r="A93" s="40"/>
      <c r="B93" s="41"/>
      <c r="C93" s="34" t="s">
        <v>32</v>
      </c>
      <c r="D93" s="42"/>
      <c r="E93" s="42"/>
      <c r="F93" s="29" t="str">
        <f>IF(E20="","",E20)</f>
        <v>Vyplň údaj</v>
      </c>
      <c r="G93" s="42"/>
      <c r="H93" s="42"/>
      <c r="I93" s="34" t="s">
        <v>37</v>
      </c>
      <c r="J93" s="38" t="str">
        <f>E26</f>
        <v xml:space="preserve"> </v>
      </c>
      <c r="K93" s="42"/>
      <c r="L93" s="42"/>
      <c r="M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42"/>
      <c r="M94" s="148"/>
      <c r="S94" s="40"/>
      <c r="T94" s="40"/>
      <c r="U94" s="40"/>
      <c r="V94" s="40"/>
      <c r="W94" s="40"/>
      <c r="X94" s="40"/>
      <c r="Y94" s="40"/>
      <c r="Z94" s="40"/>
      <c r="AA94" s="40"/>
      <c r="AB94" s="40"/>
      <c r="AC94" s="40"/>
      <c r="AD94" s="40"/>
      <c r="AE94" s="40"/>
    </row>
    <row r="95" s="11" customFormat="1" ht="29.28" customHeight="1">
      <c r="A95" s="189"/>
      <c r="B95" s="190"/>
      <c r="C95" s="191" t="s">
        <v>193</v>
      </c>
      <c r="D95" s="192" t="s">
        <v>60</v>
      </c>
      <c r="E95" s="192" t="s">
        <v>56</v>
      </c>
      <c r="F95" s="192" t="s">
        <v>57</v>
      </c>
      <c r="G95" s="192" t="s">
        <v>194</v>
      </c>
      <c r="H95" s="192" t="s">
        <v>195</v>
      </c>
      <c r="I95" s="192" t="s">
        <v>196</v>
      </c>
      <c r="J95" s="192" t="s">
        <v>197</v>
      </c>
      <c r="K95" s="192" t="s">
        <v>175</v>
      </c>
      <c r="L95" s="193" t="s">
        <v>198</v>
      </c>
      <c r="M95" s="194"/>
      <c r="N95" s="94" t="s">
        <v>22</v>
      </c>
      <c r="O95" s="95" t="s">
        <v>45</v>
      </c>
      <c r="P95" s="95" t="s">
        <v>199</v>
      </c>
      <c r="Q95" s="95" t="s">
        <v>200</v>
      </c>
      <c r="R95" s="95" t="s">
        <v>201</v>
      </c>
      <c r="S95" s="95" t="s">
        <v>202</v>
      </c>
      <c r="T95" s="95" t="s">
        <v>203</v>
      </c>
      <c r="U95" s="95" t="s">
        <v>204</v>
      </c>
      <c r="V95" s="95" t="s">
        <v>205</v>
      </c>
      <c r="W95" s="95" t="s">
        <v>206</v>
      </c>
      <c r="X95" s="96" t="s">
        <v>207</v>
      </c>
      <c r="Y95" s="189"/>
      <c r="Z95" s="189"/>
      <c r="AA95" s="189"/>
      <c r="AB95" s="189"/>
      <c r="AC95" s="189"/>
      <c r="AD95" s="189"/>
      <c r="AE95" s="189"/>
    </row>
    <row r="96" s="2" customFormat="1" ht="22.8" customHeight="1">
      <c r="A96" s="40"/>
      <c r="B96" s="41"/>
      <c r="C96" s="101" t="s">
        <v>208</v>
      </c>
      <c r="D96" s="42"/>
      <c r="E96" s="42"/>
      <c r="F96" s="42"/>
      <c r="G96" s="42"/>
      <c r="H96" s="42"/>
      <c r="I96" s="42"/>
      <c r="J96" s="42"/>
      <c r="K96" s="195">
        <f>BK96</f>
        <v>0</v>
      </c>
      <c r="L96" s="42"/>
      <c r="M96" s="46"/>
      <c r="N96" s="97"/>
      <c r="O96" s="196"/>
      <c r="P96" s="98"/>
      <c r="Q96" s="197">
        <f>Q97+Q147</f>
        <v>0</v>
      </c>
      <c r="R96" s="197">
        <f>R97+R147</f>
        <v>0</v>
      </c>
      <c r="S96" s="98"/>
      <c r="T96" s="198">
        <f>T97+T147</f>
        <v>0</v>
      </c>
      <c r="U96" s="98"/>
      <c r="V96" s="198">
        <f>V97+V147</f>
        <v>1.5013613020999999</v>
      </c>
      <c r="W96" s="98"/>
      <c r="X96" s="199">
        <f>X97+X147</f>
        <v>1.2461179999999998</v>
      </c>
      <c r="Y96" s="40"/>
      <c r="Z96" s="40"/>
      <c r="AA96" s="40"/>
      <c r="AB96" s="40"/>
      <c r="AC96" s="40"/>
      <c r="AD96" s="40"/>
      <c r="AE96" s="40"/>
      <c r="AT96" s="19" t="s">
        <v>76</v>
      </c>
      <c r="AU96" s="19" t="s">
        <v>176</v>
      </c>
      <c r="BK96" s="200">
        <f>BK97+BK147</f>
        <v>0</v>
      </c>
    </row>
    <row r="97" s="12" customFormat="1" ht="25.92" customHeight="1">
      <c r="A97" s="12"/>
      <c r="B97" s="201"/>
      <c r="C97" s="202"/>
      <c r="D97" s="203" t="s">
        <v>76</v>
      </c>
      <c r="E97" s="204" t="s">
        <v>209</v>
      </c>
      <c r="F97" s="204" t="s">
        <v>210</v>
      </c>
      <c r="G97" s="202"/>
      <c r="H97" s="202"/>
      <c r="I97" s="205"/>
      <c r="J97" s="205"/>
      <c r="K97" s="206">
        <f>BK97</f>
        <v>0</v>
      </c>
      <c r="L97" s="202"/>
      <c r="M97" s="207"/>
      <c r="N97" s="208"/>
      <c r="O97" s="209"/>
      <c r="P97" s="209"/>
      <c r="Q97" s="210">
        <f>Q98+Q125+Q134+Q144</f>
        <v>0</v>
      </c>
      <c r="R97" s="210">
        <f>R98+R125+R134+R144</f>
        <v>0</v>
      </c>
      <c r="S97" s="209"/>
      <c r="T97" s="211">
        <f>T98+T125+T134+T144</f>
        <v>0</v>
      </c>
      <c r="U97" s="209"/>
      <c r="V97" s="211">
        <f>V98+V125+V134+V144</f>
        <v>1.3334347199999999</v>
      </c>
      <c r="W97" s="209"/>
      <c r="X97" s="212">
        <f>X98+X125+X134+X144</f>
        <v>1.1804159999999999</v>
      </c>
      <c r="Y97" s="12"/>
      <c r="Z97" s="12"/>
      <c r="AA97" s="12"/>
      <c r="AB97" s="12"/>
      <c r="AC97" s="12"/>
      <c r="AD97" s="12"/>
      <c r="AE97" s="12"/>
      <c r="AR97" s="213" t="s">
        <v>84</v>
      </c>
      <c r="AT97" s="214" t="s">
        <v>76</v>
      </c>
      <c r="AU97" s="214" t="s">
        <v>77</v>
      </c>
      <c r="AY97" s="213" t="s">
        <v>211</v>
      </c>
      <c r="BK97" s="215">
        <f>BK98+BK125+BK134+BK144</f>
        <v>0</v>
      </c>
    </row>
    <row r="98" s="12" customFormat="1" ht="22.8" customHeight="1">
      <c r="A98" s="12"/>
      <c r="B98" s="201"/>
      <c r="C98" s="202"/>
      <c r="D98" s="203" t="s">
        <v>76</v>
      </c>
      <c r="E98" s="216" t="s">
        <v>246</v>
      </c>
      <c r="F98" s="216" t="s">
        <v>361</v>
      </c>
      <c r="G98" s="202"/>
      <c r="H98" s="202"/>
      <c r="I98" s="205"/>
      <c r="J98" s="205"/>
      <c r="K98" s="217">
        <f>BK98</f>
        <v>0</v>
      </c>
      <c r="L98" s="202"/>
      <c r="M98" s="207"/>
      <c r="N98" s="208"/>
      <c r="O98" s="209"/>
      <c r="P98" s="209"/>
      <c r="Q98" s="210">
        <f>SUM(Q99:Q124)</f>
        <v>0</v>
      </c>
      <c r="R98" s="210">
        <f>SUM(R99:R124)</f>
        <v>0</v>
      </c>
      <c r="S98" s="209"/>
      <c r="T98" s="211">
        <f>SUM(T99:T124)</f>
        <v>0</v>
      </c>
      <c r="U98" s="209"/>
      <c r="V98" s="211">
        <f>SUM(V99:V124)</f>
        <v>1.3283947199999999</v>
      </c>
      <c r="W98" s="209"/>
      <c r="X98" s="212">
        <f>SUM(X99:X124)</f>
        <v>0</v>
      </c>
      <c r="Y98" s="12"/>
      <c r="Z98" s="12"/>
      <c r="AA98" s="12"/>
      <c r="AB98" s="12"/>
      <c r="AC98" s="12"/>
      <c r="AD98" s="12"/>
      <c r="AE98" s="12"/>
      <c r="AR98" s="213" t="s">
        <v>84</v>
      </c>
      <c r="AT98" s="214" t="s">
        <v>76</v>
      </c>
      <c r="AU98" s="214" t="s">
        <v>84</v>
      </c>
      <c r="AY98" s="213" t="s">
        <v>211</v>
      </c>
      <c r="BK98" s="215">
        <f>SUM(BK99:BK124)</f>
        <v>0</v>
      </c>
    </row>
    <row r="99" s="2" customFormat="1" ht="24.15" customHeight="1">
      <c r="A99" s="40"/>
      <c r="B99" s="41"/>
      <c r="C99" s="218" t="s">
        <v>84</v>
      </c>
      <c r="D99" s="218" t="s">
        <v>213</v>
      </c>
      <c r="E99" s="219" t="s">
        <v>922</v>
      </c>
      <c r="F99" s="220" t="s">
        <v>923</v>
      </c>
      <c r="G99" s="221" t="s">
        <v>272</v>
      </c>
      <c r="H99" s="222">
        <v>19.884</v>
      </c>
      <c r="I99" s="223"/>
      <c r="J99" s="223"/>
      <c r="K99" s="224">
        <f>ROUND(P99*H99,2)</f>
        <v>0</v>
      </c>
      <c r="L99" s="220" t="s">
        <v>217</v>
      </c>
      <c r="M99" s="46"/>
      <c r="N99" s="225" t="s">
        <v>22</v>
      </c>
      <c r="O99" s="226" t="s">
        <v>46</v>
      </c>
      <c r="P99" s="227">
        <f>I99+J99</f>
        <v>0</v>
      </c>
      <c r="Q99" s="227">
        <f>ROUND(I99*H99,2)</f>
        <v>0</v>
      </c>
      <c r="R99" s="227">
        <f>ROUND(J99*H99,2)</f>
        <v>0</v>
      </c>
      <c r="S99" s="86"/>
      <c r="T99" s="228">
        <f>S99*H99</f>
        <v>0</v>
      </c>
      <c r="U99" s="228">
        <v>0.033579999999999999</v>
      </c>
      <c r="V99" s="228">
        <f>U99*H99</f>
        <v>0.66770472000000003</v>
      </c>
      <c r="W99" s="228">
        <v>0</v>
      </c>
      <c r="X99" s="229">
        <f>W99*H99</f>
        <v>0</v>
      </c>
      <c r="Y99" s="40"/>
      <c r="Z99" s="40"/>
      <c r="AA99" s="40"/>
      <c r="AB99" s="40"/>
      <c r="AC99" s="40"/>
      <c r="AD99" s="40"/>
      <c r="AE99" s="40"/>
      <c r="AR99" s="230" t="s">
        <v>218</v>
      </c>
      <c r="AT99" s="230" t="s">
        <v>213</v>
      </c>
      <c r="AU99" s="230" t="s">
        <v>86</v>
      </c>
      <c r="AY99" s="19" t="s">
        <v>211</v>
      </c>
      <c r="BE99" s="231">
        <f>IF(O99="základní",K99,0)</f>
        <v>0</v>
      </c>
      <c r="BF99" s="231">
        <f>IF(O99="snížená",K99,0)</f>
        <v>0</v>
      </c>
      <c r="BG99" s="231">
        <f>IF(O99="zákl. přenesená",K99,0)</f>
        <v>0</v>
      </c>
      <c r="BH99" s="231">
        <f>IF(O99="sníž. přenesená",K99,0)</f>
        <v>0</v>
      </c>
      <c r="BI99" s="231">
        <f>IF(O99="nulová",K99,0)</f>
        <v>0</v>
      </c>
      <c r="BJ99" s="19" t="s">
        <v>84</v>
      </c>
      <c r="BK99" s="231">
        <f>ROUND(P99*H99,2)</f>
        <v>0</v>
      </c>
      <c r="BL99" s="19" t="s">
        <v>218</v>
      </c>
      <c r="BM99" s="230" t="s">
        <v>4118</v>
      </c>
    </row>
    <row r="100" s="2" customFormat="1">
      <c r="A100" s="40"/>
      <c r="B100" s="41"/>
      <c r="C100" s="42"/>
      <c r="D100" s="232" t="s">
        <v>220</v>
      </c>
      <c r="E100" s="42"/>
      <c r="F100" s="233" t="s">
        <v>925</v>
      </c>
      <c r="G100" s="42"/>
      <c r="H100" s="42"/>
      <c r="I100" s="234"/>
      <c r="J100" s="234"/>
      <c r="K100" s="42"/>
      <c r="L100" s="42"/>
      <c r="M100" s="46"/>
      <c r="N100" s="235"/>
      <c r="O100" s="236"/>
      <c r="P100" s="86"/>
      <c r="Q100" s="86"/>
      <c r="R100" s="86"/>
      <c r="S100" s="86"/>
      <c r="T100" s="86"/>
      <c r="U100" s="86"/>
      <c r="V100" s="86"/>
      <c r="W100" s="86"/>
      <c r="X100" s="87"/>
      <c r="Y100" s="40"/>
      <c r="Z100" s="40"/>
      <c r="AA100" s="40"/>
      <c r="AB100" s="40"/>
      <c r="AC100" s="40"/>
      <c r="AD100" s="40"/>
      <c r="AE100" s="40"/>
      <c r="AT100" s="19" t="s">
        <v>220</v>
      </c>
      <c r="AU100" s="19" t="s">
        <v>86</v>
      </c>
    </row>
    <row r="101" s="13" customFormat="1">
      <c r="A101" s="13"/>
      <c r="B101" s="237"/>
      <c r="C101" s="238"/>
      <c r="D101" s="232" t="s">
        <v>222</v>
      </c>
      <c r="E101" s="239" t="s">
        <v>22</v>
      </c>
      <c r="F101" s="240" t="s">
        <v>4119</v>
      </c>
      <c r="G101" s="238"/>
      <c r="H101" s="241">
        <v>9.7919999999999998</v>
      </c>
      <c r="I101" s="242"/>
      <c r="J101" s="242"/>
      <c r="K101" s="238"/>
      <c r="L101" s="238"/>
      <c r="M101" s="243"/>
      <c r="N101" s="244"/>
      <c r="O101" s="245"/>
      <c r="P101" s="245"/>
      <c r="Q101" s="245"/>
      <c r="R101" s="245"/>
      <c r="S101" s="245"/>
      <c r="T101" s="245"/>
      <c r="U101" s="245"/>
      <c r="V101" s="245"/>
      <c r="W101" s="245"/>
      <c r="X101" s="246"/>
      <c r="Y101" s="13"/>
      <c r="Z101" s="13"/>
      <c r="AA101" s="13"/>
      <c r="AB101" s="13"/>
      <c r="AC101" s="13"/>
      <c r="AD101" s="13"/>
      <c r="AE101" s="13"/>
      <c r="AT101" s="247" t="s">
        <v>222</v>
      </c>
      <c r="AU101" s="247" t="s">
        <v>86</v>
      </c>
      <c r="AV101" s="13" t="s">
        <v>86</v>
      </c>
      <c r="AW101" s="13" t="s">
        <v>5</v>
      </c>
      <c r="AX101" s="13" t="s">
        <v>77</v>
      </c>
      <c r="AY101" s="247" t="s">
        <v>211</v>
      </c>
    </row>
    <row r="102" s="13" customFormat="1">
      <c r="A102" s="13"/>
      <c r="B102" s="237"/>
      <c r="C102" s="238"/>
      <c r="D102" s="232" t="s">
        <v>222</v>
      </c>
      <c r="E102" s="239" t="s">
        <v>22</v>
      </c>
      <c r="F102" s="240" t="s">
        <v>4120</v>
      </c>
      <c r="G102" s="238"/>
      <c r="H102" s="241">
        <v>10.092000000000001</v>
      </c>
      <c r="I102" s="242"/>
      <c r="J102" s="242"/>
      <c r="K102" s="238"/>
      <c r="L102" s="238"/>
      <c r="M102" s="243"/>
      <c r="N102" s="244"/>
      <c r="O102" s="245"/>
      <c r="P102" s="245"/>
      <c r="Q102" s="245"/>
      <c r="R102" s="245"/>
      <c r="S102" s="245"/>
      <c r="T102" s="245"/>
      <c r="U102" s="245"/>
      <c r="V102" s="245"/>
      <c r="W102" s="245"/>
      <c r="X102" s="246"/>
      <c r="Y102" s="13"/>
      <c r="Z102" s="13"/>
      <c r="AA102" s="13"/>
      <c r="AB102" s="13"/>
      <c r="AC102" s="13"/>
      <c r="AD102" s="13"/>
      <c r="AE102" s="13"/>
      <c r="AT102" s="247" t="s">
        <v>222</v>
      </c>
      <c r="AU102" s="247" t="s">
        <v>86</v>
      </c>
      <c r="AV102" s="13" t="s">
        <v>86</v>
      </c>
      <c r="AW102" s="13" t="s">
        <v>5</v>
      </c>
      <c r="AX102" s="13" t="s">
        <v>77</v>
      </c>
      <c r="AY102" s="247" t="s">
        <v>211</v>
      </c>
    </row>
    <row r="103" s="14" customFormat="1">
      <c r="A103" s="14"/>
      <c r="B103" s="248"/>
      <c r="C103" s="249"/>
      <c r="D103" s="232" t="s">
        <v>222</v>
      </c>
      <c r="E103" s="250" t="s">
        <v>22</v>
      </c>
      <c r="F103" s="251" t="s">
        <v>4121</v>
      </c>
      <c r="G103" s="249"/>
      <c r="H103" s="252">
        <v>19.884</v>
      </c>
      <c r="I103" s="253"/>
      <c r="J103" s="253"/>
      <c r="K103" s="249"/>
      <c r="L103" s="249"/>
      <c r="M103" s="254"/>
      <c r="N103" s="255"/>
      <c r="O103" s="256"/>
      <c r="P103" s="256"/>
      <c r="Q103" s="256"/>
      <c r="R103" s="256"/>
      <c r="S103" s="256"/>
      <c r="T103" s="256"/>
      <c r="U103" s="256"/>
      <c r="V103" s="256"/>
      <c r="W103" s="256"/>
      <c r="X103" s="257"/>
      <c r="Y103" s="14"/>
      <c r="Z103" s="14"/>
      <c r="AA103" s="14"/>
      <c r="AB103" s="14"/>
      <c r="AC103" s="14"/>
      <c r="AD103" s="14"/>
      <c r="AE103" s="14"/>
      <c r="AT103" s="258" t="s">
        <v>222</v>
      </c>
      <c r="AU103" s="258" t="s">
        <v>86</v>
      </c>
      <c r="AV103" s="14" t="s">
        <v>218</v>
      </c>
      <c r="AW103" s="14" t="s">
        <v>5</v>
      </c>
      <c r="AX103" s="14" t="s">
        <v>84</v>
      </c>
      <c r="AY103" s="258" t="s">
        <v>211</v>
      </c>
    </row>
    <row r="104" s="2" customFormat="1" ht="24.15" customHeight="1">
      <c r="A104" s="40"/>
      <c r="B104" s="41"/>
      <c r="C104" s="218" t="s">
        <v>86</v>
      </c>
      <c r="D104" s="218" t="s">
        <v>213</v>
      </c>
      <c r="E104" s="219" t="s">
        <v>944</v>
      </c>
      <c r="F104" s="220" t="s">
        <v>945</v>
      </c>
      <c r="G104" s="221" t="s">
        <v>272</v>
      </c>
      <c r="H104" s="222">
        <v>64</v>
      </c>
      <c r="I104" s="223"/>
      <c r="J104" s="223"/>
      <c r="K104" s="224">
        <f>ROUND(P104*H104,2)</f>
        <v>0</v>
      </c>
      <c r="L104" s="220" t="s">
        <v>217</v>
      </c>
      <c r="M104" s="46"/>
      <c r="N104" s="225" t="s">
        <v>22</v>
      </c>
      <c r="O104" s="226" t="s">
        <v>46</v>
      </c>
      <c r="P104" s="227">
        <f>I104+J104</f>
        <v>0</v>
      </c>
      <c r="Q104" s="227">
        <f>ROUND(I104*H104,2)</f>
        <v>0</v>
      </c>
      <c r="R104" s="227">
        <f>ROUND(J104*H104,2)</f>
        <v>0</v>
      </c>
      <c r="S104" s="86"/>
      <c r="T104" s="228">
        <f>S104*H104</f>
        <v>0</v>
      </c>
      <c r="U104" s="228">
        <v>0</v>
      </c>
      <c r="V104" s="228">
        <f>U104*H104</f>
        <v>0</v>
      </c>
      <c r="W104" s="228">
        <v>0</v>
      </c>
      <c r="X104" s="229">
        <f>W104*H104</f>
        <v>0</v>
      </c>
      <c r="Y104" s="40"/>
      <c r="Z104" s="40"/>
      <c r="AA104" s="40"/>
      <c r="AB104" s="40"/>
      <c r="AC104" s="40"/>
      <c r="AD104" s="40"/>
      <c r="AE104" s="40"/>
      <c r="AR104" s="230" t="s">
        <v>218</v>
      </c>
      <c r="AT104" s="230" t="s">
        <v>213</v>
      </c>
      <c r="AU104" s="230" t="s">
        <v>86</v>
      </c>
      <c r="AY104" s="19" t="s">
        <v>211</v>
      </c>
      <c r="BE104" s="231">
        <f>IF(O104="základní",K104,0)</f>
        <v>0</v>
      </c>
      <c r="BF104" s="231">
        <f>IF(O104="snížená",K104,0)</f>
        <v>0</v>
      </c>
      <c r="BG104" s="231">
        <f>IF(O104="zákl. přenesená",K104,0)</f>
        <v>0</v>
      </c>
      <c r="BH104" s="231">
        <f>IF(O104="sníž. přenesená",K104,0)</f>
        <v>0</v>
      </c>
      <c r="BI104" s="231">
        <f>IF(O104="nulová",K104,0)</f>
        <v>0</v>
      </c>
      <c r="BJ104" s="19" t="s">
        <v>84</v>
      </c>
      <c r="BK104" s="231">
        <f>ROUND(P104*H104,2)</f>
        <v>0</v>
      </c>
      <c r="BL104" s="19" t="s">
        <v>218</v>
      </c>
      <c r="BM104" s="230" t="s">
        <v>4122</v>
      </c>
    </row>
    <row r="105" s="2" customFormat="1">
      <c r="A105" s="40"/>
      <c r="B105" s="41"/>
      <c r="C105" s="42"/>
      <c r="D105" s="232" t="s">
        <v>220</v>
      </c>
      <c r="E105" s="42"/>
      <c r="F105" s="233" t="s">
        <v>947</v>
      </c>
      <c r="G105" s="42"/>
      <c r="H105" s="42"/>
      <c r="I105" s="234"/>
      <c r="J105" s="234"/>
      <c r="K105" s="42"/>
      <c r="L105" s="42"/>
      <c r="M105" s="46"/>
      <c r="N105" s="235"/>
      <c r="O105" s="236"/>
      <c r="P105" s="86"/>
      <c r="Q105" s="86"/>
      <c r="R105" s="86"/>
      <c r="S105" s="86"/>
      <c r="T105" s="86"/>
      <c r="U105" s="86"/>
      <c r="V105" s="86"/>
      <c r="W105" s="86"/>
      <c r="X105" s="87"/>
      <c r="Y105" s="40"/>
      <c r="Z105" s="40"/>
      <c r="AA105" s="40"/>
      <c r="AB105" s="40"/>
      <c r="AC105" s="40"/>
      <c r="AD105" s="40"/>
      <c r="AE105" s="40"/>
      <c r="AT105" s="19" t="s">
        <v>220</v>
      </c>
      <c r="AU105" s="19" t="s">
        <v>86</v>
      </c>
    </row>
    <row r="106" s="13" customFormat="1">
      <c r="A106" s="13"/>
      <c r="B106" s="237"/>
      <c r="C106" s="238"/>
      <c r="D106" s="232" t="s">
        <v>222</v>
      </c>
      <c r="E106" s="239" t="s">
        <v>22</v>
      </c>
      <c r="F106" s="240" t="s">
        <v>4123</v>
      </c>
      <c r="G106" s="238"/>
      <c r="H106" s="241">
        <v>64</v>
      </c>
      <c r="I106" s="242"/>
      <c r="J106" s="242"/>
      <c r="K106" s="238"/>
      <c r="L106" s="238"/>
      <c r="M106" s="243"/>
      <c r="N106" s="244"/>
      <c r="O106" s="245"/>
      <c r="P106" s="245"/>
      <c r="Q106" s="245"/>
      <c r="R106" s="245"/>
      <c r="S106" s="245"/>
      <c r="T106" s="245"/>
      <c r="U106" s="245"/>
      <c r="V106" s="245"/>
      <c r="W106" s="245"/>
      <c r="X106" s="246"/>
      <c r="Y106" s="13"/>
      <c r="Z106" s="13"/>
      <c r="AA106" s="13"/>
      <c r="AB106" s="13"/>
      <c r="AC106" s="13"/>
      <c r="AD106" s="13"/>
      <c r="AE106" s="13"/>
      <c r="AT106" s="247" t="s">
        <v>222</v>
      </c>
      <c r="AU106" s="247" t="s">
        <v>86</v>
      </c>
      <c r="AV106" s="13" t="s">
        <v>86</v>
      </c>
      <c r="AW106" s="13" t="s">
        <v>5</v>
      </c>
      <c r="AX106" s="13" t="s">
        <v>77</v>
      </c>
      <c r="AY106" s="247" t="s">
        <v>211</v>
      </c>
    </row>
    <row r="107" s="14" customFormat="1">
      <c r="A107" s="14"/>
      <c r="B107" s="248"/>
      <c r="C107" s="249"/>
      <c r="D107" s="232" t="s">
        <v>222</v>
      </c>
      <c r="E107" s="250" t="s">
        <v>22</v>
      </c>
      <c r="F107" s="251" t="s">
        <v>331</v>
      </c>
      <c r="G107" s="249"/>
      <c r="H107" s="252">
        <v>64</v>
      </c>
      <c r="I107" s="253"/>
      <c r="J107" s="253"/>
      <c r="K107" s="249"/>
      <c r="L107" s="249"/>
      <c r="M107" s="254"/>
      <c r="N107" s="255"/>
      <c r="O107" s="256"/>
      <c r="P107" s="256"/>
      <c r="Q107" s="256"/>
      <c r="R107" s="256"/>
      <c r="S107" s="256"/>
      <c r="T107" s="256"/>
      <c r="U107" s="256"/>
      <c r="V107" s="256"/>
      <c r="W107" s="256"/>
      <c r="X107" s="257"/>
      <c r="Y107" s="14"/>
      <c r="Z107" s="14"/>
      <c r="AA107" s="14"/>
      <c r="AB107" s="14"/>
      <c r="AC107" s="14"/>
      <c r="AD107" s="14"/>
      <c r="AE107" s="14"/>
      <c r="AT107" s="258" t="s">
        <v>222</v>
      </c>
      <c r="AU107" s="258" t="s">
        <v>86</v>
      </c>
      <c r="AV107" s="14" t="s">
        <v>218</v>
      </c>
      <c r="AW107" s="14" t="s">
        <v>5</v>
      </c>
      <c r="AX107" s="14" t="s">
        <v>84</v>
      </c>
      <c r="AY107" s="258" t="s">
        <v>211</v>
      </c>
    </row>
    <row r="108" s="2" customFormat="1" ht="24.15" customHeight="1">
      <c r="A108" s="40"/>
      <c r="B108" s="41"/>
      <c r="C108" s="218" t="s">
        <v>229</v>
      </c>
      <c r="D108" s="218" t="s">
        <v>213</v>
      </c>
      <c r="E108" s="219" t="s">
        <v>1802</v>
      </c>
      <c r="F108" s="220" t="s">
        <v>1803</v>
      </c>
      <c r="G108" s="221" t="s">
        <v>272</v>
      </c>
      <c r="H108" s="222">
        <v>50</v>
      </c>
      <c r="I108" s="223"/>
      <c r="J108" s="223"/>
      <c r="K108" s="224">
        <f>ROUND(P108*H108,2)</f>
        <v>0</v>
      </c>
      <c r="L108" s="220" t="s">
        <v>217</v>
      </c>
      <c r="M108" s="46"/>
      <c r="N108" s="225" t="s">
        <v>22</v>
      </c>
      <c r="O108" s="226" t="s">
        <v>46</v>
      </c>
      <c r="P108" s="227">
        <f>I108+J108</f>
        <v>0</v>
      </c>
      <c r="Q108" s="227">
        <f>ROUND(I108*H108,2)</f>
        <v>0</v>
      </c>
      <c r="R108" s="227">
        <f>ROUND(J108*H108,2)</f>
        <v>0</v>
      </c>
      <c r="S108" s="86"/>
      <c r="T108" s="228">
        <f>S108*H108</f>
        <v>0</v>
      </c>
      <c r="U108" s="228">
        <v>0</v>
      </c>
      <c r="V108" s="228">
        <f>U108*H108</f>
        <v>0</v>
      </c>
      <c r="W108" s="228">
        <v>0</v>
      </c>
      <c r="X108" s="229">
        <f>W108*H108</f>
        <v>0</v>
      </c>
      <c r="Y108" s="40"/>
      <c r="Z108" s="40"/>
      <c r="AA108" s="40"/>
      <c r="AB108" s="40"/>
      <c r="AC108" s="40"/>
      <c r="AD108" s="40"/>
      <c r="AE108" s="40"/>
      <c r="AR108" s="230" t="s">
        <v>218</v>
      </c>
      <c r="AT108" s="230" t="s">
        <v>213</v>
      </c>
      <c r="AU108" s="230" t="s">
        <v>86</v>
      </c>
      <c r="AY108" s="19" t="s">
        <v>211</v>
      </c>
      <c r="BE108" s="231">
        <f>IF(O108="základní",K108,0)</f>
        <v>0</v>
      </c>
      <c r="BF108" s="231">
        <f>IF(O108="snížená",K108,0)</f>
        <v>0</v>
      </c>
      <c r="BG108" s="231">
        <f>IF(O108="zákl. přenesená",K108,0)</f>
        <v>0</v>
      </c>
      <c r="BH108" s="231">
        <f>IF(O108="sníž. přenesená",K108,0)</f>
        <v>0</v>
      </c>
      <c r="BI108" s="231">
        <f>IF(O108="nulová",K108,0)</f>
        <v>0</v>
      </c>
      <c r="BJ108" s="19" t="s">
        <v>84</v>
      </c>
      <c r="BK108" s="231">
        <f>ROUND(P108*H108,2)</f>
        <v>0</v>
      </c>
      <c r="BL108" s="19" t="s">
        <v>218</v>
      </c>
      <c r="BM108" s="230" t="s">
        <v>4124</v>
      </c>
    </row>
    <row r="109" s="2" customFormat="1">
      <c r="A109" s="40"/>
      <c r="B109" s="41"/>
      <c r="C109" s="42"/>
      <c r="D109" s="232" t="s">
        <v>220</v>
      </c>
      <c r="E109" s="42"/>
      <c r="F109" s="233" t="s">
        <v>1805</v>
      </c>
      <c r="G109" s="42"/>
      <c r="H109" s="42"/>
      <c r="I109" s="234"/>
      <c r="J109" s="234"/>
      <c r="K109" s="42"/>
      <c r="L109" s="42"/>
      <c r="M109" s="46"/>
      <c r="N109" s="235"/>
      <c r="O109" s="236"/>
      <c r="P109" s="86"/>
      <c r="Q109" s="86"/>
      <c r="R109" s="86"/>
      <c r="S109" s="86"/>
      <c r="T109" s="86"/>
      <c r="U109" s="86"/>
      <c r="V109" s="86"/>
      <c r="W109" s="86"/>
      <c r="X109" s="87"/>
      <c r="Y109" s="40"/>
      <c r="Z109" s="40"/>
      <c r="AA109" s="40"/>
      <c r="AB109" s="40"/>
      <c r="AC109" s="40"/>
      <c r="AD109" s="40"/>
      <c r="AE109" s="40"/>
      <c r="AT109" s="19" t="s">
        <v>220</v>
      </c>
      <c r="AU109" s="19" t="s">
        <v>86</v>
      </c>
    </row>
    <row r="110" s="13" customFormat="1">
      <c r="A110" s="13"/>
      <c r="B110" s="237"/>
      <c r="C110" s="238"/>
      <c r="D110" s="232" t="s">
        <v>222</v>
      </c>
      <c r="E110" s="239" t="s">
        <v>22</v>
      </c>
      <c r="F110" s="240" t="s">
        <v>4125</v>
      </c>
      <c r="G110" s="238"/>
      <c r="H110" s="241">
        <v>50</v>
      </c>
      <c r="I110" s="242"/>
      <c r="J110" s="242"/>
      <c r="K110" s="238"/>
      <c r="L110" s="238"/>
      <c r="M110" s="243"/>
      <c r="N110" s="244"/>
      <c r="O110" s="245"/>
      <c r="P110" s="245"/>
      <c r="Q110" s="245"/>
      <c r="R110" s="245"/>
      <c r="S110" s="245"/>
      <c r="T110" s="245"/>
      <c r="U110" s="245"/>
      <c r="V110" s="245"/>
      <c r="W110" s="245"/>
      <c r="X110" s="246"/>
      <c r="Y110" s="13"/>
      <c r="Z110" s="13"/>
      <c r="AA110" s="13"/>
      <c r="AB110" s="13"/>
      <c r="AC110" s="13"/>
      <c r="AD110" s="13"/>
      <c r="AE110" s="13"/>
      <c r="AT110" s="247" t="s">
        <v>222</v>
      </c>
      <c r="AU110" s="247" t="s">
        <v>86</v>
      </c>
      <c r="AV110" s="13" t="s">
        <v>86</v>
      </c>
      <c r="AW110" s="13" t="s">
        <v>5</v>
      </c>
      <c r="AX110" s="13" t="s">
        <v>84</v>
      </c>
      <c r="AY110" s="247" t="s">
        <v>211</v>
      </c>
    </row>
    <row r="111" s="2" customFormat="1" ht="24.15" customHeight="1">
      <c r="A111" s="40"/>
      <c r="B111" s="41"/>
      <c r="C111" s="218" t="s">
        <v>218</v>
      </c>
      <c r="D111" s="218" t="s">
        <v>213</v>
      </c>
      <c r="E111" s="219" t="s">
        <v>949</v>
      </c>
      <c r="F111" s="220" t="s">
        <v>950</v>
      </c>
      <c r="G111" s="221" t="s">
        <v>345</v>
      </c>
      <c r="H111" s="222">
        <v>76.879999999999995</v>
      </c>
      <c r="I111" s="223"/>
      <c r="J111" s="223"/>
      <c r="K111" s="224">
        <f>ROUND(P111*H111,2)</f>
        <v>0</v>
      </c>
      <c r="L111" s="220" t="s">
        <v>217</v>
      </c>
      <c r="M111" s="46"/>
      <c r="N111" s="225" t="s">
        <v>22</v>
      </c>
      <c r="O111" s="226" t="s">
        <v>46</v>
      </c>
      <c r="P111" s="227">
        <f>I111+J111</f>
        <v>0</v>
      </c>
      <c r="Q111" s="227">
        <f>ROUND(I111*H111,2)</f>
        <v>0</v>
      </c>
      <c r="R111" s="227">
        <f>ROUND(J111*H111,2)</f>
        <v>0</v>
      </c>
      <c r="S111" s="86"/>
      <c r="T111" s="228">
        <f>S111*H111</f>
        <v>0</v>
      </c>
      <c r="U111" s="228">
        <v>0.0015</v>
      </c>
      <c r="V111" s="228">
        <f>U111*H111</f>
        <v>0.11531999999999999</v>
      </c>
      <c r="W111" s="228">
        <v>0</v>
      </c>
      <c r="X111" s="229">
        <f>W111*H111</f>
        <v>0</v>
      </c>
      <c r="Y111" s="40"/>
      <c r="Z111" s="40"/>
      <c r="AA111" s="40"/>
      <c r="AB111" s="40"/>
      <c r="AC111" s="40"/>
      <c r="AD111" s="40"/>
      <c r="AE111" s="40"/>
      <c r="AR111" s="230" t="s">
        <v>218</v>
      </c>
      <c r="AT111" s="230" t="s">
        <v>213</v>
      </c>
      <c r="AU111" s="230" t="s">
        <v>86</v>
      </c>
      <c r="AY111" s="19" t="s">
        <v>211</v>
      </c>
      <c r="BE111" s="231">
        <f>IF(O111="základní",K111,0)</f>
        <v>0</v>
      </c>
      <c r="BF111" s="231">
        <f>IF(O111="snížená",K111,0)</f>
        <v>0</v>
      </c>
      <c r="BG111" s="231">
        <f>IF(O111="zákl. přenesená",K111,0)</f>
        <v>0</v>
      </c>
      <c r="BH111" s="231">
        <f>IF(O111="sníž. přenesená",K111,0)</f>
        <v>0</v>
      </c>
      <c r="BI111" s="231">
        <f>IF(O111="nulová",K111,0)</f>
        <v>0</v>
      </c>
      <c r="BJ111" s="19" t="s">
        <v>84</v>
      </c>
      <c r="BK111" s="231">
        <f>ROUND(P111*H111,2)</f>
        <v>0</v>
      </c>
      <c r="BL111" s="19" t="s">
        <v>218</v>
      </c>
      <c r="BM111" s="230" t="s">
        <v>4126</v>
      </c>
    </row>
    <row r="112" s="2" customFormat="1">
      <c r="A112" s="40"/>
      <c r="B112" s="41"/>
      <c r="C112" s="42"/>
      <c r="D112" s="232" t="s">
        <v>220</v>
      </c>
      <c r="E112" s="42"/>
      <c r="F112" s="233" t="s">
        <v>952</v>
      </c>
      <c r="G112" s="42"/>
      <c r="H112" s="42"/>
      <c r="I112" s="234"/>
      <c r="J112" s="234"/>
      <c r="K112" s="42"/>
      <c r="L112" s="42"/>
      <c r="M112" s="46"/>
      <c r="N112" s="235"/>
      <c r="O112" s="236"/>
      <c r="P112" s="86"/>
      <c r="Q112" s="86"/>
      <c r="R112" s="86"/>
      <c r="S112" s="86"/>
      <c r="T112" s="86"/>
      <c r="U112" s="86"/>
      <c r="V112" s="86"/>
      <c r="W112" s="86"/>
      <c r="X112" s="87"/>
      <c r="Y112" s="40"/>
      <c r="Z112" s="40"/>
      <c r="AA112" s="40"/>
      <c r="AB112" s="40"/>
      <c r="AC112" s="40"/>
      <c r="AD112" s="40"/>
      <c r="AE112" s="40"/>
      <c r="AT112" s="19" t="s">
        <v>220</v>
      </c>
      <c r="AU112" s="19" t="s">
        <v>86</v>
      </c>
    </row>
    <row r="113" s="13" customFormat="1">
      <c r="A113" s="13"/>
      <c r="B113" s="237"/>
      <c r="C113" s="238"/>
      <c r="D113" s="232" t="s">
        <v>222</v>
      </c>
      <c r="E113" s="239" t="s">
        <v>22</v>
      </c>
      <c r="F113" s="240" t="s">
        <v>4127</v>
      </c>
      <c r="G113" s="238"/>
      <c r="H113" s="241">
        <v>37.439999999999998</v>
      </c>
      <c r="I113" s="242"/>
      <c r="J113" s="242"/>
      <c r="K113" s="238"/>
      <c r="L113" s="238"/>
      <c r="M113" s="243"/>
      <c r="N113" s="244"/>
      <c r="O113" s="245"/>
      <c r="P113" s="245"/>
      <c r="Q113" s="245"/>
      <c r="R113" s="245"/>
      <c r="S113" s="245"/>
      <c r="T113" s="245"/>
      <c r="U113" s="245"/>
      <c r="V113" s="245"/>
      <c r="W113" s="245"/>
      <c r="X113" s="246"/>
      <c r="Y113" s="13"/>
      <c r="Z113" s="13"/>
      <c r="AA113" s="13"/>
      <c r="AB113" s="13"/>
      <c r="AC113" s="13"/>
      <c r="AD113" s="13"/>
      <c r="AE113" s="13"/>
      <c r="AT113" s="247" t="s">
        <v>222</v>
      </c>
      <c r="AU113" s="247" t="s">
        <v>86</v>
      </c>
      <c r="AV113" s="13" t="s">
        <v>86</v>
      </c>
      <c r="AW113" s="13" t="s">
        <v>5</v>
      </c>
      <c r="AX113" s="13" t="s">
        <v>77</v>
      </c>
      <c r="AY113" s="247" t="s">
        <v>211</v>
      </c>
    </row>
    <row r="114" s="13" customFormat="1">
      <c r="A114" s="13"/>
      <c r="B114" s="237"/>
      <c r="C114" s="238"/>
      <c r="D114" s="232" t="s">
        <v>222</v>
      </c>
      <c r="E114" s="239" t="s">
        <v>22</v>
      </c>
      <c r="F114" s="240" t="s">
        <v>4128</v>
      </c>
      <c r="G114" s="238"/>
      <c r="H114" s="241">
        <v>39.439999999999998</v>
      </c>
      <c r="I114" s="242"/>
      <c r="J114" s="242"/>
      <c r="K114" s="238"/>
      <c r="L114" s="238"/>
      <c r="M114" s="243"/>
      <c r="N114" s="244"/>
      <c r="O114" s="245"/>
      <c r="P114" s="245"/>
      <c r="Q114" s="245"/>
      <c r="R114" s="245"/>
      <c r="S114" s="245"/>
      <c r="T114" s="245"/>
      <c r="U114" s="245"/>
      <c r="V114" s="245"/>
      <c r="W114" s="245"/>
      <c r="X114" s="246"/>
      <c r="Y114" s="13"/>
      <c r="Z114" s="13"/>
      <c r="AA114" s="13"/>
      <c r="AB114" s="13"/>
      <c r="AC114" s="13"/>
      <c r="AD114" s="13"/>
      <c r="AE114" s="13"/>
      <c r="AT114" s="247" t="s">
        <v>222</v>
      </c>
      <c r="AU114" s="247" t="s">
        <v>86</v>
      </c>
      <c r="AV114" s="13" t="s">
        <v>86</v>
      </c>
      <c r="AW114" s="13" t="s">
        <v>5</v>
      </c>
      <c r="AX114" s="13" t="s">
        <v>77</v>
      </c>
      <c r="AY114" s="247" t="s">
        <v>211</v>
      </c>
    </row>
    <row r="115" s="14" customFormat="1">
      <c r="A115" s="14"/>
      <c r="B115" s="248"/>
      <c r="C115" s="249"/>
      <c r="D115" s="232" t="s">
        <v>222</v>
      </c>
      <c r="E115" s="250" t="s">
        <v>22</v>
      </c>
      <c r="F115" s="251" t="s">
        <v>4121</v>
      </c>
      <c r="G115" s="249"/>
      <c r="H115" s="252">
        <v>76.879999999999995</v>
      </c>
      <c r="I115" s="253"/>
      <c r="J115" s="253"/>
      <c r="K115" s="249"/>
      <c r="L115" s="249"/>
      <c r="M115" s="254"/>
      <c r="N115" s="255"/>
      <c r="O115" s="256"/>
      <c r="P115" s="256"/>
      <c r="Q115" s="256"/>
      <c r="R115" s="256"/>
      <c r="S115" s="256"/>
      <c r="T115" s="256"/>
      <c r="U115" s="256"/>
      <c r="V115" s="256"/>
      <c r="W115" s="256"/>
      <c r="X115" s="257"/>
      <c r="Y115" s="14"/>
      <c r="Z115" s="14"/>
      <c r="AA115" s="14"/>
      <c r="AB115" s="14"/>
      <c r="AC115" s="14"/>
      <c r="AD115" s="14"/>
      <c r="AE115" s="14"/>
      <c r="AT115" s="258" t="s">
        <v>222</v>
      </c>
      <c r="AU115" s="258" t="s">
        <v>86</v>
      </c>
      <c r="AV115" s="14" t="s">
        <v>218</v>
      </c>
      <c r="AW115" s="14" t="s">
        <v>5</v>
      </c>
      <c r="AX115" s="14" t="s">
        <v>84</v>
      </c>
      <c r="AY115" s="258" t="s">
        <v>211</v>
      </c>
    </row>
    <row r="116" s="2" customFormat="1" ht="24.15" customHeight="1">
      <c r="A116" s="40"/>
      <c r="B116" s="41"/>
      <c r="C116" s="218" t="s">
        <v>240</v>
      </c>
      <c r="D116" s="218" t="s">
        <v>213</v>
      </c>
      <c r="E116" s="219" t="s">
        <v>3773</v>
      </c>
      <c r="F116" s="220" t="s">
        <v>3774</v>
      </c>
      <c r="G116" s="221" t="s">
        <v>272</v>
      </c>
      <c r="H116" s="222">
        <v>5.194</v>
      </c>
      <c r="I116" s="223"/>
      <c r="J116" s="223"/>
      <c r="K116" s="224">
        <f>ROUND(P116*H116,2)</f>
        <v>0</v>
      </c>
      <c r="L116" s="220" t="s">
        <v>217</v>
      </c>
      <c r="M116" s="46"/>
      <c r="N116" s="225" t="s">
        <v>22</v>
      </c>
      <c r="O116" s="226" t="s">
        <v>46</v>
      </c>
      <c r="P116" s="227">
        <f>I116+J116</f>
        <v>0</v>
      </c>
      <c r="Q116" s="227">
        <f>ROUND(I116*H116,2)</f>
        <v>0</v>
      </c>
      <c r="R116" s="227">
        <f>ROUND(J116*H116,2)</f>
        <v>0</v>
      </c>
      <c r="S116" s="86"/>
      <c r="T116" s="228">
        <f>S116*H116</f>
        <v>0</v>
      </c>
      <c r="U116" s="228">
        <v>0.105</v>
      </c>
      <c r="V116" s="228">
        <f>U116*H116</f>
        <v>0.54537000000000002</v>
      </c>
      <c r="W116" s="228">
        <v>0</v>
      </c>
      <c r="X116" s="229">
        <f>W116*H116</f>
        <v>0</v>
      </c>
      <c r="Y116" s="40"/>
      <c r="Z116" s="40"/>
      <c r="AA116" s="40"/>
      <c r="AB116" s="40"/>
      <c r="AC116" s="40"/>
      <c r="AD116" s="40"/>
      <c r="AE116" s="40"/>
      <c r="AR116" s="230" t="s">
        <v>218</v>
      </c>
      <c r="AT116" s="230" t="s">
        <v>213</v>
      </c>
      <c r="AU116" s="230" t="s">
        <v>86</v>
      </c>
      <c r="AY116" s="19" t="s">
        <v>211</v>
      </c>
      <c r="BE116" s="231">
        <f>IF(O116="základní",K116,0)</f>
        <v>0</v>
      </c>
      <c r="BF116" s="231">
        <f>IF(O116="snížená",K116,0)</f>
        <v>0</v>
      </c>
      <c r="BG116" s="231">
        <f>IF(O116="zákl. přenesená",K116,0)</f>
        <v>0</v>
      </c>
      <c r="BH116" s="231">
        <f>IF(O116="sníž. přenesená",K116,0)</f>
        <v>0</v>
      </c>
      <c r="BI116" s="231">
        <f>IF(O116="nulová",K116,0)</f>
        <v>0</v>
      </c>
      <c r="BJ116" s="19" t="s">
        <v>84</v>
      </c>
      <c r="BK116" s="231">
        <f>ROUND(P116*H116,2)</f>
        <v>0</v>
      </c>
      <c r="BL116" s="19" t="s">
        <v>218</v>
      </c>
      <c r="BM116" s="230" t="s">
        <v>4129</v>
      </c>
    </row>
    <row r="117" s="2" customFormat="1">
      <c r="A117" s="40"/>
      <c r="B117" s="41"/>
      <c r="C117" s="42"/>
      <c r="D117" s="232" t="s">
        <v>220</v>
      </c>
      <c r="E117" s="42"/>
      <c r="F117" s="233" t="s">
        <v>3776</v>
      </c>
      <c r="G117" s="42"/>
      <c r="H117" s="42"/>
      <c r="I117" s="234"/>
      <c r="J117" s="234"/>
      <c r="K117" s="42"/>
      <c r="L117" s="42"/>
      <c r="M117" s="46"/>
      <c r="N117" s="235"/>
      <c r="O117" s="236"/>
      <c r="P117" s="86"/>
      <c r="Q117" s="86"/>
      <c r="R117" s="86"/>
      <c r="S117" s="86"/>
      <c r="T117" s="86"/>
      <c r="U117" s="86"/>
      <c r="V117" s="86"/>
      <c r="W117" s="86"/>
      <c r="X117" s="87"/>
      <c r="Y117" s="40"/>
      <c r="Z117" s="40"/>
      <c r="AA117" s="40"/>
      <c r="AB117" s="40"/>
      <c r="AC117" s="40"/>
      <c r="AD117" s="40"/>
      <c r="AE117" s="40"/>
      <c r="AT117" s="19" t="s">
        <v>220</v>
      </c>
      <c r="AU117" s="19" t="s">
        <v>86</v>
      </c>
    </row>
    <row r="118" s="13" customFormat="1">
      <c r="A118" s="13"/>
      <c r="B118" s="237"/>
      <c r="C118" s="238"/>
      <c r="D118" s="232" t="s">
        <v>222</v>
      </c>
      <c r="E118" s="239" t="s">
        <v>22</v>
      </c>
      <c r="F118" s="240" t="s">
        <v>4130</v>
      </c>
      <c r="G118" s="238"/>
      <c r="H118" s="241">
        <v>5.194</v>
      </c>
      <c r="I118" s="242"/>
      <c r="J118" s="242"/>
      <c r="K118" s="238"/>
      <c r="L118" s="238"/>
      <c r="M118" s="243"/>
      <c r="N118" s="244"/>
      <c r="O118" s="245"/>
      <c r="P118" s="245"/>
      <c r="Q118" s="245"/>
      <c r="R118" s="245"/>
      <c r="S118" s="245"/>
      <c r="T118" s="245"/>
      <c r="U118" s="245"/>
      <c r="V118" s="245"/>
      <c r="W118" s="245"/>
      <c r="X118" s="246"/>
      <c r="Y118" s="13"/>
      <c r="Z118" s="13"/>
      <c r="AA118" s="13"/>
      <c r="AB118" s="13"/>
      <c r="AC118" s="13"/>
      <c r="AD118" s="13"/>
      <c r="AE118" s="13"/>
      <c r="AT118" s="247" t="s">
        <v>222</v>
      </c>
      <c r="AU118" s="247" t="s">
        <v>86</v>
      </c>
      <c r="AV118" s="13" t="s">
        <v>86</v>
      </c>
      <c r="AW118" s="13" t="s">
        <v>5</v>
      </c>
      <c r="AX118" s="13" t="s">
        <v>77</v>
      </c>
      <c r="AY118" s="247" t="s">
        <v>211</v>
      </c>
    </row>
    <row r="119" s="14" customFormat="1">
      <c r="A119" s="14"/>
      <c r="B119" s="248"/>
      <c r="C119" s="249"/>
      <c r="D119" s="232" t="s">
        <v>222</v>
      </c>
      <c r="E119" s="250" t="s">
        <v>22</v>
      </c>
      <c r="F119" s="251" t="s">
        <v>331</v>
      </c>
      <c r="G119" s="249"/>
      <c r="H119" s="252">
        <v>5.194</v>
      </c>
      <c r="I119" s="253"/>
      <c r="J119" s="253"/>
      <c r="K119" s="249"/>
      <c r="L119" s="249"/>
      <c r="M119" s="254"/>
      <c r="N119" s="255"/>
      <c r="O119" s="256"/>
      <c r="P119" s="256"/>
      <c r="Q119" s="256"/>
      <c r="R119" s="256"/>
      <c r="S119" s="256"/>
      <c r="T119" s="256"/>
      <c r="U119" s="256"/>
      <c r="V119" s="256"/>
      <c r="W119" s="256"/>
      <c r="X119" s="257"/>
      <c r="Y119" s="14"/>
      <c r="Z119" s="14"/>
      <c r="AA119" s="14"/>
      <c r="AB119" s="14"/>
      <c r="AC119" s="14"/>
      <c r="AD119" s="14"/>
      <c r="AE119" s="14"/>
      <c r="AT119" s="258" t="s">
        <v>222</v>
      </c>
      <c r="AU119" s="258" t="s">
        <v>86</v>
      </c>
      <c r="AV119" s="14" t="s">
        <v>218</v>
      </c>
      <c r="AW119" s="14" t="s">
        <v>5</v>
      </c>
      <c r="AX119" s="14" t="s">
        <v>84</v>
      </c>
      <c r="AY119" s="258" t="s">
        <v>211</v>
      </c>
    </row>
    <row r="120" s="2" customFormat="1" ht="16.5" customHeight="1">
      <c r="A120" s="40"/>
      <c r="B120" s="41"/>
      <c r="C120" s="218" t="s">
        <v>246</v>
      </c>
      <c r="D120" s="218" t="s">
        <v>213</v>
      </c>
      <c r="E120" s="219" t="s">
        <v>994</v>
      </c>
      <c r="F120" s="220" t="s">
        <v>3778</v>
      </c>
      <c r="G120" s="221" t="s">
        <v>345</v>
      </c>
      <c r="H120" s="222">
        <v>76.879999999999995</v>
      </c>
      <c r="I120" s="223"/>
      <c r="J120" s="223"/>
      <c r="K120" s="224">
        <f>ROUND(P120*H120,2)</f>
        <v>0</v>
      </c>
      <c r="L120" s="220" t="s">
        <v>22</v>
      </c>
      <c r="M120" s="46"/>
      <c r="N120" s="225" t="s">
        <v>22</v>
      </c>
      <c r="O120" s="226" t="s">
        <v>46</v>
      </c>
      <c r="P120" s="227">
        <f>I120+J120</f>
        <v>0</v>
      </c>
      <c r="Q120" s="227">
        <f>ROUND(I120*H120,2)</f>
        <v>0</v>
      </c>
      <c r="R120" s="227">
        <f>ROUND(J120*H120,2)</f>
        <v>0</v>
      </c>
      <c r="S120" s="86"/>
      <c r="T120" s="228">
        <f>S120*H120</f>
        <v>0</v>
      </c>
      <c r="U120" s="228">
        <v>0</v>
      </c>
      <c r="V120" s="228">
        <f>U120*H120</f>
        <v>0</v>
      </c>
      <c r="W120" s="228">
        <v>0</v>
      </c>
      <c r="X120" s="229">
        <f>W120*H120</f>
        <v>0</v>
      </c>
      <c r="Y120" s="40"/>
      <c r="Z120" s="40"/>
      <c r="AA120" s="40"/>
      <c r="AB120" s="40"/>
      <c r="AC120" s="40"/>
      <c r="AD120" s="40"/>
      <c r="AE120" s="40"/>
      <c r="AR120" s="230" t="s">
        <v>218</v>
      </c>
      <c r="AT120" s="230" t="s">
        <v>213</v>
      </c>
      <c r="AU120" s="230" t="s">
        <v>86</v>
      </c>
      <c r="AY120" s="19" t="s">
        <v>211</v>
      </c>
      <c r="BE120" s="231">
        <f>IF(O120="základní",K120,0)</f>
        <v>0</v>
      </c>
      <c r="BF120" s="231">
        <f>IF(O120="snížená",K120,0)</f>
        <v>0</v>
      </c>
      <c r="BG120" s="231">
        <f>IF(O120="zákl. přenesená",K120,0)</f>
        <v>0</v>
      </c>
      <c r="BH120" s="231">
        <f>IF(O120="sníž. přenesená",K120,0)</f>
        <v>0</v>
      </c>
      <c r="BI120" s="231">
        <f>IF(O120="nulová",K120,0)</f>
        <v>0</v>
      </c>
      <c r="BJ120" s="19" t="s">
        <v>84</v>
      </c>
      <c r="BK120" s="231">
        <f>ROUND(P120*H120,2)</f>
        <v>0</v>
      </c>
      <c r="BL120" s="19" t="s">
        <v>218</v>
      </c>
      <c r="BM120" s="230" t="s">
        <v>4131</v>
      </c>
    </row>
    <row r="121" s="2" customFormat="1">
      <c r="A121" s="40"/>
      <c r="B121" s="41"/>
      <c r="C121" s="42"/>
      <c r="D121" s="232" t="s">
        <v>220</v>
      </c>
      <c r="E121" s="42"/>
      <c r="F121" s="233" t="s">
        <v>3778</v>
      </c>
      <c r="G121" s="42"/>
      <c r="H121" s="42"/>
      <c r="I121" s="234"/>
      <c r="J121" s="234"/>
      <c r="K121" s="42"/>
      <c r="L121" s="42"/>
      <c r="M121" s="46"/>
      <c r="N121" s="235"/>
      <c r="O121" s="236"/>
      <c r="P121" s="86"/>
      <c r="Q121" s="86"/>
      <c r="R121" s="86"/>
      <c r="S121" s="86"/>
      <c r="T121" s="86"/>
      <c r="U121" s="86"/>
      <c r="V121" s="86"/>
      <c r="W121" s="86"/>
      <c r="X121" s="87"/>
      <c r="Y121" s="40"/>
      <c r="Z121" s="40"/>
      <c r="AA121" s="40"/>
      <c r="AB121" s="40"/>
      <c r="AC121" s="40"/>
      <c r="AD121" s="40"/>
      <c r="AE121" s="40"/>
      <c r="AT121" s="19" t="s">
        <v>220</v>
      </c>
      <c r="AU121" s="19" t="s">
        <v>86</v>
      </c>
    </row>
    <row r="122" s="13" customFormat="1">
      <c r="A122" s="13"/>
      <c r="B122" s="237"/>
      <c r="C122" s="238"/>
      <c r="D122" s="232" t="s">
        <v>222</v>
      </c>
      <c r="E122" s="239" t="s">
        <v>22</v>
      </c>
      <c r="F122" s="240" t="s">
        <v>4127</v>
      </c>
      <c r="G122" s="238"/>
      <c r="H122" s="241">
        <v>37.439999999999998</v>
      </c>
      <c r="I122" s="242"/>
      <c r="J122" s="242"/>
      <c r="K122" s="238"/>
      <c r="L122" s="238"/>
      <c r="M122" s="243"/>
      <c r="N122" s="244"/>
      <c r="O122" s="245"/>
      <c r="P122" s="245"/>
      <c r="Q122" s="245"/>
      <c r="R122" s="245"/>
      <c r="S122" s="245"/>
      <c r="T122" s="245"/>
      <c r="U122" s="245"/>
      <c r="V122" s="245"/>
      <c r="W122" s="245"/>
      <c r="X122" s="246"/>
      <c r="Y122" s="13"/>
      <c r="Z122" s="13"/>
      <c r="AA122" s="13"/>
      <c r="AB122" s="13"/>
      <c r="AC122" s="13"/>
      <c r="AD122" s="13"/>
      <c r="AE122" s="13"/>
      <c r="AT122" s="247" t="s">
        <v>222</v>
      </c>
      <c r="AU122" s="247" t="s">
        <v>86</v>
      </c>
      <c r="AV122" s="13" t="s">
        <v>86</v>
      </c>
      <c r="AW122" s="13" t="s">
        <v>5</v>
      </c>
      <c r="AX122" s="13" t="s">
        <v>77</v>
      </c>
      <c r="AY122" s="247" t="s">
        <v>211</v>
      </c>
    </row>
    <row r="123" s="13" customFormat="1">
      <c r="A123" s="13"/>
      <c r="B123" s="237"/>
      <c r="C123" s="238"/>
      <c r="D123" s="232" t="s">
        <v>222</v>
      </c>
      <c r="E123" s="239" t="s">
        <v>22</v>
      </c>
      <c r="F123" s="240" t="s">
        <v>4128</v>
      </c>
      <c r="G123" s="238"/>
      <c r="H123" s="241">
        <v>39.439999999999998</v>
      </c>
      <c r="I123" s="242"/>
      <c r="J123" s="242"/>
      <c r="K123" s="238"/>
      <c r="L123" s="238"/>
      <c r="M123" s="243"/>
      <c r="N123" s="244"/>
      <c r="O123" s="245"/>
      <c r="P123" s="245"/>
      <c r="Q123" s="245"/>
      <c r="R123" s="245"/>
      <c r="S123" s="245"/>
      <c r="T123" s="245"/>
      <c r="U123" s="245"/>
      <c r="V123" s="245"/>
      <c r="W123" s="245"/>
      <c r="X123" s="246"/>
      <c r="Y123" s="13"/>
      <c r="Z123" s="13"/>
      <c r="AA123" s="13"/>
      <c r="AB123" s="13"/>
      <c r="AC123" s="13"/>
      <c r="AD123" s="13"/>
      <c r="AE123" s="13"/>
      <c r="AT123" s="247" t="s">
        <v>222</v>
      </c>
      <c r="AU123" s="247" t="s">
        <v>86</v>
      </c>
      <c r="AV123" s="13" t="s">
        <v>86</v>
      </c>
      <c r="AW123" s="13" t="s">
        <v>5</v>
      </c>
      <c r="AX123" s="13" t="s">
        <v>77</v>
      </c>
      <c r="AY123" s="247" t="s">
        <v>211</v>
      </c>
    </row>
    <row r="124" s="14" customFormat="1">
      <c r="A124" s="14"/>
      <c r="B124" s="248"/>
      <c r="C124" s="249"/>
      <c r="D124" s="232" t="s">
        <v>222</v>
      </c>
      <c r="E124" s="250" t="s">
        <v>22</v>
      </c>
      <c r="F124" s="251" t="s">
        <v>4121</v>
      </c>
      <c r="G124" s="249"/>
      <c r="H124" s="252">
        <v>76.879999999999995</v>
      </c>
      <c r="I124" s="253"/>
      <c r="J124" s="253"/>
      <c r="K124" s="249"/>
      <c r="L124" s="249"/>
      <c r="M124" s="254"/>
      <c r="N124" s="255"/>
      <c r="O124" s="256"/>
      <c r="P124" s="256"/>
      <c r="Q124" s="256"/>
      <c r="R124" s="256"/>
      <c r="S124" s="256"/>
      <c r="T124" s="256"/>
      <c r="U124" s="256"/>
      <c r="V124" s="256"/>
      <c r="W124" s="256"/>
      <c r="X124" s="257"/>
      <c r="Y124" s="14"/>
      <c r="Z124" s="14"/>
      <c r="AA124" s="14"/>
      <c r="AB124" s="14"/>
      <c r="AC124" s="14"/>
      <c r="AD124" s="14"/>
      <c r="AE124" s="14"/>
      <c r="AT124" s="258" t="s">
        <v>222</v>
      </c>
      <c r="AU124" s="258" t="s">
        <v>86</v>
      </c>
      <c r="AV124" s="14" t="s">
        <v>218</v>
      </c>
      <c r="AW124" s="14" t="s">
        <v>5</v>
      </c>
      <c r="AX124" s="14" t="s">
        <v>84</v>
      </c>
      <c r="AY124" s="258" t="s">
        <v>211</v>
      </c>
    </row>
    <row r="125" s="12" customFormat="1" ht="22.8" customHeight="1">
      <c r="A125" s="12"/>
      <c r="B125" s="201"/>
      <c r="C125" s="202"/>
      <c r="D125" s="203" t="s">
        <v>76</v>
      </c>
      <c r="E125" s="216" t="s">
        <v>263</v>
      </c>
      <c r="F125" s="216" t="s">
        <v>379</v>
      </c>
      <c r="G125" s="202"/>
      <c r="H125" s="202"/>
      <c r="I125" s="205"/>
      <c r="J125" s="205"/>
      <c r="K125" s="217">
        <f>BK125</f>
        <v>0</v>
      </c>
      <c r="L125" s="202"/>
      <c r="M125" s="207"/>
      <c r="N125" s="208"/>
      <c r="O125" s="209"/>
      <c r="P125" s="209"/>
      <c r="Q125" s="210">
        <f>SUM(Q126:Q133)</f>
        <v>0</v>
      </c>
      <c r="R125" s="210">
        <f>SUM(R126:R133)</f>
        <v>0</v>
      </c>
      <c r="S125" s="209"/>
      <c r="T125" s="211">
        <f>SUM(T126:T133)</f>
        <v>0</v>
      </c>
      <c r="U125" s="209"/>
      <c r="V125" s="211">
        <f>SUM(V126:V133)</f>
        <v>0.0050400000000000002</v>
      </c>
      <c r="W125" s="209"/>
      <c r="X125" s="212">
        <f>SUM(X126:X133)</f>
        <v>1.1804159999999999</v>
      </c>
      <c r="Y125" s="12"/>
      <c r="Z125" s="12"/>
      <c r="AA125" s="12"/>
      <c r="AB125" s="12"/>
      <c r="AC125" s="12"/>
      <c r="AD125" s="12"/>
      <c r="AE125" s="12"/>
      <c r="AR125" s="213" t="s">
        <v>84</v>
      </c>
      <c r="AT125" s="214" t="s">
        <v>76</v>
      </c>
      <c r="AU125" s="214" t="s">
        <v>84</v>
      </c>
      <c r="AY125" s="213" t="s">
        <v>211</v>
      </c>
      <c r="BK125" s="215">
        <f>SUM(BK126:BK133)</f>
        <v>0</v>
      </c>
    </row>
    <row r="126" s="2" customFormat="1" ht="24.15" customHeight="1">
      <c r="A126" s="40"/>
      <c r="B126" s="41"/>
      <c r="C126" s="218" t="s">
        <v>253</v>
      </c>
      <c r="D126" s="218" t="s">
        <v>213</v>
      </c>
      <c r="E126" s="219" t="s">
        <v>3780</v>
      </c>
      <c r="F126" s="220" t="s">
        <v>3781</v>
      </c>
      <c r="G126" s="221" t="s">
        <v>272</v>
      </c>
      <c r="H126" s="222">
        <v>24</v>
      </c>
      <c r="I126" s="223"/>
      <c r="J126" s="223"/>
      <c r="K126" s="224">
        <f>ROUND(P126*H126,2)</f>
        <v>0</v>
      </c>
      <c r="L126" s="220" t="s">
        <v>217</v>
      </c>
      <c r="M126" s="46"/>
      <c r="N126" s="225" t="s">
        <v>22</v>
      </c>
      <c r="O126" s="226" t="s">
        <v>46</v>
      </c>
      <c r="P126" s="227">
        <f>I126+J126</f>
        <v>0</v>
      </c>
      <c r="Q126" s="227">
        <f>ROUND(I126*H126,2)</f>
        <v>0</v>
      </c>
      <c r="R126" s="227">
        <f>ROUND(J126*H126,2)</f>
        <v>0</v>
      </c>
      <c r="S126" s="86"/>
      <c r="T126" s="228">
        <f>S126*H126</f>
        <v>0</v>
      </c>
      <c r="U126" s="228">
        <v>0.00021000000000000001</v>
      </c>
      <c r="V126" s="228">
        <f>U126*H126</f>
        <v>0.0050400000000000002</v>
      </c>
      <c r="W126" s="228">
        <v>0</v>
      </c>
      <c r="X126" s="229">
        <f>W126*H126</f>
        <v>0</v>
      </c>
      <c r="Y126" s="40"/>
      <c r="Z126" s="40"/>
      <c r="AA126" s="40"/>
      <c r="AB126" s="40"/>
      <c r="AC126" s="40"/>
      <c r="AD126" s="40"/>
      <c r="AE126" s="40"/>
      <c r="AR126" s="230" t="s">
        <v>218</v>
      </c>
      <c r="AT126" s="230" t="s">
        <v>213</v>
      </c>
      <c r="AU126" s="230" t="s">
        <v>86</v>
      </c>
      <c r="AY126" s="19" t="s">
        <v>211</v>
      </c>
      <c r="BE126" s="231">
        <f>IF(O126="základní",K126,0)</f>
        <v>0</v>
      </c>
      <c r="BF126" s="231">
        <f>IF(O126="snížená",K126,0)</f>
        <v>0</v>
      </c>
      <c r="BG126" s="231">
        <f>IF(O126="zákl. přenesená",K126,0)</f>
        <v>0</v>
      </c>
      <c r="BH126" s="231">
        <f>IF(O126="sníž. přenesená",K126,0)</f>
        <v>0</v>
      </c>
      <c r="BI126" s="231">
        <f>IF(O126="nulová",K126,0)</f>
        <v>0</v>
      </c>
      <c r="BJ126" s="19" t="s">
        <v>84</v>
      </c>
      <c r="BK126" s="231">
        <f>ROUND(P126*H126,2)</f>
        <v>0</v>
      </c>
      <c r="BL126" s="19" t="s">
        <v>218</v>
      </c>
      <c r="BM126" s="230" t="s">
        <v>4132</v>
      </c>
    </row>
    <row r="127" s="2" customFormat="1">
      <c r="A127" s="40"/>
      <c r="B127" s="41"/>
      <c r="C127" s="42"/>
      <c r="D127" s="232" t="s">
        <v>220</v>
      </c>
      <c r="E127" s="42"/>
      <c r="F127" s="233" t="s">
        <v>3783</v>
      </c>
      <c r="G127" s="42"/>
      <c r="H127" s="42"/>
      <c r="I127" s="234"/>
      <c r="J127" s="234"/>
      <c r="K127" s="42"/>
      <c r="L127" s="42"/>
      <c r="M127" s="46"/>
      <c r="N127" s="235"/>
      <c r="O127" s="236"/>
      <c r="P127" s="86"/>
      <c r="Q127" s="86"/>
      <c r="R127" s="86"/>
      <c r="S127" s="86"/>
      <c r="T127" s="86"/>
      <c r="U127" s="86"/>
      <c r="V127" s="86"/>
      <c r="W127" s="86"/>
      <c r="X127" s="87"/>
      <c r="Y127" s="40"/>
      <c r="Z127" s="40"/>
      <c r="AA127" s="40"/>
      <c r="AB127" s="40"/>
      <c r="AC127" s="40"/>
      <c r="AD127" s="40"/>
      <c r="AE127" s="40"/>
      <c r="AT127" s="19" t="s">
        <v>220</v>
      </c>
      <c r="AU127" s="19" t="s">
        <v>86</v>
      </c>
    </row>
    <row r="128" s="13" customFormat="1">
      <c r="A128" s="13"/>
      <c r="B128" s="237"/>
      <c r="C128" s="238"/>
      <c r="D128" s="232" t="s">
        <v>222</v>
      </c>
      <c r="E128" s="239" t="s">
        <v>22</v>
      </c>
      <c r="F128" s="240" t="s">
        <v>4133</v>
      </c>
      <c r="G128" s="238"/>
      <c r="H128" s="241">
        <v>24</v>
      </c>
      <c r="I128" s="242"/>
      <c r="J128" s="242"/>
      <c r="K128" s="238"/>
      <c r="L128" s="238"/>
      <c r="M128" s="243"/>
      <c r="N128" s="244"/>
      <c r="O128" s="245"/>
      <c r="P128" s="245"/>
      <c r="Q128" s="245"/>
      <c r="R128" s="245"/>
      <c r="S128" s="245"/>
      <c r="T128" s="245"/>
      <c r="U128" s="245"/>
      <c r="V128" s="245"/>
      <c r="W128" s="245"/>
      <c r="X128" s="246"/>
      <c r="Y128" s="13"/>
      <c r="Z128" s="13"/>
      <c r="AA128" s="13"/>
      <c r="AB128" s="13"/>
      <c r="AC128" s="13"/>
      <c r="AD128" s="13"/>
      <c r="AE128" s="13"/>
      <c r="AT128" s="247" t="s">
        <v>222</v>
      </c>
      <c r="AU128" s="247" t="s">
        <v>86</v>
      </c>
      <c r="AV128" s="13" t="s">
        <v>86</v>
      </c>
      <c r="AW128" s="13" t="s">
        <v>5</v>
      </c>
      <c r="AX128" s="13" t="s">
        <v>77</v>
      </c>
      <c r="AY128" s="247" t="s">
        <v>211</v>
      </c>
    </row>
    <row r="129" s="14" customFormat="1">
      <c r="A129" s="14"/>
      <c r="B129" s="248"/>
      <c r="C129" s="249"/>
      <c r="D129" s="232" t="s">
        <v>222</v>
      </c>
      <c r="E129" s="250" t="s">
        <v>22</v>
      </c>
      <c r="F129" s="251" t="s">
        <v>331</v>
      </c>
      <c r="G129" s="249"/>
      <c r="H129" s="252">
        <v>24</v>
      </c>
      <c r="I129" s="253"/>
      <c r="J129" s="253"/>
      <c r="K129" s="249"/>
      <c r="L129" s="249"/>
      <c r="M129" s="254"/>
      <c r="N129" s="255"/>
      <c r="O129" s="256"/>
      <c r="P129" s="256"/>
      <c r="Q129" s="256"/>
      <c r="R129" s="256"/>
      <c r="S129" s="256"/>
      <c r="T129" s="256"/>
      <c r="U129" s="256"/>
      <c r="V129" s="256"/>
      <c r="W129" s="256"/>
      <c r="X129" s="257"/>
      <c r="Y129" s="14"/>
      <c r="Z129" s="14"/>
      <c r="AA129" s="14"/>
      <c r="AB129" s="14"/>
      <c r="AC129" s="14"/>
      <c r="AD129" s="14"/>
      <c r="AE129" s="14"/>
      <c r="AT129" s="258" t="s">
        <v>222</v>
      </c>
      <c r="AU129" s="258" t="s">
        <v>86</v>
      </c>
      <c r="AV129" s="14" t="s">
        <v>218</v>
      </c>
      <c r="AW129" s="14" t="s">
        <v>5</v>
      </c>
      <c r="AX129" s="14" t="s">
        <v>84</v>
      </c>
      <c r="AY129" s="258" t="s">
        <v>211</v>
      </c>
    </row>
    <row r="130" s="2" customFormat="1" ht="24.15" customHeight="1">
      <c r="A130" s="40"/>
      <c r="B130" s="41"/>
      <c r="C130" s="218" t="s">
        <v>258</v>
      </c>
      <c r="D130" s="218" t="s">
        <v>213</v>
      </c>
      <c r="E130" s="219" t="s">
        <v>3785</v>
      </c>
      <c r="F130" s="220" t="s">
        <v>3786</v>
      </c>
      <c r="G130" s="221" t="s">
        <v>272</v>
      </c>
      <c r="H130" s="222">
        <v>36.887999999999998</v>
      </c>
      <c r="I130" s="223"/>
      <c r="J130" s="223"/>
      <c r="K130" s="224">
        <f>ROUND(P130*H130,2)</f>
        <v>0</v>
      </c>
      <c r="L130" s="220" t="s">
        <v>217</v>
      </c>
      <c r="M130" s="46"/>
      <c r="N130" s="225" t="s">
        <v>22</v>
      </c>
      <c r="O130" s="226" t="s">
        <v>46</v>
      </c>
      <c r="P130" s="227">
        <f>I130+J130</f>
        <v>0</v>
      </c>
      <c r="Q130" s="227">
        <f>ROUND(I130*H130,2)</f>
        <v>0</v>
      </c>
      <c r="R130" s="227">
        <f>ROUND(J130*H130,2)</f>
        <v>0</v>
      </c>
      <c r="S130" s="86"/>
      <c r="T130" s="228">
        <f>S130*H130</f>
        <v>0</v>
      </c>
      <c r="U130" s="228">
        <v>0</v>
      </c>
      <c r="V130" s="228">
        <f>U130*H130</f>
        <v>0</v>
      </c>
      <c r="W130" s="228">
        <v>0.032000000000000001</v>
      </c>
      <c r="X130" s="229">
        <f>W130*H130</f>
        <v>1.1804159999999999</v>
      </c>
      <c r="Y130" s="40"/>
      <c r="Z130" s="40"/>
      <c r="AA130" s="40"/>
      <c r="AB130" s="40"/>
      <c r="AC130" s="40"/>
      <c r="AD130" s="40"/>
      <c r="AE130" s="40"/>
      <c r="AR130" s="230" t="s">
        <v>218</v>
      </c>
      <c r="AT130" s="230" t="s">
        <v>213</v>
      </c>
      <c r="AU130" s="230" t="s">
        <v>86</v>
      </c>
      <c r="AY130" s="19" t="s">
        <v>211</v>
      </c>
      <c r="BE130" s="231">
        <f>IF(O130="základní",K130,0)</f>
        <v>0</v>
      </c>
      <c r="BF130" s="231">
        <f>IF(O130="snížená",K130,0)</f>
        <v>0</v>
      </c>
      <c r="BG130" s="231">
        <f>IF(O130="zákl. přenesená",K130,0)</f>
        <v>0</v>
      </c>
      <c r="BH130" s="231">
        <f>IF(O130="sníž. přenesená",K130,0)</f>
        <v>0</v>
      </c>
      <c r="BI130" s="231">
        <f>IF(O130="nulová",K130,0)</f>
        <v>0</v>
      </c>
      <c r="BJ130" s="19" t="s">
        <v>84</v>
      </c>
      <c r="BK130" s="231">
        <f>ROUND(P130*H130,2)</f>
        <v>0</v>
      </c>
      <c r="BL130" s="19" t="s">
        <v>218</v>
      </c>
      <c r="BM130" s="230" t="s">
        <v>4134</v>
      </c>
    </row>
    <row r="131" s="2" customFormat="1">
      <c r="A131" s="40"/>
      <c r="B131" s="41"/>
      <c r="C131" s="42"/>
      <c r="D131" s="232" t="s">
        <v>220</v>
      </c>
      <c r="E131" s="42"/>
      <c r="F131" s="233" t="s">
        <v>3788</v>
      </c>
      <c r="G131" s="42"/>
      <c r="H131" s="42"/>
      <c r="I131" s="234"/>
      <c r="J131" s="234"/>
      <c r="K131" s="42"/>
      <c r="L131" s="42"/>
      <c r="M131" s="46"/>
      <c r="N131" s="235"/>
      <c r="O131" s="236"/>
      <c r="P131" s="86"/>
      <c r="Q131" s="86"/>
      <c r="R131" s="86"/>
      <c r="S131" s="86"/>
      <c r="T131" s="86"/>
      <c r="U131" s="86"/>
      <c r="V131" s="86"/>
      <c r="W131" s="86"/>
      <c r="X131" s="87"/>
      <c r="Y131" s="40"/>
      <c r="Z131" s="40"/>
      <c r="AA131" s="40"/>
      <c r="AB131" s="40"/>
      <c r="AC131" s="40"/>
      <c r="AD131" s="40"/>
      <c r="AE131" s="40"/>
      <c r="AT131" s="19" t="s">
        <v>220</v>
      </c>
      <c r="AU131" s="19" t="s">
        <v>86</v>
      </c>
    </row>
    <row r="132" s="13" customFormat="1">
      <c r="A132" s="13"/>
      <c r="B132" s="237"/>
      <c r="C132" s="238"/>
      <c r="D132" s="232" t="s">
        <v>222</v>
      </c>
      <c r="E132" s="239" t="s">
        <v>22</v>
      </c>
      <c r="F132" s="240" t="s">
        <v>4135</v>
      </c>
      <c r="G132" s="238"/>
      <c r="H132" s="241">
        <v>36.887999999999998</v>
      </c>
      <c r="I132" s="242"/>
      <c r="J132" s="242"/>
      <c r="K132" s="238"/>
      <c r="L132" s="238"/>
      <c r="M132" s="243"/>
      <c r="N132" s="244"/>
      <c r="O132" s="245"/>
      <c r="P132" s="245"/>
      <c r="Q132" s="245"/>
      <c r="R132" s="245"/>
      <c r="S132" s="245"/>
      <c r="T132" s="245"/>
      <c r="U132" s="245"/>
      <c r="V132" s="245"/>
      <c r="W132" s="245"/>
      <c r="X132" s="246"/>
      <c r="Y132" s="13"/>
      <c r="Z132" s="13"/>
      <c r="AA132" s="13"/>
      <c r="AB132" s="13"/>
      <c r="AC132" s="13"/>
      <c r="AD132" s="13"/>
      <c r="AE132" s="13"/>
      <c r="AT132" s="247" t="s">
        <v>222</v>
      </c>
      <c r="AU132" s="247" t="s">
        <v>86</v>
      </c>
      <c r="AV132" s="13" t="s">
        <v>86</v>
      </c>
      <c r="AW132" s="13" t="s">
        <v>5</v>
      </c>
      <c r="AX132" s="13" t="s">
        <v>77</v>
      </c>
      <c r="AY132" s="247" t="s">
        <v>211</v>
      </c>
    </row>
    <row r="133" s="14" customFormat="1">
      <c r="A133" s="14"/>
      <c r="B133" s="248"/>
      <c r="C133" s="249"/>
      <c r="D133" s="232" t="s">
        <v>222</v>
      </c>
      <c r="E133" s="250" t="s">
        <v>22</v>
      </c>
      <c r="F133" s="251" t="s">
        <v>331</v>
      </c>
      <c r="G133" s="249"/>
      <c r="H133" s="252">
        <v>36.887999999999998</v>
      </c>
      <c r="I133" s="253"/>
      <c r="J133" s="253"/>
      <c r="K133" s="249"/>
      <c r="L133" s="249"/>
      <c r="M133" s="254"/>
      <c r="N133" s="255"/>
      <c r="O133" s="256"/>
      <c r="P133" s="256"/>
      <c r="Q133" s="256"/>
      <c r="R133" s="256"/>
      <c r="S133" s="256"/>
      <c r="T133" s="256"/>
      <c r="U133" s="256"/>
      <c r="V133" s="256"/>
      <c r="W133" s="256"/>
      <c r="X133" s="257"/>
      <c r="Y133" s="14"/>
      <c r="Z133" s="14"/>
      <c r="AA133" s="14"/>
      <c r="AB133" s="14"/>
      <c r="AC133" s="14"/>
      <c r="AD133" s="14"/>
      <c r="AE133" s="14"/>
      <c r="AT133" s="258" t="s">
        <v>222</v>
      </c>
      <c r="AU133" s="258" t="s">
        <v>86</v>
      </c>
      <c r="AV133" s="14" t="s">
        <v>218</v>
      </c>
      <c r="AW133" s="14" t="s">
        <v>5</v>
      </c>
      <c r="AX133" s="14" t="s">
        <v>84</v>
      </c>
      <c r="AY133" s="258" t="s">
        <v>211</v>
      </c>
    </row>
    <row r="134" s="12" customFormat="1" ht="22.8" customHeight="1">
      <c r="A134" s="12"/>
      <c r="B134" s="201"/>
      <c r="C134" s="202"/>
      <c r="D134" s="203" t="s">
        <v>76</v>
      </c>
      <c r="E134" s="216" t="s">
        <v>400</v>
      </c>
      <c r="F134" s="216" t="s">
        <v>401</v>
      </c>
      <c r="G134" s="202"/>
      <c r="H134" s="202"/>
      <c r="I134" s="205"/>
      <c r="J134" s="205"/>
      <c r="K134" s="217">
        <f>BK134</f>
        <v>0</v>
      </c>
      <c r="L134" s="202"/>
      <c r="M134" s="207"/>
      <c r="N134" s="208"/>
      <c r="O134" s="209"/>
      <c r="P134" s="209"/>
      <c r="Q134" s="210">
        <f>SUM(Q135:Q143)</f>
        <v>0</v>
      </c>
      <c r="R134" s="210">
        <f>SUM(R135:R143)</f>
        <v>0</v>
      </c>
      <c r="S134" s="209"/>
      <c r="T134" s="211">
        <f>SUM(T135:T143)</f>
        <v>0</v>
      </c>
      <c r="U134" s="209"/>
      <c r="V134" s="211">
        <f>SUM(V135:V143)</f>
        <v>0</v>
      </c>
      <c r="W134" s="209"/>
      <c r="X134" s="212">
        <f>SUM(X135:X143)</f>
        <v>0</v>
      </c>
      <c r="Y134" s="12"/>
      <c r="Z134" s="12"/>
      <c r="AA134" s="12"/>
      <c r="AB134" s="12"/>
      <c r="AC134" s="12"/>
      <c r="AD134" s="12"/>
      <c r="AE134" s="12"/>
      <c r="AR134" s="213" t="s">
        <v>84</v>
      </c>
      <c r="AT134" s="214" t="s">
        <v>76</v>
      </c>
      <c r="AU134" s="214" t="s">
        <v>84</v>
      </c>
      <c r="AY134" s="213" t="s">
        <v>211</v>
      </c>
      <c r="BK134" s="215">
        <f>SUM(BK135:BK143)</f>
        <v>0</v>
      </c>
    </row>
    <row r="135" s="2" customFormat="1" ht="24.15" customHeight="1">
      <c r="A135" s="40"/>
      <c r="B135" s="41"/>
      <c r="C135" s="218" t="s">
        <v>263</v>
      </c>
      <c r="D135" s="218" t="s">
        <v>213</v>
      </c>
      <c r="E135" s="219" t="s">
        <v>3337</v>
      </c>
      <c r="F135" s="220" t="s">
        <v>3338</v>
      </c>
      <c r="G135" s="221" t="s">
        <v>249</v>
      </c>
      <c r="H135" s="222">
        <v>1.246</v>
      </c>
      <c r="I135" s="223"/>
      <c r="J135" s="223"/>
      <c r="K135" s="224">
        <f>ROUND(P135*H135,2)</f>
        <v>0</v>
      </c>
      <c r="L135" s="220" t="s">
        <v>217</v>
      </c>
      <c r="M135" s="46"/>
      <c r="N135" s="225" t="s">
        <v>22</v>
      </c>
      <c r="O135" s="226" t="s">
        <v>46</v>
      </c>
      <c r="P135" s="227">
        <f>I135+J135</f>
        <v>0</v>
      </c>
      <c r="Q135" s="227">
        <f>ROUND(I135*H135,2)</f>
        <v>0</v>
      </c>
      <c r="R135" s="227">
        <f>ROUND(J135*H135,2)</f>
        <v>0</v>
      </c>
      <c r="S135" s="86"/>
      <c r="T135" s="228">
        <f>S135*H135</f>
        <v>0</v>
      </c>
      <c r="U135" s="228">
        <v>0</v>
      </c>
      <c r="V135" s="228">
        <f>U135*H135</f>
        <v>0</v>
      </c>
      <c r="W135" s="228">
        <v>0</v>
      </c>
      <c r="X135" s="229">
        <f>W135*H135</f>
        <v>0</v>
      </c>
      <c r="Y135" s="40"/>
      <c r="Z135" s="40"/>
      <c r="AA135" s="40"/>
      <c r="AB135" s="40"/>
      <c r="AC135" s="40"/>
      <c r="AD135" s="40"/>
      <c r="AE135" s="40"/>
      <c r="AR135" s="230" t="s">
        <v>218</v>
      </c>
      <c r="AT135" s="230" t="s">
        <v>213</v>
      </c>
      <c r="AU135" s="230" t="s">
        <v>86</v>
      </c>
      <c r="AY135" s="19" t="s">
        <v>211</v>
      </c>
      <c r="BE135" s="231">
        <f>IF(O135="základní",K135,0)</f>
        <v>0</v>
      </c>
      <c r="BF135" s="231">
        <f>IF(O135="snížená",K135,0)</f>
        <v>0</v>
      </c>
      <c r="BG135" s="231">
        <f>IF(O135="zákl. přenesená",K135,0)</f>
        <v>0</v>
      </c>
      <c r="BH135" s="231">
        <f>IF(O135="sníž. přenesená",K135,0)</f>
        <v>0</v>
      </c>
      <c r="BI135" s="231">
        <f>IF(O135="nulová",K135,0)</f>
        <v>0</v>
      </c>
      <c r="BJ135" s="19" t="s">
        <v>84</v>
      </c>
      <c r="BK135" s="231">
        <f>ROUND(P135*H135,2)</f>
        <v>0</v>
      </c>
      <c r="BL135" s="19" t="s">
        <v>218</v>
      </c>
      <c r="BM135" s="230" t="s">
        <v>4136</v>
      </c>
    </row>
    <row r="136" s="2" customFormat="1">
      <c r="A136" s="40"/>
      <c r="B136" s="41"/>
      <c r="C136" s="42"/>
      <c r="D136" s="232" t="s">
        <v>220</v>
      </c>
      <c r="E136" s="42"/>
      <c r="F136" s="233" t="s">
        <v>3340</v>
      </c>
      <c r="G136" s="42"/>
      <c r="H136" s="42"/>
      <c r="I136" s="234"/>
      <c r="J136" s="234"/>
      <c r="K136" s="42"/>
      <c r="L136" s="42"/>
      <c r="M136" s="46"/>
      <c r="N136" s="235"/>
      <c r="O136" s="236"/>
      <c r="P136" s="86"/>
      <c r="Q136" s="86"/>
      <c r="R136" s="86"/>
      <c r="S136" s="86"/>
      <c r="T136" s="86"/>
      <c r="U136" s="86"/>
      <c r="V136" s="86"/>
      <c r="W136" s="86"/>
      <c r="X136" s="87"/>
      <c r="Y136" s="40"/>
      <c r="Z136" s="40"/>
      <c r="AA136" s="40"/>
      <c r="AB136" s="40"/>
      <c r="AC136" s="40"/>
      <c r="AD136" s="40"/>
      <c r="AE136" s="40"/>
      <c r="AT136" s="19" t="s">
        <v>220</v>
      </c>
      <c r="AU136" s="19" t="s">
        <v>86</v>
      </c>
    </row>
    <row r="137" s="2" customFormat="1" ht="24.15" customHeight="1">
      <c r="A137" s="40"/>
      <c r="B137" s="41"/>
      <c r="C137" s="218" t="s">
        <v>269</v>
      </c>
      <c r="D137" s="218" t="s">
        <v>213</v>
      </c>
      <c r="E137" s="219" t="s">
        <v>408</v>
      </c>
      <c r="F137" s="220" t="s">
        <v>409</v>
      </c>
      <c r="G137" s="221" t="s">
        <v>249</v>
      </c>
      <c r="H137" s="222">
        <v>17.443999999999999</v>
      </c>
      <c r="I137" s="223"/>
      <c r="J137" s="223"/>
      <c r="K137" s="224">
        <f>ROUND(P137*H137,2)</f>
        <v>0</v>
      </c>
      <c r="L137" s="220" t="s">
        <v>217</v>
      </c>
      <c r="M137" s="46"/>
      <c r="N137" s="225" t="s">
        <v>22</v>
      </c>
      <c r="O137" s="226" t="s">
        <v>46</v>
      </c>
      <c r="P137" s="227">
        <f>I137+J137</f>
        <v>0</v>
      </c>
      <c r="Q137" s="227">
        <f>ROUND(I137*H137,2)</f>
        <v>0</v>
      </c>
      <c r="R137" s="227">
        <f>ROUND(J137*H137,2)</f>
        <v>0</v>
      </c>
      <c r="S137" s="86"/>
      <c r="T137" s="228">
        <f>S137*H137</f>
        <v>0</v>
      </c>
      <c r="U137" s="228">
        <v>0</v>
      </c>
      <c r="V137" s="228">
        <f>U137*H137</f>
        <v>0</v>
      </c>
      <c r="W137" s="228">
        <v>0</v>
      </c>
      <c r="X137" s="229">
        <f>W137*H137</f>
        <v>0</v>
      </c>
      <c r="Y137" s="40"/>
      <c r="Z137" s="40"/>
      <c r="AA137" s="40"/>
      <c r="AB137" s="40"/>
      <c r="AC137" s="40"/>
      <c r="AD137" s="40"/>
      <c r="AE137" s="40"/>
      <c r="AR137" s="230" t="s">
        <v>218</v>
      </c>
      <c r="AT137" s="230" t="s">
        <v>213</v>
      </c>
      <c r="AU137" s="230" t="s">
        <v>86</v>
      </c>
      <c r="AY137" s="19" t="s">
        <v>211</v>
      </c>
      <c r="BE137" s="231">
        <f>IF(O137="základní",K137,0)</f>
        <v>0</v>
      </c>
      <c r="BF137" s="231">
        <f>IF(O137="snížená",K137,0)</f>
        <v>0</v>
      </c>
      <c r="BG137" s="231">
        <f>IF(O137="zákl. přenesená",K137,0)</f>
        <v>0</v>
      </c>
      <c r="BH137" s="231">
        <f>IF(O137="sníž. přenesená",K137,0)</f>
        <v>0</v>
      </c>
      <c r="BI137" s="231">
        <f>IF(O137="nulová",K137,0)</f>
        <v>0</v>
      </c>
      <c r="BJ137" s="19" t="s">
        <v>84</v>
      </c>
      <c r="BK137" s="231">
        <f>ROUND(P137*H137,2)</f>
        <v>0</v>
      </c>
      <c r="BL137" s="19" t="s">
        <v>218</v>
      </c>
      <c r="BM137" s="230" t="s">
        <v>4137</v>
      </c>
    </row>
    <row r="138" s="2" customFormat="1">
      <c r="A138" s="40"/>
      <c r="B138" s="41"/>
      <c r="C138" s="42"/>
      <c r="D138" s="232" t="s">
        <v>220</v>
      </c>
      <c r="E138" s="42"/>
      <c r="F138" s="233" t="s">
        <v>411</v>
      </c>
      <c r="G138" s="42"/>
      <c r="H138" s="42"/>
      <c r="I138" s="234"/>
      <c r="J138" s="234"/>
      <c r="K138" s="42"/>
      <c r="L138" s="42"/>
      <c r="M138" s="46"/>
      <c r="N138" s="235"/>
      <c r="O138" s="236"/>
      <c r="P138" s="86"/>
      <c r="Q138" s="86"/>
      <c r="R138" s="86"/>
      <c r="S138" s="86"/>
      <c r="T138" s="86"/>
      <c r="U138" s="86"/>
      <c r="V138" s="86"/>
      <c r="W138" s="86"/>
      <c r="X138" s="87"/>
      <c r="Y138" s="40"/>
      <c r="Z138" s="40"/>
      <c r="AA138" s="40"/>
      <c r="AB138" s="40"/>
      <c r="AC138" s="40"/>
      <c r="AD138" s="40"/>
      <c r="AE138" s="40"/>
      <c r="AT138" s="19" t="s">
        <v>220</v>
      </c>
      <c r="AU138" s="19" t="s">
        <v>86</v>
      </c>
    </row>
    <row r="139" s="13" customFormat="1">
      <c r="A139" s="13"/>
      <c r="B139" s="237"/>
      <c r="C139" s="238"/>
      <c r="D139" s="232" t="s">
        <v>222</v>
      </c>
      <c r="E139" s="239" t="s">
        <v>22</v>
      </c>
      <c r="F139" s="240" t="s">
        <v>4138</v>
      </c>
      <c r="G139" s="238"/>
      <c r="H139" s="241">
        <v>17.443999999999999</v>
      </c>
      <c r="I139" s="242"/>
      <c r="J139" s="242"/>
      <c r="K139" s="238"/>
      <c r="L139" s="238"/>
      <c r="M139" s="243"/>
      <c r="N139" s="244"/>
      <c r="O139" s="245"/>
      <c r="P139" s="245"/>
      <c r="Q139" s="245"/>
      <c r="R139" s="245"/>
      <c r="S139" s="245"/>
      <c r="T139" s="245"/>
      <c r="U139" s="245"/>
      <c r="V139" s="245"/>
      <c r="W139" s="245"/>
      <c r="X139" s="246"/>
      <c r="Y139" s="13"/>
      <c r="Z139" s="13"/>
      <c r="AA139" s="13"/>
      <c r="AB139" s="13"/>
      <c r="AC139" s="13"/>
      <c r="AD139" s="13"/>
      <c r="AE139" s="13"/>
      <c r="AT139" s="247" t="s">
        <v>222</v>
      </c>
      <c r="AU139" s="247" t="s">
        <v>86</v>
      </c>
      <c r="AV139" s="13" t="s">
        <v>86</v>
      </c>
      <c r="AW139" s="13" t="s">
        <v>5</v>
      </c>
      <c r="AX139" s="13" t="s">
        <v>84</v>
      </c>
      <c r="AY139" s="247" t="s">
        <v>211</v>
      </c>
    </row>
    <row r="140" s="2" customFormat="1" ht="24.15" customHeight="1">
      <c r="A140" s="40"/>
      <c r="B140" s="41"/>
      <c r="C140" s="218" t="s">
        <v>276</v>
      </c>
      <c r="D140" s="218" t="s">
        <v>213</v>
      </c>
      <c r="E140" s="219" t="s">
        <v>414</v>
      </c>
      <c r="F140" s="220" t="s">
        <v>415</v>
      </c>
      <c r="G140" s="221" t="s">
        <v>249</v>
      </c>
      <c r="H140" s="222">
        <v>1.246</v>
      </c>
      <c r="I140" s="223"/>
      <c r="J140" s="223"/>
      <c r="K140" s="224">
        <f>ROUND(P140*H140,2)</f>
        <v>0</v>
      </c>
      <c r="L140" s="220" t="s">
        <v>217</v>
      </c>
      <c r="M140" s="46"/>
      <c r="N140" s="225" t="s">
        <v>22</v>
      </c>
      <c r="O140" s="226" t="s">
        <v>46</v>
      </c>
      <c r="P140" s="227">
        <f>I140+J140</f>
        <v>0</v>
      </c>
      <c r="Q140" s="227">
        <f>ROUND(I140*H140,2)</f>
        <v>0</v>
      </c>
      <c r="R140" s="227">
        <f>ROUND(J140*H140,2)</f>
        <v>0</v>
      </c>
      <c r="S140" s="86"/>
      <c r="T140" s="228">
        <f>S140*H140</f>
        <v>0</v>
      </c>
      <c r="U140" s="228">
        <v>0</v>
      </c>
      <c r="V140" s="228">
        <f>U140*H140</f>
        <v>0</v>
      </c>
      <c r="W140" s="228">
        <v>0</v>
      </c>
      <c r="X140" s="229">
        <f>W140*H140</f>
        <v>0</v>
      </c>
      <c r="Y140" s="40"/>
      <c r="Z140" s="40"/>
      <c r="AA140" s="40"/>
      <c r="AB140" s="40"/>
      <c r="AC140" s="40"/>
      <c r="AD140" s="40"/>
      <c r="AE140" s="40"/>
      <c r="AR140" s="230" t="s">
        <v>218</v>
      </c>
      <c r="AT140" s="230" t="s">
        <v>213</v>
      </c>
      <c r="AU140" s="230" t="s">
        <v>86</v>
      </c>
      <c r="AY140" s="19" t="s">
        <v>211</v>
      </c>
      <c r="BE140" s="231">
        <f>IF(O140="základní",K140,0)</f>
        <v>0</v>
      </c>
      <c r="BF140" s="231">
        <f>IF(O140="snížená",K140,0)</f>
        <v>0</v>
      </c>
      <c r="BG140" s="231">
        <f>IF(O140="zákl. přenesená",K140,0)</f>
        <v>0</v>
      </c>
      <c r="BH140" s="231">
        <f>IF(O140="sníž. přenesená",K140,0)</f>
        <v>0</v>
      </c>
      <c r="BI140" s="231">
        <f>IF(O140="nulová",K140,0)</f>
        <v>0</v>
      </c>
      <c r="BJ140" s="19" t="s">
        <v>84</v>
      </c>
      <c r="BK140" s="231">
        <f>ROUND(P140*H140,2)</f>
        <v>0</v>
      </c>
      <c r="BL140" s="19" t="s">
        <v>218</v>
      </c>
      <c r="BM140" s="230" t="s">
        <v>4139</v>
      </c>
    </row>
    <row r="141" s="2" customFormat="1">
      <c r="A141" s="40"/>
      <c r="B141" s="41"/>
      <c r="C141" s="42"/>
      <c r="D141" s="232" t="s">
        <v>220</v>
      </c>
      <c r="E141" s="42"/>
      <c r="F141" s="233" t="s">
        <v>417</v>
      </c>
      <c r="G141" s="42"/>
      <c r="H141" s="42"/>
      <c r="I141" s="234"/>
      <c r="J141" s="234"/>
      <c r="K141" s="42"/>
      <c r="L141" s="42"/>
      <c r="M141" s="46"/>
      <c r="N141" s="235"/>
      <c r="O141" s="236"/>
      <c r="P141" s="86"/>
      <c r="Q141" s="86"/>
      <c r="R141" s="86"/>
      <c r="S141" s="86"/>
      <c r="T141" s="86"/>
      <c r="U141" s="86"/>
      <c r="V141" s="86"/>
      <c r="W141" s="86"/>
      <c r="X141" s="87"/>
      <c r="Y141" s="40"/>
      <c r="Z141" s="40"/>
      <c r="AA141" s="40"/>
      <c r="AB141" s="40"/>
      <c r="AC141" s="40"/>
      <c r="AD141" s="40"/>
      <c r="AE141" s="40"/>
      <c r="AT141" s="19" t="s">
        <v>220</v>
      </c>
      <c r="AU141" s="19" t="s">
        <v>86</v>
      </c>
    </row>
    <row r="142" s="2" customFormat="1">
      <c r="A142" s="40"/>
      <c r="B142" s="41"/>
      <c r="C142" s="218" t="s">
        <v>280</v>
      </c>
      <c r="D142" s="218" t="s">
        <v>213</v>
      </c>
      <c r="E142" s="219" t="s">
        <v>424</v>
      </c>
      <c r="F142" s="220" t="s">
        <v>425</v>
      </c>
      <c r="G142" s="221" t="s">
        <v>249</v>
      </c>
      <c r="H142" s="222">
        <v>1.246</v>
      </c>
      <c r="I142" s="223"/>
      <c r="J142" s="223"/>
      <c r="K142" s="224">
        <f>ROUND(P142*H142,2)</f>
        <v>0</v>
      </c>
      <c r="L142" s="220" t="s">
        <v>217</v>
      </c>
      <c r="M142" s="46"/>
      <c r="N142" s="225" t="s">
        <v>22</v>
      </c>
      <c r="O142" s="226" t="s">
        <v>46</v>
      </c>
      <c r="P142" s="227">
        <f>I142+J142</f>
        <v>0</v>
      </c>
      <c r="Q142" s="227">
        <f>ROUND(I142*H142,2)</f>
        <v>0</v>
      </c>
      <c r="R142" s="227">
        <f>ROUND(J142*H142,2)</f>
        <v>0</v>
      </c>
      <c r="S142" s="86"/>
      <c r="T142" s="228">
        <f>S142*H142</f>
        <v>0</v>
      </c>
      <c r="U142" s="228">
        <v>0</v>
      </c>
      <c r="V142" s="228">
        <f>U142*H142</f>
        <v>0</v>
      </c>
      <c r="W142" s="228">
        <v>0</v>
      </c>
      <c r="X142" s="229">
        <f>W142*H142</f>
        <v>0</v>
      </c>
      <c r="Y142" s="40"/>
      <c r="Z142" s="40"/>
      <c r="AA142" s="40"/>
      <c r="AB142" s="40"/>
      <c r="AC142" s="40"/>
      <c r="AD142" s="40"/>
      <c r="AE142" s="40"/>
      <c r="AR142" s="230" t="s">
        <v>218</v>
      </c>
      <c r="AT142" s="230" t="s">
        <v>213</v>
      </c>
      <c r="AU142" s="230" t="s">
        <v>86</v>
      </c>
      <c r="AY142" s="19" t="s">
        <v>211</v>
      </c>
      <c r="BE142" s="231">
        <f>IF(O142="základní",K142,0)</f>
        <v>0</v>
      </c>
      <c r="BF142" s="231">
        <f>IF(O142="snížená",K142,0)</f>
        <v>0</v>
      </c>
      <c r="BG142" s="231">
        <f>IF(O142="zákl. přenesená",K142,0)</f>
        <v>0</v>
      </c>
      <c r="BH142" s="231">
        <f>IF(O142="sníž. přenesená",K142,0)</f>
        <v>0</v>
      </c>
      <c r="BI142" s="231">
        <f>IF(O142="nulová",K142,0)</f>
        <v>0</v>
      </c>
      <c r="BJ142" s="19" t="s">
        <v>84</v>
      </c>
      <c r="BK142" s="231">
        <f>ROUND(P142*H142,2)</f>
        <v>0</v>
      </c>
      <c r="BL142" s="19" t="s">
        <v>218</v>
      </c>
      <c r="BM142" s="230" t="s">
        <v>4140</v>
      </c>
    </row>
    <row r="143" s="2" customFormat="1">
      <c r="A143" s="40"/>
      <c r="B143" s="41"/>
      <c r="C143" s="42"/>
      <c r="D143" s="232" t="s">
        <v>220</v>
      </c>
      <c r="E143" s="42"/>
      <c r="F143" s="233" t="s">
        <v>427</v>
      </c>
      <c r="G143" s="42"/>
      <c r="H143" s="42"/>
      <c r="I143" s="234"/>
      <c r="J143" s="234"/>
      <c r="K143" s="42"/>
      <c r="L143" s="42"/>
      <c r="M143" s="46"/>
      <c r="N143" s="235"/>
      <c r="O143" s="236"/>
      <c r="P143" s="86"/>
      <c r="Q143" s="86"/>
      <c r="R143" s="86"/>
      <c r="S143" s="86"/>
      <c r="T143" s="86"/>
      <c r="U143" s="86"/>
      <c r="V143" s="86"/>
      <c r="W143" s="86"/>
      <c r="X143" s="87"/>
      <c r="Y143" s="40"/>
      <c r="Z143" s="40"/>
      <c r="AA143" s="40"/>
      <c r="AB143" s="40"/>
      <c r="AC143" s="40"/>
      <c r="AD143" s="40"/>
      <c r="AE143" s="40"/>
      <c r="AT143" s="19" t="s">
        <v>220</v>
      </c>
      <c r="AU143" s="19" t="s">
        <v>86</v>
      </c>
    </row>
    <row r="144" s="12" customFormat="1" ht="22.8" customHeight="1">
      <c r="A144" s="12"/>
      <c r="B144" s="201"/>
      <c r="C144" s="202"/>
      <c r="D144" s="203" t="s">
        <v>76</v>
      </c>
      <c r="E144" s="216" t="s">
        <v>434</v>
      </c>
      <c r="F144" s="216" t="s">
        <v>435</v>
      </c>
      <c r="G144" s="202"/>
      <c r="H144" s="202"/>
      <c r="I144" s="205"/>
      <c r="J144" s="205"/>
      <c r="K144" s="217">
        <f>BK144</f>
        <v>0</v>
      </c>
      <c r="L144" s="202"/>
      <c r="M144" s="207"/>
      <c r="N144" s="208"/>
      <c r="O144" s="209"/>
      <c r="P144" s="209"/>
      <c r="Q144" s="210">
        <f>SUM(Q145:Q146)</f>
        <v>0</v>
      </c>
      <c r="R144" s="210">
        <f>SUM(R145:R146)</f>
        <v>0</v>
      </c>
      <c r="S144" s="209"/>
      <c r="T144" s="211">
        <f>SUM(T145:T146)</f>
        <v>0</v>
      </c>
      <c r="U144" s="209"/>
      <c r="V144" s="211">
        <f>SUM(V145:V146)</f>
        <v>0</v>
      </c>
      <c r="W144" s="209"/>
      <c r="X144" s="212">
        <f>SUM(X145:X146)</f>
        <v>0</v>
      </c>
      <c r="Y144" s="12"/>
      <c r="Z144" s="12"/>
      <c r="AA144" s="12"/>
      <c r="AB144" s="12"/>
      <c r="AC144" s="12"/>
      <c r="AD144" s="12"/>
      <c r="AE144" s="12"/>
      <c r="AR144" s="213" t="s">
        <v>84</v>
      </c>
      <c r="AT144" s="214" t="s">
        <v>76</v>
      </c>
      <c r="AU144" s="214" t="s">
        <v>84</v>
      </c>
      <c r="AY144" s="213" t="s">
        <v>211</v>
      </c>
      <c r="BK144" s="215">
        <f>SUM(BK145:BK146)</f>
        <v>0</v>
      </c>
    </row>
    <row r="145" s="2" customFormat="1" ht="24.15" customHeight="1">
      <c r="A145" s="40"/>
      <c r="B145" s="41"/>
      <c r="C145" s="218" t="s">
        <v>286</v>
      </c>
      <c r="D145" s="218" t="s">
        <v>213</v>
      </c>
      <c r="E145" s="219" t="s">
        <v>3795</v>
      </c>
      <c r="F145" s="220" t="s">
        <v>3796</v>
      </c>
      <c r="G145" s="221" t="s">
        <v>249</v>
      </c>
      <c r="H145" s="222">
        <v>1.333</v>
      </c>
      <c r="I145" s="223"/>
      <c r="J145" s="223"/>
      <c r="K145" s="224">
        <f>ROUND(P145*H145,2)</f>
        <v>0</v>
      </c>
      <c r="L145" s="220" t="s">
        <v>217</v>
      </c>
      <c r="M145" s="46"/>
      <c r="N145" s="225" t="s">
        <v>22</v>
      </c>
      <c r="O145" s="226" t="s">
        <v>46</v>
      </c>
      <c r="P145" s="227">
        <f>I145+J145</f>
        <v>0</v>
      </c>
      <c r="Q145" s="227">
        <f>ROUND(I145*H145,2)</f>
        <v>0</v>
      </c>
      <c r="R145" s="227">
        <f>ROUND(J145*H145,2)</f>
        <v>0</v>
      </c>
      <c r="S145" s="86"/>
      <c r="T145" s="228">
        <f>S145*H145</f>
        <v>0</v>
      </c>
      <c r="U145" s="228">
        <v>0</v>
      </c>
      <c r="V145" s="228">
        <f>U145*H145</f>
        <v>0</v>
      </c>
      <c r="W145" s="228">
        <v>0</v>
      </c>
      <c r="X145" s="229">
        <f>W145*H145</f>
        <v>0</v>
      </c>
      <c r="Y145" s="40"/>
      <c r="Z145" s="40"/>
      <c r="AA145" s="40"/>
      <c r="AB145" s="40"/>
      <c r="AC145" s="40"/>
      <c r="AD145" s="40"/>
      <c r="AE145" s="40"/>
      <c r="AR145" s="230" t="s">
        <v>218</v>
      </c>
      <c r="AT145" s="230" t="s">
        <v>213</v>
      </c>
      <c r="AU145" s="230" t="s">
        <v>86</v>
      </c>
      <c r="AY145" s="19" t="s">
        <v>211</v>
      </c>
      <c r="BE145" s="231">
        <f>IF(O145="základní",K145,0)</f>
        <v>0</v>
      </c>
      <c r="BF145" s="231">
        <f>IF(O145="snížená",K145,0)</f>
        <v>0</v>
      </c>
      <c r="BG145" s="231">
        <f>IF(O145="zákl. přenesená",K145,0)</f>
        <v>0</v>
      </c>
      <c r="BH145" s="231">
        <f>IF(O145="sníž. přenesená",K145,0)</f>
        <v>0</v>
      </c>
      <c r="BI145" s="231">
        <f>IF(O145="nulová",K145,0)</f>
        <v>0</v>
      </c>
      <c r="BJ145" s="19" t="s">
        <v>84</v>
      </c>
      <c r="BK145" s="231">
        <f>ROUND(P145*H145,2)</f>
        <v>0</v>
      </c>
      <c r="BL145" s="19" t="s">
        <v>218</v>
      </c>
      <c r="BM145" s="230" t="s">
        <v>4141</v>
      </c>
    </row>
    <row r="146" s="2" customFormat="1">
      <c r="A146" s="40"/>
      <c r="B146" s="41"/>
      <c r="C146" s="42"/>
      <c r="D146" s="232" t="s">
        <v>220</v>
      </c>
      <c r="E146" s="42"/>
      <c r="F146" s="233" t="s">
        <v>3798</v>
      </c>
      <c r="G146" s="42"/>
      <c r="H146" s="42"/>
      <c r="I146" s="234"/>
      <c r="J146" s="234"/>
      <c r="K146" s="42"/>
      <c r="L146" s="42"/>
      <c r="M146" s="46"/>
      <c r="N146" s="235"/>
      <c r="O146" s="236"/>
      <c r="P146" s="86"/>
      <c r="Q146" s="86"/>
      <c r="R146" s="86"/>
      <c r="S146" s="86"/>
      <c r="T146" s="86"/>
      <c r="U146" s="86"/>
      <c r="V146" s="86"/>
      <c r="W146" s="86"/>
      <c r="X146" s="87"/>
      <c r="Y146" s="40"/>
      <c r="Z146" s="40"/>
      <c r="AA146" s="40"/>
      <c r="AB146" s="40"/>
      <c r="AC146" s="40"/>
      <c r="AD146" s="40"/>
      <c r="AE146" s="40"/>
      <c r="AT146" s="19" t="s">
        <v>220</v>
      </c>
      <c r="AU146" s="19" t="s">
        <v>86</v>
      </c>
    </row>
    <row r="147" s="12" customFormat="1" ht="25.92" customHeight="1">
      <c r="A147" s="12"/>
      <c r="B147" s="201"/>
      <c r="C147" s="202"/>
      <c r="D147" s="203" t="s">
        <v>76</v>
      </c>
      <c r="E147" s="204" t="s">
        <v>441</v>
      </c>
      <c r="F147" s="204" t="s">
        <v>442</v>
      </c>
      <c r="G147" s="202"/>
      <c r="H147" s="202"/>
      <c r="I147" s="205"/>
      <c r="J147" s="205"/>
      <c r="K147" s="206">
        <f>BK147</f>
        <v>0</v>
      </c>
      <c r="L147" s="202"/>
      <c r="M147" s="207"/>
      <c r="N147" s="208"/>
      <c r="O147" s="209"/>
      <c r="P147" s="209"/>
      <c r="Q147" s="210">
        <f>Q148+Q165+Q196</f>
        <v>0</v>
      </c>
      <c r="R147" s="210">
        <f>R148+R165+R196</f>
        <v>0</v>
      </c>
      <c r="S147" s="209"/>
      <c r="T147" s="211">
        <f>T148+T165+T196</f>
        <v>0</v>
      </c>
      <c r="U147" s="209"/>
      <c r="V147" s="211">
        <f>V148+V165+V196</f>
        <v>0.1679265821</v>
      </c>
      <c r="W147" s="209"/>
      <c r="X147" s="212">
        <f>X148+X165+X196</f>
        <v>0.065701999999999997</v>
      </c>
      <c r="Y147" s="12"/>
      <c r="Z147" s="12"/>
      <c r="AA147" s="12"/>
      <c r="AB147" s="12"/>
      <c r="AC147" s="12"/>
      <c r="AD147" s="12"/>
      <c r="AE147" s="12"/>
      <c r="AR147" s="213" t="s">
        <v>86</v>
      </c>
      <c r="AT147" s="214" t="s">
        <v>76</v>
      </c>
      <c r="AU147" s="214" t="s">
        <v>77</v>
      </c>
      <c r="AY147" s="213" t="s">
        <v>211</v>
      </c>
      <c r="BK147" s="215">
        <f>BK148+BK165+BK196</f>
        <v>0</v>
      </c>
    </row>
    <row r="148" s="12" customFormat="1" ht="22.8" customHeight="1">
      <c r="A148" s="12"/>
      <c r="B148" s="201"/>
      <c r="C148" s="202"/>
      <c r="D148" s="203" t="s">
        <v>76</v>
      </c>
      <c r="E148" s="216" t="s">
        <v>513</v>
      </c>
      <c r="F148" s="216" t="s">
        <v>514</v>
      </c>
      <c r="G148" s="202"/>
      <c r="H148" s="202"/>
      <c r="I148" s="205"/>
      <c r="J148" s="205"/>
      <c r="K148" s="217">
        <f>BK148</f>
        <v>0</v>
      </c>
      <c r="L148" s="202"/>
      <c r="M148" s="207"/>
      <c r="N148" s="208"/>
      <c r="O148" s="209"/>
      <c r="P148" s="209"/>
      <c r="Q148" s="210">
        <f>SUM(Q149:Q164)</f>
        <v>0</v>
      </c>
      <c r="R148" s="210">
        <f>SUM(R149:R164)</f>
        <v>0</v>
      </c>
      <c r="S148" s="209"/>
      <c r="T148" s="211">
        <f>SUM(T149:T164)</f>
        <v>0</v>
      </c>
      <c r="U148" s="209"/>
      <c r="V148" s="211">
        <f>SUM(V149:V164)</f>
        <v>0.040828712400000002</v>
      </c>
      <c r="W148" s="209"/>
      <c r="X148" s="212">
        <f>SUM(X149:X164)</f>
        <v>0.017701999999999999</v>
      </c>
      <c r="Y148" s="12"/>
      <c r="Z148" s="12"/>
      <c r="AA148" s="12"/>
      <c r="AB148" s="12"/>
      <c r="AC148" s="12"/>
      <c r="AD148" s="12"/>
      <c r="AE148" s="12"/>
      <c r="AR148" s="213" t="s">
        <v>86</v>
      </c>
      <c r="AT148" s="214" t="s">
        <v>76</v>
      </c>
      <c r="AU148" s="214" t="s">
        <v>84</v>
      </c>
      <c r="AY148" s="213" t="s">
        <v>211</v>
      </c>
      <c r="BK148" s="215">
        <f>SUM(BK149:BK164)</f>
        <v>0</v>
      </c>
    </row>
    <row r="149" s="2" customFormat="1" ht="24.15" customHeight="1">
      <c r="A149" s="40"/>
      <c r="B149" s="41"/>
      <c r="C149" s="218" t="s">
        <v>292</v>
      </c>
      <c r="D149" s="218" t="s">
        <v>213</v>
      </c>
      <c r="E149" s="219" t="s">
        <v>1290</v>
      </c>
      <c r="F149" s="220" t="s">
        <v>1291</v>
      </c>
      <c r="G149" s="221" t="s">
        <v>345</v>
      </c>
      <c r="H149" s="222">
        <v>10.6</v>
      </c>
      <c r="I149" s="223"/>
      <c r="J149" s="223"/>
      <c r="K149" s="224">
        <f>ROUND(P149*H149,2)</f>
        <v>0</v>
      </c>
      <c r="L149" s="220" t="s">
        <v>217</v>
      </c>
      <c r="M149" s="46"/>
      <c r="N149" s="225" t="s">
        <v>22</v>
      </c>
      <c r="O149" s="226" t="s">
        <v>46</v>
      </c>
      <c r="P149" s="227">
        <f>I149+J149</f>
        <v>0</v>
      </c>
      <c r="Q149" s="227">
        <f>ROUND(I149*H149,2)</f>
        <v>0</v>
      </c>
      <c r="R149" s="227">
        <f>ROUND(J149*H149,2)</f>
        <v>0</v>
      </c>
      <c r="S149" s="86"/>
      <c r="T149" s="228">
        <f>S149*H149</f>
        <v>0</v>
      </c>
      <c r="U149" s="228">
        <v>0</v>
      </c>
      <c r="V149" s="228">
        <f>U149*H149</f>
        <v>0</v>
      </c>
      <c r="W149" s="228">
        <v>0.00167</v>
      </c>
      <c r="X149" s="229">
        <f>W149*H149</f>
        <v>0.017701999999999999</v>
      </c>
      <c r="Y149" s="40"/>
      <c r="Z149" s="40"/>
      <c r="AA149" s="40"/>
      <c r="AB149" s="40"/>
      <c r="AC149" s="40"/>
      <c r="AD149" s="40"/>
      <c r="AE149" s="40"/>
      <c r="AR149" s="230" t="s">
        <v>302</v>
      </c>
      <c r="AT149" s="230" t="s">
        <v>213</v>
      </c>
      <c r="AU149" s="230" t="s">
        <v>86</v>
      </c>
      <c r="AY149" s="19" t="s">
        <v>211</v>
      </c>
      <c r="BE149" s="231">
        <f>IF(O149="základní",K149,0)</f>
        <v>0</v>
      </c>
      <c r="BF149" s="231">
        <f>IF(O149="snížená",K149,0)</f>
        <v>0</v>
      </c>
      <c r="BG149" s="231">
        <f>IF(O149="zákl. přenesená",K149,0)</f>
        <v>0</v>
      </c>
      <c r="BH149" s="231">
        <f>IF(O149="sníž. přenesená",K149,0)</f>
        <v>0</v>
      </c>
      <c r="BI149" s="231">
        <f>IF(O149="nulová",K149,0)</f>
        <v>0</v>
      </c>
      <c r="BJ149" s="19" t="s">
        <v>84</v>
      </c>
      <c r="BK149" s="231">
        <f>ROUND(P149*H149,2)</f>
        <v>0</v>
      </c>
      <c r="BL149" s="19" t="s">
        <v>302</v>
      </c>
      <c r="BM149" s="230" t="s">
        <v>4142</v>
      </c>
    </row>
    <row r="150" s="2" customFormat="1">
      <c r="A150" s="40"/>
      <c r="B150" s="41"/>
      <c r="C150" s="42"/>
      <c r="D150" s="232" t="s">
        <v>220</v>
      </c>
      <c r="E150" s="42"/>
      <c r="F150" s="233" t="s">
        <v>1293</v>
      </c>
      <c r="G150" s="42"/>
      <c r="H150" s="42"/>
      <c r="I150" s="234"/>
      <c r="J150" s="234"/>
      <c r="K150" s="42"/>
      <c r="L150" s="42"/>
      <c r="M150" s="46"/>
      <c r="N150" s="235"/>
      <c r="O150" s="236"/>
      <c r="P150" s="86"/>
      <c r="Q150" s="86"/>
      <c r="R150" s="86"/>
      <c r="S150" s="86"/>
      <c r="T150" s="86"/>
      <c r="U150" s="86"/>
      <c r="V150" s="86"/>
      <c r="W150" s="86"/>
      <c r="X150" s="87"/>
      <c r="Y150" s="40"/>
      <c r="Z150" s="40"/>
      <c r="AA150" s="40"/>
      <c r="AB150" s="40"/>
      <c r="AC150" s="40"/>
      <c r="AD150" s="40"/>
      <c r="AE150" s="40"/>
      <c r="AT150" s="19" t="s">
        <v>220</v>
      </c>
      <c r="AU150" s="19" t="s">
        <v>86</v>
      </c>
    </row>
    <row r="151" s="13" customFormat="1">
      <c r="A151" s="13"/>
      <c r="B151" s="237"/>
      <c r="C151" s="238"/>
      <c r="D151" s="232" t="s">
        <v>222</v>
      </c>
      <c r="E151" s="239" t="s">
        <v>22</v>
      </c>
      <c r="F151" s="240" t="s">
        <v>4143</v>
      </c>
      <c r="G151" s="238"/>
      <c r="H151" s="241">
        <v>10.6</v>
      </c>
      <c r="I151" s="242"/>
      <c r="J151" s="242"/>
      <c r="K151" s="238"/>
      <c r="L151" s="238"/>
      <c r="M151" s="243"/>
      <c r="N151" s="244"/>
      <c r="O151" s="245"/>
      <c r="P151" s="245"/>
      <c r="Q151" s="245"/>
      <c r="R151" s="245"/>
      <c r="S151" s="245"/>
      <c r="T151" s="245"/>
      <c r="U151" s="245"/>
      <c r="V151" s="245"/>
      <c r="W151" s="245"/>
      <c r="X151" s="246"/>
      <c r="Y151" s="13"/>
      <c r="Z151" s="13"/>
      <c r="AA151" s="13"/>
      <c r="AB151" s="13"/>
      <c r="AC151" s="13"/>
      <c r="AD151" s="13"/>
      <c r="AE151" s="13"/>
      <c r="AT151" s="247" t="s">
        <v>222</v>
      </c>
      <c r="AU151" s="247" t="s">
        <v>86</v>
      </c>
      <c r="AV151" s="13" t="s">
        <v>86</v>
      </c>
      <c r="AW151" s="13" t="s">
        <v>5</v>
      </c>
      <c r="AX151" s="13" t="s">
        <v>77</v>
      </c>
      <c r="AY151" s="247" t="s">
        <v>211</v>
      </c>
    </row>
    <row r="152" s="14" customFormat="1">
      <c r="A152" s="14"/>
      <c r="B152" s="248"/>
      <c r="C152" s="249"/>
      <c r="D152" s="232" t="s">
        <v>222</v>
      </c>
      <c r="E152" s="250" t="s">
        <v>22</v>
      </c>
      <c r="F152" s="251" t="s">
        <v>331</v>
      </c>
      <c r="G152" s="249"/>
      <c r="H152" s="252">
        <v>10.6</v>
      </c>
      <c r="I152" s="253"/>
      <c r="J152" s="253"/>
      <c r="K152" s="249"/>
      <c r="L152" s="249"/>
      <c r="M152" s="254"/>
      <c r="N152" s="255"/>
      <c r="O152" s="256"/>
      <c r="P152" s="256"/>
      <c r="Q152" s="256"/>
      <c r="R152" s="256"/>
      <c r="S152" s="256"/>
      <c r="T152" s="256"/>
      <c r="U152" s="256"/>
      <c r="V152" s="256"/>
      <c r="W152" s="256"/>
      <c r="X152" s="257"/>
      <c r="Y152" s="14"/>
      <c r="Z152" s="14"/>
      <c r="AA152" s="14"/>
      <c r="AB152" s="14"/>
      <c r="AC152" s="14"/>
      <c r="AD152" s="14"/>
      <c r="AE152" s="14"/>
      <c r="AT152" s="258" t="s">
        <v>222</v>
      </c>
      <c r="AU152" s="258" t="s">
        <v>86</v>
      </c>
      <c r="AV152" s="14" t="s">
        <v>218</v>
      </c>
      <c r="AW152" s="14" t="s">
        <v>5</v>
      </c>
      <c r="AX152" s="14" t="s">
        <v>84</v>
      </c>
      <c r="AY152" s="258" t="s">
        <v>211</v>
      </c>
    </row>
    <row r="153" s="2" customFormat="1" ht="24.15" customHeight="1">
      <c r="A153" s="40"/>
      <c r="B153" s="41"/>
      <c r="C153" s="218" t="s">
        <v>9</v>
      </c>
      <c r="D153" s="218" t="s">
        <v>213</v>
      </c>
      <c r="E153" s="219" t="s">
        <v>3801</v>
      </c>
      <c r="F153" s="220" t="s">
        <v>3802</v>
      </c>
      <c r="G153" s="221" t="s">
        <v>345</v>
      </c>
      <c r="H153" s="222">
        <v>11.4</v>
      </c>
      <c r="I153" s="223"/>
      <c r="J153" s="223"/>
      <c r="K153" s="224">
        <f>ROUND(P153*H153,2)</f>
        <v>0</v>
      </c>
      <c r="L153" s="220" t="s">
        <v>217</v>
      </c>
      <c r="M153" s="46"/>
      <c r="N153" s="225" t="s">
        <v>22</v>
      </c>
      <c r="O153" s="226" t="s">
        <v>46</v>
      </c>
      <c r="P153" s="227">
        <f>I153+J153</f>
        <v>0</v>
      </c>
      <c r="Q153" s="227">
        <f>ROUND(I153*H153,2)</f>
        <v>0</v>
      </c>
      <c r="R153" s="227">
        <f>ROUND(J153*H153,2)</f>
        <v>0</v>
      </c>
      <c r="S153" s="86"/>
      <c r="T153" s="228">
        <f>S153*H153</f>
        <v>0</v>
      </c>
      <c r="U153" s="228">
        <v>0.0035814660000000002</v>
      </c>
      <c r="V153" s="228">
        <f>U153*H153</f>
        <v>0.040828712400000002</v>
      </c>
      <c r="W153" s="228">
        <v>0</v>
      </c>
      <c r="X153" s="229">
        <f>W153*H153</f>
        <v>0</v>
      </c>
      <c r="Y153" s="40"/>
      <c r="Z153" s="40"/>
      <c r="AA153" s="40"/>
      <c r="AB153" s="40"/>
      <c r="AC153" s="40"/>
      <c r="AD153" s="40"/>
      <c r="AE153" s="40"/>
      <c r="AR153" s="230" t="s">
        <v>302</v>
      </c>
      <c r="AT153" s="230" t="s">
        <v>213</v>
      </c>
      <c r="AU153" s="230" t="s">
        <v>86</v>
      </c>
      <c r="AY153" s="19" t="s">
        <v>211</v>
      </c>
      <c r="BE153" s="231">
        <f>IF(O153="základní",K153,0)</f>
        <v>0</v>
      </c>
      <c r="BF153" s="231">
        <f>IF(O153="snížená",K153,0)</f>
        <v>0</v>
      </c>
      <c r="BG153" s="231">
        <f>IF(O153="zákl. přenesená",K153,0)</f>
        <v>0</v>
      </c>
      <c r="BH153" s="231">
        <f>IF(O153="sníž. přenesená",K153,0)</f>
        <v>0</v>
      </c>
      <c r="BI153" s="231">
        <f>IF(O153="nulová",K153,0)</f>
        <v>0</v>
      </c>
      <c r="BJ153" s="19" t="s">
        <v>84</v>
      </c>
      <c r="BK153" s="231">
        <f>ROUND(P153*H153,2)</f>
        <v>0</v>
      </c>
      <c r="BL153" s="19" t="s">
        <v>302</v>
      </c>
      <c r="BM153" s="230" t="s">
        <v>4144</v>
      </c>
    </row>
    <row r="154" s="2" customFormat="1">
      <c r="A154" s="40"/>
      <c r="B154" s="41"/>
      <c r="C154" s="42"/>
      <c r="D154" s="232" t="s">
        <v>220</v>
      </c>
      <c r="E154" s="42"/>
      <c r="F154" s="233" t="s">
        <v>3804</v>
      </c>
      <c r="G154" s="42"/>
      <c r="H154" s="42"/>
      <c r="I154" s="234"/>
      <c r="J154" s="234"/>
      <c r="K154" s="42"/>
      <c r="L154" s="42"/>
      <c r="M154" s="46"/>
      <c r="N154" s="235"/>
      <c r="O154" s="236"/>
      <c r="P154" s="86"/>
      <c r="Q154" s="86"/>
      <c r="R154" s="86"/>
      <c r="S154" s="86"/>
      <c r="T154" s="86"/>
      <c r="U154" s="86"/>
      <c r="V154" s="86"/>
      <c r="W154" s="86"/>
      <c r="X154" s="87"/>
      <c r="Y154" s="40"/>
      <c r="Z154" s="40"/>
      <c r="AA154" s="40"/>
      <c r="AB154" s="40"/>
      <c r="AC154" s="40"/>
      <c r="AD154" s="40"/>
      <c r="AE154" s="40"/>
      <c r="AT154" s="19" t="s">
        <v>220</v>
      </c>
      <c r="AU154" s="19" t="s">
        <v>86</v>
      </c>
    </row>
    <row r="155" s="13" customFormat="1">
      <c r="A155" s="13"/>
      <c r="B155" s="237"/>
      <c r="C155" s="238"/>
      <c r="D155" s="232" t="s">
        <v>222</v>
      </c>
      <c r="E155" s="239" t="s">
        <v>22</v>
      </c>
      <c r="F155" s="240" t="s">
        <v>4145</v>
      </c>
      <c r="G155" s="238"/>
      <c r="H155" s="241">
        <v>11.4</v>
      </c>
      <c r="I155" s="242"/>
      <c r="J155" s="242"/>
      <c r="K155" s="238"/>
      <c r="L155" s="238"/>
      <c r="M155" s="243"/>
      <c r="N155" s="244"/>
      <c r="O155" s="245"/>
      <c r="P155" s="245"/>
      <c r="Q155" s="245"/>
      <c r="R155" s="245"/>
      <c r="S155" s="245"/>
      <c r="T155" s="245"/>
      <c r="U155" s="245"/>
      <c r="V155" s="245"/>
      <c r="W155" s="245"/>
      <c r="X155" s="246"/>
      <c r="Y155" s="13"/>
      <c r="Z155" s="13"/>
      <c r="AA155" s="13"/>
      <c r="AB155" s="13"/>
      <c r="AC155" s="13"/>
      <c r="AD155" s="13"/>
      <c r="AE155" s="13"/>
      <c r="AT155" s="247" t="s">
        <v>222</v>
      </c>
      <c r="AU155" s="247" t="s">
        <v>86</v>
      </c>
      <c r="AV155" s="13" t="s">
        <v>86</v>
      </c>
      <c r="AW155" s="13" t="s">
        <v>5</v>
      </c>
      <c r="AX155" s="13" t="s">
        <v>77</v>
      </c>
      <c r="AY155" s="247" t="s">
        <v>211</v>
      </c>
    </row>
    <row r="156" s="14" customFormat="1">
      <c r="A156" s="14"/>
      <c r="B156" s="248"/>
      <c r="C156" s="249"/>
      <c r="D156" s="232" t="s">
        <v>222</v>
      </c>
      <c r="E156" s="250" t="s">
        <v>22</v>
      </c>
      <c r="F156" s="251" t="s">
        <v>331</v>
      </c>
      <c r="G156" s="249"/>
      <c r="H156" s="252">
        <v>11.4</v>
      </c>
      <c r="I156" s="253"/>
      <c r="J156" s="253"/>
      <c r="K156" s="249"/>
      <c r="L156" s="249"/>
      <c r="M156" s="254"/>
      <c r="N156" s="255"/>
      <c r="O156" s="256"/>
      <c r="P156" s="256"/>
      <c r="Q156" s="256"/>
      <c r="R156" s="256"/>
      <c r="S156" s="256"/>
      <c r="T156" s="256"/>
      <c r="U156" s="256"/>
      <c r="V156" s="256"/>
      <c r="W156" s="256"/>
      <c r="X156" s="257"/>
      <c r="Y156" s="14"/>
      <c r="Z156" s="14"/>
      <c r="AA156" s="14"/>
      <c r="AB156" s="14"/>
      <c r="AC156" s="14"/>
      <c r="AD156" s="14"/>
      <c r="AE156" s="14"/>
      <c r="AT156" s="258" t="s">
        <v>222</v>
      </c>
      <c r="AU156" s="258" t="s">
        <v>86</v>
      </c>
      <c r="AV156" s="14" t="s">
        <v>218</v>
      </c>
      <c r="AW156" s="14" t="s">
        <v>5</v>
      </c>
      <c r="AX156" s="14" t="s">
        <v>84</v>
      </c>
      <c r="AY156" s="258" t="s">
        <v>211</v>
      </c>
    </row>
    <row r="157" s="2" customFormat="1">
      <c r="A157" s="40"/>
      <c r="B157" s="41"/>
      <c r="C157" s="218" t="s">
        <v>302</v>
      </c>
      <c r="D157" s="218" t="s">
        <v>213</v>
      </c>
      <c r="E157" s="219" t="s">
        <v>3806</v>
      </c>
      <c r="F157" s="220" t="s">
        <v>3807</v>
      </c>
      <c r="G157" s="221" t="s">
        <v>497</v>
      </c>
      <c r="H157" s="222">
        <v>16</v>
      </c>
      <c r="I157" s="223"/>
      <c r="J157" s="223"/>
      <c r="K157" s="224">
        <f>ROUND(P157*H157,2)</f>
        <v>0</v>
      </c>
      <c r="L157" s="220" t="s">
        <v>217</v>
      </c>
      <c r="M157" s="46"/>
      <c r="N157" s="225" t="s">
        <v>22</v>
      </c>
      <c r="O157" s="226" t="s">
        <v>46</v>
      </c>
      <c r="P157" s="227">
        <f>I157+J157</f>
        <v>0</v>
      </c>
      <c r="Q157" s="227">
        <f>ROUND(I157*H157,2)</f>
        <v>0</v>
      </c>
      <c r="R157" s="227">
        <f>ROUND(J157*H157,2)</f>
        <v>0</v>
      </c>
      <c r="S157" s="86"/>
      <c r="T157" s="228">
        <f>S157*H157</f>
        <v>0</v>
      </c>
      <c r="U157" s="228">
        <v>0</v>
      </c>
      <c r="V157" s="228">
        <f>U157*H157</f>
        <v>0</v>
      </c>
      <c r="W157" s="228">
        <v>0</v>
      </c>
      <c r="X157" s="229">
        <f>W157*H157</f>
        <v>0</v>
      </c>
      <c r="Y157" s="40"/>
      <c r="Z157" s="40"/>
      <c r="AA157" s="40"/>
      <c r="AB157" s="40"/>
      <c r="AC157" s="40"/>
      <c r="AD157" s="40"/>
      <c r="AE157" s="40"/>
      <c r="AR157" s="230" t="s">
        <v>302</v>
      </c>
      <c r="AT157" s="230" t="s">
        <v>213</v>
      </c>
      <c r="AU157" s="230" t="s">
        <v>86</v>
      </c>
      <c r="AY157" s="19" t="s">
        <v>211</v>
      </c>
      <c r="BE157" s="231">
        <f>IF(O157="základní",K157,0)</f>
        <v>0</v>
      </c>
      <c r="BF157" s="231">
        <f>IF(O157="snížená",K157,0)</f>
        <v>0</v>
      </c>
      <c r="BG157" s="231">
        <f>IF(O157="zákl. přenesená",K157,0)</f>
        <v>0</v>
      </c>
      <c r="BH157" s="231">
        <f>IF(O157="sníž. přenesená",K157,0)</f>
        <v>0</v>
      </c>
      <c r="BI157" s="231">
        <f>IF(O157="nulová",K157,0)</f>
        <v>0</v>
      </c>
      <c r="BJ157" s="19" t="s">
        <v>84</v>
      </c>
      <c r="BK157" s="231">
        <f>ROUND(P157*H157,2)</f>
        <v>0</v>
      </c>
      <c r="BL157" s="19" t="s">
        <v>302</v>
      </c>
      <c r="BM157" s="230" t="s">
        <v>4146</v>
      </c>
    </row>
    <row r="158" s="2" customFormat="1">
      <c r="A158" s="40"/>
      <c r="B158" s="41"/>
      <c r="C158" s="42"/>
      <c r="D158" s="232" t="s">
        <v>220</v>
      </c>
      <c r="E158" s="42"/>
      <c r="F158" s="233" t="s">
        <v>3809</v>
      </c>
      <c r="G158" s="42"/>
      <c r="H158" s="42"/>
      <c r="I158" s="234"/>
      <c r="J158" s="234"/>
      <c r="K158" s="42"/>
      <c r="L158" s="42"/>
      <c r="M158" s="46"/>
      <c r="N158" s="235"/>
      <c r="O158" s="236"/>
      <c r="P158" s="86"/>
      <c r="Q158" s="86"/>
      <c r="R158" s="86"/>
      <c r="S158" s="86"/>
      <c r="T158" s="86"/>
      <c r="U158" s="86"/>
      <c r="V158" s="86"/>
      <c r="W158" s="86"/>
      <c r="X158" s="87"/>
      <c r="Y158" s="40"/>
      <c r="Z158" s="40"/>
      <c r="AA158" s="40"/>
      <c r="AB158" s="40"/>
      <c r="AC158" s="40"/>
      <c r="AD158" s="40"/>
      <c r="AE158" s="40"/>
      <c r="AT158" s="19" t="s">
        <v>220</v>
      </c>
      <c r="AU158" s="19" t="s">
        <v>86</v>
      </c>
    </row>
    <row r="159" s="13" customFormat="1">
      <c r="A159" s="13"/>
      <c r="B159" s="237"/>
      <c r="C159" s="238"/>
      <c r="D159" s="232" t="s">
        <v>222</v>
      </c>
      <c r="E159" s="239" t="s">
        <v>22</v>
      </c>
      <c r="F159" s="240" t="s">
        <v>4147</v>
      </c>
      <c r="G159" s="238"/>
      <c r="H159" s="241">
        <v>16</v>
      </c>
      <c r="I159" s="242"/>
      <c r="J159" s="242"/>
      <c r="K159" s="238"/>
      <c r="L159" s="238"/>
      <c r="M159" s="243"/>
      <c r="N159" s="244"/>
      <c r="O159" s="245"/>
      <c r="P159" s="245"/>
      <c r="Q159" s="245"/>
      <c r="R159" s="245"/>
      <c r="S159" s="245"/>
      <c r="T159" s="245"/>
      <c r="U159" s="245"/>
      <c r="V159" s="245"/>
      <c r="W159" s="245"/>
      <c r="X159" s="246"/>
      <c r="Y159" s="13"/>
      <c r="Z159" s="13"/>
      <c r="AA159" s="13"/>
      <c r="AB159" s="13"/>
      <c r="AC159" s="13"/>
      <c r="AD159" s="13"/>
      <c r="AE159" s="13"/>
      <c r="AT159" s="247" t="s">
        <v>222</v>
      </c>
      <c r="AU159" s="247" t="s">
        <v>86</v>
      </c>
      <c r="AV159" s="13" t="s">
        <v>86</v>
      </c>
      <c r="AW159" s="13" t="s">
        <v>5</v>
      </c>
      <c r="AX159" s="13" t="s">
        <v>77</v>
      </c>
      <c r="AY159" s="247" t="s">
        <v>211</v>
      </c>
    </row>
    <row r="160" s="14" customFormat="1">
      <c r="A160" s="14"/>
      <c r="B160" s="248"/>
      <c r="C160" s="249"/>
      <c r="D160" s="232" t="s">
        <v>222</v>
      </c>
      <c r="E160" s="250" t="s">
        <v>22</v>
      </c>
      <c r="F160" s="251" t="s">
        <v>331</v>
      </c>
      <c r="G160" s="249"/>
      <c r="H160" s="252">
        <v>16</v>
      </c>
      <c r="I160" s="253"/>
      <c r="J160" s="253"/>
      <c r="K160" s="249"/>
      <c r="L160" s="249"/>
      <c r="M160" s="254"/>
      <c r="N160" s="255"/>
      <c r="O160" s="256"/>
      <c r="P160" s="256"/>
      <c r="Q160" s="256"/>
      <c r="R160" s="256"/>
      <c r="S160" s="256"/>
      <c r="T160" s="256"/>
      <c r="U160" s="256"/>
      <c r="V160" s="256"/>
      <c r="W160" s="256"/>
      <c r="X160" s="257"/>
      <c r="Y160" s="14"/>
      <c r="Z160" s="14"/>
      <c r="AA160" s="14"/>
      <c r="AB160" s="14"/>
      <c r="AC160" s="14"/>
      <c r="AD160" s="14"/>
      <c r="AE160" s="14"/>
      <c r="AT160" s="258" t="s">
        <v>222</v>
      </c>
      <c r="AU160" s="258" t="s">
        <v>86</v>
      </c>
      <c r="AV160" s="14" t="s">
        <v>218</v>
      </c>
      <c r="AW160" s="14" t="s">
        <v>5</v>
      </c>
      <c r="AX160" s="14" t="s">
        <v>84</v>
      </c>
      <c r="AY160" s="258" t="s">
        <v>211</v>
      </c>
    </row>
    <row r="161" s="2" customFormat="1" ht="24.15" customHeight="1">
      <c r="A161" s="40"/>
      <c r="B161" s="41"/>
      <c r="C161" s="218" t="s">
        <v>308</v>
      </c>
      <c r="D161" s="218" t="s">
        <v>213</v>
      </c>
      <c r="E161" s="219" t="s">
        <v>3811</v>
      </c>
      <c r="F161" s="220" t="s">
        <v>3812</v>
      </c>
      <c r="G161" s="221" t="s">
        <v>249</v>
      </c>
      <c r="H161" s="222">
        <v>0.041000000000000002</v>
      </c>
      <c r="I161" s="223"/>
      <c r="J161" s="223"/>
      <c r="K161" s="224">
        <f>ROUND(P161*H161,2)</f>
        <v>0</v>
      </c>
      <c r="L161" s="220" t="s">
        <v>217</v>
      </c>
      <c r="M161" s="46"/>
      <c r="N161" s="225" t="s">
        <v>22</v>
      </c>
      <c r="O161" s="226" t="s">
        <v>46</v>
      </c>
      <c r="P161" s="227">
        <f>I161+J161</f>
        <v>0</v>
      </c>
      <c r="Q161" s="227">
        <f>ROUND(I161*H161,2)</f>
        <v>0</v>
      </c>
      <c r="R161" s="227">
        <f>ROUND(J161*H161,2)</f>
        <v>0</v>
      </c>
      <c r="S161" s="86"/>
      <c r="T161" s="228">
        <f>S161*H161</f>
        <v>0</v>
      </c>
      <c r="U161" s="228">
        <v>0</v>
      </c>
      <c r="V161" s="228">
        <f>U161*H161</f>
        <v>0</v>
      </c>
      <c r="W161" s="228">
        <v>0</v>
      </c>
      <c r="X161" s="229">
        <f>W161*H161</f>
        <v>0</v>
      </c>
      <c r="Y161" s="40"/>
      <c r="Z161" s="40"/>
      <c r="AA161" s="40"/>
      <c r="AB161" s="40"/>
      <c r="AC161" s="40"/>
      <c r="AD161" s="40"/>
      <c r="AE161" s="40"/>
      <c r="AR161" s="230" t="s">
        <v>302</v>
      </c>
      <c r="AT161" s="230" t="s">
        <v>213</v>
      </c>
      <c r="AU161" s="230" t="s">
        <v>86</v>
      </c>
      <c r="AY161" s="19" t="s">
        <v>211</v>
      </c>
      <c r="BE161" s="231">
        <f>IF(O161="základní",K161,0)</f>
        <v>0</v>
      </c>
      <c r="BF161" s="231">
        <f>IF(O161="snížená",K161,0)</f>
        <v>0</v>
      </c>
      <c r="BG161" s="231">
        <f>IF(O161="zákl. přenesená",K161,0)</f>
        <v>0</v>
      </c>
      <c r="BH161" s="231">
        <f>IF(O161="sníž. přenesená",K161,0)</f>
        <v>0</v>
      </c>
      <c r="BI161" s="231">
        <f>IF(O161="nulová",K161,0)</f>
        <v>0</v>
      </c>
      <c r="BJ161" s="19" t="s">
        <v>84</v>
      </c>
      <c r="BK161" s="231">
        <f>ROUND(P161*H161,2)</f>
        <v>0</v>
      </c>
      <c r="BL161" s="19" t="s">
        <v>302</v>
      </c>
      <c r="BM161" s="230" t="s">
        <v>4148</v>
      </c>
    </row>
    <row r="162" s="2" customFormat="1">
      <c r="A162" s="40"/>
      <c r="B162" s="41"/>
      <c r="C162" s="42"/>
      <c r="D162" s="232" t="s">
        <v>220</v>
      </c>
      <c r="E162" s="42"/>
      <c r="F162" s="233" t="s">
        <v>3814</v>
      </c>
      <c r="G162" s="42"/>
      <c r="H162" s="42"/>
      <c r="I162" s="234"/>
      <c r="J162" s="234"/>
      <c r="K162" s="42"/>
      <c r="L162" s="42"/>
      <c r="M162" s="46"/>
      <c r="N162" s="235"/>
      <c r="O162" s="236"/>
      <c r="P162" s="86"/>
      <c r="Q162" s="86"/>
      <c r="R162" s="86"/>
      <c r="S162" s="86"/>
      <c r="T162" s="86"/>
      <c r="U162" s="86"/>
      <c r="V162" s="86"/>
      <c r="W162" s="86"/>
      <c r="X162" s="87"/>
      <c r="Y162" s="40"/>
      <c r="Z162" s="40"/>
      <c r="AA162" s="40"/>
      <c r="AB162" s="40"/>
      <c r="AC162" s="40"/>
      <c r="AD162" s="40"/>
      <c r="AE162" s="40"/>
      <c r="AT162" s="19" t="s">
        <v>220</v>
      </c>
      <c r="AU162" s="19" t="s">
        <v>86</v>
      </c>
    </row>
    <row r="163" s="2" customFormat="1" ht="24.15" customHeight="1">
      <c r="A163" s="40"/>
      <c r="B163" s="41"/>
      <c r="C163" s="218" t="s">
        <v>314</v>
      </c>
      <c r="D163" s="218" t="s">
        <v>213</v>
      </c>
      <c r="E163" s="219" t="s">
        <v>1347</v>
      </c>
      <c r="F163" s="220" t="s">
        <v>1348</v>
      </c>
      <c r="G163" s="221" t="s">
        <v>249</v>
      </c>
      <c r="H163" s="222">
        <v>0.041000000000000002</v>
      </c>
      <c r="I163" s="223"/>
      <c r="J163" s="223"/>
      <c r="K163" s="224">
        <f>ROUND(P163*H163,2)</f>
        <v>0</v>
      </c>
      <c r="L163" s="220" t="s">
        <v>217</v>
      </c>
      <c r="M163" s="46"/>
      <c r="N163" s="225" t="s">
        <v>22</v>
      </c>
      <c r="O163" s="226" t="s">
        <v>46</v>
      </c>
      <c r="P163" s="227">
        <f>I163+J163</f>
        <v>0</v>
      </c>
      <c r="Q163" s="227">
        <f>ROUND(I163*H163,2)</f>
        <v>0</v>
      </c>
      <c r="R163" s="227">
        <f>ROUND(J163*H163,2)</f>
        <v>0</v>
      </c>
      <c r="S163" s="86"/>
      <c r="T163" s="228">
        <f>S163*H163</f>
        <v>0</v>
      </c>
      <c r="U163" s="228">
        <v>0</v>
      </c>
      <c r="V163" s="228">
        <f>U163*H163</f>
        <v>0</v>
      </c>
      <c r="W163" s="228">
        <v>0</v>
      </c>
      <c r="X163" s="229">
        <f>W163*H163</f>
        <v>0</v>
      </c>
      <c r="Y163" s="40"/>
      <c r="Z163" s="40"/>
      <c r="AA163" s="40"/>
      <c r="AB163" s="40"/>
      <c r="AC163" s="40"/>
      <c r="AD163" s="40"/>
      <c r="AE163" s="40"/>
      <c r="AR163" s="230" t="s">
        <v>302</v>
      </c>
      <c r="AT163" s="230" t="s">
        <v>213</v>
      </c>
      <c r="AU163" s="230" t="s">
        <v>86</v>
      </c>
      <c r="AY163" s="19" t="s">
        <v>211</v>
      </c>
      <c r="BE163" s="231">
        <f>IF(O163="základní",K163,0)</f>
        <v>0</v>
      </c>
      <c r="BF163" s="231">
        <f>IF(O163="snížená",K163,0)</f>
        <v>0</v>
      </c>
      <c r="BG163" s="231">
        <f>IF(O163="zákl. přenesená",K163,0)</f>
        <v>0</v>
      </c>
      <c r="BH163" s="231">
        <f>IF(O163="sníž. přenesená",K163,0)</f>
        <v>0</v>
      </c>
      <c r="BI163" s="231">
        <f>IF(O163="nulová",K163,0)</f>
        <v>0</v>
      </c>
      <c r="BJ163" s="19" t="s">
        <v>84</v>
      </c>
      <c r="BK163" s="231">
        <f>ROUND(P163*H163,2)</f>
        <v>0</v>
      </c>
      <c r="BL163" s="19" t="s">
        <v>302</v>
      </c>
      <c r="BM163" s="230" t="s">
        <v>4149</v>
      </c>
    </row>
    <row r="164" s="2" customFormat="1">
      <c r="A164" s="40"/>
      <c r="B164" s="41"/>
      <c r="C164" s="42"/>
      <c r="D164" s="232" t="s">
        <v>220</v>
      </c>
      <c r="E164" s="42"/>
      <c r="F164" s="233" t="s">
        <v>1350</v>
      </c>
      <c r="G164" s="42"/>
      <c r="H164" s="42"/>
      <c r="I164" s="234"/>
      <c r="J164" s="234"/>
      <c r="K164" s="42"/>
      <c r="L164" s="42"/>
      <c r="M164" s="46"/>
      <c r="N164" s="235"/>
      <c r="O164" s="236"/>
      <c r="P164" s="86"/>
      <c r="Q164" s="86"/>
      <c r="R164" s="86"/>
      <c r="S164" s="86"/>
      <c r="T164" s="86"/>
      <c r="U164" s="86"/>
      <c r="V164" s="86"/>
      <c r="W164" s="86"/>
      <c r="X164" s="87"/>
      <c r="Y164" s="40"/>
      <c r="Z164" s="40"/>
      <c r="AA164" s="40"/>
      <c r="AB164" s="40"/>
      <c r="AC164" s="40"/>
      <c r="AD164" s="40"/>
      <c r="AE164" s="40"/>
      <c r="AT164" s="19" t="s">
        <v>220</v>
      </c>
      <c r="AU164" s="19" t="s">
        <v>86</v>
      </c>
    </row>
    <row r="165" s="12" customFormat="1" ht="22.8" customHeight="1">
      <c r="A165" s="12"/>
      <c r="B165" s="201"/>
      <c r="C165" s="202"/>
      <c r="D165" s="203" t="s">
        <v>76</v>
      </c>
      <c r="E165" s="216" t="s">
        <v>554</v>
      </c>
      <c r="F165" s="216" t="s">
        <v>555</v>
      </c>
      <c r="G165" s="202"/>
      <c r="H165" s="202"/>
      <c r="I165" s="205"/>
      <c r="J165" s="205"/>
      <c r="K165" s="217">
        <f>BK165</f>
        <v>0</v>
      </c>
      <c r="L165" s="202"/>
      <c r="M165" s="207"/>
      <c r="N165" s="208"/>
      <c r="O165" s="209"/>
      <c r="P165" s="209"/>
      <c r="Q165" s="210">
        <f>SUM(Q166:Q195)</f>
        <v>0</v>
      </c>
      <c r="R165" s="210">
        <f>SUM(R166:R195)</f>
        <v>0</v>
      </c>
      <c r="S165" s="209"/>
      <c r="T165" s="211">
        <f>SUM(T166:T195)</f>
        <v>0</v>
      </c>
      <c r="U165" s="209"/>
      <c r="V165" s="211">
        <f>SUM(V166:V195)</f>
        <v>0.07434776970000001</v>
      </c>
      <c r="W165" s="209"/>
      <c r="X165" s="212">
        <f>SUM(X166:X195)</f>
        <v>0.048000000000000001</v>
      </c>
      <c r="Y165" s="12"/>
      <c r="Z165" s="12"/>
      <c r="AA165" s="12"/>
      <c r="AB165" s="12"/>
      <c r="AC165" s="12"/>
      <c r="AD165" s="12"/>
      <c r="AE165" s="12"/>
      <c r="AR165" s="213" t="s">
        <v>86</v>
      </c>
      <c r="AT165" s="214" t="s">
        <v>76</v>
      </c>
      <c r="AU165" s="214" t="s">
        <v>84</v>
      </c>
      <c r="AY165" s="213" t="s">
        <v>211</v>
      </c>
      <c r="BK165" s="215">
        <f>SUM(BK166:BK195)</f>
        <v>0</v>
      </c>
    </row>
    <row r="166" s="2" customFormat="1" ht="24.15" customHeight="1">
      <c r="A166" s="40"/>
      <c r="B166" s="41"/>
      <c r="C166" s="218" t="s">
        <v>318</v>
      </c>
      <c r="D166" s="218" t="s">
        <v>213</v>
      </c>
      <c r="E166" s="219" t="s">
        <v>1364</v>
      </c>
      <c r="F166" s="220" t="s">
        <v>1365</v>
      </c>
      <c r="G166" s="221" t="s">
        <v>497</v>
      </c>
      <c r="H166" s="222">
        <v>8</v>
      </c>
      <c r="I166" s="223"/>
      <c r="J166" s="223"/>
      <c r="K166" s="224">
        <f>ROUND(P166*H166,2)</f>
        <v>0</v>
      </c>
      <c r="L166" s="220" t="s">
        <v>217</v>
      </c>
      <c r="M166" s="46"/>
      <c r="N166" s="225" t="s">
        <v>22</v>
      </c>
      <c r="O166" s="226" t="s">
        <v>46</v>
      </c>
      <c r="P166" s="227">
        <f>I166+J166</f>
        <v>0</v>
      </c>
      <c r="Q166" s="227">
        <f>ROUND(I166*H166,2)</f>
        <v>0</v>
      </c>
      <c r="R166" s="227">
        <f>ROUND(J166*H166,2)</f>
        <v>0</v>
      </c>
      <c r="S166" s="86"/>
      <c r="T166" s="228">
        <f>S166*H166</f>
        <v>0</v>
      </c>
      <c r="U166" s="228">
        <v>0</v>
      </c>
      <c r="V166" s="228">
        <f>U166*H166</f>
        <v>0</v>
      </c>
      <c r="W166" s="228">
        <v>0.0060000000000000001</v>
      </c>
      <c r="X166" s="229">
        <f>W166*H166</f>
        <v>0.048000000000000001</v>
      </c>
      <c r="Y166" s="40"/>
      <c r="Z166" s="40"/>
      <c r="AA166" s="40"/>
      <c r="AB166" s="40"/>
      <c r="AC166" s="40"/>
      <c r="AD166" s="40"/>
      <c r="AE166" s="40"/>
      <c r="AR166" s="230" t="s">
        <v>302</v>
      </c>
      <c r="AT166" s="230" t="s">
        <v>213</v>
      </c>
      <c r="AU166" s="230" t="s">
        <v>86</v>
      </c>
      <c r="AY166" s="19" t="s">
        <v>211</v>
      </c>
      <c r="BE166" s="231">
        <f>IF(O166="základní",K166,0)</f>
        <v>0</v>
      </c>
      <c r="BF166" s="231">
        <f>IF(O166="snížená",K166,0)</f>
        <v>0</v>
      </c>
      <c r="BG166" s="231">
        <f>IF(O166="zákl. přenesená",K166,0)</f>
        <v>0</v>
      </c>
      <c r="BH166" s="231">
        <f>IF(O166="sníž. přenesená",K166,0)</f>
        <v>0</v>
      </c>
      <c r="BI166" s="231">
        <f>IF(O166="nulová",K166,0)</f>
        <v>0</v>
      </c>
      <c r="BJ166" s="19" t="s">
        <v>84</v>
      </c>
      <c r="BK166" s="231">
        <f>ROUND(P166*H166,2)</f>
        <v>0</v>
      </c>
      <c r="BL166" s="19" t="s">
        <v>302</v>
      </c>
      <c r="BM166" s="230" t="s">
        <v>4150</v>
      </c>
    </row>
    <row r="167" s="2" customFormat="1">
      <c r="A167" s="40"/>
      <c r="B167" s="41"/>
      <c r="C167" s="42"/>
      <c r="D167" s="232" t="s">
        <v>220</v>
      </c>
      <c r="E167" s="42"/>
      <c r="F167" s="233" t="s">
        <v>1367</v>
      </c>
      <c r="G167" s="42"/>
      <c r="H167" s="42"/>
      <c r="I167" s="234"/>
      <c r="J167" s="234"/>
      <c r="K167" s="42"/>
      <c r="L167" s="42"/>
      <c r="M167" s="46"/>
      <c r="N167" s="235"/>
      <c r="O167" s="236"/>
      <c r="P167" s="86"/>
      <c r="Q167" s="86"/>
      <c r="R167" s="86"/>
      <c r="S167" s="86"/>
      <c r="T167" s="86"/>
      <c r="U167" s="86"/>
      <c r="V167" s="86"/>
      <c r="W167" s="86"/>
      <c r="X167" s="87"/>
      <c r="Y167" s="40"/>
      <c r="Z167" s="40"/>
      <c r="AA167" s="40"/>
      <c r="AB167" s="40"/>
      <c r="AC167" s="40"/>
      <c r="AD167" s="40"/>
      <c r="AE167" s="40"/>
      <c r="AT167" s="19" t="s">
        <v>220</v>
      </c>
      <c r="AU167" s="19" t="s">
        <v>86</v>
      </c>
    </row>
    <row r="168" s="13" customFormat="1">
      <c r="A168" s="13"/>
      <c r="B168" s="237"/>
      <c r="C168" s="238"/>
      <c r="D168" s="232" t="s">
        <v>222</v>
      </c>
      <c r="E168" s="239" t="s">
        <v>22</v>
      </c>
      <c r="F168" s="240" t="s">
        <v>4151</v>
      </c>
      <c r="G168" s="238"/>
      <c r="H168" s="241">
        <v>8</v>
      </c>
      <c r="I168" s="242"/>
      <c r="J168" s="242"/>
      <c r="K168" s="238"/>
      <c r="L168" s="238"/>
      <c r="M168" s="243"/>
      <c r="N168" s="244"/>
      <c r="O168" s="245"/>
      <c r="P168" s="245"/>
      <c r="Q168" s="245"/>
      <c r="R168" s="245"/>
      <c r="S168" s="245"/>
      <c r="T168" s="245"/>
      <c r="U168" s="245"/>
      <c r="V168" s="245"/>
      <c r="W168" s="245"/>
      <c r="X168" s="246"/>
      <c r="Y168" s="13"/>
      <c r="Z168" s="13"/>
      <c r="AA168" s="13"/>
      <c r="AB168" s="13"/>
      <c r="AC168" s="13"/>
      <c r="AD168" s="13"/>
      <c r="AE168" s="13"/>
      <c r="AT168" s="247" t="s">
        <v>222</v>
      </c>
      <c r="AU168" s="247" t="s">
        <v>86</v>
      </c>
      <c r="AV168" s="13" t="s">
        <v>86</v>
      </c>
      <c r="AW168" s="13" t="s">
        <v>5</v>
      </c>
      <c r="AX168" s="13" t="s">
        <v>77</v>
      </c>
      <c r="AY168" s="247" t="s">
        <v>211</v>
      </c>
    </row>
    <row r="169" s="14" customFormat="1">
      <c r="A169" s="14"/>
      <c r="B169" s="248"/>
      <c r="C169" s="249"/>
      <c r="D169" s="232" t="s">
        <v>222</v>
      </c>
      <c r="E169" s="250" t="s">
        <v>22</v>
      </c>
      <c r="F169" s="251" t="s">
        <v>331</v>
      </c>
      <c r="G169" s="249"/>
      <c r="H169" s="252">
        <v>8</v>
      </c>
      <c r="I169" s="253"/>
      <c r="J169" s="253"/>
      <c r="K169" s="249"/>
      <c r="L169" s="249"/>
      <c r="M169" s="254"/>
      <c r="N169" s="255"/>
      <c r="O169" s="256"/>
      <c r="P169" s="256"/>
      <c r="Q169" s="256"/>
      <c r="R169" s="256"/>
      <c r="S169" s="256"/>
      <c r="T169" s="256"/>
      <c r="U169" s="256"/>
      <c r="V169" s="256"/>
      <c r="W169" s="256"/>
      <c r="X169" s="257"/>
      <c r="Y169" s="14"/>
      <c r="Z169" s="14"/>
      <c r="AA169" s="14"/>
      <c r="AB169" s="14"/>
      <c r="AC169" s="14"/>
      <c r="AD169" s="14"/>
      <c r="AE169" s="14"/>
      <c r="AT169" s="258" t="s">
        <v>222</v>
      </c>
      <c r="AU169" s="258" t="s">
        <v>86</v>
      </c>
      <c r="AV169" s="14" t="s">
        <v>218</v>
      </c>
      <c r="AW169" s="14" t="s">
        <v>5</v>
      </c>
      <c r="AX169" s="14" t="s">
        <v>84</v>
      </c>
      <c r="AY169" s="258" t="s">
        <v>211</v>
      </c>
    </row>
    <row r="170" s="2" customFormat="1" ht="24.15" customHeight="1">
      <c r="A170" s="40"/>
      <c r="B170" s="41"/>
      <c r="C170" s="218" t="s">
        <v>323</v>
      </c>
      <c r="D170" s="218" t="s">
        <v>213</v>
      </c>
      <c r="E170" s="219" t="s">
        <v>3818</v>
      </c>
      <c r="F170" s="220" t="s">
        <v>3819</v>
      </c>
      <c r="G170" s="221" t="s">
        <v>272</v>
      </c>
      <c r="H170" s="222">
        <v>36.887999999999998</v>
      </c>
      <c r="I170" s="223"/>
      <c r="J170" s="223"/>
      <c r="K170" s="224">
        <f>ROUND(P170*H170,2)</f>
        <v>0</v>
      </c>
      <c r="L170" s="220" t="s">
        <v>217</v>
      </c>
      <c r="M170" s="46"/>
      <c r="N170" s="225" t="s">
        <v>22</v>
      </c>
      <c r="O170" s="226" t="s">
        <v>46</v>
      </c>
      <c r="P170" s="227">
        <f>I170+J170</f>
        <v>0</v>
      </c>
      <c r="Q170" s="227">
        <f>ROUND(I170*H170,2)</f>
        <v>0</v>
      </c>
      <c r="R170" s="227">
        <f>ROUND(J170*H170,2)</f>
        <v>0</v>
      </c>
      <c r="S170" s="86"/>
      <c r="T170" s="228">
        <f>S170*H170</f>
        <v>0</v>
      </c>
      <c r="U170" s="228">
        <v>0.00026533749999999999</v>
      </c>
      <c r="V170" s="228">
        <f>U170*H170</f>
        <v>0.0097877696999999989</v>
      </c>
      <c r="W170" s="228">
        <v>0</v>
      </c>
      <c r="X170" s="229">
        <f>W170*H170</f>
        <v>0</v>
      </c>
      <c r="Y170" s="40"/>
      <c r="Z170" s="40"/>
      <c r="AA170" s="40"/>
      <c r="AB170" s="40"/>
      <c r="AC170" s="40"/>
      <c r="AD170" s="40"/>
      <c r="AE170" s="40"/>
      <c r="AR170" s="230" t="s">
        <v>302</v>
      </c>
      <c r="AT170" s="230" t="s">
        <v>213</v>
      </c>
      <c r="AU170" s="230" t="s">
        <v>86</v>
      </c>
      <c r="AY170" s="19" t="s">
        <v>211</v>
      </c>
      <c r="BE170" s="231">
        <f>IF(O170="základní",K170,0)</f>
        <v>0</v>
      </c>
      <c r="BF170" s="231">
        <f>IF(O170="snížená",K170,0)</f>
        <v>0</v>
      </c>
      <c r="BG170" s="231">
        <f>IF(O170="zákl. přenesená",K170,0)</f>
        <v>0</v>
      </c>
      <c r="BH170" s="231">
        <f>IF(O170="sníž. přenesená",K170,0)</f>
        <v>0</v>
      </c>
      <c r="BI170" s="231">
        <f>IF(O170="nulová",K170,0)</f>
        <v>0</v>
      </c>
      <c r="BJ170" s="19" t="s">
        <v>84</v>
      </c>
      <c r="BK170" s="231">
        <f>ROUND(P170*H170,2)</f>
        <v>0</v>
      </c>
      <c r="BL170" s="19" t="s">
        <v>302</v>
      </c>
      <c r="BM170" s="230" t="s">
        <v>4152</v>
      </c>
    </row>
    <row r="171" s="2" customFormat="1">
      <c r="A171" s="40"/>
      <c r="B171" s="41"/>
      <c r="C171" s="42"/>
      <c r="D171" s="232" t="s">
        <v>220</v>
      </c>
      <c r="E171" s="42"/>
      <c r="F171" s="233" t="s">
        <v>3821</v>
      </c>
      <c r="G171" s="42"/>
      <c r="H171" s="42"/>
      <c r="I171" s="234"/>
      <c r="J171" s="234"/>
      <c r="K171" s="42"/>
      <c r="L171" s="42"/>
      <c r="M171" s="46"/>
      <c r="N171" s="235"/>
      <c r="O171" s="236"/>
      <c r="P171" s="86"/>
      <c r="Q171" s="86"/>
      <c r="R171" s="86"/>
      <c r="S171" s="86"/>
      <c r="T171" s="86"/>
      <c r="U171" s="86"/>
      <c r="V171" s="86"/>
      <c r="W171" s="86"/>
      <c r="X171" s="87"/>
      <c r="Y171" s="40"/>
      <c r="Z171" s="40"/>
      <c r="AA171" s="40"/>
      <c r="AB171" s="40"/>
      <c r="AC171" s="40"/>
      <c r="AD171" s="40"/>
      <c r="AE171" s="40"/>
      <c r="AT171" s="19" t="s">
        <v>220</v>
      </c>
      <c r="AU171" s="19" t="s">
        <v>86</v>
      </c>
    </row>
    <row r="172" s="13" customFormat="1">
      <c r="A172" s="13"/>
      <c r="B172" s="237"/>
      <c r="C172" s="238"/>
      <c r="D172" s="232" t="s">
        <v>222</v>
      </c>
      <c r="E172" s="239" t="s">
        <v>22</v>
      </c>
      <c r="F172" s="240" t="s">
        <v>4153</v>
      </c>
      <c r="G172" s="238"/>
      <c r="H172" s="241">
        <v>36.887999999999998</v>
      </c>
      <c r="I172" s="242"/>
      <c r="J172" s="242"/>
      <c r="K172" s="238"/>
      <c r="L172" s="238"/>
      <c r="M172" s="243"/>
      <c r="N172" s="244"/>
      <c r="O172" s="245"/>
      <c r="P172" s="245"/>
      <c r="Q172" s="245"/>
      <c r="R172" s="245"/>
      <c r="S172" s="245"/>
      <c r="T172" s="245"/>
      <c r="U172" s="245"/>
      <c r="V172" s="245"/>
      <c r="W172" s="245"/>
      <c r="X172" s="246"/>
      <c r="Y172" s="13"/>
      <c r="Z172" s="13"/>
      <c r="AA172" s="13"/>
      <c r="AB172" s="13"/>
      <c r="AC172" s="13"/>
      <c r="AD172" s="13"/>
      <c r="AE172" s="13"/>
      <c r="AT172" s="247" t="s">
        <v>222</v>
      </c>
      <c r="AU172" s="247" t="s">
        <v>86</v>
      </c>
      <c r="AV172" s="13" t="s">
        <v>86</v>
      </c>
      <c r="AW172" s="13" t="s">
        <v>5</v>
      </c>
      <c r="AX172" s="13" t="s">
        <v>77</v>
      </c>
      <c r="AY172" s="247" t="s">
        <v>211</v>
      </c>
    </row>
    <row r="173" s="14" customFormat="1">
      <c r="A173" s="14"/>
      <c r="B173" s="248"/>
      <c r="C173" s="249"/>
      <c r="D173" s="232" t="s">
        <v>222</v>
      </c>
      <c r="E173" s="250" t="s">
        <v>22</v>
      </c>
      <c r="F173" s="251" t="s">
        <v>331</v>
      </c>
      <c r="G173" s="249"/>
      <c r="H173" s="252">
        <v>36.887999999999998</v>
      </c>
      <c r="I173" s="253"/>
      <c r="J173" s="253"/>
      <c r="K173" s="249"/>
      <c r="L173" s="249"/>
      <c r="M173" s="254"/>
      <c r="N173" s="255"/>
      <c r="O173" s="256"/>
      <c r="P173" s="256"/>
      <c r="Q173" s="256"/>
      <c r="R173" s="256"/>
      <c r="S173" s="256"/>
      <c r="T173" s="256"/>
      <c r="U173" s="256"/>
      <c r="V173" s="256"/>
      <c r="W173" s="256"/>
      <c r="X173" s="257"/>
      <c r="Y173" s="14"/>
      <c r="Z173" s="14"/>
      <c r="AA173" s="14"/>
      <c r="AB173" s="14"/>
      <c r="AC173" s="14"/>
      <c r="AD173" s="14"/>
      <c r="AE173" s="14"/>
      <c r="AT173" s="258" t="s">
        <v>222</v>
      </c>
      <c r="AU173" s="258" t="s">
        <v>86</v>
      </c>
      <c r="AV173" s="14" t="s">
        <v>218</v>
      </c>
      <c r="AW173" s="14" t="s">
        <v>5</v>
      </c>
      <c r="AX173" s="14" t="s">
        <v>84</v>
      </c>
      <c r="AY173" s="258" t="s">
        <v>211</v>
      </c>
    </row>
    <row r="174" s="2" customFormat="1" ht="21.75" customHeight="1">
      <c r="A174" s="40"/>
      <c r="B174" s="41"/>
      <c r="C174" s="259" t="s">
        <v>8</v>
      </c>
      <c r="D174" s="259" t="s">
        <v>452</v>
      </c>
      <c r="E174" s="260" t="s">
        <v>4154</v>
      </c>
      <c r="F174" s="261" t="s">
        <v>4155</v>
      </c>
      <c r="G174" s="262" t="s">
        <v>497</v>
      </c>
      <c r="H174" s="263">
        <v>4</v>
      </c>
      <c r="I174" s="264"/>
      <c r="J174" s="265"/>
      <c r="K174" s="266">
        <f>ROUND(P174*H174,2)</f>
        <v>0</v>
      </c>
      <c r="L174" s="261" t="s">
        <v>22</v>
      </c>
      <c r="M174" s="267"/>
      <c r="N174" s="268" t="s">
        <v>22</v>
      </c>
      <c r="O174" s="226" t="s">
        <v>46</v>
      </c>
      <c r="P174" s="227">
        <f>I174+J174</f>
        <v>0</v>
      </c>
      <c r="Q174" s="227">
        <f>ROUND(I174*H174,2)</f>
        <v>0</v>
      </c>
      <c r="R174" s="227">
        <f>ROUND(J174*H174,2)</f>
        <v>0</v>
      </c>
      <c r="S174" s="86"/>
      <c r="T174" s="228">
        <f>S174*H174</f>
        <v>0</v>
      </c>
      <c r="U174" s="228">
        <v>0</v>
      </c>
      <c r="V174" s="228">
        <f>U174*H174</f>
        <v>0</v>
      </c>
      <c r="W174" s="228">
        <v>0</v>
      </c>
      <c r="X174" s="229">
        <f>W174*H174</f>
        <v>0</v>
      </c>
      <c r="Y174" s="40"/>
      <c r="Z174" s="40"/>
      <c r="AA174" s="40"/>
      <c r="AB174" s="40"/>
      <c r="AC174" s="40"/>
      <c r="AD174" s="40"/>
      <c r="AE174" s="40"/>
      <c r="AR174" s="230" t="s">
        <v>402</v>
      </c>
      <c r="AT174" s="230" t="s">
        <v>452</v>
      </c>
      <c r="AU174" s="230" t="s">
        <v>86</v>
      </c>
      <c r="AY174" s="19" t="s">
        <v>211</v>
      </c>
      <c r="BE174" s="231">
        <f>IF(O174="základní",K174,0)</f>
        <v>0</v>
      </c>
      <c r="BF174" s="231">
        <f>IF(O174="snížená",K174,0)</f>
        <v>0</v>
      </c>
      <c r="BG174" s="231">
        <f>IF(O174="zákl. přenesená",K174,0)</f>
        <v>0</v>
      </c>
      <c r="BH174" s="231">
        <f>IF(O174="sníž. přenesená",K174,0)</f>
        <v>0</v>
      </c>
      <c r="BI174" s="231">
        <f>IF(O174="nulová",K174,0)</f>
        <v>0</v>
      </c>
      <c r="BJ174" s="19" t="s">
        <v>84</v>
      </c>
      <c r="BK174" s="231">
        <f>ROUND(P174*H174,2)</f>
        <v>0</v>
      </c>
      <c r="BL174" s="19" t="s">
        <v>302</v>
      </c>
      <c r="BM174" s="230" t="s">
        <v>4156</v>
      </c>
    </row>
    <row r="175" s="2" customFormat="1">
      <c r="A175" s="40"/>
      <c r="B175" s="41"/>
      <c r="C175" s="42"/>
      <c r="D175" s="232" t="s">
        <v>220</v>
      </c>
      <c r="E175" s="42"/>
      <c r="F175" s="233" t="s">
        <v>4155</v>
      </c>
      <c r="G175" s="42"/>
      <c r="H175" s="42"/>
      <c r="I175" s="234"/>
      <c r="J175" s="234"/>
      <c r="K175" s="42"/>
      <c r="L175" s="42"/>
      <c r="M175" s="46"/>
      <c r="N175" s="235"/>
      <c r="O175" s="236"/>
      <c r="P175" s="86"/>
      <c r="Q175" s="86"/>
      <c r="R175" s="86"/>
      <c r="S175" s="86"/>
      <c r="T175" s="86"/>
      <c r="U175" s="86"/>
      <c r="V175" s="86"/>
      <c r="W175" s="86"/>
      <c r="X175" s="87"/>
      <c r="Y175" s="40"/>
      <c r="Z175" s="40"/>
      <c r="AA175" s="40"/>
      <c r="AB175" s="40"/>
      <c r="AC175" s="40"/>
      <c r="AD175" s="40"/>
      <c r="AE175" s="40"/>
      <c r="AT175" s="19" t="s">
        <v>220</v>
      </c>
      <c r="AU175" s="19" t="s">
        <v>86</v>
      </c>
    </row>
    <row r="176" s="13" customFormat="1">
      <c r="A176" s="13"/>
      <c r="B176" s="237"/>
      <c r="C176" s="238"/>
      <c r="D176" s="232" t="s">
        <v>222</v>
      </c>
      <c r="E176" s="239" t="s">
        <v>22</v>
      </c>
      <c r="F176" s="240" t="s">
        <v>4157</v>
      </c>
      <c r="G176" s="238"/>
      <c r="H176" s="241">
        <v>4</v>
      </c>
      <c r="I176" s="242"/>
      <c r="J176" s="242"/>
      <c r="K176" s="238"/>
      <c r="L176" s="238"/>
      <c r="M176" s="243"/>
      <c r="N176" s="244"/>
      <c r="O176" s="245"/>
      <c r="P176" s="245"/>
      <c r="Q176" s="245"/>
      <c r="R176" s="245"/>
      <c r="S176" s="245"/>
      <c r="T176" s="245"/>
      <c r="U176" s="245"/>
      <c r="V176" s="245"/>
      <c r="W176" s="245"/>
      <c r="X176" s="246"/>
      <c r="Y176" s="13"/>
      <c r="Z176" s="13"/>
      <c r="AA176" s="13"/>
      <c r="AB176" s="13"/>
      <c r="AC176" s="13"/>
      <c r="AD176" s="13"/>
      <c r="AE176" s="13"/>
      <c r="AT176" s="247" t="s">
        <v>222</v>
      </c>
      <c r="AU176" s="247" t="s">
        <v>86</v>
      </c>
      <c r="AV176" s="13" t="s">
        <v>86</v>
      </c>
      <c r="AW176" s="13" t="s">
        <v>5</v>
      </c>
      <c r="AX176" s="13" t="s">
        <v>84</v>
      </c>
      <c r="AY176" s="247" t="s">
        <v>211</v>
      </c>
    </row>
    <row r="177" s="2" customFormat="1" ht="21.75" customHeight="1">
      <c r="A177" s="40"/>
      <c r="B177" s="41"/>
      <c r="C177" s="259" t="s">
        <v>337</v>
      </c>
      <c r="D177" s="259" t="s">
        <v>452</v>
      </c>
      <c r="E177" s="260" t="s">
        <v>4158</v>
      </c>
      <c r="F177" s="261" t="s">
        <v>4159</v>
      </c>
      <c r="G177" s="262" t="s">
        <v>497</v>
      </c>
      <c r="H177" s="263">
        <v>4</v>
      </c>
      <c r="I177" s="264"/>
      <c r="J177" s="265"/>
      <c r="K177" s="266">
        <f>ROUND(P177*H177,2)</f>
        <v>0</v>
      </c>
      <c r="L177" s="261" t="s">
        <v>22</v>
      </c>
      <c r="M177" s="267"/>
      <c r="N177" s="268" t="s">
        <v>22</v>
      </c>
      <c r="O177" s="226" t="s">
        <v>46</v>
      </c>
      <c r="P177" s="227">
        <f>I177+J177</f>
        <v>0</v>
      </c>
      <c r="Q177" s="227">
        <f>ROUND(I177*H177,2)</f>
        <v>0</v>
      </c>
      <c r="R177" s="227">
        <f>ROUND(J177*H177,2)</f>
        <v>0</v>
      </c>
      <c r="S177" s="86"/>
      <c r="T177" s="228">
        <f>S177*H177</f>
        <v>0</v>
      </c>
      <c r="U177" s="228">
        <v>0</v>
      </c>
      <c r="V177" s="228">
        <f>U177*H177</f>
        <v>0</v>
      </c>
      <c r="W177" s="228">
        <v>0</v>
      </c>
      <c r="X177" s="229">
        <f>W177*H177</f>
        <v>0</v>
      </c>
      <c r="Y177" s="40"/>
      <c r="Z177" s="40"/>
      <c r="AA177" s="40"/>
      <c r="AB177" s="40"/>
      <c r="AC177" s="40"/>
      <c r="AD177" s="40"/>
      <c r="AE177" s="40"/>
      <c r="AR177" s="230" t="s">
        <v>402</v>
      </c>
      <c r="AT177" s="230" t="s">
        <v>452</v>
      </c>
      <c r="AU177" s="230" t="s">
        <v>86</v>
      </c>
      <c r="AY177" s="19" t="s">
        <v>211</v>
      </c>
      <c r="BE177" s="231">
        <f>IF(O177="základní",K177,0)</f>
        <v>0</v>
      </c>
      <c r="BF177" s="231">
        <f>IF(O177="snížená",K177,0)</f>
        <v>0</v>
      </c>
      <c r="BG177" s="231">
        <f>IF(O177="zákl. přenesená",K177,0)</f>
        <v>0</v>
      </c>
      <c r="BH177" s="231">
        <f>IF(O177="sníž. přenesená",K177,0)</f>
        <v>0</v>
      </c>
      <c r="BI177" s="231">
        <f>IF(O177="nulová",K177,0)</f>
        <v>0</v>
      </c>
      <c r="BJ177" s="19" t="s">
        <v>84</v>
      </c>
      <c r="BK177" s="231">
        <f>ROUND(P177*H177,2)</f>
        <v>0</v>
      </c>
      <c r="BL177" s="19" t="s">
        <v>302</v>
      </c>
      <c r="BM177" s="230" t="s">
        <v>4160</v>
      </c>
    </row>
    <row r="178" s="2" customFormat="1">
      <c r="A178" s="40"/>
      <c r="B178" s="41"/>
      <c r="C178" s="42"/>
      <c r="D178" s="232" t="s">
        <v>220</v>
      </c>
      <c r="E178" s="42"/>
      <c r="F178" s="233" t="s">
        <v>4159</v>
      </c>
      <c r="G178" s="42"/>
      <c r="H178" s="42"/>
      <c r="I178" s="234"/>
      <c r="J178" s="234"/>
      <c r="K178" s="42"/>
      <c r="L178" s="42"/>
      <c r="M178" s="46"/>
      <c r="N178" s="235"/>
      <c r="O178" s="236"/>
      <c r="P178" s="86"/>
      <c r="Q178" s="86"/>
      <c r="R178" s="86"/>
      <c r="S178" s="86"/>
      <c r="T178" s="86"/>
      <c r="U178" s="86"/>
      <c r="V178" s="86"/>
      <c r="W178" s="86"/>
      <c r="X178" s="87"/>
      <c r="Y178" s="40"/>
      <c r="Z178" s="40"/>
      <c r="AA178" s="40"/>
      <c r="AB178" s="40"/>
      <c r="AC178" s="40"/>
      <c r="AD178" s="40"/>
      <c r="AE178" s="40"/>
      <c r="AT178" s="19" t="s">
        <v>220</v>
      </c>
      <c r="AU178" s="19" t="s">
        <v>86</v>
      </c>
    </row>
    <row r="179" s="13" customFormat="1">
      <c r="A179" s="13"/>
      <c r="B179" s="237"/>
      <c r="C179" s="238"/>
      <c r="D179" s="232" t="s">
        <v>222</v>
      </c>
      <c r="E179" s="239" t="s">
        <v>22</v>
      </c>
      <c r="F179" s="240" t="s">
        <v>4157</v>
      </c>
      <c r="G179" s="238"/>
      <c r="H179" s="241">
        <v>4</v>
      </c>
      <c r="I179" s="242"/>
      <c r="J179" s="242"/>
      <c r="K179" s="238"/>
      <c r="L179" s="238"/>
      <c r="M179" s="243"/>
      <c r="N179" s="244"/>
      <c r="O179" s="245"/>
      <c r="P179" s="245"/>
      <c r="Q179" s="245"/>
      <c r="R179" s="245"/>
      <c r="S179" s="245"/>
      <c r="T179" s="245"/>
      <c r="U179" s="245"/>
      <c r="V179" s="245"/>
      <c r="W179" s="245"/>
      <c r="X179" s="246"/>
      <c r="Y179" s="13"/>
      <c r="Z179" s="13"/>
      <c r="AA179" s="13"/>
      <c r="AB179" s="13"/>
      <c r="AC179" s="13"/>
      <c r="AD179" s="13"/>
      <c r="AE179" s="13"/>
      <c r="AT179" s="247" t="s">
        <v>222</v>
      </c>
      <c r="AU179" s="247" t="s">
        <v>86</v>
      </c>
      <c r="AV179" s="13" t="s">
        <v>86</v>
      </c>
      <c r="AW179" s="13" t="s">
        <v>5</v>
      </c>
      <c r="AX179" s="13" t="s">
        <v>84</v>
      </c>
      <c r="AY179" s="247" t="s">
        <v>211</v>
      </c>
    </row>
    <row r="180" s="2" customFormat="1" ht="24.15" customHeight="1">
      <c r="A180" s="40"/>
      <c r="B180" s="41"/>
      <c r="C180" s="218" t="s">
        <v>342</v>
      </c>
      <c r="D180" s="218" t="s">
        <v>213</v>
      </c>
      <c r="E180" s="219" t="s">
        <v>3825</v>
      </c>
      <c r="F180" s="220" t="s">
        <v>3826</v>
      </c>
      <c r="G180" s="221" t="s">
        <v>497</v>
      </c>
      <c r="H180" s="222">
        <v>8</v>
      </c>
      <c r="I180" s="223"/>
      <c r="J180" s="223"/>
      <c r="K180" s="224">
        <f>ROUND(P180*H180,2)</f>
        <v>0</v>
      </c>
      <c r="L180" s="220" t="s">
        <v>217</v>
      </c>
      <c r="M180" s="46"/>
      <c r="N180" s="225" t="s">
        <v>22</v>
      </c>
      <c r="O180" s="226" t="s">
        <v>46</v>
      </c>
      <c r="P180" s="227">
        <f>I180+J180</f>
        <v>0</v>
      </c>
      <c r="Q180" s="227">
        <f>ROUND(I180*H180,2)</f>
        <v>0</v>
      </c>
      <c r="R180" s="227">
        <f>ROUND(J180*H180,2)</f>
        <v>0</v>
      </c>
      <c r="S180" s="86"/>
      <c r="T180" s="228">
        <f>S180*H180</f>
        <v>0</v>
      </c>
      <c r="U180" s="228">
        <v>0</v>
      </c>
      <c r="V180" s="228">
        <f>U180*H180</f>
        <v>0</v>
      </c>
      <c r="W180" s="228">
        <v>0</v>
      </c>
      <c r="X180" s="229">
        <f>W180*H180</f>
        <v>0</v>
      </c>
      <c r="Y180" s="40"/>
      <c r="Z180" s="40"/>
      <c r="AA180" s="40"/>
      <c r="AB180" s="40"/>
      <c r="AC180" s="40"/>
      <c r="AD180" s="40"/>
      <c r="AE180" s="40"/>
      <c r="AR180" s="230" t="s">
        <v>302</v>
      </c>
      <c r="AT180" s="230" t="s">
        <v>213</v>
      </c>
      <c r="AU180" s="230" t="s">
        <v>86</v>
      </c>
      <c r="AY180" s="19" t="s">
        <v>211</v>
      </c>
      <c r="BE180" s="231">
        <f>IF(O180="základní",K180,0)</f>
        <v>0</v>
      </c>
      <c r="BF180" s="231">
        <f>IF(O180="snížená",K180,0)</f>
        <v>0</v>
      </c>
      <c r="BG180" s="231">
        <f>IF(O180="zákl. přenesená",K180,0)</f>
        <v>0</v>
      </c>
      <c r="BH180" s="231">
        <f>IF(O180="sníž. přenesená",K180,0)</f>
        <v>0</v>
      </c>
      <c r="BI180" s="231">
        <f>IF(O180="nulová",K180,0)</f>
        <v>0</v>
      </c>
      <c r="BJ180" s="19" t="s">
        <v>84</v>
      </c>
      <c r="BK180" s="231">
        <f>ROUND(P180*H180,2)</f>
        <v>0</v>
      </c>
      <c r="BL180" s="19" t="s">
        <v>302</v>
      </c>
      <c r="BM180" s="230" t="s">
        <v>4161</v>
      </c>
    </row>
    <row r="181" s="2" customFormat="1">
      <c r="A181" s="40"/>
      <c r="B181" s="41"/>
      <c r="C181" s="42"/>
      <c r="D181" s="232" t="s">
        <v>220</v>
      </c>
      <c r="E181" s="42"/>
      <c r="F181" s="233" t="s">
        <v>3828</v>
      </c>
      <c r="G181" s="42"/>
      <c r="H181" s="42"/>
      <c r="I181" s="234"/>
      <c r="J181" s="234"/>
      <c r="K181" s="42"/>
      <c r="L181" s="42"/>
      <c r="M181" s="46"/>
      <c r="N181" s="235"/>
      <c r="O181" s="236"/>
      <c r="P181" s="86"/>
      <c r="Q181" s="86"/>
      <c r="R181" s="86"/>
      <c r="S181" s="86"/>
      <c r="T181" s="86"/>
      <c r="U181" s="86"/>
      <c r="V181" s="86"/>
      <c r="W181" s="86"/>
      <c r="X181" s="87"/>
      <c r="Y181" s="40"/>
      <c r="Z181" s="40"/>
      <c r="AA181" s="40"/>
      <c r="AB181" s="40"/>
      <c r="AC181" s="40"/>
      <c r="AD181" s="40"/>
      <c r="AE181" s="40"/>
      <c r="AT181" s="19" t="s">
        <v>220</v>
      </c>
      <c r="AU181" s="19" t="s">
        <v>86</v>
      </c>
    </row>
    <row r="182" s="13" customFormat="1">
      <c r="A182" s="13"/>
      <c r="B182" s="237"/>
      <c r="C182" s="238"/>
      <c r="D182" s="232" t="s">
        <v>222</v>
      </c>
      <c r="E182" s="239" t="s">
        <v>22</v>
      </c>
      <c r="F182" s="240" t="s">
        <v>4162</v>
      </c>
      <c r="G182" s="238"/>
      <c r="H182" s="241">
        <v>8</v>
      </c>
      <c r="I182" s="242"/>
      <c r="J182" s="242"/>
      <c r="K182" s="238"/>
      <c r="L182" s="238"/>
      <c r="M182" s="243"/>
      <c r="N182" s="244"/>
      <c r="O182" s="245"/>
      <c r="P182" s="245"/>
      <c r="Q182" s="245"/>
      <c r="R182" s="245"/>
      <c r="S182" s="245"/>
      <c r="T182" s="245"/>
      <c r="U182" s="245"/>
      <c r="V182" s="245"/>
      <c r="W182" s="245"/>
      <c r="X182" s="246"/>
      <c r="Y182" s="13"/>
      <c r="Z182" s="13"/>
      <c r="AA182" s="13"/>
      <c r="AB182" s="13"/>
      <c r="AC182" s="13"/>
      <c r="AD182" s="13"/>
      <c r="AE182" s="13"/>
      <c r="AT182" s="247" t="s">
        <v>222</v>
      </c>
      <c r="AU182" s="247" t="s">
        <v>86</v>
      </c>
      <c r="AV182" s="13" t="s">
        <v>86</v>
      </c>
      <c r="AW182" s="13" t="s">
        <v>5</v>
      </c>
      <c r="AX182" s="13" t="s">
        <v>77</v>
      </c>
      <c r="AY182" s="247" t="s">
        <v>211</v>
      </c>
    </row>
    <row r="183" s="14" customFormat="1">
      <c r="A183" s="14"/>
      <c r="B183" s="248"/>
      <c r="C183" s="249"/>
      <c r="D183" s="232" t="s">
        <v>222</v>
      </c>
      <c r="E183" s="250" t="s">
        <v>22</v>
      </c>
      <c r="F183" s="251" t="s">
        <v>331</v>
      </c>
      <c r="G183" s="249"/>
      <c r="H183" s="252">
        <v>8</v>
      </c>
      <c r="I183" s="253"/>
      <c r="J183" s="253"/>
      <c r="K183" s="249"/>
      <c r="L183" s="249"/>
      <c r="M183" s="254"/>
      <c r="N183" s="255"/>
      <c r="O183" s="256"/>
      <c r="P183" s="256"/>
      <c r="Q183" s="256"/>
      <c r="R183" s="256"/>
      <c r="S183" s="256"/>
      <c r="T183" s="256"/>
      <c r="U183" s="256"/>
      <c r="V183" s="256"/>
      <c r="W183" s="256"/>
      <c r="X183" s="257"/>
      <c r="Y183" s="14"/>
      <c r="Z183" s="14"/>
      <c r="AA183" s="14"/>
      <c r="AB183" s="14"/>
      <c r="AC183" s="14"/>
      <c r="AD183" s="14"/>
      <c r="AE183" s="14"/>
      <c r="AT183" s="258" t="s">
        <v>222</v>
      </c>
      <c r="AU183" s="258" t="s">
        <v>86</v>
      </c>
      <c r="AV183" s="14" t="s">
        <v>218</v>
      </c>
      <c r="AW183" s="14" t="s">
        <v>5</v>
      </c>
      <c r="AX183" s="14" t="s">
        <v>84</v>
      </c>
      <c r="AY183" s="258" t="s">
        <v>211</v>
      </c>
    </row>
    <row r="184" s="2" customFormat="1" ht="24.15" customHeight="1">
      <c r="A184" s="40"/>
      <c r="B184" s="41"/>
      <c r="C184" s="259" t="s">
        <v>349</v>
      </c>
      <c r="D184" s="259" t="s">
        <v>452</v>
      </c>
      <c r="E184" s="260" t="s">
        <v>4163</v>
      </c>
      <c r="F184" s="261" t="s">
        <v>4164</v>
      </c>
      <c r="G184" s="262" t="s">
        <v>345</v>
      </c>
      <c r="H184" s="263">
        <v>10.6</v>
      </c>
      <c r="I184" s="264"/>
      <c r="J184" s="265"/>
      <c r="K184" s="266">
        <f>ROUND(P184*H184,2)</f>
        <v>0</v>
      </c>
      <c r="L184" s="261" t="s">
        <v>217</v>
      </c>
      <c r="M184" s="267"/>
      <c r="N184" s="268" t="s">
        <v>22</v>
      </c>
      <c r="O184" s="226" t="s">
        <v>46</v>
      </c>
      <c r="P184" s="227">
        <f>I184+J184</f>
        <v>0</v>
      </c>
      <c r="Q184" s="227">
        <f>ROUND(I184*H184,2)</f>
        <v>0</v>
      </c>
      <c r="R184" s="227">
        <f>ROUND(J184*H184,2)</f>
        <v>0</v>
      </c>
      <c r="S184" s="86"/>
      <c r="T184" s="228">
        <f>S184*H184</f>
        <v>0</v>
      </c>
      <c r="U184" s="228">
        <v>0.0060000000000000001</v>
      </c>
      <c r="V184" s="228">
        <f>U184*H184</f>
        <v>0.063600000000000004</v>
      </c>
      <c r="W184" s="228">
        <v>0</v>
      </c>
      <c r="X184" s="229">
        <f>W184*H184</f>
        <v>0</v>
      </c>
      <c r="Y184" s="40"/>
      <c r="Z184" s="40"/>
      <c r="AA184" s="40"/>
      <c r="AB184" s="40"/>
      <c r="AC184" s="40"/>
      <c r="AD184" s="40"/>
      <c r="AE184" s="40"/>
      <c r="AR184" s="230" t="s">
        <v>402</v>
      </c>
      <c r="AT184" s="230" t="s">
        <v>452</v>
      </c>
      <c r="AU184" s="230" t="s">
        <v>86</v>
      </c>
      <c r="AY184" s="19" t="s">
        <v>211</v>
      </c>
      <c r="BE184" s="231">
        <f>IF(O184="základní",K184,0)</f>
        <v>0</v>
      </c>
      <c r="BF184" s="231">
        <f>IF(O184="snížená",K184,0)</f>
        <v>0</v>
      </c>
      <c r="BG184" s="231">
        <f>IF(O184="zákl. přenesená",K184,0)</f>
        <v>0</v>
      </c>
      <c r="BH184" s="231">
        <f>IF(O184="sníž. přenesená",K184,0)</f>
        <v>0</v>
      </c>
      <c r="BI184" s="231">
        <f>IF(O184="nulová",K184,0)</f>
        <v>0</v>
      </c>
      <c r="BJ184" s="19" t="s">
        <v>84</v>
      </c>
      <c r="BK184" s="231">
        <f>ROUND(P184*H184,2)</f>
        <v>0</v>
      </c>
      <c r="BL184" s="19" t="s">
        <v>302</v>
      </c>
      <c r="BM184" s="230" t="s">
        <v>4165</v>
      </c>
    </row>
    <row r="185" s="2" customFormat="1">
      <c r="A185" s="40"/>
      <c r="B185" s="41"/>
      <c r="C185" s="42"/>
      <c r="D185" s="232" t="s">
        <v>220</v>
      </c>
      <c r="E185" s="42"/>
      <c r="F185" s="233" t="s">
        <v>4164</v>
      </c>
      <c r="G185" s="42"/>
      <c r="H185" s="42"/>
      <c r="I185" s="234"/>
      <c r="J185" s="234"/>
      <c r="K185" s="42"/>
      <c r="L185" s="42"/>
      <c r="M185" s="46"/>
      <c r="N185" s="235"/>
      <c r="O185" s="236"/>
      <c r="P185" s="86"/>
      <c r="Q185" s="86"/>
      <c r="R185" s="86"/>
      <c r="S185" s="86"/>
      <c r="T185" s="86"/>
      <c r="U185" s="86"/>
      <c r="V185" s="86"/>
      <c r="W185" s="86"/>
      <c r="X185" s="87"/>
      <c r="Y185" s="40"/>
      <c r="Z185" s="40"/>
      <c r="AA185" s="40"/>
      <c r="AB185" s="40"/>
      <c r="AC185" s="40"/>
      <c r="AD185" s="40"/>
      <c r="AE185" s="40"/>
      <c r="AT185" s="19" t="s">
        <v>220</v>
      </c>
      <c r="AU185" s="19" t="s">
        <v>86</v>
      </c>
    </row>
    <row r="186" s="13" customFormat="1">
      <c r="A186" s="13"/>
      <c r="B186" s="237"/>
      <c r="C186" s="238"/>
      <c r="D186" s="232" t="s">
        <v>222</v>
      </c>
      <c r="E186" s="239" t="s">
        <v>22</v>
      </c>
      <c r="F186" s="240" t="s">
        <v>4143</v>
      </c>
      <c r="G186" s="238"/>
      <c r="H186" s="241">
        <v>10.6</v>
      </c>
      <c r="I186" s="242"/>
      <c r="J186" s="242"/>
      <c r="K186" s="238"/>
      <c r="L186" s="238"/>
      <c r="M186" s="243"/>
      <c r="N186" s="244"/>
      <c r="O186" s="245"/>
      <c r="P186" s="245"/>
      <c r="Q186" s="245"/>
      <c r="R186" s="245"/>
      <c r="S186" s="245"/>
      <c r="T186" s="245"/>
      <c r="U186" s="245"/>
      <c r="V186" s="245"/>
      <c r="W186" s="245"/>
      <c r="X186" s="246"/>
      <c r="Y186" s="13"/>
      <c r="Z186" s="13"/>
      <c r="AA186" s="13"/>
      <c r="AB186" s="13"/>
      <c r="AC186" s="13"/>
      <c r="AD186" s="13"/>
      <c r="AE186" s="13"/>
      <c r="AT186" s="247" t="s">
        <v>222</v>
      </c>
      <c r="AU186" s="247" t="s">
        <v>86</v>
      </c>
      <c r="AV186" s="13" t="s">
        <v>86</v>
      </c>
      <c r="AW186" s="13" t="s">
        <v>5</v>
      </c>
      <c r="AX186" s="13" t="s">
        <v>77</v>
      </c>
      <c r="AY186" s="247" t="s">
        <v>211</v>
      </c>
    </row>
    <row r="187" s="14" customFormat="1">
      <c r="A187" s="14"/>
      <c r="B187" s="248"/>
      <c r="C187" s="249"/>
      <c r="D187" s="232" t="s">
        <v>222</v>
      </c>
      <c r="E187" s="250" t="s">
        <v>22</v>
      </c>
      <c r="F187" s="251" t="s">
        <v>331</v>
      </c>
      <c r="G187" s="249"/>
      <c r="H187" s="252">
        <v>10.6</v>
      </c>
      <c r="I187" s="253"/>
      <c r="J187" s="253"/>
      <c r="K187" s="249"/>
      <c r="L187" s="249"/>
      <c r="M187" s="254"/>
      <c r="N187" s="255"/>
      <c r="O187" s="256"/>
      <c r="P187" s="256"/>
      <c r="Q187" s="256"/>
      <c r="R187" s="256"/>
      <c r="S187" s="256"/>
      <c r="T187" s="256"/>
      <c r="U187" s="256"/>
      <c r="V187" s="256"/>
      <c r="W187" s="256"/>
      <c r="X187" s="257"/>
      <c r="Y187" s="14"/>
      <c r="Z187" s="14"/>
      <c r="AA187" s="14"/>
      <c r="AB187" s="14"/>
      <c r="AC187" s="14"/>
      <c r="AD187" s="14"/>
      <c r="AE187" s="14"/>
      <c r="AT187" s="258" t="s">
        <v>222</v>
      </c>
      <c r="AU187" s="258" t="s">
        <v>86</v>
      </c>
      <c r="AV187" s="14" t="s">
        <v>218</v>
      </c>
      <c r="AW187" s="14" t="s">
        <v>5</v>
      </c>
      <c r="AX187" s="14" t="s">
        <v>84</v>
      </c>
      <c r="AY187" s="258" t="s">
        <v>211</v>
      </c>
    </row>
    <row r="188" s="2" customFormat="1" ht="24.15" customHeight="1">
      <c r="A188" s="40"/>
      <c r="B188" s="41"/>
      <c r="C188" s="259" t="s">
        <v>356</v>
      </c>
      <c r="D188" s="259" t="s">
        <v>452</v>
      </c>
      <c r="E188" s="260" t="s">
        <v>3832</v>
      </c>
      <c r="F188" s="261" t="s">
        <v>3833</v>
      </c>
      <c r="G188" s="262" t="s">
        <v>497</v>
      </c>
      <c r="H188" s="263">
        <v>16</v>
      </c>
      <c r="I188" s="264"/>
      <c r="J188" s="265"/>
      <c r="K188" s="266">
        <f>ROUND(P188*H188,2)</f>
        <v>0</v>
      </c>
      <c r="L188" s="261" t="s">
        <v>217</v>
      </c>
      <c r="M188" s="267"/>
      <c r="N188" s="268" t="s">
        <v>22</v>
      </c>
      <c r="O188" s="226" t="s">
        <v>46</v>
      </c>
      <c r="P188" s="227">
        <f>I188+J188</f>
        <v>0</v>
      </c>
      <c r="Q188" s="227">
        <f>ROUND(I188*H188,2)</f>
        <v>0</v>
      </c>
      <c r="R188" s="227">
        <f>ROUND(J188*H188,2)</f>
        <v>0</v>
      </c>
      <c r="S188" s="86"/>
      <c r="T188" s="228">
        <f>S188*H188</f>
        <v>0</v>
      </c>
      <c r="U188" s="228">
        <v>6.0000000000000002E-05</v>
      </c>
      <c r="V188" s="228">
        <f>U188*H188</f>
        <v>0.00096000000000000002</v>
      </c>
      <c r="W188" s="228">
        <v>0</v>
      </c>
      <c r="X188" s="229">
        <f>W188*H188</f>
        <v>0</v>
      </c>
      <c r="Y188" s="40"/>
      <c r="Z188" s="40"/>
      <c r="AA188" s="40"/>
      <c r="AB188" s="40"/>
      <c r="AC188" s="40"/>
      <c r="AD188" s="40"/>
      <c r="AE188" s="40"/>
      <c r="AR188" s="230" t="s">
        <v>402</v>
      </c>
      <c r="AT188" s="230" t="s">
        <v>452</v>
      </c>
      <c r="AU188" s="230" t="s">
        <v>86</v>
      </c>
      <c r="AY188" s="19" t="s">
        <v>211</v>
      </c>
      <c r="BE188" s="231">
        <f>IF(O188="základní",K188,0)</f>
        <v>0</v>
      </c>
      <c r="BF188" s="231">
        <f>IF(O188="snížená",K188,0)</f>
        <v>0</v>
      </c>
      <c r="BG188" s="231">
        <f>IF(O188="zákl. přenesená",K188,0)</f>
        <v>0</v>
      </c>
      <c r="BH188" s="231">
        <f>IF(O188="sníž. přenesená",K188,0)</f>
        <v>0</v>
      </c>
      <c r="BI188" s="231">
        <f>IF(O188="nulová",K188,0)</f>
        <v>0</v>
      </c>
      <c r="BJ188" s="19" t="s">
        <v>84</v>
      </c>
      <c r="BK188" s="231">
        <f>ROUND(P188*H188,2)</f>
        <v>0</v>
      </c>
      <c r="BL188" s="19" t="s">
        <v>302</v>
      </c>
      <c r="BM188" s="230" t="s">
        <v>4166</v>
      </c>
    </row>
    <row r="189" s="2" customFormat="1">
      <c r="A189" s="40"/>
      <c r="B189" s="41"/>
      <c r="C189" s="42"/>
      <c r="D189" s="232" t="s">
        <v>220</v>
      </c>
      <c r="E189" s="42"/>
      <c r="F189" s="233" t="s">
        <v>3833</v>
      </c>
      <c r="G189" s="42"/>
      <c r="H189" s="42"/>
      <c r="I189" s="234"/>
      <c r="J189" s="234"/>
      <c r="K189" s="42"/>
      <c r="L189" s="42"/>
      <c r="M189" s="46"/>
      <c r="N189" s="235"/>
      <c r="O189" s="236"/>
      <c r="P189" s="86"/>
      <c r="Q189" s="86"/>
      <c r="R189" s="86"/>
      <c r="S189" s="86"/>
      <c r="T189" s="86"/>
      <c r="U189" s="86"/>
      <c r="V189" s="86"/>
      <c r="W189" s="86"/>
      <c r="X189" s="87"/>
      <c r="Y189" s="40"/>
      <c r="Z189" s="40"/>
      <c r="AA189" s="40"/>
      <c r="AB189" s="40"/>
      <c r="AC189" s="40"/>
      <c r="AD189" s="40"/>
      <c r="AE189" s="40"/>
      <c r="AT189" s="19" t="s">
        <v>220</v>
      </c>
      <c r="AU189" s="19" t="s">
        <v>86</v>
      </c>
    </row>
    <row r="190" s="13" customFormat="1">
      <c r="A190" s="13"/>
      <c r="B190" s="237"/>
      <c r="C190" s="238"/>
      <c r="D190" s="232" t="s">
        <v>222</v>
      </c>
      <c r="E190" s="239" t="s">
        <v>22</v>
      </c>
      <c r="F190" s="240" t="s">
        <v>4147</v>
      </c>
      <c r="G190" s="238"/>
      <c r="H190" s="241">
        <v>16</v>
      </c>
      <c r="I190" s="242"/>
      <c r="J190" s="242"/>
      <c r="K190" s="238"/>
      <c r="L190" s="238"/>
      <c r="M190" s="243"/>
      <c r="N190" s="244"/>
      <c r="O190" s="245"/>
      <c r="P190" s="245"/>
      <c r="Q190" s="245"/>
      <c r="R190" s="245"/>
      <c r="S190" s="245"/>
      <c r="T190" s="245"/>
      <c r="U190" s="245"/>
      <c r="V190" s="245"/>
      <c r="W190" s="245"/>
      <c r="X190" s="246"/>
      <c r="Y190" s="13"/>
      <c r="Z190" s="13"/>
      <c r="AA190" s="13"/>
      <c r="AB190" s="13"/>
      <c r="AC190" s="13"/>
      <c r="AD190" s="13"/>
      <c r="AE190" s="13"/>
      <c r="AT190" s="247" t="s">
        <v>222</v>
      </c>
      <c r="AU190" s="247" t="s">
        <v>86</v>
      </c>
      <c r="AV190" s="13" t="s">
        <v>86</v>
      </c>
      <c r="AW190" s="13" t="s">
        <v>5</v>
      </c>
      <c r="AX190" s="13" t="s">
        <v>77</v>
      </c>
      <c r="AY190" s="247" t="s">
        <v>211</v>
      </c>
    </row>
    <row r="191" s="14" customFormat="1">
      <c r="A191" s="14"/>
      <c r="B191" s="248"/>
      <c r="C191" s="249"/>
      <c r="D191" s="232" t="s">
        <v>222</v>
      </c>
      <c r="E191" s="250" t="s">
        <v>22</v>
      </c>
      <c r="F191" s="251" t="s">
        <v>331</v>
      </c>
      <c r="G191" s="249"/>
      <c r="H191" s="252">
        <v>16</v>
      </c>
      <c r="I191" s="253"/>
      <c r="J191" s="253"/>
      <c r="K191" s="249"/>
      <c r="L191" s="249"/>
      <c r="M191" s="254"/>
      <c r="N191" s="255"/>
      <c r="O191" s="256"/>
      <c r="P191" s="256"/>
      <c r="Q191" s="256"/>
      <c r="R191" s="256"/>
      <c r="S191" s="256"/>
      <c r="T191" s="256"/>
      <c r="U191" s="256"/>
      <c r="V191" s="256"/>
      <c r="W191" s="256"/>
      <c r="X191" s="257"/>
      <c r="Y191" s="14"/>
      <c r="Z191" s="14"/>
      <c r="AA191" s="14"/>
      <c r="AB191" s="14"/>
      <c r="AC191" s="14"/>
      <c r="AD191" s="14"/>
      <c r="AE191" s="14"/>
      <c r="AT191" s="258" t="s">
        <v>222</v>
      </c>
      <c r="AU191" s="258" t="s">
        <v>86</v>
      </c>
      <c r="AV191" s="14" t="s">
        <v>218</v>
      </c>
      <c r="AW191" s="14" t="s">
        <v>5</v>
      </c>
      <c r="AX191" s="14" t="s">
        <v>84</v>
      </c>
      <c r="AY191" s="258" t="s">
        <v>211</v>
      </c>
    </row>
    <row r="192" s="2" customFormat="1" ht="24.15" customHeight="1">
      <c r="A192" s="40"/>
      <c r="B192" s="41"/>
      <c r="C192" s="218" t="s">
        <v>362</v>
      </c>
      <c r="D192" s="218" t="s">
        <v>213</v>
      </c>
      <c r="E192" s="219" t="s">
        <v>3835</v>
      </c>
      <c r="F192" s="220" t="s">
        <v>3836</v>
      </c>
      <c r="G192" s="221" t="s">
        <v>249</v>
      </c>
      <c r="H192" s="222">
        <v>0.074999999999999997</v>
      </c>
      <c r="I192" s="223"/>
      <c r="J192" s="223"/>
      <c r="K192" s="224">
        <f>ROUND(P192*H192,2)</f>
        <v>0</v>
      </c>
      <c r="L192" s="220" t="s">
        <v>217</v>
      </c>
      <c r="M192" s="46"/>
      <c r="N192" s="225" t="s">
        <v>22</v>
      </c>
      <c r="O192" s="226" t="s">
        <v>46</v>
      </c>
      <c r="P192" s="227">
        <f>I192+J192</f>
        <v>0</v>
      </c>
      <c r="Q192" s="227">
        <f>ROUND(I192*H192,2)</f>
        <v>0</v>
      </c>
      <c r="R192" s="227">
        <f>ROUND(J192*H192,2)</f>
        <v>0</v>
      </c>
      <c r="S192" s="86"/>
      <c r="T192" s="228">
        <f>S192*H192</f>
        <v>0</v>
      </c>
      <c r="U192" s="228">
        <v>0</v>
      </c>
      <c r="V192" s="228">
        <f>U192*H192</f>
        <v>0</v>
      </c>
      <c r="W192" s="228">
        <v>0</v>
      </c>
      <c r="X192" s="229">
        <f>W192*H192</f>
        <v>0</v>
      </c>
      <c r="Y192" s="40"/>
      <c r="Z192" s="40"/>
      <c r="AA192" s="40"/>
      <c r="AB192" s="40"/>
      <c r="AC192" s="40"/>
      <c r="AD192" s="40"/>
      <c r="AE192" s="40"/>
      <c r="AR192" s="230" t="s">
        <v>302</v>
      </c>
      <c r="AT192" s="230" t="s">
        <v>213</v>
      </c>
      <c r="AU192" s="230" t="s">
        <v>86</v>
      </c>
      <c r="AY192" s="19" t="s">
        <v>211</v>
      </c>
      <c r="BE192" s="231">
        <f>IF(O192="základní",K192,0)</f>
        <v>0</v>
      </c>
      <c r="BF192" s="231">
        <f>IF(O192="snížená",K192,0)</f>
        <v>0</v>
      </c>
      <c r="BG192" s="231">
        <f>IF(O192="zákl. přenesená",K192,0)</f>
        <v>0</v>
      </c>
      <c r="BH192" s="231">
        <f>IF(O192="sníž. přenesená",K192,0)</f>
        <v>0</v>
      </c>
      <c r="BI192" s="231">
        <f>IF(O192="nulová",K192,0)</f>
        <v>0</v>
      </c>
      <c r="BJ192" s="19" t="s">
        <v>84</v>
      </c>
      <c r="BK192" s="231">
        <f>ROUND(P192*H192,2)</f>
        <v>0</v>
      </c>
      <c r="BL192" s="19" t="s">
        <v>302</v>
      </c>
      <c r="BM192" s="230" t="s">
        <v>4167</v>
      </c>
    </row>
    <row r="193" s="2" customFormat="1">
      <c r="A193" s="40"/>
      <c r="B193" s="41"/>
      <c r="C193" s="42"/>
      <c r="D193" s="232" t="s">
        <v>220</v>
      </c>
      <c r="E193" s="42"/>
      <c r="F193" s="233" t="s">
        <v>3838</v>
      </c>
      <c r="G193" s="42"/>
      <c r="H193" s="42"/>
      <c r="I193" s="234"/>
      <c r="J193" s="234"/>
      <c r="K193" s="42"/>
      <c r="L193" s="42"/>
      <c r="M193" s="46"/>
      <c r="N193" s="235"/>
      <c r="O193" s="236"/>
      <c r="P193" s="86"/>
      <c r="Q193" s="86"/>
      <c r="R193" s="86"/>
      <c r="S193" s="86"/>
      <c r="T193" s="86"/>
      <c r="U193" s="86"/>
      <c r="V193" s="86"/>
      <c r="W193" s="86"/>
      <c r="X193" s="87"/>
      <c r="Y193" s="40"/>
      <c r="Z193" s="40"/>
      <c r="AA193" s="40"/>
      <c r="AB193" s="40"/>
      <c r="AC193" s="40"/>
      <c r="AD193" s="40"/>
      <c r="AE193" s="40"/>
      <c r="AT193" s="19" t="s">
        <v>220</v>
      </c>
      <c r="AU193" s="19" t="s">
        <v>86</v>
      </c>
    </row>
    <row r="194" s="2" customFormat="1" ht="24.15" customHeight="1">
      <c r="A194" s="40"/>
      <c r="B194" s="41"/>
      <c r="C194" s="218" t="s">
        <v>368</v>
      </c>
      <c r="D194" s="218" t="s">
        <v>213</v>
      </c>
      <c r="E194" s="219" t="s">
        <v>2171</v>
      </c>
      <c r="F194" s="220" t="s">
        <v>2172</v>
      </c>
      <c r="G194" s="221" t="s">
        <v>249</v>
      </c>
      <c r="H194" s="222">
        <v>0.074999999999999997</v>
      </c>
      <c r="I194" s="223"/>
      <c r="J194" s="223"/>
      <c r="K194" s="224">
        <f>ROUND(P194*H194,2)</f>
        <v>0</v>
      </c>
      <c r="L194" s="220" t="s">
        <v>217</v>
      </c>
      <c r="M194" s="46"/>
      <c r="N194" s="225" t="s">
        <v>22</v>
      </c>
      <c r="O194" s="226" t="s">
        <v>46</v>
      </c>
      <c r="P194" s="227">
        <f>I194+J194</f>
        <v>0</v>
      </c>
      <c r="Q194" s="227">
        <f>ROUND(I194*H194,2)</f>
        <v>0</v>
      </c>
      <c r="R194" s="227">
        <f>ROUND(J194*H194,2)</f>
        <v>0</v>
      </c>
      <c r="S194" s="86"/>
      <c r="T194" s="228">
        <f>S194*H194</f>
        <v>0</v>
      </c>
      <c r="U194" s="228">
        <v>0</v>
      </c>
      <c r="V194" s="228">
        <f>U194*H194</f>
        <v>0</v>
      </c>
      <c r="W194" s="228">
        <v>0</v>
      </c>
      <c r="X194" s="229">
        <f>W194*H194</f>
        <v>0</v>
      </c>
      <c r="Y194" s="40"/>
      <c r="Z194" s="40"/>
      <c r="AA194" s="40"/>
      <c r="AB194" s="40"/>
      <c r="AC194" s="40"/>
      <c r="AD194" s="40"/>
      <c r="AE194" s="40"/>
      <c r="AR194" s="230" t="s">
        <v>302</v>
      </c>
      <c r="AT194" s="230" t="s">
        <v>213</v>
      </c>
      <c r="AU194" s="230" t="s">
        <v>86</v>
      </c>
      <c r="AY194" s="19" t="s">
        <v>211</v>
      </c>
      <c r="BE194" s="231">
        <f>IF(O194="základní",K194,0)</f>
        <v>0</v>
      </c>
      <c r="BF194" s="231">
        <f>IF(O194="snížená",K194,0)</f>
        <v>0</v>
      </c>
      <c r="BG194" s="231">
        <f>IF(O194="zákl. přenesená",K194,0)</f>
        <v>0</v>
      </c>
      <c r="BH194" s="231">
        <f>IF(O194="sníž. přenesená",K194,0)</f>
        <v>0</v>
      </c>
      <c r="BI194" s="231">
        <f>IF(O194="nulová",K194,0)</f>
        <v>0</v>
      </c>
      <c r="BJ194" s="19" t="s">
        <v>84</v>
      </c>
      <c r="BK194" s="231">
        <f>ROUND(P194*H194,2)</f>
        <v>0</v>
      </c>
      <c r="BL194" s="19" t="s">
        <v>302</v>
      </c>
      <c r="BM194" s="230" t="s">
        <v>4168</v>
      </c>
    </row>
    <row r="195" s="2" customFormat="1">
      <c r="A195" s="40"/>
      <c r="B195" s="41"/>
      <c r="C195" s="42"/>
      <c r="D195" s="232" t="s">
        <v>220</v>
      </c>
      <c r="E195" s="42"/>
      <c r="F195" s="233" t="s">
        <v>2174</v>
      </c>
      <c r="G195" s="42"/>
      <c r="H195" s="42"/>
      <c r="I195" s="234"/>
      <c r="J195" s="234"/>
      <c r="K195" s="42"/>
      <c r="L195" s="42"/>
      <c r="M195" s="46"/>
      <c r="N195" s="235"/>
      <c r="O195" s="236"/>
      <c r="P195" s="86"/>
      <c r="Q195" s="86"/>
      <c r="R195" s="86"/>
      <c r="S195" s="86"/>
      <c r="T195" s="86"/>
      <c r="U195" s="86"/>
      <c r="V195" s="86"/>
      <c r="W195" s="86"/>
      <c r="X195" s="87"/>
      <c r="Y195" s="40"/>
      <c r="Z195" s="40"/>
      <c r="AA195" s="40"/>
      <c r="AB195" s="40"/>
      <c r="AC195" s="40"/>
      <c r="AD195" s="40"/>
      <c r="AE195" s="40"/>
      <c r="AT195" s="19" t="s">
        <v>220</v>
      </c>
      <c r="AU195" s="19" t="s">
        <v>86</v>
      </c>
    </row>
    <row r="196" s="12" customFormat="1" ht="22.8" customHeight="1">
      <c r="A196" s="12"/>
      <c r="B196" s="201"/>
      <c r="C196" s="202"/>
      <c r="D196" s="203" t="s">
        <v>76</v>
      </c>
      <c r="E196" s="216" t="s">
        <v>3840</v>
      </c>
      <c r="F196" s="216" t="s">
        <v>3841</v>
      </c>
      <c r="G196" s="202"/>
      <c r="H196" s="202"/>
      <c r="I196" s="205"/>
      <c r="J196" s="205"/>
      <c r="K196" s="217">
        <f>BK196</f>
        <v>0</v>
      </c>
      <c r="L196" s="202"/>
      <c r="M196" s="207"/>
      <c r="N196" s="208"/>
      <c r="O196" s="209"/>
      <c r="P196" s="209"/>
      <c r="Q196" s="210">
        <f>SUM(Q197:Q208)</f>
        <v>0</v>
      </c>
      <c r="R196" s="210">
        <f>SUM(R197:R208)</f>
        <v>0</v>
      </c>
      <c r="S196" s="209"/>
      <c r="T196" s="211">
        <f>SUM(T197:T208)</f>
        <v>0</v>
      </c>
      <c r="U196" s="209"/>
      <c r="V196" s="211">
        <f>SUM(V197:V208)</f>
        <v>0.052750099999999994</v>
      </c>
      <c r="W196" s="209"/>
      <c r="X196" s="212">
        <f>SUM(X197:X208)</f>
        <v>0</v>
      </c>
      <c r="Y196" s="12"/>
      <c r="Z196" s="12"/>
      <c r="AA196" s="12"/>
      <c r="AB196" s="12"/>
      <c r="AC196" s="12"/>
      <c r="AD196" s="12"/>
      <c r="AE196" s="12"/>
      <c r="AR196" s="213" t="s">
        <v>86</v>
      </c>
      <c r="AT196" s="214" t="s">
        <v>76</v>
      </c>
      <c r="AU196" s="214" t="s">
        <v>84</v>
      </c>
      <c r="AY196" s="213" t="s">
        <v>211</v>
      </c>
      <c r="BK196" s="215">
        <f>SUM(BK197:BK208)</f>
        <v>0</v>
      </c>
    </row>
    <row r="197" s="2" customFormat="1" ht="24.15" customHeight="1">
      <c r="A197" s="40"/>
      <c r="B197" s="41"/>
      <c r="C197" s="218" t="s">
        <v>374</v>
      </c>
      <c r="D197" s="218" t="s">
        <v>213</v>
      </c>
      <c r="E197" s="219" t="s">
        <v>3842</v>
      </c>
      <c r="F197" s="220" t="s">
        <v>3843</v>
      </c>
      <c r="G197" s="221" t="s">
        <v>272</v>
      </c>
      <c r="H197" s="222">
        <v>36.887999999999998</v>
      </c>
      <c r="I197" s="223"/>
      <c r="J197" s="223"/>
      <c r="K197" s="224">
        <f>ROUND(P197*H197,2)</f>
        <v>0</v>
      </c>
      <c r="L197" s="220" t="s">
        <v>217</v>
      </c>
      <c r="M197" s="46"/>
      <c r="N197" s="225" t="s">
        <v>22</v>
      </c>
      <c r="O197" s="226" t="s">
        <v>46</v>
      </c>
      <c r="P197" s="227">
        <f>I197+J197</f>
        <v>0</v>
      </c>
      <c r="Q197" s="227">
        <f>ROUND(I197*H197,2)</f>
        <v>0</v>
      </c>
      <c r="R197" s="227">
        <f>ROUND(J197*H197,2)</f>
        <v>0</v>
      </c>
      <c r="S197" s="86"/>
      <c r="T197" s="228">
        <f>S197*H197</f>
        <v>0</v>
      </c>
      <c r="U197" s="228">
        <v>0</v>
      </c>
      <c r="V197" s="228">
        <f>U197*H197</f>
        <v>0</v>
      </c>
      <c r="W197" s="228">
        <v>0</v>
      </c>
      <c r="X197" s="229">
        <f>W197*H197</f>
        <v>0</v>
      </c>
      <c r="Y197" s="40"/>
      <c r="Z197" s="40"/>
      <c r="AA197" s="40"/>
      <c r="AB197" s="40"/>
      <c r="AC197" s="40"/>
      <c r="AD197" s="40"/>
      <c r="AE197" s="40"/>
      <c r="AR197" s="230" t="s">
        <v>302</v>
      </c>
      <c r="AT197" s="230" t="s">
        <v>213</v>
      </c>
      <c r="AU197" s="230" t="s">
        <v>86</v>
      </c>
      <c r="AY197" s="19" t="s">
        <v>211</v>
      </c>
      <c r="BE197" s="231">
        <f>IF(O197="základní",K197,0)</f>
        <v>0</v>
      </c>
      <c r="BF197" s="231">
        <f>IF(O197="snížená",K197,0)</f>
        <v>0</v>
      </c>
      <c r="BG197" s="231">
        <f>IF(O197="zákl. přenesená",K197,0)</f>
        <v>0</v>
      </c>
      <c r="BH197" s="231">
        <f>IF(O197="sníž. přenesená",K197,0)</f>
        <v>0</v>
      </c>
      <c r="BI197" s="231">
        <f>IF(O197="nulová",K197,0)</f>
        <v>0</v>
      </c>
      <c r="BJ197" s="19" t="s">
        <v>84</v>
      </c>
      <c r="BK197" s="231">
        <f>ROUND(P197*H197,2)</f>
        <v>0</v>
      </c>
      <c r="BL197" s="19" t="s">
        <v>302</v>
      </c>
      <c r="BM197" s="230" t="s">
        <v>4169</v>
      </c>
    </row>
    <row r="198" s="2" customFormat="1">
      <c r="A198" s="40"/>
      <c r="B198" s="41"/>
      <c r="C198" s="42"/>
      <c r="D198" s="232" t="s">
        <v>220</v>
      </c>
      <c r="E198" s="42"/>
      <c r="F198" s="233" t="s">
        <v>3845</v>
      </c>
      <c r="G198" s="42"/>
      <c r="H198" s="42"/>
      <c r="I198" s="234"/>
      <c r="J198" s="234"/>
      <c r="K198" s="42"/>
      <c r="L198" s="42"/>
      <c r="M198" s="46"/>
      <c r="N198" s="235"/>
      <c r="O198" s="236"/>
      <c r="P198" s="86"/>
      <c r="Q198" s="86"/>
      <c r="R198" s="86"/>
      <c r="S198" s="86"/>
      <c r="T198" s="86"/>
      <c r="U198" s="86"/>
      <c r="V198" s="86"/>
      <c r="W198" s="86"/>
      <c r="X198" s="87"/>
      <c r="Y198" s="40"/>
      <c r="Z198" s="40"/>
      <c r="AA198" s="40"/>
      <c r="AB198" s="40"/>
      <c r="AC198" s="40"/>
      <c r="AD198" s="40"/>
      <c r="AE198" s="40"/>
      <c r="AT198" s="19" t="s">
        <v>220</v>
      </c>
      <c r="AU198" s="19" t="s">
        <v>86</v>
      </c>
    </row>
    <row r="199" s="13" customFormat="1">
      <c r="A199" s="13"/>
      <c r="B199" s="237"/>
      <c r="C199" s="238"/>
      <c r="D199" s="232" t="s">
        <v>222</v>
      </c>
      <c r="E199" s="239" t="s">
        <v>22</v>
      </c>
      <c r="F199" s="240" t="s">
        <v>4170</v>
      </c>
      <c r="G199" s="238"/>
      <c r="H199" s="241">
        <v>16.704000000000001</v>
      </c>
      <c r="I199" s="242"/>
      <c r="J199" s="242"/>
      <c r="K199" s="238"/>
      <c r="L199" s="238"/>
      <c r="M199" s="243"/>
      <c r="N199" s="244"/>
      <c r="O199" s="245"/>
      <c r="P199" s="245"/>
      <c r="Q199" s="245"/>
      <c r="R199" s="245"/>
      <c r="S199" s="245"/>
      <c r="T199" s="245"/>
      <c r="U199" s="245"/>
      <c r="V199" s="245"/>
      <c r="W199" s="245"/>
      <c r="X199" s="246"/>
      <c r="Y199" s="13"/>
      <c r="Z199" s="13"/>
      <c r="AA199" s="13"/>
      <c r="AB199" s="13"/>
      <c r="AC199" s="13"/>
      <c r="AD199" s="13"/>
      <c r="AE199" s="13"/>
      <c r="AT199" s="247" t="s">
        <v>222</v>
      </c>
      <c r="AU199" s="247" t="s">
        <v>86</v>
      </c>
      <c r="AV199" s="13" t="s">
        <v>86</v>
      </c>
      <c r="AW199" s="13" t="s">
        <v>5</v>
      </c>
      <c r="AX199" s="13" t="s">
        <v>77</v>
      </c>
      <c r="AY199" s="247" t="s">
        <v>211</v>
      </c>
    </row>
    <row r="200" s="13" customFormat="1">
      <c r="A200" s="13"/>
      <c r="B200" s="237"/>
      <c r="C200" s="238"/>
      <c r="D200" s="232" t="s">
        <v>222</v>
      </c>
      <c r="E200" s="239" t="s">
        <v>22</v>
      </c>
      <c r="F200" s="240" t="s">
        <v>4171</v>
      </c>
      <c r="G200" s="238"/>
      <c r="H200" s="241">
        <v>20.184000000000001</v>
      </c>
      <c r="I200" s="242"/>
      <c r="J200" s="242"/>
      <c r="K200" s="238"/>
      <c r="L200" s="238"/>
      <c r="M200" s="243"/>
      <c r="N200" s="244"/>
      <c r="O200" s="245"/>
      <c r="P200" s="245"/>
      <c r="Q200" s="245"/>
      <c r="R200" s="245"/>
      <c r="S200" s="245"/>
      <c r="T200" s="245"/>
      <c r="U200" s="245"/>
      <c r="V200" s="245"/>
      <c r="W200" s="245"/>
      <c r="X200" s="246"/>
      <c r="Y200" s="13"/>
      <c r="Z200" s="13"/>
      <c r="AA200" s="13"/>
      <c r="AB200" s="13"/>
      <c r="AC200" s="13"/>
      <c r="AD200" s="13"/>
      <c r="AE200" s="13"/>
      <c r="AT200" s="247" t="s">
        <v>222</v>
      </c>
      <c r="AU200" s="247" t="s">
        <v>86</v>
      </c>
      <c r="AV200" s="13" t="s">
        <v>86</v>
      </c>
      <c r="AW200" s="13" t="s">
        <v>5</v>
      </c>
      <c r="AX200" s="13" t="s">
        <v>77</v>
      </c>
      <c r="AY200" s="247" t="s">
        <v>211</v>
      </c>
    </row>
    <row r="201" s="14" customFormat="1">
      <c r="A201" s="14"/>
      <c r="B201" s="248"/>
      <c r="C201" s="249"/>
      <c r="D201" s="232" t="s">
        <v>222</v>
      </c>
      <c r="E201" s="250" t="s">
        <v>22</v>
      </c>
      <c r="F201" s="251" t="s">
        <v>331</v>
      </c>
      <c r="G201" s="249"/>
      <c r="H201" s="252">
        <v>36.888000000000005</v>
      </c>
      <c r="I201" s="253"/>
      <c r="J201" s="253"/>
      <c r="K201" s="249"/>
      <c r="L201" s="249"/>
      <c r="M201" s="254"/>
      <c r="N201" s="255"/>
      <c r="O201" s="256"/>
      <c r="P201" s="256"/>
      <c r="Q201" s="256"/>
      <c r="R201" s="256"/>
      <c r="S201" s="256"/>
      <c r="T201" s="256"/>
      <c r="U201" s="256"/>
      <c r="V201" s="256"/>
      <c r="W201" s="256"/>
      <c r="X201" s="257"/>
      <c r="Y201" s="14"/>
      <c r="Z201" s="14"/>
      <c r="AA201" s="14"/>
      <c r="AB201" s="14"/>
      <c r="AC201" s="14"/>
      <c r="AD201" s="14"/>
      <c r="AE201" s="14"/>
      <c r="AT201" s="258" t="s">
        <v>222</v>
      </c>
      <c r="AU201" s="258" t="s">
        <v>86</v>
      </c>
      <c r="AV201" s="14" t="s">
        <v>218</v>
      </c>
      <c r="AW201" s="14" t="s">
        <v>5</v>
      </c>
      <c r="AX201" s="14" t="s">
        <v>84</v>
      </c>
      <c r="AY201" s="258" t="s">
        <v>211</v>
      </c>
    </row>
    <row r="202" s="2" customFormat="1" ht="24.15" customHeight="1">
      <c r="A202" s="40"/>
      <c r="B202" s="41"/>
      <c r="C202" s="259" t="s">
        <v>380</v>
      </c>
      <c r="D202" s="259" t="s">
        <v>452</v>
      </c>
      <c r="E202" s="260" t="s">
        <v>3846</v>
      </c>
      <c r="F202" s="261" t="s">
        <v>3847</v>
      </c>
      <c r="G202" s="262" t="s">
        <v>272</v>
      </c>
      <c r="H202" s="263">
        <v>40.576999999999998</v>
      </c>
      <c r="I202" s="264"/>
      <c r="J202" s="265"/>
      <c r="K202" s="266">
        <f>ROUND(P202*H202,2)</f>
        <v>0</v>
      </c>
      <c r="L202" s="261" t="s">
        <v>217</v>
      </c>
      <c r="M202" s="267"/>
      <c r="N202" s="268" t="s">
        <v>22</v>
      </c>
      <c r="O202" s="226" t="s">
        <v>46</v>
      </c>
      <c r="P202" s="227">
        <f>I202+J202</f>
        <v>0</v>
      </c>
      <c r="Q202" s="227">
        <f>ROUND(I202*H202,2)</f>
        <v>0</v>
      </c>
      <c r="R202" s="227">
        <f>ROUND(J202*H202,2)</f>
        <v>0</v>
      </c>
      <c r="S202" s="86"/>
      <c r="T202" s="228">
        <f>S202*H202</f>
        <v>0</v>
      </c>
      <c r="U202" s="228">
        <v>0.0012999999999999999</v>
      </c>
      <c r="V202" s="228">
        <f>U202*H202</f>
        <v>0.052750099999999994</v>
      </c>
      <c r="W202" s="228">
        <v>0</v>
      </c>
      <c r="X202" s="229">
        <f>W202*H202</f>
        <v>0</v>
      </c>
      <c r="Y202" s="40"/>
      <c r="Z202" s="40"/>
      <c r="AA202" s="40"/>
      <c r="AB202" s="40"/>
      <c r="AC202" s="40"/>
      <c r="AD202" s="40"/>
      <c r="AE202" s="40"/>
      <c r="AR202" s="230" t="s">
        <v>402</v>
      </c>
      <c r="AT202" s="230" t="s">
        <v>452</v>
      </c>
      <c r="AU202" s="230" t="s">
        <v>86</v>
      </c>
      <c r="AY202" s="19" t="s">
        <v>211</v>
      </c>
      <c r="BE202" s="231">
        <f>IF(O202="základní",K202,0)</f>
        <v>0</v>
      </c>
      <c r="BF202" s="231">
        <f>IF(O202="snížená",K202,0)</f>
        <v>0</v>
      </c>
      <c r="BG202" s="231">
        <f>IF(O202="zákl. přenesená",K202,0)</f>
        <v>0</v>
      </c>
      <c r="BH202" s="231">
        <f>IF(O202="sníž. přenesená",K202,0)</f>
        <v>0</v>
      </c>
      <c r="BI202" s="231">
        <f>IF(O202="nulová",K202,0)</f>
        <v>0</v>
      </c>
      <c r="BJ202" s="19" t="s">
        <v>84</v>
      </c>
      <c r="BK202" s="231">
        <f>ROUND(P202*H202,2)</f>
        <v>0</v>
      </c>
      <c r="BL202" s="19" t="s">
        <v>302</v>
      </c>
      <c r="BM202" s="230" t="s">
        <v>4172</v>
      </c>
    </row>
    <row r="203" s="2" customFormat="1">
      <c r="A203" s="40"/>
      <c r="B203" s="41"/>
      <c r="C203" s="42"/>
      <c r="D203" s="232" t="s">
        <v>220</v>
      </c>
      <c r="E203" s="42"/>
      <c r="F203" s="233" t="s">
        <v>3847</v>
      </c>
      <c r="G203" s="42"/>
      <c r="H203" s="42"/>
      <c r="I203" s="234"/>
      <c r="J203" s="234"/>
      <c r="K203" s="42"/>
      <c r="L203" s="42"/>
      <c r="M203" s="46"/>
      <c r="N203" s="235"/>
      <c r="O203" s="236"/>
      <c r="P203" s="86"/>
      <c r="Q203" s="86"/>
      <c r="R203" s="86"/>
      <c r="S203" s="86"/>
      <c r="T203" s="86"/>
      <c r="U203" s="86"/>
      <c r="V203" s="86"/>
      <c r="W203" s="86"/>
      <c r="X203" s="87"/>
      <c r="Y203" s="40"/>
      <c r="Z203" s="40"/>
      <c r="AA203" s="40"/>
      <c r="AB203" s="40"/>
      <c r="AC203" s="40"/>
      <c r="AD203" s="40"/>
      <c r="AE203" s="40"/>
      <c r="AT203" s="19" t="s">
        <v>220</v>
      </c>
      <c r="AU203" s="19" t="s">
        <v>86</v>
      </c>
    </row>
    <row r="204" s="13" customFormat="1">
      <c r="A204" s="13"/>
      <c r="B204" s="237"/>
      <c r="C204" s="238"/>
      <c r="D204" s="232" t="s">
        <v>222</v>
      </c>
      <c r="E204" s="239" t="s">
        <v>22</v>
      </c>
      <c r="F204" s="240" t="s">
        <v>4173</v>
      </c>
      <c r="G204" s="238"/>
      <c r="H204" s="241">
        <v>40.576999999999998</v>
      </c>
      <c r="I204" s="242"/>
      <c r="J204" s="242"/>
      <c r="K204" s="238"/>
      <c r="L204" s="238"/>
      <c r="M204" s="243"/>
      <c r="N204" s="244"/>
      <c r="O204" s="245"/>
      <c r="P204" s="245"/>
      <c r="Q204" s="245"/>
      <c r="R204" s="245"/>
      <c r="S204" s="245"/>
      <c r="T204" s="245"/>
      <c r="U204" s="245"/>
      <c r="V204" s="245"/>
      <c r="W204" s="245"/>
      <c r="X204" s="246"/>
      <c r="Y204" s="13"/>
      <c r="Z204" s="13"/>
      <c r="AA204" s="13"/>
      <c r="AB204" s="13"/>
      <c r="AC204" s="13"/>
      <c r="AD204" s="13"/>
      <c r="AE204" s="13"/>
      <c r="AT204" s="247" t="s">
        <v>222</v>
      </c>
      <c r="AU204" s="247" t="s">
        <v>86</v>
      </c>
      <c r="AV204" s="13" t="s">
        <v>86</v>
      </c>
      <c r="AW204" s="13" t="s">
        <v>5</v>
      </c>
      <c r="AX204" s="13" t="s">
        <v>84</v>
      </c>
      <c r="AY204" s="247" t="s">
        <v>211</v>
      </c>
    </row>
    <row r="205" s="2" customFormat="1" ht="24.15" customHeight="1">
      <c r="A205" s="40"/>
      <c r="B205" s="41"/>
      <c r="C205" s="218" t="s">
        <v>385</v>
      </c>
      <c r="D205" s="218" t="s">
        <v>213</v>
      </c>
      <c r="E205" s="219" t="s">
        <v>3850</v>
      </c>
      <c r="F205" s="220" t="s">
        <v>3851</v>
      </c>
      <c r="G205" s="221" t="s">
        <v>249</v>
      </c>
      <c r="H205" s="222">
        <v>0.052999999999999998</v>
      </c>
      <c r="I205" s="223"/>
      <c r="J205" s="223"/>
      <c r="K205" s="224">
        <f>ROUND(P205*H205,2)</f>
        <v>0</v>
      </c>
      <c r="L205" s="220" t="s">
        <v>217</v>
      </c>
      <c r="M205" s="46"/>
      <c r="N205" s="225" t="s">
        <v>22</v>
      </c>
      <c r="O205" s="226" t="s">
        <v>46</v>
      </c>
      <c r="P205" s="227">
        <f>I205+J205</f>
        <v>0</v>
      </c>
      <c r="Q205" s="227">
        <f>ROUND(I205*H205,2)</f>
        <v>0</v>
      </c>
      <c r="R205" s="227">
        <f>ROUND(J205*H205,2)</f>
        <v>0</v>
      </c>
      <c r="S205" s="86"/>
      <c r="T205" s="228">
        <f>S205*H205</f>
        <v>0</v>
      </c>
      <c r="U205" s="228">
        <v>0</v>
      </c>
      <c r="V205" s="228">
        <f>U205*H205</f>
        <v>0</v>
      </c>
      <c r="W205" s="228">
        <v>0</v>
      </c>
      <c r="X205" s="229">
        <f>W205*H205</f>
        <v>0</v>
      </c>
      <c r="Y205" s="40"/>
      <c r="Z205" s="40"/>
      <c r="AA205" s="40"/>
      <c r="AB205" s="40"/>
      <c r="AC205" s="40"/>
      <c r="AD205" s="40"/>
      <c r="AE205" s="40"/>
      <c r="AR205" s="230" t="s">
        <v>302</v>
      </c>
      <c r="AT205" s="230" t="s">
        <v>213</v>
      </c>
      <c r="AU205" s="230" t="s">
        <v>86</v>
      </c>
      <c r="AY205" s="19" t="s">
        <v>211</v>
      </c>
      <c r="BE205" s="231">
        <f>IF(O205="základní",K205,0)</f>
        <v>0</v>
      </c>
      <c r="BF205" s="231">
        <f>IF(O205="snížená",K205,0)</f>
        <v>0</v>
      </c>
      <c r="BG205" s="231">
        <f>IF(O205="zákl. přenesená",K205,0)</f>
        <v>0</v>
      </c>
      <c r="BH205" s="231">
        <f>IF(O205="sníž. přenesená",K205,0)</f>
        <v>0</v>
      </c>
      <c r="BI205" s="231">
        <f>IF(O205="nulová",K205,0)</f>
        <v>0</v>
      </c>
      <c r="BJ205" s="19" t="s">
        <v>84</v>
      </c>
      <c r="BK205" s="231">
        <f>ROUND(P205*H205,2)</f>
        <v>0</v>
      </c>
      <c r="BL205" s="19" t="s">
        <v>302</v>
      </c>
      <c r="BM205" s="230" t="s">
        <v>4174</v>
      </c>
    </row>
    <row r="206" s="2" customFormat="1">
      <c r="A206" s="40"/>
      <c r="B206" s="41"/>
      <c r="C206" s="42"/>
      <c r="D206" s="232" t="s">
        <v>220</v>
      </c>
      <c r="E206" s="42"/>
      <c r="F206" s="233" t="s">
        <v>3853</v>
      </c>
      <c r="G206" s="42"/>
      <c r="H206" s="42"/>
      <c r="I206" s="234"/>
      <c r="J206" s="234"/>
      <c r="K206" s="42"/>
      <c r="L206" s="42"/>
      <c r="M206" s="46"/>
      <c r="N206" s="235"/>
      <c r="O206" s="236"/>
      <c r="P206" s="86"/>
      <c r="Q206" s="86"/>
      <c r="R206" s="86"/>
      <c r="S206" s="86"/>
      <c r="T206" s="86"/>
      <c r="U206" s="86"/>
      <c r="V206" s="86"/>
      <c r="W206" s="86"/>
      <c r="X206" s="87"/>
      <c r="Y206" s="40"/>
      <c r="Z206" s="40"/>
      <c r="AA206" s="40"/>
      <c r="AB206" s="40"/>
      <c r="AC206" s="40"/>
      <c r="AD206" s="40"/>
      <c r="AE206" s="40"/>
      <c r="AT206" s="19" t="s">
        <v>220</v>
      </c>
      <c r="AU206" s="19" t="s">
        <v>86</v>
      </c>
    </row>
    <row r="207" s="2" customFormat="1" ht="24.15" customHeight="1">
      <c r="A207" s="40"/>
      <c r="B207" s="41"/>
      <c r="C207" s="218" t="s">
        <v>390</v>
      </c>
      <c r="D207" s="218" t="s">
        <v>213</v>
      </c>
      <c r="E207" s="219" t="s">
        <v>3854</v>
      </c>
      <c r="F207" s="220" t="s">
        <v>3855</v>
      </c>
      <c r="G207" s="221" t="s">
        <v>249</v>
      </c>
      <c r="H207" s="222">
        <v>0.052999999999999998</v>
      </c>
      <c r="I207" s="223"/>
      <c r="J207" s="223"/>
      <c r="K207" s="224">
        <f>ROUND(P207*H207,2)</f>
        <v>0</v>
      </c>
      <c r="L207" s="220" t="s">
        <v>217</v>
      </c>
      <c r="M207" s="46"/>
      <c r="N207" s="225" t="s">
        <v>22</v>
      </c>
      <c r="O207" s="226" t="s">
        <v>46</v>
      </c>
      <c r="P207" s="227">
        <f>I207+J207</f>
        <v>0</v>
      </c>
      <c r="Q207" s="227">
        <f>ROUND(I207*H207,2)</f>
        <v>0</v>
      </c>
      <c r="R207" s="227">
        <f>ROUND(J207*H207,2)</f>
        <v>0</v>
      </c>
      <c r="S207" s="86"/>
      <c r="T207" s="228">
        <f>S207*H207</f>
        <v>0</v>
      </c>
      <c r="U207" s="228">
        <v>0</v>
      </c>
      <c r="V207" s="228">
        <f>U207*H207</f>
        <v>0</v>
      </c>
      <c r="W207" s="228">
        <v>0</v>
      </c>
      <c r="X207" s="229">
        <f>W207*H207</f>
        <v>0</v>
      </c>
      <c r="Y207" s="40"/>
      <c r="Z207" s="40"/>
      <c r="AA207" s="40"/>
      <c r="AB207" s="40"/>
      <c r="AC207" s="40"/>
      <c r="AD207" s="40"/>
      <c r="AE207" s="40"/>
      <c r="AR207" s="230" t="s">
        <v>302</v>
      </c>
      <c r="AT207" s="230" t="s">
        <v>213</v>
      </c>
      <c r="AU207" s="230" t="s">
        <v>86</v>
      </c>
      <c r="AY207" s="19" t="s">
        <v>211</v>
      </c>
      <c r="BE207" s="231">
        <f>IF(O207="základní",K207,0)</f>
        <v>0</v>
      </c>
      <c r="BF207" s="231">
        <f>IF(O207="snížená",K207,0)</f>
        <v>0</v>
      </c>
      <c r="BG207" s="231">
        <f>IF(O207="zákl. přenesená",K207,0)</f>
        <v>0</v>
      </c>
      <c r="BH207" s="231">
        <f>IF(O207="sníž. přenesená",K207,0)</f>
        <v>0</v>
      </c>
      <c r="BI207" s="231">
        <f>IF(O207="nulová",K207,0)</f>
        <v>0</v>
      </c>
      <c r="BJ207" s="19" t="s">
        <v>84</v>
      </c>
      <c r="BK207" s="231">
        <f>ROUND(P207*H207,2)</f>
        <v>0</v>
      </c>
      <c r="BL207" s="19" t="s">
        <v>302</v>
      </c>
      <c r="BM207" s="230" t="s">
        <v>4175</v>
      </c>
    </row>
    <row r="208" s="2" customFormat="1">
      <c r="A208" s="40"/>
      <c r="B208" s="41"/>
      <c r="C208" s="42"/>
      <c r="D208" s="232" t="s">
        <v>220</v>
      </c>
      <c r="E208" s="42"/>
      <c r="F208" s="233" t="s">
        <v>3857</v>
      </c>
      <c r="G208" s="42"/>
      <c r="H208" s="42"/>
      <c r="I208" s="234"/>
      <c r="J208" s="234"/>
      <c r="K208" s="42"/>
      <c r="L208" s="42"/>
      <c r="M208" s="46"/>
      <c r="N208" s="283"/>
      <c r="O208" s="284"/>
      <c r="P208" s="285"/>
      <c r="Q208" s="285"/>
      <c r="R208" s="285"/>
      <c r="S208" s="285"/>
      <c r="T208" s="285"/>
      <c r="U208" s="285"/>
      <c r="V208" s="285"/>
      <c r="W208" s="285"/>
      <c r="X208" s="286"/>
      <c r="Y208" s="40"/>
      <c r="Z208" s="40"/>
      <c r="AA208" s="40"/>
      <c r="AB208" s="40"/>
      <c r="AC208" s="40"/>
      <c r="AD208" s="40"/>
      <c r="AE208" s="40"/>
      <c r="AT208" s="19" t="s">
        <v>220</v>
      </c>
      <c r="AU208" s="19" t="s">
        <v>86</v>
      </c>
    </row>
    <row r="209" s="2" customFormat="1" ht="6.96" customHeight="1">
      <c r="A209" s="40"/>
      <c r="B209" s="61"/>
      <c r="C209" s="62"/>
      <c r="D209" s="62"/>
      <c r="E209" s="62"/>
      <c r="F209" s="62"/>
      <c r="G209" s="62"/>
      <c r="H209" s="62"/>
      <c r="I209" s="62"/>
      <c r="J209" s="62"/>
      <c r="K209" s="62"/>
      <c r="L209" s="62"/>
      <c r="M209" s="46"/>
      <c r="N209" s="40"/>
      <c r="P209" s="40"/>
      <c r="Q209" s="40"/>
      <c r="R209" s="40"/>
      <c r="S209" s="40"/>
      <c r="T209" s="40"/>
      <c r="U209" s="40"/>
      <c r="V209" s="40"/>
      <c r="W209" s="40"/>
      <c r="X209" s="40"/>
      <c r="Y209" s="40"/>
      <c r="Z209" s="40"/>
      <c r="AA209" s="40"/>
      <c r="AB209" s="40"/>
      <c r="AC209" s="40"/>
      <c r="AD209" s="40"/>
      <c r="AE209" s="40"/>
    </row>
  </sheetData>
  <sheetProtection sheet="1" autoFilter="0" formatColumns="0" formatRows="0" objects="1" scenarios="1" spinCount="100000" saltValue="DsWOXdRGm6UJi3zYXpvt18QrVOED+AragBnc96kCWwSdZMpwnTWhdedCuGqeZSar/6eoW/k5pW9LfiptxiKk+A==" hashValue="3KW88eYkyDG6Bwx/Czp7ykecV6FZWs07p6w7DAlipG6x8Hz5yckIhTJyRllSaWm1vjxqsZJtEU9S+OPcXLKL2Q==" algorithmName="SHA-512" password="CC35"/>
  <autoFilter ref="C95:L208"/>
  <mergeCells count="12">
    <mergeCell ref="E7:H7"/>
    <mergeCell ref="E9:H9"/>
    <mergeCell ref="E11:H11"/>
    <mergeCell ref="E20:H20"/>
    <mergeCell ref="E29:H29"/>
    <mergeCell ref="E52:H52"/>
    <mergeCell ref="E54:H54"/>
    <mergeCell ref="E56:H56"/>
    <mergeCell ref="E84:H84"/>
    <mergeCell ref="E86:H86"/>
    <mergeCell ref="E88:H88"/>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139</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3240</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4176</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ROUND(K95,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ROUND((SUM(BE95:BE148)),  2)</f>
        <v>0</v>
      </c>
      <c r="G37" s="40"/>
      <c r="H37" s="40"/>
      <c r="I37" s="161">
        <v>0.20999999999999999</v>
      </c>
      <c r="J37" s="40"/>
      <c r="K37" s="156">
        <f>ROUND(((SUM(BE95:BE148))*I37),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ROUND((SUM(BF95:BF148)),  2)</f>
        <v>0</v>
      </c>
      <c r="G38" s="40"/>
      <c r="H38" s="40"/>
      <c r="I38" s="161">
        <v>0.14999999999999999</v>
      </c>
      <c r="J38" s="40"/>
      <c r="K38" s="156">
        <f>ROUND(((SUM(BF95:BF148))*I38),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ROUND((SUM(BG95:BG148)),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ROUND((SUM(BH95:BH148)),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ROUND((SUM(BI95:BI148)),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3240</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05 - akustická opatření - podhledy</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Q95</f>
        <v>0</v>
      </c>
      <c r="J65" s="104">
        <f>R95</f>
        <v>0</v>
      </c>
      <c r="K65" s="104">
        <f>K95</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Q96</f>
        <v>0</v>
      </c>
      <c r="J66" s="182">
        <f>R96</f>
        <v>0</v>
      </c>
      <c r="K66" s="182">
        <f>K96</f>
        <v>0</v>
      </c>
      <c r="L66" s="179"/>
      <c r="M66" s="183"/>
      <c r="S66" s="9"/>
      <c r="T66" s="9"/>
      <c r="U66" s="9"/>
      <c r="V66" s="9"/>
      <c r="W66" s="9"/>
      <c r="X66" s="9"/>
      <c r="Y66" s="9"/>
      <c r="Z66" s="9"/>
      <c r="AA66" s="9"/>
      <c r="AB66" s="9"/>
      <c r="AC66" s="9"/>
      <c r="AD66" s="9"/>
      <c r="AE66" s="9"/>
    </row>
    <row r="67" s="10" customFormat="1" ht="19.92" customHeight="1">
      <c r="A67" s="10"/>
      <c r="B67" s="184"/>
      <c r="C67" s="129"/>
      <c r="D67" s="185" t="s">
        <v>181</v>
      </c>
      <c r="E67" s="186"/>
      <c r="F67" s="186"/>
      <c r="G67" s="186"/>
      <c r="H67" s="186"/>
      <c r="I67" s="187">
        <f>Q97</f>
        <v>0</v>
      </c>
      <c r="J67" s="187">
        <f>R97</f>
        <v>0</v>
      </c>
      <c r="K67" s="187">
        <f>K97</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182</v>
      </c>
      <c r="E68" s="186"/>
      <c r="F68" s="186"/>
      <c r="G68" s="186"/>
      <c r="H68" s="186"/>
      <c r="I68" s="187">
        <f>Q100</f>
        <v>0</v>
      </c>
      <c r="J68" s="187">
        <f>R100</f>
        <v>0</v>
      </c>
      <c r="K68" s="187">
        <f>K100</f>
        <v>0</v>
      </c>
      <c r="L68" s="129"/>
      <c r="M68" s="188"/>
      <c r="S68" s="10"/>
      <c r="T68" s="10"/>
      <c r="U68" s="10"/>
      <c r="V68" s="10"/>
      <c r="W68" s="10"/>
      <c r="X68" s="10"/>
      <c r="Y68" s="10"/>
      <c r="Z68" s="10"/>
      <c r="AA68" s="10"/>
      <c r="AB68" s="10"/>
      <c r="AC68" s="10"/>
      <c r="AD68" s="10"/>
      <c r="AE68" s="10"/>
    </row>
    <row r="69" s="9" customFormat="1" ht="24.96" customHeight="1">
      <c r="A69" s="9"/>
      <c r="B69" s="178"/>
      <c r="C69" s="179"/>
      <c r="D69" s="180" t="s">
        <v>185</v>
      </c>
      <c r="E69" s="181"/>
      <c r="F69" s="181"/>
      <c r="G69" s="181"/>
      <c r="H69" s="181"/>
      <c r="I69" s="182">
        <f>Q104</f>
        <v>0</v>
      </c>
      <c r="J69" s="182">
        <f>R104</f>
        <v>0</v>
      </c>
      <c r="K69" s="182">
        <f>K104</f>
        <v>0</v>
      </c>
      <c r="L69" s="179"/>
      <c r="M69" s="183"/>
      <c r="S69" s="9"/>
      <c r="T69" s="9"/>
      <c r="U69" s="9"/>
      <c r="V69" s="9"/>
      <c r="W69" s="9"/>
      <c r="X69" s="9"/>
      <c r="Y69" s="9"/>
      <c r="Z69" s="9"/>
      <c r="AA69" s="9"/>
      <c r="AB69" s="9"/>
      <c r="AC69" s="9"/>
      <c r="AD69" s="9"/>
      <c r="AE69" s="9"/>
    </row>
    <row r="70" s="10" customFormat="1" ht="19.92" customHeight="1">
      <c r="A70" s="10"/>
      <c r="B70" s="184"/>
      <c r="C70" s="129"/>
      <c r="D70" s="185" t="s">
        <v>758</v>
      </c>
      <c r="E70" s="186"/>
      <c r="F70" s="186"/>
      <c r="G70" s="186"/>
      <c r="H70" s="186"/>
      <c r="I70" s="187">
        <f>Q105</f>
        <v>0</v>
      </c>
      <c r="J70" s="187">
        <f>R105</f>
        <v>0</v>
      </c>
      <c r="K70" s="187">
        <f>K105</f>
        <v>0</v>
      </c>
      <c r="L70" s="129"/>
      <c r="M70" s="188"/>
      <c r="S70" s="10"/>
      <c r="T70" s="10"/>
      <c r="U70" s="10"/>
      <c r="V70" s="10"/>
      <c r="W70" s="10"/>
      <c r="X70" s="10"/>
      <c r="Y70" s="10"/>
      <c r="Z70" s="10"/>
      <c r="AA70" s="10"/>
      <c r="AB70" s="10"/>
      <c r="AC70" s="10"/>
      <c r="AD70" s="10"/>
      <c r="AE70" s="10"/>
    </row>
    <row r="71" s="10" customFormat="1" ht="14.88" customHeight="1">
      <c r="A71" s="10"/>
      <c r="B71" s="184"/>
      <c r="C71" s="129"/>
      <c r="D71" s="185" t="s">
        <v>4177</v>
      </c>
      <c r="E71" s="186"/>
      <c r="F71" s="186"/>
      <c r="G71" s="186"/>
      <c r="H71" s="186"/>
      <c r="I71" s="187">
        <f>Q106</f>
        <v>0</v>
      </c>
      <c r="J71" s="187">
        <f>R106</f>
        <v>0</v>
      </c>
      <c r="K71" s="187">
        <f>K106</f>
        <v>0</v>
      </c>
      <c r="L71" s="129"/>
      <c r="M71" s="188"/>
      <c r="S71" s="10"/>
      <c r="T71" s="10"/>
      <c r="U71" s="10"/>
      <c r="V71" s="10"/>
      <c r="W71" s="10"/>
      <c r="X71" s="10"/>
      <c r="Y71" s="10"/>
      <c r="Z71" s="10"/>
      <c r="AA71" s="10"/>
      <c r="AB71" s="10"/>
      <c r="AC71" s="10"/>
      <c r="AD71" s="10"/>
      <c r="AE71" s="10"/>
    </row>
    <row r="72" s="10" customFormat="1" ht="14.88" customHeight="1">
      <c r="A72" s="10"/>
      <c r="B72" s="184"/>
      <c r="C72" s="129"/>
      <c r="D72" s="185" t="s">
        <v>4178</v>
      </c>
      <c r="E72" s="186"/>
      <c r="F72" s="186"/>
      <c r="G72" s="186"/>
      <c r="H72" s="186"/>
      <c r="I72" s="187">
        <f>Q121</f>
        <v>0</v>
      </c>
      <c r="J72" s="187">
        <f>R121</f>
        <v>0</v>
      </c>
      <c r="K72" s="187">
        <f>K121</f>
        <v>0</v>
      </c>
      <c r="L72" s="129"/>
      <c r="M72" s="188"/>
      <c r="S72" s="10"/>
      <c r="T72" s="10"/>
      <c r="U72" s="10"/>
      <c r="V72" s="10"/>
      <c r="W72" s="10"/>
      <c r="X72" s="10"/>
      <c r="Y72" s="10"/>
      <c r="Z72" s="10"/>
      <c r="AA72" s="10"/>
      <c r="AB72" s="10"/>
      <c r="AC72" s="10"/>
      <c r="AD72" s="10"/>
      <c r="AE72" s="10"/>
    </row>
    <row r="73" s="9" customFormat="1" ht="24.96" customHeight="1">
      <c r="A73" s="9"/>
      <c r="B73" s="178"/>
      <c r="C73" s="179"/>
      <c r="D73" s="180" t="s">
        <v>4179</v>
      </c>
      <c r="E73" s="181"/>
      <c r="F73" s="181"/>
      <c r="G73" s="181"/>
      <c r="H73" s="181"/>
      <c r="I73" s="182">
        <f>Q138</f>
        <v>0</v>
      </c>
      <c r="J73" s="182">
        <f>R138</f>
        <v>0</v>
      </c>
      <c r="K73" s="182">
        <f>K138</f>
        <v>0</v>
      </c>
      <c r="L73" s="179"/>
      <c r="M73" s="183"/>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42"/>
      <c r="J74" s="42"/>
      <c r="K74" s="42"/>
      <c r="L74" s="42"/>
      <c r="M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62"/>
      <c r="M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64"/>
      <c r="M79" s="148"/>
      <c r="S79" s="40"/>
      <c r="T79" s="40"/>
      <c r="U79" s="40"/>
      <c r="V79" s="40"/>
      <c r="W79" s="40"/>
      <c r="X79" s="40"/>
      <c r="Y79" s="40"/>
      <c r="Z79" s="40"/>
      <c r="AA79" s="40"/>
      <c r="AB79" s="40"/>
      <c r="AC79" s="40"/>
      <c r="AD79" s="40"/>
      <c r="AE79" s="40"/>
    </row>
    <row r="80" s="2" customFormat="1" ht="24.96" customHeight="1">
      <c r="A80" s="40"/>
      <c r="B80" s="41"/>
      <c r="C80" s="25" t="s">
        <v>192</v>
      </c>
      <c r="D80" s="42"/>
      <c r="E80" s="42"/>
      <c r="F80" s="42"/>
      <c r="G80" s="42"/>
      <c r="H80" s="42"/>
      <c r="I80" s="42"/>
      <c r="J80" s="42"/>
      <c r="K80" s="42"/>
      <c r="L80" s="42"/>
      <c r="M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42"/>
      <c r="M81" s="148"/>
      <c r="S81" s="40"/>
      <c r="T81" s="40"/>
      <c r="U81" s="40"/>
      <c r="V81" s="40"/>
      <c r="W81" s="40"/>
      <c r="X81" s="40"/>
      <c r="Y81" s="40"/>
      <c r="Z81" s="40"/>
      <c r="AA81" s="40"/>
      <c r="AB81" s="40"/>
      <c r="AC81" s="40"/>
      <c r="AD81" s="40"/>
      <c r="AE81" s="40"/>
    </row>
    <row r="82" s="2" customFormat="1" ht="12" customHeight="1">
      <c r="A82" s="40"/>
      <c r="B82" s="41"/>
      <c r="C82" s="34" t="s">
        <v>17</v>
      </c>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16.5" customHeight="1">
      <c r="A83" s="40"/>
      <c r="B83" s="41"/>
      <c r="C83" s="42"/>
      <c r="D83" s="42"/>
      <c r="E83" s="173" t="str">
        <f>E7</f>
        <v>Stavební úpravy pro bezbariérovost objektu ZŠ Liberec, U školy, Liberec</v>
      </c>
      <c r="F83" s="34"/>
      <c r="G83" s="34"/>
      <c r="H83" s="34"/>
      <c r="I83" s="42"/>
      <c r="J83" s="42"/>
      <c r="K83" s="42"/>
      <c r="L83" s="42"/>
      <c r="M83" s="148"/>
      <c r="S83" s="40"/>
      <c r="T83" s="40"/>
      <c r="U83" s="40"/>
      <c r="V83" s="40"/>
      <c r="W83" s="40"/>
      <c r="X83" s="40"/>
      <c r="Y83" s="40"/>
      <c r="Z83" s="40"/>
      <c r="AA83" s="40"/>
      <c r="AB83" s="40"/>
      <c r="AC83" s="40"/>
      <c r="AD83" s="40"/>
      <c r="AE83" s="40"/>
    </row>
    <row r="84" s="1" customFormat="1" ht="12" customHeight="1">
      <c r="B84" s="23"/>
      <c r="C84" s="34" t="s">
        <v>164</v>
      </c>
      <c r="D84" s="24"/>
      <c r="E84" s="24"/>
      <c r="F84" s="24"/>
      <c r="G84" s="24"/>
      <c r="H84" s="24"/>
      <c r="I84" s="24"/>
      <c r="J84" s="24"/>
      <c r="K84" s="24"/>
      <c r="L84" s="24"/>
      <c r="M84" s="22"/>
    </row>
    <row r="85" s="2" customFormat="1" ht="16.5" customHeight="1">
      <c r="A85" s="40"/>
      <c r="B85" s="41"/>
      <c r="C85" s="42"/>
      <c r="D85" s="42"/>
      <c r="E85" s="173" t="s">
        <v>3240</v>
      </c>
      <c r="F85" s="42"/>
      <c r="G85" s="42"/>
      <c r="H85" s="42"/>
      <c r="I85" s="42"/>
      <c r="J85" s="42"/>
      <c r="K85" s="42"/>
      <c r="L85" s="42"/>
      <c r="M85" s="148"/>
      <c r="S85" s="40"/>
      <c r="T85" s="40"/>
      <c r="U85" s="40"/>
      <c r="V85" s="40"/>
      <c r="W85" s="40"/>
      <c r="X85" s="40"/>
      <c r="Y85" s="40"/>
      <c r="Z85" s="40"/>
      <c r="AA85" s="40"/>
      <c r="AB85" s="40"/>
      <c r="AC85" s="40"/>
      <c r="AD85" s="40"/>
      <c r="AE85" s="40"/>
    </row>
    <row r="86" s="2" customFormat="1" ht="12" customHeight="1">
      <c r="A86" s="40"/>
      <c r="B86" s="41"/>
      <c r="C86" s="34" t="s">
        <v>166</v>
      </c>
      <c r="D86" s="42"/>
      <c r="E86" s="42"/>
      <c r="F86" s="42"/>
      <c r="G86" s="42"/>
      <c r="H86" s="42"/>
      <c r="I86" s="42"/>
      <c r="J86" s="42"/>
      <c r="K86" s="42"/>
      <c r="L86" s="42"/>
      <c r="M86" s="148"/>
      <c r="S86" s="40"/>
      <c r="T86" s="40"/>
      <c r="U86" s="40"/>
      <c r="V86" s="40"/>
      <c r="W86" s="40"/>
      <c r="X86" s="40"/>
      <c r="Y86" s="40"/>
      <c r="Z86" s="40"/>
      <c r="AA86" s="40"/>
      <c r="AB86" s="40"/>
      <c r="AC86" s="40"/>
      <c r="AD86" s="40"/>
      <c r="AE86" s="40"/>
    </row>
    <row r="87" s="2" customFormat="1" ht="16.5" customHeight="1">
      <c r="A87" s="40"/>
      <c r="B87" s="41"/>
      <c r="C87" s="42"/>
      <c r="D87" s="42"/>
      <c r="E87" s="71" t="str">
        <f>E11</f>
        <v>05 - akustická opatření - podhledy</v>
      </c>
      <c r="F87" s="42"/>
      <c r="G87" s="42"/>
      <c r="H87" s="42"/>
      <c r="I87" s="42"/>
      <c r="J87" s="42"/>
      <c r="K87" s="42"/>
      <c r="L87" s="42"/>
      <c r="M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42"/>
      <c r="M88" s="148"/>
      <c r="S88" s="40"/>
      <c r="T88" s="40"/>
      <c r="U88" s="40"/>
      <c r="V88" s="40"/>
      <c r="W88" s="40"/>
      <c r="X88" s="40"/>
      <c r="Y88" s="40"/>
      <c r="Z88" s="40"/>
      <c r="AA88" s="40"/>
      <c r="AB88" s="40"/>
      <c r="AC88" s="40"/>
      <c r="AD88" s="40"/>
      <c r="AE88" s="40"/>
    </row>
    <row r="89" s="2" customFormat="1" ht="12" customHeight="1">
      <c r="A89" s="40"/>
      <c r="B89" s="41"/>
      <c r="C89" s="34" t="s">
        <v>23</v>
      </c>
      <c r="D89" s="42"/>
      <c r="E89" s="42"/>
      <c r="F89" s="29" t="str">
        <f>F14</f>
        <v>Liberec</v>
      </c>
      <c r="G89" s="42"/>
      <c r="H89" s="42"/>
      <c r="I89" s="34" t="s">
        <v>25</v>
      </c>
      <c r="J89" s="74" t="str">
        <f>IF(J14="","",J14)</f>
        <v>11.2.2022</v>
      </c>
      <c r="K89" s="42"/>
      <c r="L89" s="42"/>
      <c r="M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42"/>
      <c r="M90" s="148"/>
      <c r="S90" s="40"/>
      <c r="T90" s="40"/>
      <c r="U90" s="40"/>
      <c r="V90" s="40"/>
      <c r="W90" s="40"/>
      <c r="X90" s="40"/>
      <c r="Y90" s="40"/>
      <c r="Z90" s="40"/>
      <c r="AA90" s="40"/>
      <c r="AB90" s="40"/>
      <c r="AC90" s="40"/>
      <c r="AD90" s="40"/>
      <c r="AE90" s="40"/>
    </row>
    <row r="91" s="2" customFormat="1" ht="40.05" customHeight="1">
      <c r="A91" s="40"/>
      <c r="B91" s="41"/>
      <c r="C91" s="34" t="s">
        <v>27</v>
      </c>
      <c r="D91" s="42"/>
      <c r="E91" s="42"/>
      <c r="F91" s="29" t="str">
        <f>E17</f>
        <v>Statutární město Liberec</v>
      </c>
      <c r="G91" s="42"/>
      <c r="H91" s="42"/>
      <c r="I91" s="34" t="s">
        <v>34</v>
      </c>
      <c r="J91" s="38" t="str">
        <f>E23</f>
        <v>TRIGLYPH architektonická kancelář s.r.o.</v>
      </c>
      <c r="K91" s="42"/>
      <c r="L91" s="42"/>
      <c r="M91" s="148"/>
      <c r="S91" s="40"/>
      <c r="T91" s="40"/>
      <c r="U91" s="40"/>
      <c r="V91" s="40"/>
      <c r="W91" s="40"/>
      <c r="X91" s="40"/>
      <c r="Y91" s="40"/>
      <c r="Z91" s="40"/>
      <c r="AA91" s="40"/>
      <c r="AB91" s="40"/>
      <c r="AC91" s="40"/>
      <c r="AD91" s="40"/>
      <c r="AE91" s="40"/>
    </row>
    <row r="92" s="2" customFormat="1" ht="15.15" customHeight="1">
      <c r="A92" s="40"/>
      <c r="B92" s="41"/>
      <c r="C92" s="34" t="s">
        <v>32</v>
      </c>
      <c r="D92" s="42"/>
      <c r="E92" s="42"/>
      <c r="F92" s="29" t="str">
        <f>IF(E20="","",E20)</f>
        <v>Vyplň údaj</v>
      </c>
      <c r="G92" s="42"/>
      <c r="H92" s="42"/>
      <c r="I92" s="34" t="s">
        <v>37</v>
      </c>
      <c r="J92" s="38" t="str">
        <f>E26</f>
        <v xml:space="preserve"> </v>
      </c>
      <c r="K92" s="42"/>
      <c r="L92" s="42"/>
      <c r="M92" s="148"/>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42"/>
      <c r="M93" s="148"/>
      <c r="S93" s="40"/>
      <c r="T93" s="40"/>
      <c r="U93" s="40"/>
      <c r="V93" s="40"/>
      <c r="W93" s="40"/>
      <c r="X93" s="40"/>
      <c r="Y93" s="40"/>
      <c r="Z93" s="40"/>
      <c r="AA93" s="40"/>
      <c r="AB93" s="40"/>
      <c r="AC93" s="40"/>
      <c r="AD93" s="40"/>
      <c r="AE93" s="40"/>
    </row>
    <row r="94" s="11" customFormat="1" ht="29.28" customHeight="1">
      <c r="A94" s="189"/>
      <c r="B94" s="190"/>
      <c r="C94" s="191" t="s">
        <v>193</v>
      </c>
      <c r="D94" s="192" t="s">
        <v>60</v>
      </c>
      <c r="E94" s="192" t="s">
        <v>56</v>
      </c>
      <c r="F94" s="192" t="s">
        <v>57</v>
      </c>
      <c r="G94" s="192" t="s">
        <v>194</v>
      </c>
      <c r="H94" s="192" t="s">
        <v>195</v>
      </c>
      <c r="I94" s="192" t="s">
        <v>196</v>
      </c>
      <c r="J94" s="192" t="s">
        <v>197</v>
      </c>
      <c r="K94" s="192" t="s">
        <v>175</v>
      </c>
      <c r="L94" s="193" t="s">
        <v>198</v>
      </c>
      <c r="M94" s="194"/>
      <c r="N94" s="94" t="s">
        <v>22</v>
      </c>
      <c r="O94" s="95" t="s">
        <v>45</v>
      </c>
      <c r="P94" s="95" t="s">
        <v>199</v>
      </c>
      <c r="Q94" s="95" t="s">
        <v>200</v>
      </c>
      <c r="R94" s="95" t="s">
        <v>201</v>
      </c>
      <c r="S94" s="95" t="s">
        <v>202</v>
      </c>
      <c r="T94" s="95" t="s">
        <v>203</v>
      </c>
      <c r="U94" s="95" t="s">
        <v>204</v>
      </c>
      <c r="V94" s="95" t="s">
        <v>205</v>
      </c>
      <c r="W94" s="95" t="s">
        <v>206</v>
      </c>
      <c r="X94" s="96" t="s">
        <v>207</v>
      </c>
      <c r="Y94" s="189"/>
      <c r="Z94" s="189"/>
      <c r="AA94" s="189"/>
      <c r="AB94" s="189"/>
      <c r="AC94" s="189"/>
      <c r="AD94" s="189"/>
      <c r="AE94" s="189"/>
    </row>
    <row r="95" s="2" customFormat="1" ht="22.8" customHeight="1">
      <c r="A95" s="40"/>
      <c r="B95" s="41"/>
      <c r="C95" s="101" t="s">
        <v>208</v>
      </c>
      <c r="D95" s="42"/>
      <c r="E95" s="42"/>
      <c r="F95" s="42"/>
      <c r="G95" s="42"/>
      <c r="H95" s="42"/>
      <c r="I95" s="42"/>
      <c r="J95" s="42"/>
      <c r="K95" s="195">
        <f>BK95</f>
        <v>0</v>
      </c>
      <c r="L95" s="42"/>
      <c r="M95" s="46"/>
      <c r="N95" s="97"/>
      <c r="O95" s="196"/>
      <c r="P95" s="98"/>
      <c r="Q95" s="197">
        <f>Q96+Q104+Q138</f>
        <v>0</v>
      </c>
      <c r="R95" s="197">
        <f>R96+R104+R138</f>
        <v>0</v>
      </c>
      <c r="S95" s="98"/>
      <c r="T95" s="198">
        <f>T96+T104+T138</f>
        <v>0</v>
      </c>
      <c r="U95" s="98"/>
      <c r="V95" s="198">
        <f>V96+V104+V138</f>
        <v>0.029009399999999998</v>
      </c>
      <c r="W95" s="98"/>
      <c r="X95" s="199">
        <f>X96+X104+X138</f>
        <v>0</v>
      </c>
      <c r="Y95" s="40"/>
      <c r="Z95" s="40"/>
      <c r="AA95" s="40"/>
      <c r="AB95" s="40"/>
      <c r="AC95" s="40"/>
      <c r="AD95" s="40"/>
      <c r="AE95" s="40"/>
      <c r="AT95" s="19" t="s">
        <v>76</v>
      </c>
      <c r="AU95" s="19" t="s">
        <v>176</v>
      </c>
      <c r="BK95" s="200">
        <f>BK96+BK104+BK138</f>
        <v>0</v>
      </c>
    </row>
    <row r="96" s="12" customFormat="1" ht="25.92" customHeight="1">
      <c r="A96" s="12"/>
      <c r="B96" s="201"/>
      <c r="C96" s="202"/>
      <c r="D96" s="203" t="s">
        <v>76</v>
      </c>
      <c r="E96" s="204" t="s">
        <v>209</v>
      </c>
      <c r="F96" s="204" t="s">
        <v>210</v>
      </c>
      <c r="G96" s="202"/>
      <c r="H96" s="202"/>
      <c r="I96" s="205"/>
      <c r="J96" s="205"/>
      <c r="K96" s="206">
        <f>BK96</f>
        <v>0</v>
      </c>
      <c r="L96" s="202"/>
      <c r="M96" s="207"/>
      <c r="N96" s="208"/>
      <c r="O96" s="209"/>
      <c r="P96" s="209"/>
      <c r="Q96" s="210">
        <f>Q97+Q100</f>
        <v>0</v>
      </c>
      <c r="R96" s="210">
        <f>R97+R100</f>
        <v>0</v>
      </c>
      <c r="S96" s="209"/>
      <c r="T96" s="211">
        <f>T97+T100</f>
        <v>0</v>
      </c>
      <c r="U96" s="209"/>
      <c r="V96" s="211">
        <f>V97+V100</f>
        <v>0.029009399999999998</v>
      </c>
      <c r="W96" s="209"/>
      <c r="X96" s="212">
        <f>X97+X100</f>
        <v>0</v>
      </c>
      <c r="Y96" s="12"/>
      <c r="Z96" s="12"/>
      <c r="AA96" s="12"/>
      <c r="AB96" s="12"/>
      <c r="AC96" s="12"/>
      <c r="AD96" s="12"/>
      <c r="AE96" s="12"/>
      <c r="AR96" s="213" t="s">
        <v>84</v>
      </c>
      <c r="AT96" s="214" t="s">
        <v>76</v>
      </c>
      <c r="AU96" s="214" t="s">
        <v>77</v>
      </c>
      <c r="AY96" s="213" t="s">
        <v>211</v>
      </c>
      <c r="BK96" s="215">
        <f>BK97+BK100</f>
        <v>0</v>
      </c>
    </row>
    <row r="97" s="12" customFormat="1" ht="22.8" customHeight="1">
      <c r="A97" s="12"/>
      <c r="B97" s="201"/>
      <c r="C97" s="202"/>
      <c r="D97" s="203" t="s">
        <v>76</v>
      </c>
      <c r="E97" s="216" t="s">
        <v>246</v>
      </c>
      <c r="F97" s="216" t="s">
        <v>361</v>
      </c>
      <c r="G97" s="202"/>
      <c r="H97" s="202"/>
      <c r="I97" s="205"/>
      <c r="J97" s="205"/>
      <c r="K97" s="217">
        <f>BK97</f>
        <v>0</v>
      </c>
      <c r="L97" s="202"/>
      <c r="M97" s="207"/>
      <c r="N97" s="208"/>
      <c r="O97" s="209"/>
      <c r="P97" s="209"/>
      <c r="Q97" s="210">
        <f>SUM(Q98:Q99)</f>
        <v>0</v>
      </c>
      <c r="R97" s="210">
        <f>SUM(R98:R99)</f>
        <v>0</v>
      </c>
      <c r="S97" s="209"/>
      <c r="T97" s="211">
        <f>SUM(T98:T99)</f>
        <v>0</v>
      </c>
      <c r="U97" s="209"/>
      <c r="V97" s="211">
        <f>SUM(V98:V99)</f>
        <v>0</v>
      </c>
      <c r="W97" s="209"/>
      <c r="X97" s="212">
        <f>SUM(X98:X99)</f>
        <v>0</v>
      </c>
      <c r="Y97" s="12"/>
      <c r="Z97" s="12"/>
      <c r="AA97" s="12"/>
      <c r="AB97" s="12"/>
      <c r="AC97" s="12"/>
      <c r="AD97" s="12"/>
      <c r="AE97" s="12"/>
      <c r="AR97" s="213" t="s">
        <v>84</v>
      </c>
      <c r="AT97" s="214" t="s">
        <v>76</v>
      </c>
      <c r="AU97" s="214" t="s">
        <v>84</v>
      </c>
      <c r="AY97" s="213" t="s">
        <v>211</v>
      </c>
      <c r="BK97" s="215">
        <f>SUM(BK98:BK99)</f>
        <v>0</v>
      </c>
    </row>
    <row r="98" s="2" customFormat="1" ht="24.15" customHeight="1">
      <c r="A98" s="40"/>
      <c r="B98" s="41"/>
      <c r="C98" s="218" t="s">
        <v>84</v>
      </c>
      <c r="D98" s="218" t="s">
        <v>213</v>
      </c>
      <c r="E98" s="219" t="s">
        <v>944</v>
      </c>
      <c r="F98" s="220" t="s">
        <v>945</v>
      </c>
      <c r="G98" s="221" t="s">
        <v>272</v>
      </c>
      <c r="H98" s="222">
        <v>138.13999999999999</v>
      </c>
      <c r="I98" s="223"/>
      <c r="J98" s="223"/>
      <c r="K98" s="224">
        <f>ROUND(P98*H98,2)</f>
        <v>0</v>
      </c>
      <c r="L98" s="220" t="s">
        <v>217</v>
      </c>
      <c r="M98" s="46"/>
      <c r="N98" s="225" t="s">
        <v>22</v>
      </c>
      <c r="O98" s="226" t="s">
        <v>46</v>
      </c>
      <c r="P98" s="227">
        <f>I98+J98</f>
        <v>0</v>
      </c>
      <c r="Q98" s="227">
        <f>ROUND(I98*H98,2)</f>
        <v>0</v>
      </c>
      <c r="R98" s="227">
        <f>ROUND(J98*H98,2)</f>
        <v>0</v>
      </c>
      <c r="S98" s="86"/>
      <c r="T98" s="228">
        <f>S98*H98</f>
        <v>0</v>
      </c>
      <c r="U98" s="228">
        <v>0</v>
      </c>
      <c r="V98" s="228">
        <f>U98*H98</f>
        <v>0</v>
      </c>
      <c r="W98" s="228">
        <v>0</v>
      </c>
      <c r="X98" s="229">
        <f>W98*H98</f>
        <v>0</v>
      </c>
      <c r="Y98" s="40"/>
      <c r="Z98" s="40"/>
      <c r="AA98" s="40"/>
      <c r="AB98" s="40"/>
      <c r="AC98" s="40"/>
      <c r="AD98" s="40"/>
      <c r="AE98" s="40"/>
      <c r="AR98" s="230" t="s">
        <v>218</v>
      </c>
      <c r="AT98" s="230" t="s">
        <v>213</v>
      </c>
      <c r="AU98" s="230" t="s">
        <v>86</v>
      </c>
      <c r="AY98" s="19" t="s">
        <v>211</v>
      </c>
      <c r="BE98" s="231">
        <f>IF(O98="základní",K98,0)</f>
        <v>0</v>
      </c>
      <c r="BF98" s="231">
        <f>IF(O98="snížená",K98,0)</f>
        <v>0</v>
      </c>
      <c r="BG98" s="231">
        <f>IF(O98="zákl. přenesená",K98,0)</f>
        <v>0</v>
      </c>
      <c r="BH98" s="231">
        <f>IF(O98="sníž. přenesená",K98,0)</f>
        <v>0</v>
      </c>
      <c r="BI98" s="231">
        <f>IF(O98="nulová",K98,0)</f>
        <v>0</v>
      </c>
      <c r="BJ98" s="19" t="s">
        <v>84</v>
      </c>
      <c r="BK98" s="231">
        <f>ROUND(P98*H98,2)</f>
        <v>0</v>
      </c>
      <c r="BL98" s="19" t="s">
        <v>218</v>
      </c>
      <c r="BM98" s="230" t="s">
        <v>4180</v>
      </c>
    </row>
    <row r="99" s="2" customFormat="1">
      <c r="A99" s="40"/>
      <c r="B99" s="41"/>
      <c r="C99" s="42"/>
      <c r="D99" s="232" t="s">
        <v>220</v>
      </c>
      <c r="E99" s="42"/>
      <c r="F99" s="233" t="s">
        <v>947</v>
      </c>
      <c r="G99" s="42"/>
      <c r="H99" s="42"/>
      <c r="I99" s="234"/>
      <c r="J99" s="234"/>
      <c r="K99" s="42"/>
      <c r="L99" s="42"/>
      <c r="M99" s="46"/>
      <c r="N99" s="235"/>
      <c r="O99" s="236"/>
      <c r="P99" s="86"/>
      <c r="Q99" s="86"/>
      <c r="R99" s="86"/>
      <c r="S99" s="86"/>
      <c r="T99" s="86"/>
      <c r="U99" s="86"/>
      <c r="V99" s="86"/>
      <c r="W99" s="86"/>
      <c r="X99" s="87"/>
      <c r="Y99" s="40"/>
      <c r="Z99" s="40"/>
      <c r="AA99" s="40"/>
      <c r="AB99" s="40"/>
      <c r="AC99" s="40"/>
      <c r="AD99" s="40"/>
      <c r="AE99" s="40"/>
      <c r="AT99" s="19" t="s">
        <v>220</v>
      </c>
      <c r="AU99" s="19" t="s">
        <v>86</v>
      </c>
    </row>
    <row r="100" s="12" customFormat="1" ht="22.8" customHeight="1">
      <c r="A100" s="12"/>
      <c r="B100" s="201"/>
      <c r="C100" s="202"/>
      <c r="D100" s="203" t="s">
        <v>76</v>
      </c>
      <c r="E100" s="216" t="s">
        <v>263</v>
      </c>
      <c r="F100" s="216" t="s">
        <v>379</v>
      </c>
      <c r="G100" s="202"/>
      <c r="H100" s="202"/>
      <c r="I100" s="205"/>
      <c r="J100" s="205"/>
      <c r="K100" s="217">
        <f>BK100</f>
        <v>0</v>
      </c>
      <c r="L100" s="202"/>
      <c r="M100" s="207"/>
      <c r="N100" s="208"/>
      <c r="O100" s="209"/>
      <c r="P100" s="209"/>
      <c r="Q100" s="210">
        <f>SUM(Q101:Q103)</f>
        <v>0</v>
      </c>
      <c r="R100" s="210">
        <f>SUM(R101:R103)</f>
        <v>0</v>
      </c>
      <c r="S100" s="209"/>
      <c r="T100" s="211">
        <f>SUM(T101:T103)</f>
        <v>0</v>
      </c>
      <c r="U100" s="209"/>
      <c r="V100" s="211">
        <f>SUM(V101:V103)</f>
        <v>0.029009399999999998</v>
      </c>
      <c r="W100" s="209"/>
      <c r="X100" s="212">
        <f>SUM(X101:X103)</f>
        <v>0</v>
      </c>
      <c r="Y100" s="12"/>
      <c r="Z100" s="12"/>
      <c r="AA100" s="12"/>
      <c r="AB100" s="12"/>
      <c r="AC100" s="12"/>
      <c r="AD100" s="12"/>
      <c r="AE100" s="12"/>
      <c r="AR100" s="213" t="s">
        <v>84</v>
      </c>
      <c r="AT100" s="214" t="s">
        <v>76</v>
      </c>
      <c r="AU100" s="214" t="s">
        <v>84</v>
      </c>
      <c r="AY100" s="213" t="s">
        <v>211</v>
      </c>
      <c r="BK100" s="215">
        <f>SUM(BK101:BK103)</f>
        <v>0</v>
      </c>
    </row>
    <row r="101" s="2" customFormat="1" ht="24.15" customHeight="1">
      <c r="A101" s="40"/>
      <c r="B101" s="41"/>
      <c r="C101" s="218" t="s">
        <v>86</v>
      </c>
      <c r="D101" s="218" t="s">
        <v>213</v>
      </c>
      <c r="E101" s="219" t="s">
        <v>3780</v>
      </c>
      <c r="F101" s="220" t="s">
        <v>3781</v>
      </c>
      <c r="G101" s="221" t="s">
        <v>272</v>
      </c>
      <c r="H101" s="222">
        <v>138.13999999999999</v>
      </c>
      <c r="I101" s="223"/>
      <c r="J101" s="223"/>
      <c r="K101" s="224">
        <f>ROUND(P101*H101,2)</f>
        <v>0</v>
      </c>
      <c r="L101" s="220" t="s">
        <v>217</v>
      </c>
      <c r="M101" s="46"/>
      <c r="N101" s="225" t="s">
        <v>22</v>
      </c>
      <c r="O101" s="226" t="s">
        <v>46</v>
      </c>
      <c r="P101" s="227">
        <f>I101+J101</f>
        <v>0</v>
      </c>
      <c r="Q101" s="227">
        <f>ROUND(I101*H101,2)</f>
        <v>0</v>
      </c>
      <c r="R101" s="227">
        <f>ROUND(J101*H101,2)</f>
        <v>0</v>
      </c>
      <c r="S101" s="86"/>
      <c r="T101" s="228">
        <f>S101*H101</f>
        <v>0</v>
      </c>
      <c r="U101" s="228">
        <v>0.00021000000000000001</v>
      </c>
      <c r="V101" s="228">
        <f>U101*H101</f>
        <v>0.029009399999999998</v>
      </c>
      <c r="W101" s="228">
        <v>0</v>
      </c>
      <c r="X101" s="229">
        <f>W101*H101</f>
        <v>0</v>
      </c>
      <c r="Y101" s="40"/>
      <c r="Z101" s="40"/>
      <c r="AA101" s="40"/>
      <c r="AB101" s="40"/>
      <c r="AC101" s="40"/>
      <c r="AD101" s="40"/>
      <c r="AE101" s="40"/>
      <c r="AR101" s="230" t="s">
        <v>218</v>
      </c>
      <c r="AT101" s="230" t="s">
        <v>213</v>
      </c>
      <c r="AU101" s="230" t="s">
        <v>86</v>
      </c>
      <c r="AY101" s="19" t="s">
        <v>211</v>
      </c>
      <c r="BE101" s="231">
        <f>IF(O101="základní",K101,0)</f>
        <v>0</v>
      </c>
      <c r="BF101" s="231">
        <f>IF(O101="snížená",K101,0)</f>
        <v>0</v>
      </c>
      <c r="BG101" s="231">
        <f>IF(O101="zákl. přenesená",K101,0)</f>
        <v>0</v>
      </c>
      <c r="BH101" s="231">
        <f>IF(O101="sníž. přenesená",K101,0)</f>
        <v>0</v>
      </c>
      <c r="BI101" s="231">
        <f>IF(O101="nulová",K101,0)</f>
        <v>0</v>
      </c>
      <c r="BJ101" s="19" t="s">
        <v>84</v>
      </c>
      <c r="BK101" s="231">
        <f>ROUND(P101*H101,2)</f>
        <v>0</v>
      </c>
      <c r="BL101" s="19" t="s">
        <v>218</v>
      </c>
      <c r="BM101" s="230" t="s">
        <v>4181</v>
      </c>
    </row>
    <row r="102" s="2" customFormat="1">
      <c r="A102" s="40"/>
      <c r="B102" s="41"/>
      <c r="C102" s="42"/>
      <c r="D102" s="232" t="s">
        <v>220</v>
      </c>
      <c r="E102" s="42"/>
      <c r="F102" s="233" t="s">
        <v>3783</v>
      </c>
      <c r="G102" s="42"/>
      <c r="H102" s="42"/>
      <c r="I102" s="234"/>
      <c r="J102" s="234"/>
      <c r="K102" s="42"/>
      <c r="L102" s="42"/>
      <c r="M102" s="46"/>
      <c r="N102" s="235"/>
      <c r="O102" s="236"/>
      <c r="P102" s="86"/>
      <c r="Q102" s="86"/>
      <c r="R102" s="86"/>
      <c r="S102" s="86"/>
      <c r="T102" s="86"/>
      <c r="U102" s="86"/>
      <c r="V102" s="86"/>
      <c r="W102" s="86"/>
      <c r="X102" s="87"/>
      <c r="Y102" s="40"/>
      <c r="Z102" s="40"/>
      <c r="AA102" s="40"/>
      <c r="AB102" s="40"/>
      <c r="AC102" s="40"/>
      <c r="AD102" s="40"/>
      <c r="AE102" s="40"/>
      <c r="AT102" s="19" t="s">
        <v>220</v>
      </c>
      <c r="AU102" s="19" t="s">
        <v>86</v>
      </c>
    </row>
    <row r="103" s="13" customFormat="1">
      <c r="A103" s="13"/>
      <c r="B103" s="237"/>
      <c r="C103" s="238"/>
      <c r="D103" s="232" t="s">
        <v>222</v>
      </c>
      <c r="E103" s="239" t="s">
        <v>22</v>
      </c>
      <c r="F103" s="240" t="s">
        <v>4182</v>
      </c>
      <c r="G103" s="238"/>
      <c r="H103" s="241">
        <v>138.13999999999999</v>
      </c>
      <c r="I103" s="242"/>
      <c r="J103" s="242"/>
      <c r="K103" s="238"/>
      <c r="L103" s="238"/>
      <c r="M103" s="243"/>
      <c r="N103" s="244"/>
      <c r="O103" s="245"/>
      <c r="P103" s="245"/>
      <c r="Q103" s="245"/>
      <c r="R103" s="245"/>
      <c r="S103" s="245"/>
      <c r="T103" s="245"/>
      <c r="U103" s="245"/>
      <c r="V103" s="245"/>
      <c r="W103" s="245"/>
      <c r="X103" s="246"/>
      <c r="Y103" s="13"/>
      <c r="Z103" s="13"/>
      <c r="AA103" s="13"/>
      <c r="AB103" s="13"/>
      <c r="AC103" s="13"/>
      <c r="AD103" s="13"/>
      <c r="AE103" s="13"/>
      <c r="AT103" s="247" t="s">
        <v>222</v>
      </c>
      <c r="AU103" s="247" t="s">
        <v>86</v>
      </c>
      <c r="AV103" s="13" t="s">
        <v>86</v>
      </c>
      <c r="AW103" s="13" t="s">
        <v>5</v>
      </c>
      <c r="AX103" s="13" t="s">
        <v>84</v>
      </c>
      <c r="AY103" s="247" t="s">
        <v>211</v>
      </c>
    </row>
    <row r="104" s="12" customFormat="1" ht="25.92" customHeight="1">
      <c r="A104" s="12"/>
      <c r="B104" s="201"/>
      <c r="C104" s="202"/>
      <c r="D104" s="203" t="s">
        <v>76</v>
      </c>
      <c r="E104" s="204" t="s">
        <v>441</v>
      </c>
      <c r="F104" s="204" t="s">
        <v>442</v>
      </c>
      <c r="G104" s="202"/>
      <c r="H104" s="202"/>
      <c r="I104" s="205"/>
      <c r="J104" s="205"/>
      <c r="K104" s="206">
        <f>BK104</f>
        <v>0</v>
      </c>
      <c r="L104" s="202"/>
      <c r="M104" s="207"/>
      <c r="N104" s="208"/>
      <c r="O104" s="209"/>
      <c r="P104" s="209"/>
      <c r="Q104" s="210">
        <f>Q105</f>
        <v>0</v>
      </c>
      <c r="R104" s="210">
        <f>R105</f>
        <v>0</v>
      </c>
      <c r="S104" s="209"/>
      <c r="T104" s="211">
        <f>T105</f>
        <v>0</v>
      </c>
      <c r="U104" s="209"/>
      <c r="V104" s="211">
        <f>V105</f>
        <v>0</v>
      </c>
      <c r="W104" s="209"/>
      <c r="X104" s="212">
        <f>X105</f>
        <v>0</v>
      </c>
      <c r="Y104" s="12"/>
      <c r="Z104" s="12"/>
      <c r="AA104" s="12"/>
      <c r="AB104" s="12"/>
      <c r="AC104" s="12"/>
      <c r="AD104" s="12"/>
      <c r="AE104" s="12"/>
      <c r="AR104" s="213" t="s">
        <v>86</v>
      </c>
      <c r="AT104" s="214" t="s">
        <v>76</v>
      </c>
      <c r="AU104" s="214" t="s">
        <v>77</v>
      </c>
      <c r="AY104" s="213" t="s">
        <v>211</v>
      </c>
      <c r="BK104" s="215">
        <f>BK105</f>
        <v>0</v>
      </c>
    </row>
    <row r="105" s="12" customFormat="1" ht="22.8" customHeight="1">
      <c r="A105" s="12"/>
      <c r="B105" s="201"/>
      <c r="C105" s="202"/>
      <c r="D105" s="203" t="s">
        <v>76</v>
      </c>
      <c r="E105" s="216" t="s">
        <v>1264</v>
      </c>
      <c r="F105" s="216" t="s">
        <v>1265</v>
      </c>
      <c r="G105" s="202"/>
      <c r="H105" s="202"/>
      <c r="I105" s="205"/>
      <c r="J105" s="205"/>
      <c r="K105" s="217">
        <f>BK105</f>
        <v>0</v>
      </c>
      <c r="L105" s="202"/>
      <c r="M105" s="207"/>
      <c r="N105" s="208"/>
      <c r="O105" s="209"/>
      <c r="P105" s="209"/>
      <c r="Q105" s="210">
        <f>Q106+Q121</f>
        <v>0</v>
      </c>
      <c r="R105" s="210">
        <f>R106+R121</f>
        <v>0</v>
      </c>
      <c r="S105" s="209"/>
      <c r="T105" s="211">
        <f>T106+T121</f>
        <v>0</v>
      </c>
      <c r="U105" s="209"/>
      <c r="V105" s="211">
        <f>V106+V121</f>
        <v>0</v>
      </c>
      <c r="W105" s="209"/>
      <c r="X105" s="212">
        <f>X106+X121</f>
        <v>0</v>
      </c>
      <c r="Y105" s="12"/>
      <c r="Z105" s="12"/>
      <c r="AA105" s="12"/>
      <c r="AB105" s="12"/>
      <c r="AC105" s="12"/>
      <c r="AD105" s="12"/>
      <c r="AE105" s="12"/>
      <c r="AR105" s="213" t="s">
        <v>86</v>
      </c>
      <c r="AT105" s="214" t="s">
        <v>76</v>
      </c>
      <c r="AU105" s="214" t="s">
        <v>84</v>
      </c>
      <c r="AY105" s="213" t="s">
        <v>211</v>
      </c>
      <c r="BK105" s="215">
        <f>BK106+BK121</f>
        <v>0</v>
      </c>
    </row>
    <row r="106" s="12" customFormat="1" ht="20.88" customHeight="1">
      <c r="A106" s="12"/>
      <c r="B106" s="201"/>
      <c r="C106" s="202"/>
      <c r="D106" s="203" t="s">
        <v>76</v>
      </c>
      <c r="E106" s="216" t="s">
        <v>4183</v>
      </c>
      <c r="F106" s="216" t="s">
        <v>4184</v>
      </c>
      <c r="G106" s="202"/>
      <c r="H106" s="202"/>
      <c r="I106" s="205"/>
      <c r="J106" s="205"/>
      <c r="K106" s="217">
        <f>BK106</f>
        <v>0</v>
      </c>
      <c r="L106" s="202"/>
      <c r="M106" s="207"/>
      <c r="N106" s="208"/>
      <c r="O106" s="209"/>
      <c r="P106" s="209"/>
      <c r="Q106" s="210">
        <f>SUM(Q107:Q120)</f>
        <v>0</v>
      </c>
      <c r="R106" s="210">
        <f>SUM(R107:R120)</f>
        <v>0</v>
      </c>
      <c r="S106" s="209"/>
      <c r="T106" s="211">
        <f>SUM(T107:T120)</f>
        <v>0</v>
      </c>
      <c r="U106" s="209"/>
      <c r="V106" s="211">
        <f>SUM(V107:V120)</f>
        <v>0</v>
      </c>
      <c r="W106" s="209"/>
      <c r="X106" s="212">
        <f>SUM(X107:X120)</f>
        <v>0</v>
      </c>
      <c r="Y106" s="12"/>
      <c r="Z106" s="12"/>
      <c r="AA106" s="12"/>
      <c r="AB106" s="12"/>
      <c r="AC106" s="12"/>
      <c r="AD106" s="12"/>
      <c r="AE106" s="12"/>
      <c r="AR106" s="213" t="s">
        <v>86</v>
      </c>
      <c r="AT106" s="214" t="s">
        <v>76</v>
      </c>
      <c r="AU106" s="214" t="s">
        <v>86</v>
      </c>
      <c r="AY106" s="213" t="s">
        <v>211</v>
      </c>
      <c r="BK106" s="215">
        <f>SUM(BK107:BK120)</f>
        <v>0</v>
      </c>
    </row>
    <row r="107" s="2" customFormat="1" ht="37.8" customHeight="1">
      <c r="A107" s="40"/>
      <c r="B107" s="41"/>
      <c r="C107" s="259" t="s">
        <v>229</v>
      </c>
      <c r="D107" s="259" t="s">
        <v>452</v>
      </c>
      <c r="E107" s="260" t="s">
        <v>4185</v>
      </c>
      <c r="F107" s="261" t="s">
        <v>4186</v>
      </c>
      <c r="G107" s="262" t="s">
        <v>272</v>
      </c>
      <c r="H107" s="263">
        <v>32.399999999999999</v>
      </c>
      <c r="I107" s="264"/>
      <c r="J107" s="265"/>
      <c r="K107" s="266">
        <f>ROUND(P107*H107,2)</f>
        <v>0</v>
      </c>
      <c r="L107" s="261" t="s">
        <v>22</v>
      </c>
      <c r="M107" s="267"/>
      <c r="N107" s="268" t="s">
        <v>22</v>
      </c>
      <c r="O107" s="226" t="s">
        <v>46</v>
      </c>
      <c r="P107" s="227">
        <f>I107+J107</f>
        <v>0</v>
      </c>
      <c r="Q107" s="227">
        <f>ROUND(I107*H107,2)</f>
        <v>0</v>
      </c>
      <c r="R107" s="227">
        <f>ROUND(J107*H107,2)</f>
        <v>0</v>
      </c>
      <c r="S107" s="86"/>
      <c r="T107" s="228">
        <f>S107*H107</f>
        <v>0</v>
      </c>
      <c r="U107" s="228">
        <v>0</v>
      </c>
      <c r="V107" s="228">
        <f>U107*H107</f>
        <v>0</v>
      </c>
      <c r="W107" s="228">
        <v>0</v>
      </c>
      <c r="X107" s="229">
        <f>W107*H107</f>
        <v>0</v>
      </c>
      <c r="Y107" s="40"/>
      <c r="Z107" s="40"/>
      <c r="AA107" s="40"/>
      <c r="AB107" s="40"/>
      <c r="AC107" s="40"/>
      <c r="AD107" s="40"/>
      <c r="AE107" s="40"/>
      <c r="AR107" s="230" t="s">
        <v>402</v>
      </c>
      <c r="AT107" s="230" t="s">
        <v>452</v>
      </c>
      <c r="AU107" s="230" t="s">
        <v>229</v>
      </c>
      <c r="AY107" s="19" t="s">
        <v>211</v>
      </c>
      <c r="BE107" s="231">
        <f>IF(O107="základní",K107,0)</f>
        <v>0</v>
      </c>
      <c r="BF107" s="231">
        <f>IF(O107="snížená",K107,0)</f>
        <v>0</v>
      </c>
      <c r="BG107" s="231">
        <f>IF(O107="zákl. přenesená",K107,0)</f>
        <v>0</v>
      </c>
      <c r="BH107" s="231">
        <f>IF(O107="sníž. přenesená",K107,0)</f>
        <v>0</v>
      </c>
      <c r="BI107" s="231">
        <f>IF(O107="nulová",K107,0)</f>
        <v>0</v>
      </c>
      <c r="BJ107" s="19" t="s">
        <v>84</v>
      </c>
      <c r="BK107" s="231">
        <f>ROUND(P107*H107,2)</f>
        <v>0</v>
      </c>
      <c r="BL107" s="19" t="s">
        <v>302</v>
      </c>
      <c r="BM107" s="230" t="s">
        <v>4187</v>
      </c>
    </row>
    <row r="108" s="2" customFormat="1">
      <c r="A108" s="40"/>
      <c r="B108" s="41"/>
      <c r="C108" s="42"/>
      <c r="D108" s="232" t="s">
        <v>220</v>
      </c>
      <c r="E108" s="42"/>
      <c r="F108" s="233" t="s">
        <v>4186</v>
      </c>
      <c r="G108" s="42"/>
      <c r="H108" s="42"/>
      <c r="I108" s="234"/>
      <c r="J108" s="234"/>
      <c r="K108" s="42"/>
      <c r="L108" s="42"/>
      <c r="M108" s="46"/>
      <c r="N108" s="235"/>
      <c r="O108" s="236"/>
      <c r="P108" s="86"/>
      <c r="Q108" s="86"/>
      <c r="R108" s="86"/>
      <c r="S108" s="86"/>
      <c r="T108" s="86"/>
      <c r="U108" s="86"/>
      <c r="V108" s="86"/>
      <c r="W108" s="86"/>
      <c r="X108" s="87"/>
      <c r="Y108" s="40"/>
      <c r="Z108" s="40"/>
      <c r="AA108" s="40"/>
      <c r="AB108" s="40"/>
      <c r="AC108" s="40"/>
      <c r="AD108" s="40"/>
      <c r="AE108" s="40"/>
      <c r="AT108" s="19" t="s">
        <v>220</v>
      </c>
      <c r="AU108" s="19" t="s">
        <v>229</v>
      </c>
    </row>
    <row r="109" s="2" customFormat="1" ht="24.15" customHeight="1">
      <c r="A109" s="40"/>
      <c r="B109" s="41"/>
      <c r="C109" s="259" t="s">
        <v>218</v>
      </c>
      <c r="D109" s="259" t="s">
        <v>452</v>
      </c>
      <c r="E109" s="260" t="s">
        <v>4188</v>
      </c>
      <c r="F109" s="261" t="s">
        <v>4189</v>
      </c>
      <c r="G109" s="262" t="s">
        <v>272</v>
      </c>
      <c r="H109" s="263">
        <v>22.579999999999998</v>
      </c>
      <c r="I109" s="264"/>
      <c r="J109" s="265"/>
      <c r="K109" s="266">
        <f>ROUND(P109*H109,2)</f>
        <v>0</v>
      </c>
      <c r="L109" s="261" t="s">
        <v>22</v>
      </c>
      <c r="M109" s="267"/>
      <c r="N109" s="268" t="s">
        <v>22</v>
      </c>
      <c r="O109" s="226" t="s">
        <v>46</v>
      </c>
      <c r="P109" s="227">
        <f>I109+J109</f>
        <v>0</v>
      </c>
      <c r="Q109" s="227">
        <f>ROUND(I109*H109,2)</f>
        <v>0</v>
      </c>
      <c r="R109" s="227">
        <f>ROUND(J109*H109,2)</f>
        <v>0</v>
      </c>
      <c r="S109" s="86"/>
      <c r="T109" s="228">
        <f>S109*H109</f>
        <v>0</v>
      </c>
      <c r="U109" s="228">
        <v>0</v>
      </c>
      <c r="V109" s="228">
        <f>U109*H109</f>
        <v>0</v>
      </c>
      <c r="W109" s="228">
        <v>0</v>
      </c>
      <c r="X109" s="229">
        <f>W109*H109</f>
        <v>0</v>
      </c>
      <c r="Y109" s="40"/>
      <c r="Z109" s="40"/>
      <c r="AA109" s="40"/>
      <c r="AB109" s="40"/>
      <c r="AC109" s="40"/>
      <c r="AD109" s="40"/>
      <c r="AE109" s="40"/>
      <c r="AR109" s="230" t="s">
        <v>402</v>
      </c>
      <c r="AT109" s="230" t="s">
        <v>452</v>
      </c>
      <c r="AU109" s="230" t="s">
        <v>229</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302</v>
      </c>
      <c r="BM109" s="230" t="s">
        <v>4190</v>
      </c>
    </row>
    <row r="110" s="2" customFormat="1">
      <c r="A110" s="40"/>
      <c r="B110" s="41"/>
      <c r="C110" s="42"/>
      <c r="D110" s="232" t="s">
        <v>220</v>
      </c>
      <c r="E110" s="42"/>
      <c r="F110" s="233" t="s">
        <v>4189</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229</v>
      </c>
    </row>
    <row r="111" s="2" customFormat="1" ht="16.5" customHeight="1">
      <c r="A111" s="40"/>
      <c r="B111" s="41"/>
      <c r="C111" s="259" t="s">
        <v>240</v>
      </c>
      <c r="D111" s="259" t="s">
        <v>452</v>
      </c>
      <c r="E111" s="260" t="s">
        <v>4191</v>
      </c>
      <c r="F111" s="261" t="s">
        <v>4192</v>
      </c>
      <c r="G111" s="262" t="s">
        <v>272</v>
      </c>
      <c r="H111" s="263">
        <v>67.739999999999995</v>
      </c>
      <c r="I111" s="264"/>
      <c r="J111" s="265"/>
      <c r="K111" s="266">
        <f>ROUND(P111*H111,2)</f>
        <v>0</v>
      </c>
      <c r="L111" s="261" t="s">
        <v>22</v>
      </c>
      <c r="M111" s="267"/>
      <c r="N111" s="268" t="s">
        <v>22</v>
      </c>
      <c r="O111" s="226" t="s">
        <v>46</v>
      </c>
      <c r="P111" s="227">
        <f>I111+J111</f>
        <v>0</v>
      </c>
      <c r="Q111" s="227">
        <f>ROUND(I111*H111,2)</f>
        <v>0</v>
      </c>
      <c r="R111" s="227">
        <f>ROUND(J111*H111,2)</f>
        <v>0</v>
      </c>
      <c r="S111" s="86"/>
      <c r="T111" s="228">
        <f>S111*H111</f>
        <v>0</v>
      </c>
      <c r="U111" s="228">
        <v>0</v>
      </c>
      <c r="V111" s="228">
        <f>U111*H111</f>
        <v>0</v>
      </c>
      <c r="W111" s="228">
        <v>0</v>
      </c>
      <c r="X111" s="229">
        <f>W111*H111</f>
        <v>0</v>
      </c>
      <c r="Y111" s="40"/>
      <c r="Z111" s="40"/>
      <c r="AA111" s="40"/>
      <c r="AB111" s="40"/>
      <c r="AC111" s="40"/>
      <c r="AD111" s="40"/>
      <c r="AE111" s="40"/>
      <c r="AR111" s="230" t="s">
        <v>402</v>
      </c>
      <c r="AT111" s="230" t="s">
        <v>452</v>
      </c>
      <c r="AU111" s="230" t="s">
        <v>229</v>
      </c>
      <c r="AY111" s="19" t="s">
        <v>211</v>
      </c>
      <c r="BE111" s="231">
        <f>IF(O111="základní",K111,0)</f>
        <v>0</v>
      </c>
      <c r="BF111" s="231">
        <f>IF(O111="snížená",K111,0)</f>
        <v>0</v>
      </c>
      <c r="BG111" s="231">
        <f>IF(O111="zákl. přenesená",K111,0)</f>
        <v>0</v>
      </c>
      <c r="BH111" s="231">
        <f>IF(O111="sníž. přenesená",K111,0)</f>
        <v>0</v>
      </c>
      <c r="BI111" s="231">
        <f>IF(O111="nulová",K111,0)</f>
        <v>0</v>
      </c>
      <c r="BJ111" s="19" t="s">
        <v>84</v>
      </c>
      <c r="BK111" s="231">
        <f>ROUND(P111*H111,2)</f>
        <v>0</v>
      </c>
      <c r="BL111" s="19" t="s">
        <v>302</v>
      </c>
      <c r="BM111" s="230" t="s">
        <v>4193</v>
      </c>
    </row>
    <row r="112" s="2" customFormat="1">
      <c r="A112" s="40"/>
      <c r="B112" s="41"/>
      <c r="C112" s="42"/>
      <c r="D112" s="232" t="s">
        <v>220</v>
      </c>
      <c r="E112" s="42"/>
      <c r="F112" s="233" t="s">
        <v>4192</v>
      </c>
      <c r="G112" s="42"/>
      <c r="H112" s="42"/>
      <c r="I112" s="234"/>
      <c r="J112" s="234"/>
      <c r="K112" s="42"/>
      <c r="L112" s="42"/>
      <c r="M112" s="46"/>
      <c r="N112" s="235"/>
      <c r="O112" s="236"/>
      <c r="P112" s="86"/>
      <c r="Q112" s="86"/>
      <c r="R112" s="86"/>
      <c r="S112" s="86"/>
      <c r="T112" s="86"/>
      <c r="U112" s="86"/>
      <c r="V112" s="86"/>
      <c r="W112" s="86"/>
      <c r="X112" s="87"/>
      <c r="Y112" s="40"/>
      <c r="Z112" s="40"/>
      <c r="AA112" s="40"/>
      <c r="AB112" s="40"/>
      <c r="AC112" s="40"/>
      <c r="AD112" s="40"/>
      <c r="AE112" s="40"/>
      <c r="AT112" s="19" t="s">
        <v>220</v>
      </c>
      <c r="AU112" s="19" t="s">
        <v>229</v>
      </c>
    </row>
    <row r="113" s="2" customFormat="1" ht="24.15" customHeight="1">
      <c r="A113" s="40"/>
      <c r="B113" s="41"/>
      <c r="C113" s="259" t="s">
        <v>246</v>
      </c>
      <c r="D113" s="259" t="s">
        <v>452</v>
      </c>
      <c r="E113" s="260" t="s">
        <v>4194</v>
      </c>
      <c r="F113" s="261" t="s">
        <v>4195</v>
      </c>
      <c r="G113" s="262" t="s">
        <v>272</v>
      </c>
      <c r="H113" s="263">
        <v>54.979999999999997</v>
      </c>
      <c r="I113" s="264"/>
      <c r="J113" s="265"/>
      <c r="K113" s="266">
        <f>ROUND(P113*H113,2)</f>
        <v>0</v>
      </c>
      <c r="L113" s="261" t="s">
        <v>22</v>
      </c>
      <c r="M113" s="267"/>
      <c r="N113" s="268" t="s">
        <v>22</v>
      </c>
      <c r="O113" s="226" t="s">
        <v>46</v>
      </c>
      <c r="P113" s="227">
        <f>I113+J113</f>
        <v>0</v>
      </c>
      <c r="Q113" s="227">
        <f>ROUND(I113*H113,2)</f>
        <v>0</v>
      </c>
      <c r="R113" s="227">
        <f>ROUND(J113*H113,2)</f>
        <v>0</v>
      </c>
      <c r="S113" s="86"/>
      <c r="T113" s="228">
        <f>S113*H113</f>
        <v>0</v>
      </c>
      <c r="U113" s="228">
        <v>0</v>
      </c>
      <c r="V113" s="228">
        <f>U113*H113</f>
        <v>0</v>
      </c>
      <c r="W113" s="228">
        <v>0</v>
      </c>
      <c r="X113" s="229">
        <f>W113*H113</f>
        <v>0</v>
      </c>
      <c r="Y113" s="40"/>
      <c r="Z113" s="40"/>
      <c r="AA113" s="40"/>
      <c r="AB113" s="40"/>
      <c r="AC113" s="40"/>
      <c r="AD113" s="40"/>
      <c r="AE113" s="40"/>
      <c r="AR113" s="230" t="s">
        <v>402</v>
      </c>
      <c r="AT113" s="230" t="s">
        <v>452</v>
      </c>
      <c r="AU113" s="230" t="s">
        <v>229</v>
      </c>
      <c r="AY113" s="19" t="s">
        <v>211</v>
      </c>
      <c r="BE113" s="231">
        <f>IF(O113="základní",K113,0)</f>
        <v>0</v>
      </c>
      <c r="BF113" s="231">
        <f>IF(O113="snížená",K113,0)</f>
        <v>0</v>
      </c>
      <c r="BG113" s="231">
        <f>IF(O113="zákl. přenesená",K113,0)</f>
        <v>0</v>
      </c>
      <c r="BH113" s="231">
        <f>IF(O113="sníž. přenesená",K113,0)</f>
        <v>0</v>
      </c>
      <c r="BI113" s="231">
        <f>IF(O113="nulová",K113,0)</f>
        <v>0</v>
      </c>
      <c r="BJ113" s="19" t="s">
        <v>84</v>
      </c>
      <c r="BK113" s="231">
        <f>ROUND(P113*H113,2)</f>
        <v>0</v>
      </c>
      <c r="BL113" s="19" t="s">
        <v>302</v>
      </c>
      <c r="BM113" s="230" t="s">
        <v>4196</v>
      </c>
    </row>
    <row r="114" s="2" customFormat="1">
      <c r="A114" s="40"/>
      <c r="B114" s="41"/>
      <c r="C114" s="42"/>
      <c r="D114" s="232" t="s">
        <v>220</v>
      </c>
      <c r="E114" s="42"/>
      <c r="F114" s="233" t="s">
        <v>4195</v>
      </c>
      <c r="G114" s="42"/>
      <c r="H114" s="42"/>
      <c r="I114" s="234"/>
      <c r="J114" s="234"/>
      <c r="K114" s="42"/>
      <c r="L114" s="42"/>
      <c r="M114" s="46"/>
      <c r="N114" s="235"/>
      <c r="O114" s="236"/>
      <c r="P114" s="86"/>
      <c r="Q114" s="86"/>
      <c r="R114" s="86"/>
      <c r="S114" s="86"/>
      <c r="T114" s="86"/>
      <c r="U114" s="86"/>
      <c r="V114" s="86"/>
      <c r="W114" s="86"/>
      <c r="X114" s="87"/>
      <c r="Y114" s="40"/>
      <c r="Z114" s="40"/>
      <c r="AA114" s="40"/>
      <c r="AB114" s="40"/>
      <c r="AC114" s="40"/>
      <c r="AD114" s="40"/>
      <c r="AE114" s="40"/>
      <c r="AT114" s="19" t="s">
        <v>220</v>
      </c>
      <c r="AU114" s="19" t="s">
        <v>229</v>
      </c>
    </row>
    <row r="115" s="2" customFormat="1" ht="16.5" customHeight="1">
      <c r="A115" s="40"/>
      <c r="B115" s="41"/>
      <c r="C115" s="259" t="s">
        <v>253</v>
      </c>
      <c r="D115" s="259" t="s">
        <v>452</v>
      </c>
      <c r="E115" s="260" t="s">
        <v>4197</v>
      </c>
      <c r="F115" s="261" t="s">
        <v>4198</v>
      </c>
      <c r="G115" s="262" t="s">
        <v>272</v>
      </c>
      <c r="H115" s="263">
        <v>54.979999999999997</v>
      </c>
      <c r="I115" s="264"/>
      <c r="J115" s="265"/>
      <c r="K115" s="266">
        <f>ROUND(P115*H115,2)</f>
        <v>0</v>
      </c>
      <c r="L115" s="261" t="s">
        <v>22</v>
      </c>
      <c r="M115" s="267"/>
      <c r="N115" s="268" t="s">
        <v>22</v>
      </c>
      <c r="O115" s="226" t="s">
        <v>46</v>
      </c>
      <c r="P115" s="227">
        <f>I115+J115</f>
        <v>0</v>
      </c>
      <c r="Q115" s="227">
        <f>ROUND(I115*H115,2)</f>
        <v>0</v>
      </c>
      <c r="R115" s="227">
        <f>ROUND(J115*H115,2)</f>
        <v>0</v>
      </c>
      <c r="S115" s="86"/>
      <c r="T115" s="228">
        <f>S115*H115</f>
        <v>0</v>
      </c>
      <c r="U115" s="228">
        <v>0</v>
      </c>
      <c r="V115" s="228">
        <f>U115*H115</f>
        <v>0</v>
      </c>
      <c r="W115" s="228">
        <v>0</v>
      </c>
      <c r="X115" s="229">
        <f>W115*H115</f>
        <v>0</v>
      </c>
      <c r="Y115" s="40"/>
      <c r="Z115" s="40"/>
      <c r="AA115" s="40"/>
      <c r="AB115" s="40"/>
      <c r="AC115" s="40"/>
      <c r="AD115" s="40"/>
      <c r="AE115" s="40"/>
      <c r="AR115" s="230" t="s">
        <v>402</v>
      </c>
      <c r="AT115" s="230" t="s">
        <v>452</v>
      </c>
      <c r="AU115" s="230" t="s">
        <v>229</v>
      </c>
      <c r="AY115" s="19" t="s">
        <v>211</v>
      </c>
      <c r="BE115" s="231">
        <f>IF(O115="základní",K115,0)</f>
        <v>0</v>
      </c>
      <c r="BF115" s="231">
        <f>IF(O115="snížená",K115,0)</f>
        <v>0</v>
      </c>
      <c r="BG115" s="231">
        <f>IF(O115="zákl. přenesená",K115,0)</f>
        <v>0</v>
      </c>
      <c r="BH115" s="231">
        <f>IF(O115="sníž. přenesená",K115,0)</f>
        <v>0</v>
      </c>
      <c r="BI115" s="231">
        <f>IF(O115="nulová",K115,0)</f>
        <v>0</v>
      </c>
      <c r="BJ115" s="19" t="s">
        <v>84</v>
      </c>
      <c r="BK115" s="231">
        <f>ROUND(P115*H115,2)</f>
        <v>0</v>
      </c>
      <c r="BL115" s="19" t="s">
        <v>302</v>
      </c>
      <c r="BM115" s="230" t="s">
        <v>4199</v>
      </c>
    </row>
    <row r="116" s="2" customFormat="1">
      <c r="A116" s="40"/>
      <c r="B116" s="41"/>
      <c r="C116" s="42"/>
      <c r="D116" s="232" t="s">
        <v>220</v>
      </c>
      <c r="E116" s="42"/>
      <c r="F116" s="233" t="s">
        <v>4198</v>
      </c>
      <c r="G116" s="42"/>
      <c r="H116" s="42"/>
      <c r="I116" s="234"/>
      <c r="J116" s="234"/>
      <c r="K116" s="42"/>
      <c r="L116" s="42"/>
      <c r="M116" s="46"/>
      <c r="N116" s="235"/>
      <c r="O116" s="236"/>
      <c r="P116" s="86"/>
      <c r="Q116" s="86"/>
      <c r="R116" s="86"/>
      <c r="S116" s="86"/>
      <c r="T116" s="86"/>
      <c r="U116" s="86"/>
      <c r="V116" s="86"/>
      <c r="W116" s="86"/>
      <c r="X116" s="87"/>
      <c r="Y116" s="40"/>
      <c r="Z116" s="40"/>
      <c r="AA116" s="40"/>
      <c r="AB116" s="40"/>
      <c r="AC116" s="40"/>
      <c r="AD116" s="40"/>
      <c r="AE116" s="40"/>
      <c r="AT116" s="19" t="s">
        <v>220</v>
      </c>
      <c r="AU116" s="19" t="s">
        <v>229</v>
      </c>
    </row>
    <row r="117" s="2" customFormat="1" ht="37.8" customHeight="1">
      <c r="A117" s="40"/>
      <c r="B117" s="41"/>
      <c r="C117" s="259" t="s">
        <v>258</v>
      </c>
      <c r="D117" s="259" t="s">
        <v>452</v>
      </c>
      <c r="E117" s="260" t="s">
        <v>4200</v>
      </c>
      <c r="F117" s="261" t="s">
        <v>4201</v>
      </c>
      <c r="G117" s="262" t="s">
        <v>1492</v>
      </c>
      <c r="H117" s="263">
        <v>20</v>
      </c>
      <c r="I117" s="264"/>
      <c r="J117" s="265"/>
      <c r="K117" s="266">
        <f>ROUND(P117*H117,2)</f>
        <v>0</v>
      </c>
      <c r="L117" s="261" t="s">
        <v>22</v>
      </c>
      <c r="M117" s="267"/>
      <c r="N117" s="268" t="s">
        <v>22</v>
      </c>
      <c r="O117" s="226" t="s">
        <v>46</v>
      </c>
      <c r="P117" s="227">
        <f>I117+J117</f>
        <v>0</v>
      </c>
      <c r="Q117" s="227">
        <f>ROUND(I117*H117,2)</f>
        <v>0</v>
      </c>
      <c r="R117" s="227">
        <f>ROUND(J117*H117,2)</f>
        <v>0</v>
      </c>
      <c r="S117" s="86"/>
      <c r="T117" s="228">
        <f>S117*H117</f>
        <v>0</v>
      </c>
      <c r="U117" s="228">
        <v>0</v>
      </c>
      <c r="V117" s="228">
        <f>U117*H117</f>
        <v>0</v>
      </c>
      <c r="W117" s="228">
        <v>0</v>
      </c>
      <c r="X117" s="229">
        <f>W117*H117</f>
        <v>0</v>
      </c>
      <c r="Y117" s="40"/>
      <c r="Z117" s="40"/>
      <c r="AA117" s="40"/>
      <c r="AB117" s="40"/>
      <c r="AC117" s="40"/>
      <c r="AD117" s="40"/>
      <c r="AE117" s="40"/>
      <c r="AR117" s="230" t="s">
        <v>402</v>
      </c>
      <c r="AT117" s="230" t="s">
        <v>452</v>
      </c>
      <c r="AU117" s="230" t="s">
        <v>229</v>
      </c>
      <c r="AY117" s="19" t="s">
        <v>211</v>
      </c>
      <c r="BE117" s="231">
        <f>IF(O117="základní",K117,0)</f>
        <v>0</v>
      </c>
      <c r="BF117" s="231">
        <f>IF(O117="snížená",K117,0)</f>
        <v>0</v>
      </c>
      <c r="BG117" s="231">
        <f>IF(O117="zákl. přenesená",K117,0)</f>
        <v>0</v>
      </c>
      <c r="BH117" s="231">
        <f>IF(O117="sníž. přenesená",K117,0)</f>
        <v>0</v>
      </c>
      <c r="BI117" s="231">
        <f>IF(O117="nulová",K117,0)</f>
        <v>0</v>
      </c>
      <c r="BJ117" s="19" t="s">
        <v>84</v>
      </c>
      <c r="BK117" s="231">
        <f>ROUND(P117*H117,2)</f>
        <v>0</v>
      </c>
      <c r="BL117" s="19" t="s">
        <v>302</v>
      </c>
      <c r="BM117" s="230" t="s">
        <v>4202</v>
      </c>
    </row>
    <row r="118" s="2" customFormat="1">
      <c r="A118" s="40"/>
      <c r="B118" s="41"/>
      <c r="C118" s="42"/>
      <c r="D118" s="232" t="s">
        <v>220</v>
      </c>
      <c r="E118" s="42"/>
      <c r="F118" s="233" t="s">
        <v>4201</v>
      </c>
      <c r="G118" s="42"/>
      <c r="H118" s="42"/>
      <c r="I118" s="234"/>
      <c r="J118" s="234"/>
      <c r="K118" s="42"/>
      <c r="L118" s="42"/>
      <c r="M118" s="46"/>
      <c r="N118" s="235"/>
      <c r="O118" s="236"/>
      <c r="P118" s="86"/>
      <c r="Q118" s="86"/>
      <c r="R118" s="86"/>
      <c r="S118" s="86"/>
      <c r="T118" s="86"/>
      <c r="U118" s="86"/>
      <c r="V118" s="86"/>
      <c r="W118" s="86"/>
      <c r="X118" s="87"/>
      <c r="Y118" s="40"/>
      <c r="Z118" s="40"/>
      <c r="AA118" s="40"/>
      <c r="AB118" s="40"/>
      <c r="AC118" s="40"/>
      <c r="AD118" s="40"/>
      <c r="AE118" s="40"/>
      <c r="AT118" s="19" t="s">
        <v>220</v>
      </c>
      <c r="AU118" s="19" t="s">
        <v>229</v>
      </c>
    </row>
    <row r="119" s="2" customFormat="1" ht="16.5" customHeight="1">
      <c r="A119" s="40"/>
      <c r="B119" s="41"/>
      <c r="C119" s="259" t="s">
        <v>263</v>
      </c>
      <c r="D119" s="259" t="s">
        <v>452</v>
      </c>
      <c r="E119" s="260" t="s">
        <v>4203</v>
      </c>
      <c r="F119" s="261" t="s">
        <v>4204</v>
      </c>
      <c r="G119" s="262" t="s">
        <v>1492</v>
      </c>
      <c r="H119" s="263">
        <v>20</v>
      </c>
      <c r="I119" s="264"/>
      <c r="J119" s="265"/>
      <c r="K119" s="266">
        <f>ROUND(P119*H119,2)</f>
        <v>0</v>
      </c>
      <c r="L119" s="261" t="s">
        <v>22</v>
      </c>
      <c r="M119" s="267"/>
      <c r="N119" s="268" t="s">
        <v>22</v>
      </c>
      <c r="O119" s="226" t="s">
        <v>46</v>
      </c>
      <c r="P119" s="227">
        <f>I119+J119</f>
        <v>0</v>
      </c>
      <c r="Q119" s="227">
        <f>ROUND(I119*H119,2)</f>
        <v>0</v>
      </c>
      <c r="R119" s="227">
        <f>ROUND(J119*H119,2)</f>
        <v>0</v>
      </c>
      <c r="S119" s="86"/>
      <c r="T119" s="228">
        <f>S119*H119</f>
        <v>0</v>
      </c>
      <c r="U119" s="228">
        <v>0</v>
      </c>
      <c r="V119" s="228">
        <f>U119*H119</f>
        <v>0</v>
      </c>
      <c r="W119" s="228">
        <v>0</v>
      </c>
      <c r="X119" s="229">
        <f>W119*H119</f>
        <v>0</v>
      </c>
      <c r="Y119" s="40"/>
      <c r="Z119" s="40"/>
      <c r="AA119" s="40"/>
      <c r="AB119" s="40"/>
      <c r="AC119" s="40"/>
      <c r="AD119" s="40"/>
      <c r="AE119" s="40"/>
      <c r="AR119" s="230" t="s">
        <v>402</v>
      </c>
      <c r="AT119" s="230" t="s">
        <v>452</v>
      </c>
      <c r="AU119" s="230" t="s">
        <v>229</v>
      </c>
      <c r="AY119" s="19" t="s">
        <v>211</v>
      </c>
      <c r="BE119" s="231">
        <f>IF(O119="základní",K119,0)</f>
        <v>0</v>
      </c>
      <c r="BF119" s="231">
        <f>IF(O119="snížená",K119,0)</f>
        <v>0</v>
      </c>
      <c r="BG119" s="231">
        <f>IF(O119="zákl. přenesená",K119,0)</f>
        <v>0</v>
      </c>
      <c r="BH119" s="231">
        <f>IF(O119="sníž. přenesená",K119,0)</f>
        <v>0</v>
      </c>
      <c r="BI119" s="231">
        <f>IF(O119="nulová",K119,0)</f>
        <v>0</v>
      </c>
      <c r="BJ119" s="19" t="s">
        <v>84</v>
      </c>
      <c r="BK119" s="231">
        <f>ROUND(P119*H119,2)</f>
        <v>0</v>
      </c>
      <c r="BL119" s="19" t="s">
        <v>302</v>
      </c>
      <c r="BM119" s="230" t="s">
        <v>4205</v>
      </c>
    </row>
    <row r="120" s="2" customFormat="1">
      <c r="A120" s="40"/>
      <c r="B120" s="41"/>
      <c r="C120" s="42"/>
      <c r="D120" s="232" t="s">
        <v>220</v>
      </c>
      <c r="E120" s="42"/>
      <c r="F120" s="233" t="s">
        <v>4204</v>
      </c>
      <c r="G120" s="42"/>
      <c r="H120" s="42"/>
      <c r="I120" s="234"/>
      <c r="J120" s="234"/>
      <c r="K120" s="42"/>
      <c r="L120" s="42"/>
      <c r="M120" s="46"/>
      <c r="N120" s="235"/>
      <c r="O120" s="236"/>
      <c r="P120" s="86"/>
      <c r="Q120" s="86"/>
      <c r="R120" s="86"/>
      <c r="S120" s="86"/>
      <c r="T120" s="86"/>
      <c r="U120" s="86"/>
      <c r="V120" s="86"/>
      <c r="W120" s="86"/>
      <c r="X120" s="87"/>
      <c r="Y120" s="40"/>
      <c r="Z120" s="40"/>
      <c r="AA120" s="40"/>
      <c r="AB120" s="40"/>
      <c r="AC120" s="40"/>
      <c r="AD120" s="40"/>
      <c r="AE120" s="40"/>
      <c r="AT120" s="19" t="s">
        <v>220</v>
      </c>
      <c r="AU120" s="19" t="s">
        <v>229</v>
      </c>
    </row>
    <row r="121" s="12" customFormat="1" ht="20.88" customHeight="1">
      <c r="A121" s="12"/>
      <c r="B121" s="201"/>
      <c r="C121" s="202"/>
      <c r="D121" s="203" t="s">
        <v>76</v>
      </c>
      <c r="E121" s="216" t="s">
        <v>4206</v>
      </c>
      <c r="F121" s="216" t="s">
        <v>4207</v>
      </c>
      <c r="G121" s="202"/>
      <c r="H121" s="202"/>
      <c r="I121" s="205"/>
      <c r="J121" s="205"/>
      <c r="K121" s="217">
        <f>BK121</f>
        <v>0</v>
      </c>
      <c r="L121" s="202"/>
      <c r="M121" s="207"/>
      <c r="N121" s="208"/>
      <c r="O121" s="209"/>
      <c r="P121" s="209"/>
      <c r="Q121" s="210">
        <f>SUM(Q122:Q137)</f>
        <v>0</v>
      </c>
      <c r="R121" s="210">
        <f>SUM(R122:R137)</f>
        <v>0</v>
      </c>
      <c r="S121" s="209"/>
      <c r="T121" s="211">
        <f>SUM(T122:T137)</f>
        <v>0</v>
      </c>
      <c r="U121" s="209"/>
      <c r="V121" s="211">
        <f>SUM(V122:V137)</f>
        <v>0</v>
      </c>
      <c r="W121" s="209"/>
      <c r="X121" s="212">
        <f>SUM(X122:X137)</f>
        <v>0</v>
      </c>
      <c r="Y121" s="12"/>
      <c r="Z121" s="12"/>
      <c r="AA121" s="12"/>
      <c r="AB121" s="12"/>
      <c r="AC121" s="12"/>
      <c r="AD121" s="12"/>
      <c r="AE121" s="12"/>
      <c r="AR121" s="213" t="s">
        <v>86</v>
      </c>
      <c r="AT121" s="214" t="s">
        <v>76</v>
      </c>
      <c r="AU121" s="214" t="s">
        <v>86</v>
      </c>
      <c r="AY121" s="213" t="s">
        <v>211</v>
      </c>
      <c r="BK121" s="215">
        <f>SUM(BK122:BK137)</f>
        <v>0</v>
      </c>
    </row>
    <row r="122" s="2" customFormat="1" ht="37.8" customHeight="1">
      <c r="A122" s="40"/>
      <c r="B122" s="41"/>
      <c r="C122" s="259" t="s">
        <v>269</v>
      </c>
      <c r="D122" s="259" t="s">
        <v>452</v>
      </c>
      <c r="E122" s="260" t="s">
        <v>4208</v>
      </c>
      <c r="F122" s="261" t="s">
        <v>4186</v>
      </c>
      <c r="G122" s="262" t="s">
        <v>272</v>
      </c>
      <c r="H122" s="263">
        <v>38.880000000000003</v>
      </c>
      <c r="I122" s="264"/>
      <c r="J122" s="265"/>
      <c r="K122" s="266">
        <f>ROUND(P122*H122,2)</f>
        <v>0</v>
      </c>
      <c r="L122" s="261" t="s">
        <v>22</v>
      </c>
      <c r="M122" s="267"/>
      <c r="N122" s="268" t="s">
        <v>22</v>
      </c>
      <c r="O122" s="226" t="s">
        <v>46</v>
      </c>
      <c r="P122" s="227">
        <f>I122+J122</f>
        <v>0</v>
      </c>
      <c r="Q122" s="227">
        <f>ROUND(I122*H122,2)</f>
        <v>0</v>
      </c>
      <c r="R122" s="227">
        <f>ROUND(J122*H122,2)</f>
        <v>0</v>
      </c>
      <c r="S122" s="86"/>
      <c r="T122" s="228">
        <f>S122*H122</f>
        <v>0</v>
      </c>
      <c r="U122" s="228">
        <v>0</v>
      </c>
      <c r="V122" s="228">
        <f>U122*H122</f>
        <v>0</v>
      </c>
      <c r="W122" s="228">
        <v>0</v>
      </c>
      <c r="X122" s="229">
        <f>W122*H122</f>
        <v>0</v>
      </c>
      <c r="Y122" s="40"/>
      <c r="Z122" s="40"/>
      <c r="AA122" s="40"/>
      <c r="AB122" s="40"/>
      <c r="AC122" s="40"/>
      <c r="AD122" s="40"/>
      <c r="AE122" s="40"/>
      <c r="AR122" s="230" t="s">
        <v>402</v>
      </c>
      <c r="AT122" s="230" t="s">
        <v>452</v>
      </c>
      <c r="AU122" s="230" t="s">
        <v>229</v>
      </c>
      <c r="AY122" s="19" t="s">
        <v>211</v>
      </c>
      <c r="BE122" s="231">
        <f>IF(O122="základní",K122,0)</f>
        <v>0</v>
      </c>
      <c r="BF122" s="231">
        <f>IF(O122="snížená",K122,0)</f>
        <v>0</v>
      </c>
      <c r="BG122" s="231">
        <f>IF(O122="zákl. přenesená",K122,0)</f>
        <v>0</v>
      </c>
      <c r="BH122" s="231">
        <f>IF(O122="sníž. přenesená",K122,0)</f>
        <v>0</v>
      </c>
      <c r="BI122" s="231">
        <f>IF(O122="nulová",K122,0)</f>
        <v>0</v>
      </c>
      <c r="BJ122" s="19" t="s">
        <v>84</v>
      </c>
      <c r="BK122" s="231">
        <f>ROUND(P122*H122,2)</f>
        <v>0</v>
      </c>
      <c r="BL122" s="19" t="s">
        <v>302</v>
      </c>
      <c r="BM122" s="230" t="s">
        <v>4209</v>
      </c>
    </row>
    <row r="123" s="2" customFormat="1">
      <c r="A123" s="40"/>
      <c r="B123" s="41"/>
      <c r="C123" s="42"/>
      <c r="D123" s="232" t="s">
        <v>220</v>
      </c>
      <c r="E123" s="42"/>
      <c r="F123" s="233" t="s">
        <v>4186</v>
      </c>
      <c r="G123" s="42"/>
      <c r="H123" s="42"/>
      <c r="I123" s="234"/>
      <c r="J123" s="234"/>
      <c r="K123" s="42"/>
      <c r="L123" s="42"/>
      <c r="M123" s="46"/>
      <c r="N123" s="235"/>
      <c r="O123" s="236"/>
      <c r="P123" s="86"/>
      <c r="Q123" s="86"/>
      <c r="R123" s="86"/>
      <c r="S123" s="86"/>
      <c r="T123" s="86"/>
      <c r="U123" s="86"/>
      <c r="V123" s="86"/>
      <c r="W123" s="86"/>
      <c r="X123" s="87"/>
      <c r="Y123" s="40"/>
      <c r="Z123" s="40"/>
      <c r="AA123" s="40"/>
      <c r="AB123" s="40"/>
      <c r="AC123" s="40"/>
      <c r="AD123" s="40"/>
      <c r="AE123" s="40"/>
      <c r="AT123" s="19" t="s">
        <v>220</v>
      </c>
      <c r="AU123" s="19" t="s">
        <v>229</v>
      </c>
    </row>
    <row r="124" s="2" customFormat="1" ht="24.15" customHeight="1">
      <c r="A124" s="40"/>
      <c r="B124" s="41"/>
      <c r="C124" s="259" t="s">
        <v>276</v>
      </c>
      <c r="D124" s="259" t="s">
        <v>452</v>
      </c>
      <c r="E124" s="260" t="s">
        <v>4210</v>
      </c>
      <c r="F124" s="261" t="s">
        <v>4189</v>
      </c>
      <c r="G124" s="262" t="s">
        <v>272</v>
      </c>
      <c r="H124" s="263">
        <v>34.560000000000002</v>
      </c>
      <c r="I124" s="264"/>
      <c r="J124" s="265"/>
      <c r="K124" s="266">
        <f>ROUND(P124*H124,2)</f>
        <v>0</v>
      </c>
      <c r="L124" s="261" t="s">
        <v>22</v>
      </c>
      <c r="M124" s="267"/>
      <c r="N124" s="268" t="s">
        <v>22</v>
      </c>
      <c r="O124" s="226" t="s">
        <v>46</v>
      </c>
      <c r="P124" s="227">
        <f>I124+J124</f>
        <v>0</v>
      </c>
      <c r="Q124" s="227">
        <f>ROUND(I124*H124,2)</f>
        <v>0</v>
      </c>
      <c r="R124" s="227">
        <f>ROUND(J124*H124,2)</f>
        <v>0</v>
      </c>
      <c r="S124" s="86"/>
      <c r="T124" s="228">
        <f>S124*H124</f>
        <v>0</v>
      </c>
      <c r="U124" s="228">
        <v>0</v>
      </c>
      <c r="V124" s="228">
        <f>U124*H124</f>
        <v>0</v>
      </c>
      <c r="W124" s="228">
        <v>0</v>
      </c>
      <c r="X124" s="229">
        <f>W124*H124</f>
        <v>0</v>
      </c>
      <c r="Y124" s="40"/>
      <c r="Z124" s="40"/>
      <c r="AA124" s="40"/>
      <c r="AB124" s="40"/>
      <c r="AC124" s="40"/>
      <c r="AD124" s="40"/>
      <c r="AE124" s="40"/>
      <c r="AR124" s="230" t="s">
        <v>402</v>
      </c>
      <c r="AT124" s="230" t="s">
        <v>452</v>
      </c>
      <c r="AU124" s="230" t="s">
        <v>229</v>
      </c>
      <c r="AY124" s="19" t="s">
        <v>211</v>
      </c>
      <c r="BE124" s="231">
        <f>IF(O124="základní",K124,0)</f>
        <v>0</v>
      </c>
      <c r="BF124" s="231">
        <f>IF(O124="snížená",K124,0)</f>
        <v>0</v>
      </c>
      <c r="BG124" s="231">
        <f>IF(O124="zákl. přenesená",K124,0)</f>
        <v>0</v>
      </c>
      <c r="BH124" s="231">
        <f>IF(O124="sníž. přenesená",K124,0)</f>
        <v>0</v>
      </c>
      <c r="BI124" s="231">
        <f>IF(O124="nulová",K124,0)</f>
        <v>0</v>
      </c>
      <c r="BJ124" s="19" t="s">
        <v>84</v>
      </c>
      <c r="BK124" s="231">
        <f>ROUND(P124*H124,2)</f>
        <v>0</v>
      </c>
      <c r="BL124" s="19" t="s">
        <v>302</v>
      </c>
      <c r="BM124" s="230" t="s">
        <v>4211</v>
      </c>
    </row>
    <row r="125" s="2" customFormat="1">
      <c r="A125" s="40"/>
      <c r="B125" s="41"/>
      <c r="C125" s="42"/>
      <c r="D125" s="232" t="s">
        <v>220</v>
      </c>
      <c r="E125" s="42"/>
      <c r="F125" s="233" t="s">
        <v>4189</v>
      </c>
      <c r="G125" s="42"/>
      <c r="H125" s="42"/>
      <c r="I125" s="234"/>
      <c r="J125" s="234"/>
      <c r="K125" s="42"/>
      <c r="L125" s="42"/>
      <c r="M125" s="46"/>
      <c r="N125" s="235"/>
      <c r="O125" s="236"/>
      <c r="P125" s="86"/>
      <c r="Q125" s="86"/>
      <c r="R125" s="86"/>
      <c r="S125" s="86"/>
      <c r="T125" s="86"/>
      <c r="U125" s="86"/>
      <c r="V125" s="86"/>
      <c r="W125" s="86"/>
      <c r="X125" s="87"/>
      <c r="Y125" s="40"/>
      <c r="Z125" s="40"/>
      <c r="AA125" s="40"/>
      <c r="AB125" s="40"/>
      <c r="AC125" s="40"/>
      <c r="AD125" s="40"/>
      <c r="AE125" s="40"/>
      <c r="AT125" s="19" t="s">
        <v>220</v>
      </c>
      <c r="AU125" s="19" t="s">
        <v>229</v>
      </c>
    </row>
    <row r="126" s="2" customFormat="1" ht="37.8" customHeight="1">
      <c r="A126" s="40"/>
      <c r="B126" s="41"/>
      <c r="C126" s="259" t="s">
        <v>280</v>
      </c>
      <c r="D126" s="259" t="s">
        <v>452</v>
      </c>
      <c r="E126" s="260" t="s">
        <v>4212</v>
      </c>
      <c r="F126" s="261" t="s">
        <v>4213</v>
      </c>
      <c r="G126" s="262" t="s">
        <v>272</v>
      </c>
      <c r="H126" s="263">
        <v>9.7200000000000006</v>
      </c>
      <c r="I126" s="264"/>
      <c r="J126" s="265"/>
      <c r="K126" s="266">
        <f>ROUND(P126*H126,2)</f>
        <v>0</v>
      </c>
      <c r="L126" s="261" t="s">
        <v>22</v>
      </c>
      <c r="M126" s="267"/>
      <c r="N126" s="268" t="s">
        <v>22</v>
      </c>
      <c r="O126" s="226" t="s">
        <v>46</v>
      </c>
      <c r="P126" s="227">
        <f>I126+J126</f>
        <v>0</v>
      </c>
      <c r="Q126" s="227">
        <f>ROUND(I126*H126,2)</f>
        <v>0</v>
      </c>
      <c r="R126" s="227">
        <f>ROUND(J126*H126,2)</f>
        <v>0</v>
      </c>
      <c r="S126" s="86"/>
      <c r="T126" s="228">
        <f>S126*H126</f>
        <v>0</v>
      </c>
      <c r="U126" s="228">
        <v>0</v>
      </c>
      <c r="V126" s="228">
        <f>U126*H126</f>
        <v>0</v>
      </c>
      <c r="W126" s="228">
        <v>0</v>
      </c>
      <c r="X126" s="229">
        <f>W126*H126</f>
        <v>0</v>
      </c>
      <c r="Y126" s="40"/>
      <c r="Z126" s="40"/>
      <c r="AA126" s="40"/>
      <c r="AB126" s="40"/>
      <c r="AC126" s="40"/>
      <c r="AD126" s="40"/>
      <c r="AE126" s="40"/>
      <c r="AR126" s="230" t="s">
        <v>402</v>
      </c>
      <c r="AT126" s="230" t="s">
        <v>452</v>
      </c>
      <c r="AU126" s="230" t="s">
        <v>229</v>
      </c>
      <c r="AY126" s="19" t="s">
        <v>211</v>
      </c>
      <c r="BE126" s="231">
        <f>IF(O126="základní",K126,0)</f>
        <v>0</v>
      </c>
      <c r="BF126" s="231">
        <f>IF(O126="snížená",K126,0)</f>
        <v>0</v>
      </c>
      <c r="BG126" s="231">
        <f>IF(O126="zákl. přenesená",K126,0)</f>
        <v>0</v>
      </c>
      <c r="BH126" s="231">
        <f>IF(O126="sníž. přenesená",K126,0)</f>
        <v>0</v>
      </c>
      <c r="BI126" s="231">
        <f>IF(O126="nulová",K126,0)</f>
        <v>0</v>
      </c>
      <c r="BJ126" s="19" t="s">
        <v>84</v>
      </c>
      <c r="BK126" s="231">
        <f>ROUND(P126*H126,2)</f>
        <v>0</v>
      </c>
      <c r="BL126" s="19" t="s">
        <v>302</v>
      </c>
      <c r="BM126" s="230" t="s">
        <v>4214</v>
      </c>
    </row>
    <row r="127" s="2" customFormat="1">
      <c r="A127" s="40"/>
      <c r="B127" s="41"/>
      <c r="C127" s="42"/>
      <c r="D127" s="232" t="s">
        <v>220</v>
      </c>
      <c r="E127" s="42"/>
      <c r="F127" s="233" t="s">
        <v>4213</v>
      </c>
      <c r="G127" s="42"/>
      <c r="H127" s="42"/>
      <c r="I127" s="234"/>
      <c r="J127" s="234"/>
      <c r="K127" s="42"/>
      <c r="L127" s="42"/>
      <c r="M127" s="46"/>
      <c r="N127" s="235"/>
      <c r="O127" s="236"/>
      <c r="P127" s="86"/>
      <c r="Q127" s="86"/>
      <c r="R127" s="86"/>
      <c r="S127" s="86"/>
      <c r="T127" s="86"/>
      <c r="U127" s="86"/>
      <c r="V127" s="86"/>
      <c r="W127" s="86"/>
      <c r="X127" s="87"/>
      <c r="Y127" s="40"/>
      <c r="Z127" s="40"/>
      <c r="AA127" s="40"/>
      <c r="AB127" s="40"/>
      <c r="AC127" s="40"/>
      <c r="AD127" s="40"/>
      <c r="AE127" s="40"/>
      <c r="AT127" s="19" t="s">
        <v>220</v>
      </c>
      <c r="AU127" s="19" t="s">
        <v>229</v>
      </c>
    </row>
    <row r="128" s="2" customFormat="1" ht="16.5" customHeight="1">
      <c r="A128" s="40"/>
      <c r="B128" s="41"/>
      <c r="C128" s="259" t="s">
        <v>286</v>
      </c>
      <c r="D128" s="259" t="s">
        <v>452</v>
      </c>
      <c r="E128" s="260" t="s">
        <v>4191</v>
      </c>
      <c r="F128" s="261" t="s">
        <v>4192</v>
      </c>
      <c r="G128" s="262" t="s">
        <v>272</v>
      </c>
      <c r="H128" s="263">
        <v>78.760000000000005</v>
      </c>
      <c r="I128" s="264"/>
      <c r="J128" s="265"/>
      <c r="K128" s="266">
        <f>ROUND(P128*H128,2)</f>
        <v>0</v>
      </c>
      <c r="L128" s="261" t="s">
        <v>22</v>
      </c>
      <c r="M128" s="267"/>
      <c r="N128" s="268" t="s">
        <v>22</v>
      </c>
      <c r="O128" s="226" t="s">
        <v>46</v>
      </c>
      <c r="P128" s="227">
        <f>I128+J128</f>
        <v>0</v>
      </c>
      <c r="Q128" s="227">
        <f>ROUND(I128*H128,2)</f>
        <v>0</v>
      </c>
      <c r="R128" s="227">
        <f>ROUND(J128*H128,2)</f>
        <v>0</v>
      </c>
      <c r="S128" s="86"/>
      <c r="T128" s="228">
        <f>S128*H128</f>
        <v>0</v>
      </c>
      <c r="U128" s="228">
        <v>0</v>
      </c>
      <c r="V128" s="228">
        <f>U128*H128</f>
        <v>0</v>
      </c>
      <c r="W128" s="228">
        <v>0</v>
      </c>
      <c r="X128" s="229">
        <f>W128*H128</f>
        <v>0</v>
      </c>
      <c r="Y128" s="40"/>
      <c r="Z128" s="40"/>
      <c r="AA128" s="40"/>
      <c r="AB128" s="40"/>
      <c r="AC128" s="40"/>
      <c r="AD128" s="40"/>
      <c r="AE128" s="40"/>
      <c r="AR128" s="230" t="s">
        <v>402</v>
      </c>
      <c r="AT128" s="230" t="s">
        <v>452</v>
      </c>
      <c r="AU128" s="230" t="s">
        <v>229</v>
      </c>
      <c r="AY128" s="19" t="s">
        <v>211</v>
      </c>
      <c r="BE128" s="231">
        <f>IF(O128="základní",K128,0)</f>
        <v>0</v>
      </c>
      <c r="BF128" s="231">
        <f>IF(O128="snížená",K128,0)</f>
        <v>0</v>
      </c>
      <c r="BG128" s="231">
        <f>IF(O128="zákl. přenesená",K128,0)</f>
        <v>0</v>
      </c>
      <c r="BH128" s="231">
        <f>IF(O128="sníž. přenesená",K128,0)</f>
        <v>0</v>
      </c>
      <c r="BI128" s="231">
        <f>IF(O128="nulová",K128,0)</f>
        <v>0</v>
      </c>
      <c r="BJ128" s="19" t="s">
        <v>84</v>
      </c>
      <c r="BK128" s="231">
        <f>ROUND(P128*H128,2)</f>
        <v>0</v>
      </c>
      <c r="BL128" s="19" t="s">
        <v>302</v>
      </c>
      <c r="BM128" s="230" t="s">
        <v>4215</v>
      </c>
    </row>
    <row r="129" s="2" customFormat="1">
      <c r="A129" s="40"/>
      <c r="B129" s="41"/>
      <c r="C129" s="42"/>
      <c r="D129" s="232" t="s">
        <v>220</v>
      </c>
      <c r="E129" s="42"/>
      <c r="F129" s="233" t="s">
        <v>4192</v>
      </c>
      <c r="G129" s="42"/>
      <c r="H129" s="42"/>
      <c r="I129" s="234"/>
      <c r="J129" s="234"/>
      <c r="K129" s="42"/>
      <c r="L129" s="42"/>
      <c r="M129" s="46"/>
      <c r="N129" s="235"/>
      <c r="O129" s="236"/>
      <c r="P129" s="86"/>
      <c r="Q129" s="86"/>
      <c r="R129" s="86"/>
      <c r="S129" s="86"/>
      <c r="T129" s="86"/>
      <c r="U129" s="86"/>
      <c r="V129" s="86"/>
      <c r="W129" s="86"/>
      <c r="X129" s="87"/>
      <c r="Y129" s="40"/>
      <c r="Z129" s="40"/>
      <c r="AA129" s="40"/>
      <c r="AB129" s="40"/>
      <c r="AC129" s="40"/>
      <c r="AD129" s="40"/>
      <c r="AE129" s="40"/>
      <c r="AT129" s="19" t="s">
        <v>220</v>
      </c>
      <c r="AU129" s="19" t="s">
        <v>229</v>
      </c>
    </row>
    <row r="130" s="2" customFormat="1" ht="24.15" customHeight="1">
      <c r="A130" s="40"/>
      <c r="B130" s="41"/>
      <c r="C130" s="259" t="s">
        <v>292</v>
      </c>
      <c r="D130" s="259" t="s">
        <v>452</v>
      </c>
      <c r="E130" s="260" t="s">
        <v>4216</v>
      </c>
      <c r="F130" s="261" t="s">
        <v>4217</v>
      </c>
      <c r="G130" s="262" t="s">
        <v>272</v>
      </c>
      <c r="H130" s="263">
        <v>83.159999999999997</v>
      </c>
      <c r="I130" s="264"/>
      <c r="J130" s="265"/>
      <c r="K130" s="266">
        <f>ROUND(P130*H130,2)</f>
        <v>0</v>
      </c>
      <c r="L130" s="261" t="s">
        <v>22</v>
      </c>
      <c r="M130" s="267"/>
      <c r="N130" s="268" t="s">
        <v>22</v>
      </c>
      <c r="O130" s="226" t="s">
        <v>46</v>
      </c>
      <c r="P130" s="227">
        <f>I130+J130</f>
        <v>0</v>
      </c>
      <c r="Q130" s="227">
        <f>ROUND(I130*H130,2)</f>
        <v>0</v>
      </c>
      <c r="R130" s="227">
        <f>ROUND(J130*H130,2)</f>
        <v>0</v>
      </c>
      <c r="S130" s="86"/>
      <c r="T130" s="228">
        <f>S130*H130</f>
        <v>0</v>
      </c>
      <c r="U130" s="228">
        <v>0</v>
      </c>
      <c r="V130" s="228">
        <f>U130*H130</f>
        <v>0</v>
      </c>
      <c r="W130" s="228">
        <v>0</v>
      </c>
      <c r="X130" s="229">
        <f>W130*H130</f>
        <v>0</v>
      </c>
      <c r="Y130" s="40"/>
      <c r="Z130" s="40"/>
      <c r="AA130" s="40"/>
      <c r="AB130" s="40"/>
      <c r="AC130" s="40"/>
      <c r="AD130" s="40"/>
      <c r="AE130" s="40"/>
      <c r="AR130" s="230" t="s">
        <v>402</v>
      </c>
      <c r="AT130" s="230" t="s">
        <v>452</v>
      </c>
      <c r="AU130" s="230" t="s">
        <v>229</v>
      </c>
      <c r="AY130" s="19" t="s">
        <v>211</v>
      </c>
      <c r="BE130" s="231">
        <f>IF(O130="základní",K130,0)</f>
        <v>0</v>
      </c>
      <c r="BF130" s="231">
        <f>IF(O130="snížená",K130,0)</f>
        <v>0</v>
      </c>
      <c r="BG130" s="231">
        <f>IF(O130="zákl. přenesená",K130,0)</f>
        <v>0</v>
      </c>
      <c r="BH130" s="231">
        <f>IF(O130="sníž. přenesená",K130,0)</f>
        <v>0</v>
      </c>
      <c r="BI130" s="231">
        <f>IF(O130="nulová",K130,0)</f>
        <v>0</v>
      </c>
      <c r="BJ130" s="19" t="s">
        <v>84</v>
      </c>
      <c r="BK130" s="231">
        <f>ROUND(P130*H130,2)</f>
        <v>0</v>
      </c>
      <c r="BL130" s="19" t="s">
        <v>302</v>
      </c>
      <c r="BM130" s="230" t="s">
        <v>4218</v>
      </c>
    </row>
    <row r="131" s="2" customFormat="1">
      <c r="A131" s="40"/>
      <c r="B131" s="41"/>
      <c r="C131" s="42"/>
      <c r="D131" s="232" t="s">
        <v>220</v>
      </c>
      <c r="E131" s="42"/>
      <c r="F131" s="233" t="s">
        <v>4217</v>
      </c>
      <c r="G131" s="42"/>
      <c r="H131" s="42"/>
      <c r="I131" s="234"/>
      <c r="J131" s="234"/>
      <c r="K131" s="42"/>
      <c r="L131" s="42"/>
      <c r="M131" s="46"/>
      <c r="N131" s="235"/>
      <c r="O131" s="236"/>
      <c r="P131" s="86"/>
      <c r="Q131" s="86"/>
      <c r="R131" s="86"/>
      <c r="S131" s="86"/>
      <c r="T131" s="86"/>
      <c r="U131" s="86"/>
      <c r="V131" s="86"/>
      <c r="W131" s="86"/>
      <c r="X131" s="87"/>
      <c r="Y131" s="40"/>
      <c r="Z131" s="40"/>
      <c r="AA131" s="40"/>
      <c r="AB131" s="40"/>
      <c r="AC131" s="40"/>
      <c r="AD131" s="40"/>
      <c r="AE131" s="40"/>
      <c r="AT131" s="19" t="s">
        <v>220</v>
      </c>
      <c r="AU131" s="19" t="s">
        <v>229</v>
      </c>
    </row>
    <row r="132" s="2" customFormat="1" ht="16.5" customHeight="1">
      <c r="A132" s="40"/>
      <c r="B132" s="41"/>
      <c r="C132" s="259" t="s">
        <v>9</v>
      </c>
      <c r="D132" s="259" t="s">
        <v>452</v>
      </c>
      <c r="E132" s="260" t="s">
        <v>4219</v>
      </c>
      <c r="F132" s="261" t="s">
        <v>4220</v>
      </c>
      <c r="G132" s="262" t="s">
        <v>272</v>
      </c>
      <c r="H132" s="263">
        <v>83.159999999999997</v>
      </c>
      <c r="I132" s="264"/>
      <c r="J132" s="265"/>
      <c r="K132" s="266">
        <f>ROUND(P132*H132,2)</f>
        <v>0</v>
      </c>
      <c r="L132" s="261" t="s">
        <v>22</v>
      </c>
      <c r="M132" s="267"/>
      <c r="N132" s="268" t="s">
        <v>22</v>
      </c>
      <c r="O132" s="226" t="s">
        <v>46</v>
      </c>
      <c r="P132" s="227">
        <f>I132+J132</f>
        <v>0</v>
      </c>
      <c r="Q132" s="227">
        <f>ROUND(I132*H132,2)</f>
        <v>0</v>
      </c>
      <c r="R132" s="227">
        <f>ROUND(J132*H132,2)</f>
        <v>0</v>
      </c>
      <c r="S132" s="86"/>
      <c r="T132" s="228">
        <f>S132*H132</f>
        <v>0</v>
      </c>
      <c r="U132" s="228">
        <v>0</v>
      </c>
      <c r="V132" s="228">
        <f>U132*H132</f>
        <v>0</v>
      </c>
      <c r="W132" s="228">
        <v>0</v>
      </c>
      <c r="X132" s="229">
        <f>W132*H132</f>
        <v>0</v>
      </c>
      <c r="Y132" s="40"/>
      <c r="Z132" s="40"/>
      <c r="AA132" s="40"/>
      <c r="AB132" s="40"/>
      <c r="AC132" s="40"/>
      <c r="AD132" s="40"/>
      <c r="AE132" s="40"/>
      <c r="AR132" s="230" t="s">
        <v>402</v>
      </c>
      <c r="AT132" s="230" t="s">
        <v>452</v>
      </c>
      <c r="AU132" s="230" t="s">
        <v>229</v>
      </c>
      <c r="AY132" s="19" t="s">
        <v>211</v>
      </c>
      <c r="BE132" s="231">
        <f>IF(O132="základní",K132,0)</f>
        <v>0</v>
      </c>
      <c r="BF132" s="231">
        <f>IF(O132="snížená",K132,0)</f>
        <v>0</v>
      </c>
      <c r="BG132" s="231">
        <f>IF(O132="zákl. přenesená",K132,0)</f>
        <v>0</v>
      </c>
      <c r="BH132" s="231">
        <f>IF(O132="sníž. přenesená",K132,0)</f>
        <v>0</v>
      </c>
      <c r="BI132" s="231">
        <f>IF(O132="nulová",K132,0)</f>
        <v>0</v>
      </c>
      <c r="BJ132" s="19" t="s">
        <v>84</v>
      </c>
      <c r="BK132" s="231">
        <f>ROUND(P132*H132,2)</f>
        <v>0</v>
      </c>
      <c r="BL132" s="19" t="s">
        <v>302</v>
      </c>
      <c r="BM132" s="230" t="s">
        <v>4221</v>
      </c>
    </row>
    <row r="133" s="2" customFormat="1">
      <c r="A133" s="40"/>
      <c r="B133" s="41"/>
      <c r="C133" s="42"/>
      <c r="D133" s="232" t="s">
        <v>220</v>
      </c>
      <c r="E133" s="42"/>
      <c r="F133" s="233" t="s">
        <v>4220</v>
      </c>
      <c r="G133" s="42"/>
      <c r="H133" s="42"/>
      <c r="I133" s="234"/>
      <c r="J133" s="234"/>
      <c r="K133" s="42"/>
      <c r="L133" s="42"/>
      <c r="M133" s="46"/>
      <c r="N133" s="235"/>
      <c r="O133" s="236"/>
      <c r="P133" s="86"/>
      <c r="Q133" s="86"/>
      <c r="R133" s="86"/>
      <c r="S133" s="86"/>
      <c r="T133" s="86"/>
      <c r="U133" s="86"/>
      <c r="V133" s="86"/>
      <c r="W133" s="86"/>
      <c r="X133" s="87"/>
      <c r="Y133" s="40"/>
      <c r="Z133" s="40"/>
      <c r="AA133" s="40"/>
      <c r="AB133" s="40"/>
      <c r="AC133" s="40"/>
      <c r="AD133" s="40"/>
      <c r="AE133" s="40"/>
      <c r="AT133" s="19" t="s">
        <v>220</v>
      </c>
      <c r="AU133" s="19" t="s">
        <v>229</v>
      </c>
    </row>
    <row r="134" s="2" customFormat="1" ht="37.8" customHeight="1">
      <c r="A134" s="40"/>
      <c r="B134" s="41"/>
      <c r="C134" s="259" t="s">
        <v>302</v>
      </c>
      <c r="D134" s="259" t="s">
        <v>452</v>
      </c>
      <c r="E134" s="260" t="s">
        <v>4200</v>
      </c>
      <c r="F134" s="261" t="s">
        <v>4201</v>
      </c>
      <c r="G134" s="262" t="s">
        <v>1492</v>
      </c>
      <c r="H134" s="263">
        <v>12</v>
      </c>
      <c r="I134" s="264"/>
      <c r="J134" s="265"/>
      <c r="K134" s="266">
        <f>ROUND(P134*H134,2)</f>
        <v>0</v>
      </c>
      <c r="L134" s="261" t="s">
        <v>22</v>
      </c>
      <c r="M134" s="267"/>
      <c r="N134" s="268" t="s">
        <v>22</v>
      </c>
      <c r="O134" s="226" t="s">
        <v>46</v>
      </c>
      <c r="P134" s="227">
        <f>I134+J134</f>
        <v>0</v>
      </c>
      <c r="Q134" s="227">
        <f>ROUND(I134*H134,2)</f>
        <v>0</v>
      </c>
      <c r="R134" s="227">
        <f>ROUND(J134*H134,2)</f>
        <v>0</v>
      </c>
      <c r="S134" s="86"/>
      <c r="T134" s="228">
        <f>S134*H134</f>
        <v>0</v>
      </c>
      <c r="U134" s="228">
        <v>0</v>
      </c>
      <c r="V134" s="228">
        <f>U134*H134</f>
        <v>0</v>
      </c>
      <c r="W134" s="228">
        <v>0</v>
      </c>
      <c r="X134" s="229">
        <f>W134*H134</f>
        <v>0</v>
      </c>
      <c r="Y134" s="40"/>
      <c r="Z134" s="40"/>
      <c r="AA134" s="40"/>
      <c r="AB134" s="40"/>
      <c r="AC134" s="40"/>
      <c r="AD134" s="40"/>
      <c r="AE134" s="40"/>
      <c r="AR134" s="230" t="s">
        <v>402</v>
      </c>
      <c r="AT134" s="230" t="s">
        <v>452</v>
      </c>
      <c r="AU134" s="230" t="s">
        <v>229</v>
      </c>
      <c r="AY134" s="19" t="s">
        <v>211</v>
      </c>
      <c r="BE134" s="231">
        <f>IF(O134="základní",K134,0)</f>
        <v>0</v>
      </c>
      <c r="BF134" s="231">
        <f>IF(O134="snížená",K134,0)</f>
        <v>0</v>
      </c>
      <c r="BG134" s="231">
        <f>IF(O134="zákl. přenesená",K134,0)</f>
        <v>0</v>
      </c>
      <c r="BH134" s="231">
        <f>IF(O134="sníž. přenesená",K134,0)</f>
        <v>0</v>
      </c>
      <c r="BI134" s="231">
        <f>IF(O134="nulová",K134,0)</f>
        <v>0</v>
      </c>
      <c r="BJ134" s="19" t="s">
        <v>84</v>
      </c>
      <c r="BK134" s="231">
        <f>ROUND(P134*H134,2)</f>
        <v>0</v>
      </c>
      <c r="BL134" s="19" t="s">
        <v>302</v>
      </c>
      <c r="BM134" s="230" t="s">
        <v>4222</v>
      </c>
    </row>
    <row r="135" s="2" customFormat="1">
      <c r="A135" s="40"/>
      <c r="B135" s="41"/>
      <c r="C135" s="42"/>
      <c r="D135" s="232" t="s">
        <v>220</v>
      </c>
      <c r="E135" s="42"/>
      <c r="F135" s="233" t="s">
        <v>4201</v>
      </c>
      <c r="G135" s="42"/>
      <c r="H135" s="42"/>
      <c r="I135" s="234"/>
      <c r="J135" s="234"/>
      <c r="K135" s="42"/>
      <c r="L135" s="42"/>
      <c r="M135" s="46"/>
      <c r="N135" s="235"/>
      <c r="O135" s="236"/>
      <c r="P135" s="86"/>
      <c r="Q135" s="86"/>
      <c r="R135" s="86"/>
      <c r="S135" s="86"/>
      <c r="T135" s="86"/>
      <c r="U135" s="86"/>
      <c r="V135" s="86"/>
      <c r="W135" s="86"/>
      <c r="X135" s="87"/>
      <c r="Y135" s="40"/>
      <c r="Z135" s="40"/>
      <c r="AA135" s="40"/>
      <c r="AB135" s="40"/>
      <c r="AC135" s="40"/>
      <c r="AD135" s="40"/>
      <c r="AE135" s="40"/>
      <c r="AT135" s="19" t="s">
        <v>220</v>
      </c>
      <c r="AU135" s="19" t="s">
        <v>229</v>
      </c>
    </row>
    <row r="136" s="2" customFormat="1" ht="16.5" customHeight="1">
      <c r="A136" s="40"/>
      <c r="B136" s="41"/>
      <c r="C136" s="259" t="s">
        <v>308</v>
      </c>
      <c r="D136" s="259" t="s">
        <v>452</v>
      </c>
      <c r="E136" s="260" t="s">
        <v>4223</v>
      </c>
      <c r="F136" s="261" t="s">
        <v>4224</v>
      </c>
      <c r="G136" s="262" t="s">
        <v>1492</v>
      </c>
      <c r="H136" s="263">
        <v>12</v>
      </c>
      <c r="I136" s="264"/>
      <c r="J136" s="265"/>
      <c r="K136" s="266">
        <f>ROUND(P136*H136,2)</f>
        <v>0</v>
      </c>
      <c r="L136" s="261" t="s">
        <v>22</v>
      </c>
      <c r="M136" s="267"/>
      <c r="N136" s="268" t="s">
        <v>22</v>
      </c>
      <c r="O136" s="226" t="s">
        <v>46</v>
      </c>
      <c r="P136" s="227">
        <f>I136+J136</f>
        <v>0</v>
      </c>
      <c r="Q136" s="227">
        <f>ROUND(I136*H136,2)</f>
        <v>0</v>
      </c>
      <c r="R136" s="227">
        <f>ROUND(J136*H136,2)</f>
        <v>0</v>
      </c>
      <c r="S136" s="86"/>
      <c r="T136" s="228">
        <f>S136*H136</f>
        <v>0</v>
      </c>
      <c r="U136" s="228">
        <v>0</v>
      </c>
      <c r="V136" s="228">
        <f>U136*H136</f>
        <v>0</v>
      </c>
      <c r="W136" s="228">
        <v>0</v>
      </c>
      <c r="X136" s="229">
        <f>W136*H136</f>
        <v>0</v>
      </c>
      <c r="Y136" s="40"/>
      <c r="Z136" s="40"/>
      <c r="AA136" s="40"/>
      <c r="AB136" s="40"/>
      <c r="AC136" s="40"/>
      <c r="AD136" s="40"/>
      <c r="AE136" s="40"/>
      <c r="AR136" s="230" t="s">
        <v>402</v>
      </c>
      <c r="AT136" s="230" t="s">
        <v>452</v>
      </c>
      <c r="AU136" s="230" t="s">
        <v>229</v>
      </c>
      <c r="AY136" s="19" t="s">
        <v>211</v>
      </c>
      <c r="BE136" s="231">
        <f>IF(O136="základní",K136,0)</f>
        <v>0</v>
      </c>
      <c r="BF136" s="231">
        <f>IF(O136="snížená",K136,0)</f>
        <v>0</v>
      </c>
      <c r="BG136" s="231">
        <f>IF(O136="zákl. přenesená",K136,0)</f>
        <v>0</v>
      </c>
      <c r="BH136" s="231">
        <f>IF(O136="sníž. přenesená",K136,0)</f>
        <v>0</v>
      </c>
      <c r="BI136" s="231">
        <f>IF(O136="nulová",K136,0)</f>
        <v>0</v>
      </c>
      <c r="BJ136" s="19" t="s">
        <v>84</v>
      </c>
      <c r="BK136" s="231">
        <f>ROUND(P136*H136,2)</f>
        <v>0</v>
      </c>
      <c r="BL136" s="19" t="s">
        <v>302</v>
      </c>
      <c r="BM136" s="230" t="s">
        <v>4225</v>
      </c>
    </row>
    <row r="137" s="2" customFormat="1">
      <c r="A137" s="40"/>
      <c r="B137" s="41"/>
      <c r="C137" s="42"/>
      <c r="D137" s="232" t="s">
        <v>220</v>
      </c>
      <c r="E137" s="42"/>
      <c r="F137" s="233" t="s">
        <v>4224</v>
      </c>
      <c r="G137" s="42"/>
      <c r="H137" s="42"/>
      <c r="I137" s="234"/>
      <c r="J137" s="234"/>
      <c r="K137" s="42"/>
      <c r="L137" s="42"/>
      <c r="M137" s="46"/>
      <c r="N137" s="235"/>
      <c r="O137" s="236"/>
      <c r="P137" s="86"/>
      <c r="Q137" s="86"/>
      <c r="R137" s="86"/>
      <c r="S137" s="86"/>
      <c r="T137" s="86"/>
      <c r="U137" s="86"/>
      <c r="V137" s="86"/>
      <c r="W137" s="86"/>
      <c r="X137" s="87"/>
      <c r="Y137" s="40"/>
      <c r="Z137" s="40"/>
      <c r="AA137" s="40"/>
      <c r="AB137" s="40"/>
      <c r="AC137" s="40"/>
      <c r="AD137" s="40"/>
      <c r="AE137" s="40"/>
      <c r="AT137" s="19" t="s">
        <v>220</v>
      </c>
      <c r="AU137" s="19" t="s">
        <v>229</v>
      </c>
    </row>
    <row r="138" s="12" customFormat="1" ht="25.92" customHeight="1">
      <c r="A138" s="12"/>
      <c r="B138" s="201"/>
      <c r="C138" s="202"/>
      <c r="D138" s="203" t="s">
        <v>76</v>
      </c>
      <c r="E138" s="204" t="s">
        <v>4226</v>
      </c>
      <c r="F138" s="204" t="s">
        <v>1659</v>
      </c>
      <c r="G138" s="202"/>
      <c r="H138" s="202"/>
      <c r="I138" s="205"/>
      <c r="J138" s="205"/>
      <c r="K138" s="206">
        <f>BK138</f>
        <v>0</v>
      </c>
      <c r="L138" s="202"/>
      <c r="M138" s="207"/>
      <c r="N138" s="208"/>
      <c r="O138" s="209"/>
      <c r="P138" s="209"/>
      <c r="Q138" s="210">
        <f>SUM(Q139:Q148)</f>
        <v>0</v>
      </c>
      <c r="R138" s="210">
        <f>SUM(R139:R148)</f>
        <v>0</v>
      </c>
      <c r="S138" s="209"/>
      <c r="T138" s="211">
        <f>SUM(T139:T148)</f>
        <v>0</v>
      </c>
      <c r="U138" s="209"/>
      <c r="V138" s="211">
        <f>SUM(V139:V148)</f>
        <v>0</v>
      </c>
      <c r="W138" s="209"/>
      <c r="X138" s="212">
        <f>SUM(X139:X148)</f>
        <v>0</v>
      </c>
      <c r="Y138" s="12"/>
      <c r="Z138" s="12"/>
      <c r="AA138" s="12"/>
      <c r="AB138" s="12"/>
      <c r="AC138" s="12"/>
      <c r="AD138" s="12"/>
      <c r="AE138" s="12"/>
      <c r="AR138" s="213" t="s">
        <v>218</v>
      </c>
      <c r="AT138" s="214" t="s">
        <v>76</v>
      </c>
      <c r="AU138" s="214" t="s">
        <v>77</v>
      </c>
      <c r="AY138" s="213" t="s">
        <v>211</v>
      </c>
      <c r="BK138" s="215">
        <f>SUM(BK139:BK148)</f>
        <v>0</v>
      </c>
    </row>
    <row r="139" s="2" customFormat="1" ht="16.5" customHeight="1">
      <c r="A139" s="40"/>
      <c r="B139" s="41"/>
      <c r="C139" s="259" t="s">
        <v>314</v>
      </c>
      <c r="D139" s="259" t="s">
        <v>452</v>
      </c>
      <c r="E139" s="260" t="s">
        <v>4227</v>
      </c>
      <c r="F139" s="261" t="s">
        <v>4228</v>
      </c>
      <c r="G139" s="262" t="s">
        <v>1492</v>
      </c>
      <c r="H139" s="263">
        <v>1</v>
      </c>
      <c r="I139" s="264"/>
      <c r="J139" s="265"/>
      <c r="K139" s="266">
        <f>ROUND(P139*H139,2)</f>
        <v>0</v>
      </c>
      <c r="L139" s="261" t="s">
        <v>22</v>
      </c>
      <c r="M139" s="267"/>
      <c r="N139" s="268" t="s">
        <v>22</v>
      </c>
      <c r="O139" s="226" t="s">
        <v>46</v>
      </c>
      <c r="P139" s="227">
        <f>I139+J139</f>
        <v>0</v>
      </c>
      <c r="Q139" s="227">
        <f>ROUND(I139*H139,2)</f>
        <v>0</v>
      </c>
      <c r="R139" s="227">
        <f>ROUND(J139*H139,2)</f>
        <v>0</v>
      </c>
      <c r="S139" s="86"/>
      <c r="T139" s="228">
        <f>S139*H139</f>
        <v>0</v>
      </c>
      <c r="U139" s="228">
        <v>0</v>
      </c>
      <c r="V139" s="228">
        <f>U139*H139</f>
        <v>0</v>
      </c>
      <c r="W139" s="228">
        <v>0</v>
      </c>
      <c r="X139" s="229">
        <f>W139*H139</f>
        <v>0</v>
      </c>
      <c r="Y139" s="40"/>
      <c r="Z139" s="40"/>
      <c r="AA139" s="40"/>
      <c r="AB139" s="40"/>
      <c r="AC139" s="40"/>
      <c r="AD139" s="40"/>
      <c r="AE139" s="40"/>
      <c r="AR139" s="230" t="s">
        <v>258</v>
      </c>
      <c r="AT139" s="230" t="s">
        <v>452</v>
      </c>
      <c r="AU139" s="230" t="s">
        <v>84</v>
      </c>
      <c r="AY139" s="19" t="s">
        <v>211</v>
      </c>
      <c r="BE139" s="231">
        <f>IF(O139="základní",K139,0)</f>
        <v>0</v>
      </c>
      <c r="BF139" s="231">
        <f>IF(O139="snížená",K139,0)</f>
        <v>0</v>
      </c>
      <c r="BG139" s="231">
        <f>IF(O139="zákl. přenesená",K139,0)</f>
        <v>0</v>
      </c>
      <c r="BH139" s="231">
        <f>IF(O139="sníž. přenesená",K139,0)</f>
        <v>0</v>
      </c>
      <c r="BI139" s="231">
        <f>IF(O139="nulová",K139,0)</f>
        <v>0</v>
      </c>
      <c r="BJ139" s="19" t="s">
        <v>84</v>
      </c>
      <c r="BK139" s="231">
        <f>ROUND(P139*H139,2)</f>
        <v>0</v>
      </c>
      <c r="BL139" s="19" t="s">
        <v>218</v>
      </c>
      <c r="BM139" s="230" t="s">
        <v>4229</v>
      </c>
    </row>
    <row r="140" s="2" customFormat="1">
      <c r="A140" s="40"/>
      <c r="B140" s="41"/>
      <c r="C140" s="42"/>
      <c r="D140" s="232" t="s">
        <v>220</v>
      </c>
      <c r="E140" s="42"/>
      <c r="F140" s="233" t="s">
        <v>4228</v>
      </c>
      <c r="G140" s="42"/>
      <c r="H140" s="42"/>
      <c r="I140" s="234"/>
      <c r="J140" s="234"/>
      <c r="K140" s="42"/>
      <c r="L140" s="42"/>
      <c r="M140" s="46"/>
      <c r="N140" s="235"/>
      <c r="O140" s="236"/>
      <c r="P140" s="86"/>
      <c r="Q140" s="86"/>
      <c r="R140" s="86"/>
      <c r="S140" s="86"/>
      <c r="T140" s="86"/>
      <c r="U140" s="86"/>
      <c r="V140" s="86"/>
      <c r="W140" s="86"/>
      <c r="X140" s="87"/>
      <c r="Y140" s="40"/>
      <c r="Z140" s="40"/>
      <c r="AA140" s="40"/>
      <c r="AB140" s="40"/>
      <c r="AC140" s="40"/>
      <c r="AD140" s="40"/>
      <c r="AE140" s="40"/>
      <c r="AT140" s="19" t="s">
        <v>220</v>
      </c>
      <c r="AU140" s="19" t="s">
        <v>84</v>
      </c>
    </row>
    <row r="141" s="2" customFormat="1" ht="16.5" customHeight="1">
      <c r="A141" s="40"/>
      <c r="B141" s="41"/>
      <c r="C141" s="259" t="s">
        <v>318</v>
      </c>
      <c r="D141" s="259" t="s">
        <v>452</v>
      </c>
      <c r="E141" s="260" t="s">
        <v>4230</v>
      </c>
      <c r="F141" s="261" t="s">
        <v>4231</v>
      </c>
      <c r="G141" s="262" t="s">
        <v>1492</v>
      </c>
      <c r="H141" s="263">
        <v>1</v>
      </c>
      <c r="I141" s="264"/>
      <c r="J141" s="265"/>
      <c r="K141" s="266">
        <f>ROUND(P141*H141,2)</f>
        <v>0</v>
      </c>
      <c r="L141" s="261" t="s">
        <v>22</v>
      </c>
      <c r="M141" s="267"/>
      <c r="N141" s="268" t="s">
        <v>22</v>
      </c>
      <c r="O141" s="226" t="s">
        <v>46</v>
      </c>
      <c r="P141" s="227">
        <f>I141+J141</f>
        <v>0</v>
      </c>
      <c r="Q141" s="227">
        <f>ROUND(I141*H141,2)</f>
        <v>0</v>
      </c>
      <c r="R141" s="227">
        <f>ROUND(J141*H141,2)</f>
        <v>0</v>
      </c>
      <c r="S141" s="86"/>
      <c r="T141" s="228">
        <f>S141*H141</f>
        <v>0</v>
      </c>
      <c r="U141" s="228">
        <v>0</v>
      </c>
      <c r="V141" s="228">
        <f>U141*H141</f>
        <v>0</v>
      </c>
      <c r="W141" s="228">
        <v>0</v>
      </c>
      <c r="X141" s="229">
        <f>W141*H141</f>
        <v>0</v>
      </c>
      <c r="Y141" s="40"/>
      <c r="Z141" s="40"/>
      <c r="AA141" s="40"/>
      <c r="AB141" s="40"/>
      <c r="AC141" s="40"/>
      <c r="AD141" s="40"/>
      <c r="AE141" s="40"/>
      <c r="AR141" s="230" t="s">
        <v>258</v>
      </c>
      <c r="AT141" s="230" t="s">
        <v>452</v>
      </c>
      <c r="AU141" s="230" t="s">
        <v>84</v>
      </c>
      <c r="AY141" s="19" t="s">
        <v>211</v>
      </c>
      <c r="BE141" s="231">
        <f>IF(O141="základní",K141,0)</f>
        <v>0</v>
      </c>
      <c r="BF141" s="231">
        <f>IF(O141="snížená",K141,0)</f>
        <v>0</v>
      </c>
      <c r="BG141" s="231">
        <f>IF(O141="zákl. přenesená",K141,0)</f>
        <v>0</v>
      </c>
      <c r="BH141" s="231">
        <f>IF(O141="sníž. přenesená",K141,0)</f>
        <v>0</v>
      </c>
      <c r="BI141" s="231">
        <f>IF(O141="nulová",K141,0)</f>
        <v>0</v>
      </c>
      <c r="BJ141" s="19" t="s">
        <v>84</v>
      </c>
      <c r="BK141" s="231">
        <f>ROUND(P141*H141,2)</f>
        <v>0</v>
      </c>
      <c r="BL141" s="19" t="s">
        <v>218</v>
      </c>
      <c r="BM141" s="230" t="s">
        <v>4232</v>
      </c>
    </row>
    <row r="142" s="2" customFormat="1">
      <c r="A142" s="40"/>
      <c r="B142" s="41"/>
      <c r="C142" s="42"/>
      <c r="D142" s="232" t="s">
        <v>220</v>
      </c>
      <c r="E142" s="42"/>
      <c r="F142" s="233" t="s">
        <v>4231</v>
      </c>
      <c r="G142" s="42"/>
      <c r="H142" s="42"/>
      <c r="I142" s="234"/>
      <c r="J142" s="234"/>
      <c r="K142" s="42"/>
      <c r="L142" s="42"/>
      <c r="M142" s="46"/>
      <c r="N142" s="235"/>
      <c r="O142" s="236"/>
      <c r="P142" s="86"/>
      <c r="Q142" s="86"/>
      <c r="R142" s="86"/>
      <c r="S142" s="86"/>
      <c r="T142" s="86"/>
      <c r="U142" s="86"/>
      <c r="V142" s="86"/>
      <c r="W142" s="86"/>
      <c r="X142" s="87"/>
      <c r="Y142" s="40"/>
      <c r="Z142" s="40"/>
      <c r="AA142" s="40"/>
      <c r="AB142" s="40"/>
      <c r="AC142" s="40"/>
      <c r="AD142" s="40"/>
      <c r="AE142" s="40"/>
      <c r="AT142" s="19" t="s">
        <v>220</v>
      </c>
      <c r="AU142" s="19" t="s">
        <v>84</v>
      </c>
    </row>
    <row r="143" s="2" customFormat="1" ht="16.5" customHeight="1">
      <c r="A143" s="40"/>
      <c r="B143" s="41"/>
      <c r="C143" s="259" t="s">
        <v>323</v>
      </c>
      <c r="D143" s="259" t="s">
        <v>452</v>
      </c>
      <c r="E143" s="260" t="s">
        <v>4233</v>
      </c>
      <c r="F143" s="261" t="s">
        <v>4234</v>
      </c>
      <c r="G143" s="262" t="s">
        <v>1492</v>
      </c>
      <c r="H143" s="263">
        <v>1</v>
      </c>
      <c r="I143" s="264"/>
      <c r="J143" s="265"/>
      <c r="K143" s="266">
        <f>ROUND(P143*H143,2)</f>
        <v>0</v>
      </c>
      <c r="L143" s="261" t="s">
        <v>22</v>
      </c>
      <c r="M143" s="267"/>
      <c r="N143" s="268" t="s">
        <v>22</v>
      </c>
      <c r="O143" s="226" t="s">
        <v>46</v>
      </c>
      <c r="P143" s="227">
        <f>I143+J143</f>
        <v>0</v>
      </c>
      <c r="Q143" s="227">
        <f>ROUND(I143*H143,2)</f>
        <v>0</v>
      </c>
      <c r="R143" s="227">
        <f>ROUND(J143*H143,2)</f>
        <v>0</v>
      </c>
      <c r="S143" s="86"/>
      <c r="T143" s="228">
        <f>S143*H143</f>
        <v>0</v>
      </c>
      <c r="U143" s="228">
        <v>0</v>
      </c>
      <c r="V143" s="228">
        <f>U143*H143</f>
        <v>0</v>
      </c>
      <c r="W143" s="228">
        <v>0</v>
      </c>
      <c r="X143" s="229">
        <f>W143*H143</f>
        <v>0</v>
      </c>
      <c r="Y143" s="40"/>
      <c r="Z143" s="40"/>
      <c r="AA143" s="40"/>
      <c r="AB143" s="40"/>
      <c r="AC143" s="40"/>
      <c r="AD143" s="40"/>
      <c r="AE143" s="40"/>
      <c r="AR143" s="230" t="s">
        <v>258</v>
      </c>
      <c r="AT143" s="230" t="s">
        <v>452</v>
      </c>
      <c r="AU143" s="230" t="s">
        <v>84</v>
      </c>
      <c r="AY143" s="19" t="s">
        <v>211</v>
      </c>
      <c r="BE143" s="231">
        <f>IF(O143="základní",K143,0)</f>
        <v>0</v>
      </c>
      <c r="BF143" s="231">
        <f>IF(O143="snížená",K143,0)</f>
        <v>0</v>
      </c>
      <c r="BG143" s="231">
        <f>IF(O143="zákl. přenesená",K143,0)</f>
        <v>0</v>
      </c>
      <c r="BH143" s="231">
        <f>IF(O143="sníž. přenesená",K143,0)</f>
        <v>0</v>
      </c>
      <c r="BI143" s="231">
        <f>IF(O143="nulová",K143,0)</f>
        <v>0</v>
      </c>
      <c r="BJ143" s="19" t="s">
        <v>84</v>
      </c>
      <c r="BK143" s="231">
        <f>ROUND(P143*H143,2)</f>
        <v>0</v>
      </c>
      <c r="BL143" s="19" t="s">
        <v>218</v>
      </c>
      <c r="BM143" s="230" t="s">
        <v>4235</v>
      </c>
    </row>
    <row r="144" s="2" customFormat="1">
      <c r="A144" s="40"/>
      <c r="B144" s="41"/>
      <c r="C144" s="42"/>
      <c r="D144" s="232" t="s">
        <v>220</v>
      </c>
      <c r="E144" s="42"/>
      <c r="F144" s="233" t="s">
        <v>4234</v>
      </c>
      <c r="G144" s="42"/>
      <c r="H144" s="42"/>
      <c r="I144" s="234"/>
      <c r="J144" s="234"/>
      <c r="K144" s="42"/>
      <c r="L144" s="42"/>
      <c r="M144" s="46"/>
      <c r="N144" s="235"/>
      <c r="O144" s="236"/>
      <c r="P144" s="86"/>
      <c r="Q144" s="86"/>
      <c r="R144" s="86"/>
      <c r="S144" s="86"/>
      <c r="T144" s="86"/>
      <c r="U144" s="86"/>
      <c r="V144" s="86"/>
      <c r="W144" s="86"/>
      <c r="X144" s="87"/>
      <c r="Y144" s="40"/>
      <c r="Z144" s="40"/>
      <c r="AA144" s="40"/>
      <c r="AB144" s="40"/>
      <c r="AC144" s="40"/>
      <c r="AD144" s="40"/>
      <c r="AE144" s="40"/>
      <c r="AT144" s="19" t="s">
        <v>220</v>
      </c>
      <c r="AU144" s="19" t="s">
        <v>84</v>
      </c>
    </row>
    <row r="145" s="2" customFormat="1" ht="16.5" customHeight="1">
      <c r="A145" s="40"/>
      <c r="B145" s="41"/>
      <c r="C145" s="259" t="s">
        <v>8</v>
      </c>
      <c r="D145" s="259" t="s">
        <v>452</v>
      </c>
      <c r="E145" s="260" t="s">
        <v>4236</v>
      </c>
      <c r="F145" s="261" t="s">
        <v>4237</v>
      </c>
      <c r="G145" s="262" t="s">
        <v>4238</v>
      </c>
      <c r="H145" s="263">
        <v>2</v>
      </c>
      <c r="I145" s="264"/>
      <c r="J145" s="265"/>
      <c r="K145" s="266">
        <f>ROUND(P145*H145,2)</f>
        <v>0</v>
      </c>
      <c r="L145" s="261" t="s">
        <v>22</v>
      </c>
      <c r="M145" s="267"/>
      <c r="N145" s="268" t="s">
        <v>22</v>
      </c>
      <c r="O145" s="226" t="s">
        <v>46</v>
      </c>
      <c r="P145" s="227">
        <f>I145+J145</f>
        <v>0</v>
      </c>
      <c r="Q145" s="227">
        <f>ROUND(I145*H145,2)</f>
        <v>0</v>
      </c>
      <c r="R145" s="227">
        <f>ROUND(J145*H145,2)</f>
        <v>0</v>
      </c>
      <c r="S145" s="86"/>
      <c r="T145" s="228">
        <f>S145*H145</f>
        <v>0</v>
      </c>
      <c r="U145" s="228">
        <v>0</v>
      </c>
      <c r="V145" s="228">
        <f>U145*H145</f>
        <v>0</v>
      </c>
      <c r="W145" s="228">
        <v>0</v>
      </c>
      <c r="X145" s="229">
        <f>W145*H145</f>
        <v>0</v>
      </c>
      <c r="Y145" s="40"/>
      <c r="Z145" s="40"/>
      <c r="AA145" s="40"/>
      <c r="AB145" s="40"/>
      <c r="AC145" s="40"/>
      <c r="AD145" s="40"/>
      <c r="AE145" s="40"/>
      <c r="AR145" s="230" t="s">
        <v>258</v>
      </c>
      <c r="AT145" s="230" t="s">
        <v>452</v>
      </c>
      <c r="AU145" s="230" t="s">
        <v>84</v>
      </c>
      <c r="AY145" s="19" t="s">
        <v>211</v>
      </c>
      <c r="BE145" s="231">
        <f>IF(O145="základní",K145,0)</f>
        <v>0</v>
      </c>
      <c r="BF145" s="231">
        <f>IF(O145="snížená",K145,0)</f>
        <v>0</v>
      </c>
      <c r="BG145" s="231">
        <f>IF(O145="zákl. přenesená",K145,0)</f>
        <v>0</v>
      </c>
      <c r="BH145" s="231">
        <f>IF(O145="sníž. přenesená",K145,0)</f>
        <v>0</v>
      </c>
      <c r="BI145" s="231">
        <f>IF(O145="nulová",K145,0)</f>
        <v>0</v>
      </c>
      <c r="BJ145" s="19" t="s">
        <v>84</v>
      </c>
      <c r="BK145" s="231">
        <f>ROUND(P145*H145,2)</f>
        <v>0</v>
      </c>
      <c r="BL145" s="19" t="s">
        <v>218</v>
      </c>
      <c r="BM145" s="230" t="s">
        <v>4239</v>
      </c>
    </row>
    <row r="146" s="2" customFormat="1">
      <c r="A146" s="40"/>
      <c r="B146" s="41"/>
      <c r="C146" s="42"/>
      <c r="D146" s="232" t="s">
        <v>220</v>
      </c>
      <c r="E146" s="42"/>
      <c r="F146" s="233" t="s">
        <v>4237</v>
      </c>
      <c r="G146" s="42"/>
      <c r="H146" s="42"/>
      <c r="I146" s="234"/>
      <c r="J146" s="234"/>
      <c r="K146" s="42"/>
      <c r="L146" s="42"/>
      <c r="M146" s="46"/>
      <c r="N146" s="235"/>
      <c r="O146" s="236"/>
      <c r="P146" s="86"/>
      <c r="Q146" s="86"/>
      <c r="R146" s="86"/>
      <c r="S146" s="86"/>
      <c r="T146" s="86"/>
      <c r="U146" s="86"/>
      <c r="V146" s="86"/>
      <c r="W146" s="86"/>
      <c r="X146" s="87"/>
      <c r="Y146" s="40"/>
      <c r="Z146" s="40"/>
      <c r="AA146" s="40"/>
      <c r="AB146" s="40"/>
      <c r="AC146" s="40"/>
      <c r="AD146" s="40"/>
      <c r="AE146" s="40"/>
      <c r="AT146" s="19" t="s">
        <v>220</v>
      </c>
      <c r="AU146" s="19" t="s">
        <v>84</v>
      </c>
    </row>
    <row r="147" s="2" customFormat="1" ht="16.5" customHeight="1">
      <c r="A147" s="40"/>
      <c r="B147" s="41"/>
      <c r="C147" s="259" t="s">
        <v>337</v>
      </c>
      <c r="D147" s="259" t="s">
        <v>452</v>
      </c>
      <c r="E147" s="260" t="s">
        <v>4240</v>
      </c>
      <c r="F147" s="261" t="s">
        <v>4241</v>
      </c>
      <c r="G147" s="262" t="s">
        <v>1492</v>
      </c>
      <c r="H147" s="263">
        <v>1</v>
      </c>
      <c r="I147" s="264"/>
      <c r="J147" s="265"/>
      <c r="K147" s="266">
        <f>ROUND(P147*H147,2)</f>
        <v>0</v>
      </c>
      <c r="L147" s="261" t="s">
        <v>22</v>
      </c>
      <c r="M147" s="267"/>
      <c r="N147" s="268" t="s">
        <v>22</v>
      </c>
      <c r="O147" s="226" t="s">
        <v>46</v>
      </c>
      <c r="P147" s="227">
        <f>I147+J147</f>
        <v>0</v>
      </c>
      <c r="Q147" s="227">
        <f>ROUND(I147*H147,2)</f>
        <v>0</v>
      </c>
      <c r="R147" s="227">
        <f>ROUND(J147*H147,2)</f>
        <v>0</v>
      </c>
      <c r="S147" s="86"/>
      <c r="T147" s="228">
        <f>S147*H147</f>
        <v>0</v>
      </c>
      <c r="U147" s="228">
        <v>0</v>
      </c>
      <c r="V147" s="228">
        <f>U147*H147</f>
        <v>0</v>
      </c>
      <c r="W147" s="228">
        <v>0</v>
      </c>
      <c r="X147" s="229">
        <f>W147*H147</f>
        <v>0</v>
      </c>
      <c r="Y147" s="40"/>
      <c r="Z147" s="40"/>
      <c r="AA147" s="40"/>
      <c r="AB147" s="40"/>
      <c r="AC147" s="40"/>
      <c r="AD147" s="40"/>
      <c r="AE147" s="40"/>
      <c r="AR147" s="230" t="s">
        <v>258</v>
      </c>
      <c r="AT147" s="230" t="s">
        <v>452</v>
      </c>
      <c r="AU147" s="230" t="s">
        <v>84</v>
      </c>
      <c r="AY147" s="19" t="s">
        <v>211</v>
      </c>
      <c r="BE147" s="231">
        <f>IF(O147="základní",K147,0)</f>
        <v>0</v>
      </c>
      <c r="BF147" s="231">
        <f>IF(O147="snížená",K147,0)</f>
        <v>0</v>
      </c>
      <c r="BG147" s="231">
        <f>IF(O147="zákl. přenesená",K147,0)</f>
        <v>0</v>
      </c>
      <c r="BH147" s="231">
        <f>IF(O147="sníž. přenesená",K147,0)</f>
        <v>0</v>
      </c>
      <c r="BI147" s="231">
        <f>IF(O147="nulová",K147,0)</f>
        <v>0</v>
      </c>
      <c r="BJ147" s="19" t="s">
        <v>84</v>
      </c>
      <c r="BK147" s="231">
        <f>ROUND(P147*H147,2)</f>
        <v>0</v>
      </c>
      <c r="BL147" s="19" t="s">
        <v>218</v>
      </c>
      <c r="BM147" s="230" t="s">
        <v>4242</v>
      </c>
    </row>
    <row r="148" s="2" customFormat="1">
      <c r="A148" s="40"/>
      <c r="B148" s="41"/>
      <c r="C148" s="42"/>
      <c r="D148" s="232" t="s">
        <v>220</v>
      </c>
      <c r="E148" s="42"/>
      <c r="F148" s="233" t="s">
        <v>4241</v>
      </c>
      <c r="G148" s="42"/>
      <c r="H148" s="42"/>
      <c r="I148" s="234"/>
      <c r="J148" s="234"/>
      <c r="K148" s="42"/>
      <c r="L148" s="42"/>
      <c r="M148" s="46"/>
      <c r="N148" s="283"/>
      <c r="O148" s="284"/>
      <c r="P148" s="285"/>
      <c r="Q148" s="285"/>
      <c r="R148" s="285"/>
      <c r="S148" s="285"/>
      <c r="T148" s="285"/>
      <c r="U148" s="285"/>
      <c r="V148" s="285"/>
      <c r="W148" s="285"/>
      <c r="X148" s="286"/>
      <c r="Y148" s="40"/>
      <c r="Z148" s="40"/>
      <c r="AA148" s="40"/>
      <c r="AB148" s="40"/>
      <c r="AC148" s="40"/>
      <c r="AD148" s="40"/>
      <c r="AE148" s="40"/>
      <c r="AT148" s="19" t="s">
        <v>220</v>
      </c>
      <c r="AU148" s="19" t="s">
        <v>84</v>
      </c>
    </row>
    <row r="149" s="2" customFormat="1" ht="6.96" customHeight="1">
      <c r="A149" s="40"/>
      <c r="B149" s="61"/>
      <c r="C149" s="62"/>
      <c r="D149" s="62"/>
      <c r="E149" s="62"/>
      <c r="F149" s="62"/>
      <c r="G149" s="62"/>
      <c r="H149" s="62"/>
      <c r="I149" s="62"/>
      <c r="J149" s="62"/>
      <c r="K149" s="62"/>
      <c r="L149" s="62"/>
      <c r="M149" s="46"/>
      <c r="N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gwlMQS9Pmo0rXxqq/mFCk6SWTVKO6cp5+7kHdX8e2k5GEtXESuyabQzX/Fc8nz0FLALGHiUQumwu0MJqnNydDQ==" hashValue="Ak4Sjx+hdg8X+12310vC15k51ZoTF+oPsaLJNMqvn1WxGx91K23yP5LakDJ1VwjjtXmsIZN5ZzREGIag/8bPzw==" algorithmName="SHA-512" password="CC35"/>
  <autoFilter ref="C94:L148"/>
  <mergeCells count="12">
    <mergeCell ref="E7:H7"/>
    <mergeCell ref="E9:H9"/>
    <mergeCell ref="E11:H11"/>
    <mergeCell ref="E20:H20"/>
    <mergeCell ref="E29:H29"/>
    <mergeCell ref="E52:H52"/>
    <mergeCell ref="E54:H54"/>
    <mergeCell ref="E56:H56"/>
    <mergeCell ref="E83:H83"/>
    <mergeCell ref="E85:H85"/>
    <mergeCell ref="E87:H87"/>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140</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3240</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4243</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22</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ROUND(K94,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ROUND((SUM(BE94:BE177)),  2)</f>
        <v>0</v>
      </c>
      <c r="G37" s="40"/>
      <c r="H37" s="40"/>
      <c r="I37" s="161">
        <v>0.20999999999999999</v>
      </c>
      <c r="J37" s="40"/>
      <c r="K37" s="156">
        <f>ROUND(((SUM(BE94:BE177))*I37),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ROUND((SUM(BF94:BF177)),  2)</f>
        <v>0</v>
      </c>
      <c r="G38" s="40"/>
      <c r="H38" s="40"/>
      <c r="I38" s="161">
        <v>0.14999999999999999</v>
      </c>
      <c r="J38" s="40"/>
      <c r="K38" s="156">
        <f>ROUND(((SUM(BF94:BF177))*I38),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ROUND((SUM(BG94:BG177)),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ROUND((SUM(BH94:BH177)),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ROUND((SUM(BI94:BI177)),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3240</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06 - elektroinstalace</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Q94</f>
        <v>0</v>
      </c>
      <c r="J65" s="104">
        <f>R94</f>
        <v>0</v>
      </c>
      <c r="K65" s="104">
        <f>K94</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185</v>
      </c>
      <c r="E66" s="181"/>
      <c r="F66" s="181"/>
      <c r="G66" s="181"/>
      <c r="H66" s="181"/>
      <c r="I66" s="182">
        <f>Q95</f>
        <v>0</v>
      </c>
      <c r="J66" s="182">
        <f>R95</f>
        <v>0</v>
      </c>
      <c r="K66" s="182">
        <f>K95</f>
        <v>0</v>
      </c>
      <c r="L66" s="179"/>
      <c r="M66" s="183"/>
      <c r="S66" s="9"/>
      <c r="T66" s="9"/>
      <c r="U66" s="9"/>
      <c r="V66" s="9"/>
      <c r="W66" s="9"/>
      <c r="X66" s="9"/>
      <c r="Y66" s="9"/>
      <c r="Z66" s="9"/>
      <c r="AA66" s="9"/>
      <c r="AB66" s="9"/>
      <c r="AC66" s="9"/>
      <c r="AD66" s="9"/>
      <c r="AE66" s="9"/>
    </row>
    <row r="67" s="10" customFormat="1" ht="19.92" customHeight="1">
      <c r="A67" s="10"/>
      <c r="B67" s="184"/>
      <c r="C67" s="129"/>
      <c r="D67" s="185" t="s">
        <v>1496</v>
      </c>
      <c r="E67" s="186"/>
      <c r="F67" s="186"/>
      <c r="G67" s="186"/>
      <c r="H67" s="186"/>
      <c r="I67" s="187">
        <f>Q96</f>
        <v>0</v>
      </c>
      <c r="J67" s="187">
        <f>R96</f>
        <v>0</v>
      </c>
      <c r="K67" s="187">
        <f>K96</f>
        <v>0</v>
      </c>
      <c r="L67" s="129"/>
      <c r="M67" s="188"/>
      <c r="S67" s="10"/>
      <c r="T67" s="10"/>
      <c r="U67" s="10"/>
      <c r="V67" s="10"/>
      <c r="W67" s="10"/>
      <c r="X67" s="10"/>
      <c r="Y67" s="10"/>
      <c r="Z67" s="10"/>
      <c r="AA67" s="10"/>
      <c r="AB67" s="10"/>
      <c r="AC67" s="10"/>
      <c r="AD67" s="10"/>
      <c r="AE67" s="10"/>
    </row>
    <row r="68" s="10" customFormat="1" ht="14.88" customHeight="1">
      <c r="A68" s="10"/>
      <c r="B68" s="184"/>
      <c r="C68" s="129"/>
      <c r="D68" s="185" t="s">
        <v>4244</v>
      </c>
      <c r="E68" s="186"/>
      <c r="F68" s="186"/>
      <c r="G68" s="186"/>
      <c r="H68" s="186"/>
      <c r="I68" s="187">
        <f>Q97</f>
        <v>0</v>
      </c>
      <c r="J68" s="187">
        <f>R97</f>
        <v>0</v>
      </c>
      <c r="K68" s="187">
        <f>K97</f>
        <v>0</v>
      </c>
      <c r="L68" s="129"/>
      <c r="M68" s="188"/>
      <c r="S68" s="10"/>
      <c r="T68" s="10"/>
      <c r="U68" s="10"/>
      <c r="V68" s="10"/>
      <c r="W68" s="10"/>
      <c r="X68" s="10"/>
      <c r="Y68" s="10"/>
      <c r="Z68" s="10"/>
      <c r="AA68" s="10"/>
      <c r="AB68" s="10"/>
      <c r="AC68" s="10"/>
      <c r="AD68" s="10"/>
      <c r="AE68" s="10"/>
    </row>
    <row r="69" s="10" customFormat="1" ht="14.88" customHeight="1">
      <c r="A69" s="10"/>
      <c r="B69" s="184"/>
      <c r="C69" s="129"/>
      <c r="D69" s="185" t="s">
        <v>4245</v>
      </c>
      <c r="E69" s="186"/>
      <c r="F69" s="186"/>
      <c r="G69" s="186"/>
      <c r="H69" s="186"/>
      <c r="I69" s="187">
        <f>Q108</f>
        <v>0</v>
      </c>
      <c r="J69" s="187">
        <f>R108</f>
        <v>0</v>
      </c>
      <c r="K69" s="187">
        <f>K108</f>
        <v>0</v>
      </c>
      <c r="L69" s="129"/>
      <c r="M69" s="188"/>
      <c r="S69" s="10"/>
      <c r="T69" s="10"/>
      <c r="U69" s="10"/>
      <c r="V69" s="10"/>
      <c r="W69" s="10"/>
      <c r="X69" s="10"/>
      <c r="Y69" s="10"/>
      <c r="Z69" s="10"/>
      <c r="AA69" s="10"/>
      <c r="AB69" s="10"/>
      <c r="AC69" s="10"/>
      <c r="AD69" s="10"/>
      <c r="AE69" s="10"/>
    </row>
    <row r="70" s="10" customFormat="1" ht="14.88" customHeight="1">
      <c r="A70" s="10"/>
      <c r="B70" s="184"/>
      <c r="C70" s="129"/>
      <c r="D70" s="185" t="s">
        <v>4246</v>
      </c>
      <c r="E70" s="186"/>
      <c r="F70" s="186"/>
      <c r="G70" s="186"/>
      <c r="H70" s="186"/>
      <c r="I70" s="187">
        <f>Q117</f>
        <v>0</v>
      </c>
      <c r="J70" s="187">
        <f>R117</f>
        <v>0</v>
      </c>
      <c r="K70" s="187">
        <f>K117</f>
        <v>0</v>
      </c>
      <c r="L70" s="129"/>
      <c r="M70" s="188"/>
      <c r="S70" s="10"/>
      <c r="T70" s="10"/>
      <c r="U70" s="10"/>
      <c r="V70" s="10"/>
      <c r="W70" s="10"/>
      <c r="X70" s="10"/>
      <c r="Y70" s="10"/>
      <c r="Z70" s="10"/>
      <c r="AA70" s="10"/>
      <c r="AB70" s="10"/>
      <c r="AC70" s="10"/>
      <c r="AD70" s="10"/>
      <c r="AE70" s="10"/>
    </row>
    <row r="71" s="10" customFormat="1" ht="14.88" customHeight="1">
      <c r="A71" s="10"/>
      <c r="B71" s="184"/>
      <c r="C71" s="129"/>
      <c r="D71" s="185" t="s">
        <v>4247</v>
      </c>
      <c r="E71" s="186"/>
      <c r="F71" s="186"/>
      <c r="G71" s="186"/>
      <c r="H71" s="186"/>
      <c r="I71" s="187">
        <f>Q122</f>
        <v>0</v>
      </c>
      <c r="J71" s="187">
        <f>R122</f>
        <v>0</v>
      </c>
      <c r="K71" s="187">
        <f>K122</f>
        <v>0</v>
      </c>
      <c r="L71" s="129"/>
      <c r="M71" s="188"/>
      <c r="S71" s="10"/>
      <c r="T71" s="10"/>
      <c r="U71" s="10"/>
      <c r="V71" s="10"/>
      <c r="W71" s="10"/>
      <c r="X71" s="10"/>
      <c r="Y71" s="10"/>
      <c r="Z71" s="10"/>
      <c r="AA71" s="10"/>
      <c r="AB71" s="10"/>
      <c r="AC71" s="10"/>
      <c r="AD71" s="10"/>
      <c r="AE71" s="10"/>
    </row>
    <row r="72" s="10" customFormat="1" ht="14.88" customHeight="1">
      <c r="A72" s="10"/>
      <c r="B72" s="184"/>
      <c r="C72" s="129"/>
      <c r="D72" s="185" t="s">
        <v>4248</v>
      </c>
      <c r="E72" s="186"/>
      <c r="F72" s="186"/>
      <c r="G72" s="186"/>
      <c r="H72" s="186"/>
      <c r="I72" s="187">
        <f>Q149</f>
        <v>0</v>
      </c>
      <c r="J72" s="187">
        <f>R149</f>
        <v>0</v>
      </c>
      <c r="K72" s="187">
        <f>K149</f>
        <v>0</v>
      </c>
      <c r="L72" s="129"/>
      <c r="M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42"/>
      <c r="M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62"/>
      <c r="M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64"/>
      <c r="M78" s="148"/>
      <c r="S78" s="40"/>
      <c r="T78" s="40"/>
      <c r="U78" s="40"/>
      <c r="V78" s="40"/>
      <c r="W78" s="40"/>
      <c r="X78" s="40"/>
      <c r="Y78" s="40"/>
      <c r="Z78" s="40"/>
      <c r="AA78" s="40"/>
      <c r="AB78" s="40"/>
      <c r="AC78" s="40"/>
      <c r="AD78" s="40"/>
      <c r="AE78" s="40"/>
    </row>
    <row r="79" s="2" customFormat="1" ht="24.96" customHeight="1">
      <c r="A79" s="40"/>
      <c r="B79" s="41"/>
      <c r="C79" s="25" t="s">
        <v>192</v>
      </c>
      <c r="D79" s="42"/>
      <c r="E79" s="42"/>
      <c r="F79" s="42"/>
      <c r="G79" s="42"/>
      <c r="H79" s="42"/>
      <c r="I79" s="42"/>
      <c r="J79" s="42"/>
      <c r="K79" s="42"/>
      <c r="L79" s="42"/>
      <c r="M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42"/>
      <c r="M80" s="148"/>
      <c r="S80" s="40"/>
      <c r="T80" s="40"/>
      <c r="U80" s="40"/>
      <c r="V80" s="40"/>
      <c r="W80" s="40"/>
      <c r="X80" s="40"/>
      <c r="Y80" s="40"/>
      <c r="Z80" s="40"/>
      <c r="AA80" s="40"/>
      <c r="AB80" s="40"/>
      <c r="AC80" s="40"/>
      <c r="AD80" s="40"/>
      <c r="AE80" s="40"/>
    </row>
    <row r="81" s="2" customFormat="1" ht="12" customHeight="1">
      <c r="A81" s="40"/>
      <c r="B81" s="41"/>
      <c r="C81" s="34" t="s">
        <v>17</v>
      </c>
      <c r="D81" s="42"/>
      <c r="E81" s="42"/>
      <c r="F81" s="42"/>
      <c r="G81" s="42"/>
      <c r="H81" s="42"/>
      <c r="I81" s="42"/>
      <c r="J81" s="42"/>
      <c r="K81" s="42"/>
      <c r="L81" s="42"/>
      <c r="M81" s="148"/>
      <c r="S81" s="40"/>
      <c r="T81" s="40"/>
      <c r="U81" s="40"/>
      <c r="V81" s="40"/>
      <c r="W81" s="40"/>
      <c r="X81" s="40"/>
      <c r="Y81" s="40"/>
      <c r="Z81" s="40"/>
      <c r="AA81" s="40"/>
      <c r="AB81" s="40"/>
      <c r="AC81" s="40"/>
      <c r="AD81" s="40"/>
      <c r="AE81" s="40"/>
    </row>
    <row r="82" s="2" customFormat="1" ht="16.5" customHeight="1">
      <c r="A82" s="40"/>
      <c r="B82" s="41"/>
      <c r="C82" s="42"/>
      <c r="D82" s="42"/>
      <c r="E82" s="173" t="str">
        <f>E7</f>
        <v>Stavební úpravy pro bezbariérovost objektu ZŠ Liberec, U školy, Liberec</v>
      </c>
      <c r="F82" s="34"/>
      <c r="G82" s="34"/>
      <c r="H82" s="34"/>
      <c r="I82" s="42"/>
      <c r="J82" s="42"/>
      <c r="K82" s="42"/>
      <c r="L82" s="42"/>
      <c r="M82" s="148"/>
      <c r="S82" s="40"/>
      <c r="T82" s="40"/>
      <c r="U82" s="40"/>
      <c r="V82" s="40"/>
      <c r="W82" s="40"/>
      <c r="X82" s="40"/>
      <c r="Y82" s="40"/>
      <c r="Z82" s="40"/>
      <c r="AA82" s="40"/>
      <c r="AB82" s="40"/>
      <c r="AC82" s="40"/>
      <c r="AD82" s="40"/>
      <c r="AE82" s="40"/>
    </row>
    <row r="83" s="1" customFormat="1" ht="12" customHeight="1">
      <c r="B83" s="23"/>
      <c r="C83" s="34" t="s">
        <v>164</v>
      </c>
      <c r="D83" s="24"/>
      <c r="E83" s="24"/>
      <c r="F83" s="24"/>
      <c r="G83" s="24"/>
      <c r="H83" s="24"/>
      <c r="I83" s="24"/>
      <c r="J83" s="24"/>
      <c r="K83" s="24"/>
      <c r="L83" s="24"/>
      <c r="M83" s="22"/>
    </row>
    <row r="84" s="2" customFormat="1" ht="16.5" customHeight="1">
      <c r="A84" s="40"/>
      <c r="B84" s="41"/>
      <c r="C84" s="42"/>
      <c r="D84" s="42"/>
      <c r="E84" s="173" t="s">
        <v>3240</v>
      </c>
      <c r="F84" s="42"/>
      <c r="G84" s="42"/>
      <c r="H84" s="42"/>
      <c r="I84" s="42"/>
      <c r="J84" s="42"/>
      <c r="K84" s="42"/>
      <c r="L84" s="42"/>
      <c r="M84" s="148"/>
      <c r="S84" s="40"/>
      <c r="T84" s="40"/>
      <c r="U84" s="40"/>
      <c r="V84" s="40"/>
      <c r="W84" s="40"/>
      <c r="X84" s="40"/>
      <c r="Y84" s="40"/>
      <c r="Z84" s="40"/>
      <c r="AA84" s="40"/>
      <c r="AB84" s="40"/>
      <c r="AC84" s="40"/>
      <c r="AD84" s="40"/>
      <c r="AE84" s="40"/>
    </row>
    <row r="85" s="2" customFormat="1" ht="12" customHeight="1">
      <c r="A85" s="40"/>
      <c r="B85" s="41"/>
      <c r="C85" s="34" t="s">
        <v>166</v>
      </c>
      <c r="D85" s="42"/>
      <c r="E85" s="42"/>
      <c r="F85" s="42"/>
      <c r="G85" s="42"/>
      <c r="H85" s="42"/>
      <c r="I85" s="42"/>
      <c r="J85" s="42"/>
      <c r="K85" s="42"/>
      <c r="L85" s="42"/>
      <c r="M85" s="148"/>
      <c r="S85" s="40"/>
      <c r="T85" s="40"/>
      <c r="U85" s="40"/>
      <c r="V85" s="40"/>
      <c r="W85" s="40"/>
      <c r="X85" s="40"/>
      <c r="Y85" s="40"/>
      <c r="Z85" s="40"/>
      <c r="AA85" s="40"/>
      <c r="AB85" s="40"/>
      <c r="AC85" s="40"/>
      <c r="AD85" s="40"/>
      <c r="AE85" s="40"/>
    </row>
    <row r="86" s="2" customFormat="1" ht="16.5" customHeight="1">
      <c r="A86" s="40"/>
      <c r="B86" s="41"/>
      <c r="C86" s="42"/>
      <c r="D86" s="42"/>
      <c r="E86" s="71" t="str">
        <f>E11</f>
        <v>06 - elektroinstalace</v>
      </c>
      <c r="F86" s="42"/>
      <c r="G86" s="42"/>
      <c r="H86" s="42"/>
      <c r="I86" s="42"/>
      <c r="J86" s="42"/>
      <c r="K86" s="42"/>
      <c r="L86" s="42"/>
      <c r="M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42"/>
      <c r="M87" s="148"/>
      <c r="S87" s="40"/>
      <c r="T87" s="40"/>
      <c r="U87" s="40"/>
      <c r="V87" s="40"/>
      <c r="W87" s="40"/>
      <c r="X87" s="40"/>
      <c r="Y87" s="40"/>
      <c r="Z87" s="40"/>
      <c r="AA87" s="40"/>
      <c r="AB87" s="40"/>
      <c r="AC87" s="40"/>
      <c r="AD87" s="40"/>
      <c r="AE87" s="40"/>
    </row>
    <row r="88" s="2" customFormat="1" ht="12" customHeight="1">
      <c r="A88" s="40"/>
      <c r="B88" s="41"/>
      <c r="C88" s="34" t="s">
        <v>23</v>
      </c>
      <c r="D88" s="42"/>
      <c r="E88" s="42"/>
      <c r="F88" s="29" t="str">
        <f>F14</f>
        <v>Liberec</v>
      </c>
      <c r="G88" s="42"/>
      <c r="H88" s="42"/>
      <c r="I88" s="34" t="s">
        <v>25</v>
      </c>
      <c r="J88" s="74" t="str">
        <f>IF(J14="","",J14)</f>
        <v>11.2.2022</v>
      </c>
      <c r="K88" s="42"/>
      <c r="L88" s="42"/>
      <c r="M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42"/>
      <c r="M89" s="148"/>
      <c r="S89" s="40"/>
      <c r="T89" s="40"/>
      <c r="U89" s="40"/>
      <c r="V89" s="40"/>
      <c r="W89" s="40"/>
      <c r="X89" s="40"/>
      <c r="Y89" s="40"/>
      <c r="Z89" s="40"/>
      <c r="AA89" s="40"/>
      <c r="AB89" s="40"/>
      <c r="AC89" s="40"/>
      <c r="AD89" s="40"/>
      <c r="AE89" s="40"/>
    </row>
    <row r="90" s="2" customFormat="1" ht="40.05" customHeight="1">
      <c r="A90" s="40"/>
      <c r="B90" s="41"/>
      <c r="C90" s="34" t="s">
        <v>27</v>
      </c>
      <c r="D90" s="42"/>
      <c r="E90" s="42"/>
      <c r="F90" s="29" t="str">
        <f>E17</f>
        <v>Statutární město Liberec</v>
      </c>
      <c r="G90" s="42"/>
      <c r="H90" s="42"/>
      <c r="I90" s="34" t="s">
        <v>34</v>
      </c>
      <c r="J90" s="38" t="str">
        <f>E23</f>
        <v>TRIGLYPH architektonická kancelář s.r.o.</v>
      </c>
      <c r="K90" s="42"/>
      <c r="L90" s="42"/>
      <c r="M90" s="148"/>
      <c r="S90" s="40"/>
      <c r="T90" s="40"/>
      <c r="U90" s="40"/>
      <c r="V90" s="40"/>
      <c r="W90" s="40"/>
      <c r="X90" s="40"/>
      <c r="Y90" s="40"/>
      <c r="Z90" s="40"/>
      <c r="AA90" s="40"/>
      <c r="AB90" s="40"/>
      <c r="AC90" s="40"/>
      <c r="AD90" s="40"/>
      <c r="AE90" s="40"/>
    </row>
    <row r="91" s="2" customFormat="1" ht="15.15" customHeight="1">
      <c r="A91" s="40"/>
      <c r="B91" s="41"/>
      <c r="C91" s="34" t="s">
        <v>32</v>
      </c>
      <c r="D91" s="42"/>
      <c r="E91" s="42"/>
      <c r="F91" s="29" t="str">
        <f>IF(E20="","",E20)</f>
        <v>Vyplň údaj</v>
      </c>
      <c r="G91" s="42"/>
      <c r="H91" s="42"/>
      <c r="I91" s="34" t="s">
        <v>37</v>
      </c>
      <c r="J91" s="38" t="str">
        <f>E26</f>
        <v xml:space="preserve"> </v>
      </c>
      <c r="K91" s="42"/>
      <c r="L91" s="42"/>
      <c r="M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42"/>
      <c r="M92" s="148"/>
      <c r="S92" s="40"/>
      <c r="T92" s="40"/>
      <c r="U92" s="40"/>
      <c r="V92" s="40"/>
      <c r="W92" s="40"/>
      <c r="X92" s="40"/>
      <c r="Y92" s="40"/>
      <c r="Z92" s="40"/>
      <c r="AA92" s="40"/>
      <c r="AB92" s="40"/>
      <c r="AC92" s="40"/>
      <c r="AD92" s="40"/>
      <c r="AE92" s="40"/>
    </row>
    <row r="93" s="11" customFormat="1" ht="29.28" customHeight="1">
      <c r="A93" s="189"/>
      <c r="B93" s="190"/>
      <c r="C93" s="191" t="s">
        <v>193</v>
      </c>
      <c r="D93" s="192" t="s">
        <v>60</v>
      </c>
      <c r="E93" s="192" t="s">
        <v>56</v>
      </c>
      <c r="F93" s="192" t="s">
        <v>57</v>
      </c>
      <c r="G93" s="192" t="s">
        <v>194</v>
      </c>
      <c r="H93" s="192" t="s">
        <v>195</v>
      </c>
      <c r="I93" s="192" t="s">
        <v>196</v>
      </c>
      <c r="J93" s="192" t="s">
        <v>197</v>
      </c>
      <c r="K93" s="192" t="s">
        <v>175</v>
      </c>
      <c r="L93" s="193" t="s">
        <v>198</v>
      </c>
      <c r="M93" s="194"/>
      <c r="N93" s="94" t="s">
        <v>22</v>
      </c>
      <c r="O93" s="95" t="s">
        <v>45</v>
      </c>
      <c r="P93" s="95" t="s">
        <v>199</v>
      </c>
      <c r="Q93" s="95" t="s">
        <v>200</v>
      </c>
      <c r="R93" s="95" t="s">
        <v>201</v>
      </c>
      <c r="S93" s="95" t="s">
        <v>202</v>
      </c>
      <c r="T93" s="95" t="s">
        <v>203</v>
      </c>
      <c r="U93" s="95" t="s">
        <v>204</v>
      </c>
      <c r="V93" s="95" t="s">
        <v>205</v>
      </c>
      <c r="W93" s="95" t="s">
        <v>206</v>
      </c>
      <c r="X93" s="96" t="s">
        <v>207</v>
      </c>
      <c r="Y93" s="189"/>
      <c r="Z93" s="189"/>
      <c r="AA93" s="189"/>
      <c r="AB93" s="189"/>
      <c r="AC93" s="189"/>
      <c r="AD93" s="189"/>
      <c r="AE93" s="189"/>
    </row>
    <row r="94" s="2" customFormat="1" ht="22.8" customHeight="1">
      <c r="A94" s="40"/>
      <c r="B94" s="41"/>
      <c r="C94" s="101" t="s">
        <v>208</v>
      </c>
      <c r="D94" s="42"/>
      <c r="E94" s="42"/>
      <c r="F94" s="42"/>
      <c r="G94" s="42"/>
      <c r="H94" s="42"/>
      <c r="I94" s="42"/>
      <c r="J94" s="42"/>
      <c r="K94" s="195">
        <f>BK94</f>
        <v>0</v>
      </c>
      <c r="L94" s="42"/>
      <c r="M94" s="46"/>
      <c r="N94" s="97"/>
      <c r="O94" s="196"/>
      <c r="P94" s="98"/>
      <c r="Q94" s="197">
        <f>Q95</f>
        <v>0</v>
      </c>
      <c r="R94" s="197">
        <f>R95</f>
        <v>0</v>
      </c>
      <c r="S94" s="98"/>
      <c r="T94" s="198">
        <f>T95</f>
        <v>0</v>
      </c>
      <c r="U94" s="98"/>
      <c r="V94" s="198">
        <f>V95</f>
        <v>0</v>
      </c>
      <c r="W94" s="98"/>
      <c r="X94" s="199">
        <f>X95</f>
        <v>0</v>
      </c>
      <c r="Y94" s="40"/>
      <c r="Z94" s="40"/>
      <c r="AA94" s="40"/>
      <c r="AB94" s="40"/>
      <c r="AC94" s="40"/>
      <c r="AD94" s="40"/>
      <c r="AE94" s="40"/>
      <c r="AT94" s="19" t="s">
        <v>76</v>
      </c>
      <c r="AU94" s="19" t="s">
        <v>176</v>
      </c>
      <c r="BK94" s="200">
        <f>BK95</f>
        <v>0</v>
      </c>
    </row>
    <row r="95" s="12" customFormat="1" ht="25.92" customHeight="1">
      <c r="A95" s="12"/>
      <c r="B95" s="201"/>
      <c r="C95" s="202"/>
      <c r="D95" s="203" t="s">
        <v>76</v>
      </c>
      <c r="E95" s="204" t="s">
        <v>441</v>
      </c>
      <c r="F95" s="204" t="s">
        <v>442</v>
      </c>
      <c r="G95" s="202"/>
      <c r="H95" s="202"/>
      <c r="I95" s="205"/>
      <c r="J95" s="205"/>
      <c r="K95" s="206">
        <f>BK95</f>
        <v>0</v>
      </c>
      <c r="L95" s="202"/>
      <c r="M95" s="207"/>
      <c r="N95" s="208"/>
      <c r="O95" s="209"/>
      <c r="P95" s="209"/>
      <c r="Q95" s="210">
        <f>Q96</f>
        <v>0</v>
      </c>
      <c r="R95" s="210">
        <f>R96</f>
        <v>0</v>
      </c>
      <c r="S95" s="209"/>
      <c r="T95" s="211">
        <f>T96</f>
        <v>0</v>
      </c>
      <c r="U95" s="209"/>
      <c r="V95" s="211">
        <f>V96</f>
        <v>0</v>
      </c>
      <c r="W95" s="209"/>
      <c r="X95" s="212">
        <f>X96</f>
        <v>0</v>
      </c>
      <c r="Y95" s="12"/>
      <c r="Z95" s="12"/>
      <c r="AA95" s="12"/>
      <c r="AB95" s="12"/>
      <c r="AC95" s="12"/>
      <c r="AD95" s="12"/>
      <c r="AE95" s="12"/>
      <c r="AR95" s="213" t="s">
        <v>86</v>
      </c>
      <c r="AT95" s="214" t="s">
        <v>76</v>
      </c>
      <c r="AU95" s="214" t="s">
        <v>77</v>
      </c>
      <c r="AY95" s="213" t="s">
        <v>211</v>
      </c>
      <c r="BK95" s="215">
        <f>BK96</f>
        <v>0</v>
      </c>
    </row>
    <row r="96" s="12" customFormat="1" ht="22.8" customHeight="1">
      <c r="A96" s="12"/>
      <c r="B96" s="201"/>
      <c r="C96" s="202"/>
      <c r="D96" s="203" t="s">
        <v>76</v>
      </c>
      <c r="E96" s="216" t="s">
        <v>1504</v>
      </c>
      <c r="F96" s="216" t="s">
        <v>1505</v>
      </c>
      <c r="G96" s="202"/>
      <c r="H96" s="202"/>
      <c r="I96" s="205"/>
      <c r="J96" s="205"/>
      <c r="K96" s="217">
        <f>BK96</f>
        <v>0</v>
      </c>
      <c r="L96" s="202"/>
      <c r="M96" s="207"/>
      <c r="N96" s="208"/>
      <c r="O96" s="209"/>
      <c r="P96" s="209"/>
      <c r="Q96" s="210">
        <f>Q97+Q108+Q117+Q122+Q149</f>
        <v>0</v>
      </c>
      <c r="R96" s="210">
        <f>R97+R108+R117+R122+R149</f>
        <v>0</v>
      </c>
      <c r="S96" s="209"/>
      <c r="T96" s="211">
        <f>T97+T108+T117+T122+T149</f>
        <v>0</v>
      </c>
      <c r="U96" s="209"/>
      <c r="V96" s="211">
        <f>V97+V108+V117+V122+V149</f>
        <v>0</v>
      </c>
      <c r="W96" s="209"/>
      <c r="X96" s="212">
        <f>X97+X108+X117+X122+X149</f>
        <v>0</v>
      </c>
      <c r="Y96" s="12"/>
      <c r="Z96" s="12"/>
      <c r="AA96" s="12"/>
      <c r="AB96" s="12"/>
      <c r="AC96" s="12"/>
      <c r="AD96" s="12"/>
      <c r="AE96" s="12"/>
      <c r="AR96" s="213" t="s">
        <v>86</v>
      </c>
      <c r="AT96" s="214" t="s">
        <v>76</v>
      </c>
      <c r="AU96" s="214" t="s">
        <v>84</v>
      </c>
      <c r="AY96" s="213" t="s">
        <v>211</v>
      </c>
      <c r="BK96" s="215">
        <f>BK97+BK108+BK117+BK122+BK149</f>
        <v>0</v>
      </c>
    </row>
    <row r="97" s="12" customFormat="1" ht="20.88" customHeight="1">
      <c r="A97" s="12"/>
      <c r="B97" s="201"/>
      <c r="C97" s="202"/>
      <c r="D97" s="203" t="s">
        <v>76</v>
      </c>
      <c r="E97" s="216" t="s">
        <v>1506</v>
      </c>
      <c r="F97" s="216" t="s">
        <v>1518</v>
      </c>
      <c r="G97" s="202"/>
      <c r="H97" s="202"/>
      <c r="I97" s="205"/>
      <c r="J97" s="205"/>
      <c r="K97" s="217">
        <f>BK97</f>
        <v>0</v>
      </c>
      <c r="L97" s="202"/>
      <c r="M97" s="207"/>
      <c r="N97" s="208"/>
      <c r="O97" s="209"/>
      <c r="P97" s="209"/>
      <c r="Q97" s="210">
        <f>SUM(Q98:Q107)</f>
        <v>0</v>
      </c>
      <c r="R97" s="210">
        <f>SUM(R98:R107)</f>
        <v>0</v>
      </c>
      <c r="S97" s="209"/>
      <c r="T97" s="211">
        <f>SUM(T98:T107)</f>
        <v>0</v>
      </c>
      <c r="U97" s="209"/>
      <c r="V97" s="211">
        <f>SUM(V98:V107)</f>
        <v>0</v>
      </c>
      <c r="W97" s="209"/>
      <c r="X97" s="212">
        <f>SUM(X98:X107)</f>
        <v>0</v>
      </c>
      <c r="Y97" s="12"/>
      <c r="Z97" s="12"/>
      <c r="AA97" s="12"/>
      <c r="AB97" s="12"/>
      <c r="AC97" s="12"/>
      <c r="AD97" s="12"/>
      <c r="AE97" s="12"/>
      <c r="AR97" s="213" t="s">
        <v>84</v>
      </c>
      <c r="AT97" s="214" t="s">
        <v>76</v>
      </c>
      <c r="AU97" s="214" t="s">
        <v>86</v>
      </c>
      <c r="AY97" s="213" t="s">
        <v>211</v>
      </c>
      <c r="BK97" s="215">
        <f>SUM(BK98:BK107)</f>
        <v>0</v>
      </c>
    </row>
    <row r="98" s="2" customFormat="1" ht="16.5" customHeight="1">
      <c r="A98" s="40"/>
      <c r="B98" s="41"/>
      <c r="C98" s="218" t="s">
        <v>84</v>
      </c>
      <c r="D98" s="218" t="s">
        <v>213</v>
      </c>
      <c r="E98" s="219" t="s">
        <v>1508</v>
      </c>
      <c r="F98" s="220" t="s">
        <v>1520</v>
      </c>
      <c r="G98" s="221" t="s">
        <v>688</v>
      </c>
      <c r="H98" s="222">
        <v>1</v>
      </c>
      <c r="I98" s="223"/>
      <c r="J98" s="223"/>
      <c r="K98" s="224">
        <f>ROUND(P98*H98,2)</f>
        <v>0</v>
      </c>
      <c r="L98" s="220" t="s">
        <v>22</v>
      </c>
      <c r="M98" s="46"/>
      <c r="N98" s="225" t="s">
        <v>22</v>
      </c>
      <c r="O98" s="226" t="s">
        <v>46</v>
      </c>
      <c r="P98" s="227">
        <f>I98+J98</f>
        <v>0</v>
      </c>
      <c r="Q98" s="227">
        <f>ROUND(I98*H98,2)</f>
        <v>0</v>
      </c>
      <c r="R98" s="227">
        <f>ROUND(J98*H98,2)</f>
        <v>0</v>
      </c>
      <c r="S98" s="86"/>
      <c r="T98" s="228">
        <f>S98*H98</f>
        <v>0</v>
      </c>
      <c r="U98" s="228">
        <v>0</v>
      </c>
      <c r="V98" s="228">
        <f>U98*H98</f>
        <v>0</v>
      </c>
      <c r="W98" s="228">
        <v>0</v>
      </c>
      <c r="X98" s="229">
        <f>W98*H98</f>
        <v>0</v>
      </c>
      <c r="Y98" s="40"/>
      <c r="Z98" s="40"/>
      <c r="AA98" s="40"/>
      <c r="AB98" s="40"/>
      <c r="AC98" s="40"/>
      <c r="AD98" s="40"/>
      <c r="AE98" s="40"/>
      <c r="AR98" s="230" t="s">
        <v>218</v>
      </c>
      <c r="AT98" s="230" t="s">
        <v>213</v>
      </c>
      <c r="AU98" s="230" t="s">
        <v>229</v>
      </c>
      <c r="AY98" s="19" t="s">
        <v>211</v>
      </c>
      <c r="BE98" s="231">
        <f>IF(O98="základní",K98,0)</f>
        <v>0</v>
      </c>
      <c r="BF98" s="231">
        <f>IF(O98="snížená",K98,0)</f>
        <v>0</v>
      </c>
      <c r="BG98" s="231">
        <f>IF(O98="zákl. přenesená",K98,0)</f>
        <v>0</v>
      </c>
      <c r="BH98" s="231">
        <f>IF(O98="sníž. přenesená",K98,0)</f>
        <v>0</v>
      </c>
      <c r="BI98" s="231">
        <f>IF(O98="nulová",K98,0)</f>
        <v>0</v>
      </c>
      <c r="BJ98" s="19" t="s">
        <v>84</v>
      </c>
      <c r="BK98" s="231">
        <f>ROUND(P98*H98,2)</f>
        <v>0</v>
      </c>
      <c r="BL98" s="19" t="s">
        <v>218</v>
      </c>
      <c r="BM98" s="230" t="s">
        <v>4249</v>
      </c>
    </row>
    <row r="99" s="2" customFormat="1">
      <c r="A99" s="40"/>
      <c r="B99" s="41"/>
      <c r="C99" s="42"/>
      <c r="D99" s="232" t="s">
        <v>220</v>
      </c>
      <c r="E99" s="42"/>
      <c r="F99" s="233" t="s">
        <v>1520</v>
      </c>
      <c r="G99" s="42"/>
      <c r="H99" s="42"/>
      <c r="I99" s="234"/>
      <c r="J99" s="234"/>
      <c r="K99" s="42"/>
      <c r="L99" s="42"/>
      <c r="M99" s="46"/>
      <c r="N99" s="235"/>
      <c r="O99" s="236"/>
      <c r="P99" s="86"/>
      <c r="Q99" s="86"/>
      <c r="R99" s="86"/>
      <c r="S99" s="86"/>
      <c r="T99" s="86"/>
      <c r="U99" s="86"/>
      <c r="V99" s="86"/>
      <c r="W99" s="86"/>
      <c r="X99" s="87"/>
      <c r="Y99" s="40"/>
      <c r="Z99" s="40"/>
      <c r="AA99" s="40"/>
      <c r="AB99" s="40"/>
      <c r="AC99" s="40"/>
      <c r="AD99" s="40"/>
      <c r="AE99" s="40"/>
      <c r="AT99" s="19" t="s">
        <v>220</v>
      </c>
      <c r="AU99" s="19" t="s">
        <v>229</v>
      </c>
    </row>
    <row r="100" s="2" customFormat="1" ht="16.5" customHeight="1">
      <c r="A100" s="40"/>
      <c r="B100" s="41"/>
      <c r="C100" s="218" t="s">
        <v>86</v>
      </c>
      <c r="D100" s="218" t="s">
        <v>213</v>
      </c>
      <c r="E100" s="219" t="s">
        <v>1511</v>
      </c>
      <c r="F100" s="220" t="s">
        <v>1523</v>
      </c>
      <c r="G100" s="221" t="s">
        <v>688</v>
      </c>
      <c r="H100" s="222">
        <v>4</v>
      </c>
      <c r="I100" s="223"/>
      <c r="J100" s="223"/>
      <c r="K100" s="224">
        <f>ROUND(P100*H100,2)</f>
        <v>0</v>
      </c>
      <c r="L100" s="220" t="s">
        <v>22</v>
      </c>
      <c r="M100" s="46"/>
      <c r="N100" s="225" t="s">
        <v>22</v>
      </c>
      <c r="O100" s="226" t="s">
        <v>46</v>
      </c>
      <c r="P100" s="227">
        <f>I100+J100</f>
        <v>0</v>
      </c>
      <c r="Q100" s="227">
        <f>ROUND(I100*H100,2)</f>
        <v>0</v>
      </c>
      <c r="R100" s="227">
        <f>ROUND(J100*H100,2)</f>
        <v>0</v>
      </c>
      <c r="S100" s="86"/>
      <c r="T100" s="228">
        <f>S100*H100</f>
        <v>0</v>
      </c>
      <c r="U100" s="228">
        <v>0</v>
      </c>
      <c r="V100" s="228">
        <f>U100*H100</f>
        <v>0</v>
      </c>
      <c r="W100" s="228">
        <v>0</v>
      </c>
      <c r="X100" s="229">
        <f>W100*H100</f>
        <v>0</v>
      </c>
      <c r="Y100" s="40"/>
      <c r="Z100" s="40"/>
      <c r="AA100" s="40"/>
      <c r="AB100" s="40"/>
      <c r="AC100" s="40"/>
      <c r="AD100" s="40"/>
      <c r="AE100" s="40"/>
      <c r="AR100" s="230" t="s">
        <v>218</v>
      </c>
      <c r="AT100" s="230" t="s">
        <v>213</v>
      </c>
      <c r="AU100" s="230" t="s">
        <v>229</v>
      </c>
      <c r="AY100" s="19" t="s">
        <v>211</v>
      </c>
      <c r="BE100" s="231">
        <f>IF(O100="základní",K100,0)</f>
        <v>0</v>
      </c>
      <c r="BF100" s="231">
        <f>IF(O100="snížená",K100,0)</f>
        <v>0</v>
      </c>
      <c r="BG100" s="231">
        <f>IF(O100="zákl. přenesená",K100,0)</f>
        <v>0</v>
      </c>
      <c r="BH100" s="231">
        <f>IF(O100="sníž. přenesená",K100,0)</f>
        <v>0</v>
      </c>
      <c r="BI100" s="231">
        <f>IF(O100="nulová",K100,0)</f>
        <v>0</v>
      </c>
      <c r="BJ100" s="19" t="s">
        <v>84</v>
      </c>
      <c r="BK100" s="231">
        <f>ROUND(P100*H100,2)</f>
        <v>0</v>
      </c>
      <c r="BL100" s="19" t="s">
        <v>218</v>
      </c>
      <c r="BM100" s="230" t="s">
        <v>4250</v>
      </c>
    </row>
    <row r="101" s="2" customFormat="1">
      <c r="A101" s="40"/>
      <c r="B101" s="41"/>
      <c r="C101" s="42"/>
      <c r="D101" s="232" t="s">
        <v>220</v>
      </c>
      <c r="E101" s="42"/>
      <c r="F101" s="233" t="s">
        <v>1523</v>
      </c>
      <c r="G101" s="42"/>
      <c r="H101" s="42"/>
      <c r="I101" s="234"/>
      <c r="J101" s="234"/>
      <c r="K101" s="42"/>
      <c r="L101" s="42"/>
      <c r="M101" s="46"/>
      <c r="N101" s="235"/>
      <c r="O101" s="236"/>
      <c r="P101" s="86"/>
      <c r="Q101" s="86"/>
      <c r="R101" s="86"/>
      <c r="S101" s="86"/>
      <c r="T101" s="86"/>
      <c r="U101" s="86"/>
      <c r="V101" s="86"/>
      <c r="W101" s="86"/>
      <c r="X101" s="87"/>
      <c r="Y101" s="40"/>
      <c r="Z101" s="40"/>
      <c r="AA101" s="40"/>
      <c r="AB101" s="40"/>
      <c r="AC101" s="40"/>
      <c r="AD101" s="40"/>
      <c r="AE101" s="40"/>
      <c r="AT101" s="19" t="s">
        <v>220</v>
      </c>
      <c r="AU101" s="19" t="s">
        <v>229</v>
      </c>
    </row>
    <row r="102" s="2" customFormat="1" ht="16.5" customHeight="1">
      <c r="A102" s="40"/>
      <c r="B102" s="41"/>
      <c r="C102" s="218" t="s">
        <v>229</v>
      </c>
      <c r="D102" s="218" t="s">
        <v>213</v>
      </c>
      <c r="E102" s="219" t="s">
        <v>1514</v>
      </c>
      <c r="F102" s="220" t="s">
        <v>1526</v>
      </c>
      <c r="G102" s="221" t="s">
        <v>688</v>
      </c>
      <c r="H102" s="222">
        <v>1</v>
      </c>
      <c r="I102" s="223"/>
      <c r="J102" s="223"/>
      <c r="K102" s="224">
        <f>ROUND(P102*H102,2)</f>
        <v>0</v>
      </c>
      <c r="L102" s="220" t="s">
        <v>22</v>
      </c>
      <c r="M102" s="46"/>
      <c r="N102" s="225" t="s">
        <v>22</v>
      </c>
      <c r="O102" s="226" t="s">
        <v>46</v>
      </c>
      <c r="P102" s="227">
        <f>I102+J102</f>
        <v>0</v>
      </c>
      <c r="Q102" s="227">
        <f>ROUND(I102*H102,2)</f>
        <v>0</v>
      </c>
      <c r="R102" s="227">
        <f>ROUND(J102*H102,2)</f>
        <v>0</v>
      </c>
      <c r="S102" s="86"/>
      <c r="T102" s="228">
        <f>S102*H102</f>
        <v>0</v>
      </c>
      <c r="U102" s="228">
        <v>0</v>
      </c>
      <c r="V102" s="228">
        <f>U102*H102</f>
        <v>0</v>
      </c>
      <c r="W102" s="228">
        <v>0</v>
      </c>
      <c r="X102" s="229">
        <f>W102*H102</f>
        <v>0</v>
      </c>
      <c r="Y102" s="40"/>
      <c r="Z102" s="40"/>
      <c r="AA102" s="40"/>
      <c r="AB102" s="40"/>
      <c r="AC102" s="40"/>
      <c r="AD102" s="40"/>
      <c r="AE102" s="40"/>
      <c r="AR102" s="230" t="s">
        <v>218</v>
      </c>
      <c r="AT102" s="230" t="s">
        <v>213</v>
      </c>
      <c r="AU102" s="230" t="s">
        <v>229</v>
      </c>
      <c r="AY102" s="19" t="s">
        <v>211</v>
      </c>
      <c r="BE102" s="231">
        <f>IF(O102="základní",K102,0)</f>
        <v>0</v>
      </c>
      <c r="BF102" s="231">
        <f>IF(O102="snížená",K102,0)</f>
        <v>0</v>
      </c>
      <c r="BG102" s="231">
        <f>IF(O102="zákl. přenesená",K102,0)</f>
        <v>0</v>
      </c>
      <c r="BH102" s="231">
        <f>IF(O102="sníž. přenesená",K102,0)</f>
        <v>0</v>
      </c>
      <c r="BI102" s="231">
        <f>IF(O102="nulová",K102,0)</f>
        <v>0</v>
      </c>
      <c r="BJ102" s="19" t="s">
        <v>84</v>
      </c>
      <c r="BK102" s="231">
        <f>ROUND(P102*H102,2)</f>
        <v>0</v>
      </c>
      <c r="BL102" s="19" t="s">
        <v>218</v>
      </c>
      <c r="BM102" s="230" t="s">
        <v>4251</v>
      </c>
    </row>
    <row r="103" s="2" customFormat="1">
      <c r="A103" s="40"/>
      <c r="B103" s="41"/>
      <c r="C103" s="42"/>
      <c r="D103" s="232" t="s">
        <v>220</v>
      </c>
      <c r="E103" s="42"/>
      <c r="F103" s="233" t="s">
        <v>1526</v>
      </c>
      <c r="G103" s="42"/>
      <c r="H103" s="42"/>
      <c r="I103" s="234"/>
      <c r="J103" s="234"/>
      <c r="K103" s="42"/>
      <c r="L103" s="42"/>
      <c r="M103" s="46"/>
      <c r="N103" s="235"/>
      <c r="O103" s="236"/>
      <c r="P103" s="86"/>
      <c r="Q103" s="86"/>
      <c r="R103" s="86"/>
      <c r="S103" s="86"/>
      <c r="T103" s="86"/>
      <c r="U103" s="86"/>
      <c r="V103" s="86"/>
      <c r="W103" s="86"/>
      <c r="X103" s="87"/>
      <c r="Y103" s="40"/>
      <c r="Z103" s="40"/>
      <c r="AA103" s="40"/>
      <c r="AB103" s="40"/>
      <c r="AC103" s="40"/>
      <c r="AD103" s="40"/>
      <c r="AE103" s="40"/>
      <c r="AT103" s="19" t="s">
        <v>220</v>
      </c>
      <c r="AU103" s="19" t="s">
        <v>229</v>
      </c>
    </row>
    <row r="104" s="2" customFormat="1" ht="16.5" customHeight="1">
      <c r="A104" s="40"/>
      <c r="B104" s="41"/>
      <c r="C104" s="218" t="s">
        <v>218</v>
      </c>
      <c r="D104" s="218" t="s">
        <v>213</v>
      </c>
      <c r="E104" s="219" t="s">
        <v>2363</v>
      </c>
      <c r="F104" s="220" t="s">
        <v>1529</v>
      </c>
      <c r="G104" s="221" t="s">
        <v>272</v>
      </c>
      <c r="H104" s="222">
        <v>0.10000000000000001</v>
      </c>
      <c r="I104" s="223"/>
      <c r="J104" s="223"/>
      <c r="K104" s="224">
        <f>ROUND(P104*H104,2)</f>
        <v>0</v>
      </c>
      <c r="L104" s="220" t="s">
        <v>22</v>
      </c>
      <c r="M104" s="46"/>
      <c r="N104" s="225" t="s">
        <v>22</v>
      </c>
      <c r="O104" s="226" t="s">
        <v>46</v>
      </c>
      <c r="P104" s="227">
        <f>I104+J104</f>
        <v>0</v>
      </c>
      <c r="Q104" s="227">
        <f>ROUND(I104*H104,2)</f>
        <v>0</v>
      </c>
      <c r="R104" s="227">
        <f>ROUND(J104*H104,2)</f>
        <v>0</v>
      </c>
      <c r="S104" s="86"/>
      <c r="T104" s="228">
        <f>S104*H104</f>
        <v>0</v>
      </c>
      <c r="U104" s="228">
        <v>0</v>
      </c>
      <c r="V104" s="228">
        <f>U104*H104</f>
        <v>0</v>
      </c>
      <c r="W104" s="228">
        <v>0</v>
      </c>
      <c r="X104" s="229">
        <f>W104*H104</f>
        <v>0</v>
      </c>
      <c r="Y104" s="40"/>
      <c r="Z104" s="40"/>
      <c r="AA104" s="40"/>
      <c r="AB104" s="40"/>
      <c r="AC104" s="40"/>
      <c r="AD104" s="40"/>
      <c r="AE104" s="40"/>
      <c r="AR104" s="230" t="s">
        <v>218</v>
      </c>
      <c r="AT104" s="230" t="s">
        <v>213</v>
      </c>
      <c r="AU104" s="230" t="s">
        <v>229</v>
      </c>
      <c r="AY104" s="19" t="s">
        <v>211</v>
      </c>
      <c r="BE104" s="231">
        <f>IF(O104="základní",K104,0)</f>
        <v>0</v>
      </c>
      <c r="BF104" s="231">
        <f>IF(O104="snížená",K104,0)</f>
        <v>0</v>
      </c>
      <c r="BG104" s="231">
        <f>IF(O104="zákl. přenesená",K104,0)</f>
        <v>0</v>
      </c>
      <c r="BH104" s="231">
        <f>IF(O104="sníž. přenesená",K104,0)</f>
        <v>0</v>
      </c>
      <c r="BI104" s="231">
        <f>IF(O104="nulová",K104,0)</f>
        <v>0</v>
      </c>
      <c r="BJ104" s="19" t="s">
        <v>84</v>
      </c>
      <c r="BK104" s="231">
        <f>ROUND(P104*H104,2)</f>
        <v>0</v>
      </c>
      <c r="BL104" s="19" t="s">
        <v>218</v>
      </c>
      <c r="BM104" s="230" t="s">
        <v>4252</v>
      </c>
    </row>
    <row r="105" s="2" customFormat="1">
      <c r="A105" s="40"/>
      <c r="B105" s="41"/>
      <c r="C105" s="42"/>
      <c r="D105" s="232" t="s">
        <v>220</v>
      </c>
      <c r="E105" s="42"/>
      <c r="F105" s="233" t="s">
        <v>1529</v>
      </c>
      <c r="G105" s="42"/>
      <c r="H105" s="42"/>
      <c r="I105" s="234"/>
      <c r="J105" s="234"/>
      <c r="K105" s="42"/>
      <c r="L105" s="42"/>
      <c r="M105" s="46"/>
      <c r="N105" s="235"/>
      <c r="O105" s="236"/>
      <c r="P105" s="86"/>
      <c r="Q105" s="86"/>
      <c r="R105" s="86"/>
      <c r="S105" s="86"/>
      <c r="T105" s="86"/>
      <c r="U105" s="86"/>
      <c r="V105" s="86"/>
      <c r="W105" s="86"/>
      <c r="X105" s="87"/>
      <c r="Y105" s="40"/>
      <c r="Z105" s="40"/>
      <c r="AA105" s="40"/>
      <c r="AB105" s="40"/>
      <c r="AC105" s="40"/>
      <c r="AD105" s="40"/>
      <c r="AE105" s="40"/>
      <c r="AT105" s="19" t="s">
        <v>220</v>
      </c>
      <c r="AU105" s="19" t="s">
        <v>229</v>
      </c>
    </row>
    <row r="106" s="2" customFormat="1" ht="16.5" customHeight="1">
      <c r="A106" s="40"/>
      <c r="B106" s="41"/>
      <c r="C106" s="218" t="s">
        <v>240</v>
      </c>
      <c r="D106" s="218" t="s">
        <v>213</v>
      </c>
      <c r="E106" s="219" t="s">
        <v>2366</v>
      </c>
      <c r="F106" s="220" t="s">
        <v>1515</v>
      </c>
      <c r="G106" s="221" t="s">
        <v>688</v>
      </c>
      <c r="H106" s="222">
        <v>1</v>
      </c>
      <c r="I106" s="223"/>
      <c r="J106" s="223"/>
      <c r="K106" s="224">
        <f>ROUND(P106*H106,2)</f>
        <v>0</v>
      </c>
      <c r="L106" s="220" t="s">
        <v>22</v>
      </c>
      <c r="M106" s="46"/>
      <c r="N106" s="225" t="s">
        <v>22</v>
      </c>
      <c r="O106" s="226" t="s">
        <v>46</v>
      </c>
      <c r="P106" s="227">
        <f>I106+J106</f>
        <v>0</v>
      </c>
      <c r="Q106" s="227">
        <f>ROUND(I106*H106,2)</f>
        <v>0</v>
      </c>
      <c r="R106" s="227">
        <f>ROUND(J106*H106,2)</f>
        <v>0</v>
      </c>
      <c r="S106" s="86"/>
      <c r="T106" s="228">
        <f>S106*H106</f>
        <v>0</v>
      </c>
      <c r="U106" s="228">
        <v>0</v>
      </c>
      <c r="V106" s="228">
        <f>U106*H106</f>
        <v>0</v>
      </c>
      <c r="W106" s="228">
        <v>0</v>
      </c>
      <c r="X106" s="229">
        <f>W106*H106</f>
        <v>0</v>
      </c>
      <c r="Y106" s="40"/>
      <c r="Z106" s="40"/>
      <c r="AA106" s="40"/>
      <c r="AB106" s="40"/>
      <c r="AC106" s="40"/>
      <c r="AD106" s="40"/>
      <c r="AE106" s="40"/>
      <c r="AR106" s="230" t="s">
        <v>218</v>
      </c>
      <c r="AT106" s="230" t="s">
        <v>213</v>
      </c>
      <c r="AU106" s="230" t="s">
        <v>229</v>
      </c>
      <c r="AY106" s="19" t="s">
        <v>211</v>
      </c>
      <c r="BE106" s="231">
        <f>IF(O106="základní",K106,0)</f>
        <v>0</v>
      </c>
      <c r="BF106" s="231">
        <f>IF(O106="snížená",K106,0)</f>
        <v>0</v>
      </c>
      <c r="BG106" s="231">
        <f>IF(O106="zákl. přenesená",K106,0)</f>
        <v>0</v>
      </c>
      <c r="BH106" s="231">
        <f>IF(O106="sníž. přenesená",K106,0)</f>
        <v>0</v>
      </c>
      <c r="BI106" s="231">
        <f>IF(O106="nulová",K106,0)</f>
        <v>0</v>
      </c>
      <c r="BJ106" s="19" t="s">
        <v>84</v>
      </c>
      <c r="BK106" s="231">
        <f>ROUND(P106*H106,2)</f>
        <v>0</v>
      </c>
      <c r="BL106" s="19" t="s">
        <v>218</v>
      </c>
      <c r="BM106" s="230" t="s">
        <v>4253</v>
      </c>
    </row>
    <row r="107" s="2" customFormat="1">
      <c r="A107" s="40"/>
      <c r="B107" s="41"/>
      <c r="C107" s="42"/>
      <c r="D107" s="232" t="s">
        <v>220</v>
      </c>
      <c r="E107" s="42"/>
      <c r="F107" s="233" t="s">
        <v>1515</v>
      </c>
      <c r="G107" s="42"/>
      <c r="H107" s="42"/>
      <c r="I107" s="234"/>
      <c r="J107" s="234"/>
      <c r="K107" s="42"/>
      <c r="L107" s="42"/>
      <c r="M107" s="46"/>
      <c r="N107" s="235"/>
      <c r="O107" s="236"/>
      <c r="P107" s="86"/>
      <c r="Q107" s="86"/>
      <c r="R107" s="86"/>
      <c r="S107" s="86"/>
      <c r="T107" s="86"/>
      <c r="U107" s="86"/>
      <c r="V107" s="86"/>
      <c r="W107" s="86"/>
      <c r="X107" s="87"/>
      <c r="Y107" s="40"/>
      <c r="Z107" s="40"/>
      <c r="AA107" s="40"/>
      <c r="AB107" s="40"/>
      <c r="AC107" s="40"/>
      <c r="AD107" s="40"/>
      <c r="AE107" s="40"/>
      <c r="AT107" s="19" t="s">
        <v>220</v>
      </c>
      <c r="AU107" s="19" t="s">
        <v>229</v>
      </c>
    </row>
    <row r="108" s="12" customFormat="1" ht="20.88" customHeight="1">
      <c r="A108" s="12"/>
      <c r="B108" s="201"/>
      <c r="C108" s="202"/>
      <c r="D108" s="203" t="s">
        <v>76</v>
      </c>
      <c r="E108" s="216" t="s">
        <v>1517</v>
      </c>
      <c r="F108" s="216" t="s">
        <v>1534</v>
      </c>
      <c r="G108" s="202"/>
      <c r="H108" s="202"/>
      <c r="I108" s="205"/>
      <c r="J108" s="205"/>
      <c r="K108" s="217">
        <f>BK108</f>
        <v>0</v>
      </c>
      <c r="L108" s="202"/>
      <c r="M108" s="207"/>
      <c r="N108" s="208"/>
      <c r="O108" s="209"/>
      <c r="P108" s="209"/>
      <c r="Q108" s="210">
        <f>SUM(Q109:Q116)</f>
        <v>0</v>
      </c>
      <c r="R108" s="210">
        <f>SUM(R109:R116)</f>
        <v>0</v>
      </c>
      <c r="S108" s="209"/>
      <c r="T108" s="211">
        <f>SUM(T109:T116)</f>
        <v>0</v>
      </c>
      <c r="U108" s="209"/>
      <c r="V108" s="211">
        <f>SUM(V109:V116)</f>
        <v>0</v>
      </c>
      <c r="W108" s="209"/>
      <c r="X108" s="212">
        <f>SUM(X109:X116)</f>
        <v>0</v>
      </c>
      <c r="Y108" s="12"/>
      <c r="Z108" s="12"/>
      <c r="AA108" s="12"/>
      <c r="AB108" s="12"/>
      <c r="AC108" s="12"/>
      <c r="AD108" s="12"/>
      <c r="AE108" s="12"/>
      <c r="AR108" s="213" t="s">
        <v>84</v>
      </c>
      <c r="AT108" s="214" t="s">
        <v>76</v>
      </c>
      <c r="AU108" s="214" t="s">
        <v>86</v>
      </c>
      <c r="AY108" s="213" t="s">
        <v>211</v>
      </c>
      <c r="BK108" s="215">
        <f>SUM(BK109:BK116)</f>
        <v>0</v>
      </c>
    </row>
    <row r="109" s="2" customFormat="1" ht="16.5" customHeight="1">
      <c r="A109" s="40"/>
      <c r="B109" s="41"/>
      <c r="C109" s="218" t="s">
        <v>246</v>
      </c>
      <c r="D109" s="218" t="s">
        <v>213</v>
      </c>
      <c r="E109" s="219" t="s">
        <v>1519</v>
      </c>
      <c r="F109" s="220" t="s">
        <v>1536</v>
      </c>
      <c r="G109" s="221" t="s">
        <v>22</v>
      </c>
      <c r="H109" s="222">
        <v>0</v>
      </c>
      <c r="I109" s="223"/>
      <c r="J109" s="223"/>
      <c r="K109" s="224">
        <f>ROUND(P109*H109,2)</f>
        <v>0</v>
      </c>
      <c r="L109" s="220" t="s">
        <v>22</v>
      </c>
      <c r="M109" s="46"/>
      <c r="N109" s="225" t="s">
        <v>22</v>
      </c>
      <c r="O109" s="226" t="s">
        <v>46</v>
      </c>
      <c r="P109" s="227">
        <f>I109+J109</f>
        <v>0</v>
      </c>
      <c r="Q109" s="227">
        <f>ROUND(I109*H109,2)</f>
        <v>0</v>
      </c>
      <c r="R109" s="227">
        <f>ROUND(J109*H109,2)</f>
        <v>0</v>
      </c>
      <c r="S109" s="86"/>
      <c r="T109" s="228">
        <f>S109*H109</f>
        <v>0</v>
      </c>
      <c r="U109" s="228">
        <v>0</v>
      </c>
      <c r="V109" s="228">
        <f>U109*H109</f>
        <v>0</v>
      </c>
      <c r="W109" s="228">
        <v>0</v>
      </c>
      <c r="X109" s="229">
        <f>W109*H109</f>
        <v>0</v>
      </c>
      <c r="Y109" s="40"/>
      <c r="Z109" s="40"/>
      <c r="AA109" s="40"/>
      <c r="AB109" s="40"/>
      <c r="AC109" s="40"/>
      <c r="AD109" s="40"/>
      <c r="AE109" s="40"/>
      <c r="AR109" s="230" t="s">
        <v>218</v>
      </c>
      <c r="AT109" s="230" t="s">
        <v>213</v>
      </c>
      <c r="AU109" s="230" t="s">
        <v>229</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218</v>
      </c>
      <c r="BM109" s="230" t="s">
        <v>4254</v>
      </c>
    </row>
    <row r="110" s="2" customFormat="1">
      <c r="A110" s="40"/>
      <c r="B110" s="41"/>
      <c r="C110" s="42"/>
      <c r="D110" s="232" t="s">
        <v>220</v>
      </c>
      <c r="E110" s="42"/>
      <c r="F110" s="233" t="s">
        <v>1536</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229</v>
      </c>
    </row>
    <row r="111" s="2" customFormat="1" ht="16.5" customHeight="1">
      <c r="A111" s="40"/>
      <c r="B111" s="41"/>
      <c r="C111" s="218" t="s">
        <v>253</v>
      </c>
      <c r="D111" s="218" t="s">
        <v>213</v>
      </c>
      <c r="E111" s="219" t="s">
        <v>1522</v>
      </c>
      <c r="F111" s="220" t="s">
        <v>1539</v>
      </c>
      <c r="G111" s="221" t="s">
        <v>22</v>
      </c>
      <c r="H111" s="222">
        <v>0</v>
      </c>
      <c r="I111" s="223"/>
      <c r="J111" s="223"/>
      <c r="K111" s="224">
        <f>ROUND(P111*H111,2)</f>
        <v>0</v>
      </c>
      <c r="L111" s="220" t="s">
        <v>22</v>
      </c>
      <c r="M111" s="46"/>
      <c r="N111" s="225" t="s">
        <v>22</v>
      </c>
      <c r="O111" s="226" t="s">
        <v>46</v>
      </c>
      <c r="P111" s="227">
        <f>I111+J111</f>
        <v>0</v>
      </c>
      <c r="Q111" s="227">
        <f>ROUND(I111*H111,2)</f>
        <v>0</v>
      </c>
      <c r="R111" s="227">
        <f>ROUND(J111*H111,2)</f>
        <v>0</v>
      </c>
      <c r="S111" s="86"/>
      <c r="T111" s="228">
        <f>S111*H111</f>
        <v>0</v>
      </c>
      <c r="U111" s="228">
        <v>0</v>
      </c>
      <c r="V111" s="228">
        <f>U111*H111</f>
        <v>0</v>
      </c>
      <c r="W111" s="228">
        <v>0</v>
      </c>
      <c r="X111" s="229">
        <f>W111*H111</f>
        <v>0</v>
      </c>
      <c r="Y111" s="40"/>
      <c r="Z111" s="40"/>
      <c r="AA111" s="40"/>
      <c r="AB111" s="40"/>
      <c r="AC111" s="40"/>
      <c r="AD111" s="40"/>
      <c r="AE111" s="40"/>
      <c r="AR111" s="230" t="s">
        <v>218</v>
      </c>
      <c r="AT111" s="230" t="s">
        <v>213</v>
      </c>
      <c r="AU111" s="230" t="s">
        <v>229</v>
      </c>
      <c r="AY111" s="19" t="s">
        <v>211</v>
      </c>
      <c r="BE111" s="231">
        <f>IF(O111="základní",K111,0)</f>
        <v>0</v>
      </c>
      <c r="BF111" s="231">
        <f>IF(O111="snížená",K111,0)</f>
        <v>0</v>
      </c>
      <c r="BG111" s="231">
        <f>IF(O111="zákl. přenesená",K111,0)</f>
        <v>0</v>
      </c>
      <c r="BH111" s="231">
        <f>IF(O111="sníž. přenesená",K111,0)</f>
        <v>0</v>
      </c>
      <c r="BI111" s="231">
        <f>IF(O111="nulová",K111,0)</f>
        <v>0</v>
      </c>
      <c r="BJ111" s="19" t="s">
        <v>84</v>
      </c>
      <c r="BK111" s="231">
        <f>ROUND(P111*H111,2)</f>
        <v>0</v>
      </c>
      <c r="BL111" s="19" t="s">
        <v>218</v>
      </c>
      <c r="BM111" s="230" t="s">
        <v>4255</v>
      </c>
    </row>
    <row r="112" s="2" customFormat="1">
      <c r="A112" s="40"/>
      <c r="B112" s="41"/>
      <c r="C112" s="42"/>
      <c r="D112" s="232" t="s">
        <v>220</v>
      </c>
      <c r="E112" s="42"/>
      <c r="F112" s="233" t="s">
        <v>1539</v>
      </c>
      <c r="G112" s="42"/>
      <c r="H112" s="42"/>
      <c r="I112" s="234"/>
      <c r="J112" s="234"/>
      <c r="K112" s="42"/>
      <c r="L112" s="42"/>
      <c r="M112" s="46"/>
      <c r="N112" s="235"/>
      <c r="O112" s="236"/>
      <c r="P112" s="86"/>
      <c r="Q112" s="86"/>
      <c r="R112" s="86"/>
      <c r="S112" s="86"/>
      <c r="T112" s="86"/>
      <c r="U112" s="86"/>
      <c r="V112" s="86"/>
      <c r="W112" s="86"/>
      <c r="X112" s="87"/>
      <c r="Y112" s="40"/>
      <c r="Z112" s="40"/>
      <c r="AA112" s="40"/>
      <c r="AB112" s="40"/>
      <c r="AC112" s="40"/>
      <c r="AD112" s="40"/>
      <c r="AE112" s="40"/>
      <c r="AT112" s="19" t="s">
        <v>220</v>
      </c>
      <c r="AU112" s="19" t="s">
        <v>229</v>
      </c>
    </row>
    <row r="113" s="2" customFormat="1" ht="16.5" customHeight="1">
      <c r="A113" s="40"/>
      <c r="B113" s="41"/>
      <c r="C113" s="218" t="s">
        <v>258</v>
      </c>
      <c r="D113" s="218" t="s">
        <v>213</v>
      </c>
      <c r="E113" s="219" t="s">
        <v>1528</v>
      </c>
      <c r="F113" s="220" t="s">
        <v>4256</v>
      </c>
      <c r="G113" s="221" t="s">
        <v>688</v>
      </c>
      <c r="H113" s="222">
        <v>2</v>
      </c>
      <c r="I113" s="223"/>
      <c r="J113" s="223"/>
      <c r="K113" s="224">
        <f>ROUND(P113*H113,2)</f>
        <v>0</v>
      </c>
      <c r="L113" s="220" t="s">
        <v>22</v>
      </c>
      <c r="M113" s="46"/>
      <c r="N113" s="225" t="s">
        <v>22</v>
      </c>
      <c r="O113" s="226" t="s">
        <v>46</v>
      </c>
      <c r="P113" s="227">
        <f>I113+J113</f>
        <v>0</v>
      </c>
      <c r="Q113" s="227">
        <f>ROUND(I113*H113,2)</f>
        <v>0</v>
      </c>
      <c r="R113" s="227">
        <f>ROUND(J113*H113,2)</f>
        <v>0</v>
      </c>
      <c r="S113" s="86"/>
      <c r="T113" s="228">
        <f>S113*H113</f>
        <v>0</v>
      </c>
      <c r="U113" s="228">
        <v>0</v>
      </c>
      <c r="V113" s="228">
        <f>U113*H113</f>
        <v>0</v>
      </c>
      <c r="W113" s="228">
        <v>0</v>
      </c>
      <c r="X113" s="229">
        <f>W113*H113</f>
        <v>0</v>
      </c>
      <c r="Y113" s="40"/>
      <c r="Z113" s="40"/>
      <c r="AA113" s="40"/>
      <c r="AB113" s="40"/>
      <c r="AC113" s="40"/>
      <c r="AD113" s="40"/>
      <c r="AE113" s="40"/>
      <c r="AR113" s="230" t="s">
        <v>218</v>
      </c>
      <c r="AT113" s="230" t="s">
        <v>213</v>
      </c>
      <c r="AU113" s="230" t="s">
        <v>229</v>
      </c>
      <c r="AY113" s="19" t="s">
        <v>211</v>
      </c>
      <c r="BE113" s="231">
        <f>IF(O113="základní",K113,0)</f>
        <v>0</v>
      </c>
      <c r="BF113" s="231">
        <f>IF(O113="snížená",K113,0)</f>
        <v>0</v>
      </c>
      <c r="BG113" s="231">
        <f>IF(O113="zákl. přenesená",K113,0)</f>
        <v>0</v>
      </c>
      <c r="BH113" s="231">
        <f>IF(O113="sníž. přenesená",K113,0)</f>
        <v>0</v>
      </c>
      <c r="BI113" s="231">
        <f>IF(O113="nulová",K113,0)</f>
        <v>0</v>
      </c>
      <c r="BJ113" s="19" t="s">
        <v>84</v>
      </c>
      <c r="BK113" s="231">
        <f>ROUND(P113*H113,2)</f>
        <v>0</v>
      </c>
      <c r="BL113" s="19" t="s">
        <v>218</v>
      </c>
      <c r="BM113" s="230" t="s">
        <v>4257</v>
      </c>
    </row>
    <row r="114" s="2" customFormat="1">
      <c r="A114" s="40"/>
      <c r="B114" s="41"/>
      <c r="C114" s="42"/>
      <c r="D114" s="232" t="s">
        <v>220</v>
      </c>
      <c r="E114" s="42"/>
      <c r="F114" s="233" t="s">
        <v>4256</v>
      </c>
      <c r="G114" s="42"/>
      <c r="H114" s="42"/>
      <c r="I114" s="234"/>
      <c r="J114" s="234"/>
      <c r="K114" s="42"/>
      <c r="L114" s="42"/>
      <c r="M114" s="46"/>
      <c r="N114" s="235"/>
      <c r="O114" s="236"/>
      <c r="P114" s="86"/>
      <c r="Q114" s="86"/>
      <c r="R114" s="86"/>
      <c r="S114" s="86"/>
      <c r="T114" s="86"/>
      <c r="U114" s="86"/>
      <c r="V114" s="86"/>
      <c r="W114" s="86"/>
      <c r="X114" s="87"/>
      <c r="Y114" s="40"/>
      <c r="Z114" s="40"/>
      <c r="AA114" s="40"/>
      <c r="AB114" s="40"/>
      <c r="AC114" s="40"/>
      <c r="AD114" s="40"/>
      <c r="AE114" s="40"/>
      <c r="AT114" s="19" t="s">
        <v>220</v>
      </c>
      <c r="AU114" s="19" t="s">
        <v>229</v>
      </c>
    </row>
    <row r="115" s="2" customFormat="1" ht="16.5" customHeight="1">
      <c r="A115" s="40"/>
      <c r="B115" s="41"/>
      <c r="C115" s="218" t="s">
        <v>263</v>
      </c>
      <c r="D115" s="218" t="s">
        <v>213</v>
      </c>
      <c r="E115" s="219" t="s">
        <v>2387</v>
      </c>
      <c r="F115" s="220" t="s">
        <v>1515</v>
      </c>
      <c r="G115" s="221" t="s">
        <v>688</v>
      </c>
      <c r="H115" s="222">
        <v>1</v>
      </c>
      <c r="I115" s="223"/>
      <c r="J115" s="223"/>
      <c r="K115" s="224">
        <f>ROUND(P115*H115,2)</f>
        <v>0</v>
      </c>
      <c r="L115" s="220" t="s">
        <v>22</v>
      </c>
      <c r="M115" s="46"/>
      <c r="N115" s="225" t="s">
        <v>22</v>
      </c>
      <c r="O115" s="226" t="s">
        <v>46</v>
      </c>
      <c r="P115" s="227">
        <f>I115+J115</f>
        <v>0</v>
      </c>
      <c r="Q115" s="227">
        <f>ROUND(I115*H115,2)</f>
        <v>0</v>
      </c>
      <c r="R115" s="227">
        <f>ROUND(J115*H115,2)</f>
        <v>0</v>
      </c>
      <c r="S115" s="86"/>
      <c r="T115" s="228">
        <f>S115*H115</f>
        <v>0</v>
      </c>
      <c r="U115" s="228">
        <v>0</v>
      </c>
      <c r="V115" s="228">
        <f>U115*H115</f>
        <v>0</v>
      </c>
      <c r="W115" s="228">
        <v>0</v>
      </c>
      <c r="X115" s="229">
        <f>W115*H115</f>
        <v>0</v>
      </c>
      <c r="Y115" s="40"/>
      <c r="Z115" s="40"/>
      <c r="AA115" s="40"/>
      <c r="AB115" s="40"/>
      <c r="AC115" s="40"/>
      <c r="AD115" s="40"/>
      <c r="AE115" s="40"/>
      <c r="AR115" s="230" t="s">
        <v>218</v>
      </c>
      <c r="AT115" s="230" t="s">
        <v>213</v>
      </c>
      <c r="AU115" s="230" t="s">
        <v>229</v>
      </c>
      <c r="AY115" s="19" t="s">
        <v>211</v>
      </c>
      <c r="BE115" s="231">
        <f>IF(O115="základní",K115,0)</f>
        <v>0</v>
      </c>
      <c r="BF115" s="231">
        <f>IF(O115="snížená",K115,0)</f>
        <v>0</v>
      </c>
      <c r="BG115" s="231">
        <f>IF(O115="zákl. přenesená",K115,0)</f>
        <v>0</v>
      </c>
      <c r="BH115" s="231">
        <f>IF(O115="sníž. přenesená",K115,0)</f>
        <v>0</v>
      </c>
      <c r="BI115" s="231">
        <f>IF(O115="nulová",K115,0)</f>
        <v>0</v>
      </c>
      <c r="BJ115" s="19" t="s">
        <v>84</v>
      </c>
      <c r="BK115" s="231">
        <f>ROUND(P115*H115,2)</f>
        <v>0</v>
      </c>
      <c r="BL115" s="19" t="s">
        <v>218</v>
      </c>
      <c r="BM115" s="230" t="s">
        <v>4258</v>
      </c>
    </row>
    <row r="116" s="2" customFormat="1">
      <c r="A116" s="40"/>
      <c r="B116" s="41"/>
      <c r="C116" s="42"/>
      <c r="D116" s="232" t="s">
        <v>220</v>
      </c>
      <c r="E116" s="42"/>
      <c r="F116" s="233" t="s">
        <v>1515</v>
      </c>
      <c r="G116" s="42"/>
      <c r="H116" s="42"/>
      <c r="I116" s="234"/>
      <c r="J116" s="234"/>
      <c r="K116" s="42"/>
      <c r="L116" s="42"/>
      <c r="M116" s="46"/>
      <c r="N116" s="235"/>
      <c r="O116" s="236"/>
      <c r="P116" s="86"/>
      <c r="Q116" s="86"/>
      <c r="R116" s="86"/>
      <c r="S116" s="86"/>
      <c r="T116" s="86"/>
      <c r="U116" s="86"/>
      <c r="V116" s="86"/>
      <c r="W116" s="86"/>
      <c r="X116" s="87"/>
      <c r="Y116" s="40"/>
      <c r="Z116" s="40"/>
      <c r="AA116" s="40"/>
      <c r="AB116" s="40"/>
      <c r="AC116" s="40"/>
      <c r="AD116" s="40"/>
      <c r="AE116" s="40"/>
      <c r="AT116" s="19" t="s">
        <v>220</v>
      </c>
      <c r="AU116" s="19" t="s">
        <v>229</v>
      </c>
    </row>
    <row r="117" s="12" customFormat="1" ht="20.88" customHeight="1">
      <c r="A117" s="12"/>
      <c r="B117" s="201"/>
      <c r="C117" s="202"/>
      <c r="D117" s="203" t="s">
        <v>76</v>
      </c>
      <c r="E117" s="216" t="s">
        <v>1533</v>
      </c>
      <c r="F117" s="216" t="s">
        <v>1553</v>
      </c>
      <c r="G117" s="202"/>
      <c r="H117" s="202"/>
      <c r="I117" s="205"/>
      <c r="J117" s="205"/>
      <c r="K117" s="217">
        <f>BK117</f>
        <v>0</v>
      </c>
      <c r="L117" s="202"/>
      <c r="M117" s="207"/>
      <c r="N117" s="208"/>
      <c r="O117" s="209"/>
      <c r="P117" s="209"/>
      <c r="Q117" s="210">
        <f>SUM(Q118:Q121)</f>
        <v>0</v>
      </c>
      <c r="R117" s="210">
        <f>SUM(R118:R121)</f>
        <v>0</v>
      </c>
      <c r="S117" s="209"/>
      <c r="T117" s="211">
        <f>SUM(T118:T121)</f>
        <v>0</v>
      </c>
      <c r="U117" s="209"/>
      <c r="V117" s="211">
        <f>SUM(V118:V121)</f>
        <v>0</v>
      </c>
      <c r="W117" s="209"/>
      <c r="X117" s="212">
        <f>SUM(X118:X121)</f>
        <v>0</v>
      </c>
      <c r="Y117" s="12"/>
      <c r="Z117" s="12"/>
      <c r="AA117" s="12"/>
      <c r="AB117" s="12"/>
      <c r="AC117" s="12"/>
      <c r="AD117" s="12"/>
      <c r="AE117" s="12"/>
      <c r="AR117" s="213" t="s">
        <v>84</v>
      </c>
      <c r="AT117" s="214" t="s">
        <v>76</v>
      </c>
      <c r="AU117" s="214" t="s">
        <v>86</v>
      </c>
      <c r="AY117" s="213" t="s">
        <v>211</v>
      </c>
      <c r="BK117" s="215">
        <f>SUM(BK118:BK121)</f>
        <v>0</v>
      </c>
    </row>
    <row r="118" s="2" customFormat="1" ht="16.5" customHeight="1">
      <c r="A118" s="40"/>
      <c r="B118" s="41"/>
      <c r="C118" s="218" t="s">
        <v>269</v>
      </c>
      <c r="D118" s="218" t="s">
        <v>213</v>
      </c>
      <c r="E118" s="219" t="s">
        <v>1535</v>
      </c>
      <c r="F118" s="220" t="s">
        <v>1561</v>
      </c>
      <c r="G118" s="221" t="s">
        <v>345</v>
      </c>
      <c r="H118" s="222">
        <v>98</v>
      </c>
      <c r="I118" s="223"/>
      <c r="J118" s="223"/>
      <c r="K118" s="224">
        <f>ROUND(P118*H118,2)</f>
        <v>0</v>
      </c>
      <c r="L118" s="220" t="s">
        <v>22</v>
      </c>
      <c r="M118" s="46"/>
      <c r="N118" s="225" t="s">
        <v>22</v>
      </c>
      <c r="O118" s="226" t="s">
        <v>46</v>
      </c>
      <c r="P118" s="227">
        <f>I118+J118</f>
        <v>0</v>
      </c>
      <c r="Q118" s="227">
        <f>ROUND(I118*H118,2)</f>
        <v>0</v>
      </c>
      <c r="R118" s="227">
        <f>ROUND(J118*H118,2)</f>
        <v>0</v>
      </c>
      <c r="S118" s="86"/>
      <c r="T118" s="228">
        <f>S118*H118</f>
        <v>0</v>
      </c>
      <c r="U118" s="228">
        <v>0</v>
      </c>
      <c r="V118" s="228">
        <f>U118*H118</f>
        <v>0</v>
      </c>
      <c r="W118" s="228">
        <v>0</v>
      </c>
      <c r="X118" s="229">
        <f>W118*H118</f>
        <v>0</v>
      </c>
      <c r="Y118" s="40"/>
      <c r="Z118" s="40"/>
      <c r="AA118" s="40"/>
      <c r="AB118" s="40"/>
      <c r="AC118" s="40"/>
      <c r="AD118" s="40"/>
      <c r="AE118" s="40"/>
      <c r="AR118" s="230" t="s">
        <v>218</v>
      </c>
      <c r="AT118" s="230" t="s">
        <v>213</v>
      </c>
      <c r="AU118" s="230" t="s">
        <v>229</v>
      </c>
      <c r="AY118" s="19" t="s">
        <v>211</v>
      </c>
      <c r="BE118" s="231">
        <f>IF(O118="základní",K118,0)</f>
        <v>0</v>
      </c>
      <c r="BF118" s="231">
        <f>IF(O118="snížená",K118,0)</f>
        <v>0</v>
      </c>
      <c r="BG118" s="231">
        <f>IF(O118="zákl. přenesená",K118,0)</f>
        <v>0</v>
      </c>
      <c r="BH118" s="231">
        <f>IF(O118="sníž. přenesená",K118,0)</f>
        <v>0</v>
      </c>
      <c r="BI118" s="231">
        <f>IF(O118="nulová",K118,0)</f>
        <v>0</v>
      </c>
      <c r="BJ118" s="19" t="s">
        <v>84</v>
      </c>
      <c r="BK118" s="231">
        <f>ROUND(P118*H118,2)</f>
        <v>0</v>
      </c>
      <c r="BL118" s="19" t="s">
        <v>218</v>
      </c>
      <c r="BM118" s="230" t="s">
        <v>4259</v>
      </c>
    </row>
    <row r="119" s="2" customFormat="1">
      <c r="A119" s="40"/>
      <c r="B119" s="41"/>
      <c r="C119" s="42"/>
      <c r="D119" s="232" t="s">
        <v>220</v>
      </c>
      <c r="E119" s="42"/>
      <c r="F119" s="233" t="s">
        <v>1561</v>
      </c>
      <c r="G119" s="42"/>
      <c r="H119" s="42"/>
      <c r="I119" s="234"/>
      <c r="J119" s="234"/>
      <c r="K119" s="42"/>
      <c r="L119" s="42"/>
      <c r="M119" s="46"/>
      <c r="N119" s="235"/>
      <c r="O119" s="236"/>
      <c r="P119" s="86"/>
      <c r="Q119" s="86"/>
      <c r="R119" s="86"/>
      <c r="S119" s="86"/>
      <c r="T119" s="86"/>
      <c r="U119" s="86"/>
      <c r="V119" s="86"/>
      <c r="W119" s="86"/>
      <c r="X119" s="87"/>
      <c r="Y119" s="40"/>
      <c r="Z119" s="40"/>
      <c r="AA119" s="40"/>
      <c r="AB119" s="40"/>
      <c r="AC119" s="40"/>
      <c r="AD119" s="40"/>
      <c r="AE119" s="40"/>
      <c r="AT119" s="19" t="s">
        <v>220</v>
      </c>
      <c r="AU119" s="19" t="s">
        <v>229</v>
      </c>
    </row>
    <row r="120" s="2" customFormat="1" ht="16.5" customHeight="1">
      <c r="A120" s="40"/>
      <c r="B120" s="41"/>
      <c r="C120" s="218" t="s">
        <v>276</v>
      </c>
      <c r="D120" s="218" t="s">
        <v>213</v>
      </c>
      <c r="E120" s="219" t="s">
        <v>1538</v>
      </c>
      <c r="F120" s="220" t="s">
        <v>2519</v>
      </c>
      <c r="G120" s="221" t="s">
        <v>345</v>
      </c>
      <c r="H120" s="222">
        <v>98</v>
      </c>
      <c r="I120" s="223"/>
      <c r="J120" s="223"/>
      <c r="K120" s="224">
        <f>ROUND(P120*H120,2)</f>
        <v>0</v>
      </c>
      <c r="L120" s="220" t="s">
        <v>22</v>
      </c>
      <c r="M120" s="46"/>
      <c r="N120" s="225" t="s">
        <v>22</v>
      </c>
      <c r="O120" s="226" t="s">
        <v>46</v>
      </c>
      <c r="P120" s="227">
        <f>I120+J120</f>
        <v>0</v>
      </c>
      <c r="Q120" s="227">
        <f>ROUND(I120*H120,2)</f>
        <v>0</v>
      </c>
      <c r="R120" s="227">
        <f>ROUND(J120*H120,2)</f>
        <v>0</v>
      </c>
      <c r="S120" s="86"/>
      <c r="T120" s="228">
        <f>S120*H120</f>
        <v>0</v>
      </c>
      <c r="U120" s="228">
        <v>0</v>
      </c>
      <c r="V120" s="228">
        <f>U120*H120</f>
        <v>0</v>
      </c>
      <c r="W120" s="228">
        <v>0</v>
      </c>
      <c r="X120" s="229">
        <f>W120*H120</f>
        <v>0</v>
      </c>
      <c r="Y120" s="40"/>
      <c r="Z120" s="40"/>
      <c r="AA120" s="40"/>
      <c r="AB120" s="40"/>
      <c r="AC120" s="40"/>
      <c r="AD120" s="40"/>
      <c r="AE120" s="40"/>
      <c r="AR120" s="230" t="s">
        <v>218</v>
      </c>
      <c r="AT120" s="230" t="s">
        <v>213</v>
      </c>
      <c r="AU120" s="230" t="s">
        <v>229</v>
      </c>
      <c r="AY120" s="19" t="s">
        <v>211</v>
      </c>
      <c r="BE120" s="231">
        <f>IF(O120="základní",K120,0)</f>
        <v>0</v>
      </c>
      <c r="BF120" s="231">
        <f>IF(O120="snížená",K120,0)</f>
        <v>0</v>
      </c>
      <c r="BG120" s="231">
        <f>IF(O120="zákl. přenesená",K120,0)</f>
        <v>0</v>
      </c>
      <c r="BH120" s="231">
        <f>IF(O120="sníž. přenesená",K120,0)</f>
        <v>0</v>
      </c>
      <c r="BI120" s="231">
        <f>IF(O120="nulová",K120,0)</f>
        <v>0</v>
      </c>
      <c r="BJ120" s="19" t="s">
        <v>84</v>
      </c>
      <c r="BK120" s="231">
        <f>ROUND(P120*H120,2)</f>
        <v>0</v>
      </c>
      <c r="BL120" s="19" t="s">
        <v>218</v>
      </c>
      <c r="BM120" s="230" t="s">
        <v>4260</v>
      </c>
    </row>
    <row r="121" s="2" customFormat="1">
      <c r="A121" s="40"/>
      <c r="B121" s="41"/>
      <c r="C121" s="42"/>
      <c r="D121" s="232" t="s">
        <v>220</v>
      </c>
      <c r="E121" s="42"/>
      <c r="F121" s="233" t="s">
        <v>2519</v>
      </c>
      <c r="G121" s="42"/>
      <c r="H121" s="42"/>
      <c r="I121" s="234"/>
      <c r="J121" s="234"/>
      <c r="K121" s="42"/>
      <c r="L121" s="42"/>
      <c r="M121" s="46"/>
      <c r="N121" s="235"/>
      <c r="O121" s="236"/>
      <c r="P121" s="86"/>
      <c r="Q121" s="86"/>
      <c r="R121" s="86"/>
      <c r="S121" s="86"/>
      <c r="T121" s="86"/>
      <c r="U121" s="86"/>
      <c r="V121" s="86"/>
      <c r="W121" s="86"/>
      <c r="X121" s="87"/>
      <c r="Y121" s="40"/>
      <c r="Z121" s="40"/>
      <c r="AA121" s="40"/>
      <c r="AB121" s="40"/>
      <c r="AC121" s="40"/>
      <c r="AD121" s="40"/>
      <c r="AE121" s="40"/>
      <c r="AT121" s="19" t="s">
        <v>220</v>
      </c>
      <c r="AU121" s="19" t="s">
        <v>229</v>
      </c>
    </row>
    <row r="122" s="12" customFormat="1" ht="20.88" customHeight="1">
      <c r="A122" s="12"/>
      <c r="B122" s="201"/>
      <c r="C122" s="202"/>
      <c r="D122" s="203" t="s">
        <v>76</v>
      </c>
      <c r="E122" s="216" t="s">
        <v>1552</v>
      </c>
      <c r="F122" s="216" t="s">
        <v>1590</v>
      </c>
      <c r="G122" s="202"/>
      <c r="H122" s="202"/>
      <c r="I122" s="205"/>
      <c r="J122" s="205"/>
      <c r="K122" s="217">
        <f>BK122</f>
        <v>0</v>
      </c>
      <c r="L122" s="202"/>
      <c r="M122" s="207"/>
      <c r="N122" s="208"/>
      <c r="O122" s="209"/>
      <c r="P122" s="209"/>
      <c r="Q122" s="210">
        <f>SUM(Q123:Q148)</f>
        <v>0</v>
      </c>
      <c r="R122" s="210">
        <f>SUM(R123:R148)</f>
        <v>0</v>
      </c>
      <c r="S122" s="209"/>
      <c r="T122" s="211">
        <f>SUM(T123:T148)</f>
        <v>0</v>
      </c>
      <c r="U122" s="209"/>
      <c r="V122" s="211">
        <f>SUM(V123:V148)</f>
        <v>0</v>
      </c>
      <c r="W122" s="209"/>
      <c r="X122" s="212">
        <f>SUM(X123:X148)</f>
        <v>0</v>
      </c>
      <c r="Y122" s="12"/>
      <c r="Z122" s="12"/>
      <c r="AA122" s="12"/>
      <c r="AB122" s="12"/>
      <c r="AC122" s="12"/>
      <c r="AD122" s="12"/>
      <c r="AE122" s="12"/>
      <c r="AR122" s="213" t="s">
        <v>84</v>
      </c>
      <c r="AT122" s="214" t="s">
        <v>76</v>
      </c>
      <c r="AU122" s="214" t="s">
        <v>86</v>
      </c>
      <c r="AY122" s="213" t="s">
        <v>211</v>
      </c>
      <c r="BK122" s="215">
        <f>SUM(BK123:BK148)</f>
        <v>0</v>
      </c>
    </row>
    <row r="123" s="2" customFormat="1" ht="16.5" customHeight="1">
      <c r="A123" s="40"/>
      <c r="B123" s="41"/>
      <c r="C123" s="218" t="s">
        <v>280</v>
      </c>
      <c r="D123" s="218" t="s">
        <v>213</v>
      </c>
      <c r="E123" s="219" t="s">
        <v>1554</v>
      </c>
      <c r="F123" s="220" t="s">
        <v>1599</v>
      </c>
      <c r="G123" s="221" t="s">
        <v>688</v>
      </c>
      <c r="H123" s="222">
        <v>4</v>
      </c>
      <c r="I123" s="223"/>
      <c r="J123" s="223"/>
      <c r="K123" s="224">
        <f>ROUND(P123*H123,2)</f>
        <v>0</v>
      </c>
      <c r="L123" s="220" t="s">
        <v>22</v>
      </c>
      <c r="M123" s="46"/>
      <c r="N123" s="225" t="s">
        <v>22</v>
      </c>
      <c r="O123" s="226" t="s">
        <v>46</v>
      </c>
      <c r="P123" s="227">
        <f>I123+J123</f>
        <v>0</v>
      </c>
      <c r="Q123" s="227">
        <f>ROUND(I123*H123,2)</f>
        <v>0</v>
      </c>
      <c r="R123" s="227">
        <f>ROUND(J123*H123,2)</f>
        <v>0</v>
      </c>
      <c r="S123" s="86"/>
      <c r="T123" s="228">
        <f>S123*H123</f>
        <v>0</v>
      </c>
      <c r="U123" s="228">
        <v>0</v>
      </c>
      <c r="V123" s="228">
        <f>U123*H123</f>
        <v>0</v>
      </c>
      <c r="W123" s="228">
        <v>0</v>
      </c>
      <c r="X123" s="229">
        <f>W123*H123</f>
        <v>0</v>
      </c>
      <c r="Y123" s="40"/>
      <c r="Z123" s="40"/>
      <c r="AA123" s="40"/>
      <c r="AB123" s="40"/>
      <c r="AC123" s="40"/>
      <c r="AD123" s="40"/>
      <c r="AE123" s="40"/>
      <c r="AR123" s="230" t="s">
        <v>218</v>
      </c>
      <c r="AT123" s="230" t="s">
        <v>213</v>
      </c>
      <c r="AU123" s="230" t="s">
        <v>229</v>
      </c>
      <c r="AY123" s="19" t="s">
        <v>211</v>
      </c>
      <c r="BE123" s="231">
        <f>IF(O123="základní",K123,0)</f>
        <v>0</v>
      </c>
      <c r="BF123" s="231">
        <f>IF(O123="snížená",K123,0)</f>
        <v>0</v>
      </c>
      <c r="BG123" s="231">
        <f>IF(O123="zákl. přenesená",K123,0)</f>
        <v>0</v>
      </c>
      <c r="BH123" s="231">
        <f>IF(O123="sníž. přenesená",K123,0)</f>
        <v>0</v>
      </c>
      <c r="BI123" s="231">
        <f>IF(O123="nulová",K123,0)</f>
        <v>0</v>
      </c>
      <c r="BJ123" s="19" t="s">
        <v>84</v>
      </c>
      <c r="BK123" s="231">
        <f>ROUND(P123*H123,2)</f>
        <v>0</v>
      </c>
      <c r="BL123" s="19" t="s">
        <v>218</v>
      </c>
      <c r="BM123" s="230" t="s">
        <v>4261</v>
      </c>
    </row>
    <row r="124" s="2" customFormat="1">
      <c r="A124" s="40"/>
      <c r="B124" s="41"/>
      <c r="C124" s="42"/>
      <c r="D124" s="232" t="s">
        <v>220</v>
      </c>
      <c r="E124" s="42"/>
      <c r="F124" s="233" t="s">
        <v>1599</v>
      </c>
      <c r="G124" s="42"/>
      <c r="H124" s="42"/>
      <c r="I124" s="234"/>
      <c r="J124" s="234"/>
      <c r="K124" s="42"/>
      <c r="L124" s="42"/>
      <c r="M124" s="46"/>
      <c r="N124" s="235"/>
      <c r="O124" s="236"/>
      <c r="P124" s="86"/>
      <c r="Q124" s="86"/>
      <c r="R124" s="86"/>
      <c r="S124" s="86"/>
      <c r="T124" s="86"/>
      <c r="U124" s="86"/>
      <c r="V124" s="86"/>
      <c r="W124" s="86"/>
      <c r="X124" s="87"/>
      <c r="Y124" s="40"/>
      <c r="Z124" s="40"/>
      <c r="AA124" s="40"/>
      <c r="AB124" s="40"/>
      <c r="AC124" s="40"/>
      <c r="AD124" s="40"/>
      <c r="AE124" s="40"/>
      <c r="AT124" s="19" t="s">
        <v>220</v>
      </c>
      <c r="AU124" s="19" t="s">
        <v>229</v>
      </c>
    </row>
    <row r="125" s="2" customFormat="1" ht="16.5" customHeight="1">
      <c r="A125" s="40"/>
      <c r="B125" s="41"/>
      <c r="C125" s="218" t="s">
        <v>286</v>
      </c>
      <c r="D125" s="218" t="s">
        <v>213</v>
      </c>
      <c r="E125" s="219" t="s">
        <v>1557</v>
      </c>
      <c r="F125" s="220" t="s">
        <v>1602</v>
      </c>
      <c r="G125" s="221" t="s">
        <v>688</v>
      </c>
      <c r="H125" s="222">
        <v>4</v>
      </c>
      <c r="I125" s="223"/>
      <c r="J125" s="223"/>
      <c r="K125" s="224">
        <f>ROUND(P125*H125,2)</f>
        <v>0</v>
      </c>
      <c r="L125" s="220" t="s">
        <v>22</v>
      </c>
      <c r="M125" s="46"/>
      <c r="N125" s="225" t="s">
        <v>22</v>
      </c>
      <c r="O125" s="226" t="s">
        <v>46</v>
      </c>
      <c r="P125" s="227">
        <f>I125+J125</f>
        <v>0</v>
      </c>
      <c r="Q125" s="227">
        <f>ROUND(I125*H125,2)</f>
        <v>0</v>
      </c>
      <c r="R125" s="227">
        <f>ROUND(J125*H125,2)</f>
        <v>0</v>
      </c>
      <c r="S125" s="86"/>
      <c r="T125" s="228">
        <f>S125*H125</f>
        <v>0</v>
      </c>
      <c r="U125" s="228">
        <v>0</v>
      </c>
      <c r="V125" s="228">
        <f>U125*H125</f>
        <v>0</v>
      </c>
      <c r="W125" s="228">
        <v>0</v>
      </c>
      <c r="X125" s="229">
        <f>W125*H125</f>
        <v>0</v>
      </c>
      <c r="Y125" s="40"/>
      <c r="Z125" s="40"/>
      <c r="AA125" s="40"/>
      <c r="AB125" s="40"/>
      <c r="AC125" s="40"/>
      <c r="AD125" s="40"/>
      <c r="AE125" s="40"/>
      <c r="AR125" s="230" t="s">
        <v>218</v>
      </c>
      <c r="AT125" s="230" t="s">
        <v>213</v>
      </c>
      <c r="AU125" s="230" t="s">
        <v>229</v>
      </c>
      <c r="AY125" s="19" t="s">
        <v>211</v>
      </c>
      <c r="BE125" s="231">
        <f>IF(O125="základní",K125,0)</f>
        <v>0</v>
      </c>
      <c r="BF125" s="231">
        <f>IF(O125="snížená",K125,0)</f>
        <v>0</v>
      </c>
      <c r="BG125" s="231">
        <f>IF(O125="zákl. přenesená",K125,0)</f>
        <v>0</v>
      </c>
      <c r="BH125" s="231">
        <f>IF(O125="sníž. přenesená",K125,0)</f>
        <v>0</v>
      </c>
      <c r="BI125" s="231">
        <f>IF(O125="nulová",K125,0)</f>
        <v>0</v>
      </c>
      <c r="BJ125" s="19" t="s">
        <v>84</v>
      </c>
      <c r="BK125" s="231">
        <f>ROUND(P125*H125,2)</f>
        <v>0</v>
      </c>
      <c r="BL125" s="19" t="s">
        <v>218</v>
      </c>
      <c r="BM125" s="230" t="s">
        <v>4262</v>
      </c>
    </row>
    <row r="126" s="2" customFormat="1">
      <c r="A126" s="40"/>
      <c r="B126" s="41"/>
      <c r="C126" s="42"/>
      <c r="D126" s="232" t="s">
        <v>220</v>
      </c>
      <c r="E126" s="42"/>
      <c r="F126" s="233" t="s">
        <v>1602</v>
      </c>
      <c r="G126" s="42"/>
      <c r="H126" s="42"/>
      <c r="I126" s="234"/>
      <c r="J126" s="234"/>
      <c r="K126" s="42"/>
      <c r="L126" s="42"/>
      <c r="M126" s="46"/>
      <c r="N126" s="235"/>
      <c r="O126" s="236"/>
      <c r="P126" s="86"/>
      <c r="Q126" s="86"/>
      <c r="R126" s="86"/>
      <c r="S126" s="86"/>
      <c r="T126" s="86"/>
      <c r="U126" s="86"/>
      <c r="V126" s="86"/>
      <c r="W126" s="86"/>
      <c r="X126" s="87"/>
      <c r="Y126" s="40"/>
      <c r="Z126" s="40"/>
      <c r="AA126" s="40"/>
      <c r="AB126" s="40"/>
      <c r="AC126" s="40"/>
      <c r="AD126" s="40"/>
      <c r="AE126" s="40"/>
      <c r="AT126" s="19" t="s">
        <v>220</v>
      </c>
      <c r="AU126" s="19" t="s">
        <v>229</v>
      </c>
    </row>
    <row r="127" s="2" customFormat="1" ht="16.5" customHeight="1">
      <c r="A127" s="40"/>
      <c r="B127" s="41"/>
      <c r="C127" s="218" t="s">
        <v>292</v>
      </c>
      <c r="D127" s="218" t="s">
        <v>213</v>
      </c>
      <c r="E127" s="219" t="s">
        <v>1560</v>
      </c>
      <c r="F127" s="220" t="s">
        <v>1611</v>
      </c>
      <c r="G127" s="221" t="s">
        <v>345</v>
      </c>
      <c r="H127" s="222">
        <v>98</v>
      </c>
      <c r="I127" s="223"/>
      <c r="J127" s="223"/>
      <c r="K127" s="224">
        <f>ROUND(P127*H127,2)</f>
        <v>0</v>
      </c>
      <c r="L127" s="220" t="s">
        <v>22</v>
      </c>
      <c r="M127" s="46"/>
      <c r="N127" s="225" t="s">
        <v>22</v>
      </c>
      <c r="O127" s="226" t="s">
        <v>46</v>
      </c>
      <c r="P127" s="227">
        <f>I127+J127</f>
        <v>0</v>
      </c>
      <c r="Q127" s="227">
        <f>ROUND(I127*H127,2)</f>
        <v>0</v>
      </c>
      <c r="R127" s="227">
        <f>ROUND(J127*H127,2)</f>
        <v>0</v>
      </c>
      <c r="S127" s="86"/>
      <c r="T127" s="228">
        <f>S127*H127</f>
        <v>0</v>
      </c>
      <c r="U127" s="228">
        <v>0</v>
      </c>
      <c r="V127" s="228">
        <f>U127*H127</f>
        <v>0</v>
      </c>
      <c r="W127" s="228">
        <v>0</v>
      </c>
      <c r="X127" s="229">
        <f>W127*H127</f>
        <v>0</v>
      </c>
      <c r="Y127" s="40"/>
      <c r="Z127" s="40"/>
      <c r="AA127" s="40"/>
      <c r="AB127" s="40"/>
      <c r="AC127" s="40"/>
      <c r="AD127" s="40"/>
      <c r="AE127" s="40"/>
      <c r="AR127" s="230" t="s">
        <v>218</v>
      </c>
      <c r="AT127" s="230" t="s">
        <v>213</v>
      </c>
      <c r="AU127" s="230" t="s">
        <v>229</v>
      </c>
      <c r="AY127" s="19" t="s">
        <v>211</v>
      </c>
      <c r="BE127" s="231">
        <f>IF(O127="základní",K127,0)</f>
        <v>0</v>
      </c>
      <c r="BF127" s="231">
        <f>IF(O127="snížená",K127,0)</f>
        <v>0</v>
      </c>
      <c r="BG127" s="231">
        <f>IF(O127="zákl. přenesená",K127,0)</f>
        <v>0</v>
      </c>
      <c r="BH127" s="231">
        <f>IF(O127="sníž. přenesená",K127,0)</f>
        <v>0</v>
      </c>
      <c r="BI127" s="231">
        <f>IF(O127="nulová",K127,0)</f>
        <v>0</v>
      </c>
      <c r="BJ127" s="19" t="s">
        <v>84</v>
      </c>
      <c r="BK127" s="231">
        <f>ROUND(P127*H127,2)</f>
        <v>0</v>
      </c>
      <c r="BL127" s="19" t="s">
        <v>218</v>
      </c>
      <c r="BM127" s="230" t="s">
        <v>4263</v>
      </c>
    </row>
    <row r="128" s="2" customFormat="1">
      <c r="A128" s="40"/>
      <c r="B128" s="41"/>
      <c r="C128" s="42"/>
      <c r="D128" s="232" t="s">
        <v>220</v>
      </c>
      <c r="E128" s="42"/>
      <c r="F128" s="233" t="s">
        <v>1611</v>
      </c>
      <c r="G128" s="42"/>
      <c r="H128" s="42"/>
      <c r="I128" s="234"/>
      <c r="J128" s="234"/>
      <c r="K128" s="42"/>
      <c r="L128" s="42"/>
      <c r="M128" s="46"/>
      <c r="N128" s="235"/>
      <c r="O128" s="236"/>
      <c r="P128" s="86"/>
      <c r="Q128" s="86"/>
      <c r="R128" s="86"/>
      <c r="S128" s="86"/>
      <c r="T128" s="86"/>
      <c r="U128" s="86"/>
      <c r="V128" s="86"/>
      <c r="W128" s="86"/>
      <c r="X128" s="87"/>
      <c r="Y128" s="40"/>
      <c r="Z128" s="40"/>
      <c r="AA128" s="40"/>
      <c r="AB128" s="40"/>
      <c r="AC128" s="40"/>
      <c r="AD128" s="40"/>
      <c r="AE128" s="40"/>
      <c r="AT128" s="19" t="s">
        <v>220</v>
      </c>
      <c r="AU128" s="19" t="s">
        <v>229</v>
      </c>
    </row>
    <row r="129" s="2" customFormat="1" ht="16.5" customHeight="1">
      <c r="A129" s="40"/>
      <c r="B129" s="41"/>
      <c r="C129" s="218" t="s">
        <v>9</v>
      </c>
      <c r="D129" s="218" t="s">
        <v>213</v>
      </c>
      <c r="E129" s="219" t="s">
        <v>2445</v>
      </c>
      <c r="F129" s="220" t="s">
        <v>2573</v>
      </c>
      <c r="G129" s="221" t="s">
        <v>345</v>
      </c>
      <c r="H129" s="222">
        <v>98</v>
      </c>
      <c r="I129" s="223"/>
      <c r="J129" s="223"/>
      <c r="K129" s="224">
        <f>ROUND(P129*H129,2)</f>
        <v>0</v>
      </c>
      <c r="L129" s="220" t="s">
        <v>22</v>
      </c>
      <c r="M129" s="46"/>
      <c r="N129" s="225" t="s">
        <v>22</v>
      </c>
      <c r="O129" s="226" t="s">
        <v>46</v>
      </c>
      <c r="P129" s="227">
        <f>I129+J129</f>
        <v>0</v>
      </c>
      <c r="Q129" s="227">
        <f>ROUND(I129*H129,2)</f>
        <v>0</v>
      </c>
      <c r="R129" s="227">
        <f>ROUND(J129*H129,2)</f>
        <v>0</v>
      </c>
      <c r="S129" s="86"/>
      <c r="T129" s="228">
        <f>S129*H129</f>
        <v>0</v>
      </c>
      <c r="U129" s="228">
        <v>0</v>
      </c>
      <c r="V129" s="228">
        <f>U129*H129</f>
        <v>0</v>
      </c>
      <c r="W129" s="228">
        <v>0</v>
      </c>
      <c r="X129" s="229">
        <f>W129*H129</f>
        <v>0</v>
      </c>
      <c r="Y129" s="40"/>
      <c r="Z129" s="40"/>
      <c r="AA129" s="40"/>
      <c r="AB129" s="40"/>
      <c r="AC129" s="40"/>
      <c r="AD129" s="40"/>
      <c r="AE129" s="40"/>
      <c r="AR129" s="230" t="s">
        <v>218</v>
      </c>
      <c r="AT129" s="230" t="s">
        <v>213</v>
      </c>
      <c r="AU129" s="230" t="s">
        <v>229</v>
      </c>
      <c r="AY129" s="19" t="s">
        <v>211</v>
      </c>
      <c r="BE129" s="231">
        <f>IF(O129="základní",K129,0)</f>
        <v>0</v>
      </c>
      <c r="BF129" s="231">
        <f>IF(O129="snížená",K129,0)</f>
        <v>0</v>
      </c>
      <c r="BG129" s="231">
        <f>IF(O129="zákl. přenesená",K129,0)</f>
        <v>0</v>
      </c>
      <c r="BH129" s="231">
        <f>IF(O129="sníž. přenesená",K129,0)</f>
        <v>0</v>
      </c>
      <c r="BI129" s="231">
        <f>IF(O129="nulová",K129,0)</f>
        <v>0</v>
      </c>
      <c r="BJ129" s="19" t="s">
        <v>84</v>
      </c>
      <c r="BK129" s="231">
        <f>ROUND(P129*H129,2)</f>
        <v>0</v>
      </c>
      <c r="BL129" s="19" t="s">
        <v>218</v>
      </c>
      <c r="BM129" s="230" t="s">
        <v>4264</v>
      </c>
    </row>
    <row r="130" s="2" customFormat="1">
      <c r="A130" s="40"/>
      <c r="B130" s="41"/>
      <c r="C130" s="42"/>
      <c r="D130" s="232" t="s">
        <v>220</v>
      </c>
      <c r="E130" s="42"/>
      <c r="F130" s="233" t="s">
        <v>2573</v>
      </c>
      <c r="G130" s="42"/>
      <c r="H130" s="42"/>
      <c r="I130" s="234"/>
      <c r="J130" s="234"/>
      <c r="K130" s="42"/>
      <c r="L130" s="42"/>
      <c r="M130" s="46"/>
      <c r="N130" s="235"/>
      <c r="O130" s="236"/>
      <c r="P130" s="86"/>
      <c r="Q130" s="86"/>
      <c r="R130" s="86"/>
      <c r="S130" s="86"/>
      <c r="T130" s="86"/>
      <c r="U130" s="86"/>
      <c r="V130" s="86"/>
      <c r="W130" s="86"/>
      <c r="X130" s="87"/>
      <c r="Y130" s="40"/>
      <c r="Z130" s="40"/>
      <c r="AA130" s="40"/>
      <c r="AB130" s="40"/>
      <c r="AC130" s="40"/>
      <c r="AD130" s="40"/>
      <c r="AE130" s="40"/>
      <c r="AT130" s="19" t="s">
        <v>220</v>
      </c>
      <c r="AU130" s="19" t="s">
        <v>229</v>
      </c>
    </row>
    <row r="131" s="2" customFormat="1" ht="16.5" customHeight="1">
      <c r="A131" s="40"/>
      <c r="B131" s="41"/>
      <c r="C131" s="218" t="s">
        <v>302</v>
      </c>
      <c r="D131" s="218" t="s">
        <v>213</v>
      </c>
      <c r="E131" s="219" t="s">
        <v>2447</v>
      </c>
      <c r="F131" s="220" t="s">
        <v>1617</v>
      </c>
      <c r="G131" s="221" t="s">
        <v>688</v>
      </c>
      <c r="H131" s="222">
        <v>6</v>
      </c>
      <c r="I131" s="223"/>
      <c r="J131" s="223"/>
      <c r="K131" s="224">
        <f>ROUND(P131*H131,2)</f>
        <v>0</v>
      </c>
      <c r="L131" s="220" t="s">
        <v>22</v>
      </c>
      <c r="M131" s="46"/>
      <c r="N131" s="225" t="s">
        <v>22</v>
      </c>
      <c r="O131" s="226" t="s">
        <v>46</v>
      </c>
      <c r="P131" s="227">
        <f>I131+J131</f>
        <v>0</v>
      </c>
      <c r="Q131" s="227">
        <f>ROUND(I131*H131,2)</f>
        <v>0</v>
      </c>
      <c r="R131" s="227">
        <f>ROUND(J131*H131,2)</f>
        <v>0</v>
      </c>
      <c r="S131" s="86"/>
      <c r="T131" s="228">
        <f>S131*H131</f>
        <v>0</v>
      </c>
      <c r="U131" s="228">
        <v>0</v>
      </c>
      <c r="V131" s="228">
        <f>U131*H131</f>
        <v>0</v>
      </c>
      <c r="W131" s="228">
        <v>0</v>
      </c>
      <c r="X131" s="229">
        <f>W131*H131</f>
        <v>0</v>
      </c>
      <c r="Y131" s="40"/>
      <c r="Z131" s="40"/>
      <c r="AA131" s="40"/>
      <c r="AB131" s="40"/>
      <c r="AC131" s="40"/>
      <c r="AD131" s="40"/>
      <c r="AE131" s="40"/>
      <c r="AR131" s="230" t="s">
        <v>218</v>
      </c>
      <c r="AT131" s="230" t="s">
        <v>213</v>
      </c>
      <c r="AU131" s="230" t="s">
        <v>229</v>
      </c>
      <c r="AY131" s="19" t="s">
        <v>211</v>
      </c>
      <c r="BE131" s="231">
        <f>IF(O131="základní",K131,0)</f>
        <v>0</v>
      </c>
      <c r="BF131" s="231">
        <f>IF(O131="snížená",K131,0)</f>
        <v>0</v>
      </c>
      <c r="BG131" s="231">
        <f>IF(O131="zákl. přenesená",K131,0)</f>
        <v>0</v>
      </c>
      <c r="BH131" s="231">
        <f>IF(O131="sníž. přenesená",K131,0)</f>
        <v>0</v>
      </c>
      <c r="BI131" s="231">
        <f>IF(O131="nulová",K131,0)</f>
        <v>0</v>
      </c>
      <c r="BJ131" s="19" t="s">
        <v>84</v>
      </c>
      <c r="BK131" s="231">
        <f>ROUND(P131*H131,2)</f>
        <v>0</v>
      </c>
      <c r="BL131" s="19" t="s">
        <v>218</v>
      </c>
      <c r="BM131" s="230" t="s">
        <v>4265</v>
      </c>
    </row>
    <row r="132" s="2" customFormat="1">
      <c r="A132" s="40"/>
      <c r="B132" s="41"/>
      <c r="C132" s="42"/>
      <c r="D132" s="232" t="s">
        <v>220</v>
      </c>
      <c r="E132" s="42"/>
      <c r="F132" s="233" t="s">
        <v>1617</v>
      </c>
      <c r="G132" s="42"/>
      <c r="H132" s="42"/>
      <c r="I132" s="234"/>
      <c r="J132" s="234"/>
      <c r="K132" s="42"/>
      <c r="L132" s="42"/>
      <c r="M132" s="46"/>
      <c r="N132" s="235"/>
      <c r="O132" s="236"/>
      <c r="P132" s="86"/>
      <c r="Q132" s="86"/>
      <c r="R132" s="86"/>
      <c r="S132" s="86"/>
      <c r="T132" s="86"/>
      <c r="U132" s="86"/>
      <c r="V132" s="86"/>
      <c r="W132" s="86"/>
      <c r="X132" s="87"/>
      <c r="Y132" s="40"/>
      <c r="Z132" s="40"/>
      <c r="AA132" s="40"/>
      <c r="AB132" s="40"/>
      <c r="AC132" s="40"/>
      <c r="AD132" s="40"/>
      <c r="AE132" s="40"/>
      <c r="AT132" s="19" t="s">
        <v>220</v>
      </c>
      <c r="AU132" s="19" t="s">
        <v>229</v>
      </c>
    </row>
    <row r="133" s="2" customFormat="1" ht="16.5" customHeight="1">
      <c r="A133" s="40"/>
      <c r="B133" s="41"/>
      <c r="C133" s="218" t="s">
        <v>308</v>
      </c>
      <c r="D133" s="218" t="s">
        <v>213</v>
      </c>
      <c r="E133" s="219" t="s">
        <v>2450</v>
      </c>
      <c r="F133" s="220" t="s">
        <v>1620</v>
      </c>
      <c r="G133" s="221" t="s">
        <v>345</v>
      </c>
      <c r="H133" s="222">
        <v>0.25</v>
      </c>
      <c r="I133" s="223"/>
      <c r="J133" s="223"/>
      <c r="K133" s="224">
        <f>ROUND(P133*H133,2)</f>
        <v>0</v>
      </c>
      <c r="L133" s="220" t="s">
        <v>22</v>
      </c>
      <c r="M133" s="46"/>
      <c r="N133" s="225" t="s">
        <v>22</v>
      </c>
      <c r="O133" s="226" t="s">
        <v>46</v>
      </c>
      <c r="P133" s="227">
        <f>I133+J133</f>
        <v>0</v>
      </c>
      <c r="Q133" s="227">
        <f>ROUND(I133*H133,2)</f>
        <v>0</v>
      </c>
      <c r="R133" s="227">
        <f>ROUND(J133*H133,2)</f>
        <v>0</v>
      </c>
      <c r="S133" s="86"/>
      <c r="T133" s="228">
        <f>S133*H133</f>
        <v>0</v>
      </c>
      <c r="U133" s="228">
        <v>0</v>
      </c>
      <c r="V133" s="228">
        <f>U133*H133</f>
        <v>0</v>
      </c>
      <c r="W133" s="228">
        <v>0</v>
      </c>
      <c r="X133" s="229">
        <f>W133*H133</f>
        <v>0</v>
      </c>
      <c r="Y133" s="40"/>
      <c r="Z133" s="40"/>
      <c r="AA133" s="40"/>
      <c r="AB133" s="40"/>
      <c r="AC133" s="40"/>
      <c r="AD133" s="40"/>
      <c r="AE133" s="40"/>
      <c r="AR133" s="230" t="s">
        <v>218</v>
      </c>
      <c r="AT133" s="230" t="s">
        <v>213</v>
      </c>
      <c r="AU133" s="230" t="s">
        <v>229</v>
      </c>
      <c r="AY133" s="19" t="s">
        <v>211</v>
      </c>
      <c r="BE133" s="231">
        <f>IF(O133="základní",K133,0)</f>
        <v>0</v>
      </c>
      <c r="BF133" s="231">
        <f>IF(O133="snížená",K133,0)</f>
        <v>0</v>
      </c>
      <c r="BG133" s="231">
        <f>IF(O133="zákl. přenesená",K133,0)</f>
        <v>0</v>
      </c>
      <c r="BH133" s="231">
        <f>IF(O133="sníž. přenesená",K133,0)</f>
        <v>0</v>
      </c>
      <c r="BI133" s="231">
        <f>IF(O133="nulová",K133,0)</f>
        <v>0</v>
      </c>
      <c r="BJ133" s="19" t="s">
        <v>84</v>
      </c>
      <c r="BK133" s="231">
        <f>ROUND(P133*H133,2)</f>
        <v>0</v>
      </c>
      <c r="BL133" s="19" t="s">
        <v>218</v>
      </c>
      <c r="BM133" s="230" t="s">
        <v>4266</v>
      </c>
    </row>
    <row r="134" s="2" customFormat="1">
      <c r="A134" s="40"/>
      <c r="B134" s="41"/>
      <c r="C134" s="42"/>
      <c r="D134" s="232" t="s">
        <v>220</v>
      </c>
      <c r="E134" s="42"/>
      <c r="F134" s="233" t="s">
        <v>1622</v>
      </c>
      <c r="G134" s="42"/>
      <c r="H134" s="42"/>
      <c r="I134" s="234"/>
      <c r="J134" s="234"/>
      <c r="K134" s="42"/>
      <c r="L134" s="42"/>
      <c r="M134" s="46"/>
      <c r="N134" s="235"/>
      <c r="O134" s="236"/>
      <c r="P134" s="86"/>
      <c r="Q134" s="86"/>
      <c r="R134" s="86"/>
      <c r="S134" s="86"/>
      <c r="T134" s="86"/>
      <c r="U134" s="86"/>
      <c r="V134" s="86"/>
      <c r="W134" s="86"/>
      <c r="X134" s="87"/>
      <c r="Y134" s="40"/>
      <c r="Z134" s="40"/>
      <c r="AA134" s="40"/>
      <c r="AB134" s="40"/>
      <c r="AC134" s="40"/>
      <c r="AD134" s="40"/>
      <c r="AE134" s="40"/>
      <c r="AT134" s="19" t="s">
        <v>220</v>
      </c>
      <c r="AU134" s="19" t="s">
        <v>229</v>
      </c>
    </row>
    <row r="135" s="2" customFormat="1" ht="16.5" customHeight="1">
      <c r="A135" s="40"/>
      <c r="B135" s="41"/>
      <c r="C135" s="218" t="s">
        <v>314</v>
      </c>
      <c r="D135" s="218" t="s">
        <v>213</v>
      </c>
      <c r="E135" s="219" t="s">
        <v>2453</v>
      </c>
      <c r="F135" s="220" t="s">
        <v>1624</v>
      </c>
      <c r="G135" s="221" t="s">
        <v>629</v>
      </c>
      <c r="H135" s="222">
        <v>3</v>
      </c>
      <c r="I135" s="223"/>
      <c r="J135" s="223"/>
      <c r="K135" s="224">
        <f>ROUND(P135*H135,2)</f>
        <v>0</v>
      </c>
      <c r="L135" s="220" t="s">
        <v>22</v>
      </c>
      <c r="M135" s="46"/>
      <c r="N135" s="225" t="s">
        <v>22</v>
      </c>
      <c r="O135" s="226" t="s">
        <v>46</v>
      </c>
      <c r="P135" s="227">
        <f>I135+J135</f>
        <v>0</v>
      </c>
      <c r="Q135" s="227">
        <f>ROUND(I135*H135,2)</f>
        <v>0</v>
      </c>
      <c r="R135" s="227">
        <f>ROUND(J135*H135,2)</f>
        <v>0</v>
      </c>
      <c r="S135" s="86"/>
      <c r="T135" s="228">
        <f>S135*H135</f>
        <v>0</v>
      </c>
      <c r="U135" s="228">
        <v>0</v>
      </c>
      <c r="V135" s="228">
        <f>U135*H135</f>
        <v>0</v>
      </c>
      <c r="W135" s="228">
        <v>0</v>
      </c>
      <c r="X135" s="229">
        <f>W135*H135</f>
        <v>0</v>
      </c>
      <c r="Y135" s="40"/>
      <c r="Z135" s="40"/>
      <c r="AA135" s="40"/>
      <c r="AB135" s="40"/>
      <c r="AC135" s="40"/>
      <c r="AD135" s="40"/>
      <c r="AE135" s="40"/>
      <c r="AR135" s="230" t="s">
        <v>218</v>
      </c>
      <c r="AT135" s="230" t="s">
        <v>213</v>
      </c>
      <c r="AU135" s="230" t="s">
        <v>229</v>
      </c>
      <c r="AY135" s="19" t="s">
        <v>211</v>
      </c>
      <c r="BE135" s="231">
        <f>IF(O135="základní",K135,0)</f>
        <v>0</v>
      </c>
      <c r="BF135" s="231">
        <f>IF(O135="snížená",K135,0)</f>
        <v>0</v>
      </c>
      <c r="BG135" s="231">
        <f>IF(O135="zákl. přenesená",K135,0)</f>
        <v>0</v>
      </c>
      <c r="BH135" s="231">
        <f>IF(O135="sníž. přenesená",K135,0)</f>
        <v>0</v>
      </c>
      <c r="BI135" s="231">
        <f>IF(O135="nulová",K135,0)</f>
        <v>0</v>
      </c>
      <c r="BJ135" s="19" t="s">
        <v>84</v>
      </c>
      <c r="BK135" s="231">
        <f>ROUND(P135*H135,2)</f>
        <v>0</v>
      </c>
      <c r="BL135" s="19" t="s">
        <v>218</v>
      </c>
      <c r="BM135" s="230" t="s">
        <v>4267</v>
      </c>
    </row>
    <row r="136" s="2" customFormat="1">
      <c r="A136" s="40"/>
      <c r="B136" s="41"/>
      <c r="C136" s="42"/>
      <c r="D136" s="232" t="s">
        <v>220</v>
      </c>
      <c r="E136" s="42"/>
      <c r="F136" s="233" t="s">
        <v>1624</v>
      </c>
      <c r="G136" s="42"/>
      <c r="H136" s="42"/>
      <c r="I136" s="234"/>
      <c r="J136" s="234"/>
      <c r="K136" s="42"/>
      <c r="L136" s="42"/>
      <c r="M136" s="46"/>
      <c r="N136" s="235"/>
      <c r="O136" s="236"/>
      <c r="P136" s="86"/>
      <c r="Q136" s="86"/>
      <c r="R136" s="86"/>
      <c r="S136" s="86"/>
      <c r="T136" s="86"/>
      <c r="U136" s="86"/>
      <c r="V136" s="86"/>
      <c r="W136" s="86"/>
      <c r="X136" s="87"/>
      <c r="Y136" s="40"/>
      <c r="Z136" s="40"/>
      <c r="AA136" s="40"/>
      <c r="AB136" s="40"/>
      <c r="AC136" s="40"/>
      <c r="AD136" s="40"/>
      <c r="AE136" s="40"/>
      <c r="AT136" s="19" t="s">
        <v>220</v>
      </c>
      <c r="AU136" s="19" t="s">
        <v>229</v>
      </c>
    </row>
    <row r="137" s="2" customFormat="1" ht="16.5" customHeight="1">
      <c r="A137" s="40"/>
      <c r="B137" s="41"/>
      <c r="C137" s="218" t="s">
        <v>318</v>
      </c>
      <c r="D137" s="218" t="s">
        <v>213</v>
      </c>
      <c r="E137" s="219" t="s">
        <v>2456</v>
      </c>
      <c r="F137" s="220" t="s">
        <v>1641</v>
      </c>
      <c r="G137" s="221" t="s">
        <v>629</v>
      </c>
      <c r="H137" s="222">
        <v>1</v>
      </c>
      <c r="I137" s="223"/>
      <c r="J137" s="223"/>
      <c r="K137" s="224">
        <f>ROUND(P137*H137,2)</f>
        <v>0</v>
      </c>
      <c r="L137" s="220" t="s">
        <v>22</v>
      </c>
      <c r="M137" s="46"/>
      <c r="N137" s="225" t="s">
        <v>22</v>
      </c>
      <c r="O137" s="226" t="s">
        <v>46</v>
      </c>
      <c r="P137" s="227">
        <f>I137+J137</f>
        <v>0</v>
      </c>
      <c r="Q137" s="227">
        <f>ROUND(I137*H137,2)</f>
        <v>0</v>
      </c>
      <c r="R137" s="227">
        <f>ROUND(J137*H137,2)</f>
        <v>0</v>
      </c>
      <c r="S137" s="86"/>
      <c r="T137" s="228">
        <f>S137*H137</f>
        <v>0</v>
      </c>
      <c r="U137" s="228">
        <v>0</v>
      </c>
      <c r="V137" s="228">
        <f>U137*H137</f>
        <v>0</v>
      </c>
      <c r="W137" s="228">
        <v>0</v>
      </c>
      <c r="X137" s="229">
        <f>W137*H137</f>
        <v>0</v>
      </c>
      <c r="Y137" s="40"/>
      <c r="Z137" s="40"/>
      <c r="AA137" s="40"/>
      <c r="AB137" s="40"/>
      <c r="AC137" s="40"/>
      <c r="AD137" s="40"/>
      <c r="AE137" s="40"/>
      <c r="AR137" s="230" t="s">
        <v>218</v>
      </c>
      <c r="AT137" s="230" t="s">
        <v>213</v>
      </c>
      <c r="AU137" s="230" t="s">
        <v>229</v>
      </c>
      <c r="AY137" s="19" t="s">
        <v>211</v>
      </c>
      <c r="BE137" s="231">
        <f>IF(O137="základní",K137,0)</f>
        <v>0</v>
      </c>
      <c r="BF137" s="231">
        <f>IF(O137="snížená",K137,0)</f>
        <v>0</v>
      </c>
      <c r="BG137" s="231">
        <f>IF(O137="zákl. přenesená",K137,0)</f>
        <v>0</v>
      </c>
      <c r="BH137" s="231">
        <f>IF(O137="sníž. přenesená",K137,0)</f>
        <v>0</v>
      </c>
      <c r="BI137" s="231">
        <f>IF(O137="nulová",K137,0)</f>
        <v>0</v>
      </c>
      <c r="BJ137" s="19" t="s">
        <v>84</v>
      </c>
      <c r="BK137" s="231">
        <f>ROUND(P137*H137,2)</f>
        <v>0</v>
      </c>
      <c r="BL137" s="19" t="s">
        <v>218</v>
      </c>
      <c r="BM137" s="230" t="s">
        <v>4268</v>
      </c>
    </row>
    <row r="138" s="2" customFormat="1">
      <c r="A138" s="40"/>
      <c r="B138" s="41"/>
      <c r="C138" s="42"/>
      <c r="D138" s="232" t="s">
        <v>220</v>
      </c>
      <c r="E138" s="42"/>
      <c r="F138" s="233" t="s">
        <v>1641</v>
      </c>
      <c r="G138" s="42"/>
      <c r="H138" s="42"/>
      <c r="I138" s="234"/>
      <c r="J138" s="234"/>
      <c r="K138" s="42"/>
      <c r="L138" s="42"/>
      <c r="M138" s="46"/>
      <c r="N138" s="235"/>
      <c r="O138" s="236"/>
      <c r="P138" s="86"/>
      <c r="Q138" s="86"/>
      <c r="R138" s="86"/>
      <c r="S138" s="86"/>
      <c r="T138" s="86"/>
      <c r="U138" s="86"/>
      <c r="V138" s="86"/>
      <c r="W138" s="86"/>
      <c r="X138" s="87"/>
      <c r="Y138" s="40"/>
      <c r="Z138" s="40"/>
      <c r="AA138" s="40"/>
      <c r="AB138" s="40"/>
      <c r="AC138" s="40"/>
      <c r="AD138" s="40"/>
      <c r="AE138" s="40"/>
      <c r="AT138" s="19" t="s">
        <v>220</v>
      </c>
      <c r="AU138" s="19" t="s">
        <v>229</v>
      </c>
    </row>
    <row r="139" s="2" customFormat="1" ht="16.5" customHeight="1">
      <c r="A139" s="40"/>
      <c r="B139" s="41"/>
      <c r="C139" s="218" t="s">
        <v>323</v>
      </c>
      <c r="D139" s="218" t="s">
        <v>213</v>
      </c>
      <c r="E139" s="219" t="s">
        <v>2459</v>
      </c>
      <c r="F139" s="220" t="s">
        <v>1644</v>
      </c>
      <c r="G139" s="221" t="s">
        <v>688</v>
      </c>
      <c r="H139" s="222">
        <v>0.20000000000000001</v>
      </c>
      <c r="I139" s="223"/>
      <c r="J139" s="223"/>
      <c r="K139" s="224">
        <f>ROUND(P139*H139,2)</f>
        <v>0</v>
      </c>
      <c r="L139" s="220" t="s">
        <v>22</v>
      </c>
      <c r="M139" s="46"/>
      <c r="N139" s="225" t="s">
        <v>22</v>
      </c>
      <c r="O139" s="226" t="s">
        <v>46</v>
      </c>
      <c r="P139" s="227">
        <f>I139+J139</f>
        <v>0</v>
      </c>
      <c r="Q139" s="227">
        <f>ROUND(I139*H139,2)</f>
        <v>0</v>
      </c>
      <c r="R139" s="227">
        <f>ROUND(J139*H139,2)</f>
        <v>0</v>
      </c>
      <c r="S139" s="86"/>
      <c r="T139" s="228">
        <f>S139*H139</f>
        <v>0</v>
      </c>
      <c r="U139" s="228">
        <v>0</v>
      </c>
      <c r="V139" s="228">
        <f>U139*H139</f>
        <v>0</v>
      </c>
      <c r="W139" s="228">
        <v>0</v>
      </c>
      <c r="X139" s="229">
        <f>W139*H139</f>
        <v>0</v>
      </c>
      <c r="Y139" s="40"/>
      <c r="Z139" s="40"/>
      <c r="AA139" s="40"/>
      <c r="AB139" s="40"/>
      <c r="AC139" s="40"/>
      <c r="AD139" s="40"/>
      <c r="AE139" s="40"/>
      <c r="AR139" s="230" t="s">
        <v>218</v>
      </c>
      <c r="AT139" s="230" t="s">
        <v>213</v>
      </c>
      <c r="AU139" s="230" t="s">
        <v>229</v>
      </c>
      <c r="AY139" s="19" t="s">
        <v>211</v>
      </c>
      <c r="BE139" s="231">
        <f>IF(O139="základní",K139,0)</f>
        <v>0</v>
      </c>
      <c r="BF139" s="231">
        <f>IF(O139="snížená",K139,0)</f>
        <v>0</v>
      </c>
      <c r="BG139" s="231">
        <f>IF(O139="zákl. přenesená",K139,0)</f>
        <v>0</v>
      </c>
      <c r="BH139" s="231">
        <f>IF(O139="sníž. přenesená",K139,0)</f>
        <v>0</v>
      </c>
      <c r="BI139" s="231">
        <f>IF(O139="nulová",K139,0)</f>
        <v>0</v>
      </c>
      <c r="BJ139" s="19" t="s">
        <v>84</v>
      </c>
      <c r="BK139" s="231">
        <f>ROUND(P139*H139,2)</f>
        <v>0</v>
      </c>
      <c r="BL139" s="19" t="s">
        <v>218</v>
      </c>
      <c r="BM139" s="230" t="s">
        <v>4269</v>
      </c>
    </row>
    <row r="140" s="2" customFormat="1">
      <c r="A140" s="40"/>
      <c r="B140" s="41"/>
      <c r="C140" s="42"/>
      <c r="D140" s="232" t="s">
        <v>220</v>
      </c>
      <c r="E140" s="42"/>
      <c r="F140" s="233" t="s">
        <v>1644</v>
      </c>
      <c r="G140" s="42"/>
      <c r="H140" s="42"/>
      <c r="I140" s="234"/>
      <c r="J140" s="234"/>
      <c r="K140" s="42"/>
      <c r="L140" s="42"/>
      <c r="M140" s="46"/>
      <c r="N140" s="235"/>
      <c r="O140" s="236"/>
      <c r="P140" s="86"/>
      <c r="Q140" s="86"/>
      <c r="R140" s="86"/>
      <c r="S140" s="86"/>
      <c r="T140" s="86"/>
      <c r="U140" s="86"/>
      <c r="V140" s="86"/>
      <c r="W140" s="86"/>
      <c r="X140" s="87"/>
      <c r="Y140" s="40"/>
      <c r="Z140" s="40"/>
      <c r="AA140" s="40"/>
      <c r="AB140" s="40"/>
      <c r="AC140" s="40"/>
      <c r="AD140" s="40"/>
      <c r="AE140" s="40"/>
      <c r="AT140" s="19" t="s">
        <v>220</v>
      </c>
      <c r="AU140" s="19" t="s">
        <v>229</v>
      </c>
    </row>
    <row r="141" s="2" customFormat="1" ht="16.5" customHeight="1">
      <c r="A141" s="40"/>
      <c r="B141" s="41"/>
      <c r="C141" s="218" t="s">
        <v>8</v>
      </c>
      <c r="D141" s="218" t="s">
        <v>213</v>
      </c>
      <c r="E141" s="219" t="s">
        <v>2462</v>
      </c>
      <c r="F141" s="220" t="s">
        <v>1647</v>
      </c>
      <c r="G141" s="221" t="s">
        <v>688</v>
      </c>
      <c r="H141" s="222">
        <v>1</v>
      </c>
      <c r="I141" s="223"/>
      <c r="J141" s="223"/>
      <c r="K141" s="224">
        <f>ROUND(P141*H141,2)</f>
        <v>0</v>
      </c>
      <c r="L141" s="220" t="s">
        <v>22</v>
      </c>
      <c r="M141" s="46"/>
      <c r="N141" s="225" t="s">
        <v>22</v>
      </c>
      <c r="O141" s="226" t="s">
        <v>46</v>
      </c>
      <c r="P141" s="227">
        <f>I141+J141</f>
        <v>0</v>
      </c>
      <c r="Q141" s="227">
        <f>ROUND(I141*H141,2)</f>
        <v>0</v>
      </c>
      <c r="R141" s="227">
        <f>ROUND(J141*H141,2)</f>
        <v>0</v>
      </c>
      <c r="S141" s="86"/>
      <c r="T141" s="228">
        <f>S141*H141</f>
        <v>0</v>
      </c>
      <c r="U141" s="228">
        <v>0</v>
      </c>
      <c r="V141" s="228">
        <f>U141*H141</f>
        <v>0</v>
      </c>
      <c r="W141" s="228">
        <v>0</v>
      </c>
      <c r="X141" s="229">
        <f>W141*H141</f>
        <v>0</v>
      </c>
      <c r="Y141" s="40"/>
      <c r="Z141" s="40"/>
      <c r="AA141" s="40"/>
      <c r="AB141" s="40"/>
      <c r="AC141" s="40"/>
      <c r="AD141" s="40"/>
      <c r="AE141" s="40"/>
      <c r="AR141" s="230" t="s">
        <v>218</v>
      </c>
      <c r="AT141" s="230" t="s">
        <v>213</v>
      </c>
      <c r="AU141" s="230" t="s">
        <v>229</v>
      </c>
      <c r="AY141" s="19" t="s">
        <v>211</v>
      </c>
      <c r="BE141" s="231">
        <f>IF(O141="základní",K141,0)</f>
        <v>0</v>
      </c>
      <c r="BF141" s="231">
        <f>IF(O141="snížená",K141,0)</f>
        <v>0</v>
      </c>
      <c r="BG141" s="231">
        <f>IF(O141="zákl. přenesená",K141,0)</f>
        <v>0</v>
      </c>
      <c r="BH141" s="231">
        <f>IF(O141="sníž. přenesená",K141,0)</f>
        <v>0</v>
      </c>
      <c r="BI141" s="231">
        <f>IF(O141="nulová",K141,0)</f>
        <v>0</v>
      </c>
      <c r="BJ141" s="19" t="s">
        <v>84</v>
      </c>
      <c r="BK141" s="231">
        <f>ROUND(P141*H141,2)</f>
        <v>0</v>
      </c>
      <c r="BL141" s="19" t="s">
        <v>218</v>
      </c>
      <c r="BM141" s="230" t="s">
        <v>4270</v>
      </c>
    </row>
    <row r="142" s="2" customFormat="1">
      <c r="A142" s="40"/>
      <c r="B142" s="41"/>
      <c r="C142" s="42"/>
      <c r="D142" s="232" t="s">
        <v>220</v>
      </c>
      <c r="E142" s="42"/>
      <c r="F142" s="233" t="s">
        <v>1647</v>
      </c>
      <c r="G142" s="42"/>
      <c r="H142" s="42"/>
      <c r="I142" s="234"/>
      <c r="J142" s="234"/>
      <c r="K142" s="42"/>
      <c r="L142" s="42"/>
      <c r="M142" s="46"/>
      <c r="N142" s="235"/>
      <c r="O142" s="236"/>
      <c r="P142" s="86"/>
      <c r="Q142" s="86"/>
      <c r="R142" s="86"/>
      <c r="S142" s="86"/>
      <c r="T142" s="86"/>
      <c r="U142" s="86"/>
      <c r="V142" s="86"/>
      <c r="W142" s="86"/>
      <c r="X142" s="87"/>
      <c r="Y142" s="40"/>
      <c r="Z142" s="40"/>
      <c r="AA142" s="40"/>
      <c r="AB142" s="40"/>
      <c r="AC142" s="40"/>
      <c r="AD142" s="40"/>
      <c r="AE142" s="40"/>
      <c r="AT142" s="19" t="s">
        <v>220</v>
      </c>
      <c r="AU142" s="19" t="s">
        <v>229</v>
      </c>
    </row>
    <row r="143" s="2" customFormat="1" ht="16.5" customHeight="1">
      <c r="A143" s="40"/>
      <c r="B143" s="41"/>
      <c r="C143" s="218" t="s">
        <v>337</v>
      </c>
      <c r="D143" s="218" t="s">
        <v>213</v>
      </c>
      <c r="E143" s="219" t="s">
        <v>2465</v>
      </c>
      <c r="F143" s="220" t="s">
        <v>1650</v>
      </c>
      <c r="G143" s="221" t="s">
        <v>688</v>
      </c>
      <c r="H143" s="222">
        <v>4</v>
      </c>
      <c r="I143" s="223"/>
      <c r="J143" s="223"/>
      <c r="K143" s="224">
        <f>ROUND(P143*H143,2)</f>
        <v>0</v>
      </c>
      <c r="L143" s="220" t="s">
        <v>22</v>
      </c>
      <c r="M143" s="46"/>
      <c r="N143" s="225" t="s">
        <v>22</v>
      </c>
      <c r="O143" s="226" t="s">
        <v>46</v>
      </c>
      <c r="P143" s="227">
        <f>I143+J143</f>
        <v>0</v>
      </c>
      <c r="Q143" s="227">
        <f>ROUND(I143*H143,2)</f>
        <v>0</v>
      </c>
      <c r="R143" s="227">
        <f>ROUND(J143*H143,2)</f>
        <v>0</v>
      </c>
      <c r="S143" s="86"/>
      <c r="T143" s="228">
        <f>S143*H143</f>
        <v>0</v>
      </c>
      <c r="U143" s="228">
        <v>0</v>
      </c>
      <c r="V143" s="228">
        <f>U143*H143</f>
        <v>0</v>
      </c>
      <c r="W143" s="228">
        <v>0</v>
      </c>
      <c r="X143" s="229">
        <f>W143*H143</f>
        <v>0</v>
      </c>
      <c r="Y143" s="40"/>
      <c r="Z143" s="40"/>
      <c r="AA143" s="40"/>
      <c r="AB143" s="40"/>
      <c r="AC143" s="40"/>
      <c r="AD143" s="40"/>
      <c r="AE143" s="40"/>
      <c r="AR143" s="230" t="s">
        <v>218</v>
      </c>
      <c r="AT143" s="230" t="s">
        <v>213</v>
      </c>
      <c r="AU143" s="230" t="s">
        <v>229</v>
      </c>
      <c r="AY143" s="19" t="s">
        <v>211</v>
      </c>
      <c r="BE143" s="231">
        <f>IF(O143="základní",K143,0)</f>
        <v>0</v>
      </c>
      <c r="BF143" s="231">
        <f>IF(O143="snížená",K143,0)</f>
        <v>0</v>
      </c>
      <c r="BG143" s="231">
        <f>IF(O143="zákl. přenesená",K143,0)</f>
        <v>0</v>
      </c>
      <c r="BH143" s="231">
        <f>IF(O143="sníž. přenesená",K143,0)</f>
        <v>0</v>
      </c>
      <c r="BI143" s="231">
        <f>IF(O143="nulová",K143,0)</f>
        <v>0</v>
      </c>
      <c r="BJ143" s="19" t="s">
        <v>84</v>
      </c>
      <c r="BK143" s="231">
        <f>ROUND(P143*H143,2)</f>
        <v>0</v>
      </c>
      <c r="BL143" s="19" t="s">
        <v>218</v>
      </c>
      <c r="BM143" s="230" t="s">
        <v>4271</v>
      </c>
    </row>
    <row r="144" s="2" customFormat="1">
      <c r="A144" s="40"/>
      <c r="B144" s="41"/>
      <c r="C144" s="42"/>
      <c r="D144" s="232" t="s">
        <v>220</v>
      </c>
      <c r="E144" s="42"/>
      <c r="F144" s="233" t="s">
        <v>1650</v>
      </c>
      <c r="G144" s="42"/>
      <c r="H144" s="42"/>
      <c r="I144" s="234"/>
      <c r="J144" s="234"/>
      <c r="K144" s="42"/>
      <c r="L144" s="42"/>
      <c r="M144" s="46"/>
      <c r="N144" s="235"/>
      <c r="O144" s="236"/>
      <c r="P144" s="86"/>
      <c r="Q144" s="86"/>
      <c r="R144" s="86"/>
      <c r="S144" s="86"/>
      <c r="T144" s="86"/>
      <c r="U144" s="86"/>
      <c r="V144" s="86"/>
      <c r="W144" s="86"/>
      <c r="X144" s="87"/>
      <c r="Y144" s="40"/>
      <c r="Z144" s="40"/>
      <c r="AA144" s="40"/>
      <c r="AB144" s="40"/>
      <c r="AC144" s="40"/>
      <c r="AD144" s="40"/>
      <c r="AE144" s="40"/>
      <c r="AT144" s="19" t="s">
        <v>220</v>
      </c>
      <c r="AU144" s="19" t="s">
        <v>229</v>
      </c>
    </row>
    <row r="145" s="2" customFormat="1" ht="16.5" customHeight="1">
      <c r="A145" s="40"/>
      <c r="B145" s="41"/>
      <c r="C145" s="218" t="s">
        <v>342</v>
      </c>
      <c r="D145" s="218" t="s">
        <v>213</v>
      </c>
      <c r="E145" s="219" t="s">
        <v>2467</v>
      </c>
      <c r="F145" s="220" t="s">
        <v>1653</v>
      </c>
      <c r="G145" s="221" t="s">
        <v>345</v>
      </c>
      <c r="H145" s="222">
        <v>54</v>
      </c>
      <c r="I145" s="223"/>
      <c r="J145" s="223"/>
      <c r="K145" s="224">
        <f>ROUND(P145*H145,2)</f>
        <v>0</v>
      </c>
      <c r="L145" s="220" t="s">
        <v>22</v>
      </c>
      <c r="M145" s="46"/>
      <c r="N145" s="225" t="s">
        <v>22</v>
      </c>
      <c r="O145" s="226" t="s">
        <v>46</v>
      </c>
      <c r="P145" s="227">
        <f>I145+J145</f>
        <v>0</v>
      </c>
      <c r="Q145" s="227">
        <f>ROUND(I145*H145,2)</f>
        <v>0</v>
      </c>
      <c r="R145" s="227">
        <f>ROUND(J145*H145,2)</f>
        <v>0</v>
      </c>
      <c r="S145" s="86"/>
      <c r="T145" s="228">
        <f>S145*H145</f>
        <v>0</v>
      </c>
      <c r="U145" s="228">
        <v>0</v>
      </c>
      <c r="V145" s="228">
        <f>U145*H145</f>
        <v>0</v>
      </c>
      <c r="W145" s="228">
        <v>0</v>
      </c>
      <c r="X145" s="229">
        <f>W145*H145</f>
        <v>0</v>
      </c>
      <c r="Y145" s="40"/>
      <c r="Z145" s="40"/>
      <c r="AA145" s="40"/>
      <c r="AB145" s="40"/>
      <c r="AC145" s="40"/>
      <c r="AD145" s="40"/>
      <c r="AE145" s="40"/>
      <c r="AR145" s="230" t="s">
        <v>218</v>
      </c>
      <c r="AT145" s="230" t="s">
        <v>213</v>
      </c>
      <c r="AU145" s="230" t="s">
        <v>229</v>
      </c>
      <c r="AY145" s="19" t="s">
        <v>211</v>
      </c>
      <c r="BE145" s="231">
        <f>IF(O145="základní",K145,0)</f>
        <v>0</v>
      </c>
      <c r="BF145" s="231">
        <f>IF(O145="snížená",K145,0)</f>
        <v>0</v>
      </c>
      <c r="BG145" s="231">
        <f>IF(O145="zákl. přenesená",K145,0)</f>
        <v>0</v>
      </c>
      <c r="BH145" s="231">
        <f>IF(O145="sníž. přenesená",K145,0)</f>
        <v>0</v>
      </c>
      <c r="BI145" s="231">
        <f>IF(O145="nulová",K145,0)</f>
        <v>0</v>
      </c>
      <c r="BJ145" s="19" t="s">
        <v>84</v>
      </c>
      <c r="BK145" s="231">
        <f>ROUND(P145*H145,2)</f>
        <v>0</v>
      </c>
      <c r="BL145" s="19" t="s">
        <v>218</v>
      </c>
      <c r="BM145" s="230" t="s">
        <v>4272</v>
      </c>
    </row>
    <row r="146" s="2" customFormat="1">
      <c r="A146" s="40"/>
      <c r="B146" s="41"/>
      <c r="C146" s="42"/>
      <c r="D146" s="232" t="s">
        <v>220</v>
      </c>
      <c r="E146" s="42"/>
      <c r="F146" s="233" t="s">
        <v>1653</v>
      </c>
      <c r="G146" s="42"/>
      <c r="H146" s="42"/>
      <c r="I146" s="234"/>
      <c r="J146" s="234"/>
      <c r="K146" s="42"/>
      <c r="L146" s="42"/>
      <c r="M146" s="46"/>
      <c r="N146" s="235"/>
      <c r="O146" s="236"/>
      <c r="P146" s="86"/>
      <c r="Q146" s="86"/>
      <c r="R146" s="86"/>
      <c r="S146" s="86"/>
      <c r="T146" s="86"/>
      <c r="U146" s="86"/>
      <c r="V146" s="86"/>
      <c r="W146" s="86"/>
      <c r="X146" s="87"/>
      <c r="Y146" s="40"/>
      <c r="Z146" s="40"/>
      <c r="AA146" s="40"/>
      <c r="AB146" s="40"/>
      <c r="AC146" s="40"/>
      <c r="AD146" s="40"/>
      <c r="AE146" s="40"/>
      <c r="AT146" s="19" t="s">
        <v>220</v>
      </c>
      <c r="AU146" s="19" t="s">
        <v>229</v>
      </c>
    </row>
    <row r="147" s="2" customFormat="1" ht="16.5" customHeight="1">
      <c r="A147" s="40"/>
      <c r="B147" s="41"/>
      <c r="C147" s="218" t="s">
        <v>349</v>
      </c>
      <c r="D147" s="218" t="s">
        <v>213</v>
      </c>
      <c r="E147" s="219" t="s">
        <v>2470</v>
      </c>
      <c r="F147" s="220" t="s">
        <v>1656</v>
      </c>
      <c r="G147" s="221" t="s">
        <v>629</v>
      </c>
      <c r="H147" s="222">
        <v>16</v>
      </c>
      <c r="I147" s="223"/>
      <c r="J147" s="223"/>
      <c r="K147" s="224">
        <f>ROUND(P147*H147,2)</f>
        <v>0</v>
      </c>
      <c r="L147" s="220" t="s">
        <v>22</v>
      </c>
      <c r="M147" s="46"/>
      <c r="N147" s="225" t="s">
        <v>22</v>
      </c>
      <c r="O147" s="226" t="s">
        <v>46</v>
      </c>
      <c r="P147" s="227">
        <f>I147+J147</f>
        <v>0</v>
      </c>
      <c r="Q147" s="227">
        <f>ROUND(I147*H147,2)</f>
        <v>0</v>
      </c>
      <c r="R147" s="227">
        <f>ROUND(J147*H147,2)</f>
        <v>0</v>
      </c>
      <c r="S147" s="86"/>
      <c r="T147" s="228">
        <f>S147*H147</f>
        <v>0</v>
      </c>
      <c r="U147" s="228">
        <v>0</v>
      </c>
      <c r="V147" s="228">
        <f>U147*H147</f>
        <v>0</v>
      </c>
      <c r="W147" s="228">
        <v>0</v>
      </c>
      <c r="X147" s="229">
        <f>W147*H147</f>
        <v>0</v>
      </c>
      <c r="Y147" s="40"/>
      <c r="Z147" s="40"/>
      <c r="AA147" s="40"/>
      <c r="AB147" s="40"/>
      <c r="AC147" s="40"/>
      <c r="AD147" s="40"/>
      <c r="AE147" s="40"/>
      <c r="AR147" s="230" t="s">
        <v>218</v>
      </c>
      <c r="AT147" s="230" t="s">
        <v>213</v>
      </c>
      <c r="AU147" s="230" t="s">
        <v>229</v>
      </c>
      <c r="AY147" s="19" t="s">
        <v>211</v>
      </c>
      <c r="BE147" s="231">
        <f>IF(O147="základní",K147,0)</f>
        <v>0</v>
      </c>
      <c r="BF147" s="231">
        <f>IF(O147="snížená",K147,0)</f>
        <v>0</v>
      </c>
      <c r="BG147" s="231">
        <f>IF(O147="zákl. přenesená",K147,0)</f>
        <v>0</v>
      </c>
      <c r="BH147" s="231">
        <f>IF(O147="sníž. přenesená",K147,0)</f>
        <v>0</v>
      </c>
      <c r="BI147" s="231">
        <f>IF(O147="nulová",K147,0)</f>
        <v>0</v>
      </c>
      <c r="BJ147" s="19" t="s">
        <v>84</v>
      </c>
      <c r="BK147" s="231">
        <f>ROUND(P147*H147,2)</f>
        <v>0</v>
      </c>
      <c r="BL147" s="19" t="s">
        <v>218</v>
      </c>
      <c r="BM147" s="230" t="s">
        <v>4273</v>
      </c>
    </row>
    <row r="148" s="2" customFormat="1">
      <c r="A148" s="40"/>
      <c r="B148" s="41"/>
      <c r="C148" s="42"/>
      <c r="D148" s="232" t="s">
        <v>220</v>
      </c>
      <c r="E148" s="42"/>
      <c r="F148" s="233" t="s">
        <v>1656</v>
      </c>
      <c r="G148" s="42"/>
      <c r="H148" s="42"/>
      <c r="I148" s="234"/>
      <c r="J148" s="234"/>
      <c r="K148" s="42"/>
      <c r="L148" s="42"/>
      <c r="M148" s="46"/>
      <c r="N148" s="235"/>
      <c r="O148" s="236"/>
      <c r="P148" s="86"/>
      <c r="Q148" s="86"/>
      <c r="R148" s="86"/>
      <c r="S148" s="86"/>
      <c r="T148" s="86"/>
      <c r="U148" s="86"/>
      <c r="V148" s="86"/>
      <c r="W148" s="86"/>
      <c r="X148" s="87"/>
      <c r="Y148" s="40"/>
      <c r="Z148" s="40"/>
      <c r="AA148" s="40"/>
      <c r="AB148" s="40"/>
      <c r="AC148" s="40"/>
      <c r="AD148" s="40"/>
      <c r="AE148" s="40"/>
      <c r="AT148" s="19" t="s">
        <v>220</v>
      </c>
      <c r="AU148" s="19" t="s">
        <v>229</v>
      </c>
    </row>
    <row r="149" s="12" customFormat="1" ht="20.88" customHeight="1">
      <c r="A149" s="12"/>
      <c r="B149" s="201"/>
      <c r="C149" s="202"/>
      <c r="D149" s="203" t="s">
        <v>76</v>
      </c>
      <c r="E149" s="216" t="s">
        <v>1563</v>
      </c>
      <c r="F149" s="216" t="s">
        <v>1659</v>
      </c>
      <c r="G149" s="202"/>
      <c r="H149" s="202"/>
      <c r="I149" s="205"/>
      <c r="J149" s="205"/>
      <c r="K149" s="217">
        <f>BK149</f>
        <v>0</v>
      </c>
      <c r="L149" s="202"/>
      <c r="M149" s="207"/>
      <c r="N149" s="208"/>
      <c r="O149" s="209"/>
      <c r="P149" s="209"/>
      <c r="Q149" s="210">
        <f>SUM(Q150:Q177)</f>
        <v>0</v>
      </c>
      <c r="R149" s="210">
        <f>SUM(R150:R177)</f>
        <v>0</v>
      </c>
      <c r="S149" s="209"/>
      <c r="T149" s="211">
        <f>SUM(T150:T177)</f>
        <v>0</v>
      </c>
      <c r="U149" s="209"/>
      <c r="V149" s="211">
        <f>SUM(V150:V177)</f>
        <v>0</v>
      </c>
      <c r="W149" s="209"/>
      <c r="X149" s="212">
        <f>SUM(X150:X177)</f>
        <v>0</v>
      </c>
      <c r="Y149" s="12"/>
      <c r="Z149" s="12"/>
      <c r="AA149" s="12"/>
      <c r="AB149" s="12"/>
      <c r="AC149" s="12"/>
      <c r="AD149" s="12"/>
      <c r="AE149" s="12"/>
      <c r="AR149" s="213" t="s">
        <v>84</v>
      </c>
      <c r="AT149" s="214" t="s">
        <v>76</v>
      </c>
      <c r="AU149" s="214" t="s">
        <v>86</v>
      </c>
      <c r="AY149" s="213" t="s">
        <v>211</v>
      </c>
      <c r="BK149" s="215">
        <f>SUM(BK150:BK177)</f>
        <v>0</v>
      </c>
    </row>
    <row r="150" s="2" customFormat="1" ht="16.5" customHeight="1">
      <c r="A150" s="40"/>
      <c r="B150" s="41"/>
      <c r="C150" s="218" t="s">
        <v>356</v>
      </c>
      <c r="D150" s="218" t="s">
        <v>213</v>
      </c>
      <c r="E150" s="219" t="s">
        <v>1565</v>
      </c>
      <c r="F150" s="220" t="s">
        <v>1661</v>
      </c>
      <c r="G150" s="221" t="s">
        <v>629</v>
      </c>
      <c r="H150" s="222">
        <v>1</v>
      </c>
      <c r="I150" s="223"/>
      <c r="J150" s="223"/>
      <c r="K150" s="224">
        <f>ROUND(P150*H150,2)</f>
        <v>0</v>
      </c>
      <c r="L150" s="220" t="s">
        <v>22</v>
      </c>
      <c r="M150" s="46"/>
      <c r="N150" s="225" t="s">
        <v>22</v>
      </c>
      <c r="O150" s="226" t="s">
        <v>46</v>
      </c>
      <c r="P150" s="227">
        <f>I150+J150</f>
        <v>0</v>
      </c>
      <c r="Q150" s="227">
        <f>ROUND(I150*H150,2)</f>
        <v>0</v>
      </c>
      <c r="R150" s="227">
        <f>ROUND(J150*H150,2)</f>
        <v>0</v>
      </c>
      <c r="S150" s="86"/>
      <c r="T150" s="228">
        <f>S150*H150</f>
        <v>0</v>
      </c>
      <c r="U150" s="228">
        <v>0</v>
      </c>
      <c r="V150" s="228">
        <f>U150*H150</f>
        <v>0</v>
      </c>
      <c r="W150" s="228">
        <v>0</v>
      </c>
      <c r="X150" s="229">
        <f>W150*H150</f>
        <v>0</v>
      </c>
      <c r="Y150" s="40"/>
      <c r="Z150" s="40"/>
      <c r="AA150" s="40"/>
      <c r="AB150" s="40"/>
      <c r="AC150" s="40"/>
      <c r="AD150" s="40"/>
      <c r="AE150" s="40"/>
      <c r="AR150" s="230" t="s">
        <v>218</v>
      </c>
      <c r="AT150" s="230" t="s">
        <v>213</v>
      </c>
      <c r="AU150" s="230" t="s">
        <v>229</v>
      </c>
      <c r="AY150" s="19" t="s">
        <v>211</v>
      </c>
      <c r="BE150" s="231">
        <f>IF(O150="základní",K150,0)</f>
        <v>0</v>
      </c>
      <c r="BF150" s="231">
        <f>IF(O150="snížená",K150,0)</f>
        <v>0</v>
      </c>
      <c r="BG150" s="231">
        <f>IF(O150="zákl. přenesená",K150,0)</f>
        <v>0</v>
      </c>
      <c r="BH150" s="231">
        <f>IF(O150="sníž. přenesená",K150,0)</f>
        <v>0</v>
      </c>
      <c r="BI150" s="231">
        <f>IF(O150="nulová",K150,0)</f>
        <v>0</v>
      </c>
      <c r="BJ150" s="19" t="s">
        <v>84</v>
      </c>
      <c r="BK150" s="231">
        <f>ROUND(P150*H150,2)</f>
        <v>0</v>
      </c>
      <c r="BL150" s="19" t="s">
        <v>218</v>
      </c>
      <c r="BM150" s="230" t="s">
        <v>4274</v>
      </c>
    </row>
    <row r="151" s="2" customFormat="1">
      <c r="A151" s="40"/>
      <c r="B151" s="41"/>
      <c r="C151" s="42"/>
      <c r="D151" s="232" t="s">
        <v>220</v>
      </c>
      <c r="E151" s="42"/>
      <c r="F151" s="233" t="s">
        <v>1661</v>
      </c>
      <c r="G151" s="42"/>
      <c r="H151" s="42"/>
      <c r="I151" s="234"/>
      <c r="J151" s="234"/>
      <c r="K151" s="42"/>
      <c r="L151" s="42"/>
      <c r="M151" s="46"/>
      <c r="N151" s="235"/>
      <c r="O151" s="236"/>
      <c r="P151" s="86"/>
      <c r="Q151" s="86"/>
      <c r="R151" s="86"/>
      <c r="S151" s="86"/>
      <c r="T151" s="86"/>
      <c r="U151" s="86"/>
      <c r="V151" s="86"/>
      <c r="W151" s="86"/>
      <c r="X151" s="87"/>
      <c r="Y151" s="40"/>
      <c r="Z151" s="40"/>
      <c r="AA151" s="40"/>
      <c r="AB151" s="40"/>
      <c r="AC151" s="40"/>
      <c r="AD151" s="40"/>
      <c r="AE151" s="40"/>
      <c r="AT151" s="19" t="s">
        <v>220</v>
      </c>
      <c r="AU151" s="19" t="s">
        <v>229</v>
      </c>
    </row>
    <row r="152" s="2" customFormat="1" ht="16.5" customHeight="1">
      <c r="A152" s="40"/>
      <c r="B152" s="41"/>
      <c r="C152" s="218" t="s">
        <v>362</v>
      </c>
      <c r="D152" s="218" t="s">
        <v>213</v>
      </c>
      <c r="E152" s="219" t="s">
        <v>1569</v>
      </c>
      <c r="F152" s="220" t="s">
        <v>1664</v>
      </c>
      <c r="G152" s="221" t="s">
        <v>688</v>
      </c>
      <c r="H152" s="222">
        <v>1</v>
      </c>
      <c r="I152" s="223"/>
      <c r="J152" s="223"/>
      <c r="K152" s="224">
        <f>ROUND(P152*H152,2)</f>
        <v>0</v>
      </c>
      <c r="L152" s="220" t="s">
        <v>22</v>
      </c>
      <c r="M152" s="46"/>
      <c r="N152" s="225" t="s">
        <v>22</v>
      </c>
      <c r="O152" s="226" t="s">
        <v>46</v>
      </c>
      <c r="P152" s="227">
        <f>I152+J152</f>
        <v>0</v>
      </c>
      <c r="Q152" s="227">
        <f>ROUND(I152*H152,2)</f>
        <v>0</v>
      </c>
      <c r="R152" s="227">
        <f>ROUND(J152*H152,2)</f>
        <v>0</v>
      </c>
      <c r="S152" s="86"/>
      <c r="T152" s="228">
        <f>S152*H152</f>
        <v>0</v>
      </c>
      <c r="U152" s="228">
        <v>0</v>
      </c>
      <c r="V152" s="228">
        <f>U152*H152</f>
        <v>0</v>
      </c>
      <c r="W152" s="228">
        <v>0</v>
      </c>
      <c r="X152" s="229">
        <f>W152*H152</f>
        <v>0</v>
      </c>
      <c r="Y152" s="40"/>
      <c r="Z152" s="40"/>
      <c r="AA152" s="40"/>
      <c r="AB152" s="40"/>
      <c r="AC152" s="40"/>
      <c r="AD152" s="40"/>
      <c r="AE152" s="40"/>
      <c r="AR152" s="230" t="s">
        <v>218</v>
      </c>
      <c r="AT152" s="230" t="s">
        <v>213</v>
      </c>
      <c r="AU152" s="230" t="s">
        <v>229</v>
      </c>
      <c r="AY152" s="19" t="s">
        <v>211</v>
      </c>
      <c r="BE152" s="231">
        <f>IF(O152="základní",K152,0)</f>
        <v>0</v>
      </c>
      <c r="BF152" s="231">
        <f>IF(O152="snížená",K152,0)</f>
        <v>0</v>
      </c>
      <c r="BG152" s="231">
        <f>IF(O152="zákl. přenesená",K152,0)</f>
        <v>0</v>
      </c>
      <c r="BH152" s="231">
        <f>IF(O152="sníž. přenesená",K152,0)</f>
        <v>0</v>
      </c>
      <c r="BI152" s="231">
        <f>IF(O152="nulová",K152,0)</f>
        <v>0</v>
      </c>
      <c r="BJ152" s="19" t="s">
        <v>84</v>
      </c>
      <c r="BK152" s="231">
        <f>ROUND(P152*H152,2)</f>
        <v>0</v>
      </c>
      <c r="BL152" s="19" t="s">
        <v>218</v>
      </c>
      <c r="BM152" s="230" t="s">
        <v>4275</v>
      </c>
    </row>
    <row r="153" s="2" customFormat="1">
      <c r="A153" s="40"/>
      <c r="B153" s="41"/>
      <c r="C153" s="42"/>
      <c r="D153" s="232" t="s">
        <v>220</v>
      </c>
      <c r="E153" s="42"/>
      <c r="F153" s="233" t="s">
        <v>1664</v>
      </c>
      <c r="G153" s="42"/>
      <c r="H153" s="42"/>
      <c r="I153" s="234"/>
      <c r="J153" s="234"/>
      <c r="K153" s="42"/>
      <c r="L153" s="42"/>
      <c r="M153" s="46"/>
      <c r="N153" s="235"/>
      <c r="O153" s="236"/>
      <c r="P153" s="86"/>
      <c r="Q153" s="86"/>
      <c r="R153" s="86"/>
      <c r="S153" s="86"/>
      <c r="T153" s="86"/>
      <c r="U153" s="86"/>
      <c r="V153" s="86"/>
      <c r="W153" s="86"/>
      <c r="X153" s="87"/>
      <c r="Y153" s="40"/>
      <c r="Z153" s="40"/>
      <c r="AA153" s="40"/>
      <c r="AB153" s="40"/>
      <c r="AC153" s="40"/>
      <c r="AD153" s="40"/>
      <c r="AE153" s="40"/>
      <c r="AT153" s="19" t="s">
        <v>220</v>
      </c>
      <c r="AU153" s="19" t="s">
        <v>229</v>
      </c>
    </row>
    <row r="154" s="2" customFormat="1" ht="16.5" customHeight="1">
      <c r="A154" s="40"/>
      <c r="B154" s="41"/>
      <c r="C154" s="218" t="s">
        <v>368</v>
      </c>
      <c r="D154" s="218" t="s">
        <v>213</v>
      </c>
      <c r="E154" s="219" t="s">
        <v>1572</v>
      </c>
      <c r="F154" s="220" t="s">
        <v>1667</v>
      </c>
      <c r="G154" s="221" t="s">
        <v>688</v>
      </c>
      <c r="H154" s="222">
        <v>1</v>
      </c>
      <c r="I154" s="223"/>
      <c r="J154" s="223"/>
      <c r="K154" s="224">
        <f>ROUND(P154*H154,2)</f>
        <v>0</v>
      </c>
      <c r="L154" s="220" t="s">
        <v>22</v>
      </c>
      <c r="M154" s="46"/>
      <c r="N154" s="225" t="s">
        <v>22</v>
      </c>
      <c r="O154" s="226" t="s">
        <v>46</v>
      </c>
      <c r="P154" s="227">
        <f>I154+J154</f>
        <v>0</v>
      </c>
      <c r="Q154" s="227">
        <f>ROUND(I154*H154,2)</f>
        <v>0</v>
      </c>
      <c r="R154" s="227">
        <f>ROUND(J154*H154,2)</f>
        <v>0</v>
      </c>
      <c r="S154" s="86"/>
      <c r="T154" s="228">
        <f>S154*H154</f>
        <v>0</v>
      </c>
      <c r="U154" s="228">
        <v>0</v>
      </c>
      <c r="V154" s="228">
        <f>U154*H154</f>
        <v>0</v>
      </c>
      <c r="W154" s="228">
        <v>0</v>
      </c>
      <c r="X154" s="229">
        <f>W154*H154</f>
        <v>0</v>
      </c>
      <c r="Y154" s="40"/>
      <c r="Z154" s="40"/>
      <c r="AA154" s="40"/>
      <c r="AB154" s="40"/>
      <c r="AC154" s="40"/>
      <c r="AD154" s="40"/>
      <c r="AE154" s="40"/>
      <c r="AR154" s="230" t="s">
        <v>218</v>
      </c>
      <c r="AT154" s="230" t="s">
        <v>213</v>
      </c>
      <c r="AU154" s="230" t="s">
        <v>229</v>
      </c>
      <c r="AY154" s="19" t="s">
        <v>211</v>
      </c>
      <c r="BE154" s="231">
        <f>IF(O154="základní",K154,0)</f>
        <v>0</v>
      </c>
      <c r="BF154" s="231">
        <f>IF(O154="snížená",K154,0)</f>
        <v>0</v>
      </c>
      <c r="BG154" s="231">
        <f>IF(O154="zákl. přenesená",K154,0)</f>
        <v>0</v>
      </c>
      <c r="BH154" s="231">
        <f>IF(O154="sníž. přenesená",K154,0)</f>
        <v>0</v>
      </c>
      <c r="BI154" s="231">
        <f>IF(O154="nulová",K154,0)</f>
        <v>0</v>
      </c>
      <c r="BJ154" s="19" t="s">
        <v>84</v>
      </c>
      <c r="BK154" s="231">
        <f>ROUND(P154*H154,2)</f>
        <v>0</v>
      </c>
      <c r="BL154" s="19" t="s">
        <v>218</v>
      </c>
      <c r="BM154" s="230" t="s">
        <v>4276</v>
      </c>
    </row>
    <row r="155" s="2" customFormat="1">
      <c r="A155" s="40"/>
      <c r="B155" s="41"/>
      <c r="C155" s="42"/>
      <c r="D155" s="232" t="s">
        <v>220</v>
      </c>
      <c r="E155" s="42"/>
      <c r="F155" s="233" t="s">
        <v>1667</v>
      </c>
      <c r="G155" s="42"/>
      <c r="H155" s="42"/>
      <c r="I155" s="234"/>
      <c r="J155" s="234"/>
      <c r="K155" s="42"/>
      <c r="L155" s="42"/>
      <c r="M155" s="46"/>
      <c r="N155" s="235"/>
      <c r="O155" s="236"/>
      <c r="P155" s="86"/>
      <c r="Q155" s="86"/>
      <c r="R155" s="86"/>
      <c r="S155" s="86"/>
      <c r="T155" s="86"/>
      <c r="U155" s="86"/>
      <c r="V155" s="86"/>
      <c r="W155" s="86"/>
      <c r="X155" s="87"/>
      <c r="Y155" s="40"/>
      <c r="Z155" s="40"/>
      <c r="AA155" s="40"/>
      <c r="AB155" s="40"/>
      <c r="AC155" s="40"/>
      <c r="AD155" s="40"/>
      <c r="AE155" s="40"/>
      <c r="AT155" s="19" t="s">
        <v>220</v>
      </c>
      <c r="AU155" s="19" t="s">
        <v>229</v>
      </c>
    </row>
    <row r="156" s="2" customFormat="1" ht="24.15" customHeight="1">
      <c r="A156" s="40"/>
      <c r="B156" s="41"/>
      <c r="C156" s="218" t="s">
        <v>374</v>
      </c>
      <c r="D156" s="218" t="s">
        <v>213</v>
      </c>
      <c r="E156" s="219" t="s">
        <v>1575</v>
      </c>
      <c r="F156" s="220" t="s">
        <v>1670</v>
      </c>
      <c r="G156" s="221" t="s">
        <v>688</v>
      </c>
      <c r="H156" s="222">
        <v>1</v>
      </c>
      <c r="I156" s="223"/>
      <c r="J156" s="223"/>
      <c r="K156" s="224">
        <f>ROUND(P156*H156,2)</f>
        <v>0</v>
      </c>
      <c r="L156" s="220" t="s">
        <v>22</v>
      </c>
      <c r="M156" s="46"/>
      <c r="N156" s="225" t="s">
        <v>22</v>
      </c>
      <c r="O156" s="226" t="s">
        <v>46</v>
      </c>
      <c r="P156" s="227">
        <f>I156+J156</f>
        <v>0</v>
      </c>
      <c r="Q156" s="227">
        <f>ROUND(I156*H156,2)</f>
        <v>0</v>
      </c>
      <c r="R156" s="227">
        <f>ROUND(J156*H156,2)</f>
        <v>0</v>
      </c>
      <c r="S156" s="86"/>
      <c r="T156" s="228">
        <f>S156*H156</f>
        <v>0</v>
      </c>
      <c r="U156" s="228">
        <v>0</v>
      </c>
      <c r="V156" s="228">
        <f>U156*H156</f>
        <v>0</v>
      </c>
      <c r="W156" s="228">
        <v>0</v>
      </c>
      <c r="X156" s="229">
        <f>W156*H156</f>
        <v>0</v>
      </c>
      <c r="Y156" s="40"/>
      <c r="Z156" s="40"/>
      <c r="AA156" s="40"/>
      <c r="AB156" s="40"/>
      <c r="AC156" s="40"/>
      <c r="AD156" s="40"/>
      <c r="AE156" s="40"/>
      <c r="AR156" s="230" t="s">
        <v>218</v>
      </c>
      <c r="AT156" s="230" t="s">
        <v>213</v>
      </c>
      <c r="AU156" s="230" t="s">
        <v>229</v>
      </c>
      <c r="AY156" s="19" t="s">
        <v>211</v>
      </c>
      <c r="BE156" s="231">
        <f>IF(O156="základní",K156,0)</f>
        <v>0</v>
      </c>
      <c r="BF156" s="231">
        <f>IF(O156="snížená",K156,0)</f>
        <v>0</v>
      </c>
      <c r="BG156" s="231">
        <f>IF(O156="zákl. přenesená",K156,0)</f>
        <v>0</v>
      </c>
      <c r="BH156" s="231">
        <f>IF(O156="sníž. přenesená",K156,0)</f>
        <v>0</v>
      </c>
      <c r="BI156" s="231">
        <f>IF(O156="nulová",K156,0)</f>
        <v>0</v>
      </c>
      <c r="BJ156" s="19" t="s">
        <v>84</v>
      </c>
      <c r="BK156" s="231">
        <f>ROUND(P156*H156,2)</f>
        <v>0</v>
      </c>
      <c r="BL156" s="19" t="s">
        <v>218</v>
      </c>
      <c r="BM156" s="230" t="s">
        <v>4277</v>
      </c>
    </row>
    <row r="157" s="2" customFormat="1">
      <c r="A157" s="40"/>
      <c r="B157" s="41"/>
      <c r="C157" s="42"/>
      <c r="D157" s="232" t="s">
        <v>220</v>
      </c>
      <c r="E157" s="42"/>
      <c r="F157" s="233" t="s">
        <v>1670</v>
      </c>
      <c r="G157" s="42"/>
      <c r="H157" s="42"/>
      <c r="I157" s="234"/>
      <c r="J157" s="234"/>
      <c r="K157" s="42"/>
      <c r="L157" s="42"/>
      <c r="M157" s="46"/>
      <c r="N157" s="235"/>
      <c r="O157" s="236"/>
      <c r="P157" s="86"/>
      <c r="Q157" s="86"/>
      <c r="R157" s="86"/>
      <c r="S157" s="86"/>
      <c r="T157" s="86"/>
      <c r="U157" s="86"/>
      <c r="V157" s="86"/>
      <c r="W157" s="86"/>
      <c r="X157" s="87"/>
      <c r="Y157" s="40"/>
      <c r="Z157" s="40"/>
      <c r="AA157" s="40"/>
      <c r="AB157" s="40"/>
      <c r="AC157" s="40"/>
      <c r="AD157" s="40"/>
      <c r="AE157" s="40"/>
      <c r="AT157" s="19" t="s">
        <v>220</v>
      </c>
      <c r="AU157" s="19" t="s">
        <v>229</v>
      </c>
    </row>
    <row r="158" s="2" customFormat="1" ht="16.5" customHeight="1">
      <c r="A158" s="40"/>
      <c r="B158" s="41"/>
      <c r="C158" s="218" t="s">
        <v>380</v>
      </c>
      <c r="D158" s="218" t="s">
        <v>213</v>
      </c>
      <c r="E158" s="219" t="s">
        <v>1578</v>
      </c>
      <c r="F158" s="220" t="s">
        <v>1673</v>
      </c>
      <c r="G158" s="221" t="s">
        <v>629</v>
      </c>
      <c r="H158" s="222">
        <v>1</v>
      </c>
      <c r="I158" s="223"/>
      <c r="J158" s="223"/>
      <c r="K158" s="224">
        <f>ROUND(P158*H158,2)</f>
        <v>0</v>
      </c>
      <c r="L158" s="220" t="s">
        <v>22</v>
      </c>
      <c r="M158" s="46"/>
      <c r="N158" s="225" t="s">
        <v>22</v>
      </c>
      <c r="O158" s="226" t="s">
        <v>46</v>
      </c>
      <c r="P158" s="227">
        <f>I158+J158</f>
        <v>0</v>
      </c>
      <c r="Q158" s="227">
        <f>ROUND(I158*H158,2)</f>
        <v>0</v>
      </c>
      <c r="R158" s="227">
        <f>ROUND(J158*H158,2)</f>
        <v>0</v>
      </c>
      <c r="S158" s="86"/>
      <c r="T158" s="228">
        <f>S158*H158</f>
        <v>0</v>
      </c>
      <c r="U158" s="228">
        <v>0</v>
      </c>
      <c r="V158" s="228">
        <f>U158*H158</f>
        <v>0</v>
      </c>
      <c r="W158" s="228">
        <v>0</v>
      </c>
      <c r="X158" s="229">
        <f>W158*H158</f>
        <v>0</v>
      </c>
      <c r="Y158" s="40"/>
      <c r="Z158" s="40"/>
      <c r="AA158" s="40"/>
      <c r="AB158" s="40"/>
      <c r="AC158" s="40"/>
      <c r="AD158" s="40"/>
      <c r="AE158" s="40"/>
      <c r="AR158" s="230" t="s">
        <v>218</v>
      </c>
      <c r="AT158" s="230" t="s">
        <v>213</v>
      </c>
      <c r="AU158" s="230" t="s">
        <v>229</v>
      </c>
      <c r="AY158" s="19" t="s">
        <v>211</v>
      </c>
      <c r="BE158" s="231">
        <f>IF(O158="základní",K158,0)</f>
        <v>0</v>
      </c>
      <c r="BF158" s="231">
        <f>IF(O158="snížená",K158,0)</f>
        <v>0</v>
      </c>
      <c r="BG158" s="231">
        <f>IF(O158="zákl. přenesená",K158,0)</f>
        <v>0</v>
      </c>
      <c r="BH158" s="231">
        <f>IF(O158="sníž. přenesená",K158,0)</f>
        <v>0</v>
      </c>
      <c r="BI158" s="231">
        <f>IF(O158="nulová",K158,0)</f>
        <v>0</v>
      </c>
      <c r="BJ158" s="19" t="s">
        <v>84</v>
      </c>
      <c r="BK158" s="231">
        <f>ROUND(P158*H158,2)</f>
        <v>0</v>
      </c>
      <c r="BL158" s="19" t="s">
        <v>218</v>
      </c>
      <c r="BM158" s="230" t="s">
        <v>4278</v>
      </c>
    </row>
    <row r="159" s="2" customFormat="1">
      <c r="A159" s="40"/>
      <c r="B159" s="41"/>
      <c r="C159" s="42"/>
      <c r="D159" s="232" t="s">
        <v>220</v>
      </c>
      <c r="E159" s="42"/>
      <c r="F159" s="233" t="s">
        <v>1673</v>
      </c>
      <c r="G159" s="42"/>
      <c r="H159" s="42"/>
      <c r="I159" s="234"/>
      <c r="J159" s="234"/>
      <c r="K159" s="42"/>
      <c r="L159" s="42"/>
      <c r="M159" s="46"/>
      <c r="N159" s="235"/>
      <c r="O159" s="236"/>
      <c r="P159" s="86"/>
      <c r="Q159" s="86"/>
      <c r="R159" s="86"/>
      <c r="S159" s="86"/>
      <c r="T159" s="86"/>
      <c r="U159" s="86"/>
      <c r="V159" s="86"/>
      <c r="W159" s="86"/>
      <c r="X159" s="87"/>
      <c r="Y159" s="40"/>
      <c r="Z159" s="40"/>
      <c r="AA159" s="40"/>
      <c r="AB159" s="40"/>
      <c r="AC159" s="40"/>
      <c r="AD159" s="40"/>
      <c r="AE159" s="40"/>
      <c r="AT159" s="19" t="s">
        <v>220</v>
      </c>
      <c r="AU159" s="19" t="s">
        <v>229</v>
      </c>
    </row>
    <row r="160" s="2" customFormat="1" ht="16.5" customHeight="1">
      <c r="A160" s="40"/>
      <c r="B160" s="41"/>
      <c r="C160" s="218" t="s">
        <v>385</v>
      </c>
      <c r="D160" s="218" t="s">
        <v>213</v>
      </c>
      <c r="E160" s="219" t="s">
        <v>1581</v>
      </c>
      <c r="F160" s="220" t="s">
        <v>1676</v>
      </c>
      <c r="G160" s="221" t="s">
        <v>688</v>
      </c>
      <c r="H160" s="222">
        <v>1</v>
      </c>
      <c r="I160" s="223"/>
      <c r="J160" s="223"/>
      <c r="K160" s="224">
        <f>ROUND(P160*H160,2)</f>
        <v>0</v>
      </c>
      <c r="L160" s="220" t="s">
        <v>22</v>
      </c>
      <c r="M160" s="46"/>
      <c r="N160" s="225" t="s">
        <v>22</v>
      </c>
      <c r="O160" s="226" t="s">
        <v>46</v>
      </c>
      <c r="P160" s="227">
        <f>I160+J160</f>
        <v>0</v>
      </c>
      <c r="Q160" s="227">
        <f>ROUND(I160*H160,2)</f>
        <v>0</v>
      </c>
      <c r="R160" s="227">
        <f>ROUND(J160*H160,2)</f>
        <v>0</v>
      </c>
      <c r="S160" s="86"/>
      <c r="T160" s="228">
        <f>S160*H160</f>
        <v>0</v>
      </c>
      <c r="U160" s="228">
        <v>0</v>
      </c>
      <c r="V160" s="228">
        <f>U160*H160</f>
        <v>0</v>
      </c>
      <c r="W160" s="228">
        <v>0</v>
      </c>
      <c r="X160" s="229">
        <f>W160*H160</f>
        <v>0</v>
      </c>
      <c r="Y160" s="40"/>
      <c r="Z160" s="40"/>
      <c r="AA160" s="40"/>
      <c r="AB160" s="40"/>
      <c r="AC160" s="40"/>
      <c r="AD160" s="40"/>
      <c r="AE160" s="40"/>
      <c r="AR160" s="230" t="s">
        <v>218</v>
      </c>
      <c r="AT160" s="230" t="s">
        <v>213</v>
      </c>
      <c r="AU160" s="230" t="s">
        <v>229</v>
      </c>
      <c r="AY160" s="19" t="s">
        <v>211</v>
      </c>
      <c r="BE160" s="231">
        <f>IF(O160="základní",K160,0)</f>
        <v>0</v>
      </c>
      <c r="BF160" s="231">
        <f>IF(O160="snížená",K160,0)</f>
        <v>0</v>
      </c>
      <c r="BG160" s="231">
        <f>IF(O160="zákl. přenesená",K160,0)</f>
        <v>0</v>
      </c>
      <c r="BH160" s="231">
        <f>IF(O160="sníž. přenesená",K160,0)</f>
        <v>0</v>
      </c>
      <c r="BI160" s="231">
        <f>IF(O160="nulová",K160,0)</f>
        <v>0</v>
      </c>
      <c r="BJ160" s="19" t="s">
        <v>84</v>
      </c>
      <c r="BK160" s="231">
        <f>ROUND(P160*H160,2)</f>
        <v>0</v>
      </c>
      <c r="BL160" s="19" t="s">
        <v>218</v>
      </c>
      <c r="BM160" s="230" t="s">
        <v>4279</v>
      </c>
    </row>
    <row r="161" s="2" customFormat="1">
      <c r="A161" s="40"/>
      <c r="B161" s="41"/>
      <c r="C161" s="42"/>
      <c r="D161" s="232" t="s">
        <v>220</v>
      </c>
      <c r="E161" s="42"/>
      <c r="F161" s="233" t="s">
        <v>1676</v>
      </c>
      <c r="G161" s="42"/>
      <c r="H161" s="42"/>
      <c r="I161" s="234"/>
      <c r="J161" s="234"/>
      <c r="K161" s="42"/>
      <c r="L161" s="42"/>
      <c r="M161" s="46"/>
      <c r="N161" s="235"/>
      <c r="O161" s="236"/>
      <c r="P161" s="86"/>
      <c r="Q161" s="86"/>
      <c r="R161" s="86"/>
      <c r="S161" s="86"/>
      <c r="T161" s="86"/>
      <c r="U161" s="86"/>
      <c r="V161" s="86"/>
      <c r="W161" s="86"/>
      <c r="X161" s="87"/>
      <c r="Y161" s="40"/>
      <c r="Z161" s="40"/>
      <c r="AA161" s="40"/>
      <c r="AB161" s="40"/>
      <c r="AC161" s="40"/>
      <c r="AD161" s="40"/>
      <c r="AE161" s="40"/>
      <c r="AT161" s="19" t="s">
        <v>220</v>
      </c>
      <c r="AU161" s="19" t="s">
        <v>229</v>
      </c>
    </row>
    <row r="162" s="2" customFormat="1" ht="16.5" customHeight="1">
      <c r="A162" s="40"/>
      <c r="B162" s="41"/>
      <c r="C162" s="218" t="s">
        <v>390</v>
      </c>
      <c r="D162" s="218" t="s">
        <v>213</v>
      </c>
      <c r="E162" s="219" t="s">
        <v>1584</v>
      </c>
      <c r="F162" s="220" t="s">
        <v>1679</v>
      </c>
      <c r="G162" s="221" t="s">
        <v>688</v>
      </c>
      <c r="H162" s="222">
        <v>1</v>
      </c>
      <c r="I162" s="223"/>
      <c r="J162" s="223"/>
      <c r="K162" s="224">
        <f>ROUND(P162*H162,2)</f>
        <v>0</v>
      </c>
      <c r="L162" s="220" t="s">
        <v>22</v>
      </c>
      <c r="M162" s="46"/>
      <c r="N162" s="225" t="s">
        <v>22</v>
      </c>
      <c r="O162" s="226" t="s">
        <v>46</v>
      </c>
      <c r="P162" s="227">
        <f>I162+J162</f>
        <v>0</v>
      </c>
      <c r="Q162" s="227">
        <f>ROUND(I162*H162,2)</f>
        <v>0</v>
      </c>
      <c r="R162" s="227">
        <f>ROUND(J162*H162,2)</f>
        <v>0</v>
      </c>
      <c r="S162" s="86"/>
      <c r="T162" s="228">
        <f>S162*H162</f>
        <v>0</v>
      </c>
      <c r="U162" s="228">
        <v>0</v>
      </c>
      <c r="V162" s="228">
        <f>U162*H162</f>
        <v>0</v>
      </c>
      <c r="W162" s="228">
        <v>0</v>
      </c>
      <c r="X162" s="229">
        <f>W162*H162</f>
        <v>0</v>
      </c>
      <c r="Y162" s="40"/>
      <c r="Z162" s="40"/>
      <c r="AA162" s="40"/>
      <c r="AB162" s="40"/>
      <c r="AC162" s="40"/>
      <c r="AD162" s="40"/>
      <c r="AE162" s="40"/>
      <c r="AR162" s="230" t="s">
        <v>218</v>
      </c>
      <c r="AT162" s="230" t="s">
        <v>213</v>
      </c>
      <c r="AU162" s="230" t="s">
        <v>229</v>
      </c>
      <c r="AY162" s="19" t="s">
        <v>211</v>
      </c>
      <c r="BE162" s="231">
        <f>IF(O162="základní",K162,0)</f>
        <v>0</v>
      </c>
      <c r="BF162" s="231">
        <f>IF(O162="snížená",K162,0)</f>
        <v>0</v>
      </c>
      <c r="BG162" s="231">
        <f>IF(O162="zákl. přenesená",K162,0)</f>
        <v>0</v>
      </c>
      <c r="BH162" s="231">
        <f>IF(O162="sníž. přenesená",K162,0)</f>
        <v>0</v>
      </c>
      <c r="BI162" s="231">
        <f>IF(O162="nulová",K162,0)</f>
        <v>0</v>
      </c>
      <c r="BJ162" s="19" t="s">
        <v>84</v>
      </c>
      <c r="BK162" s="231">
        <f>ROUND(P162*H162,2)</f>
        <v>0</v>
      </c>
      <c r="BL162" s="19" t="s">
        <v>218</v>
      </c>
      <c r="BM162" s="230" t="s">
        <v>4280</v>
      </c>
    </row>
    <row r="163" s="2" customFormat="1">
      <c r="A163" s="40"/>
      <c r="B163" s="41"/>
      <c r="C163" s="42"/>
      <c r="D163" s="232" t="s">
        <v>220</v>
      </c>
      <c r="E163" s="42"/>
      <c r="F163" s="233" t="s">
        <v>1679</v>
      </c>
      <c r="G163" s="42"/>
      <c r="H163" s="42"/>
      <c r="I163" s="234"/>
      <c r="J163" s="234"/>
      <c r="K163" s="42"/>
      <c r="L163" s="42"/>
      <c r="M163" s="46"/>
      <c r="N163" s="235"/>
      <c r="O163" s="236"/>
      <c r="P163" s="86"/>
      <c r="Q163" s="86"/>
      <c r="R163" s="86"/>
      <c r="S163" s="86"/>
      <c r="T163" s="86"/>
      <c r="U163" s="86"/>
      <c r="V163" s="86"/>
      <c r="W163" s="86"/>
      <c r="X163" s="87"/>
      <c r="Y163" s="40"/>
      <c r="Z163" s="40"/>
      <c r="AA163" s="40"/>
      <c r="AB163" s="40"/>
      <c r="AC163" s="40"/>
      <c r="AD163" s="40"/>
      <c r="AE163" s="40"/>
      <c r="AT163" s="19" t="s">
        <v>220</v>
      </c>
      <c r="AU163" s="19" t="s">
        <v>229</v>
      </c>
    </row>
    <row r="164" s="2" customFormat="1" ht="16.5" customHeight="1">
      <c r="A164" s="40"/>
      <c r="B164" s="41"/>
      <c r="C164" s="218" t="s">
        <v>402</v>
      </c>
      <c r="D164" s="218" t="s">
        <v>213</v>
      </c>
      <c r="E164" s="219" t="s">
        <v>1587</v>
      </c>
      <c r="F164" s="220" t="s">
        <v>1682</v>
      </c>
      <c r="G164" s="221" t="s">
        <v>688</v>
      </c>
      <c r="H164" s="222">
        <v>1</v>
      </c>
      <c r="I164" s="223"/>
      <c r="J164" s="223"/>
      <c r="K164" s="224">
        <f>ROUND(P164*H164,2)</f>
        <v>0</v>
      </c>
      <c r="L164" s="220" t="s">
        <v>22</v>
      </c>
      <c r="M164" s="46"/>
      <c r="N164" s="225" t="s">
        <v>22</v>
      </c>
      <c r="O164" s="226" t="s">
        <v>46</v>
      </c>
      <c r="P164" s="227">
        <f>I164+J164</f>
        <v>0</v>
      </c>
      <c r="Q164" s="227">
        <f>ROUND(I164*H164,2)</f>
        <v>0</v>
      </c>
      <c r="R164" s="227">
        <f>ROUND(J164*H164,2)</f>
        <v>0</v>
      </c>
      <c r="S164" s="86"/>
      <c r="T164" s="228">
        <f>S164*H164</f>
        <v>0</v>
      </c>
      <c r="U164" s="228">
        <v>0</v>
      </c>
      <c r="V164" s="228">
        <f>U164*H164</f>
        <v>0</v>
      </c>
      <c r="W164" s="228">
        <v>0</v>
      </c>
      <c r="X164" s="229">
        <f>W164*H164</f>
        <v>0</v>
      </c>
      <c r="Y164" s="40"/>
      <c r="Z164" s="40"/>
      <c r="AA164" s="40"/>
      <c r="AB164" s="40"/>
      <c r="AC164" s="40"/>
      <c r="AD164" s="40"/>
      <c r="AE164" s="40"/>
      <c r="AR164" s="230" t="s">
        <v>218</v>
      </c>
      <c r="AT164" s="230" t="s">
        <v>213</v>
      </c>
      <c r="AU164" s="230" t="s">
        <v>229</v>
      </c>
      <c r="AY164" s="19" t="s">
        <v>211</v>
      </c>
      <c r="BE164" s="231">
        <f>IF(O164="základní",K164,0)</f>
        <v>0</v>
      </c>
      <c r="BF164" s="231">
        <f>IF(O164="snížená",K164,0)</f>
        <v>0</v>
      </c>
      <c r="BG164" s="231">
        <f>IF(O164="zákl. přenesená",K164,0)</f>
        <v>0</v>
      </c>
      <c r="BH164" s="231">
        <f>IF(O164="sníž. přenesená",K164,0)</f>
        <v>0</v>
      </c>
      <c r="BI164" s="231">
        <f>IF(O164="nulová",K164,0)</f>
        <v>0</v>
      </c>
      <c r="BJ164" s="19" t="s">
        <v>84</v>
      </c>
      <c r="BK164" s="231">
        <f>ROUND(P164*H164,2)</f>
        <v>0</v>
      </c>
      <c r="BL164" s="19" t="s">
        <v>218</v>
      </c>
      <c r="BM164" s="230" t="s">
        <v>4281</v>
      </c>
    </row>
    <row r="165" s="2" customFormat="1">
      <c r="A165" s="40"/>
      <c r="B165" s="41"/>
      <c r="C165" s="42"/>
      <c r="D165" s="232" t="s">
        <v>220</v>
      </c>
      <c r="E165" s="42"/>
      <c r="F165" s="233" t="s">
        <v>1682</v>
      </c>
      <c r="G165" s="42"/>
      <c r="H165" s="42"/>
      <c r="I165" s="234"/>
      <c r="J165" s="234"/>
      <c r="K165" s="42"/>
      <c r="L165" s="42"/>
      <c r="M165" s="46"/>
      <c r="N165" s="235"/>
      <c r="O165" s="236"/>
      <c r="P165" s="86"/>
      <c r="Q165" s="86"/>
      <c r="R165" s="86"/>
      <c r="S165" s="86"/>
      <c r="T165" s="86"/>
      <c r="U165" s="86"/>
      <c r="V165" s="86"/>
      <c r="W165" s="86"/>
      <c r="X165" s="87"/>
      <c r="Y165" s="40"/>
      <c r="Z165" s="40"/>
      <c r="AA165" s="40"/>
      <c r="AB165" s="40"/>
      <c r="AC165" s="40"/>
      <c r="AD165" s="40"/>
      <c r="AE165" s="40"/>
      <c r="AT165" s="19" t="s">
        <v>220</v>
      </c>
      <c r="AU165" s="19" t="s">
        <v>229</v>
      </c>
    </row>
    <row r="166" s="2" customFormat="1" ht="16.5" customHeight="1">
      <c r="A166" s="40"/>
      <c r="B166" s="41"/>
      <c r="C166" s="218" t="s">
        <v>407</v>
      </c>
      <c r="D166" s="218" t="s">
        <v>213</v>
      </c>
      <c r="E166" s="219" t="s">
        <v>2512</v>
      </c>
      <c r="F166" s="220" t="s">
        <v>1685</v>
      </c>
      <c r="G166" s="221" t="s">
        <v>688</v>
      </c>
      <c r="H166" s="222">
        <v>1</v>
      </c>
      <c r="I166" s="223"/>
      <c r="J166" s="223"/>
      <c r="K166" s="224">
        <f>ROUND(P166*H166,2)</f>
        <v>0</v>
      </c>
      <c r="L166" s="220" t="s">
        <v>22</v>
      </c>
      <c r="M166" s="46"/>
      <c r="N166" s="225" t="s">
        <v>22</v>
      </c>
      <c r="O166" s="226" t="s">
        <v>46</v>
      </c>
      <c r="P166" s="227">
        <f>I166+J166</f>
        <v>0</v>
      </c>
      <c r="Q166" s="227">
        <f>ROUND(I166*H166,2)</f>
        <v>0</v>
      </c>
      <c r="R166" s="227">
        <f>ROUND(J166*H166,2)</f>
        <v>0</v>
      </c>
      <c r="S166" s="86"/>
      <c r="T166" s="228">
        <f>S166*H166</f>
        <v>0</v>
      </c>
      <c r="U166" s="228">
        <v>0</v>
      </c>
      <c r="V166" s="228">
        <f>U166*H166</f>
        <v>0</v>
      </c>
      <c r="W166" s="228">
        <v>0</v>
      </c>
      <c r="X166" s="229">
        <f>W166*H166</f>
        <v>0</v>
      </c>
      <c r="Y166" s="40"/>
      <c r="Z166" s="40"/>
      <c r="AA166" s="40"/>
      <c r="AB166" s="40"/>
      <c r="AC166" s="40"/>
      <c r="AD166" s="40"/>
      <c r="AE166" s="40"/>
      <c r="AR166" s="230" t="s">
        <v>218</v>
      </c>
      <c r="AT166" s="230" t="s">
        <v>213</v>
      </c>
      <c r="AU166" s="230" t="s">
        <v>229</v>
      </c>
      <c r="AY166" s="19" t="s">
        <v>211</v>
      </c>
      <c r="BE166" s="231">
        <f>IF(O166="základní",K166,0)</f>
        <v>0</v>
      </c>
      <c r="BF166" s="231">
        <f>IF(O166="snížená",K166,0)</f>
        <v>0</v>
      </c>
      <c r="BG166" s="231">
        <f>IF(O166="zákl. přenesená",K166,0)</f>
        <v>0</v>
      </c>
      <c r="BH166" s="231">
        <f>IF(O166="sníž. přenesená",K166,0)</f>
        <v>0</v>
      </c>
      <c r="BI166" s="231">
        <f>IF(O166="nulová",K166,0)</f>
        <v>0</v>
      </c>
      <c r="BJ166" s="19" t="s">
        <v>84</v>
      </c>
      <c r="BK166" s="231">
        <f>ROUND(P166*H166,2)</f>
        <v>0</v>
      </c>
      <c r="BL166" s="19" t="s">
        <v>218</v>
      </c>
      <c r="BM166" s="230" t="s">
        <v>4282</v>
      </c>
    </row>
    <row r="167" s="2" customFormat="1">
      <c r="A167" s="40"/>
      <c r="B167" s="41"/>
      <c r="C167" s="42"/>
      <c r="D167" s="232" t="s">
        <v>220</v>
      </c>
      <c r="E167" s="42"/>
      <c r="F167" s="233" t="s">
        <v>1685</v>
      </c>
      <c r="G167" s="42"/>
      <c r="H167" s="42"/>
      <c r="I167" s="234"/>
      <c r="J167" s="234"/>
      <c r="K167" s="42"/>
      <c r="L167" s="42"/>
      <c r="M167" s="46"/>
      <c r="N167" s="235"/>
      <c r="O167" s="236"/>
      <c r="P167" s="86"/>
      <c r="Q167" s="86"/>
      <c r="R167" s="86"/>
      <c r="S167" s="86"/>
      <c r="T167" s="86"/>
      <c r="U167" s="86"/>
      <c r="V167" s="86"/>
      <c r="W167" s="86"/>
      <c r="X167" s="87"/>
      <c r="Y167" s="40"/>
      <c r="Z167" s="40"/>
      <c r="AA167" s="40"/>
      <c r="AB167" s="40"/>
      <c r="AC167" s="40"/>
      <c r="AD167" s="40"/>
      <c r="AE167" s="40"/>
      <c r="AT167" s="19" t="s">
        <v>220</v>
      </c>
      <c r="AU167" s="19" t="s">
        <v>229</v>
      </c>
    </row>
    <row r="168" s="2" customFormat="1" ht="24.15" customHeight="1">
      <c r="A168" s="40"/>
      <c r="B168" s="41"/>
      <c r="C168" s="218" t="s">
        <v>413</v>
      </c>
      <c r="D168" s="218" t="s">
        <v>213</v>
      </c>
      <c r="E168" s="219" t="s">
        <v>2515</v>
      </c>
      <c r="F168" s="220" t="s">
        <v>1688</v>
      </c>
      <c r="G168" s="221" t="s">
        <v>688</v>
      </c>
      <c r="H168" s="222">
        <v>1</v>
      </c>
      <c r="I168" s="223"/>
      <c r="J168" s="223"/>
      <c r="K168" s="224">
        <f>ROUND(P168*H168,2)</f>
        <v>0</v>
      </c>
      <c r="L168" s="220" t="s">
        <v>22</v>
      </c>
      <c r="M168" s="46"/>
      <c r="N168" s="225" t="s">
        <v>22</v>
      </c>
      <c r="O168" s="226" t="s">
        <v>46</v>
      </c>
      <c r="P168" s="227">
        <f>I168+J168</f>
        <v>0</v>
      </c>
      <c r="Q168" s="227">
        <f>ROUND(I168*H168,2)</f>
        <v>0</v>
      </c>
      <c r="R168" s="227">
        <f>ROUND(J168*H168,2)</f>
        <v>0</v>
      </c>
      <c r="S168" s="86"/>
      <c r="T168" s="228">
        <f>S168*H168</f>
        <v>0</v>
      </c>
      <c r="U168" s="228">
        <v>0</v>
      </c>
      <c r="V168" s="228">
        <f>U168*H168</f>
        <v>0</v>
      </c>
      <c r="W168" s="228">
        <v>0</v>
      </c>
      <c r="X168" s="229">
        <f>W168*H168</f>
        <v>0</v>
      </c>
      <c r="Y168" s="40"/>
      <c r="Z168" s="40"/>
      <c r="AA168" s="40"/>
      <c r="AB168" s="40"/>
      <c r="AC168" s="40"/>
      <c r="AD168" s="40"/>
      <c r="AE168" s="40"/>
      <c r="AR168" s="230" t="s">
        <v>218</v>
      </c>
      <c r="AT168" s="230" t="s">
        <v>213</v>
      </c>
      <c r="AU168" s="230" t="s">
        <v>229</v>
      </c>
      <c r="AY168" s="19" t="s">
        <v>211</v>
      </c>
      <c r="BE168" s="231">
        <f>IF(O168="základní",K168,0)</f>
        <v>0</v>
      </c>
      <c r="BF168" s="231">
        <f>IF(O168="snížená",K168,0)</f>
        <v>0</v>
      </c>
      <c r="BG168" s="231">
        <f>IF(O168="zákl. přenesená",K168,0)</f>
        <v>0</v>
      </c>
      <c r="BH168" s="231">
        <f>IF(O168="sníž. přenesená",K168,0)</f>
        <v>0</v>
      </c>
      <c r="BI168" s="231">
        <f>IF(O168="nulová",K168,0)</f>
        <v>0</v>
      </c>
      <c r="BJ168" s="19" t="s">
        <v>84</v>
      </c>
      <c r="BK168" s="231">
        <f>ROUND(P168*H168,2)</f>
        <v>0</v>
      </c>
      <c r="BL168" s="19" t="s">
        <v>218</v>
      </c>
      <c r="BM168" s="230" t="s">
        <v>4283</v>
      </c>
    </row>
    <row r="169" s="2" customFormat="1">
      <c r="A169" s="40"/>
      <c r="B169" s="41"/>
      <c r="C169" s="42"/>
      <c r="D169" s="232" t="s">
        <v>220</v>
      </c>
      <c r="E169" s="42"/>
      <c r="F169" s="233" t="s">
        <v>1688</v>
      </c>
      <c r="G169" s="42"/>
      <c r="H169" s="42"/>
      <c r="I169" s="234"/>
      <c r="J169" s="234"/>
      <c r="K169" s="42"/>
      <c r="L169" s="42"/>
      <c r="M169" s="46"/>
      <c r="N169" s="235"/>
      <c r="O169" s="236"/>
      <c r="P169" s="86"/>
      <c r="Q169" s="86"/>
      <c r="R169" s="86"/>
      <c r="S169" s="86"/>
      <c r="T169" s="86"/>
      <c r="U169" s="86"/>
      <c r="V169" s="86"/>
      <c r="W169" s="86"/>
      <c r="X169" s="87"/>
      <c r="Y169" s="40"/>
      <c r="Z169" s="40"/>
      <c r="AA169" s="40"/>
      <c r="AB169" s="40"/>
      <c r="AC169" s="40"/>
      <c r="AD169" s="40"/>
      <c r="AE169" s="40"/>
      <c r="AT169" s="19" t="s">
        <v>220</v>
      </c>
      <c r="AU169" s="19" t="s">
        <v>229</v>
      </c>
    </row>
    <row r="170" s="2" customFormat="1" ht="24.15" customHeight="1">
      <c r="A170" s="40"/>
      <c r="B170" s="41"/>
      <c r="C170" s="218" t="s">
        <v>418</v>
      </c>
      <c r="D170" s="218" t="s">
        <v>213</v>
      </c>
      <c r="E170" s="219" t="s">
        <v>2518</v>
      </c>
      <c r="F170" s="220" t="s">
        <v>1691</v>
      </c>
      <c r="G170" s="221" t="s">
        <v>688</v>
      </c>
      <c r="H170" s="222">
        <v>1</v>
      </c>
      <c r="I170" s="223"/>
      <c r="J170" s="223"/>
      <c r="K170" s="224">
        <f>ROUND(P170*H170,2)</f>
        <v>0</v>
      </c>
      <c r="L170" s="220" t="s">
        <v>22</v>
      </c>
      <c r="M170" s="46"/>
      <c r="N170" s="225" t="s">
        <v>22</v>
      </c>
      <c r="O170" s="226" t="s">
        <v>46</v>
      </c>
      <c r="P170" s="227">
        <f>I170+J170</f>
        <v>0</v>
      </c>
      <c r="Q170" s="227">
        <f>ROUND(I170*H170,2)</f>
        <v>0</v>
      </c>
      <c r="R170" s="227">
        <f>ROUND(J170*H170,2)</f>
        <v>0</v>
      </c>
      <c r="S170" s="86"/>
      <c r="T170" s="228">
        <f>S170*H170</f>
        <v>0</v>
      </c>
      <c r="U170" s="228">
        <v>0</v>
      </c>
      <c r="V170" s="228">
        <f>U170*H170</f>
        <v>0</v>
      </c>
      <c r="W170" s="228">
        <v>0</v>
      </c>
      <c r="X170" s="229">
        <f>W170*H170</f>
        <v>0</v>
      </c>
      <c r="Y170" s="40"/>
      <c r="Z170" s="40"/>
      <c r="AA170" s="40"/>
      <c r="AB170" s="40"/>
      <c r="AC170" s="40"/>
      <c r="AD170" s="40"/>
      <c r="AE170" s="40"/>
      <c r="AR170" s="230" t="s">
        <v>218</v>
      </c>
      <c r="AT170" s="230" t="s">
        <v>213</v>
      </c>
      <c r="AU170" s="230" t="s">
        <v>229</v>
      </c>
      <c r="AY170" s="19" t="s">
        <v>211</v>
      </c>
      <c r="BE170" s="231">
        <f>IF(O170="základní",K170,0)</f>
        <v>0</v>
      </c>
      <c r="BF170" s="231">
        <f>IF(O170="snížená",K170,0)</f>
        <v>0</v>
      </c>
      <c r="BG170" s="231">
        <f>IF(O170="zákl. přenesená",K170,0)</f>
        <v>0</v>
      </c>
      <c r="BH170" s="231">
        <f>IF(O170="sníž. přenesená",K170,0)</f>
        <v>0</v>
      </c>
      <c r="BI170" s="231">
        <f>IF(O170="nulová",K170,0)</f>
        <v>0</v>
      </c>
      <c r="BJ170" s="19" t="s">
        <v>84</v>
      </c>
      <c r="BK170" s="231">
        <f>ROUND(P170*H170,2)</f>
        <v>0</v>
      </c>
      <c r="BL170" s="19" t="s">
        <v>218</v>
      </c>
      <c r="BM170" s="230" t="s">
        <v>4284</v>
      </c>
    </row>
    <row r="171" s="2" customFormat="1">
      <c r="A171" s="40"/>
      <c r="B171" s="41"/>
      <c r="C171" s="42"/>
      <c r="D171" s="232" t="s">
        <v>220</v>
      </c>
      <c r="E171" s="42"/>
      <c r="F171" s="233" t="s">
        <v>1691</v>
      </c>
      <c r="G171" s="42"/>
      <c r="H171" s="42"/>
      <c r="I171" s="234"/>
      <c r="J171" s="234"/>
      <c r="K171" s="42"/>
      <c r="L171" s="42"/>
      <c r="M171" s="46"/>
      <c r="N171" s="235"/>
      <c r="O171" s="236"/>
      <c r="P171" s="86"/>
      <c r="Q171" s="86"/>
      <c r="R171" s="86"/>
      <c r="S171" s="86"/>
      <c r="T171" s="86"/>
      <c r="U171" s="86"/>
      <c r="V171" s="86"/>
      <c r="W171" s="86"/>
      <c r="X171" s="87"/>
      <c r="Y171" s="40"/>
      <c r="Z171" s="40"/>
      <c r="AA171" s="40"/>
      <c r="AB171" s="40"/>
      <c r="AC171" s="40"/>
      <c r="AD171" s="40"/>
      <c r="AE171" s="40"/>
      <c r="AT171" s="19" t="s">
        <v>220</v>
      </c>
      <c r="AU171" s="19" t="s">
        <v>229</v>
      </c>
    </row>
    <row r="172" s="2" customFormat="1" ht="24.15" customHeight="1">
      <c r="A172" s="40"/>
      <c r="B172" s="41"/>
      <c r="C172" s="218" t="s">
        <v>423</v>
      </c>
      <c r="D172" s="218" t="s">
        <v>213</v>
      </c>
      <c r="E172" s="219" t="s">
        <v>4285</v>
      </c>
      <c r="F172" s="220" t="s">
        <v>1694</v>
      </c>
      <c r="G172" s="221" t="s">
        <v>688</v>
      </c>
      <c r="H172" s="222">
        <v>1</v>
      </c>
      <c r="I172" s="223"/>
      <c r="J172" s="223"/>
      <c r="K172" s="224">
        <f>ROUND(P172*H172,2)</f>
        <v>0</v>
      </c>
      <c r="L172" s="220" t="s">
        <v>22</v>
      </c>
      <c r="M172" s="46"/>
      <c r="N172" s="225" t="s">
        <v>22</v>
      </c>
      <c r="O172" s="226" t="s">
        <v>46</v>
      </c>
      <c r="P172" s="227">
        <f>I172+J172</f>
        <v>0</v>
      </c>
      <c r="Q172" s="227">
        <f>ROUND(I172*H172,2)</f>
        <v>0</v>
      </c>
      <c r="R172" s="227">
        <f>ROUND(J172*H172,2)</f>
        <v>0</v>
      </c>
      <c r="S172" s="86"/>
      <c r="T172" s="228">
        <f>S172*H172</f>
        <v>0</v>
      </c>
      <c r="U172" s="228">
        <v>0</v>
      </c>
      <c r="V172" s="228">
        <f>U172*H172</f>
        <v>0</v>
      </c>
      <c r="W172" s="228">
        <v>0</v>
      </c>
      <c r="X172" s="229">
        <f>W172*H172</f>
        <v>0</v>
      </c>
      <c r="Y172" s="40"/>
      <c r="Z172" s="40"/>
      <c r="AA172" s="40"/>
      <c r="AB172" s="40"/>
      <c r="AC172" s="40"/>
      <c r="AD172" s="40"/>
      <c r="AE172" s="40"/>
      <c r="AR172" s="230" t="s">
        <v>218</v>
      </c>
      <c r="AT172" s="230" t="s">
        <v>213</v>
      </c>
      <c r="AU172" s="230" t="s">
        <v>229</v>
      </c>
      <c r="AY172" s="19" t="s">
        <v>211</v>
      </c>
      <c r="BE172" s="231">
        <f>IF(O172="základní",K172,0)</f>
        <v>0</v>
      </c>
      <c r="BF172" s="231">
        <f>IF(O172="snížená",K172,0)</f>
        <v>0</v>
      </c>
      <c r="BG172" s="231">
        <f>IF(O172="zákl. přenesená",K172,0)</f>
        <v>0</v>
      </c>
      <c r="BH172" s="231">
        <f>IF(O172="sníž. přenesená",K172,0)</f>
        <v>0</v>
      </c>
      <c r="BI172" s="231">
        <f>IF(O172="nulová",K172,0)</f>
        <v>0</v>
      </c>
      <c r="BJ172" s="19" t="s">
        <v>84</v>
      </c>
      <c r="BK172" s="231">
        <f>ROUND(P172*H172,2)</f>
        <v>0</v>
      </c>
      <c r="BL172" s="19" t="s">
        <v>218</v>
      </c>
      <c r="BM172" s="230" t="s">
        <v>4286</v>
      </c>
    </row>
    <row r="173" s="2" customFormat="1">
      <c r="A173" s="40"/>
      <c r="B173" s="41"/>
      <c r="C173" s="42"/>
      <c r="D173" s="232" t="s">
        <v>220</v>
      </c>
      <c r="E173" s="42"/>
      <c r="F173" s="233" t="s">
        <v>1694</v>
      </c>
      <c r="G173" s="42"/>
      <c r="H173" s="42"/>
      <c r="I173" s="234"/>
      <c r="J173" s="234"/>
      <c r="K173" s="42"/>
      <c r="L173" s="42"/>
      <c r="M173" s="46"/>
      <c r="N173" s="235"/>
      <c r="O173" s="236"/>
      <c r="P173" s="86"/>
      <c r="Q173" s="86"/>
      <c r="R173" s="86"/>
      <c r="S173" s="86"/>
      <c r="T173" s="86"/>
      <c r="U173" s="86"/>
      <c r="V173" s="86"/>
      <c r="W173" s="86"/>
      <c r="X173" s="87"/>
      <c r="Y173" s="40"/>
      <c r="Z173" s="40"/>
      <c r="AA173" s="40"/>
      <c r="AB173" s="40"/>
      <c r="AC173" s="40"/>
      <c r="AD173" s="40"/>
      <c r="AE173" s="40"/>
      <c r="AT173" s="19" t="s">
        <v>220</v>
      </c>
      <c r="AU173" s="19" t="s">
        <v>229</v>
      </c>
    </row>
    <row r="174" s="2" customFormat="1" ht="16.5" customHeight="1">
      <c r="A174" s="40"/>
      <c r="B174" s="41"/>
      <c r="C174" s="218" t="s">
        <v>429</v>
      </c>
      <c r="D174" s="218" t="s">
        <v>213</v>
      </c>
      <c r="E174" s="219" t="s">
        <v>4287</v>
      </c>
      <c r="F174" s="220" t="s">
        <v>1697</v>
      </c>
      <c r="G174" s="221" t="s">
        <v>688</v>
      </c>
      <c r="H174" s="222">
        <v>1</v>
      </c>
      <c r="I174" s="223"/>
      <c r="J174" s="223"/>
      <c r="K174" s="224">
        <f>ROUND(P174*H174,2)</f>
        <v>0</v>
      </c>
      <c r="L174" s="220" t="s">
        <v>22</v>
      </c>
      <c r="M174" s="46"/>
      <c r="N174" s="225" t="s">
        <v>22</v>
      </c>
      <c r="O174" s="226" t="s">
        <v>46</v>
      </c>
      <c r="P174" s="227">
        <f>I174+J174</f>
        <v>0</v>
      </c>
      <c r="Q174" s="227">
        <f>ROUND(I174*H174,2)</f>
        <v>0</v>
      </c>
      <c r="R174" s="227">
        <f>ROUND(J174*H174,2)</f>
        <v>0</v>
      </c>
      <c r="S174" s="86"/>
      <c r="T174" s="228">
        <f>S174*H174</f>
        <v>0</v>
      </c>
      <c r="U174" s="228">
        <v>0</v>
      </c>
      <c r="V174" s="228">
        <f>U174*H174</f>
        <v>0</v>
      </c>
      <c r="W174" s="228">
        <v>0</v>
      </c>
      <c r="X174" s="229">
        <f>W174*H174</f>
        <v>0</v>
      </c>
      <c r="Y174" s="40"/>
      <c r="Z174" s="40"/>
      <c r="AA174" s="40"/>
      <c r="AB174" s="40"/>
      <c r="AC174" s="40"/>
      <c r="AD174" s="40"/>
      <c r="AE174" s="40"/>
      <c r="AR174" s="230" t="s">
        <v>218</v>
      </c>
      <c r="AT174" s="230" t="s">
        <v>213</v>
      </c>
      <c r="AU174" s="230" t="s">
        <v>229</v>
      </c>
      <c r="AY174" s="19" t="s">
        <v>211</v>
      </c>
      <c r="BE174" s="231">
        <f>IF(O174="základní",K174,0)</f>
        <v>0</v>
      </c>
      <c r="BF174" s="231">
        <f>IF(O174="snížená",K174,0)</f>
        <v>0</v>
      </c>
      <c r="BG174" s="231">
        <f>IF(O174="zákl. přenesená",K174,0)</f>
        <v>0</v>
      </c>
      <c r="BH174" s="231">
        <f>IF(O174="sníž. přenesená",K174,0)</f>
        <v>0</v>
      </c>
      <c r="BI174" s="231">
        <f>IF(O174="nulová",K174,0)</f>
        <v>0</v>
      </c>
      <c r="BJ174" s="19" t="s">
        <v>84</v>
      </c>
      <c r="BK174" s="231">
        <f>ROUND(P174*H174,2)</f>
        <v>0</v>
      </c>
      <c r="BL174" s="19" t="s">
        <v>218</v>
      </c>
      <c r="BM174" s="230" t="s">
        <v>4288</v>
      </c>
    </row>
    <row r="175" s="2" customFormat="1">
      <c r="A175" s="40"/>
      <c r="B175" s="41"/>
      <c r="C175" s="42"/>
      <c r="D175" s="232" t="s">
        <v>220</v>
      </c>
      <c r="E175" s="42"/>
      <c r="F175" s="233" t="s">
        <v>1697</v>
      </c>
      <c r="G175" s="42"/>
      <c r="H175" s="42"/>
      <c r="I175" s="234"/>
      <c r="J175" s="234"/>
      <c r="K175" s="42"/>
      <c r="L175" s="42"/>
      <c r="M175" s="46"/>
      <c r="N175" s="235"/>
      <c r="O175" s="236"/>
      <c r="P175" s="86"/>
      <c r="Q175" s="86"/>
      <c r="R175" s="86"/>
      <c r="S175" s="86"/>
      <c r="T175" s="86"/>
      <c r="U175" s="86"/>
      <c r="V175" s="86"/>
      <c r="W175" s="86"/>
      <c r="X175" s="87"/>
      <c r="Y175" s="40"/>
      <c r="Z175" s="40"/>
      <c r="AA175" s="40"/>
      <c r="AB175" s="40"/>
      <c r="AC175" s="40"/>
      <c r="AD175" s="40"/>
      <c r="AE175" s="40"/>
      <c r="AT175" s="19" t="s">
        <v>220</v>
      </c>
      <c r="AU175" s="19" t="s">
        <v>229</v>
      </c>
    </row>
    <row r="176" s="2" customFormat="1" ht="16.5" customHeight="1">
      <c r="A176" s="40"/>
      <c r="B176" s="41"/>
      <c r="C176" s="218" t="s">
        <v>436</v>
      </c>
      <c r="D176" s="218" t="s">
        <v>213</v>
      </c>
      <c r="E176" s="219" t="s">
        <v>4289</v>
      </c>
      <c r="F176" s="220" t="s">
        <v>1700</v>
      </c>
      <c r="G176" s="221" t="s">
        <v>266</v>
      </c>
      <c r="H176" s="222">
        <v>1</v>
      </c>
      <c r="I176" s="223"/>
      <c r="J176" s="223"/>
      <c r="K176" s="224">
        <f>ROUND(P176*H176,2)</f>
        <v>0</v>
      </c>
      <c r="L176" s="220" t="s">
        <v>22</v>
      </c>
      <c r="M176" s="46"/>
      <c r="N176" s="225" t="s">
        <v>22</v>
      </c>
      <c r="O176" s="226" t="s">
        <v>46</v>
      </c>
      <c r="P176" s="227">
        <f>I176+J176</f>
        <v>0</v>
      </c>
      <c r="Q176" s="227">
        <f>ROUND(I176*H176,2)</f>
        <v>0</v>
      </c>
      <c r="R176" s="227">
        <f>ROUND(J176*H176,2)</f>
        <v>0</v>
      </c>
      <c r="S176" s="86"/>
      <c r="T176" s="228">
        <f>S176*H176</f>
        <v>0</v>
      </c>
      <c r="U176" s="228">
        <v>0</v>
      </c>
      <c r="V176" s="228">
        <f>U176*H176</f>
        <v>0</v>
      </c>
      <c r="W176" s="228">
        <v>0</v>
      </c>
      <c r="X176" s="229">
        <f>W176*H176</f>
        <v>0</v>
      </c>
      <c r="Y176" s="40"/>
      <c r="Z176" s="40"/>
      <c r="AA176" s="40"/>
      <c r="AB176" s="40"/>
      <c r="AC176" s="40"/>
      <c r="AD176" s="40"/>
      <c r="AE176" s="40"/>
      <c r="AR176" s="230" t="s">
        <v>218</v>
      </c>
      <c r="AT176" s="230" t="s">
        <v>213</v>
      </c>
      <c r="AU176" s="230" t="s">
        <v>229</v>
      </c>
      <c r="AY176" s="19" t="s">
        <v>211</v>
      </c>
      <c r="BE176" s="231">
        <f>IF(O176="základní",K176,0)</f>
        <v>0</v>
      </c>
      <c r="BF176" s="231">
        <f>IF(O176="snížená",K176,0)</f>
        <v>0</v>
      </c>
      <c r="BG176" s="231">
        <f>IF(O176="zákl. přenesená",K176,0)</f>
        <v>0</v>
      </c>
      <c r="BH176" s="231">
        <f>IF(O176="sníž. přenesená",K176,0)</f>
        <v>0</v>
      </c>
      <c r="BI176" s="231">
        <f>IF(O176="nulová",K176,0)</f>
        <v>0</v>
      </c>
      <c r="BJ176" s="19" t="s">
        <v>84</v>
      </c>
      <c r="BK176" s="231">
        <f>ROUND(P176*H176,2)</f>
        <v>0</v>
      </c>
      <c r="BL176" s="19" t="s">
        <v>218</v>
      </c>
      <c r="BM176" s="230" t="s">
        <v>4290</v>
      </c>
    </row>
    <row r="177" s="2" customFormat="1">
      <c r="A177" s="40"/>
      <c r="B177" s="41"/>
      <c r="C177" s="42"/>
      <c r="D177" s="232" t="s">
        <v>220</v>
      </c>
      <c r="E177" s="42"/>
      <c r="F177" s="233" t="s">
        <v>1700</v>
      </c>
      <c r="G177" s="42"/>
      <c r="H177" s="42"/>
      <c r="I177" s="234"/>
      <c r="J177" s="234"/>
      <c r="K177" s="42"/>
      <c r="L177" s="42"/>
      <c r="M177" s="46"/>
      <c r="N177" s="283"/>
      <c r="O177" s="284"/>
      <c r="P177" s="285"/>
      <c r="Q177" s="285"/>
      <c r="R177" s="285"/>
      <c r="S177" s="285"/>
      <c r="T177" s="285"/>
      <c r="U177" s="285"/>
      <c r="V177" s="285"/>
      <c r="W177" s="285"/>
      <c r="X177" s="286"/>
      <c r="Y177" s="40"/>
      <c r="Z177" s="40"/>
      <c r="AA177" s="40"/>
      <c r="AB177" s="40"/>
      <c r="AC177" s="40"/>
      <c r="AD177" s="40"/>
      <c r="AE177" s="40"/>
      <c r="AT177" s="19" t="s">
        <v>220</v>
      </c>
      <c r="AU177" s="19" t="s">
        <v>229</v>
      </c>
    </row>
    <row r="178" s="2" customFormat="1" ht="6.96" customHeight="1">
      <c r="A178" s="40"/>
      <c r="B178" s="61"/>
      <c r="C178" s="62"/>
      <c r="D178" s="62"/>
      <c r="E178" s="62"/>
      <c r="F178" s="62"/>
      <c r="G178" s="62"/>
      <c r="H178" s="62"/>
      <c r="I178" s="62"/>
      <c r="J178" s="62"/>
      <c r="K178" s="62"/>
      <c r="L178" s="62"/>
      <c r="M178" s="46"/>
      <c r="N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uIINkxtysIHLSG8Lvv1K1+Oic/+dF6FDEMDjHDzoVocEHTK2/RFJ8TJ847bLzcsWcl0Sj5tXFuB2NEjQHpFk0A==" hashValue="puo+ctQsrihqZSIEmuY1gMvAu8pJpmK6d1L1/NGThxlTFJkOTn3OnShs5W0+ctaxXosJJOhVlHvQCUUYbNvlsQ==" algorithmName="SHA-512" password="CC35"/>
  <autoFilter ref="C93:L177"/>
  <mergeCells count="12">
    <mergeCell ref="E7:H7"/>
    <mergeCell ref="E9:H9"/>
    <mergeCell ref="E11:H11"/>
    <mergeCell ref="E20:H20"/>
    <mergeCell ref="E29:H29"/>
    <mergeCell ref="E52:H52"/>
    <mergeCell ref="E54:H54"/>
    <mergeCell ref="E56:H56"/>
    <mergeCell ref="E82:H82"/>
    <mergeCell ref="E84:H84"/>
    <mergeCell ref="E86:H86"/>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145</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4291</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4292</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ROUND(K103,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ROUND((SUM(BE103:BE494)),  2)</f>
        <v>0</v>
      </c>
      <c r="G37" s="40"/>
      <c r="H37" s="40"/>
      <c r="I37" s="161">
        <v>0.20999999999999999</v>
      </c>
      <c r="J37" s="40"/>
      <c r="K37" s="156">
        <f>ROUND(((SUM(BE103:BE494))*I37),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ROUND((SUM(BF103:BF494)),  2)</f>
        <v>0</v>
      </c>
      <c r="G38" s="40"/>
      <c r="H38" s="40"/>
      <c r="I38" s="161">
        <v>0.14999999999999999</v>
      </c>
      <c r="J38" s="40"/>
      <c r="K38" s="156">
        <f>ROUND(((SUM(BF103:BF494))*I38),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ROUND((SUM(BG103:BG494)),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ROUND((SUM(BH103:BH494)),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ROUND((SUM(BI103:BI494)),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4291</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01 - stavební část 2.NP</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Q103</f>
        <v>0</v>
      </c>
      <c r="J65" s="104">
        <f>R103</f>
        <v>0</v>
      </c>
      <c r="K65" s="104">
        <f>K103</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Q104</f>
        <v>0</v>
      </c>
      <c r="J66" s="182">
        <f>R104</f>
        <v>0</v>
      </c>
      <c r="K66" s="182">
        <f>K104</f>
        <v>0</v>
      </c>
      <c r="L66" s="179"/>
      <c r="M66" s="183"/>
      <c r="S66" s="9"/>
      <c r="T66" s="9"/>
      <c r="U66" s="9"/>
      <c r="V66" s="9"/>
      <c r="W66" s="9"/>
      <c r="X66" s="9"/>
      <c r="Y66" s="9"/>
      <c r="Z66" s="9"/>
      <c r="AA66" s="9"/>
      <c r="AB66" s="9"/>
      <c r="AC66" s="9"/>
      <c r="AD66" s="9"/>
      <c r="AE66" s="9"/>
    </row>
    <row r="67" s="10" customFormat="1" ht="19.92" customHeight="1">
      <c r="A67" s="10"/>
      <c r="B67" s="184"/>
      <c r="C67" s="129"/>
      <c r="D67" s="185" t="s">
        <v>179</v>
      </c>
      <c r="E67" s="186"/>
      <c r="F67" s="186"/>
      <c r="G67" s="186"/>
      <c r="H67" s="186"/>
      <c r="I67" s="187">
        <f>Q105</f>
        <v>0</v>
      </c>
      <c r="J67" s="187">
        <f>R105</f>
        <v>0</v>
      </c>
      <c r="K67" s="187">
        <f>K105</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181</v>
      </c>
      <c r="E68" s="186"/>
      <c r="F68" s="186"/>
      <c r="G68" s="186"/>
      <c r="H68" s="186"/>
      <c r="I68" s="187">
        <f>Q120</f>
        <v>0</v>
      </c>
      <c r="J68" s="187">
        <f>R120</f>
        <v>0</v>
      </c>
      <c r="K68" s="187">
        <f>K120</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182</v>
      </c>
      <c r="E69" s="186"/>
      <c r="F69" s="186"/>
      <c r="G69" s="186"/>
      <c r="H69" s="186"/>
      <c r="I69" s="187">
        <f>Q201</f>
        <v>0</v>
      </c>
      <c r="J69" s="187">
        <f>R201</f>
        <v>0</v>
      </c>
      <c r="K69" s="187">
        <f>K201</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183</v>
      </c>
      <c r="E70" s="186"/>
      <c r="F70" s="186"/>
      <c r="G70" s="186"/>
      <c r="H70" s="186"/>
      <c r="I70" s="187">
        <f>Q264</f>
        <v>0</v>
      </c>
      <c r="J70" s="187">
        <f>R264</f>
        <v>0</v>
      </c>
      <c r="K70" s="187">
        <f>K264</f>
        <v>0</v>
      </c>
      <c r="L70" s="129"/>
      <c r="M70" s="188"/>
      <c r="S70" s="10"/>
      <c r="T70" s="10"/>
      <c r="U70" s="10"/>
      <c r="V70" s="10"/>
      <c r="W70" s="10"/>
      <c r="X70" s="10"/>
      <c r="Y70" s="10"/>
      <c r="Z70" s="10"/>
      <c r="AA70" s="10"/>
      <c r="AB70" s="10"/>
      <c r="AC70" s="10"/>
      <c r="AD70" s="10"/>
      <c r="AE70" s="10"/>
    </row>
    <row r="71" s="10" customFormat="1" ht="19.92" customHeight="1">
      <c r="A71" s="10"/>
      <c r="B71" s="184"/>
      <c r="C71" s="129"/>
      <c r="D71" s="185" t="s">
        <v>184</v>
      </c>
      <c r="E71" s="186"/>
      <c r="F71" s="186"/>
      <c r="G71" s="186"/>
      <c r="H71" s="186"/>
      <c r="I71" s="187">
        <f>Q286</f>
        <v>0</v>
      </c>
      <c r="J71" s="187">
        <f>R286</f>
        <v>0</v>
      </c>
      <c r="K71" s="187">
        <f>K286</f>
        <v>0</v>
      </c>
      <c r="L71" s="129"/>
      <c r="M71" s="188"/>
      <c r="S71" s="10"/>
      <c r="T71" s="10"/>
      <c r="U71" s="10"/>
      <c r="V71" s="10"/>
      <c r="W71" s="10"/>
      <c r="X71" s="10"/>
      <c r="Y71" s="10"/>
      <c r="Z71" s="10"/>
      <c r="AA71" s="10"/>
      <c r="AB71" s="10"/>
      <c r="AC71" s="10"/>
      <c r="AD71" s="10"/>
      <c r="AE71" s="10"/>
    </row>
    <row r="72" s="9" customFormat="1" ht="24.96" customHeight="1">
      <c r="A72" s="9"/>
      <c r="B72" s="178"/>
      <c r="C72" s="179"/>
      <c r="D72" s="180" t="s">
        <v>185</v>
      </c>
      <c r="E72" s="181"/>
      <c r="F72" s="181"/>
      <c r="G72" s="181"/>
      <c r="H72" s="181"/>
      <c r="I72" s="182">
        <f>Q289</f>
        <v>0</v>
      </c>
      <c r="J72" s="182">
        <f>R289</f>
        <v>0</v>
      </c>
      <c r="K72" s="182">
        <f>K289</f>
        <v>0</v>
      </c>
      <c r="L72" s="179"/>
      <c r="M72" s="183"/>
      <c r="S72" s="9"/>
      <c r="T72" s="9"/>
      <c r="U72" s="9"/>
      <c r="V72" s="9"/>
      <c r="W72" s="9"/>
      <c r="X72" s="9"/>
      <c r="Y72" s="9"/>
      <c r="Z72" s="9"/>
      <c r="AA72" s="9"/>
      <c r="AB72" s="9"/>
      <c r="AC72" s="9"/>
      <c r="AD72" s="9"/>
      <c r="AE72" s="9"/>
    </row>
    <row r="73" s="10" customFormat="1" ht="19.92" customHeight="1">
      <c r="A73" s="10"/>
      <c r="B73" s="184"/>
      <c r="C73" s="129"/>
      <c r="D73" s="185" t="s">
        <v>3242</v>
      </c>
      <c r="E73" s="186"/>
      <c r="F73" s="186"/>
      <c r="G73" s="186"/>
      <c r="H73" s="186"/>
      <c r="I73" s="187">
        <f>Q290</f>
        <v>0</v>
      </c>
      <c r="J73" s="187">
        <f>R290</f>
        <v>0</v>
      </c>
      <c r="K73" s="187">
        <f>K290</f>
        <v>0</v>
      </c>
      <c r="L73" s="129"/>
      <c r="M73" s="188"/>
      <c r="S73" s="10"/>
      <c r="T73" s="10"/>
      <c r="U73" s="10"/>
      <c r="V73" s="10"/>
      <c r="W73" s="10"/>
      <c r="X73" s="10"/>
      <c r="Y73" s="10"/>
      <c r="Z73" s="10"/>
      <c r="AA73" s="10"/>
      <c r="AB73" s="10"/>
      <c r="AC73" s="10"/>
      <c r="AD73" s="10"/>
      <c r="AE73" s="10"/>
    </row>
    <row r="74" s="10" customFormat="1" ht="19.92" customHeight="1">
      <c r="A74" s="10"/>
      <c r="B74" s="184"/>
      <c r="C74" s="129"/>
      <c r="D74" s="185" t="s">
        <v>758</v>
      </c>
      <c r="E74" s="186"/>
      <c r="F74" s="186"/>
      <c r="G74" s="186"/>
      <c r="H74" s="186"/>
      <c r="I74" s="187">
        <f>Q316</f>
        <v>0</v>
      </c>
      <c r="J74" s="187">
        <f>R316</f>
        <v>0</v>
      </c>
      <c r="K74" s="187">
        <f>K316</f>
        <v>0</v>
      </c>
      <c r="L74" s="129"/>
      <c r="M74" s="188"/>
      <c r="S74" s="10"/>
      <c r="T74" s="10"/>
      <c r="U74" s="10"/>
      <c r="V74" s="10"/>
      <c r="W74" s="10"/>
      <c r="X74" s="10"/>
      <c r="Y74" s="10"/>
      <c r="Z74" s="10"/>
      <c r="AA74" s="10"/>
      <c r="AB74" s="10"/>
      <c r="AC74" s="10"/>
      <c r="AD74" s="10"/>
      <c r="AE74" s="10"/>
    </row>
    <row r="75" s="10" customFormat="1" ht="19.92" customHeight="1">
      <c r="A75" s="10"/>
      <c r="B75" s="184"/>
      <c r="C75" s="129"/>
      <c r="D75" s="185" t="s">
        <v>188</v>
      </c>
      <c r="E75" s="186"/>
      <c r="F75" s="186"/>
      <c r="G75" s="186"/>
      <c r="H75" s="186"/>
      <c r="I75" s="187">
        <f>Q338</f>
        <v>0</v>
      </c>
      <c r="J75" s="187">
        <f>R338</f>
        <v>0</v>
      </c>
      <c r="K75" s="187">
        <f>K338</f>
        <v>0</v>
      </c>
      <c r="L75" s="129"/>
      <c r="M75" s="188"/>
      <c r="S75" s="10"/>
      <c r="T75" s="10"/>
      <c r="U75" s="10"/>
      <c r="V75" s="10"/>
      <c r="W75" s="10"/>
      <c r="X75" s="10"/>
      <c r="Y75" s="10"/>
      <c r="Z75" s="10"/>
      <c r="AA75" s="10"/>
      <c r="AB75" s="10"/>
      <c r="AC75" s="10"/>
      <c r="AD75" s="10"/>
      <c r="AE75" s="10"/>
    </row>
    <row r="76" s="10" customFormat="1" ht="19.92" customHeight="1">
      <c r="A76" s="10"/>
      <c r="B76" s="184"/>
      <c r="C76" s="129"/>
      <c r="D76" s="185" t="s">
        <v>189</v>
      </c>
      <c r="E76" s="186"/>
      <c r="F76" s="186"/>
      <c r="G76" s="186"/>
      <c r="H76" s="186"/>
      <c r="I76" s="187">
        <f>Q355</f>
        <v>0</v>
      </c>
      <c r="J76" s="187">
        <f>R355</f>
        <v>0</v>
      </c>
      <c r="K76" s="187">
        <f>K355</f>
        <v>0</v>
      </c>
      <c r="L76" s="129"/>
      <c r="M76" s="188"/>
      <c r="S76" s="10"/>
      <c r="T76" s="10"/>
      <c r="U76" s="10"/>
      <c r="V76" s="10"/>
      <c r="W76" s="10"/>
      <c r="X76" s="10"/>
      <c r="Y76" s="10"/>
      <c r="Z76" s="10"/>
      <c r="AA76" s="10"/>
      <c r="AB76" s="10"/>
      <c r="AC76" s="10"/>
      <c r="AD76" s="10"/>
      <c r="AE76" s="10"/>
    </row>
    <row r="77" s="10" customFormat="1" ht="19.92" customHeight="1">
      <c r="A77" s="10"/>
      <c r="B77" s="184"/>
      <c r="C77" s="129"/>
      <c r="D77" s="185" t="s">
        <v>190</v>
      </c>
      <c r="E77" s="186"/>
      <c r="F77" s="186"/>
      <c r="G77" s="186"/>
      <c r="H77" s="186"/>
      <c r="I77" s="187">
        <f>Q418</f>
        <v>0</v>
      </c>
      <c r="J77" s="187">
        <f>R418</f>
        <v>0</v>
      </c>
      <c r="K77" s="187">
        <f>K418</f>
        <v>0</v>
      </c>
      <c r="L77" s="129"/>
      <c r="M77" s="188"/>
      <c r="S77" s="10"/>
      <c r="T77" s="10"/>
      <c r="U77" s="10"/>
      <c r="V77" s="10"/>
      <c r="W77" s="10"/>
      <c r="X77" s="10"/>
      <c r="Y77" s="10"/>
      <c r="Z77" s="10"/>
      <c r="AA77" s="10"/>
      <c r="AB77" s="10"/>
      <c r="AC77" s="10"/>
      <c r="AD77" s="10"/>
      <c r="AE77" s="10"/>
    </row>
    <row r="78" s="10" customFormat="1" ht="19.92" customHeight="1">
      <c r="A78" s="10"/>
      <c r="B78" s="184"/>
      <c r="C78" s="129"/>
      <c r="D78" s="185" t="s">
        <v>759</v>
      </c>
      <c r="E78" s="186"/>
      <c r="F78" s="186"/>
      <c r="G78" s="186"/>
      <c r="H78" s="186"/>
      <c r="I78" s="187">
        <f>Q422</f>
        <v>0</v>
      </c>
      <c r="J78" s="187">
        <f>R422</f>
        <v>0</v>
      </c>
      <c r="K78" s="187">
        <f>K422</f>
        <v>0</v>
      </c>
      <c r="L78" s="129"/>
      <c r="M78" s="188"/>
      <c r="S78" s="10"/>
      <c r="T78" s="10"/>
      <c r="U78" s="10"/>
      <c r="V78" s="10"/>
      <c r="W78" s="10"/>
      <c r="X78" s="10"/>
      <c r="Y78" s="10"/>
      <c r="Z78" s="10"/>
      <c r="AA78" s="10"/>
      <c r="AB78" s="10"/>
      <c r="AC78" s="10"/>
      <c r="AD78" s="10"/>
      <c r="AE78" s="10"/>
    </row>
    <row r="79" s="10" customFormat="1" ht="19.92" customHeight="1">
      <c r="A79" s="10"/>
      <c r="B79" s="184"/>
      <c r="C79" s="129"/>
      <c r="D79" s="185" t="s">
        <v>3244</v>
      </c>
      <c r="E79" s="186"/>
      <c r="F79" s="186"/>
      <c r="G79" s="186"/>
      <c r="H79" s="186"/>
      <c r="I79" s="187">
        <f>Q449</f>
        <v>0</v>
      </c>
      <c r="J79" s="187">
        <f>R449</f>
        <v>0</v>
      </c>
      <c r="K79" s="187">
        <f>K449</f>
        <v>0</v>
      </c>
      <c r="L79" s="129"/>
      <c r="M79" s="188"/>
      <c r="S79" s="10"/>
      <c r="T79" s="10"/>
      <c r="U79" s="10"/>
      <c r="V79" s="10"/>
      <c r="W79" s="10"/>
      <c r="X79" s="10"/>
      <c r="Y79" s="10"/>
      <c r="Z79" s="10"/>
      <c r="AA79" s="10"/>
      <c r="AB79" s="10"/>
      <c r="AC79" s="10"/>
      <c r="AD79" s="10"/>
      <c r="AE79" s="10"/>
    </row>
    <row r="80" s="10" customFormat="1" ht="19.92" customHeight="1">
      <c r="A80" s="10"/>
      <c r="B80" s="184"/>
      <c r="C80" s="129"/>
      <c r="D80" s="185" t="s">
        <v>761</v>
      </c>
      <c r="E80" s="186"/>
      <c r="F80" s="186"/>
      <c r="G80" s="186"/>
      <c r="H80" s="186"/>
      <c r="I80" s="187">
        <f>Q476</f>
        <v>0</v>
      </c>
      <c r="J80" s="187">
        <f>R476</f>
        <v>0</v>
      </c>
      <c r="K80" s="187">
        <f>K476</f>
        <v>0</v>
      </c>
      <c r="L80" s="129"/>
      <c r="M80" s="188"/>
      <c r="S80" s="10"/>
      <c r="T80" s="10"/>
      <c r="U80" s="10"/>
      <c r="V80" s="10"/>
      <c r="W80" s="10"/>
      <c r="X80" s="10"/>
      <c r="Y80" s="10"/>
      <c r="Z80" s="10"/>
      <c r="AA80" s="10"/>
      <c r="AB80" s="10"/>
      <c r="AC80" s="10"/>
      <c r="AD80" s="10"/>
      <c r="AE80" s="10"/>
    </row>
    <row r="81" s="9" customFormat="1" ht="24.96" customHeight="1">
      <c r="A81" s="9"/>
      <c r="B81" s="178"/>
      <c r="C81" s="179"/>
      <c r="D81" s="180" t="s">
        <v>191</v>
      </c>
      <c r="E81" s="181"/>
      <c r="F81" s="181"/>
      <c r="G81" s="181"/>
      <c r="H81" s="181"/>
      <c r="I81" s="182">
        <f>Q484</f>
        <v>0</v>
      </c>
      <c r="J81" s="182">
        <f>R484</f>
        <v>0</v>
      </c>
      <c r="K81" s="182">
        <f>K484</f>
        <v>0</v>
      </c>
      <c r="L81" s="179"/>
      <c r="M81" s="183"/>
      <c r="S81" s="9"/>
      <c r="T81" s="9"/>
      <c r="U81" s="9"/>
      <c r="V81" s="9"/>
      <c r="W81" s="9"/>
      <c r="X81" s="9"/>
      <c r="Y81" s="9"/>
      <c r="Z81" s="9"/>
      <c r="AA81" s="9"/>
      <c r="AB81" s="9"/>
      <c r="AC81" s="9"/>
      <c r="AD81" s="9"/>
      <c r="AE81" s="9"/>
    </row>
    <row r="82" s="2" customFormat="1" ht="21.84" customHeight="1">
      <c r="A82" s="40"/>
      <c r="B82" s="41"/>
      <c r="C82" s="42"/>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62"/>
      <c r="M83" s="148"/>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64"/>
      <c r="M87" s="148"/>
      <c r="S87" s="40"/>
      <c r="T87" s="40"/>
      <c r="U87" s="40"/>
      <c r="V87" s="40"/>
      <c r="W87" s="40"/>
      <c r="X87" s="40"/>
      <c r="Y87" s="40"/>
      <c r="Z87" s="40"/>
      <c r="AA87" s="40"/>
      <c r="AB87" s="40"/>
      <c r="AC87" s="40"/>
      <c r="AD87" s="40"/>
      <c r="AE87" s="40"/>
    </row>
    <row r="88" s="2" customFormat="1" ht="24.96" customHeight="1">
      <c r="A88" s="40"/>
      <c r="B88" s="41"/>
      <c r="C88" s="25" t="s">
        <v>192</v>
      </c>
      <c r="D88" s="42"/>
      <c r="E88" s="42"/>
      <c r="F88" s="42"/>
      <c r="G88" s="42"/>
      <c r="H88" s="42"/>
      <c r="I88" s="42"/>
      <c r="J88" s="42"/>
      <c r="K88" s="42"/>
      <c r="L88" s="42"/>
      <c r="M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42"/>
      <c r="M89" s="148"/>
      <c r="S89" s="40"/>
      <c r="T89" s="40"/>
      <c r="U89" s="40"/>
      <c r="V89" s="40"/>
      <c r="W89" s="40"/>
      <c r="X89" s="40"/>
      <c r="Y89" s="40"/>
      <c r="Z89" s="40"/>
      <c r="AA89" s="40"/>
      <c r="AB89" s="40"/>
      <c r="AC89" s="40"/>
      <c r="AD89" s="40"/>
      <c r="AE89" s="40"/>
    </row>
    <row r="90" s="2" customFormat="1" ht="12" customHeight="1">
      <c r="A90" s="40"/>
      <c r="B90" s="41"/>
      <c r="C90" s="34" t="s">
        <v>17</v>
      </c>
      <c r="D90" s="42"/>
      <c r="E90" s="42"/>
      <c r="F90" s="42"/>
      <c r="G90" s="42"/>
      <c r="H90" s="42"/>
      <c r="I90" s="42"/>
      <c r="J90" s="42"/>
      <c r="K90" s="42"/>
      <c r="L90" s="42"/>
      <c r="M90" s="148"/>
      <c r="S90" s="40"/>
      <c r="T90" s="40"/>
      <c r="U90" s="40"/>
      <c r="V90" s="40"/>
      <c r="W90" s="40"/>
      <c r="X90" s="40"/>
      <c r="Y90" s="40"/>
      <c r="Z90" s="40"/>
      <c r="AA90" s="40"/>
      <c r="AB90" s="40"/>
      <c r="AC90" s="40"/>
      <c r="AD90" s="40"/>
      <c r="AE90" s="40"/>
    </row>
    <row r="91" s="2" customFormat="1" ht="16.5" customHeight="1">
      <c r="A91" s="40"/>
      <c r="B91" s="41"/>
      <c r="C91" s="42"/>
      <c r="D91" s="42"/>
      <c r="E91" s="173" t="str">
        <f>E7</f>
        <v>Stavební úpravy pro bezbariérovost objektu ZŠ Liberec, U školy, Liberec</v>
      </c>
      <c r="F91" s="34"/>
      <c r="G91" s="34"/>
      <c r="H91" s="34"/>
      <c r="I91" s="42"/>
      <c r="J91" s="42"/>
      <c r="K91" s="42"/>
      <c r="L91" s="42"/>
      <c r="M91" s="148"/>
      <c r="S91" s="40"/>
      <c r="T91" s="40"/>
      <c r="U91" s="40"/>
      <c r="V91" s="40"/>
      <c r="W91" s="40"/>
      <c r="X91" s="40"/>
      <c r="Y91" s="40"/>
      <c r="Z91" s="40"/>
      <c r="AA91" s="40"/>
      <c r="AB91" s="40"/>
      <c r="AC91" s="40"/>
      <c r="AD91" s="40"/>
      <c r="AE91" s="40"/>
    </row>
    <row r="92" s="1" customFormat="1" ht="12" customHeight="1">
      <c r="B92" s="23"/>
      <c r="C92" s="34" t="s">
        <v>164</v>
      </c>
      <c r="D92" s="24"/>
      <c r="E92" s="24"/>
      <c r="F92" s="24"/>
      <c r="G92" s="24"/>
      <c r="H92" s="24"/>
      <c r="I92" s="24"/>
      <c r="J92" s="24"/>
      <c r="K92" s="24"/>
      <c r="L92" s="24"/>
      <c r="M92" s="22"/>
    </row>
    <row r="93" s="2" customFormat="1" ht="16.5" customHeight="1">
      <c r="A93" s="40"/>
      <c r="B93" s="41"/>
      <c r="C93" s="42"/>
      <c r="D93" s="42"/>
      <c r="E93" s="173" t="s">
        <v>4291</v>
      </c>
      <c r="F93" s="42"/>
      <c r="G93" s="42"/>
      <c r="H93" s="42"/>
      <c r="I93" s="42"/>
      <c r="J93" s="42"/>
      <c r="K93" s="42"/>
      <c r="L93" s="42"/>
      <c r="M93" s="148"/>
      <c r="S93" s="40"/>
      <c r="T93" s="40"/>
      <c r="U93" s="40"/>
      <c r="V93" s="40"/>
      <c r="W93" s="40"/>
      <c r="X93" s="40"/>
      <c r="Y93" s="40"/>
      <c r="Z93" s="40"/>
      <c r="AA93" s="40"/>
      <c r="AB93" s="40"/>
      <c r="AC93" s="40"/>
      <c r="AD93" s="40"/>
      <c r="AE93" s="40"/>
    </row>
    <row r="94" s="2" customFormat="1" ht="12" customHeight="1">
      <c r="A94" s="40"/>
      <c r="B94" s="41"/>
      <c r="C94" s="34" t="s">
        <v>166</v>
      </c>
      <c r="D94" s="42"/>
      <c r="E94" s="42"/>
      <c r="F94" s="42"/>
      <c r="G94" s="42"/>
      <c r="H94" s="42"/>
      <c r="I94" s="42"/>
      <c r="J94" s="42"/>
      <c r="K94" s="42"/>
      <c r="L94" s="42"/>
      <c r="M94" s="148"/>
      <c r="S94" s="40"/>
      <c r="T94" s="40"/>
      <c r="U94" s="40"/>
      <c r="V94" s="40"/>
      <c r="W94" s="40"/>
      <c r="X94" s="40"/>
      <c r="Y94" s="40"/>
      <c r="Z94" s="40"/>
      <c r="AA94" s="40"/>
      <c r="AB94" s="40"/>
      <c r="AC94" s="40"/>
      <c r="AD94" s="40"/>
      <c r="AE94" s="40"/>
    </row>
    <row r="95" s="2" customFormat="1" ht="16.5" customHeight="1">
      <c r="A95" s="40"/>
      <c r="B95" s="41"/>
      <c r="C95" s="42"/>
      <c r="D95" s="42"/>
      <c r="E95" s="71" t="str">
        <f>E11</f>
        <v>01 - stavební část 2.NP</v>
      </c>
      <c r="F95" s="42"/>
      <c r="G95" s="42"/>
      <c r="H95" s="42"/>
      <c r="I95" s="42"/>
      <c r="J95" s="42"/>
      <c r="K95" s="42"/>
      <c r="L95" s="42"/>
      <c r="M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42"/>
      <c r="M96" s="148"/>
      <c r="S96" s="40"/>
      <c r="T96" s="40"/>
      <c r="U96" s="40"/>
      <c r="V96" s="40"/>
      <c r="W96" s="40"/>
      <c r="X96" s="40"/>
      <c r="Y96" s="40"/>
      <c r="Z96" s="40"/>
      <c r="AA96" s="40"/>
      <c r="AB96" s="40"/>
      <c r="AC96" s="40"/>
      <c r="AD96" s="40"/>
      <c r="AE96" s="40"/>
    </row>
    <row r="97" s="2" customFormat="1" ht="12" customHeight="1">
      <c r="A97" s="40"/>
      <c r="B97" s="41"/>
      <c r="C97" s="34" t="s">
        <v>23</v>
      </c>
      <c r="D97" s="42"/>
      <c r="E97" s="42"/>
      <c r="F97" s="29" t="str">
        <f>F14</f>
        <v>Liberec</v>
      </c>
      <c r="G97" s="42"/>
      <c r="H97" s="42"/>
      <c r="I97" s="34" t="s">
        <v>25</v>
      </c>
      <c r="J97" s="74" t="str">
        <f>IF(J14="","",J14)</f>
        <v>11.2.2022</v>
      </c>
      <c r="K97" s="42"/>
      <c r="L97" s="42"/>
      <c r="M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42"/>
      <c r="M98" s="148"/>
      <c r="S98" s="40"/>
      <c r="T98" s="40"/>
      <c r="U98" s="40"/>
      <c r="V98" s="40"/>
      <c r="W98" s="40"/>
      <c r="X98" s="40"/>
      <c r="Y98" s="40"/>
      <c r="Z98" s="40"/>
      <c r="AA98" s="40"/>
      <c r="AB98" s="40"/>
      <c r="AC98" s="40"/>
      <c r="AD98" s="40"/>
      <c r="AE98" s="40"/>
    </row>
    <row r="99" s="2" customFormat="1" ht="40.05" customHeight="1">
      <c r="A99" s="40"/>
      <c r="B99" s="41"/>
      <c r="C99" s="34" t="s">
        <v>27</v>
      </c>
      <c r="D99" s="42"/>
      <c r="E99" s="42"/>
      <c r="F99" s="29" t="str">
        <f>E17</f>
        <v>Statutární město Liberec</v>
      </c>
      <c r="G99" s="42"/>
      <c r="H99" s="42"/>
      <c r="I99" s="34" t="s">
        <v>34</v>
      </c>
      <c r="J99" s="38" t="str">
        <f>E23</f>
        <v>TRIGLYPH architektonická kancelář s.r.o.</v>
      </c>
      <c r="K99" s="42"/>
      <c r="L99" s="42"/>
      <c r="M99" s="148"/>
      <c r="S99" s="40"/>
      <c r="T99" s="40"/>
      <c r="U99" s="40"/>
      <c r="V99" s="40"/>
      <c r="W99" s="40"/>
      <c r="X99" s="40"/>
      <c r="Y99" s="40"/>
      <c r="Z99" s="40"/>
      <c r="AA99" s="40"/>
      <c r="AB99" s="40"/>
      <c r="AC99" s="40"/>
      <c r="AD99" s="40"/>
      <c r="AE99" s="40"/>
    </row>
    <row r="100" s="2" customFormat="1" ht="15.15" customHeight="1">
      <c r="A100" s="40"/>
      <c r="B100" s="41"/>
      <c r="C100" s="34" t="s">
        <v>32</v>
      </c>
      <c r="D100" s="42"/>
      <c r="E100" s="42"/>
      <c r="F100" s="29" t="str">
        <f>IF(E20="","",E20)</f>
        <v>Vyplň údaj</v>
      </c>
      <c r="G100" s="42"/>
      <c r="H100" s="42"/>
      <c r="I100" s="34" t="s">
        <v>37</v>
      </c>
      <c r="J100" s="38" t="str">
        <f>E26</f>
        <v xml:space="preserve"> </v>
      </c>
      <c r="K100" s="42"/>
      <c r="L100" s="42"/>
      <c r="M100" s="148"/>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42"/>
      <c r="M101" s="148"/>
      <c r="S101" s="40"/>
      <c r="T101" s="40"/>
      <c r="U101" s="40"/>
      <c r="V101" s="40"/>
      <c r="W101" s="40"/>
      <c r="X101" s="40"/>
      <c r="Y101" s="40"/>
      <c r="Z101" s="40"/>
      <c r="AA101" s="40"/>
      <c r="AB101" s="40"/>
      <c r="AC101" s="40"/>
      <c r="AD101" s="40"/>
      <c r="AE101" s="40"/>
    </row>
    <row r="102" s="11" customFormat="1" ht="29.28" customHeight="1">
      <c r="A102" s="189"/>
      <c r="B102" s="190"/>
      <c r="C102" s="191" t="s">
        <v>193</v>
      </c>
      <c r="D102" s="192" t="s">
        <v>60</v>
      </c>
      <c r="E102" s="192" t="s">
        <v>56</v>
      </c>
      <c r="F102" s="192" t="s">
        <v>57</v>
      </c>
      <c r="G102" s="192" t="s">
        <v>194</v>
      </c>
      <c r="H102" s="192" t="s">
        <v>195</v>
      </c>
      <c r="I102" s="192" t="s">
        <v>196</v>
      </c>
      <c r="J102" s="192" t="s">
        <v>197</v>
      </c>
      <c r="K102" s="192" t="s">
        <v>175</v>
      </c>
      <c r="L102" s="193" t="s">
        <v>198</v>
      </c>
      <c r="M102" s="194"/>
      <c r="N102" s="94" t="s">
        <v>22</v>
      </c>
      <c r="O102" s="95" t="s">
        <v>45</v>
      </c>
      <c r="P102" s="95" t="s">
        <v>199</v>
      </c>
      <c r="Q102" s="95" t="s">
        <v>200</v>
      </c>
      <c r="R102" s="95" t="s">
        <v>201</v>
      </c>
      <c r="S102" s="95" t="s">
        <v>202</v>
      </c>
      <c r="T102" s="95" t="s">
        <v>203</v>
      </c>
      <c r="U102" s="95" t="s">
        <v>204</v>
      </c>
      <c r="V102" s="95" t="s">
        <v>205</v>
      </c>
      <c r="W102" s="95" t="s">
        <v>206</v>
      </c>
      <c r="X102" s="96" t="s">
        <v>207</v>
      </c>
      <c r="Y102" s="189"/>
      <c r="Z102" s="189"/>
      <c r="AA102" s="189"/>
      <c r="AB102" s="189"/>
      <c r="AC102" s="189"/>
      <c r="AD102" s="189"/>
      <c r="AE102" s="189"/>
    </row>
    <row r="103" s="2" customFormat="1" ht="22.8" customHeight="1">
      <c r="A103" s="40"/>
      <c r="B103" s="41"/>
      <c r="C103" s="101" t="s">
        <v>208</v>
      </c>
      <c r="D103" s="42"/>
      <c r="E103" s="42"/>
      <c r="F103" s="42"/>
      <c r="G103" s="42"/>
      <c r="H103" s="42"/>
      <c r="I103" s="42"/>
      <c r="J103" s="42"/>
      <c r="K103" s="195">
        <f>BK103</f>
        <v>0</v>
      </c>
      <c r="L103" s="42"/>
      <c r="M103" s="46"/>
      <c r="N103" s="97"/>
      <c r="O103" s="196"/>
      <c r="P103" s="98"/>
      <c r="Q103" s="197">
        <f>Q104+Q289+Q484</f>
        <v>0</v>
      </c>
      <c r="R103" s="197">
        <f>R104+R289+R484</f>
        <v>0</v>
      </c>
      <c r="S103" s="98"/>
      <c r="T103" s="198">
        <f>T104+T289+T484</f>
        <v>0</v>
      </c>
      <c r="U103" s="98"/>
      <c r="V103" s="198">
        <f>V104+V289+V484</f>
        <v>19.823005163005</v>
      </c>
      <c r="W103" s="98"/>
      <c r="X103" s="199">
        <f>X104+X289+X484</f>
        <v>24.828522040000003</v>
      </c>
      <c r="Y103" s="40"/>
      <c r="Z103" s="40"/>
      <c r="AA103" s="40"/>
      <c r="AB103" s="40"/>
      <c r="AC103" s="40"/>
      <c r="AD103" s="40"/>
      <c r="AE103" s="40"/>
      <c r="AT103" s="19" t="s">
        <v>76</v>
      </c>
      <c r="AU103" s="19" t="s">
        <v>176</v>
      </c>
      <c r="BK103" s="200">
        <f>BK104+BK289+BK484</f>
        <v>0</v>
      </c>
    </row>
    <row r="104" s="12" customFormat="1" ht="25.92" customHeight="1">
      <c r="A104" s="12"/>
      <c r="B104" s="201"/>
      <c r="C104" s="202"/>
      <c r="D104" s="203" t="s">
        <v>76</v>
      </c>
      <c r="E104" s="204" t="s">
        <v>209</v>
      </c>
      <c r="F104" s="204" t="s">
        <v>210</v>
      </c>
      <c r="G104" s="202"/>
      <c r="H104" s="202"/>
      <c r="I104" s="205"/>
      <c r="J104" s="205"/>
      <c r="K104" s="206">
        <f>BK104</f>
        <v>0</v>
      </c>
      <c r="L104" s="202"/>
      <c r="M104" s="207"/>
      <c r="N104" s="208"/>
      <c r="O104" s="209"/>
      <c r="P104" s="209"/>
      <c r="Q104" s="210">
        <f>Q105+Q120+Q201+Q264+Q286</f>
        <v>0</v>
      </c>
      <c r="R104" s="210">
        <f>R105+R120+R201+R264+R286</f>
        <v>0</v>
      </c>
      <c r="S104" s="209"/>
      <c r="T104" s="211">
        <f>T105+T120+T201+T264+T286</f>
        <v>0</v>
      </c>
      <c r="U104" s="209"/>
      <c r="V104" s="211">
        <f>V105+V120+V201+V264+V286</f>
        <v>15.755951870000001</v>
      </c>
      <c r="W104" s="209"/>
      <c r="X104" s="212">
        <f>X105+X120+X201+X264+X286</f>
        <v>20.791476000000003</v>
      </c>
      <c r="Y104" s="12"/>
      <c r="Z104" s="12"/>
      <c r="AA104" s="12"/>
      <c r="AB104" s="12"/>
      <c r="AC104" s="12"/>
      <c r="AD104" s="12"/>
      <c r="AE104" s="12"/>
      <c r="AR104" s="213" t="s">
        <v>84</v>
      </c>
      <c r="AT104" s="214" t="s">
        <v>76</v>
      </c>
      <c r="AU104" s="214" t="s">
        <v>77</v>
      </c>
      <c r="AY104" s="213" t="s">
        <v>211</v>
      </c>
      <c r="BK104" s="215">
        <f>BK105+BK120+BK201+BK264+BK286</f>
        <v>0</v>
      </c>
    </row>
    <row r="105" s="12" customFormat="1" ht="22.8" customHeight="1">
      <c r="A105" s="12"/>
      <c r="B105" s="201"/>
      <c r="C105" s="202"/>
      <c r="D105" s="203" t="s">
        <v>76</v>
      </c>
      <c r="E105" s="216" t="s">
        <v>229</v>
      </c>
      <c r="F105" s="216" t="s">
        <v>296</v>
      </c>
      <c r="G105" s="202"/>
      <c r="H105" s="202"/>
      <c r="I105" s="205"/>
      <c r="J105" s="205"/>
      <c r="K105" s="217">
        <f>BK105</f>
        <v>0</v>
      </c>
      <c r="L105" s="202"/>
      <c r="M105" s="207"/>
      <c r="N105" s="208"/>
      <c r="O105" s="209"/>
      <c r="P105" s="209"/>
      <c r="Q105" s="210">
        <f>SUM(Q106:Q119)</f>
        <v>0</v>
      </c>
      <c r="R105" s="210">
        <f>SUM(R106:R119)</f>
        <v>0</v>
      </c>
      <c r="S105" s="209"/>
      <c r="T105" s="211">
        <f>SUM(T106:T119)</f>
        <v>0</v>
      </c>
      <c r="U105" s="209"/>
      <c r="V105" s="211">
        <f>SUM(V106:V119)</f>
        <v>2.52756085</v>
      </c>
      <c r="W105" s="209"/>
      <c r="X105" s="212">
        <f>SUM(X106:X119)</f>
        <v>0</v>
      </c>
      <c r="Y105" s="12"/>
      <c r="Z105" s="12"/>
      <c r="AA105" s="12"/>
      <c r="AB105" s="12"/>
      <c r="AC105" s="12"/>
      <c r="AD105" s="12"/>
      <c r="AE105" s="12"/>
      <c r="AR105" s="213" t="s">
        <v>84</v>
      </c>
      <c r="AT105" s="214" t="s">
        <v>76</v>
      </c>
      <c r="AU105" s="214" t="s">
        <v>84</v>
      </c>
      <c r="AY105" s="213" t="s">
        <v>211</v>
      </c>
      <c r="BK105" s="215">
        <f>SUM(BK106:BK119)</f>
        <v>0</v>
      </c>
    </row>
    <row r="106" s="2" customFormat="1" ht="24.15" customHeight="1">
      <c r="A106" s="40"/>
      <c r="B106" s="41"/>
      <c r="C106" s="218" t="s">
        <v>84</v>
      </c>
      <c r="D106" s="218" t="s">
        <v>213</v>
      </c>
      <c r="E106" s="219" t="s">
        <v>4293</v>
      </c>
      <c r="F106" s="220" t="s">
        <v>4294</v>
      </c>
      <c r="G106" s="221" t="s">
        <v>497</v>
      </c>
      <c r="H106" s="222">
        <v>3</v>
      </c>
      <c r="I106" s="223"/>
      <c r="J106" s="223"/>
      <c r="K106" s="224">
        <f>ROUND(P106*H106,2)</f>
        <v>0</v>
      </c>
      <c r="L106" s="220" t="s">
        <v>217</v>
      </c>
      <c r="M106" s="46"/>
      <c r="N106" s="225" t="s">
        <v>22</v>
      </c>
      <c r="O106" s="226" t="s">
        <v>46</v>
      </c>
      <c r="P106" s="227">
        <f>I106+J106</f>
        <v>0</v>
      </c>
      <c r="Q106" s="227">
        <f>ROUND(I106*H106,2)</f>
        <v>0</v>
      </c>
      <c r="R106" s="227">
        <f>ROUND(J106*H106,2)</f>
        <v>0</v>
      </c>
      <c r="S106" s="86"/>
      <c r="T106" s="228">
        <f>S106*H106</f>
        <v>0</v>
      </c>
      <c r="U106" s="228">
        <v>0.02588</v>
      </c>
      <c r="V106" s="228">
        <f>U106*H106</f>
        <v>0.077640000000000001</v>
      </c>
      <c r="W106" s="228">
        <v>0</v>
      </c>
      <c r="X106" s="229">
        <f>W106*H106</f>
        <v>0</v>
      </c>
      <c r="Y106" s="40"/>
      <c r="Z106" s="40"/>
      <c r="AA106" s="40"/>
      <c r="AB106" s="40"/>
      <c r="AC106" s="40"/>
      <c r="AD106" s="40"/>
      <c r="AE106" s="40"/>
      <c r="AR106" s="230" t="s">
        <v>218</v>
      </c>
      <c r="AT106" s="230" t="s">
        <v>213</v>
      </c>
      <c r="AU106" s="230" t="s">
        <v>86</v>
      </c>
      <c r="AY106" s="19" t="s">
        <v>211</v>
      </c>
      <c r="BE106" s="231">
        <f>IF(O106="základní",K106,0)</f>
        <v>0</v>
      </c>
      <c r="BF106" s="231">
        <f>IF(O106="snížená",K106,0)</f>
        <v>0</v>
      </c>
      <c r="BG106" s="231">
        <f>IF(O106="zákl. přenesená",K106,0)</f>
        <v>0</v>
      </c>
      <c r="BH106" s="231">
        <f>IF(O106="sníž. přenesená",K106,0)</f>
        <v>0</v>
      </c>
      <c r="BI106" s="231">
        <f>IF(O106="nulová",K106,0)</f>
        <v>0</v>
      </c>
      <c r="BJ106" s="19" t="s">
        <v>84</v>
      </c>
      <c r="BK106" s="231">
        <f>ROUND(P106*H106,2)</f>
        <v>0</v>
      </c>
      <c r="BL106" s="19" t="s">
        <v>218</v>
      </c>
      <c r="BM106" s="230" t="s">
        <v>4295</v>
      </c>
    </row>
    <row r="107" s="2" customFormat="1">
      <c r="A107" s="40"/>
      <c r="B107" s="41"/>
      <c r="C107" s="42"/>
      <c r="D107" s="232" t="s">
        <v>220</v>
      </c>
      <c r="E107" s="42"/>
      <c r="F107" s="233" t="s">
        <v>4296</v>
      </c>
      <c r="G107" s="42"/>
      <c r="H107" s="42"/>
      <c r="I107" s="234"/>
      <c r="J107" s="234"/>
      <c r="K107" s="42"/>
      <c r="L107" s="42"/>
      <c r="M107" s="46"/>
      <c r="N107" s="235"/>
      <c r="O107" s="236"/>
      <c r="P107" s="86"/>
      <c r="Q107" s="86"/>
      <c r="R107" s="86"/>
      <c r="S107" s="86"/>
      <c r="T107" s="86"/>
      <c r="U107" s="86"/>
      <c r="V107" s="86"/>
      <c r="W107" s="86"/>
      <c r="X107" s="87"/>
      <c r="Y107" s="40"/>
      <c r="Z107" s="40"/>
      <c r="AA107" s="40"/>
      <c r="AB107" s="40"/>
      <c r="AC107" s="40"/>
      <c r="AD107" s="40"/>
      <c r="AE107" s="40"/>
      <c r="AT107" s="19" t="s">
        <v>220</v>
      </c>
      <c r="AU107" s="19" t="s">
        <v>86</v>
      </c>
    </row>
    <row r="108" s="13" customFormat="1">
      <c r="A108" s="13"/>
      <c r="B108" s="237"/>
      <c r="C108" s="238"/>
      <c r="D108" s="232" t="s">
        <v>222</v>
      </c>
      <c r="E108" s="239" t="s">
        <v>22</v>
      </c>
      <c r="F108" s="240" t="s">
        <v>4297</v>
      </c>
      <c r="G108" s="238"/>
      <c r="H108" s="241">
        <v>3</v>
      </c>
      <c r="I108" s="242"/>
      <c r="J108" s="242"/>
      <c r="K108" s="238"/>
      <c r="L108" s="238"/>
      <c r="M108" s="243"/>
      <c r="N108" s="244"/>
      <c r="O108" s="245"/>
      <c r="P108" s="245"/>
      <c r="Q108" s="245"/>
      <c r="R108" s="245"/>
      <c r="S108" s="245"/>
      <c r="T108" s="245"/>
      <c r="U108" s="245"/>
      <c r="V108" s="245"/>
      <c r="W108" s="245"/>
      <c r="X108" s="246"/>
      <c r="Y108" s="13"/>
      <c r="Z108" s="13"/>
      <c r="AA108" s="13"/>
      <c r="AB108" s="13"/>
      <c r="AC108" s="13"/>
      <c r="AD108" s="13"/>
      <c r="AE108" s="13"/>
      <c r="AT108" s="247" t="s">
        <v>222</v>
      </c>
      <c r="AU108" s="247" t="s">
        <v>86</v>
      </c>
      <c r="AV108" s="13" t="s">
        <v>86</v>
      </c>
      <c r="AW108" s="13" t="s">
        <v>5</v>
      </c>
      <c r="AX108" s="13" t="s">
        <v>84</v>
      </c>
      <c r="AY108" s="247" t="s">
        <v>211</v>
      </c>
    </row>
    <row r="109" s="2" customFormat="1" ht="24.15" customHeight="1">
      <c r="A109" s="40"/>
      <c r="B109" s="41"/>
      <c r="C109" s="259" t="s">
        <v>86</v>
      </c>
      <c r="D109" s="259" t="s">
        <v>452</v>
      </c>
      <c r="E109" s="260" t="s">
        <v>4298</v>
      </c>
      <c r="F109" s="261" t="s">
        <v>4299</v>
      </c>
      <c r="G109" s="262" t="s">
        <v>497</v>
      </c>
      <c r="H109" s="263">
        <v>3</v>
      </c>
      <c r="I109" s="264"/>
      <c r="J109" s="265"/>
      <c r="K109" s="266">
        <f>ROUND(P109*H109,2)</f>
        <v>0</v>
      </c>
      <c r="L109" s="261" t="s">
        <v>217</v>
      </c>
      <c r="M109" s="267"/>
      <c r="N109" s="268" t="s">
        <v>22</v>
      </c>
      <c r="O109" s="226" t="s">
        <v>46</v>
      </c>
      <c r="P109" s="227">
        <f>I109+J109</f>
        <v>0</v>
      </c>
      <c r="Q109" s="227">
        <f>ROUND(I109*H109,2)</f>
        <v>0</v>
      </c>
      <c r="R109" s="227">
        <f>ROUND(J109*H109,2)</f>
        <v>0</v>
      </c>
      <c r="S109" s="86"/>
      <c r="T109" s="228">
        <f>S109*H109</f>
        <v>0</v>
      </c>
      <c r="U109" s="228">
        <v>0.056000000000000001</v>
      </c>
      <c r="V109" s="228">
        <f>U109*H109</f>
        <v>0.16800000000000001</v>
      </c>
      <c r="W109" s="228">
        <v>0</v>
      </c>
      <c r="X109" s="229">
        <f>W109*H109</f>
        <v>0</v>
      </c>
      <c r="Y109" s="40"/>
      <c r="Z109" s="40"/>
      <c r="AA109" s="40"/>
      <c r="AB109" s="40"/>
      <c r="AC109" s="40"/>
      <c r="AD109" s="40"/>
      <c r="AE109" s="40"/>
      <c r="AR109" s="230" t="s">
        <v>258</v>
      </c>
      <c r="AT109" s="230" t="s">
        <v>452</v>
      </c>
      <c r="AU109" s="230" t="s">
        <v>86</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218</v>
      </c>
      <c r="BM109" s="230" t="s">
        <v>4300</v>
      </c>
    </row>
    <row r="110" s="2" customFormat="1">
      <c r="A110" s="40"/>
      <c r="B110" s="41"/>
      <c r="C110" s="42"/>
      <c r="D110" s="232" t="s">
        <v>220</v>
      </c>
      <c r="E110" s="42"/>
      <c r="F110" s="233" t="s">
        <v>4299</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86</v>
      </c>
    </row>
    <row r="111" s="2" customFormat="1">
      <c r="A111" s="40"/>
      <c r="B111" s="41"/>
      <c r="C111" s="218" t="s">
        <v>229</v>
      </c>
      <c r="D111" s="218" t="s">
        <v>213</v>
      </c>
      <c r="E111" s="219" t="s">
        <v>4301</v>
      </c>
      <c r="F111" s="220" t="s">
        <v>4302</v>
      </c>
      <c r="G111" s="221" t="s">
        <v>497</v>
      </c>
      <c r="H111" s="222">
        <v>2</v>
      </c>
      <c r="I111" s="223"/>
      <c r="J111" s="223"/>
      <c r="K111" s="224">
        <f>ROUND(P111*H111,2)</f>
        <v>0</v>
      </c>
      <c r="L111" s="220" t="s">
        <v>217</v>
      </c>
      <c r="M111" s="46"/>
      <c r="N111" s="225" t="s">
        <v>22</v>
      </c>
      <c r="O111" s="226" t="s">
        <v>46</v>
      </c>
      <c r="P111" s="227">
        <f>I111+J111</f>
        <v>0</v>
      </c>
      <c r="Q111" s="227">
        <f>ROUND(I111*H111,2)</f>
        <v>0</v>
      </c>
      <c r="R111" s="227">
        <f>ROUND(J111*H111,2)</f>
        <v>0</v>
      </c>
      <c r="S111" s="86"/>
      <c r="T111" s="228">
        <f>S111*H111</f>
        <v>0</v>
      </c>
      <c r="U111" s="228">
        <v>0.026280000000000001</v>
      </c>
      <c r="V111" s="228">
        <f>U111*H111</f>
        <v>0.052560000000000003</v>
      </c>
      <c r="W111" s="228">
        <v>0</v>
      </c>
      <c r="X111" s="229">
        <f>W111*H111</f>
        <v>0</v>
      </c>
      <c r="Y111" s="40"/>
      <c r="Z111" s="40"/>
      <c r="AA111" s="40"/>
      <c r="AB111" s="40"/>
      <c r="AC111" s="40"/>
      <c r="AD111" s="40"/>
      <c r="AE111" s="40"/>
      <c r="AR111" s="230" t="s">
        <v>218</v>
      </c>
      <c r="AT111" s="230" t="s">
        <v>213</v>
      </c>
      <c r="AU111" s="230" t="s">
        <v>86</v>
      </c>
      <c r="AY111" s="19" t="s">
        <v>211</v>
      </c>
      <c r="BE111" s="231">
        <f>IF(O111="základní",K111,0)</f>
        <v>0</v>
      </c>
      <c r="BF111" s="231">
        <f>IF(O111="snížená",K111,0)</f>
        <v>0</v>
      </c>
      <c r="BG111" s="231">
        <f>IF(O111="zákl. přenesená",K111,0)</f>
        <v>0</v>
      </c>
      <c r="BH111" s="231">
        <f>IF(O111="sníž. přenesená",K111,0)</f>
        <v>0</v>
      </c>
      <c r="BI111" s="231">
        <f>IF(O111="nulová",K111,0)</f>
        <v>0</v>
      </c>
      <c r="BJ111" s="19" t="s">
        <v>84</v>
      </c>
      <c r="BK111" s="231">
        <f>ROUND(P111*H111,2)</f>
        <v>0</v>
      </c>
      <c r="BL111" s="19" t="s">
        <v>218</v>
      </c>
      <c r="BM111" s="230" t="s">
        <v>4303</v>
      </c>
    </row>
    <row r="112" s="2" customFormat="1">
      <c r="A112" s="40"/>
      <c r="B112" s="41"/>
      <c r="C112" s="42"/>
      <c r="D112" s="232" t="s">
        <v>220</v>
      </c>
      <c r="E112" s="42"/>
      <c r="F112" s="233" t="s">
        <v>4304</v>
      </c>
      <c r="G112" s="42"/>
      <c r="H112" s="42"/>
      <c r="I112" s="234"/>
      <c r="J112" s="234"/>
      <c r="K112" s="42"/>
      <c r="L112" s="42"/>
      <c r="M112" s="46"/>
      <c r="N112" s="235"/>
      <c r="O112" s="236"/>
      <c r="P112" s="86"/>
      <c r="Q112" s="86"/>
      <c r="R112" s="86"/>
      <c r="S112" s="86"/>
      <c r="T112" s="86"/>
      <c r="U112" s="86"/>
      <c r="V112" s="86"/>
      <c r="W112" s="86"/>
      <c r="X112" s="87"/>
      <c r="Y112" s="40"/>
      <c r="Z112" s="40"/>
      <c r="AA112" s="40"/>
      <c r="AB112" s="40"/>
      <c r="AC112" s="40"/>
      <c r="AD112" s="40"/>
      <c r="AE112" s="40"/>
      <c r="AT112" s="19" t="s">
        <v>220</v>
      </c>
      <c r="AU112" s="19" t="s">
        <v>86</v>
      </c>
    </row>
    <row r="113" s="13" customFormat="1">
      <c r="A113" s="13"/>
      <c r="B113" s="237"/>
      <c r="C113" s="238"/>
      <c r="D113" s="232" t="s">
        <v>222</v>
      </c>
      <c r="E113" s="239" t="s">
        <v>22</v>
      </c>
      <c r="F113" s="240" t="s">
        <v>4305</v>
      </c>
      <c r="G113" s="238"/>
      <c r="H113" s="241">
        <v>2</v>
      </c>
      <c r="I113" s="242"/>
      <c r="J113" s="242"/>
      <c r="K113" s="238"/>
      <c r="L113" s="238"/>
      <c r="M113" s="243"/>
      <c r="N113" s="244"/>
      <c r="O113" s="245"/>
      <c r="P113" s="245"/>
      <c r="Q113" s="245"/>
      <c r="R113" s="245"/>
      <c r="S113" s="245"/>
      <c r="T113" s="245"/>
      <c r="U113" s="245"/>
      <c r="V113" s="245"/>
      <c r="W113" s="245"/>
      <c r="X113" s="246"/>
      <c r="Y113" s="13"/>
      <c r="Z113" s="13"/>
      <c r="AA113" s="13"/>
      <c r="AB113" s="13"/>
      <c r="AC113" s="13"/>
      <c r="AD113" s="13"/>
      <c r="AE113" s="13"/>
      <c r="AT113" s="247" t="s">
        <v>222</v>
      </c>
      <c r="AU113" s="247" t="s">
        <v>86</v>
      </c>
      <c r="AV113" s="13" t="s">
        <v>86</v>
      </c>
      <c r="AW113" s="13" t="s">
        <v>5</v>
      </c>
      <c r="AX113" s="13" t="s">
        <v>84</v>
      </c>
      <c r="AY113" s="247" t="s">
        <v>211</v>
      </c>
    </row>
    <row r="114" s="2" customFormat="1" ht="24.15" customHeight="1">
      <c r="A114" s="40"/>
      <c r="B114" s="41"/>
      <c r="C114" s="218" t="s">
        <v>218</v>
      </c>
      <c r="D114" s="218" t="s">
        <v>213</v>
      </c>
      <c r="E114" s="219" t="s">
        <v>4306</v>
      </c>
      <c r="F114" s="220" t="s">
        <v>4307</v>
      </c>
      <c r="G114" s="221" t="s">
        <v>272</v>
      </c>
      <c r="H114" s="222">
        <v>37.805</v>
      </c>
      <c r="I114" s="223"/>
      <c r="J114" s="223"/>
      <c r="K114" s="224">
        <f>ROUND(P114*H114,2)</f>
        <v>0</v>
      </c>
      <c r="L114" s="220" t="s">
        <v>217</v>
      </c>
      <c r="M114" s="46"/>
      <c r="N114" s="225" t="s">
        <v>22</v>
      </c>
      <c r="O114" s="226" t="s">
        <v>46</v>
      </c>
      <c r="P114" s="227">
        <f>I114+J114</f>
        <v>0</v>
      </c>
      <c r="Q114" s="227">
        <f>ROUND(I114*H114,2)</f>
        <v>0</v>
      </c>
      <c r="R114" s="227">
        <f>ROUND(J114*H114,2)</f>
        <v>0</v>
      </c>
      <c r="S114" s="86"/>
      <c r="T114" s="228">
        <f>S114*H114</f>
        <v>0</v>
      </c>
      <c r="U114" s="228">
        <v>0.058970000000000002</v>
      </c>
      <c r="V114" s="228">
        <f>U114*H114</f>
        <v>2.2293608499999999</v>
      </c>
      <c r="W114" s="228">
        <v>0</v>
      </c>
      <c r="X114" s="229">
        <f>W114*H114</f>
        <v>0</v>
      </c>
      <c r="Y114" s="40"/>
      <c r="Z114" s="40"/>
      <c r="AA114" s="40"/>
      <c r="AB114" s="40"/>
      <c r="AC114" s="40"/>
      <c r="AD114" s="40"/>
      <c r="AE114" s="40"/>
      <c r="AR114" s="230" t="s">
        <v>218</v>
      </c>
      <c r="AT114" s="230" t="s">
        <v>213</v>
      </c>
      <c r="AU114" s="230" t="s">
        <v>86</v>
      </c>
      <c r="AY114" s="19" t="s">
        <v>211</v>
      </c>
      <c r="BE114" s="231">
        <f>IF(O114="základní",K114,0)</f>
        <v>0</v>
      </c>
      <c r="BF114" s="231">
        <f>IF(O114="snížená",K114,0)</f>
        <v>0</v>
      </c>
      <c r="BG114" s="231">
        <f>IF(O114="zákl. přenesená",K114,0)</f>
        <v>0</v>
      </c>
      <c r="BH114" s="231">
        <f>IF(O114="sníž. přenesená",K114,0)</f>
        <v>0</v>
      </c>
      <c r="BI114" s="231">
        <f>IF(O114="nulová",K114,0)</f>
        <v>0</v>
      </c>
      <c r="BJ114" s="19" t="s">
        <v>84</v>
      </c>
      <c r="BK114" s="231">
        <f>ROUND(P114*H114,2)</f>
        <v>0</v>
      </c>
      <c r="BL114" s="19" t="s">
        <v>218</v>
      </c>
      <c r="BM114" s="230" t="s">
        <v>4308</v>
      </c>
    </row>
    <row r="115" s="2" customFormat="1">
      <c r="A115" s="40"/>
      <c r="B115" s="41"/>
      <c r="C115" s="42"/>
      <c r="D115" s="232" t="s">
        <v>220</v>
      </c>
      <c r="E115" s="42"/>
      <c r="F115" s="233" t="s">
        <v>4309</v>
      </c>
      <c r="G115" s="42"/>
      <c r="H115" s="42"/>
      <c r="I115" s="234"/>
      <c r="J115" s="234"/>
      <c r="K115" s="42"/>
      <c r="L115" s="42"/>
      <c r="M115" s="46"/>
      <c r="N115" s="235"/>
      <c r="O115" s="236"/>
      <c r="P115" s="86"/>
      <c r="Q115" s="86"/>
      <c r="R115" s="86"/>
      <c r="S115" s="86"/>
      <c r="T115" s="86"/>
      <c r="U115" s="86"/>
      <c r="V115" s="86"/>
      <c r="W115" s="86"/>
      <c r="X115" s="87"/>
      <c r="Y115" s="40"/>
      <c r="Z115" s="40"/>
      <c r="AA115" s="40"/>
      <c r="AB115" s="40"/>
      <c r="AC115" s="40"/>
      <c r="AD115" s="40"/>
      <c r="AE115" s="40"/>
      <c r="AT115" s="19" t="s">
        <v>220</v>
      </c>
      <c r="AU115" s="19" t="s">
        <v>86</v>
      </c>
    </row>
    <row r="116" s="13" customFormat="1">
      <c r="A116" s="13"/>
      <c r="B116" s="237"/>
      <c r="C116" s="238"/>
      <c r="D116" s="232" t="s">
        <v>222</v>
      </c>
      <c r="E116" s="239" t="s">
        <v>22</v>
      </c>
      <c r="F116" s="240" t="s">
        <v>4310</v>
      </c>
      <c r="G116" s="238"/>
      <c r="H116" s="241">
        <v>11.603</v>
      </c>
      <c r="I116" s="242"/>
      <c r="J116" s="242"/>
      <c r="K116" s="238"/>
      <c r="L116" s="238"/>
      <c r="M116" s="243"/>
      <c r="N116" s="244"/>
      <c r="O116" s="245"/>
      <c r="P116" s="245"/>
      <c r="Q116" s="245"/>
      <c r="R116" s="245"/>
      <c r="S116" s="245"/>
      <c r="T116" s="245"/>
      <c r="U116" s="245"/>
      <c r="V116" s="245"/>
      <c r="W116" s="245"/>
      <c r="X116" s="246"/>
      <c r="Y116" s="13"/>
      <c r="Z116" s="13"/>
      <c r="AA116" s="13"/>
      <c r="AB116" s="13"/>
      <c r="AC116" s="13"/>
      <c r="AD116" s="13"/>
      <c r="AE116" s="13"/>
      <c r="AT116" s="247" t="s">
        <v>222</v>
      </c>
      <c r="AU116" s="247" t="s">
        <v>86</v>
      </c>
      <c r="AV116" s="13" t="s">
        <v>86</v>
      </c>
      <c r="AW116" s="13" t="s">
        <v>5</v>
      </c>
      <c r="AX116" s="13" t="s">
        <v>77</v>
      </c>
      <c r="AY116" s="247" t="s">
        <v>211</v>
      </c>
    </row>
    <row r="117" s="13" customFormat="1">
      <c r="A117" s="13"/>
      <c r="B117" s="237"/>
      <c r="C117" s="238"/>
      <c r="D117" s="232" t="s">
        <v>222</v>
      </c>
      <c r="E117" s="239" t="s">
        <v>22</v>
      </c>
      <c r="F117" s="240" t="s">
        <v>4311</v>
      </c>
      <c r="G117" s="238"/>
      <c r="H117" s="241">
        <v>8.3670000000000009</v>
      </c>
      <c r="I117" s="242"/>
      <c r="J117" s="242"/>
      <c r="K117" s="238"/>
      <c r="L117" s="238"/>
      <c r="M117" s="243"/>
      <c r="N117" s="244"/>
      <c r="O117" s="245"/>
      <c r="P117" s="245"/>
      <c r="Q117" s="245"/>
      <c r="R117" s="245"/>
      <c r="S117" s="245"/>
      <c r="T117" s="245"/>
      <c r="U117" s="245"/>
      <c r="V117" s="245"/>
      <c r="W117" s="245"/>
      <c r="X117" s="246"/>
      <c r="Y117" s="13"/>
      <c r="Z117" s="13"/>
      <c r="AA117" s="13"/>
      <c r="AB117" s="13"/>
      <c r="AC117" s="13"/>
      <c r="AD117" s="13"/>
      <c r="AE117" s="13"/>
      <c r="AT117" s="247" t="s">
        <v>222</v>
      </c>
      <c r="AU117" s="247" t="s">
        <v>86</v>
      </c>
      <c r="AV117" s="13" t="s">
        <v>86</v>
      </c>
      <c r="AW117" s="13" t="s">
        <v>5</v>
      </c>
      <c r="AX117" s="13" t="s">
        <v>77</v>
      </c>
      <c r="AY117" s="247" t="s">
        <v>211</v>
      </c>
    </row>
    <row r="118" s="13" customFormat="1">
      <c r="A118" s="13"/>
      <c r="B118" s="237"/>
      <c r="C118" s="238"/>
      <c r="D118" s="232" t="s">
        <v>222</v>
      </c>
      <c r="E118" s="239" t="s">
        <v>22</v>
      </c>
      <c r="F118" s="240" t="s">
        <v>4312</v>
      </c>
      <c r="G118" s="238"/>
      <c r="H118" s="241">
        <v>17.835000000000001</v>
      </c>
      <c r="I118" s="242"/>
      <c r="J118" s="242"/>
      <c r="K118" s="238"/>
      <c r="L118" s="238"/>
      <c r="M118" s="243"/>
      <c r="N118" s="244"/>
      <c r="O118" s="245"/>
      <c r="P118" s="245"/>
      <c r="Q118" s="245"/>
      <c r="R118" s="245"/>
      <c r="S118" s="245"/>
      <c r="T118" s="245"/>
      <c r="U118" s="245"/>
      <c r="V118" s="245"/>
      <c r="W118" s="245"/>
      <c r="X118" s="246"/>
      <c r="Y118" s="13"/>
      <c r="Z118" s="13"/>
      <c r="AA118" s="13"/>
      <c r="AB118" s="13"/>
      <c r="AC118" s="13"/>
      <c r="AD118" s="13"/>
      <c r="AE118" s="13"/>
      <c r="AT118" s="247" t="s">
        <v>222</v>
      </c>
      <c r="AU118" s="247" t="s">
        <v>86</v>
      </c>
      <c r="AV118" s="13" t="s">
        <v>86</v>
      </c>
      <c r="AW118" s="13" t="s">
        <v>5</v>
      </c>
      <c r="AX118" s="13" t="s">
        <v>77</v>
      </c>
      <c r="AY118" s="247" t="s">
        <v>211</v>
      </c>
    </row>
    <row r="119" s="14" customFormat="1">
      <c r="A119" s="14"/>
      <c r="B119" s="248"/>
      <c r="C119" s="249"/>
      <c r="D119" s="232" t="s">
        <v>222</v>
      </c>
      <c r="E119" s="250" t="s">
        <v>22</v>
      </c>
      <c r="F119" s="251" t="s">
        <v>4313</v>
      </c>
      <c r="G119" s="249"/>
      <c r="H119" s="252">
        <v>37.805</v>
      </c>
      <c r="I119" s="253"/>
      <c r="J119" s="253"/>
      <c r="K119" s="249"/>
      <c r="L119" s="249"/>
      <c r="M119" s="254"/>
      <c r="N119" s="255"/>
      <c r="O119" s="256"/>
      <c r="P119" s="256"/>
      <c r="Q119" s="256"/>
      <c r="R119" s="256"/>
      <c r="S119" s="256"/>
      <c r="T119" s="256"/>
      <c r="U119" s="256"/>
      <c r="V119" s="256"/>
      <c r="W119" s="256"/>
      <c r="X119" s="257"/>
      <c r="Y119" s="14"/>
      <c r="Z119" s="14"/>
      <c r="AA119" s="14"/>
      <c r="AB119" s="14"/>
      <c r="AC119" s="14"/>
      <c r="AD119" s="14"/>
      <c r="AE119" s="14"/>
      <c r="AT119" s="258" t="s">
        <v>222</v>
      </c>
      <c r="AU119" s="258" t="s">
        <v>86</v>
      </c>
      <c r="AV119" s="14" t="s">
        <v>218</v>
      </c>
      <c r="AW119" s="14" t="s">
        <v>5</v>
      </c>
      <c r="AX119" s="14" t="s">
        <v>84</v>
      </c>
      <c r="AY119" s="258" t="s">
        <v>211</v>
      </c>
    </row>
    <row r="120" s="12" customFormat="1" ht="22.8" customHeight="1">
      <c r="A120" s="12"/>
      <c r="B120" s="201"/>
      <c r="C120" s="202"/>
      <c r="D120" s="203" t="s">
        <v>76</v>
      </c>
      <c r="E120" s="216" t="s">
        <v>246</v>
      </c>
      <c r="F120" s="216" t="s">
        <v>361</v>
      </c>
      <c r="G120" s="202"/>
      <c r="H120" s="202"/>
      <c r="I120" s="205"/>
      <c r="J120" s="205"/>
      <c r="K120" s="217">
        <f>BK120</f>
        <v>0</v>
      </c>
      <c r="L120" s="202"/>
      <c r="M120" s="207"/>
      <c r="N120" s="208"/>
      <c r="O120" s="209"/>
      <c r="P120" s="209"/>
      <c r="Q120" s="210">
        <f>SUM(Q121:Q200)</f>
        <v>0</v>
      </c>
      <c r="R120" s="210">
        <f>SUM(R121:R200)</f>
        <v>0</v>
      </c>
      <c r="S120" s="209"/>
      <c r="T120" s="211">
        <f>SUM(T121:T200)</f>
        <v>0</v>
      </c>
      <c r="U120" s="209"/>
      <c r="V120" s="211">
        <f>SUM(V121:V200)</f>
        <v>13.21930502</v>
      </c>
      <c r="W120" s="209"/>
      <c r="X120" s="212">
        <f>SUM(X121:X200)</f>
        <v>0</v>
      </c>
      <c r="Y120" s="12"/>
      <c r="Z120" s="12"/>
      <c r="AA120" s="12"/>
      <c r="AB120" s="12"/>
      <c r="AC120" s="12"/>
      <c r="AD120" s="12"/>
      <c r="AE120" s="12"/>
      <c r="AR120" s="213" t="s">
        <v>84</v>
      </c>
      <c r="AT120" s="214" t="s">
        <v>76</v>
      </c>
      <c r="AU120" s="214" t="s">
        <v>84</v>
      </c>
      <c r="AY120" s="213" t="s">
        <v>211</v>
      </c>
      <c r="BK120" s="215">
        <f>SUM(BK121:BK200)</f>
        <v>0</v>
      </c>
    </row>
    <row r="121" s="2" customFormat="1" ht="24.15" customHeight="1">
      <c r="A121" s="40"/>
      <c r="B121" s="41"/>
      <c r="C121" s="218" t="s">
        <v>240</v>
      </c>
      <c r="D121" s="218" t="s">
        <v>213</v>
      </c>
      <c r="E121" s="219" t="s">
        <v>904</v>
      </c>
      <c r="F121" s="220" t="s">
        <v>905</v>
      </c>
      <c r="G121" s="221" t="s">
        <v>272</v>
      </c>
      <c r="H121" s="222">
        <v>32.799999999999997</v>
      </c>
      <c r="I121" s="223"/>
      <c r="J121" s="223"/>
      <c r="K121" s="224">
        <f>ROUND(P121*H121,2)</f>
        <v>0</v>
      </c>
      <c r="L121" s="220" t="s">
        <v>217</v>
      </c>
      <c r="M121" s="46"/>
      <c r="N121" s="225" t="s">
        <v>22</v>
      </c>
      <c r="O121" s="226" t="s">
        <v>46</v>
      </c>
      <c r="P121" s="227">
        <f>I121+J121</f>
        <v>0</v>
      </c>
      <c r="Q121" s="227">
        <f>ROUND(I121*H121,2)</f>
        <v>0</v>
      </c>
      <c r="R121" s="227">
        <f>ROUND(J121*H121,2)</f>
        <v>0</v>
      </c>
      <c r="S121" s="86"/>
      <c r="T121" s="228">
        <f>S121*H121</f>
        <v>0</v>
      </c>
      <c r="U121" s="228">
        <v>0.0073499999999999998</v>
      </c>
      <c r="V121" s="228">
        <f>U121*H121</f>
        <v>0.24107999999999996</v>
      </c>
      <c r="W121" s="228">
        <v>0</v>
      </c>
      <c r="X121" s="229">
        <f>W121*H121</f>
        <v>0</v>
      </c>
      <c r="Y121" s="40"/>
      <c r="Z121" s="40"/>
      <c r="AA121" s="40"/>
      <c r="AB121" s="40"/>
      <c r="AC121" s="40"/>
      <c r="AD121" s="40"/>
      <c r="AE121" s="40"/>
      <c r="AR121" s="230" t="s">
        <v>218</v>
      </c>
      <c r="AT121" s="230" t="s">
        <v>213</v>
      </c>
      <c r="AU121" s="230" t="s">
        <v>86</v>
      </c>
      <c r="AY121" s="19" t="s">
        <v>211</v>
      </c>
      <c r="BE121" s="231">
        <f>IF(O121="základní",K121,0)</f>
        <v>0</v>
      </c>
      <c r="BF121" s="231">
        <f>IF(O121="snížená",K121,0)</f>
        <v>0</v>
      </c>
      <c r="BG121" s="231">
        <f>IF(O121="zákl. přenesená",K121,0)</f>
        <v>0</v>
      </c>
      <c r="BH121" s="231">
        <f>IF(O121="sníž. přenesená",K121,0)</f>
        <v>0</v>
      </c>
      <c r="BI121" s="231">
        <f>IF(O121="nulová",K121,0)</f>
        <v>0</v>
      </c>
      <c r="BJ121" s="19" t="s">
        <v>84</v>
      </c>
      <c r="BK121" s="231">
        <f>ROUND(P121*H121,2)</f>
        <v>0</v>
      </c>
      <c r="BL121" s="19" t="s">
        <v>218</v>
      </c>
      <c r="BM121" s="230" t="s">
        <v>4314</v>
      </c>
    </row>
    <row r="122" s="2" customFormat="1">
      <c r="A122" s="40"/>
      <c r="B122" s="41"/>
      <c r="C122" s="42"/>
      <c r="D122" s="232" t="s">
        <v>220</v>
      </c>
      <c r="E122" s="42"/>
      <c r="F122" s="233" t="s">
        <v>907</v>
      </c>
      <c r="G122" s="42"/>
      <c r="H122" s="42"/>
      <c r="I122" s="234"/>
      <c r="J122" s="234"/>
      <c r="K122" s="42"/>
      <c r="L122" s="42"/>
      <c r="M122" s="46"/>
      <c r="N122" s="235"/>
      <c r="O122" s="236"/>
      <c r="P122" s="86"/>
      <c r="Q122" s="86"/>
      <c r="R122" s="86"/>
      <c r="S122" s="86"/>
      <c r="T122" s="86"/>
      <c r="U122" s="86"/>
      <c r="V122" s="86"/>
      <c r="W122" s="86"/>
      <c r="X122" s="87"/>
      <c r="Y122" s="40"/>
      <c r="Z122" s="40"/>
      <c r="AA122" s="40"/>
      <c r="AB122" s="40"/>
      <c r="AC122" s="40"/>
      <c r="AD122" s="40"/>
      <c r="AE122" s="40"/>
      <c r="AT122" s="19" t="s">
        <v>220</v>
      </c>
      <c r="AU122" s="19" t="s">
        <v>86</v>
      </c>
    </row>
    <row r="123" s="13" customFormat="1">
      <c r="A123" s="13"/>
      <c r="B123" s="237"/>
      <c r="C123" s="238"/>
      <c r="D123" s="232" t="s">
        <v>222</v>
      </c>
      <c r="E123" s="239" t="s">
        <v>22</v>
      </c>
      <c r="F123" s="240" t="s">
        <v>4315</v>
      </c>
      <c r="G123" s="238"/>
      <c r="H123" s="241">
        <v>32.799999999999997</v>
      </c>
      <c r="I123" s="242"/>
      <c r="J123" s="242"/>
      <c r="K123" s="238"/>
      <c r="L123" s="238"/>
      <c r="M123" s="243"/>
      <c r="N123" s="244"/>
      <c r="O123" s="245"/>
      <c r="P123" s="245"/>
      <c r="Q123" s="245"/>
      <c r="R123" s="245"/>
      <c r="S123" s="245"/>
      <c r="T123" s="245"/>
      <c r="U123" s="245"/>
      <c r="V123" s="245"/>
      <c r="W123" s="245"/>
      <c r="X123" s="246"/>
      <c r="Y123" s="13"/>
      <c r="Z123" s="13"/>
      <c r="AA123" s="13"/>
      <c r="AB123" s="13"/>
      <c r="AC123" s="13"/>
      <c r="AD123" s="13"/>
      <c r="AE123" s="13"/>
      <c r="AT123" s="247" t="s">
        <v>222</v>
      </c>
      <c r="AU123" s="247" t="s">
        <v>86</v>
      </c>
      <c r="AV123" s="13" t="s">
        <v>86</v>
      </c>
      <c r="AW123" s="13" t="s">
        <v>5</v>
      </c>
      <c r="AX123" s="13" t="s">
        <v>84</v>
      </c>
      <c r="AY123" s="247" t="s">
        <v>211</v>
      </c>
    </row>
    <row r="124" s="2" customFormat="1" ht="24.15" customHeight="1">
      <c r="A124" s="40"/>
      <c r="B124" s="41"/>
      <c r="C124" s="218" t="s">
        <v>246</v>
      </c>
      <c r="D124" s="218" t="s">
        <v>213</v>
      </c>
      <c r="E124" s="219" t="s">
        <v>4316</v>
      </c>
      <c r="F124" s="220" t="s">
        <v>4317</v>
      </c>
      <c r="G124" s="221" t="s">
        <v>272</v>
      </c>
      <c r="H124" s="222">
        <v>32.799999999999997</v>
      </c>
      <c r="I124" s="223"/>
      <c r="J124" s="223"/>
      <c r="K124" s="224">
        <f>ROUND(P124*H124,2)</f>
        <v>0</v>
      </c>
      <c r="L124" s="220" t="s">
        <v>217</v>
      </c>
      <c r="M124" s="46"/>
      <c r="N124" s="225" t="s">
        <v>22</v>
      </c>
      <c r="O124" s="226" t="s">
        <v>46</v>
      </c>
      <c r="P124" s="227">
        <f>I124+J124</f>
        <v>0</v>
      </c>
      <c r="Q124" s="227">
        <f>ROUND(I124*H124,2)</f>
        <v>0</v>
      </c>
      <c r="R124" s="227">
        <f>ROUND(J124*H124,2)</f>
        <v>0</v>
      </c>
      <c r="S124" s="86"/>
      <c r="T124" s="228">
        <f>S124*H124</f>
        <v>0</v>
      </c>
      <c r="U124" s="228">
        <v>0.018380000000000001</v>
      </c>
      <c r="V124" s="228">
        <f>U124*H124</f>
        <v>0.60286399999999996</v>
      </c>
      <c r="W124" s="228">
        <v>0</v>
      </c>
      <c r="X124" s="229">
        <f>W124*H124</f>
        <v>0</v>
      </c>
      <c r="Y124" s="40"/>
      <c r="Z124" s="40"/>
      <c r="AA124" s="40"/>
      <c r="AB124" s="40"/>
      <c r="AC124" s="40"/>
      <c r="AD124" s="40"/>
      <c r="AE124" s="40"/>
      <c r="AR124" s="230" t="s">
        <v>218</v>
      </c>
      <c r="AT124" s="230" t="s">
        <v>213</v>
      </c>
      <c r="AU124" s="230" t="s">
        <v>86</v>
      </c>
      <c r="AY124" s="19" t="s">
        <v>211</v>
      </c>
      <c r="BE124" s="231">
        <f>IF(O124="základní",K124,0)</f>
        <v>0</v>
      </c>
      <c r="BF124" s="231">
        <f>IF(O124="snížená",K124,0)</f>
        <v>0</v>
      </c>
      <c r="BG124" s="231">
        <f>IF(O124="zákl. přenesená",K124,0)</f>
        <v>0</v>
      </c>
      <c r="BH124" s="231">
        <f>IF(O124="sníž. přenesená",K124,0)</f>
        <v>0</v>
      </c>
      <c r="BI124" s="231">
        <f>IF(O124="nulová",K124,0)</f>
        <v>0</v>
      </c>
      <c r="BJ124" s="19" t="s">
        <v>84</v>
      </c>
      <c r="BK124" s="231">
        <f>ROUND(P124*H124,2)</f>
        <v>0</v>
      </c>
      <c r="BL124" s="19" t="s">
        <v>218</v>
      </c>
      <c r="BM124" s="230" t="s">
        <v>4318</v>
      </c>
    </row>
    <row r="125" s="2" customFormat="1">
      <c r="A125" s="40"/>
      <c r="B125" s="41"/>
      <c r="C125" s="42"/>
      <c r="D125" s="232" t="s">
        <v>220</v>
      </c>
      <c r="E125" s="42"/>
      <c r="F125" s="233" t="s">
        <v>4319</v>
      </c>
      <c r="G125" s="42"/>
      <c r="H125" s="42"/>
      <c r="I125" s="234"/>
      <c r="J125" s="234"/>
      <c r="K125" s="42"/>
      <c r="L125" s="42"/>
      <c r="M125" s="46"/>
      <c r="N125" s="235"/>
      <c r="O125" s="236"/>
      <c r="P125" s="86"/>
      <c r="Q125" s="86"/>
      <c r="R125" s="86"/>
      <c r="S125" s="86"/>
      <c r="T125" s="86"/>
      <c r="U125" s="86"/>
      <c r="V125" s="86"/>
      <c r="W125" s="86"/>
      <c r="X125" s="87"/>
      <c r="Y125" s="40"/>
      <c r="Z125" s="40"/>
      <c r="AA125" s="40"/>
      <c r="AB125" s="40"/>
      <c r="AC125" s="40"/>
      <c r="AD125" s="40"/>
      <c r="AE125" s="40"/>
      <c r="AT125" s="19" t="s">
        <v>220</v>
      </c>
      <c r="AU125" s="19" t="s">
        <v>86</v>
      </c>
    </row>
    <row r="126" s="2" customFormat="1" ht="24.15" customHeight="1">
      <c r="A126" s="40"/>
      <c r="B126" s="41"/>
      <c r="C126" s="218" t="s">
        <v>253</v>
      </c>
      <c r="D126" s="218" t="s">
        <v>213</v>
      </c>
      <c r="E126" s="219" t="s">
        <v>4320</v>
      </c>
      <c r="F126" s="220" t="s">
        <v>4321</v>
      </c>
      <c r="G126" s="221" t="s">
        <v>272</v>
      </c>
      <c r="H126" s="222">
        <v>32.799999999999997</v>
      </c>
      <c r="I126" s="223"/>
      <c r="J126" s="223"/>
      <c r="K126" s="224">
        <f>ROUND(P126*H126,2)</f>
        <v>0</v>
      </c>
      <c r="L126" s="220" t="s">
        <v>217</v>
      </c>
      <c r="M126" s="46"/>
      <c r="N126" s="225" t="s">
        <v>22</v>
      </c>
      <c r="O126" s="226" t="s">
        <v>46</v>
      </c>
      <c r="P126" s="227">
        <f>I126+J126</f>
        <v>0</v>
      </c>
      <c r="Q126" s="227">
        <f>ROUND(I126*H126,2)</f>
        <v>0</v>
      </c>
      <c r="R126" s="227">
        <f>ROUND(J126*H126,2)</f>
        <v>0</v>
      </c>
      <c r="S126" s="86"/>
      <c r="T126" s="228">
        <f>S126*H126</f>
        <v>0</v>
      </c>
      <c r="U126" s="228">
        <v>0.0079000000000000008</v>
      </c>
      <c r="V126" s="228">
        <f>U126*H126</f>
        <v>0.25912000000000002</v>
      </c>
      <c r="W126" s="228">
        <v>0</v>
      </c>
      <c r="X126" s="229">
        <f>W126*H126</f>
        <v>0</v>
      </c>
      <c r="Y126" s="40"/>
      <c r="Z126" s="40"/>
      <c r="AA126" s="40"/>
      <c r="AB126" s="40"/>
      <c r="AC126" s="40"/>
      <c r="AD126" s="40"/>
      <c r="AE126" s="40"/>
      <c r="AR126" s="230" t="s">
        <v>218</v>
      </c>
      <c r="AT126" s="230" t="s">
        <v>213</v>
      </c>
      <c r="AU126" s="230" t="s">
        <v>86</v>
      </c>
      <c r="AY126" s="19" t="s">
        <v>211</v>
      </c>
      <c r="BE126" s="231">
        <f>IF(O126="základní",K126,0)</f>
        <v>0</v>
      </c>
      <c r="BF126" s="231">
        <f>IF(O126="snížená",K126,0)</f>
        <v>0</v>
      </c>
      <c r="BG126" s="231">
        <f>IF(O126="zákl. přenesená",K126,0)</f>
        <v>0</v>
      </c>
      <c r="BH126" s="231">
        <f>IF(O126="sníž. přenesená",K126,0)</f>
        <v>0</v>
      </c>
      <c r="BI126" s="231">
        <f>IF(O126="nulová",K126,0)</f>
        <v>0</v>
      </c>
      <c r="BJ126" s="19" t="s">
        <v>84</v>
      </c>
      <c r="BK126" s="231">
        <f>ROUND(P126*H126,2)</f>
        <v>0</v>
      </c>
      <c r="BL126" s="19" t="s">
        <v>218</v>
      </c>
      <c r="BM126" s="230" t="s">
        <v>4322</v>
      </c>
    </row>
    <row r="127" s="2" customFormat="1">
      <c r="A127" s="40"/>
      <c r="B127" s="41"/>
      <c r="C127" s="42"/>
      <c r="D127" s="232" t="s">
        <v>220</v>
      </c>
      <c r="E127" s="42"/>
      <c r="F127" s="233" t="s">
        <v>4323</v>
      </c>
      <c r="G127" s="42"/>
      <c r="H127" s="42"/>
      <c r="I127" s="234"/>
      <c r="J127" s="234"/>
      <c r="K127" s="42"/>
      <c r="L127" s="42"/>
      <c r="M127" s="46"/>
      <c r="N127" s="235"/>
      <c r="O127" s="236"/>
      <c r="P127" s="86"/>
      <c r="Q127" s="86"/>
      <c r="R127" s="86"/>
      <c r="S127" s="86"/>
      <c r="T127" s="86"/>
      <c r="U127" s="86"/>
      <c r="V127" s="86"/>
      <c r="W127" s="86"/>
      <c r="X127" s="87"/>
      <c r="Y127" s="40"/>
      <c r="Z127" s="40"/>
      <c r="AA127" s="40"/>
      <c r="AB127" s="40"/>
      <c r="AC127" s="40"/>
      <c r="AD127" s="40"/>
      <c r="AE127" s="40"/>
      <c r="AT127" s="19" t="s">
        <v>220</v>
      </c>
      <c r="AU127" s="19" t="s">
        <v>86</v>
      </c>
    </row>
    <row r="128" s="2" customFormat="1" ht="24.15" customHeight="1">
      <c r="A128" s="40"/>
      <c r="B128" s="41"/>
      <c r="C128" s="218" t="s">
        <v>258</v>
      </c>
      <c r="D128" s="218" t="s">
        <v>213</v>
      </c>
      <c r="E128" s="219" t="s">
        <v>913</v>
      </c>
      <c r="F128" s="220" t="s">
        <v>914</v>
      </c>
      <c r="G128" s="221" t="s">
        <v>272</v>
      </c>
      <c r="H128" s="222">
        <v>194.06</v>
      </c>
      <c r="I128" s="223"/>
      <c r="J128" s="223"/>
      <c r="K128" s="224">
        <f>ROUND(P128*H128,2)</f>
        <v>0</v>
      </c>
      <c r="L128" s="220" t="s">
        <v>217</v>
      </c>
      <c r="M128" s="46"/>
      <c r="N128" s="225" t="s">
        <v>22</v>
      </c>
      <c r="O128" s="226" t="s">
        <v>46</v>
      </c>
      <c r="P128" s="227">
        <f>I128+J128</f>
        <v>0</v>
      </c>
      <c r="Q128" s="227">
        <f>ROUND(I128*H128,2)</f>
        <v>0</v>
      </c>
      <c r="R128" s="227">
        <f>ROUND(J128*H128,2)</f>
        <v>0</v>
      </c>
      <c r="S128" s="86"/>
      <c r="T128" s="228">
        <f>S128*H128</f>
        <v>0</v>
      </c>
      <c r="U128" s="228">
        <v>0.0073499999999999998</v>
      </c>
      <c r="V128" s="228">
        <f>U128*H128</f>
        <v>1.4263410000000001</v>
      </c>
      <c r="W128" s="228">
        <v>0</v>
      </c>
      <c r="X128" s="229">
        <f>W128*H128</f>
        <v>0</v>
      </c>
      <c r="Y128" s="40"/>
      <c r="Z128" s="40"/>
      <c r="AA128" s="40"/>
      <c r="AB128" s="40"/>
      <c r="AC128" s="40"/>
      <c r="AD128" s="40"/>
      <c r="AE128" s="40"/>
      <c r="AR128" s="230" t="s">
        <v>218</v>
      </c>
      <c r="AT128" s="230" t="s">
        <v>213</v>
      </c>
      <c r="AU128" s="230" t="s">
        <v>86</v>
      </c>
      <c r="AY128" s="19" t="s">
        <v>211</v>
      </c>
      <c r="BE128" s="231">
        <f>IF(O128="základní",K128,0)</f>
        <v>0</v>
      </c>
      <c r="BF128" s="231">
        <f>IF(O128="snížená",K128,0)</f>
        <v>0</v>
      </c>
      <c r="BG128" s="231">
        <f>IF(O128="zákl. přenesená",K128,0)</f>
        <v>0</v>
      </c>
      <c r="BH128" s="231">
        <f>IF(O128="sníž. přenesená",K128,0)</f>
        <v>0</v>
      </c>
      <c r="BI128" s="231">
        <f>IF(O128="nulová",K128,0)</f>
        <v>0</v>
      </c>
      <c r="BJ128" s="19" t="s">
        <v>84</v>
      </c>
      <c r="BK128" s="231">
        <f>ROUND(P128*H128,2)</f>
        <v>0</v>
      </c>
      <c r="BL128" s="19" t="s">
        <v>218</v>
      </c>
      <c r="BM128" s="230" t="s">
        <v>4324</v>
      </c>
    </row>
    <row r="129" s="2" customFormat="1">
      <c r="A129" s="40"/>
      <c r="B129" s="41"/>
      <c r="C129" s="42"/>
      <c r="D129" s="232" t="s">
        <v>220</v>
      </c>
      <c r="E129" s="42"/>
      <c r="F129" s="233" t="s">
        <v>916</v>
      </c>
      <c r="G129" s="42"/>
      <c r="H129" s="42"/>
      <c r="I129" s="234"/>
      <c r="J129" s="234"/>
      <c r="K129" s="42"/>
      <c r="L129" s="42"/>
      <c r="M129" s="46"/>
      <c r="N129" s="235"/>
      <c r="O129" s="236"/>
      <c r="P129" s="86"/>
      <c r="Q129" s="86"/>
      <c r="R129" s="86"/>
      <c r="S129" s="86"/>
      <c r="T129" s="86"/>
      <c r="U129" s="86"/>
      <c r="V129" s="86"/>
      <c r="W129" s="86"/>
      <c r="X129" s="87"/>
      <c r="Y129" s="40"/>
      <c r="Z129" s="40"/>
      <c r="AA129" s="40"/>
      <c r="AB129" s="40"/>
      <c r="AC129" s="40"/>
      <c r="AD129" s="40"/>
      <c r="AE129" s="40"/>
      <c r="AT129" s="19" t="s">
        <v>220</v>
      </c>
      <c r="AU129" s="19" t="s">
        <v>86</v>
      </c>
    </row>
    <row r="130" s="13" customFormat="1">
      <c r="A130" s="13"/>
      <c r="B130" s="237"/>
      <c r="C130" s="238"/>
      <c r="D130" s="232" t="s">
        <v>222</v>
      </c>
      <c r="E130" s="239" t="s">
        <v>22</v>
      </c>
      <c r="F130" s="240" t="s">
        <v>4325</v>
      </c>
      <c r="G130" s="238"/>
      <c r="H130" s="241">
        <v>34.869999999999997</v>
      </c>
      <c r="I130" s="242"/>
      <c r="J130" s="242"/>
      <c r="K130" s="238"/>
      <c r="L130" s="238"/>
      <c r="M130" s="243"/>
      <c r="N130" s="244"/>
      <c r="O130" s="245"/>
      <c r="P130" s="245"/>
      <c r="Q130" s="245"/>
      <c r="R130" s="245"/>
      <c r="S130" s="245"/>
      <c r="T130" s="245"/>
      <c r="U130" s="245"/>
      <c r="V130" s="245"/>
      <c r="W130" s="245"/>
      <c r="X130" s="246"/>
      <c r="Y130" s="13"/>
      <c r="Z130" s="13"/>
      <c r="AA130" s="13"/>
      <c r="AB130" s="13"/>
      <c r="AC130" s="13"/>
      <c r="AD130" s="13"/>
      <c r="AE130" s="13"/>
      <c r="AT130" s="247" t="s">
        <v>222</v>
      </c>
      <c r="AU130" s="247" t="s">
        <v>86</v>
      </c>
      <c r="AV130" s="13" t="s">
        <v>86</v>
      </c>
      <c r="AW130" s="13" t="s">
        <v>5</v>
      </c>
      <c r="AX130" s="13" t="s">
        <v>77</v>
      </c>
      <c r="AY130" s="247" t="s">
        <v>211</v>
      </c>
    </row>
    <row r="131" s="13" customFormat="1">
      <c r="A131" s="13"/>
      <c r="B131" s="237"/>
      <c r="C131" s="238"/>
      <c r="D131" s="232" t="s">
        <v>222</v>
      </c>
      <c r="E131" s="239" t="s">
        <v>22</v>
      </c>
      <c r="F131" s="240" t="s">
        <v>4326</v>
      </c>
      <c r="G131" s="238"/>
      <c r="H131" s="241">
        <v>56.994</v>
      </c>
      <c r="I131" s="242"/>
      <c r="J131" s="242"/>
      <c r="K131" s="238"/>
      <c r="L131" s="238"/>
      <c r="M131" s="243"/>
      <c r="N131" s="244"/>
      <c r="O131" s="245"/>
      <c r="P131" s="245"/>
      <c r="Q131" s="245"/>
      <c r="R131" s="245"/>
      <c r="S131" s="245"/>
      <c r="T131" s="245"/>
      <c r="U131" s="245"/>
      <c r="V131" s="245"/>
      <c r="W131" s="245"/>
      <c r="X131" s="246"/>
      <c r="Y131" s="13"/>
      <c r="Z131" s="13"/>
      <c r="AA131" s="13"/>
      <c r="AB131" s="13"/>
      <c r="AC131" s="13"/>
      <c r="AD131" s="13"/>
      <c r="AE131" s="13"/>
      <c r="AT131" s="247" t="s">
        <v>222</v>
      </c>
      <c r="AU131" s="247" t="s">
        <v>86</v>
      </c>
      <c r="AV131" s="13" t="s">
        <v>86</v>
      </c>
      <c r="AW131" s="13" t="s">
        <v>5</v>
      </c>
      <c r="AX131" s="13" t="s">
        <v>77</v>
      </c>
      <c r="AY131" s="247" t="s">
        <v>211</v>
      </c>
    </row>
    <row r="132" s="13" customFormat="1">
      <c r="A132" s="13"/>
      <c r="B132" s="237"/>
      <c r="C132" s="238"/>
      <c r="D132" s="232" t="s">
        <v>222</v>
      </c>
      <c r="E132" s="239" t="s">
        <v>22</v>
      </c>
      <c r="F132" s="240" t="s">
        <v>4327</v>
      </c>
      <c r="G132" s="238"/>
      <c r="H132" s="241">
        <v>54.402000000000001</v>
      </c>
      <c r="I132" s="242"/>
      <c r="J132" s="242"/>
      <c r="K132" s="238"/>
      <c r="L132" s="238"/>
      <c r="M132" s="243"/>
      <c r="N132" s="244"/>
      <c r="O132" s="245"/>
      <c r="P132" s="245"/>
      <c r="Q132" s="245"/>
      <c r="R132" s="245"/>
      <c r="S132" s="245"/>
      <c r="T132" s="245"/>
      <c r="U132" s="245"/>
      <c r="V132" s="245"/>
      <c r="W132" s="245"/>
      <c r="X132" s="246"/>
      <c r="Y132" s="13"/>
      <c r="Z132" s="13"/>
      <c r="AA132" s="13"/>
      <c r="AB132" s="13"/>
      <c r="AC132" s="13"/>
      <c r="AD132" s="13"/>
      <c r="AE132" s="13"/>
      <c r="AT132" s="247" t="s">
        <v>222</v>
      </c>
      <c r="AU132" s="247" t="s">
        <v>86</v>
      </c>
      <c r="AV132" s="13" t="s">
        <v>86</v>
      </c>
      <c r="AW132" s="13" t="s">
        <v>5</v>
      </c>
      <c r="AX132" s="13" t="s">
        <v>77</v>
      </c>
      <c r="AY132" s="247" t="s">
        <v>211</v>
      </c>
    </row>
    <row r="133" s="13" customFormat="1">
      <c r="A133" s="13"/>
      <c r="B133" s="237"/>
      <c r="C133" s="238"/>
      <c r="D133" s="232" t="s">
        <v>222</v>
      </c>
      <c r="E133" s="239" t="s">
        <v>22</v>
      </c>
      <c r="F133" s="240" t="s">
        <v>4328</v>
      </c>
      <c r="G133" s="238"/>
      <c r="H133" s="241">
        <v>33.834000000000003</v>
      </c>
      <c r="I133" s="242"/>
      <c r="J133" s="242"/>
      <c r="K133" s="238"/>
      <c r="L133" s="238"/>
      <c r="M133" s="243"/>
      <c r="N133" s="244"/>
      <c r="O133" s="245"/>
      <c r="P133" s="245"/>
      <c r="Q133" s="245"/>
      <c r="R133" s="245"/>
      <c r="S133" s="245"/>
      <c r="T133" s="245"/>
      <c r="U133" s="245"/>
      <c r="V133" s="245"/>
      <c r="W133" s="245"/>
      <c r="X133" s="246"/>
      <c r="Y133" s="13"/>
      <c r="Z133" s="13"/>
      <c r="AA133" s="13"/>
      <c r="AB133" s="13"/>
      <c r="AC133" s="13"/>
      <c r="AD133" s="13"/>
      <c r="AE133" s="13"/>
      <c r="AT133" s="247" t="s">
        <v>222</v>
      </c>
      <c r="AU133" s="247" t="s">
        <v>86</v>
      </c>
      <c r="AV133" s="13" t="s">
        <v>86</v>
      </c>
      <c r="AW133" s="13" t="s">
        <v>5</v>
      </c>
      <c r="AX133" s="13" t="s">
        <v>77</v>
      </c>
      <c r="AY133" s="247" t="s">
        <v>211</v>
      </c>
    </row>
    <row r="134" s="13" customFormat="1">
      <c r="A134" s="13"/>
      <c r="B134" s="237"/>
      <c r="C134" s="238"/>
      <c r="D134" s="232" t="s">
        <v>222</v>
      </c>
      <c r="E134" s="239" t="s">
        <v>22</v>
      </c>
      <c r="F134" s="240" t="s">
        <v>4329</v>
      </c>
      <c r="G134" s="238"/>
      <c r="H134" s="241">
        <v>8.3450000000000006</v>
      </c>
      <c r="I134" s="242"/>
      <c r="J134" s="242"/>
      <c r="K134" s="238"/>
      <c r="L134" s="238"/>
      <c r="M134" s="243"/>
      <c r="N134" s="244"/>
      <c r="O134" s="245"/>
      <c r="P134" s="245"/>
      <c r="Q134" s="245"/>
      <c r="R134" s="245"/>
      <c r="S134" s="245"/>
      <c r="T134" s="245"/>
      <c r="U134" s="245"/>
      <c r="V134" s="245"/>
      <c r="W134" s="245"/>
      <c r="X134" s="246"/>
      <c r="Y134" s="13"/>
      <c r="Z134" s="13"/>
      <c r="AA134" s="13"/>
      <c r="AB134" s="13"/>
      <c r="AC134" s="13"/>
      <c r="AD134" s="13"/>
      <c r="AE134" s="13"/>
      <c r="AT134" s="247" t="s">
        <v>222</v>
      </c>
      <c r="AU134" s="247" t="s">
        <v>86</v>
      </c>
      <c r="AV134" s="13" t="s">
        <v>86</v>
      </c>
      <c r="AW134" s="13" t="s">
        <v>5</v>
      </c>
      <c r="AX134" s="13" t="s">
        <v>77</v>
      </c>
      <c r="AY134" s="247" t="s">
        <v>211</v>
      </c>
    </row>
    <row r="135" s="13" customFormat="1">
      <c r="A135" s="13"/>
      <c r="B135" s="237"/>
      <c r="C135" s="238"/>
      <c r="D135" s="232" t="s">
        <v>222</v>
      </c>
      <c r="E135" s="239" t="s">
        <v>22</v>
      </c>
      <c r="F135" s="240" t="s">
        <v>4330</v>
      </c>
      <c r="G135" s="238"/>
      <c r="H135" s="241">
        <v>3.165</v>
      </c>
      <c r="I135" s="242"/>
      <c r="J135" s="242"/>
      <c r="K135" s="238"/>
      <c r="L135" s="238"/>
      <c r="M135" s="243"/>
      <c r="N135" s="244"/>
      <c r="O135" s="245"/>
      <c r="P135" s="245"/>
      <c r="Q135" s="245"/>
      <c r="R135" s="245"/>
      <c r="S135" s="245"/>
      <c r="T135" s="245"/>
      <c r="U135" s="245"/>
      <c r="V135" s="245"/>
      <c r="W135" s="245"/>
      <c r="X135" s="246"/>
      <c r="Y135" s="13"/>
      <c r="Z135" s="13"/>
      <c r="AA135" s="13"/>
      <c r="AB135" s="13"/>
      <c r="AC135" s="13"/>
      <c r="AD135" s="13"/>
      <c r="AE135" s="13"/>
      <c r="AT135" s="247" t="s">
        <v>222</v>
      </c>
      <c r="AU135" s="247" t="s">
        <v>86</v>
      </c>
      <c r="AV135" s="13" t="s">
        <v>86</v>
      </c>
      <c r="AW135" s="13" t="s">
        <v>5</v>
      </c>
      <c r="AX135" s="13" t="s">
        <v>77</v>
      </c>
      <c r="AY135" s="247" t="s">
        <v>211</v>
      </c>
    </row>
    <row r="136" s="13" customFormat="1">
      <c r="A136" s="13"/>
      <c r="B136" s="237"/>
      <c r="C136" s="238"/>
      <c r="D136" s="232" t="s">
        <v>222</v>
      </c>
      <c r="E136" s="239" t="s">
        <v>22</v>
      </c>
      <c r="F136" s="240" t="s">
        <v>4331</v>
      </c>
      <c r="G136" s="238"/>
      <c r="H136" s="241">
        <v>2.4500000000000002</v>
      </c>
      <c r="I136" s="242"/>
      <c r="J136" s="242"/>
      <c r="K136" s="238"/>
      <c r="L136" s="238"/>
      <c r="M136" s="243"/>
      <c r="N136" s="244"/>
      <c r="O136" s="245"/>
      <c r="P136" s="245"/>
      <c r="Q136" s="245"/>
      <c r="R136" s="245"/>
      <c r="S136" s="245"/>
      <c r="T136" s="245"/>
      <c r="U136" s="245"/>
      <c r="V136" s="245"/>
      <c r="W136" s="245"/>
      <c r="X136" s="246"/>
      <c r="Y136" s="13"/>
      <c r="Z136" s="13"/>
      <c r="AA136" s="13"/>
      <c r="AB136" s="13"/>
      <c r="AC136" s="13"/>
      <c r="AD136" s="13"/>
      <c r="AE136" s="13"/>
      <c r="AT136" s="247" t="s">
        <v>222</v>
      </c>
      <c r="AU136" s="247" t="s">
        <v>86</v>
      </c>
      <c r="AV136" s="13" t="s">
        <v>86</v>
      </c>
      <c r="AW136" s="13" t="s">
        <v>5</v>
      </c>
      <c r="AX136" s="13" t="s">
        <v>77</v>
      </c>
      <c r="AY136" s="247" t="s">
        <v>211</v>
      </c>
    </row>
    <row r="137" s="14" customFormat="1">
      <c r="A137" s="14"/>
      <c r="B137" s="248"/>
      <c r="C137" s="249"/>
      <c r="D137" s="232" t="s">
        <v>222</v>
      </c>
      <c r="E137" s="250" t="s">
        <v>22</v>
      </c>
      <c r="F137" s="251" t="s">
        <v>4313</v>
      </c>
      <c r="G137" s="249"/>
      <c r="H137" s="252">
        <v>194.06</v>
      </c>
      <c r="I137" s="253"/>
      <c r="J137" s="253"/>
      <c r="K137" s="249"/>
      <c r="L137" s="249"/>
      <c r="M137" s="254"/>
      <c r="N137" s="255"/>
      <c r="O137" s="256"/>
      <c r="P137" s="256"/>
      <c r="Q137" s="256"/>
      <c r="R137" s="256"/>
      <c r="S137" s="256"/>
      <c r="T137" s="256"/>
      <c r="U137" s="256"/>
      <c r="V137" s="256"/>
      <c r="W137" s="256"/>
      <c r="X137" s="257"/>
      <c r="Y137" s="14"/>
      <c r="Z137" s="14"/>
      <c r="AA137" s="14"/>
      <c r="AB137" s="14"/>
      <c r="AC137" s="14"/>
      <c r="AD137" s="14"/>
      <c r="AE137" s="14"/>
      <c r="AT137" s="258" t="s">
        <v>222</v>
      </c>
      <c r="AU137" s="258" t="s">
        <v>86</v>
      </c>
      <c r="AV137" s="14" t="s">
        <v>218</v>
      </c>
      <c r="AW137" s="14" t="s">
        <v>5</v>
      </c>
      <c r="AX137" s="14" t="s">
        <v>84</v>
      </c>
      <c r="AY137" s="258" t="s">
        <v>211</v>
      </c>
    </row>
    <row r="138" s="2" customFormat="1" ht="24.15" customHeight="1">
      <c r="A138" s="40"/>
      <c r="B138" s="41"/>
      <c r="C138" s="218" t="s">
        <v>263</v>
      </c>
      <c r="D138" s="218" t="s">
        <v>213</v>
      </c>
      <c r="E138" s="219" t="s">
        <v>4332</v>
      </c>
      <c r="F138" s="220" t="s">
        <v>4333</v>
      </c>
      <c r="G138" s="221" t="s">
        <v>272</v>
      </c>
      <c r="H138" s="222">
        <v>90.007999999999996</v>
      </c>
      <c r="I138" s="223"/>
      <c r="J138" s="223"/>
      <c r="K138" s="224">
        <f>ROUND(P138*H138,2)</f>
        <v>0</v>
      </c>
      <c r="L138" s="220" t="s">
        <v>217</v>
      </c>
      <c r="M138" s="46"/>
      <c r="N138" s="225" t="s">
        <v>22</v>
      </c>
      <c r="O138" s="226" t="s">
        <v>46</v>
      </c>
      <c r="P138" s="227">
        <f>I138+J138</f>
        <v>0</v>
      </c>
      <c r="Q138" s="227">
        <f>ROUND(I138*H138,2)</f>
        <v>0</v>
      </c>
      <c r="R138" s="227">
        <f>ROUND(J138*H138,2)</f>
        <v>0</v>
      </c>
      <c r="S138" s="86"/>
      <c r="T138" s="228">
        <f>S138*H138</f>
        <v>0</v>
      </c>
      <c r="U138" s="228">
        <v>0.015400000000000001</v>
      </c>
      <c r="V138" s="228">
        <f>U138*H138</f>
        <v>1.3861231999999999</v>
      </c>
      <c r="W138" s="228">
        <v>0</v>
      </c>
      <c r="X138" s="229">
        <f>W138*H138</f>
        <v>0</v>
      </c>
      <c r="Y138" s="40"/>
      <c r="Z138" s="40"/>
      <c r="AA138" s="40"/>
      <c r="AB138" s="40"/>
      <c r="AC138" s="40"/>
      <c r="AD138" s="40"/>
      <c r="AE138" s="40"/>
      <c r="AR138" s="230" t="s">
        <v>218</v>
      </c>
      <c r="AT138" s="230" t="s">
        <v>213</v>
      </c>
      <c r="AU138" s="230" t="s">
        <v>86</v>
      </c>
      <c r="AY138" s="19" t="s">
        <v>211</v>
      </c>
      <c r="BE138" s="231">
        <f>IF(O138="základní",K138,0)</f>
        <v>0</v>
      </c>
      <c r="BF138" s="231">
        <f>IF(O138="snížená",K138,0)</f>
        <v>0</v>
      </c>
      <c r="BG138" s="231">
        <f>IF(O138="zákl. přenesená",K138,0)</f>
        <v>0</v>
      </c>
      <c r="BH138" s="231">
        <f>IF(O138="sníž. přenesená",K138,0)</f>
        <v>0</v>
      </c>
      <c r="BI138" s="231">
        <f>IF(O138="nulová",K138,0)</f>
        <v>0</v>
      </c>
      <c r="BJ138" s="19" t="s">
        <v>84</v>
      </c>
      <c r="BK138" s="231">
        <f>ROUND(P138*H138,2)</f>
        <v>0</v>
      </c>
      <c r="BL138" s="19" t="s">
        <v>218</v>
      </c>
      <c r="BM138" s="230" t="s">
        <v>4334</v>
      </c>
    </row>
    <row r="139" s="2" customFormat="1">
      <c r="A139" s="40"/>
      <c r="B139" s="41"/>
      <c r="C139" s="42"/>
      <c r="D139" s="232" t="s">
        <v>220</v>
      </c>
      <c r="E139" s="42"/>
      <c r="F139" s="233" t="s">
        <v>4335</v>
      </c>
      <c r="G139" s="42"/>
      <c r="H139" s="42"/>
      <c r="I139" s="234"/>
      <c r="J139" s="234"/>
      <c r="K139" s="42"/>
      <c r="L139" s="42"/>
      <c r="M139" s="46"/>
      <c r="N139" s="235"/>
      <c r="O139" s="236"/>
      <c r="P139" s="86"/>
      <c r="Q139" s="86"/>
      <c r="R139" s="86"/>
      <c r="S139" s="86"/>
      <c r="T139" s="86"/>
      <c r="U139" s="86"/>
      <c r="V139" s="86"/>
      <c r="W139" s="86"/>
      <c r="X139" s="87"/>
      <c r="Y139" s="40"/>
      <c r="Z139" s="40"/>
      <c r="AA139" s="40"/>
      <c r="AB139" s="40"/>
      <c r="AC139" s="40"/>
      <c r="AD139" s="40"/>
      <c r="AE139" s="40"/>
      <c r="AT139" s="19" t="s">
        <v>220</v>
      </c>
      <c r="AU139" s="19" t="s">
        <v>86</v>
      </c>
    </row>
    <row r="140" s="13" customFormat="1">
      <c r="A140" s="13"/>
      <c r="B140" s="237"/>
      <c r="C140" s="238"/>
      <c r="D140" s="232" t="s">
        <v>222</v>
      </c>
      <c r="E140" s="239" t="s">
        <v>22</v>
      </c>
      <c r="F140" s="240" t="s">
        <v>4336</v>
      </c>
      <c r="G140" s="238"/>
      <c r="H140" s="241">
        <v>18.27</v>
      </c>
      <c r="I140" s="242"/>
      <c r="J140" s="242"/>
      <c r="K140" s="238"/>
      <c r="L140" s="238"/>
      <c r="M140" s="243"/>
      <c r="N140" s="244"/>
      <c r="O140" s="245"/>
      <c r="P140" s="245"/>
      <c r="Q140" s="245"/>
      <c r="R140" s="245"/>
      <c r="S140" s="245"/>
      <c r="T140" s="245"/>
      <c r="U140" s="245"/>
      <c r="V140" s="245"/>
      <c r="W140" s="245"/>
      <c r="X140" s="246"/>
      <c r="Y140" s="13"/>
      <c r="Z140" s="13"/>
      <c r="AA140" s="13"/>
      <c r="AB140" s="13"/>
      <c r="AC140" s="13"/>
      <c r="AD140" s="13"/>
      <c r="AE140" s="13"/>
      <c r="AT140" s="247" t="s">
        <v>222</v>
      </c>
      <c r="AU140" s="247" t="s">
        <v>86</v>
      </c>
      <c r="AV140" s="13" t="s">
        <v>86</v>
      </c>
      <c r="AW140" s="13" t="s">
        <v>5</v>
      </c>
      <c r="AX140" s="13" t="s">
        <v>77</v>
      </c>
      <c r="AY140" s="247" t="s">
        <v>211</v>
      </c>
    </row>
    <row r="141" s="13" customFormat="1">
      <c r="A141" s="13"/>
      <c r="B141" s="237"/>
      <c r="C141" s="238"/>
      <c r="D141" s="232" t="s">
        <v>222</v>
      </c>
      <c r="E141" s="239" t="s">
        <v>22</v>
      </c>
      <c r="F141" s="240" t="s">
        <v>4337</v>
      </c>
      <c r="G141" s="238"/>
      <c r="H141" s="241">
        <v>28.314</v>
      </c>
      <c r="I141" s="242"/>
      <c r="J141" s="242"/>
      <c r="K141" s="238"/>
      <c r="L141" s="238"/>
      <c r="M141" s="243"/>
      <c r="N141" s="244"/>
      <c r="O141" s="245"/>
      <c r="P141" s="245"/>
      <c r="Q141" s="245"/>
      <c r="R141" s="245"/>
      <c r="S141" s="245"/>
      <c r="T141" s="245"/>
      <c r="U141" s="245"/>
      <c r="V141" s="245"/>
      <c r="W141" s="245"/>
      <c r="X141" s="246"/>
      <c r="Y141" s="13"/>
      <c r="Z141" s="13"/>
      <c r="AA141" s="13"/>
      <c r="AB141" s="13"/>
      <c r="AC141" s="13"/>
      <c r="AD141" s="13"/>
      <c r="AE141" s="13"/>
      <c r="AT141" s="247" t="s">
        <v>222</v>
      </c>
      <c r="AU141" s="247" t="s">
        <v>86</v>
      </c>
      <c r="AV141" s="13" t="s">
        <v>86</v>
      </c>
      <c r="AW141" s="13" t="s">
        <v>5</v>
      </c>
      <c r="AX141" s="13" t="s">
        <v>77</v>
      </c>
      <c r="AY141" s="247" t="s">
        <v>211</v>
      </c>
    </row>
    <row r="142" s="13" customFormat="1">
      <c r="A142" s="13"/>
      <c r="B142" s="237"/>
      <c r="C142" s="238"/>
      <c r="D142" s="232" t="s">
        <v>222</v>
      </c>
      <c r="E142" s="239" t="s">
        <v>22</v>
      </c>
      <c r="F142" s="240" t="s">
        <v>4338</v>
      </c>
      <c r="G142" s="238"/>
      <c r="H142" s="241">
        <v>43.423999999999999</v>
      </c>
      <c r="I142" s="242"/>
      <c r="J142" s="242"/>
      <c r="K142" s="238"/>
      <c r="L142" s="238"/>
      <c r="M142" s="243"/>
      <c r="N142" s="244"/>
      <c r="O142" s="245"/>
      <c r="P142" s="245"/>
      <c r="Q142" s="245"/>
      <c r="R142" s="245"/>
      <c r="S142" s="245"/>
      <c r="T142" s="245"/>
      <c r="U142" s="245"/>
      <c r="V142" s="245"/>
      <c r="W142" s="245"/>
      <c r="X142" s="246"/>
      <c r="Y142" s="13"/>
      <c r="Z142" s="13"/>
      <c r="AA142" s="13"/>
      <c r="AB142" s="13"/>
      <c r="AC142" s="13"/>
      <c r="AD142" s="13"/>
      <c r="AE142" s="13"/>
      <c r="AT142" s="247" t="s">
        <v>222</v>
      </c>
      <c r="AU142" s="247" t="s">
        <v>86</v>
      </c>
      <c r="AV142" s="13" t="s">
        <v>86</v>
      </c>
      <c r="AW142" s="13" t="s">
        <v>5</v>
      </c>
      <c r="AX142" s="13" t="s">
        <v>77</v>
      </c>
      <c r="AY142" s="247" t="s">
        <v>211</v>
      </c>
    </row>
    <row r="143" s="14" customFormat="1">
      <c r="A143" s="14"/>
      <c r="B143" s="248"/>
      <c r="C143" s="249"/>
      <c r="D143" s="232" t="s">
        <v>222</v>
      </c>
      <c r="E143" s="250" t="s">
        <v>22</v>
      </c>
      <c r="F143" s="251" t="s">
        <v>4313</v>
      </c>
      <c r="G143" s="249"/>
      <c r="H143" s="252">
        <v>90.00800000000001</v>
      </c>
      <c r="I143" s="253"/>
      <c r="J143" s="253"/>
      <c r="K143" s="249"/>
      <c r="L143" s="249"/>
      <c r="M143" s="254"/>
      <c r="N143" s="255"/>
      <c r="O143" s="256"/>
      <c r="P143" s="256"/>
      <c r="Q143" s="256"/>
      <c r="R143" s="256"/>
      <c r="S143" s="256"/>
      <c r="T143" s="256"/>
      <c r="U143" s="256"/>
      <c r="V143" s="256"/>
      <c r="W143" s="256"/>
      <c r="X143" s="257"/>
      <c r="Y143" s="14"/>
      <c r="Z143" s="14"/>
      <c r="AA143" s="14"/>
      <c r="AB143" s="14"/>
      <c r="AC143" s="14"/>
      <c r="AD143" s="14"/>
      <c r="AE143" s="14"/>
      <c r="AT143" s="258" t="s">
        <v>222</v>
      </c>
      <c r="AU143" s="258" t="s">
        <v>86</v>
      </c>
      <c r="AV143" s="14" t="s">
        <v>218</v>
      </c>
      <c r="AW143" s="14" t="s">
        <v>5</v>
      </c>
      <c r="AX143" s="14" t="s">
        <v>84</v>
      </c>
      <c r="AY143" s="258" t="s">
        <v>211</v>
      </c>
    </row>
    <row r="144" s="2" customFormat="1" ht="24.15" customHeight="1">
      <c r="A144" s="40"/>
      <c r="B144" s="41"/>
      <c r="C144" s="218" t="s">
        <v>269</v>
      </c>
      <c r="D144" s="218" t="s">
        <v>213</v>
      </c>
      <c r="E144" s="219" t="s">
        <v>1757</v>
      </c>
      <c r="F144" s="220" t="s">
        <v>1758</v>
      </c>
      <c r="G144" s="221" t="s">
        <v>272</v>
      </c>
      <c r="H144" s="222">
        <v>101.602</v>
      </c>
      <c r="I144" s="223"/>
      <c r="J144" s="223"/>
      <c r="K144" s="224">
        <f>ROUND(P144*H144,2)</f>
        <v>0</v>
      </c>
      <c r="L144" s="220" t="s">
        <v>217</v>
      </c>
      <c r="M144" s="46"/>
      <c r="N144" s="225" t="s">
        <v>22</v>
      </c>
      <c r="O144" s="226" t="s">
        <v>46</v>
      </c>
      <c r="P144" s="227">
        <f>I144+J144</f>
        <v>0</v>
      </c>
      <c r="Q144" s="227">
        <f>ROUND(I144*H144,2)</f>
        <v>0</v>
      </c>
      <c r="R144" s="227">
        <f>ROUND(J144*H144,2)</f>
        <v>0</v>
      </c>
      <c r="S144" s="86"/>
      <c r="T144" s="228">
        <f>S144*H144</f>
        <v>0</v>
      </c>
      <c r="U144" s="228">
        <v>0.018380000000000001</v>
      </c>
      <c r="V144" s="228">
        <f>U144*H144</f>
        <v>1.8674447600000002</v>
      </c>
      <c r="W144" s="228">
        <v>0</v>
      </c>
      <c r="X144" s="229">
        <f>W144*H144</f>
        <v>0</v>
      </c>
      <c r="Y144" s="40"/>
      <c r="Z144" s="40"/>
      <c r="AA144" s="40"/>
      <c r="AB144" s="40"/>
      <c r="AC144" s="40"/>
      <c r="AD144" s="40"/>
      <c r="AE144" s="40"/>
      <c r="AR144" s="230" t="s">
        <v>218</v>
      </c>
      <c r="AT144" s="230" t="s">
        <v>213</v>
      </c>
      <c r="AU144" s="230" t="s">
        <v>86</v>
      </c>
      <c r="AY144" s="19" t="s">
        <v>211</v>
      </c>
      <c r="BE144" s="231">
        <f>IF(O144="základní",K144,0)</f>
        <v>0</v>
      </c>
      <c r="BF144" s="231">
        <f>IF(O144="snížená",K144,0)</f>
        <v>0</v>
      </c>
      <c r="BG144" s="231">
        <f>IF(O144="zákl. přenesená",K144,0)</f>
        <v>0</v>
      </c>
      <c r="BH144" s="231">
        <f>IF(O144="sníž. přenesená",K144,0)</f>
        <v>0</v>
      </c>
      <c r="BI144" s="231">
        <f>IF(O144="nulová",K144,0)</f>
        <v>0</v>
      </c>
      <c r="BJ144" s="19" t="s">
        <v>84</v>
      </c>
      <c r="BK144" s="231">
        <f>ROUND(P144*H144,2)</f>
        <v>0</v>
      </c>
      <c r="BL144" s="19" t="s">
        <v>218</v>
      </c>
      <c r="BM144" s="230" t="s">
        <v>4339</v>
      </c>
    </row>
    <row r="145" s="2" customFormat="1">
      <c r="A145" s="40"/>
      <c r="B145" s="41"/>
      <c r="C145" s="42"/>
      <c r="D145" s="232" t="s">
        <v>220</v>
      </c>
      <c r="E145" s="42"/>
      <c r="F145" s="233" t="s">
        <v>1760</v>
      </c>
      <c r="G145" s="42"/>
      <c r="H145" s="42"/>
      <c r="I145" s="234"/>
      <c r="J145" s="234"/>
      <c r="K145" s="42"/>
      <c r="L145" s="42"/>
      <c r="M145" s="46"/>
      <c r="N145" s="235"/>
      <c r="O145" s="236"/>
      <c r="P145" s="86"/>
      <c r="Q145" s="86"/>
      <c r="R145" s="86"/>
      <c r="S145" s="86"/>
      <c r="T145" s="86"/>
      <c r="U145" s="86"/>
      <c r="V145" s="86"/>
      <c r="W145" s="86"/>
      <c r="X145" s="87"/>
      <c r="Y145" s="40"/>
      <c r="Z145" s="40"/>
      <c r="AA145" s="40"/>
      <c r="AB145" s="40"/>
      <c r="AC145" s="40"/>
      <c r="AD145" s="40"/>
      <c r="AE145" s="40"/>
      <c r="AT145" s="19" t="s">
        <v>220</v>
      </c>
      <c r="AU145" s="19" t="s">
        <v>86</v>
      </c>
    </row>
    <row r="146" s="13" customFormat="1">
      <c r="A146" s="13"/>
      <c r="B146" s="237"/>
      <c r="C146" s="238"/>
      <c r="D146" s="232" t="s">
        <v>222</v>
      </c>
      <c r="E146" s="239" t="s">
        <v>22</v>
      </c>
      <c r="F146" s="240" t="s">
        <v>4340</v>
      </c>
      <c r="G146" s="238"/>
      <c r="H146" s="241">
        <v>101.602</v>
      </c>
      <c r="I146" s="242"/>
      <c r="J146" s="242"/>
      <c r="K146" s="238"/>
      <c r="L146" s="238"/>
      <c r="M146" s="243"/>
      <c r="N146" s="244"/>
      <c r="O146" s="245"/>
      <c r="P146" s="245"/>
      <c r="Q146" s="245"/>
      <c r="R146" s="245"/>
      <c r="S146" s="245"/>
      <c r="T146" s="245"/>
      <c r="U146" s="245"/>
      <c r="V146" s="245"/>
      <c r="W146" s="245"/>
      <c r="X146" s="246"/>
      <c r="Y146" s="13"/>
      <c r="Z146" s="13"/>
      <c r="AA146" s="13"/>
      <c r="AB146" s="13"/>
      <c r="AC146" s="13"/>
      <c r="AD146" s="13"/>
      <c r="AE146" s="13"/>
      <c r="AT146" s="247" t="s">
        <v>222</v>
      </c>
      <c r="AU146" s="247" t="s">
        <v>86</v>
      </c>
      <c r="AV146" s="13" t="s">
        <v>86</v>
      </c>
      <c r="AW146" s="13" t="s">
        <v>5</v>
      </c>
      <c r="AX146" s="13" t="s">
        <v>84</v>
      </c>
      <c r="AY146" s="247" t="s">
        <v>211</v>
      </c>
    </row>
    <row r="147" s="2" customFormat="1" ht="24.15" customHeight="1">
      <c r="A147" s="40"/>
      <c r="B147" s="41"/>
      <c r="C147" s="218" t="s">
        <v>276</v>
      </c>
      <c r="D147" s="218" t="s">
        <v>213</v>
      </c>
      <c r="E147" s="219" t="s">
        <v>4341</v>
      </c>
      <c r="F147" s="220" t="s">
        <v>4342</v>
      </c>
      <c r="G147" s="221" t="s">
        <v>272</v>
      </c>
      <c r="H147" s="222">
        <v>388.12</v>
      </c>
      <c r="I147" s="223"/>
      <c r="J147" s="223"/>
      <c r="K147" s="224">
        <f>ROUND(P147*H147,2)</f>
        <v>0</v>
      </c>
      <c r="L147" s="220" t="s">
        <v>217</v>
      </c>
      <c r="M147" s="46"/>
      <c r="N147" s="225" t="s">
        <v>22</v>
      </c>
      <c r="O147" s="226" t="s">
        <v>46</v>
      </c>
      <c r="P147" s="227">
        <f>I147+J147</f>
        <v>0</v>
      </c>
      <c r="Q147" s="227">
        <f>ROUND(I147*H147,2)</f>
        <v>0</v>
      </c>
      <c r="R147" s="227">
        <f>ROUND(J147*H147,2)</f>
        <v>0</v>
      </c>
      <c r="S147" s="86"/>
      <c r="T147" s="228">
        <f>S147*H147</f>
        <v>0</v>
      </c>
      <c r="U147" s="228">
        <v>0.0079000000000000008</v>
      </c>
      <c r="V147" s="228">
        <f>U147*H147</f>
        <v>3.0661480000000005</v>
      </c>
      <c r="W147" s="228">
        <v>0</v>
      </c>
      <c r="X147" s="229">
        <f>W147*H147</f>
        <v>0</v>
      </c>
      <c r="Y147" s="40"/>
      <c r="Z147" s="40"/>
      <c r="AA147" s="40"/>
      <c r="AB147" s="40"/>
      <c r="AC147" s="40"/>
      <c r="AD147" s="40"/>
      <c r="AE147" s="40"/>
      <c r="AR147" s="230" t="s">
        <v>218</v>
      </c>
      <c r="AT147" s="230" t="s">
        <v>213</v>
      </c>
      <c r="AU147" s="230" t="s">
        <v>86</v>
      </c>
      <c r="AY147" s="19" t="s">
        <v>211</v>
      </c>
      <c r="BE147" s="231">
        <f>IF(O147="základní",K147,0)</f>
        <v>0</v>
      </c>
      <c r="BF147" s="231">
        <f>IF(O147="snížená",K147,0)</f>
        <v>0</v>
      </c>
      <c r="BG147" s="231">
        <f>IF(O147="zákl. přenesená",K147,0)</f>
        <v>0</v>
      </c>
      <c r="BH147" s="231">
        <f>IF(O147="sníž. přenesená",K147,0)</f>
        <v>0</v>
      </c>
      <c r="BI147" s="231">
        <f>IF(O147="nulová",K147,0)</f>
        <v>0</v>
      </c>
      <c r="BJ147" s="19" t="s">
        <v>84</v>
      </c>
      <c r="BK147" s="231">
        <f>ROUND(P147*H147,2)</f>
        <v>0</v>
      </c>
      <c r="BL147" s="19" t="s">
        <v>218</v>
      </c>
      <c r="BM147" s="230" t="s">
        <v>4343</v>
      </c>
    </row>
    <row r="148" s="2" customFormat="1">
      <c r="A148" s="40"/>
      <c r="B148" s="41"/>
      <c r="C148" s="42"/>
      <c r="D148" s="232" t="s">
        <v>220</v>
      </c>
      <c r="E148" s="42"/>
      <c r="F148" s="233" t="s">
        <v>4344</v>
      </c>
      <c r="G148" s="42"/>
      <c r="H148" s="42"/>
      <c r="I148" s="234"/>
      <c r="J148" s="234"/>
      <c r="K148" s="42"/>
      <c r="L148" s="42"/>
      <c r="M148" s="46"/>
      <c r="N148" s="235"/>
      <c r="O148" s="236"/>
      <c r="P148" s="86"/>
      <c r="Q148" s="86"/>
      <c r="R148" s="86"/>
      <c r="S148" s="86"/>
      <c r="T148" s="86"/>
      <c r="U148" s="86"/>
      <c r="V148" s="86"/>
      <c r="W148" s="86"/>
      <c r="X148" s="87"/>
      <c r="Y148" s="40"/>
      <c r="Z148" s="40"/>
      <c r="AA148" s="40"/>
      <c r="AB148" s="40"/>
      <c r="AC148" s="40"/>
      <c r="AD148" s="40"/>
      <c r="AE148" s="40"/>
      <c r="AT148" s="19" t="s">
        <v>220</v>
      </c>
      <c r="AU148" s="19" t="s">
        <v>86</v>
      </c>
    </row>
    <row r="149" s="13" customFormat="1">
      <c r="A149" s="13"/>
      <c r="B149" s="237"/>
      <c r="C149" s="238"/>
      <c r="D149" s="232" t="s">
        <v>222</v>
      </c>
      <c r="E149" s="239" t="s">
        <v>22</v>
      </c>
      <c r="F149" s="240" t="s">
        <v>4325</v>
      </c>
      <c r="G149" s="238"/>
      <c r="H149" s="241">
        <v>34.869999999999997</v>
      </c>
      <c r="I149" s="242"/>
      <c r="J149" s="242"/>
      <c r="K149" s="238"/>
      <c r="L149" s="238"/>
      <c r="M149" s="243"/>
      <c r="N149" s="244"/>
      <c r="O149" s="245"/>
      <c r="P149" s="245"/>
      <c r="Q149" s="245"/>
      <c r="R149" s="245"/>
      <c r="S149" s="245"/>
      <c r="T149" s="245"/>
      <c r="U149" s="245"/>
      <c r="V149" s="245"/>
      <c r="W149" s="245"/>
      <c r="X149" s="246"/>
      <c r="Y149" s="13"/>
      <c r="Z149" s="13"/>
      <c r="AA149" s="13"/>
      <c r="AB149" s="13"/>
      <c r="AC149" s="13"/>
      <c r="AD149" s="13"/>
      <c r="AE149" s="13"/>
      <c r="AT149" s="247" t="s">
        <v>222</v>
      </c>
      <c r="AU149" s="247" t="s">
        <v>86</v>
      </c>
      <c r="AV149" s="13" t="s">
        <v>86</v>
      </c>
      <c r="AW149" s="13" t="s">
        <v>5</v>
      </c>
      <c r="AX149" s="13" t="s">
        <v>77</v>
      </c>
      <c r="AY149" s="247" t="s">
        <v>211</v>
      </c>
    </row>
    <row r="150" s="13" customFormat="1">
      <c r="A150" s="13"/>
      <c r="B150" s="237"/>
      <c r="C150" s="238"/>
      <c r="D150" s="232" t="s">
        <v>222</v>
      </c>
      <c r="E150" s="239" t="s">
        <v>22</v>
      </c>
      <c r="F150" s="240" t="s">
        <v>4326</v>
      </c>
      <c r="G150" s="238"/>
      <c r="H150" s="241">
        <v>56.994</v>
      </c>
      <c r="I150" s="242"/>
      <c r="J150" s="242"/>
      <c r="K150" s="238"/>
      <c r="L150" s="238"/>
      <c r="M150" s="243"/>
      <c r="N150" s="244"/>
      <c r="O150" s="245"/>
      <c r="P150" s="245"/>
      <c r="Q150" s="245"/>
      <c r="R150" s="245"/>
      <c r="S150" s="245"/>
      <c r="T150" s="245"/>
      <c r="U150" s="245"/>
      <c r="V150" s="245"/>
      <c r="W150" s="245"/>
      <c r="X150" s="246"/>
      <c r="Y150" s="13"/>
      <c r="Z150" s="13"/>
      <c r="AA150" s="13"/>
      <c r="AB150" s="13"/>
      <c r="AC150" s="13"/>
      <c r="AD150" s="13"/>
      <c r="AE150" s="13"/>
      <c r="AT150" s="247" t="s">
        <v>222</v>
      </c>
      <c r="AU150" s="247" t="s">
        <v>86</v>
      </c>
      <c r="AV150" s="13" t="s">
        <v>86</v>
      </c>
      <c r="AW150" s="13" t="s">
        <v>5</v>
      </c>
      <c r="AX150" s="13" t="s">
        <v>77</v>
      </c>
      <c r="AY150" s="247" t="s">
        <v>211</v>
      </c>
    </row>
    <row r="151" s="13" customFormat="1">
      <c r="A151" s="13"/>
      <c r="B151" s="237"/>
      <c r="C151" s="238"/>
      <c r="D151" s="232" t="s">
        <v>222</v>
      </c>
      <c r="E151" s="239" t="s">
        <v>22</v>
      </c>
      <c r="F151" s="240" t="s">
        <v>4327</v>
      </c>
      <c r="G151" s="238"/>
      <c r="H151" s="241">
        <v>54.402000000000001</v>
      </c>
      <c r="I151" s="242"/>
      <c r="J151" s="242"/>
      <c r="K151" s="238"/>
      <c r="L151" s="238"/>
      <c r="M151" s="243"/>
      <c r="N151" s="244"/>
      <c r="O151" s="245"/>
      <c r="P151" s="245"/>
      <c r="Q151" s="245"/>
      <c r="R151" s="245"/>
      <c r="S151" s="245"/>
      <c r="T151" s="245"/>
      <c r="U151" s="245"/>
      <c r="V151" s="245"/>
      <c r="W151" s="245"/>
      <c r="X151" s="246"/>
      <c r="Y151" s="13"/>
      <c r="Z151" s="13"/>
      <c r="AA151" s="13"/>
      <c r="AB151" s="13"/>
      <c r="AC151" s="13"/>
      <c r="AD151" s="13"/>
      <c r="AE151" s="13"/>
      <c r="AT151" s="247" t="s">
        <v>222</v>
      </c>
      <c r="AU151" s="247" t="s">
        <v>86</v>
      </c>
      <c r="AV151" s="13" t="s">
        <v>86</v>
      </c>
      <c r="AW151" s="13" t="s">
        <v>5</v>
      </c>
      <c r="AX151" s="13" t="s">
        <v>77</v>
      </c>
      <c r="AY151" s="247" t="s">
        <v>211</v>
      </c>
    </row>
    <row r="152" s="13" customFormat="1">
      <c r="A152" s="13"/>
      <c r="B152" s="237"/>
      <c r="C152" s="238"/>
      <c r="D152" s="232" t="s">
        <v>222</v>
      </c>
      <c r="E152" s="239" t="s">
        <v>22</v>
      </c>
      <c r="F152" s="240" t="s">
        <v>4328</v>
      </c>
      <c r="G152" s="238"/>
      <c r="H152" s="241">
        <v>33.834000000000003</v>
      </c>
      <c r="I152" s="242"/>
      <c r="J152" s="242"/>
      <c r="K152" s="238"/>
      <c r="L152" s="238"/>
      <c r="M152" s="243"/>
      <c r="N152" s="244"/>
      <c r="O152" s="245"/>
      <c r="P152" s="245"/>
      <c r="Q152" s="245"/>
      <c r="R152" s="245"/>
      <c r="S152" s="245"/>
      <c r="T152" s="245"/>
      <c r="U152" s="245"/>
      <c r="V152" s="245"/>
      <c r="W152" s="245"/>
      <c r="X152" s="246"/>
      <c r="Y152" s="13"/>
      <c r="Z152" s="13"/>
      <c r="AA152" s="13"/>
      <c r="AB152" s="13"/>
      <c r="AC152" s="13"/>
      <c r="AD152" s="13"/>
      <c r="AE152" s="13"/>
      <c r="AT152" s="247" t="s">
        <v>222</v>
      </c>
      <c r="AU152" s="247" t="s">
        <v>86</v>
      </c>
      <c r="AV152" s="13" t="s">
        <v>86</v>
      </c>
      <c r="AW152" s="13" t="s">
        <v>5</v>
      </c>
      <c r="AX152" s="13" t="s">
        <v>77</v>
      </c>
      <c r="AY152" s="247" t="s">
        <v>211</v>
      </c>
    </row>
    <row r="153" s="13" customFormat="1">
      <c r="A153" s="13"/>
      <c r="B153" s="237"/>
      <c r="C153" s="238"/>
      <c r="D153" s="232" t="s">
        <v>222</v>
      </c>
      <c r="E153" s="239" t="s">
        <v>22</v>
      </c>
      <c r="F153" s="240" t="s">
        <v>4329</v>
      </c>
      <c r="G153" s="238"/>
      <c r="H153" s="241">
        <v>8.3450000000000006</v>
      </c>
      <c r="I153" s="242"/>
      <c r="J153" s="242"/>
      <c r="K153" s="238"/>
      <c r="L153" s="238"/>
      <c r="M153" s="243"/>
      <c r="N153" s="244"/>
      <c r="O153" s="245"/>
      <c r="P153" s="245"/>
      <c r="Q153" s="245"/>
      <c r="R153" s="245"/>
      <c r="S153" s="245"/>
      <c r="T153" s="245"/>
      <c r="U153" s="245"/>
      <c r="V153" s="245"/>
      <c r="W153" s="245"/>
      <c r="X153" s="246"/>
      <c r="Y153" s="13"/>
      <c r="Z153" s="13"/>
      <c r="AA153" s="13"/>
      <c r="AB153" s="13"/>
      <c r="AC153" s="13"/>
      <c r="AD153" s="13"/>
      <c r="AE153" s="13"/>
      <c r="AT153" s="247" t="s">
        <v>222</v>
      </c>
      <c r="AU153" s="247" t="s">
        <v>86</v>
      </c>
      <c r="AV153" s="13" t="s">
        <v>86</v>
      </c>
      <c r="AW153" s="13" t="s">
        <v>5</v>
      </c>
      <c r="AX153" s="13" t="s">
        <v>77</v>
      </c>
      <c r="AY153" s="247" t="s">
        <v>211</v>
      </c>
    </row>
    <row r="154" s="13" customFormat="1">
      <c r="A154" s="13"/>
      <c r="B154" s="237"/>
      <c r="C154" s="238"/>
      <c r="D154" s="232" t="s">
        <v>222</v>
      </c>
      <c r="E154" s="239" t="s">
        <v>22</v>
      </c>
      <c r="F154" s="240" t="s">
        <v>4330</v>
      </c>
      <c r="G154" s="238"/>
      <c r="H154" s="241">
        <v>3.165</v>
      </c>
      <c r="I154" s="242"/>
      <c r="J154" s="242"/>
      <c r="K154" s="238"/>
      <c r="L154" s="238"/>
      <c r="M154" s="243"/>
      <c r="N154" s="244"/>
      <c r="O154" s="245"/>
      <c r="P154" s="245"/>
      <c r="Q154" s="245"/>
      <c r="R154" s="245"/>
      <c r="S154" s="245"/>
      <c r="T154" s="245"/>
      <c r="U154" s="245"/>
      <c r="V154" s="245"/>
      <c r="W154" s="245"/>
      <c r="X154" s="246"/>
      <c r="Y154" s="13"/>
      <c r="Z154" s="13"/>
      <c r="AA154" s="13"/>
      <c r="AB154" s="13"/>
      <c r="AC154" s="13"/>
      <c r="AD154" s="13"/>
      <c r="AE154" s="13"/>
      <c r="AT154" s="247" t="s">
        <v>222</v>
      </c>
      <c r="AU154" s="247" t="s">
        <v>86</v>
      </c>
      <c r="AV154" s="13" t="s">
        <v>86</v>
      </c>
      <c r="AW154" s="13" t="s">
        <v>5</v>
      </c>
      <c r="AX154" s="13" t="s">
        <v>77</v>
      </c>
      <c r="AY154" s="247" t="s">
        <v>211</v>
      </c>
    </row>
    <row r="155" s="13" customFormat="1">
      <c r="A155" s="13"/>
      <c r="B155" s="237"/>
      <c r="C155" s="238"/>
      <c r="D155" s="232" t="s">
        <v>222</v>
      </c>
      <c r="E155" s="239" t="s">
        <v>22</v>
      </c>
      <c r="F155" s="240" t="s">
        <v>4331</v>
      </c>
      <c r="G155" s="238"/>
      <c r="H155" s="241">
        <v>2.4500000000000002</v>
      </c>
      <c r="I155" s="242"/>
      <c r="J155" s="242"/>
      <c r="K155" s="238"/>
      <c r="L155" s="238"/>
      <c r="M155" s="243"/>
      <c r="N155" s="244"/>
      <c r="O155" s="245"/>
      <c r="P155" s="245"/>
      <c r="Q155" s="245"/>
      <c r="R155" s="245"/>
      <c r="S155" s="245"/>
      <c r="T155" s="245"/>
      <c r="U155" s="245"/>
      <c r="V155" s="245"/>
      <c r="W155" s="245"/>
      <c r="X155" s="246"/>
      <c r="Y155" s="13"/>
      <c r="Z155" s="13"/>
      <c r="AA155" s="13"/>
      <c r="AB155" s="13"/>
      <c r="AC155" s="13"/>
      <c r="AD155" s="13"/>
      <c r="AE155" s="13"/>
      <c r="AT155" s="247" t="s">
        <v>222</v>
      </c>
      <c r="AU155" s="247" t="s">
        <v>86</v>
      </c>
      <c r="AV155" s="13" t="s">
        <v>86</v>
      </c>
      <c r="AW155" s="13" t="s">
        <v>5</v>
      </c>
      <c r="AX155" s="13" t="s">
        <v>77</v>
      </c>
      <c r="AY155" s="247" t="s">
        <v>211</v>
      </c>
    </row>
    <row r="156" s="13" customFormat="1">
      <c r="A156" s="13"/>
      <c r="B156" s="237"/>
      <c r="C156" s="238"/>
      <c r="D156" s="232" t="s">
        <v>222</v>
      </c>
      <c r="E156" s="239" t="s">
        <v>22</v>
      </c>
      <c r="F156" s="240" t="s">
        <v>4345</v>
      </c>
      <c r="G156" s="238"/>
      <c r="H156" s="241">
        <v>194.06</v>
      </c>
      <c r="I156" s="242"/>
      <c r="J156" s="242"/>
      <c r="K156" s="238"/>
      <c r="L156" s="238"/>
      <c r="M156" s="243"/>
      <c r="N156" s="244"/>
      <c r="O156" s="245"/>
      <c r="P156" s="245"/>
      <c r="Q156" s="245"/>
      <c r="R156" s="245"/>
      <c r="S156" s="245"/>
      <c r="T156" s="245"/>
      <c r="U156" s="245"/>
      <c r="V156" s="245"/>
      <c r="W156" s="245"/>
      <c r="X156" s="246"/>
      <c r="Y156" s="13"/>
      <c r="Z156" s="13"/>
      <c r="AA156" s="13"/>
      <c r="AB156" s="13"/>
      <c r="AC156" s="13"/>
      <c r="AD156" s="13"/>
      <c r="AE156" s="13"/>
      <c r="AT156" s="247" t="s">
        <v>222</v>
      </c>
      <c r="AU156" s="247" t="s">
        <v>86</v>
      </c>
      <c r="AV156" s="13" t="s">
        <v>86</v>
      </c>
      <c r="AW156" s="13" t="s">
        <v>5</v>
      </c>
      <c r="AX156" s="13" t="s">
        <v>77</v>
      </c>
      <c r="AY156" s="247" t="s">
        <v>211</v>
      </c>
    </row>
    <row r="157" s="14" customFormat="1">
      <c r="A157" s="14"/>
      <c r="B157" s="248"/>
      <c r="C157" s="249"/>
      <c r="D157" s="232" t="s">
        <v>222</v>
      </c>
      <c r="E157" s="250" t="s">
        <v>22</v>
      </c>
      <c r="F157" s="251" t="s">
        <v>4313</v>
      </c>
      <c r="G157" s="249"/>
      <c r="H157" s="252">
        <v>388.12</v>
      </c>
      <c r="I157" s="253"/>
      <c r="J157" s="253"/>
      <c r="K157" s="249"/>
      <c r="L157" s="249"/>
      <c r="M157" s="254"/>
      <c r="N157" s="255"/>
      <c r="O157" s="256"/>
      <c r="P157" s="256"/>
      <c r="Q157" s="256"/>
      <c r="R157" s="256"/>
      <c r="S157" s="256"/>
      <c r="T157" s="256"/>
      <c r="U157" s="256"/>
      <c r="V157" s="256"/>
      <c r="W157" s="256"/>
      <c r="X157" s="257"/>
      <c r="Y157" s="14"/>
      <c r="Z157" s="14"/>
      <c r="AA157" s="14"/>
      <c r="AB157" s="14"/>
      <c r="AC157" s="14"/>
      <c r="AD157" s="14"/>
      <c r="AE157" s="14"/>
      <c r="AT157" s="258" t="s">
        <v>222</v>
      </c>
      <c r="AU157" s="258" t="s">
        <v>86</v>
      </c>
      <c r="AV157" s="14" t="s">
        <v>218</v>
      </c>
      <c r="AW157" s="14" t="s">
        <v>5</v>
      </c>
      <c r="AX157" s="14" t="s">
        <v>84</v>
      </c>
      <c r="AY157" s="258" t="s">
        <v>211</v>
      </c>
    </row>
    <row r="158" s="2" customFormat="1" ht="24.15" customHeight="1">
      <c r="A158" s="40"/>
      <c r="B158" s="41"/>
      <c r="C158" s="218" t="s">
        <v>280</v>
      </c>
      <c r="D158" s="218" t="s">
        <v>213</v>
      </c>
      <c r="E158" s="219" t="s">
        <v>4346</v>
      </c>
      <c r="F158" s="220" t="s">
        <v>4347</v>
      </c>
      <c r="G158" s="221" t="s">
        <v>272</v>
      </c>
      <c r="H158" s="222">
        <v>2.0579999999999998</v>
      </c>
      <c r="I158" s="223"/>
      <c r="J158" s="223"/>
      <c r="K158" s="224">
        <f>ROUND(P158*H158,2)</f>
        <v>0</v>
      </c>
      <c r="L158" s="220" t="s">
        <v>217</v>
      </c>
      <c r="M158" s="46"/>
      <c r="N158" s="225" t="s">
        <v>22</v>
      </c>
      <c r="O158" s="226" t="s">
        <v>46</v>
      </c>
      <c r="P158" s="227">
        <f>I158+J158</f>
        <v>0</v>
      </c>
      <c r="Q158" s="227">
        <f>ROUND(I158*H158,2)</f>
        <v>0</v>
      </c>
      <c r="R158" s="227">
        <f>ROUND(J158*H158,2)</f>
        <v>0</v>
      </c>
      <c r="S158" s="86"/>
      <c r="T158" s="228">
        <f>S158*H158</f>
        <v>0</v>
      </c>
      <c r="U158" s="228">
        <v>0.030450000000000001</v>
      </c>
      <c r="V158" s="228">
        <f>U158*H158</f>
        <v>0.062666100000000002</v>
      </c>
      <c r="W158" s="228">
        <v>0</v>
      </c>
      <c r="X158" s="229">
        <f>W158*H158</f>
        <v>0</v>
      </c>
      <c r="Y158" s="40"/>
      <c r="Z158" s="40"/>
      <c r="AA158" s="40"/>
      <c r="AB158" s="40"/>
      <c r="AC158" s="40"/>
      <c r="AD158" s="40"/>
      <c r="AE158" s="40"/>
      <c r="AR158" s="230" t="s">
        <v>218</v>
      </c>
      <c r="AT158" s="230" t="s">
        <v>213</v>
      </c>
      <c r="AU158" s="230" t="s">
        <v>86</v>
      </c>
      <c r="AY158" s="19" t="s">
        <v>211</v>
      </c>
      <c r="BE158" s="231">
        <f>IF(O158="základní",K158,0)</f>
        <v>0</v>
      </c>
      <c r="BF158" s="231">
        <f>IF(O158="snížená",K158,0)</f>
        <v>0</v>
      </c>
      <c r="BG158" s="231">
        <f>IF(O158="zákl. přenesená",K158,0)</f>
        <v>0</v>
      </c>
      <c r="BH158" s="231">
        <f>IF(O158="sníž. přenesená",K158,0)</f>
        <v>0</v>
      </c>
      <c r="BI158" s="231">
        <f>IF(O158="nulová",K158,0)</f>
        <v>0</v>
      </c>
      <c r="BJ158" s="19" t="s">
        <v>84</v>
      </c>
      <c r="BK158" s="231">
        <f>ROUND(P158*H158,2)</f>
        <v>0</v>
      </c>
      <c r="BL158" s="19" t="s">
        <v>218</v>
      </c>
      <c r="BM158" s="230" t="s">
        <v>4348</v>
      </c>
    </row>
    <row r="159" s="2" customFormat="1">
      <c r="A159" s="40"/>
      <c r="B159" s="41"/>
      <c r="C159" s="42"/>
      <c r="D159" s="232" t="s">
        <v>220</v>
      </c>
      <c r="E159" s="42"/>
      <c r="F159" s="233" t="s">
        <v>4349</v>
      </c>
      <c r="G159" s="42"/>
      <c r="H159" s="42"/>
      <c r="I159" s="234"/>
      <c r="J159" s="234"/>
      <c r="K159" s="42"/>
      <c r="L159" s="42"/>
      <c r="M159" s="46"/>
      <c r="N159" s="235"/>
      <c r="O159" s="236"/>
      <c r="P159" s="86"/>
      <c r="Q159" s="86"/>
      <c r="R159" s="86"/>
      <c r="S159" s="86"/>
      <c r="T159" s="86"/>
      <c r="U159" s="86"/>
      <c r="V159" s="86"/>
      <c r="W159" s="86"/>
      <c r="X159" s="87"/>
      <c r="Y159" s="40"/>
      <c r="Z159" s="40"/>
      <c r="AA159" s="40"/>
      <c r="AB159" s="40"/>
      <c r="AC159" s="40"/>
      <c r="AD159" s="40"/>
      <c r="AE159" s="40"/>
      <c r="AT159" s="19" t="s">
        <v>220</v>
      </c>
      <c r="AU159" s="19" t="s">
        <v>86</v>
      </c>
    </row>
    <row r="160" s="13" customFormat="1">
      <c r="A160" s="13"/>
      <c r="B160" s="237"/>
      <c r="C160" s="238"/>
      <c r="D160" s="232" t="s">
        <v>222</v>
      </c>
      <c r="E160" s="239" t="s">
        <v>22</v>
      </c>
      <c r="F160" s="240" t="s">
        <v>4350</v>
      </c>
      <c r="G160" s="238"/>
      <c r="H160" s="241">
        <v>2.0579999999999998</v>
      </c>
      <c r="I160" s="242"/>
      <c r="J160" s="242"/>
      <c r="K160" s="238"/>
      <c r="L160" s="238"/>
      <c r="M160" s="243"/>
      <c r="N160" s="244"/>
      <c r="O160" s="245"/>
      <c r="P160" s="245"/>
      <c r="Q160" s="245"/>
      <c r="R160" s="245"/>
      <c r="S160" s="245"/>
      <c r="T160" s="245"/>
      <c r="U160" s="245"/>
      <c r="V160" s="245"/>
      <c r="W160" s="245"/>
      <c r="X160" s="246"/>
      <c r="Y160" s="13"/>
      <c r="Z160" s="13"/>
      <c r="AA160" s="13"/>
      <c r="AB160" s="13"/>
      <c r="AC160" s="13"/>
      <c r="AD160" s="13"/>
      <c r="AE160" s="13"/>
      <c r="AT160" s="247" t="s">
        <v>222</v>
      </c>
      <c r="AU160" s="247" t="s">
        <v>86</v>
      </c>
      <c r="AV160" s="13" t="s">
        <v>86</v>
      </c>
      <c r="AW160" s="13" t="s">
        <v>5</v>
      </c>
      <c r="AX160" s="13" t="s">
        <v>84</v>
      </c>
      <c r="AY160" s="247" t="s">
        <v>211</v>
      </c>
    </row>
    <row r="161" s="2" customFormat="1" ht="24.15" customHeight="1">
      <c r="A161" s="40"/>
      <c r="B161" s="41"/>
      <c r="C161" s="218" t="s">
        <v>286</v>
      </c>
      <c r="D161" s="218" t="s">
        <v>213</v>
      </c>
      <c r="E161" s="219" t="s">
        <v>922</v>
      </c>
      <c r="F161" s="220" t="s">
        <v>923</v>
      </c>
      <c r="G161" s="221" t="s">
        <v>272</v>
      </c>
      <c r="H161" s="222">
        <v>0.39200000000000002</v>
      </c>
      <c r="I161" s="223"/>
      <c r="J161" s="223"/>
      <c r="K161" s="224">
        <f>ROUND(P161*H161,2)</f>
        <v>0</v>
      </c>
      <c r="L161" s="220" t="s">
        <v>217</v>
      </c>
      <c r="M161" s="46"/>
      <c r="N161" s="225" t="s">
        <v>22</v>
      </c>
      <c r="O161" s="226" t="s">
        <v>46</v>
      </c>
      <c r="P161" s="227">
        <f>I161+J161</f>
        <v>0</v>
      </c>
      <c r="Q161" s="227">
        <f>ROUND(I161*H161,2)</f>
        <v>0</v>
      </c>
      <c r="R161" s="227">
        <f>ROUND(J161*H161,2)</f>
        <v>0</v>
      </c>
      <c r="S161" s="86"/>
      <c r="T161" s="228">
        <f>S161*H161</f>
        <v>0</v>
      </c>
      <c r="U161" s="228">
        <v>0.033579999999999999</v>
      </c>
      <c r="V161" s="228">
        <f>U161*H161</f>
        <v>0.013163360000000001</v>
      </c>
      <c r="W161" s="228">
        <v>0</v>
      </c>
      <c r="X161" s="229">
        <f>W161*H161</f>
        <v>0</v>
      </c>
      <c r="Y161" s="40"/>
      <c r="Z161" s="40"/>
      <c r="AA161" s="40"/>
      <c r="AB161" s="40"/>
      <c r="AC161" s="40"/>
      <c r="AD161" s="40"/>
      <c r="AE161" s="40"/>
      <c r="AR161" s="230" t="s">
        <v>218</v>
      </c>
      <c r="AT161" s="230" t="s">
        <v>213</v>
      </c>
      <c r="AU161" s="230" t="s">
        <v>86</v>
      </c>
      <c r="AY161" s="19" t="s">
        <v>211</v>
      </c>
      <c r="BE161" s="231">
        <f>IF(O161="základní",K161,0)</f>
        <v>0</v>
      </c>
      <c r="BF161" s="231">
        <f>IF(O161="snížená",K161,0)</f>
        <v>0</v>
      </c>
      <c r="BG161" s="231">
        <f>IF(O161="zákl. přenesená",K161,0)</f>
        <v>0</v>
      </c>
      <c r="BH161" s="231">
        <f>IF(O161="sníž. přenesená",K161,0)</f>
        <v>0</v>
      </c>
      <c r="BI161" s="231">
        <f>IF(O161="nulová",K161,0)</f>
        <v>0</v>
      </c>
      <c r="BJ161" s="19" t="s">
        <v>84</v>
      </c>
      <c r="BK161" s="231">
        <f>ROUND(P161*H161,2)</f>
        <v>0</v>
      </c>
      <c r="BL161" s="19" t="s">
        <v>218</v>
      </c>
      <c r="BM161" s="230" t="s">
        <v>4351</v>
      </c>
    </row>
    <row r="162" s="2" customFormat="1">
      <c r="A162" s="40"/>
      <c r="B162" s="41"/>
      <c r="C162" s="42"/>
      <c r="D162" s="232" t="s">
        <v>220</v>
      </c>
      <c r="E162" s="42"/>
      <c r="F162" s="233" t="s">
        <v>925</v>
      </c>
      <c r="G162" s="42"/>
      <c r="H162" s="42"/>
      <c r="I162" s="234"/>
      <c r="J162" s="234"/>
      <c r="K162" s="42"/>
      <c r="L162" s="42"/>
      <c r="M162" s="46"/>
      <c r="N162" s="235"/>
      <c r="O162" s="236"/>
      <c r="P162" s="86"/>
      <c r="Q162" s="86"/>
      <c r="R162" s="86"/>
      <c r="S162" s="86"/>
      <c r="T162" s="86"/>
      <c r="U162" s="86"/>
      <c r="V162" s="86"/>
      <c r="W162" s="86"/>
      <c r="X162" s="87"/>
      <c r="Y162" s="40"/>
      <c r="Z162" s="40"/>
      <c r="AA162" s="40"/>
      <c r="AB162" s="40"/>
      <c r="AC162" s="40"/>
      <c r="AD162" s="40"/>
      <c r="AE162" s="40"/>
      <c r="AT162" s="19" t="s">
        <v>220</v>
      </c>
      <c r="AU162" s="19" t="s">
        <v>86</v>
      </c>
    </row>
    <row r="163" s="13" customFormat="1">
      <c r="A163" s="13"/>
      <c r="B163" s="237"/>
      <c r="C163" s="238"/>
      <c r="D163" s="232" t="s">
        <v>222</v>
      </c>
      <c r="E163" s="239" t="s">
        <v>22</v>
      </c>
      <c r="F163" s="240" t="s">
        <v>4352</v>
      </c>
      <c r="G163" s="238"/>
      <c r="H163" s="241">
        <v>0.39200000000000002</v>
      </c>
      <c r="I163" s="242"/>
      <c r="J163" s="242"/>
      <c r="K163" s="238"/>
      <c r="L163" s="238"/>
      <c r="M163" s="243"/>
      <c r="N163" s="244"/>
      <c r="O163" s="245"/>
      <c r="P163" s="245"/>
      <c r="Q163" s="245"/>
      <c r="R163" s="245"/>
      <c r="S163" s="245"/>
      <c r="T163" s="245"/>
      <c r="U163" s="245"/>
      <c r="V163" s="245"/>
      <c r="W163" s="245"/>
      <c r="X163" s="246"/>
      <c r="Y163" s="13"/>
      <c r="Z163" s="13"/>
      <c r="AA163" s="13"/>
      <c r="AB163" s="13"/>
      <c r="AC163" s="13"/>
      <c r="AD163" s="13"/>
      <c r="AE163" s="13"/>
      <c r="AT163" s="247" t="s">
        <v>222</v>
      </c>
      <c r="AU163" s="247" t="s">
        <v>86</v>
      </c>
      <c r="AV163" s="13" t="s">
        <v>86</v>
      </c>
      <c r="AW163" s="13" t="s">
        <v>5</v>
      </c>
      <c r="AX163" s="13" t="s">
        <v>84</v>
      </c>
      <c r="AY163" s="247" t="s">
        <v>211</v>
      </c>
    </row>
    <row r="164" s="2" customFormat="1" ht="24.15" customHeight="1">
      <c r="A164" s="40"/>
      <c r="B164" s="41"/>
      <c r="C164" s="218" t="s">
        <v>292</v>
      </c>
      <c r="D164" s="218" t="s">
        <v>213</v>
      </c>
      <c r="E164" s="219" t="s">
        <v>922</v>
      </c>
      <c r="F164" s="220" t="s">
        <v>923</v>
      </c>
      <c r="G164" s="221" t="s">
        <v>272</v>
      </c>
      <c r="H164" s="222">
        <v>8.3699999999999992</v>
      </c>
      <c r="I164" s="223"/>
      <c r="J164" s="223"/>
      <c r="K164" s="224">
        <f>ROUND(P164*H164,2)</f>
        <v>0</v>
      </c>
      <c r="L164" s="220" t="s">
        <v>217</v>
      </c>
      <c r="M164" s="46"/>
      <c r="N164" s="225" t="s">
        <v>22</v>
      </c>
      <c r="O164" s="226" t="s">
        <v>46</v>
      </c>
      <c r="P164" s="227">
        <f>I164+J164</f>
        <v>0</v>
      </c>
      <c r="Q164" s="227">
        <f>ROUND(I164*H164,2)</f>
        <v>0</v>
      </c>
      <c r="R164" s="227">
        <f>ROUND(J164*H164,2)</f>
        <v>0</v>
      </c>
      <c r="S164" s="86"/>
      <c r="T164" s="228">
        <f>S164*H164</f>
        <v>0</v>
      </c>
      <c r="U164" s="228">
        <v>0.033579999999999999</v>
      </c>
      <c r="V164" s="228">
        <f>U164*H164</f>
        <v>0.28106459999999994</v>
      </c>
      <c r="W164" s="228">
        <v>0</v>
      </c>
      <c r="X164" s="229">
        <f>W164*H164</f>
        <v>0</v>
      </c>
      <c r="Y164" s="40"/>
      <c r="Z164" s="40"/>
      <c r="AA164" s="40"/>
      <c r="AB164" s="40"/>
      <c r="AC164" s="40"/>
      <c r="AD164" s="40"/>
      <c r="AE164" s="40"/>
      <c r="AR164" s="230" t="s">
        <v>218</v>
      </c>
      <c r="AT164" s="230" t="s">
        <v>213</v>
      </c>
      <c r="AU164" s="230" t="s">
        <v>86</v>
      </c>
      <c r="AY164" s="19" t="s">
        <v>211</v>
      </c>
      <c r="BE164" s="231">
        <f>IF(O164="základní",K164,0)</f>
        <v>0</v>
      </c>
      <c r="BF164" s="231">
        <f>IF(O164="snížená",K164,0)</f>
        <v>0</v>
      </c>
      <c r="BG164" s="231">
        <f>IF(O164="zákl. přenesená",K164,0)</f>
        <v>0</v>
      </c>
      <c r="BH164" s="231">
        <f>IF(O164="sníž. přenesená",K164,0)</f>
        <v>0</v>
      </c>
      <c r="BI164" s="231">
        <f>IF(O164="nulová",K164,0)</f>
        <v>0</v>
      </c>
      <c r="BJ164" s="19" t="s">
        <v>84</v>
      </c>
      <c r="BK164" s="231">
        <f>ROUND(P164*H164,2)</f>
        <v>0</v>
      </c>
      <c r="BL164" s="19" t="s">
        <v>218</v>
      </c>
      <c r="BM164" s="230" t="s">
        <v>4353</v>
      </c>
    </row>
    <row r="165" s="2" customFormat="1">
      <c r="A165" s="40"/>
      <c r="B165" s="41"/>
      <c r="C165" s="42"/>
      <c r="D165" s="232" t="s">
        <v>220</v>
      </c>
      <c r="E165" s="42"/>
      <c r="F165" s="233" t="s">
        <v>925</v>
      </c>
      <c r="G165" s="42"/>
      <c r="H165" s="42"/>
      <c r="I165" s="234"/>
      <c r="J165" s="234"/>
      <c r="K165" s="42"/>
      <c r="L165" s="42"/>
      <c r="M165" s="46"/>
      <c r="N165" s="235"/>
      <c r="O165" s="236"/>
      <c r="P165" s="86"/>
      <c r="Q165" s="86"/>
      <c r="R165" s="86"/>
      <c r="S165" s="86"/>
      <c r="T165" s="86"/>
      <c r="U165" s="86"/>
      <c r="V165" s="86"/>
      <c r="W165" s="86"/>
      <c r="X165" s="87"/>
      <c r="Y165" s="40"/>
      <c r="Z165" s="40"/>
      <c r="AA165" s="40"/>
      <c r="AB165" s="40"/>
      <c r="AC165" s="40"/>
      <c r="AD165" s="40"/>
      <c r="AE165" s="40"/>
      <c r="AT165" s="19" t="s">
        <v>220</v>
      </c>
      <c r="AU165" s="19" t="s">
        <v>86</v>
      </c>
    </row>
    <row r="166" s="13" customFormat="1">
      <c r="A166" s="13"/>
      <c r="B166" s="237"/>
      <c r="C166" s="238"/>
      <c r="D166" s="232" t="s">
        <v>222</v>
      </c>
      <c r="E166" s="239" t="s">
        <v>22</v>
      </c>
      <c r="F166" s="240" t="s">
        <v>4354</v>
      </c>
      <c r="G166" s="238"/>
      <c r="H166" s="241">
        <v>4.4400000000000004</v>
      </c>
      <c r="I166" s="242"/>
      <c r="J166" s="242"/>
      <c r="K166" s="238"/>
      <c r="L166" s="238"/>
      <c r="M166" s="243"/>
      <c r="N166" s="244"/>
      <c r="O166" s="245"/>
      <c r="P166" s="245"/>
      <c r="Q166" s="245"/>
      <c r="R166" s="245"/>
      <c r="S166" s="245"/>
      <c r="T166" s="245"/>
      <c r="U166" s="245"/>
      <c r="V166" s="245"/>
      <c r="W166" s="245"/>
      <c r="X166" s="246"/>
      <c r="Y166" s="13"/>
      <c r="Z166" s="13"/>
      <c r="AA166" s="13"/>
      <c r="AB166" s="13"/>
      <c r="AC166" s="13"/>
      <c r="AD166" s="13"/>
      <c r="AE166" s="13"/>
      <c r="AT166" s="247" t="s">
        <v>222</v>
      </c>
      <c r="AU166" s="247" t="s">
        <v>86</v>
      </c>
      <c r="AV166" s="13" t="s">
        <v>86</v>
      </c>
      <c r="AW166" s="13" t="s">
        <v>5</v>
      </c>
      <c r="AX166" s="13" t="s">
        <v>77</v>
      </c>
      <c r="AY166" s="247" t="s">
        <v>211</v>
      </c>
    </row>
    <row r="167" s="13" customFormat="1">
      <c r="A167" s="13"/>
      <c r="B167" s="237"/>
      <c r="C167" s="238"/>
      <c r="D167" s="232" t="s">
        <v>222</v>
      </c>
      <c r="E167" s="239" t="s">
        <v>22</v>
      </c>
      <c r="F167" s="240" t="s">
        <v>4355</v>
      </c>
      <c r="G167" s="238"/>
      <c r="H167" s="241">
        <v>1.2450000000000001</v>
      </c>
      <c r="I167" s="242"/>
      <c r="J167" s="242"/>
      <c r="K167" s="238"/>
      <c r="L167" s="238"/>
      <c r="M167" s="243"/>
      <c r="N167" s="244"/>
      <c r="O167" s="245"/>
      <c r="P167" s="245"/>
      <c r="Q167" s="245"/>
      <c r="R167" s="245"/>
      <c r="S167" s="245"/>
      <c r="T167" s="245"/>
      <c r="U167" s="245"/>
      <c r="V167" s="245"/>
      <c r="W167" s="245"/>
      <c r="X167" s="246"/>
      <c r="Y167" s="13"/>
      <c r="Z167" s="13"/>
      <c r="AA167" s="13"/>
      <c r="AB167" s="13"/>
      <c r="AC167" s="13"/>
      <c r="AD167" s="13"/>
      <c r="AE167" s="13"/>
      <c r="AT167" s="247" t="s">
        <v>222</v>
      </c>
      <c r="AU167" s="247" t="s">
        <v>86</v>
      </c>
      <c r="AV167" s="13" t="s">
        <v>86</v>
      </c>
      <c r="AW167" s="13" t="s">
        <v>5</v>
      </c>
      <c r="AX167" s="13" t="s">
        <v>77</v>
      </c>
      <c r="AY167" s="247" t="s">
        <v>211</v>
      </c>
    </row>
    <row r="168" s="13" customFormat="1">
      <c r="A168" s="13"/>
      <c r="B168" s="237"/>
      <c r="C168" s="238"/>
      <c r="D168" s="232" t="s">
        <v>222</v>
      </c>
      <c r="E168" s="239" t="s">
        <v>22</v>
      </c>
      <c r="F168" s="240" t="s">
        <v>4356</v>
      </c>
      <c r="G168" s="238"/>
      <c r="H168" s="241">
        <v>1.2749999999999999</v>
      </c>
      <c r="I168" s="242"/>
      <c r="J168" s="242"/>
      <c r="K168" s="238"/>
      <c r="L168" s="238"/>
      <c r="M168" s="243"/>
      <c r="N168" s="244"/>
      <c r="O168" s="245"/>
      <c r="P168" s="245"/>
      <c r="Q168" s="245"/>
      <c r="R168" s="245"/>
      <c r="S168" s="245"/>
      <c r="T168" s="245"/>
      <c r="U168" s="245"/>
      <c r="V168" s="245"/>
      <c r="W168" s="245"/>
      <c r="X168" s="246"/>
      <c r="Y168" s="13"/>
      <c r="Z168" s="13"/>
      <c r="AA168" s="13"/>
      <c r="AB168" s="13"/>
      <c r="AC168" s="13"/>
      <c r="AD168" s="13"/>
      <c r="AE168" s="13"/>
      <c r="AT168" s="247" t="s">
        <v>222</v>
      </c>
      <c r="AU168" s="247" t="s">
        <v>86</v>
      </c>
      <c r="AV168" s="13" t="s">
        <v>86</v>
      </c>
      <c r="AW168" s="13" t="s">
        <v>5</v>
      </c>
      <c r="AX168" s="13" t="s">
        <v>77</v>
      </c>
      <c r="AY168" s="247" t="s">
        <v>211</v>
      </c>
    </row>
    <row r="169" s="13" customFormat="1">
      <c r="A169" s="13"/>
      <c r="B169" s="237"/>
      <c r="C169" s="238"/>
      <c r="D169" s="232" t="s">
        <v>222</v>
      </c>
      <c r="E169" s="239" t="s">
        <v>22</v>
      </c>
      <c r="F169" s="240" t="s">
        <v>4357</v>
      </c>
      <c r="G169" s="238"/>
      <c r="H169" s="241">
        <v>1.4099999999999999</v>
      </c>
      <c r="I169" s="242"/>
      <c r="J169" s="242"/>
      <c r="K169" s="238"/>
      <c r="L169" s="238"/>
      <c r="M169" s="243"/>
      <c r="N169" s="244"/>
      <c r="O169" s="245"/>
      <c r="P169" s="245"/>
      <c r="Q169" s="245"/>
      <c r="R169" s="245"/>
      <c r="S169" s="245"/>
      <c r="T169" s="245"/>
      <c r="U169" s="245"/>
      <c r="V169" s="245"/>
      <c r="W169" s="245"/>
      <c r="X169" s="246"/>
      <c r="Y169" s="13"/>
      <c r="Z169" s="13"/>
      <c r="AA169" s="13"/>
      <c r="AB169" s="13"/>
      <c r="AC169" s="13"/>
      <c r="AD169" s="13"/>
      <c r="AE169" s="13"/>
      <c r="AT169" s="247" t="s">
        <v>222</v>
      </c>
      <c r="AU169" s="247" t="s">
        <v>86</v>
      </c>
      <c r="AV169" s="13" t="s">
        <v>86</v>
      </c>
      <c r="AW169" s="13" t="s">
        <v>5</v>
      </c>
      <c r="AX169" s="13" t="s">
        <v>77</v>
      </c>
      <c r="AY169" s="247" t="s">
        <v>211</v>
      </c>
    </row>
    <row r="170" s="14" customFormat="1">
      <c r="A170" s="14"/>
      <c r="B170" s="248"/>
      <c r="C170" s="249"/>
      <c r="D170" s="232" t="s">
        <v>222</v>
      </c>
      <c r="E170" s="250" t="s">
        <v>22</v>
      </c>
      <c r="F170" s="251" t="s">
        <v>4121</v>
      </c>
      <c r="G170" s="249"/>
      <c r="H170" s="252">
        <v>8.370000000000001</v>
      </c>
      <c r="I170" s="253"/>
      <c r="J170" s="253"/>
      <c r="K170" s="249"/>
      <c r="L170" s="249"/>
      <c r="M170" s="254"/>
      <c r="N170" s="255"/>
      <c r="O170" s="256"/>
      <c r="P170" s="256"/>
      <c r="Q170" s="256"/>
      <c r="R170" s="256"/>
      <c r="S170" s="256"/>
      <c r="T170" s="256"/>
      <c r="U170" s="256"/>
      <c r="V170" s="256"/>
      <c r="W170" s="256"/>
      <c r="X170" s="257"/>
      <c r="Y170" s="14"/>
      <c r="Z170" s="14"/>
      <c r="AA170" s="14"/>
      <c r="AB170" s="14"/>
      <c r="AC170" s="14"/>
      <c r="AD170" s="14"/>
      <c r="AE170" s="14"/>
      <c r="AT170" s="258" t="s">
        <v>222</v>
      </c>
      <c r="AU170" s="258" t="s">
        <v>86</v>
      </c>
      <c r="AV170" s="14" t="s">
        <v>218</v>
      </c>
      <c r="AW170" s="14" t="s">
        <v>5</v>
      </c>
      <c r="AX170" s="14" t="s">
        <v>84</v>
      </c>
      <c r="AY170" s="258" t="s">
        <v>211</v>
      </c>
    </row>
    <row r="171" s="2" customFormat="1" ht="24.15" customHeight="1">
      <c r="A171" s="40"/>
      <c r="B171" s="41"/>
      <c r="C171" s="218" t="s">
        <v>9</v>
      </c>
      <c r="D171" s="218" t="s">
        <v>213</v>
      </c>
      <c r="E171" s="219" t="s">
        <v>944</v>
      </c>
      <c r="F171" s="220" t="s">
        <v>945</v>
      </c>
      <c r="G171" s="221" t="s">
        <v>272</v>
      </c>
      <c r="H171" s="222">
        <v>20</v>
      </c>
      <c r="I171" s="223"/>
      <c r="J171" s="223"/>
      <c r="K171" s="224">
        <f>ROUND(P171*H171,2)</f>
        <v>0</v>
      </c>
      <c r="L171" s="220" t="s">
        <v>217</v>
      </c>
      <c r="M171" s="46"/>
      <c r="N171" s="225" t="s">
        <v>22</v>
      </c>
      <c r="O171" s="226" t="s">
        <v>46</v>
      </c>
      <c r="P171" s="227">
        <f>I171+J171</f>
        <v>0</v>
      </c>
      <c r="Q171" s="227">
        <f>ROUND(I171*H171,2)</f>
        <v>0</v>
      </c>
      <c r="R171" s="227">
        <f>ROUND(J171*H171,2)</f>
        <v>0</v>
      </c>
      <c r="S171" s="86"/>
      <c r="T171" s="228">
        <f>S171*H171</f>
        <v>0</v>
      </c>
      <c r="U171" s="228">
        <v>0</v>
      </c>
      <c r="V171" s="228">
        <f>U171*H171</f>
        <v>0</v>
      </c>
      <c r="W171" s="228">
        <v>0</v>
      </c>
      <c r="X171" s="229">
        <f>W171*H171</f>
        <v>0</v>
      </c>
      <c r="Y171" s="40"/>
      <c r="Z171" s="40"/>
      <c r="AA171" s="40"/>
      <c r="AB171" s="40"/>
      <c r="AC171" s="40"/>
      <c r="AD171" s="40"/>
      <c r="AE171" s="40"/>
      <c r="AR171" s="230" t="s">
        <v>218</v>
      </c>
      <c r="AT171" s="230" t="s">
        <v>213</v>
      </c>
      <c r="AU171" s="230" t="s">
        <v>86</v>
      </c>
      <c r="AY171" s="19" t="s">
        <v>211</v>
      </c>
      <c r="BE171" s="231">
        <f>IF(O171="základní",K171,0)</f>
        <v>0</v>
      </c>
      <c r="BF171" s="231">
        <f>IF(O171="snížená",K171,0)</f>
        <v>0</v>
      </c>
      <c r="BG171" s="231">
        <f>IF(O171="zákl. přenesená",K171,0)</f>
        <v>0</v>
      </c>
      <c r="BH171" s="231">
        <f>IF(O171="sníž. přenesená",K171,0)</f>
        <v>0</v>
      </c>
      <c r="BI171" s="231">
        <f>IF(O171="nulová",K171,0)</f>
        <v>0</v>
      </c>
      <c r="BJ171" s="19" t="s">
        <v>84</v>
      </c>
      <c r="BK171" s="231">
        <f>ROUND(P171*H171,2)</f>
        <v>0</v>
      </c>
      <c r="BL171" s="19" t="s">
        <v>218</v>
      </c>
      <c r="BM171" s="230" t="s">
        <v>4358</v>
      </c>
    </row>
    <row r="172" s="2" customFormat="1">
      <c r="A172" s="40"/>
      <c r="B172" s="41"/>
      <c r="C172" s="42"/>
      <c r="D172" s="232" t="s">
        <v>220</v>
      </c>
      <c r="E172" s="42"/>
      <c r="F172" s="233" t="s">
        <v>947</v>
      </c>
      <c r="G172" s="42"/>
      <c r="H172" s="42"/>
      <c r="I172" s="234"/>
      <c r="J172" s="234"/>
      <c r="K172" s="42"/>
      <c r="L172" s="42"/>
      <c r="M172" s="46"/>
      <c r="N172" s="235"/>
      <c r="O172" s="236"/>
      <c r="P172" s="86"/>
      <c r="Q172" s="86"/>
      <c r="R172" s="86"/>
      <c r="S172" s="86"/>
      <c r="T172" s="86"/>
      <c r="U172" s="86"/>
      <c r="V172" s="86"/>
      <c r="W172" s="86"/>
      <c r="X172" s="87"/>
      <c r="Y172" s="40"/>
      <c r="Z172" s="40"/>
      <c r="AA172" s="40"/>
      <c r="AB172" s="40"/>
      <c r="AC172" s="40"/>
      <c r="AD172" s="40"/>
      <c r="AE172" s="40"/>
      <c r="AT172" s="19" t="s">
        <v>220</v>
      </c>
      <c r="AU172" s="19" t="s">
        <v>86</v>
      </c>
    </row>
    <row r="173" s="13" customFormat="1">
      <c r="A173" s="13"/>
      <c r="B173" s="237"/>
      <c r="C173" s="238"/>
      <c r="D173" s="232" t="s">
        <v>222</v>
      </c>
      <c r="E173" s="239" t="s">
        <v>22</v>
      </c>
      <c r="F173" s="240" t="s">
        <v>4359</v>
      </c>
      <c r="G173" s="238"/>
      <c r="H173" s="241">
        <v>20</v>
      </c>
      <c r="I173" s="242"/>
      <c r="J173" s="242"/>
      <c r="K173" s="238"/>
      <c r="L173" s="238"/>
      <c r="M173" s="243"/>
      <c r="N173" s="244"/>
      <c r="O173" s="245"/>
      <c r="P173" s="245"/>
      <c r="Q173" s="245"/>
      <c r="R173" s="245"/>
      <c r="S173" s="245"/>
      <c r="T173" s="245"/>
      <c r="U173" s="245"/>
      <c r="V173" s="245"/>
      <c r="W173" s="245"/>
      <c r="X173" s="246"/>
      <c r="Y173" s="13"/>
      <c r="Z173" s="13"/>
      <c r="AA173" s="13"/>
      <c r="AB173" s="13"/>
      <c r="AC173" s="13"/>
      <c r="AD173" s="13"/>
      <c r="AE173" s="13"/>
      <c r="AT173" s="247" t="s">
        <v>222</v>
      </c>
      <c r="AU173" s="247" t="s">
        <v>86</v>
      </c>
      <c r="AV173" s="13" t="s">
        <v>86</v>
      </c>
      <c r="AW173" s="13" t="s">
        <v>5</v>
      </c>
      <c r="AX173" s="13" t="s">
        <v>84</v>
      </c>
      <c r="AY173" s="247" t="s">
        <v>211</v>
      </c>
    </row>
    <row r="174" s="2" customFormat="1" ht="24.15" customHeight="1">
      <c r="A174" s="40"/>
      <c r="B174" s="41"/>
      <c r="C174" s="218" t="s">
        <v>302</v>
      </c>
      <c r="D174" s="218" t="s">
        <v>213</v>
      </c>
      <c r="E174" s="219" t="s">
        <v>1802</v>
      </c>
      <c r="F174" s="220" t="s">
        <v>1803</v>
      </c>
      <c r="G174" s="221" t="s">
        <v>272</v>
      </c>
      <c r="H174" s="222">
        <v>11.289</v>
      </c>
      <c r="I174" s="223"/>
      <c r="J174" s="223"/>
      <c r="K174" s="224">
        <f>ROUND(P174*H174,2)</f>
        <v>0</v>
      </c>
      <c r="L174" s="220" t="s">
        <v>217</v>
      </c>
      <c r="M174" s="46"/>
      <c r="N174" s="225" t="s">
        <v>22</v>
      </c>
      <c r="O174" s="226" t="s">
        <v>46</v>
      </c>
      <c r="P174" s="227">
        <f>I174+J174</f>
        <v>0</v>
      </c>
      <c r="Q174" s="227">
        <f>ROUND(I174*H174,2)</f>
        <v>0</v>
      </c>
      <c r="R174" s="227">
        <f>ROUND(J174*H174,2)</f>
        <v>0</v>
      </c>
      <c r="S174" s="86"/>
      <c r="T174" s="228">
        <f>S174*H174</f>
        <v>0</v>
      </c>
      <c r="U174" s="228">
        <v>0</v>
      </c>
      <c r="V174" s="228">
        <f>U174*H174</f>
        <v>0</v>
      </c>
      <c r="W174" s="228">
        <v>0</v>
      </c>
      <c r="X174" s="229">
        <f>W174*H174</f>
        <v>0</v>
      </c>
      <c r="Y174" s="40"/>
      <c r="Z174" s="40"/>
      <c r="AA174" s="40"/>
      <c r="AB174" s="40"/>
      <c r="AC174" s="40"/>
      <c r="AD174" s="40"/>
      <c r="AE174" s="40"/>
      <c r="AR174" s="230" t="s">
        <v>218</v>
      </c>
      <c r="AT174" s="230" t="s">
        <v>213</v>
      </c>
      <c r="AU174" s="230" t="s">
        <v>86</v>
      </c>
      <c r="AY174" s="19" t="s">
        <v>211</v>
      </c>
      <c r="BE174" s="231">
        <f>IF(O174="základní",K174,0)</f>
        <v>0</v>
      </c>
      <c r="BF174" s="231">
        <f>IF(O174="snížená",K174,0)</f>
        <v>0</v>
      </c>
      <c r="BG174" s="231">
        <f>IF(O174="zákl. přenesená",K174,0)</f>
        <v>0</v>
      </c>
      <c r="BH174" s="231">
        <f>IF(O174="sníž. přenesená",K174,0)</f>
        <v>0</v>
      </c>
      <c r="BI174" s="231">
        <f>IF(O174="nulová",K174,0)</f>
        <v>0</v>
      </c>
      <c r="BJ174" s="19" t="s">
        <v>84</v>
      </c>
      <c r="BK174" s="231">
        <f>ROUND(P174*H174,2)</f>
        <v>0</v>
      </c>
      <c r="BL174" s="19" t="s">
        <v>218</v>
      </c>
      <c r="BM174" s="230" t="s">
        <v>4360</v>
      </c>
    </row>
    <row r="175" s="2" customFormat="1">
      <c r="A175" s="40"/>
      <c r="B175" s="41"/>
      <c r="C175" s="42"/>
      <c r="D175" s="232" t="s">
        <v>220</v>
      </c>
      <c r="E175" s="42"/>
      <c r="F175" s="233" t="s">
        <v>1805</v>
      </c>
      <c r="G175" s="42"/>
      <c r="H175" s="42"/>
      <c r="I175" s="234"/>
      <c r="J175" s="234"/>
      <c r="K175" s="42"/>
      <c r="L175" s="42"/>
      <c r="M175" s="46"/>
      <c r="N175" s="235"/>
      <c r="O175" s="236"/>
      <c r="P175" s="86"/>
      <c r="Q175" s="86"/>
      <c r="R175" s="86"/>
      <c r="S175" s="86"/>
      <c r="T175" s="86"/>
      <c r="U175" s="86"/>
      <c r="V175" s="86"/>
      <c r="W175" s="86"/>
      <c r="X175" s="87"/>
      <c r="Y175" s="40"/>
      <c r="Z175" s="40"/>
      <c r="AA175" s="40"/>
      <c r="AB175" s="40"/>
      <c r="AC175" s="40"/>
      <c r="AD175" s="40"/>
      <c r="AE175" s="40"/>
      <c r="AT175" s="19" t="s">
        <v>220</v>
      </c>
      <c r="AU175" s="19" t="s">
        <v>86</v>
      </c>
    </row>
    <row r="176" s="13" customFormat="1">
      <c r="A176" s="13"/>
      <c r="B176" s="237"/>
      <c r="C176" s="238"/>
      <c r="D176" s="232" t="s">
        <v>222</v>
      </c>
      <c r="E176" s="239" t="s">
        <v>22</v>
      </c>
      <c r="F176" s="240" t="s">
        <v>4361</v>
      </c>
      <c r="G176" s="238"/>
      <c r="H176" s="241">
        <v>11.289</v>
      </c>
      <c r="I176" s="242"/>
      <c r="J176" s="242"/>
      <c r="K176" s="238"/>
      <c r="L176" s="238"/>
      <c r="M176" s="243"/>
      <c r="N176" s="244"/>
      <c r="O176" s="245"/>
      <c r="P176" s="245"/>
      <c r="Q176" s="245"/>
      <c r="R176" s="245"/>
      <c r="S176" s="245"/>
      <c r="T176" s="245"/>
      <c r="U176" s="245"/>
      <c r="V176" s="245"/>
      <c r="W176" s="245"/>
      <c r="X176" s="246"/>
      <c r="Y176" s="13"/>
      <c r="Z176" s="13"/>
      <c r="AA176" s="13"/>
      <c r="AB176" s="13"/>
      <c r="AC176" s="13"/>
      <c r="AD176" s="13"/>
      <c r="AE176" s="13"/>
      <c r="AT176" s="247" t="s">
        <v>222</v>
      </c>
      <c r="AU176" s="247" t="s">
        <v>86</v>
      </c>
      <c r="AV176" s="13" t="s">
        <v>86</v>
      </c>
      <c r="AW176" s="13" t="s">
        <v>5</v>
      </c>
      <c r="AX176" s="13" t="s">
        <v>84</v>
      </c>
      <c r="AY176" s="247" t="s">
        <v>211</v>
      </c>
    </row>
    <row r="177" s="2" customFormat="1" ht="24.15" customHeight="1">
      <c r="A177" s="40"/>
      <c r="B177" s="41"/>
      <c r="C177" s="218" t="s">
        <v>308</v>
      </c>
      <c r="D177" s="218" t="s">
        <v>213</v>
      </c>
      <c r="E177" s="219" t="s">
        <v>949</v>
      </c>
      <c r="F177" s="220" t="s">
        <v>950</v>
      </c>
      <c r="G177" s="221" t="s">
        <v>345</v>
      </c>
      <c r="H177" s="222">
        <v>10.970000000000001</v>
      </c>
      <c r="I177" s="223"/>
      <c r="J177" s="223"/>
      <c r="K177" s="224">
        <f>ROUND(P177*H177,2)</f>
        <v>0</v>
      </c>
      <c r="L177" s="220" t="s">
        <v>217</v>
      </c>
      <c r="M177" s="46"/>
      <c r="N177" s="225" t="s">
        <v>22</v>
      </c>
      <c r="O177" s="226" t="s">
        <v>46</v>
      </c>
      <c r="P177" s="227">
        <f>I177+J177</f>
        <v>0</v>
      </c>
      <c r="Q177" s="227">
        <f>ROUND(I177*H177,2)</f>
        <v>0</v>
      </c>
      <c r="R177" s="227">
        <f>ROUND(J177*H177,2)</f>
        <v>0</v>
      </c>
      <c r="S177" s="86"/>
      <c r="T177" s="228">
        <f>S177*H177</f>
        <v>0</v>
      </c>
      <c r="U177" s="228">
        <v>0.0015</v>
      </c>
      <c r="V177" s="228">
        <f>U177*H177</f>
        <v>0.016455000000000001</v>
      </c>
      <c r="W177" s="228">
        <v>0</v>
      </c>
      <c r="X177" s="229">
        <f>W177*H177</f>
        <v>0</v>
      </c>
      <c r="Y177" s="40"/>
      <c r="Z177" s="40"/>
      <c r="AA177" s="40"/>
      <c r="AB177" s="40"/>
      <c r="AC177" s="40"/>
      <c r="AD177" s="40"/>
      <c r="AE177" s="40"/>
      <c r="AR177" s="230" t="s">
        <v>218</v>
      </c>
      <c r="AT177" s="230" t="s">
        <v>213</v>
      </c>
      <c r="AU177" s="230" t="s">
        <v>86</v>
      </c>
      <c r="AY177" s="19" t="s">
        <v>211</v>
      </c>
      <c r="BE177" s="231">
        <f>IF(O177="základní",K177,0)</f>
        <v>0</v>
      </c>
      <c r="BF177" s="231">
        <f>IF(O177="snížená",K177,0)</f>
        <v>0</v>
      </c>
      <c r="BG177" s="231">
        <f>IF(O177="zákl. přenesená",K177,0)</f>
        <v>0</v>
      </c>
      <c r="BH177" s="231">
        <f>IF(O177="sníž. přenesená",K177,0)</f>
        <v>0</v>
      </c>
      <c r="BI177" s="231">
        <f>IF(O177="nulová",K177,0)</f>
        <v>0</v>
      </c>
      <c r="BJ177" s="19" t="s">
        <v>84</v>
      </c>
      <c r="BK177" s="231">
        <f>ROUND(P177*H177,2)</f>
        <v>0</v>
      </c>
      <c r="BL177" s="19" t="s">
        <v>218</v>
      </c>
      <c r="BM177" s="230" t="s">
        <v>4362</v>
      </c>
    </row>
    <row r="178" s="2" customFormat="1">
      <c r="A178" s="40"/>
      <c r="B178" s="41"/>
      <c r="C178" s="42"/>
      <c r="D178" s="232" t="s">
        <v>220</v>
      </c>
      <c r="E178" s="42"/>
      <c r="F178" s="233" t="s">
        <v>952</v>
      </c>
      <c r="G178" s="42"/>
      <c r="H178" s="42"/>
      <c r="I178" s="234"/>
      <c r="J178" s="234"/>
      <c r="K178" s="42"/>
      <c r="L178" s="42"/>
      <c r="M178" s="46"/>
      <c r="N178" s="235"/>
      <c r="O178" s="236"/>
      <c r="P178" s="86"/>
      <c r="Q178" s="86"/>
      <c r="R178" s="86"/>
      <c r="S178" s="86"/>
      <c r="T178" s="86"/>
      <c r="U178" s="86"/>
      <c r="V178" s="86"/>
      <c r="W178" s="86"/>
      <c r="X178" s="87"/>
      <c r="Y178" s="40"/>
      <c r="Z178" s="40"/>
      <c r="AA178" s="40"/>
      <c r="AB178" s="40"/>
      <c r="AC178" s="40"/>
      <c r="AD178" s="40"/>
      <c r="AE178" s="40"/>
      <c r="AT178" s="19" t="s">
        <v>220</v>
      </c>
      <c r="AU178" s="19" t="s">
        <v>86</v>
      </c>
    </row>
    <row r="179" s="13" customFormat="1">
      <c r="A179" s="13"/>
      <c r="B179" s="237"/>
      <c r="C179" s="238"/>
      <c r="D179" s="232" t="s">
        <v>222</v>
      </c>
      <c r="E179" s="239" t="s">
        <v>22</v>
      </c>
      <c r="F179" s="240" t="s">
        <v>4363</v>
      </c>
      <c r="G179" s="238"/>
      <c r="H179" s="241">
        <v>10.970000000000001</v>
      </c>
      <c r="I179" s="242"/>
      <c r="J179" s="242"/>
      <c r="K179" s="238"/>
      <c r="L179" s="238"/>
      <c r="M179" s="243"/>
      <c r="N179" s="244"/>
      <c r="O179" s="245"/>
      <c r="P179" s="245"/>
      <c r="Q179" s="245"/>
      <c r="R179" s="245"/>
      <c r="S179" s="245"/>
      <c r="T179" s="245"/>
      <c r="U179" s="245"/>
      <c r="V179" s="245"/>
      <c r="W179" s="245"/>
      <c r="X179" s="246"/>
      <c r="Y179" s="13"/>
      <c r="Z179" s="13"/>
      <c r="AA179" s="13"/>
      <c r="AB179" s="13"/>
      <c r="AC179" s="13"/>
      <c r="AD179" s="13"/>
      <c r="AE179" s="13"/>
      <c r="AT179" s="247" t="s">
        <v>222</v>
      </c>
      <c r="AU179" s="247" t="s">
        <v>86</v>
      </c>
      <c r="AV179" s="13" t="s">
        <v>86</v>
      </c>
      <c r="AW179" s="13" t="s">
        <v>5</v>
      </c>
      <c r="AX179" s="13" t="s">
        <v>84</v>
      </c>
      <c r="AY179" s="247" t="s">
        <v>211</v>
      </c>
    </row>
    <row r="180" s="2" customFormat="1" ht="24.15" customHeight="1">
      <c r="A180" s="40"/>
      <c r="B180" s="41"/>
      <c r="C180" s="218" t="s">
        <v>314</v>
      </c>
      <c r="D180" s="218" t="s">
        <v>213</v>
      </c>
      <c r="E180" s="219" t="s">
        <v>949</v>
      </c>
      <c r="F180" s="220" t="s">
        <v>950</v>
      </c>
      <c r="G180" s="221" t="s">
        <v>345</v>
      </c>
      <c r="H180" s="222">
        <v>33.399999999999999</v>
      </c>
      <c r="I180" s="223"/>
      <c r="J180" s="223"/>
      <c r="K180" s="224">
        <f>ROUND(P180*H180,2)</f>
        <v>0</v>
      </c>
      <c r="L180" s="220" t="s">
        <v>217</v>
      </c>
      <c r="M180" s="46"/>
      <c r="N180" s="225" t="s">
        <v>22</v>
      </c>
      <c r="O180" s="226" t="s">
        <v>46</v>
      </c>
      <c r="P180" s="227">
        <f>I180+J180</f>
        <v>0</v>
      </c>
      <c r="Q180" s="227">
        <f>ROUND(I180*H180,2)</f>
        <v>0</v>
      </c>
      <c r="R180" s="227">
        <f>ROUND(J180*H180,2)</f>
        <v>0</v>
      </c>
      <c r="S180" s="86"/>
      <c r="T180" s="228">
        <f>S180*H180</f>
        <v>0</v>
      </c>
      <c r="U180" s="228">
        <v>0.0015</v>
      </c>
      <c r="V180" s="228">
        <f>U180*H180</f>
        <v>0.050099999999999999</v>
      </c>
      <c r="W180" s="228">
        <v>0</v>
      </c>
      <c r="X180" s="229">
        <f>W180*H180</f>
        <v>0</v>
      </c>
      <c r="Y180" s="40"/>
      <c r="Z180" s="40"/>
      <c r="AA180" s="40"/>
      <c r="AB180" s="40"/>
      <c r="AC180" s="40"/>
      <c r="AD180" s="40"/>
      <c r="AE180" s="40"/>
      <c r="AR180" s="230" t="s">
        <v>218</v>
      </c>
      <c r="AT180" s="230" t="s">
        <v>213</v>
      </c>
      <c r="AU180" s="230" t="s">
        <v>86</v>
      </c>
      <c r="AY180" s="19" t="s">
        <v>211</v>
      </c>
      <c r="BE180" s="231">
        <f>IF(O180="základní",K180,0)</f>
        <v>0</v>
      </c>
      <c r="BF180" s="231">
        <f>IF(O180="snížená",K180,0)</f>
        <v>0</v>
      </c>
      <c r="BG180" s="231">
        <f>IF(O180="zákl. přenesená",K180,0)</f>
        <v>0</v>
      </c>
      <c r="BH180" s="231">
        <f>IF(O180="sníž. přenesená",K180,0)</f>
        <v>0</v>
      </c>
      <c r="BI180" s="231">
        <f>IF(O180="nulová",K180,0)</f>
        <v>0</v>
      </c>
      <c r="BJ180" s="19" t="s">
        <v>84</v>
      </c>
      <c r="BK180" s="231">
        <f>ROUND(P180*H180,2)</f>
        <v>0</v>
      </c>
      <c r="BL180" s="19" t="s">
        <v>218</v>
      </c>
      <c r="BM180" s="230" t="s">
        <v>4364</v>
      </c>
    </row>
    <row r="181" s="2" customFormat="1">
      <c r="A181" s="40"/>
      <c r="B181" s="41"/>
      <c r="C181" s="42"/>
      <c r="D181" s="232" t="s">
        <v>220</v>
      </c>
      <c r="E181" s="42"/>
      <c r="F181" s="233" t="s">
        <v>952</v>
      </c>
      <c r="G181" s="42"/>
      <c r="H181" s="42"/>
      <c r="I181" s="234"/>
      <c r="J181" s="234"/>
      <c r="K181" s="42"/>
      <c r="L181" s="42"/>
      <c r="M181" s="46"/>
      <c r="N181" s="235"/>
      <c r="O181" s="236"/>
      <c r="P181" s="86"/>
      <c r="Q181" s="86"/>
      <c r="R181" s="86"/>
      <c r="S181" s="86"/>
      <c r="T181" s="86"/>
      <c r="U181" s="86"/>
      <c r="V181" s="86"/>
      <c r="W181" s="86"/>
      <c r="X181" s="87"/>
      <c r="Y181" s="40"/>
      <c r="Z181" s="40"/>
      <c r="AA181" s="40"/>
      <c r="AB181" s="40"/>
      <c r="AC181" s="40"/>
      <c r="AD181" s="40"/>
      <c r="AE181" s="40"/>
      <c r="AT181" s="19" t="s">
        <v>220</v>
      </c>
      <c r="AU181" s="19" t="s">
        <v>86</v>
      </c>
    </row>
    <row r="182" s="13" customFormat="1">
      <c r="A182" s="13"/>
      <c r="B182" s="237"/>
      <c r="C182" s="238"/>
      <c r="D182" s="232" t="s">
        <v>222</v>
      </c>
      <c r="E182" s="239" t="s">
        <v>22</v>
      </c>
      <c r="F182" s="240" t="s">
        <v>4365</v>
      </c>
      <c r="G182" s="238"/>
      <c r="H182" s="241">
        <v>16.800000000000001</v>
      </c>
      <c r="I182" s="242"/>
      <c r="J182" s="242"/>
      <c r="K182" s="238"/>
      <c r="L182" s="238"/>
      <c r="M182" s="243"/>
      <c r="N182" s="244"/>
      <c r="O182" s="245"/>
      <c r="P182" s="245"/>
      <c r="Q182" s="245"/>
      <c r="R182" s="245"/>
      <c r="S182" s="245"/>
      <c r="T182" s="245"/>
      <c r="U182" s="245"/>
      <c r="V182" s="245"/>
      <c r="W182" s="245"/>
      <c r="X182" s="246"/>
      <c r="Y182" s="13"/>
      <c r="Z182" s="13"/>
      <c r="AA182" s="13"/>
      <c r="AB182" s="13"/>
      <c r="AC182" s="13"/>
      <c r="AD182" s="13"/>
      <c r="AE182" s="13"/>
      <c r="AT182" s="247" t="s">
        <v>222</v>
      </c>
      <c r="AU182" s="247" t="s">
        <v>86</v>
      </c>
      <c r="AV182" s="13" t="s">
        <v>86</v>
      </c>
      <c r="AW182" s="13" t="s">
        <v>5</v>
      </c>
      <c r="AX182" s="13" t="s">
        <v>77</v>
      </c>
      <c r="AY182" s="247" t="s">
        <v>211</v>
      </c>
    </row>
    <row r="183" s="13" customFormat="1">
      <c r="A183" s="13"/>
      <c r="B183" s="237"/>
      <c r="C183" s="238"/>
      <c r="D183" s="232" t="s">
        <v>222</v>
      </c>
      <c r="E183" s="239" t="s">
        <v>22</v>
      </c>
      <c r="F183" s="240" t="s">
        <v>4366</v>
      </c>
      <c r="G183" s="238"/>
      <c r="H183" s="241">
        <v>5.0999999999999996</v>
      </c>
      <c r="I183" s="242"/>
      <c r="J183" s="242"/>
      <c r="K183" s="238"/>
      <c r="L183" s="238"/>
      <c r="M183" s="243"/>
      <c r="N183" s="244"/>
      <c r="O183" s="245"/>
      <c r="P183" s="245"/>
      <c r="Q183" s="245"/>
      <c r="R183" s="245"/>
      <c r="S183" s="245"/>
      <c r="T183" s="245"/>
      <c r="U183" s="245"/>
      <c r="V183" s="245"/>
      <c r="W183" s="245"/>
      <c r="X183" s="246"/>
      <c r="Y183" s="13"/>
      <c r="Z183" s="13"/>
      <c r="AA183" s="13"/>
      <c r="AB183" s="13"/>
      <c r="AC183" s="13"/>
      <c r="AD183" s="13"/>
      <c r="AE183" s="13"/>
      <c r="AT183" s="247" t="s">
        <v>222</v>
      </c>
      <c r="AU183" s="247" t="s">
        <v>86</v>
      </c>
      <c r="AV183" s="13" t="s">
        <v>86</v>
      </c>
      <c r="AW183" s="13" t="s">
        <v>5</v>
      </c>
      <c r="AX183" s="13" t="s">
        <v>77</v>
      </c>
      <c r="AY183" s="247" t="s">
        <v>211</v>
      </c>
    </row>
    <row r="184" s="13" customFormat="1">
      <c r="A184" s="13"/>
      <c r="B184" s="237"/>
      <c r="C184" s="238"/>
      <c r="D184" s="232" t="s">
        <v>222</v>
      </c>
      <c r="E184" s="239" t="s">
        <v>22</v>
      </c>
      <c r="F184" s="240" t="s">
        <v>4367</v>
      </c>
      <c r="G184" s="238"/>
      <c r="H184" s="241">
        <v>5.2999999999999998</v>
      </c>
      <c r="I184" s="242"/>
      <c r="J184" s="242"/>
      <c r="K184" s="238"/>
      <c r="L184" s="238"/>
      <c r="M184" s="243"/>
      <c r="N184" s="244"/>
      <c r="O184" s="245"/>
      <c r="P184" s="245"/>
      <c r="Q184" s="245"/>
      <c r="R184" s="245"/>
      <c r="S184" s="245"/>
      <c r="T184" s="245"/>
      <c r="U184" s="245"/>
      <c r="V184" s="245"/>
      <c r="W184" s="245"/>
      <c r="X184" s="246"/>
      <c r="Y184" s="13"/>
      <c r="Z184" s="13"/>
      <c r="AA184" s="13"/>
      <c r="AB184" s="13"/>
      <c r="AC184" s="13"/>
      <c r="AD184" s="13"/>
      <c r="AE184" s="13"/>
      <c r="AT184" s="247" t="s">
        <v>222</v>
      </c>
      <c r="AU184" s="247" t="s">
        <v>86</v>
      </c>
      <c r="AV184" s="13" t="s">
        <v>86</v>
      </c>
      <c r="AW184" s="13" t="s">
        <v>5</v>
      </c>
      <c r="AX184" s="13" t="s">
        <v>77</v>
      </c>
      <c r="AY184" s="247" t="s">
        <v>211</v>
      </c>
    </row>
    <row r="185" s="13" customFormat="1">
      <c r="A185" s="13"/>
      <c r="B185" s="237"/>
      <c r="C185" s="238"/>
      <c r="D185" s="232" t="s">
        <v>222</v>
      </c>
      <c r="E185" s="239" t="s">
        <v>22</v>
      </c>
      <c r="F185" s="240" t="s">
        <v>4368</v>
      </c>
      <c r="G185" s="238"/>
      <c r="H185" s="241">
        <v>6.2000000000000002</v>
      </c>
      <c r="I185" s="242"/>
      <c r="J185" s="242"/>
      <c r="K185" s="238"/>
      <c r="L185" s="238"/>
      <c r="M185" s="243"/>
      <c r="N185" s="244"/>
      <c r="O185" s="245"/>
      <c r="P185" s="245"/>
      <c r="Q185" s="245"/>
      <c r="R185" s="245"/>
      <c r="S185" s="245"/>
      <c r="T185" s="245"/>
      <c r="U185" s="245"/>
      <c r="V185" s="245"/>
      <c r="W185" s="245"/>
      <c r="X185" s="246"/>
      <c r="Y185" s="13"/>
      <c r="Z185" s="13"/>
      <c r="AA185" s="13"/>
      <c r="AB185" s="13"/>
      <c r="AC185" s="13"/>
      <c r="AD185" s="13"/>
      <c r="AE185" s="13"/>
      <c r="AT185" s="247" t="s">
        <v>222</v>
      </c>
      <c r="AU185" s="247" t="s">
        <v>86</v>
      </c>
      <c r="AV185" s="13" t="s">
        <v>86</v>
      </c>
      <c r="AW185" s="13" t="s">
        <v>5</v>
      </c>
      <c r="AX185" s="13" t="s">
        <v>77</v>
      </c>
      <c r="AY185" s="247" t="s">
        <v>211</v>
      </c>
    </row>
    <row r="186" s="14" customFormat="1">
      <c r="A186" s="14"/>
      <c r="B186" s="248"/>
      <c r="C186" s="249"/>
      <c r="D186" s="232" t="s">
        <v>222</v>
      </c>
      <c r="E186" s="250" t="s">
        <v>22</v>
      </c>
      <c r="F186" s="251" t="s">
        <v>4369</v>
      </c>
      <c r="G186" s="249"/>
      <c r="H186" s="252">
        <v>33.399999999999999</v>
      </c>
      <c r="I186" s="253"/>
      <c r="J186" s="253"/>
      <c r="K186" s="249"/>
      <c r="L186" s="249"/>
      <c r="M186" s="254"/>
      <c r="N186" s="255"/>
      <c r="O186" s="256"/>
      <c r="P186" s="256"/>
      <c r="Q186" s="256"/>
      <c r="R186" s="256"/>
      <c r="S186" s="256"/>
      <c r="T186" s="256"/>
      <c r="U186" s="256"/>
      <c r="V186" s="256"/>
      <c r="W186" s="256"/>
      <c r="X186" s="257"/>
      <c r="Y186" s="14"/>
      <c r="Z186" s="14"/>
      <c r="AA186" s="14"/>
      <c r="AB186" s="14"/>
      <c r="AC186" s="14"/>
      <c r="AD186" s="14"/>
      <c r="AE186" s="14"/>
      <c r="AT186" s="258" t="s">
        <v>222</v>
      </c>
      <c r="AU186" s="258" t="s">
        <v>86</v>
      </c>
      <c r="AV186" s="14" t="s">
        <v>218</v>
      </c>
      <c r="AW186" s="14" t="s">
        <v>5</v>
      </c>
      <c r="AX186" s="14" t="s">
        <v>84</v>
      </c>
      <c r="AY186" s="258" t="s">
        <v>211</v>
      </c>
    </row>
    <row r="187" s="2" customFormat="1" ht="24.15" customHeight="1">
      <c r="A187" s="40"/>
      <c r="B187" s="41"/>
      <c r="C187" s="218" t="s">
        <v>318</v>
      </c>
      <c r="D187" s="218" t="s">
        <v>213</v>
      </c>
      <c r="E187" s="219" t="s">
        <v>3773</v>
      </c>
      <c r="F187" s="220" t="s">
        <v>3774</v>
      </c>
      <c r="G187" s="221" t="s">
        <v>272</v>
      </c>
      <c r="H187" s="222">
        <v>2.6949999999999998</v>
      </c>
      <c r="I187" s="223"/>
      <c r="J187" s="223"/>
      <c r="K187" s="224">
        <f>ROUND(P187*H187,2)</f>
        <v>0</v>
      </c>
      <c r="L187" s="220" t="s">
        <v>217</v>
      </c>
      <c r="M187" s="46"/>
      <c r="N187" s="225" t="s">
        <v>22</v>
      </c>
      <c r="O187" s="226" t="s">
        <v>46</v>
      </c>
      <c r="P187" s="227">
        <f>I187+J187</f>
        <v>0</v>
      </c>
      <c r="Q187" s="227">
        <f>ROUND(I187*H187,2)</f>
        <v>0</v>
      </c>
      <c r="R187" s="227">
        <f>ROUND(J187*H187,2)</f>
        <v>0</v>
      </c>
      <c r="S187" s="86"/>
      <c r="T187" s="228">
        <f>S187*H187</f>
        <v>0</v>
      </c>
      <c r="U187" s="228">
        <v>0.105</v>
      </c>
      <c r="V187" s="228">
        <f>U187*H187</f>
        <v>0.28297499999999998</v>
      </c>
      <c r="W187" s="228">
        <v>0</v>
      </c>
      <c r="X187" s="229">
        <f>W187*H187</f>
        <v>0</v>
      </c>
      <c r="Y187" s="40"/>
      <c r="Z187" s="40"/>
      <c r="AA187" s="40"/>
      <c r="AB187" s="40"/>
      <c r="AC187" s="40"/>
      <c r="AD187" s="40"/>
      <c r="AE187" s="40"/>
      <c r="AR187" s="230" t="s">
        <v>218</v>
      </c>
      <c r="AT187" s="230" t="s">
        <v>213</v>
      </c>
      <c r="AU187" s="230" t="s">
        <v>86</v>
      </c>
      <c r="AY187" s="19" t="s">
        <v>211</v>
      </c>
      <c r="BE187" s="231">
        <f>IF(O187="základní",K187,0)</f>
        <v>0</v>
      </c>
      <c r="BF187" s="231">
        <f>IF(O187="snížená",K187,0)</f>
        <v>0</v>
      </c>
      <c r="BG187" s="231">
        <f>IF(O187="zákl. přenesená",K187,0)</f>
        <v>0</v>
      </c>
      <c r="BH187" s="231">
        <f>IF(O187="sníž. přenesená",K187,0)</f>
        <v>0</v>
      </c>
      <c r="BI187" s="231">
        <f>IF(O187="nulová",K187,0)</f>
        <v>0</v>
      </c>
      <c r="BJ187" s="19" t="s">
        <v>84</v>
      </c>
      <c r="BK187" s="231">
        <f>ROUND(P187*H187,2)</f>
        <v>0</v>
      </c>
      <c r="BL187" s="19" t="s">
        <v>218</v>
      </c>
      <c r="BM187" s="230" t="s">
        <v>4370</v>
      </c>
    </row>
    <row r="188" s="2" customFormat="1">
      <c r="A188" s="40"/>
      <c r="B188" s="41"/>
      <c r="C188" s="42"/>
      <c r="D188" s="232" t="s">
        <v>220</v>
      </c>
      <c r="E188" s="42"/>
      <c r="F188" s="233" t="s">
        <v>3776</v>
      </c>
      <c r="G188" s="42"/>
      <c r="H188" s="42"/>
      <c r="I188" s="234"/>
      <c r="J188" s="234"/>
      <c r="K188" s="42"/>
      <c r="L188" s="42"/>
      <c r="M188" s="46"/>
      <c r="N188" s="235"/>
      <c r="O188" s="236"/>
      <c r="P188" s="86"/>
      <c r="Q188" s="86"/>
      <c r="R188" s="86"/>
      <c r="S188" s="86"/>
      <c r="T188" s="86"/>
      <c r="U188" s="86"/>
      <c r="V188" s="86"/>
      <c r="W188" s="86"/>
      <c r="X188" s="87"/>
      <c r="Y188" s="40"/>
      <c r="Z188" s="40"/>
      <c r="AA188" s="40"/>
      <c r="AB188" s="40"/>
      <c r="AC188" s="40"/>
      <c r="AD188" s="40"/>
      <c r="AE188" s="40"/>
      <c r="AT188" s="19" t="s">
        <v>220</v>
      </c>
      <c r="AU188" s="19" t="s">
        <v>86</v>
      </c>
    </row>
    <row r="189" s="13" customFormat="1">
      <c r="A189" s="13"/>
      <c r="B189" s="237"/>
      <c r="C189" s="238"/>
      <c r="D189" s="232" t="s">
        <v>222</v>
      </c>
      <c r="E189" s="239" t="s">
        <v>22</v>
      </c>
      <c r="F189" s="240" t="s">
        <v>4371</v>
      </c>
      <c r="G189" s="238"/>
      <c r="H189" s="241">
        <v>2.6949999999999998</v>
      </c>
      <c r="I189" s="242"/>
      <c r="J189" s="242"/>
      <c r="K189" s="238"/>
      <c r="L189" s="238"/>
      <c r="M189" s="243"/>
      <c r="N189" s="244"/>
      <c r="O189" s="245"/>
      <c r="P189" s="245"/>
      <c r="Q189" s="245"/>
      <c r="R189" s="245"/>
      <c r="S189" s="245"/>
      <c r="T189" s="245"/>
      <c r="U189" s="245"/>
      <c r="V189" s="245"/>
      <c r="W189" s="245"/>
      <c r="X189" s="246"/>
      <c r="Y189" s="13"/>
      <c r="Z189" s="13"/>
      <c r="AA189" s="13"/>
      <c r="AB189" s="13"/>
      <c r="AC189" s="13"/>
      <c r="AD189" s="13"/>
      <c r="AE189" s="13"/>
      <c r="AT189" s="247" t="s">
        <v>222</v>
      </c>
      <c r="AU189" s="247" t="s">
        <v>86</v>
      </c>
      <c r="AV189" s="13" t="s">
        <v>86</v>
      </c>
      <c r="AW189" s="13" t="s">
        <v>5</v>
      </c>
      <c r="AX189" s="13" t="s">
        <v>77</v>
      </c>
      <c r="AY189" s="247" t="s">
        <v>211</v>
      </c>
    </row>
    <row r="190" s="14" customFormat="1">
      <c r="A190" s="14"/>
      <c r="B190" s="248"/>
      <c r="C190" s="249"/>
      <c r="D190" s="232" t="s">
        <v>222</v>
      </c>
      <c r="E190" s="250" t="s">
        <v>22</v>
      </c>
      <c r="F190" s="251" t="s">
        <v>331</v>
      </c>
      <c r="G190" s="249"/>
      <c r="H190" s="252">
        <v>2.6949999999999998</v>
      </c>
      <c r="I190" s="253"/>
      <c r="J190" s="253"/>
      <c r="K190" s="249"/>
      <c r="L190" s="249"/>
      <c r="M190" s="254"/>
      <c r="N190" s="255"/>
      <c r="O190" s="256"/>
      <c r="P190" s="256"/>
      <c r="Q190" s="256"/>
      <c r="R190" s="256"/>
      <c r="S190" s="256"/>
      <c r="T190" s="256"/>
      <c r="U190" s="256"/>
      <c r="V190" s="256"/>
      <c r="W190" s="256"/>
      <c r="X190" s="257"/>
      <c r="Y190" s="14"/>
      <c r="Z190" s="14"/>
      <c r="AA190" s="14"/>
      <c r="AB190" s="14"/>
      <c r="AC190" s="14"/>
      <c r="AD190" s="14"/>
      <c r="AE190" s="14"/>
      <c r="AT190" s="258" t="s">
        <v>222</v>
      </c>
      <c r="AU190" s="258" t="s">
        <v>86</v>
      </c>
      <c r="AV190" s="14" t="s">
        <v>218</v>
      </c>
      <c r="AW190" s="14" t="s">
        <v>5</v>
      </c>
      <c r="AX190" s="14" t="s">
        <v>84</v>
      </c>
      <c r="AY190" s="258" t="s">
        <v>211</v>
      </c>
    </row>
    <row r="191" s="2" customFormat="1" ht="24.15" customHeight="1">
      <c r="A191" s="40"/>
      <c r="B191" s="41"/>
      <c r="C191" s="218" t="s">
        <v>323</v>
      </c>
      <c r="D191" s="218" t="s">
        <v>213</v>
      </c>
      <c r="E191" s="219" t="s">
        <v>4372</v>
      </c>
      <c r="F191" s="220" t="s">
        <v>4373</v>
      </c>
      <c r="G191" s="221" t="s">
        <v>272</v>
      </c>
      <c r="H191" s="222">
        <v>32.799999999999997</v>
      </c>
      <c r="I191" s="223"/>
      <c r="J191" s="223"/>
      <c r="K191" s="224">
        <f>ROUND(P191*H191,2)</f>
        <v>0</v>
      </c>
      <c r="L191" s="220" t="s">
        <v>217</v>
      </c>
      <c r="M191" s="46"/>
      <c r="N191" s="225" t="s">
        <v>22</v>
      </c>
      <c r="O191" s="226" t="s">
        <v>46</v>
      </c>
      <c r="P191" s="227">
        <f>I191+J191</f>
        <v>0</v>
      </c>
      <c r="Q191" s="227">
        <f>ROUND(I191*H191,2)</f>
        <v>0</v>
      </c>
      <c r="R191" s="227">
        <f>ROUND(J191*H191,2)</f>
        <v>0</v>
      </c>
      <c r="S191" s="86"/>
      <c r="T191" s="228">
        <f>S191*H191</f>
        <v>0</v>
      </c>
      <c r="U191" s="228">
        <v>0.11169999999999999</v>
      </c>
      <c r="V191" s="228">
        <f>U191*H191</f>
        <v>3.6637599999999995</v>
      </c>
      <c r="W191" s="228">
        <v>0</v>
      </c>
      <c r="X191" s="229">
        <f>W191*H191</f>
        <v>0</v>
      </c>
      <c r="Y191" s="40"/>
      <c r="Z191" s="40"/>
      <c r="AA191" s="40"/>
      <c r="AB191" s="40"/>
      <c r="AC191" s="40"/>
      <c r="AD191" s="40"/>
      <c r="AE191" s="40"/>
      <c r="AR191" s="230" t="s">
        <v>218</v>
      </c>
      <c r="AT191" s="230" t="s">
        <v>213</v>
      </c>
      <c r="AU191" s="230" t="s">
        <v>86</v>
      </c>
      <c r="AY191" s="19" t="s">
        <v>211</v>
      </c>
      <c r="BE191" s="231">
        <f>IF(O191="základní",K191,0)</f>
        <v>0</v>
      </c>
      <c r="BF191" s="231">
        <f>IF(O191="snížená",K191,0)</f>
        <v>0</v>
      </c>
      <c r="BG191" s="231">
        <f>IF(O191="zákl. přenesená",K191,0)</f>
        <v>0</v>
      </c>
      <c r="BH191" s="231">
        <f>IF(O191="sníž. přenesená",K191,0)</f>
        <v>0</v>
      </c>
      <c r="BI191" s="231">
        <f>IF(O191="nulová",K191,0)</f>
        <v>0</v>
      </c>
      <c r="BJ191" s="19" t="s">
        <v>84</v>
      </c>
      <c r="BK191" s="231">
        <f>ROUND(P191*H191,2)</f>
        <v>0</v>
      </c>
      <c r="BL191" s="19" t="s">
        <v>218</v>
      </c>
      <c r="BM191" s="230" t="s">
        <v>4374</v>
      </c>
    </row>
    <row r="192" s="2" customFormat="1">
      <c r="A192" s="40"/>
      <c r="B192" s="41"/>
      <c r="C192" s="42"/>
      <c r="D192" s="232" t="s">
        <v>220</v>
      </c>
      <c r="E192" s="42"/>
      <c r="F192" s="233" t="s">
        <v>4375</v>
      </c>
      <c r="G192" s="42"/>
      <c r="H192" s="42"/>
      <c r="I192" s="234"/>
      <c r="J192" s="234"/>
      <c r="K192" s="42"/>
      <c r="L192" s="42"/>
      <c r="M192" s="46"/>
      <c r="N192" s="235"/>
      <c r="O192" s="236"/>
      <c r="P192" s="86"/>
      <c r="Q192" s="86"/>
      <c r="R192" s="86"/>
      <c r="S192" s="86"/>
      <c r="T192" s="86"/>
      <c r="U192" s="86"/>
      <c r="V192" s="86"/>
      <c r="W192" s="86"/>
      <c r="X192" s="87"/>
      <c r="Y192" s="40"/>
      <c r="Z192" s="40"/>
      <c r="AA192" s="40"/>
      <c r="AB192" s="40"/>
      <c r="AC192" s="40"/>
      <c r="AD192" s="40"/>
      <c r="AE192" s="40"/>
      <c r="AT192" s="19" t="s">
        <v>220</v>
      </c>
      <c r="AU192" s="19" t="s">
        <v>86</v>
      </c>
    </row>
    <row r="193" s="13" customFormat="1">
      <c r="A193" s="13"/>
      <c r="B193" s="237"/>
      <c r="C193" s="238"/>
      <c r="D193" s="232" t="s">
        <v>222</v>
      </c>
      <c r="E193" s="239" t="s">
        <v>22</v>
      </c>
      <c r="F193" s="240" t="s">
        <v>4315</v>
      </c>
      <c r="G193" s="238"/>
      <c r="H193" s="241">
        <v>32.799999999999997</v>
      </c>
      <c r="I193" s="242"/>
      <c r="J193" s="242"/>
      <c r="K193" s="238"/>
      <c r="L193" s="238"/>
      <c r="M193" s="243"/>
      <c r="N193" s="244"/>
      <c r="O193" s="245"/>
      <c r="P193" s="245"/>
      <c r="Q193" s="245"/>
      <c r="R193" s="245"/>
      <c r="S193" s="245"/>
      <c r="T193" s="245"/>
      <c r="U193" s="245"/>
      <c r="V193" s="245"/>
      <c r="W193" s="245"/>
      <c r="X193" s="246"/>
      <c r="Y193" s="13"/>
      <c r="Z193" s="13"/>
      <c r="AA193" s="13"/>
      <c r="AB193" s="13"/>
      <c r="AC193" s="13"/>
      <c r="AD193" s="13"/>
      <c r="AE193" s="13"/>
      <c r="AT193" s="247" t="s">
        <v>222</v>
      </c>
      <c r="AU193" s="247" t="s">
        <v>86</v>
      </c>
      <c r="AV193" s="13" t="s">
        <v>86</v>
      </c>
      <c r="AW193" s="13" t="s">
        <v>5</v>
      </c>
      <c r="AX193" s="13" t="s">
        <v>84</v>
      </c>
      <c r="AY193" s="247" t="s">
        <v>211</v>
      </c>
    </row>
    <row r="194" s="2" customFormat="1" ht="16.5" customHeight="1">
      <c r="A194" s="40"/>
      <c r="B194" s="41"/>
      <c r="C194" s="218" t="s">
        <v>8</v>
      </c>
      <c r="D194" s="218" t="s">
        <v>213</v>
      </c>
      <c r="E194" s="219" t="s">
        <v>994</v>
      </c>
      <c r="F194" s="220" t="s">
        <v>3778</v>
      </c>
      <c r="G194" s="221" t="s">
        <v>345</v>
      </c>
      <c r="H194" s="222">
        <v>33.399999999999999</v>
      </c>
      <c r="I194" s="223"/>
      <c r="J194" s="223"/>
      <c r="K194" s="224">
        <f>ROUND(P194*H194,2)</f>
        <v>0</v>
      </c>
      <c r="L194" s="220" t="s">
        <v>22</v>
      </c>
      <c r="M194" s="46"/>
      <c r="N194" s="225" t="s">
        <v>22</v>
      </c>
      <c r="O194" s="226" t="s">
        <v>46</v>
      </c>
      <c r="P194" s="227">
        <f>I194+J194</f>
        <v>0</v>
      </c>
      <c r="Q194" s="227">
        <f>ROUND(I194*H194,2)</f>
        <v>0</v>
      </c>
      <c r="R194" s="227">
        <f>ROUND(J194*H194,2)</f>
        <v>0</v>
      </c>
      <c r="S194" s="86"/>
      <c r="T194" s="228">
        <f>S194*H194</f>
        <v>0</v>
      </c>
      <c r="U194" s="228">
        <v>0</v>
      </c>
      <c r="V194" s="228">
        <f>U194*H194</f>
        <v>0</v>
      </c>
      <c r="W194" s="228">
        <v>0</v>
      </c>
      <c r="X194" s="229">
        <f>W194*H194</f>
        <v>0</v>
      </c>
      <c r="Y194" s="40"/>
      <c r="Z194" s="40"/>
      <c r="AA194" s="40"/>
      <c r="AB194" s="40"/>
      <c r="AC194" s="40"/>
      <c r="AD194" s="40"/>
      <c r="AE194" s="40"/>
      <c r="AR194" s="230" t="s">
        <v>218</v>
      </c>
      <c r="AT194" s="230" t="s">
        <v>213</v>
      </c>
      <c r="AU194" s="230" t="s">
        <v>86</v>
      </c>
      <c r="AY194" s="19" t="s">
        <v>211</v>
      </c>
      <c r="BE194" s="231">
        <f>IF(O194="základní",K194,0)</f>
        <v>0</v>
      </c>
      <c r="BF194" s="231">
        <f>IF(O194="snížená",K194,0)</f>
        <v>0</v>
      </c>
      <c r="BG194" s="231">
        <f>IF(O194="zákl. přenesená",K194,0)</f>
        <v>0</v>
      </c>
      <c r="BH194" s="231">
        <f>IF(O194="sníž. přenesená",K194,0)</f>
        <v>0</v>
      </c>
      <c r="BI194" s="231">
        <f>IF(O194="nulová",K194,0)</f>
        <v>0</v>
      </c>
      <c r="BJ194" s="19" t="s">
        <v>84</v>
      </c>
      <c r="BK194" s="231">
        <f>ROUND(P194*H194,2)</f>
        <v>0</v>
      </c>
      <c r="BL194" s="19" t="s">
        <v>218</v>
      </c>
      <c r="BM194" s="230" t="s">
        <v>4376</v>
      </c>
    </row>
    <row r="195" s="2" customFormat="1">
      <c r="A195" s="40"/>
      <c r="B195" s="41"/>
      <c r="C195" s="42"/>
      <c r="D195" s="232" t="s">
        <v>220</v>
      </c>
      <c r="E195" s="42"/>
      <c r="F195" s="233" t="s">
        <v>3778</v>
      </c>
      <c r="G195" s="42"/>
      <c r="H195" s="42"/>
      <c r="I195" s="234"/>
      <c r="J195" s="234"/>
      <c r="K195" s="42"/>
      <c r="L195" s="42"/>
      <c r="M195" s="46"/>
      <c r="N195" s="235"/>
      <c r="O195" s="236"/>
      <c r="P195" s="86"/>
      <c r="Q195" s="86"/>
      <c r="R195" s="86"/>
      <c r="S195" s="86"/>
      <c r="T195" s="86"/>
      <c r="U195" s="86"/>
      <c r="V195" s="86"/>
      <c r="W195" s="86"/>
      <c r="X195" s="87"/>
      <c r="Y195" s="40"/>
      <c r="Z195" s="40"/>
      <c r="AA195" s="40"/>
      <c r="AB195" s="40"/>
      <c r="AC195" s="40"/>
      <c r="AD195" s="40"/>
      <c r="AE195" s="40"/>
      <c r="AT195" s="19" t="s">
        <v>220</v>
      </c>
      <c r="AU195" s="19" t="s">
        <v>86</v>
      </c>
    </row>
    <row r="196" s="13" customFormat="1">
      <c r="A196" s="13"/>
      <c r="B196" s="237"/>
      <c r="C196" s="238"/>
      <c r="D196" s="232" t="s">
        <v>222</v>
      </c>
      <c r="E196" s="239" t="s">
        <v>22</v>
      </c>
      <c r="F196" s="240" t="s">
        <v>4365</v>
      </c>
      <c r="G196" s="238"/>
      <c r="H196" s="241">
        <v>16.800000000000001</v>
      </c>
      <c r="I196" s="242"/>
      <c r="J196" s="242"/>
      <c r="K196" s="238"/>
      <c r="L196" s="238"/>
      <c r="M196" s="243"/>
      <c r="N196" s="244"/>
      <c r="O196" s="245"/>
      <c r="P196" s="245"/>
      <c r="Q196" s="245"/>
      <c r="R196" s="245"/>
      <c r="S196" s="245"/>
      <c r="T196" s="245"/>
      <c r="U196" s="245"/>
      <c r="V196" s="245"/>
      <c r="W196" s="245"/>
      <c r="X196" s="246"/>
      <c r="Y196" s="13"/>
      <c r="Z196" s="13"/>
      <c r="AA196" s="13"/>
      <c r="AB196" s="13"/>
      <c r="AC196" s="13"/>
      <c r="AD196" s="13"/>
      <c r="AE196" s="13"/>
      <c r="AT196" s="247" t="s">
        <v>222</v>
      </c>
      <c r="AU196" s="247" t="s">
        <v>86</v>
      </c>
      <c r="AV196" s="13" t="s">
        <v>86</v>
      </c>
      <c r="AW196" s="13" t="s">
        <v>5</v>
      </c>
      <c r="AX196" s="13" t="s">
        <v>77</v>
      </c>
      <c r="AY196" s="247" t="s">
        <v>211</v>
      </c>
    </row>
    <row r="197" s="13" customFormat="1">
      <c r="A197" s="13"/>
      <c r="B197" s="237"/>
      <c r="C197" s="238"/>
      <c r="D197" s="232" t="s">
        <v>222</v>
      </c>
      <c r="E197" s="239" t="s">
        <v>22</v>
      </c>
      <c r="F197" s="240" t="s">
        <v>4366</v>
      </c>
      <c r="G197" s="238"/>
      <c r="H197" s="241">
        <v>5.0999999999999996</v>
      </c>
      <c r="I197" s="242"/>
      <c r="J197" s="242"/>
      <c r="K197" s="238"/>
      <c r="L197" s="238"/>
      <c r="M197" s="243"/>
      <c r="N197" s="244"/>
      <c r="O197" s="245"/>
      <c r="P197" s="245"/>
      <c r="Q197" s="245"/>
      <c r="R197" s="245"/>
      <c r="S197" s="245"/>
      <c r="T197" s="245"/>
      <c r="U197" s="245"/>
      <c r="V197" s="245"/>
      <c r="W197" s="245"/>
      <c r="X197" s="246"/>
      <c r="Y197" s="13"/>
      <c r="Z197" s="13"/>
      <c r="AA197" s="13"/>
      <c r="AB197" s="13"/>
      <c r="AC197" s="13"/>
      <c r="AD197" s="13"/>
      <c r="AE197" s="13"/>
      <c r="AT197" s="247" t="s">
        <v>222</v>
      </c>
      <c r="AU197" s="247" t="s">
        <v>86</v>
      </c>
      <c r="AV197" s="13" t="s">
        <v>86</v>
      </c>
      <c r="AW197" s="13" t="s">
        <v>5</v>
      </c>
      <c r="AX197" s="13" t="s">
        <v>77</v>
      </c>
      <c r="AY197" s="247" t="s">
        <v>211</v>
      </c>
    </row>
    <row r="198" s="13" customFormat="1">
      <c r="A198" s="13"/>
      <c r="B198" s="237"/>
      <c r="C198" s="238"/>
      <c r="D198" s="232" t="s">
        <v>222</v>
      </c>
      <c r="E198" s="239" t="s">
        <v>22</v>
      </c>
      <c r="F198" s="240" t="s">
        <v>4367</v>
      </c>
      <c r="G198" s="238"/>
      <c r="H198" s="241">
        <v>5.2999999999999998</v>
      </c>
      <c r="I198" s="242"/>
      <c r="J198" s="242"/>
      <c r="K198" s="238"/>
      <c r="L198" s="238"/>
      <c r="M198" s="243"/>
      <c r="N198" s="244"/>
      <c r="O198" s="245"/>
      <c r="P198" s="245"/>
      <c r="Q198" s="245"/>
      <c r="R198" s="245"/>
      <c r="S198" s="245"/>
      <c r="T198" s="245"/>
      <c r="U198" s="245"/>
      <c r="V198" s="245"/>
      <c r="W198" s="245"/>
      <c r="X198" s="246"/>
      <c r="Y198" s="13"/>
      <c r="Z198" s="13"/>
      <c r="AA198" s="13"/>
      <c r="AB198" s="13"/>
      <c r="AC198" s="13"/>
      <c r="AD198" s="13"/>
      <c r="AE198" s="13"/>
      <c r="AT198" s="247" t="s">
        <v>222</v>
      </c>
      <c r="AU198" s="247" t="s">
        <v>86</v>
      </c>
      <c r="AV198" s="13" t="s">
        <v>86</v>
      </c>
      <c r="AW198" s="13" t="s">
        <v>5</v>
      </c>
      <c r="AX198" s="13" t="s">
        <v>77</v>
      </c>
      <c r="AY198" s="247" t="s">
        <v>211</v>
      </c>
    </row>
    <row r="199" s="13" customFormat="1">
      <c r="A199" s="13"/>
      <c r="B199" s="237"/>
      <c r="C199" s="238"/>
      <c r="D199" s="232" t="s">
        <v>222</v>
      </c>
      <c r="E199" s="239" t="s">
        <v>22</v>
      </c>
      <c r="F199" s="240" t="s">
        <v>4368</v>
      </c>
      <c r="G199" s="238"/>
      <c r="H199" s="241">
        <v>6.2000000000000002</v>
      </c>
      <c r="I199" s="242"/>
      <c r="J199" s="242"/>
      <c r="K199" s="238"/>
      <c r="L199" s="238"/>
      <c r="M199" s="243"/>
      <c r="N199" s="244"/>
      <c r="O199" s="245"/>
      <c r="P199" s="245"/>
      <c r="Q199" s="245"/>
      <c r="R199" s="245"/>
      <c r="S199" s="245"/>
      <c r="T199" s="245"/>
      <c r="U199" s="245"/>
      <c r="V199" s="245"/>
      <c r="W199" s="245"/>
      <c r="X199" s="246"/>
      <c r="Y199" s="13"/>
      <c r="Z199" s="13"/>
      <c r="AA199" s="13"/>
      <c r="AB199" s="13"/>
      <c r="AC199" s="13"/>
      <c r="AD199" s="13"/>
      <c r="AE199" s="13"/>
      <c r="AT199" s="247" t="s">
        <v>222</v>
      </c>
      <c r="AU199" s="247" t="s">
        <v>86</v>
      </c>
      <c r="AV199" s="13" t="s">
        <v>86</v>
      </c>
      <c r="AW199" s="13" t="s">
        <v>5</v>
      </c>
      <c r="AX199" s="13" t="s">
        <v>77</v>
      </c>
      <c r="AY199" s="247" t="s">
        <v>211</v>
      </c>
    </row>
    <row r="200" s="14" customFormat="1">
      <c r="A200" s="14"/>
      <c r="B200" s="248"/>
      <c r="C200" s="249"/>
      <c r="D200" s="232" t="s">
        <v>222</v>
      </c>
      <c r="E200" s="250" t="s">
        <v>22</v>
      </c>
      <c r="F200" s="251" t="s">
        <v>4121</v>
      </c>
      <c r="G200" s="249"/>
      <c r="H200" s="252">
        <v>33.399999999999999</v>
      </c>
      <c r="I200" s="253"/>
      <c r="J200" s="253"/>
      <c r="K200" s="249"/>
      <c r="L200" s="249"/>
      <c r="M200" s="254"/>
      <c r="N200" s="255"/>
      <c r="O200" s="256"/>
      <c r="P200" s="256"/>
      <c r="Q200" s="256"/>
      <c r="R200" s="256"/>
      <c r="S200" s="256"/>
      <c r="T200" s="256"/>
      <c r="U200" s="256"/>
      <c r="V200" s="256"/>
      <c r="W200" s="256"/>
      <c r="X200" s="257"/>
      <c r="Y200" s="14"/>
      <c r="Z200" s="14"/>
      <c r="AA200" s="14"/>
      <c r="AB200" s="14"/>
      <c r="AC200" s="14"/>
      <c r="AD200" s="14"/>
      <c r="AE200" s="14"/>
      <c r="AT200" s="258" t="s">
        <v>222</v>
      </c>
      <c r="AU200" s="258" t="s">
        <v>86</v>
      </c>
      <c r="AV200" s="14" t="s">
        <v>218</v>
      </c>
      <c r="AW200" s="14" t="s">
        <v>5</v>
      </c>
      <c r="AX200" s="14" t="s">
        <v>84</v>
      </c>
      <c r="AY200" s="258" t="s">
        <v>211</v>
      </c>
    </row>
    <row r="201" s="12" customFormat="1" ht="22.8" customHeight="1">
      <c r="A201" s="12"/>
      <c r="B201" s="201"/>
      <c r="C201" s="202"/>
      <c r="D201" s="203" t="s">
        <v>76</v>
      </c>
      <c r="E201" s="216" t="s">
        <v>263</v>
      </c>
      <c r="F201" s="216" t="s">
        <v>379</v>
      </c>
      <c r="G201" s="202"/>
      <c r="H201" s="202"/>
      <c r="I201" s="205"/>
      <c r="J201" s="205"/>
      <c r="K201" s="217">
        <f>BK201</f>
        <v>0</v>
      </c>
      <c r="L201" s="202"/>
      <c r="M201" s="207"/>
      <c r="N201" s="208"/>
      <c r="O201" s="209"/>
      <c r="P201" s="209"/>
      <c r="Q201" s="210">
        <f>SUM(Q202:Q263)</f>
        <v>0</v>
      </c>
      <c r="R201" s="210">
        <f>SUM(R202:R263)</f>
        <v>0</v>
      </c>
      <c r="S201" s="209"/>
      <c r="T201" s="211">
        <f>SUM(T202:T263)</f>
        <v>0</v>
      </c>
      <c r="U201" s="209"/>
      <c r="V201" s="211">
        <f>SUM(V202:V263)</f>
        <v>0.0090860000000000003</v>
      </c>
      <c r="W201" s="209"/>
      <c r="X201" s="212">
        <f>SUM(X202:X263)</f>
        <v>20.791476000000003</v>
      </c>
      <c r="Y201" s="12"/>
      <c r="Z201" s="12"/>
      <c r="AA201" s="12"/>
      <c r="AB201" s="12"/>
      <c r="AC201" s="12"/>
      <c r="AD201" s="12"/>
      <c r="AE201" s="12"/>
      <c r="AR201" s="213" t="s">
        <v>84</v>
      </c>
      <c r="AT201" s="214" t="s">
        <v>76</v>
      </c>
      <c r="AU201" s="214" t="s">
        <v>84</v>
      </c>
      <c r="AY201" s="213" t="s">
        <v>211</v>
      </c>
      <c r="BK201" s="215">
        <f>SUM(BK202:BK263)</f>
        <v>0</v>
      </c>
    </row>
    <row r="202" s="2" customFormat="1" ht="24.15" customHeight="1">
      <c r="A202" s="40"/>
      <c r="B202" s="41"/>
      <c r="C202" s="218" t="s">
        <v>337</v>
      </c>
      <c r="D202" s="218" t="s">
        <v>213</v>
      </c>
      <c r="E202" s="219" t="s">
        <v>3780</v>
      </c>
      <c r="F202" s="220" t="s">
        <v>3781</v>
      </c>
      <c r="G202" s="221" t="s">
        <v>272</v>
      </c>
      <c r="H202" s="222">
        <v>32.799999999999997</v>
      </c>
      <c r="I202" s="223"/>
      <c r="J202" s="223"/>
      <c r="K202" s="224">
        <f>ROUND(P202*H202,2)</f>
        <v>0</v>
      </c>
      <c r="L202" s="220" t="s">
        <v>217</v>
      </c>
      <c r="M202" s="46"/>
      <c r="N202" s="225" t="s">
        <v>22</v>
      </c>
      <c r="O202" s="226" t="s">
        <v>46</v>
      </c>
      <c r="P202" s="227">
        <f>I202+J202</f>
        <v>0</v>
      </c>
      <c r="Q202" s="227">
        <f>ROUND(I202*H202,2)</f>
        <v>0</v>
      </c>
      <c r="R202" s="227">
        <f>ROUND(J202*H202,2)</f>
        <v>0</v>
      </c>
      <c r="S202" s="86"/>
      <c r="T202" s="228">
        <f>S202*H202</f>
        <v>0</v>
      </c>
      <c r="U202" s="228">
        <v>0.00021000000000000001</v>
      </c>
      <c r="V202" s="228">
        <f>U202*H202</f>
        <v>0.006888</v>
      </c>
      <c r="W202" s="228">
        <v>0</v>
      </c>
      <c r="X202" s="229">
        <f>W202*H202</f>
        <v>0</v>
      </c>
      <c r="Y202" s="40"/>
      <c r="Z202" s="40"/>
      <c r="AA202" s="40"/>
      <c r="AB202" s="40"/>
      <c r="AC202" s="40"/>
      <c r="AD202" s="40"/>
      <c r="AE202" s="40"/>
      <c r="AR202" s="230" t="s">
        <v>218</v>
      </c>
      <c r="AT202" s="230" t="s">
        <v>213</v>
      </c>
      <c r="AU202" s="230" t="s">
        <v>86</v>
      </c>
      <c r="AY202" s="19" t="s">
        <v>211</v>
      </c>
      <c r="BE202" s="231">
        <f>IF(O202="základní",K202,0)</f>
        <v>0</v>
      </c>
      <c r="BF202" s="231">
        <f>IF(O202="snížená",K202,0)</f>
        <v>0</v>
      </c>
      <c r="BG202" s="231">
        <f>IF(O202="zákl. přenesená",K202,0)</f>
        <v>0</v>
      </c>
      <c r="BH202" s="231">
        <f>IF(O202="sníž. přenesená",K202,0)</f>
        <v>0</v>
      </c>
      <c r="BI202" s="231">
        <f>IF(O202="nulová",K202,0)</f>
        <v>0</v>
      </c>
      <c r="BJ202" s="19" t="s">
        <v>84</v>
      </c>
      <c r="BK202" s="231">
        <f>ROUND(P202*H202,2)</f>
        <v>0</v>
      </c>
      <c r="BL202" s="19" t="s">
        <v>218</v>
      </c>
      <c r="BM202" s="230" t="s">
        <v>4377</v>
      </c>
    </row>
    <row r="203" s="2" customFormat="1">
      <c r="A203" s="40"/>
      <c r="B203" s="41"/>
      <c r="C203" s="42"/>
      <c r="D203" s="232" t="s">
        <v>220</v>
      </c>
      <c r="E203" s="42"/>
      <c r="F203" s="233" t="s">
        <v>3783</v>
      </c>
      <c r="G203" s="42"/>
      <c r="H203" s="42"/>
      <c r="I203" s="234"/>
      <c r="J203" s="234"/>
      <c r="K203" s="42"/>
      <c r="L203" s="42"/>
      <c r="M203" s="46"/>
      <c r="N203" s="235"/>
      <c r="O203" s="236"/>
      <c r="P203" s="86"/>
      <c r="Q203" s="86"/>
      <c r="R203" s="86"/>
      <c r="S203" s="86"/>
      <c r="T203" s="86"/>
      <c r="U203" s="86"/>
      <c r="V203" s="86"/>
      <c r="W203" s="86"/>
      <c r="X203" s="87"/>
      <c r="Y203" s="40"/>
      <c r="Z203" s="40"/>
      <c r="AA203" s="40"/>
      <c r="AB203" s="40"/>
      <c r="AC203" s="40"/>
      <c r="AD203" s="40"/>
      <c r="AE203" s="40"/>
      <c r="AT203" s="19" t="s">
        <v>220</v>
      </c>
      <c r="AU203" s="19" t="s">
        <v>86</v>
      </c>
    </row>
    <row r="204" s="2" customFormat="1" ht="24.15" customHeight="1">
      <c r="A204" s="40"/>
      <c r="B204" s="41"/>
      <c r="C204" s="218" t="s">
        <v>342</v>
      </c>
      <c r="D204" s="218" t="s">
        <v>213</v>
      </c>
      <c r="E204" s="219" t="s">
        <v>4378</v>
      </c>
      <c r="F204" s="220" t="s">
        <v>4379</v>
      </c>
      <c r="G204" s="221" t="s">
        <v>272</v>
      </c>
      <c r="H204" s="222">
        <v>62.799999999999997</v>
      </c>
      <c r="I204" s="223"/>
      <c r="J204" s="223"/>
      <c r="K204" s="224">
        <f>ROUND(P204*H204,2)</f>
        <v>0</v>
      </c>
      <c r="L204" s="220" t="s">
        <v>217</v>
      </c>
      <c r="M204" s="46"/>
      <c r="N204" s="225" t="s">
        <v>22</v>
      </c>
      <c r="O204" s="226" t="s">
        <v>46</v>
      </c>
      <c r="P204" s="227">
        <f>I204+J204</f>
        <v>0</v>
      </c>
      <c r="Q204" s="227">
        <f>ROUND(I204*H204,2)</f>
        <v>0</v>
      </c>
      <c r="R204" s="227">
        <f>ROUND(J204*H204,2)</f>
        <v>0</v>
      </c>
      <c r="S204" s="86"/>
      <c r="T204" s="228">
        <f>S204*H204</f>
        <v>0</v>
      </c>
      <c r="U204" s="228">
        <v>3.4999999999999997E-05</v>
      </c>
      <c r="V204" s="228">
        <f>U204*H204</f>
        <v>0.0021979999999999999</v>
      </c>
      <c r="W204" s="228">
        <v>0</v>
      </c>
      <c r="X204" s="229">
        <f>W204*H204</f>
        <v>0</v>
      </c>
      <c r="Y204" s="40"/>
      <c r="Z204" s="40"/>
      <c r="AA204" s="40"/>
      <c r="AB204" s="40"/>
      <c r="AC204" s="40"/>
      <c r="AD204" s="40"/>
      <c r="AE204" s="40"/>
      <c r="AR204" s="230" t="s">
        <v>218</v>
      </c>
      <c r="AT204" s="230" t="s">
        <v>213</v>
      </c>
      <c r="AU204" s="230" t="s">
        <v>86</v>
      </c>
      <c r="AY204" s="19" t="s">
        <v>211</v>
      </c>
      <c r="BE204" s="231">
        <f>IF(O204="základní",K204,0)</f>
        <v>0</v>
      </c>
      <c r="BF204" s="231">
        <f>IF(O204="snížená",K204,0)</f>
        <v>0</v>
      </c>
      <c r="BG204" s="231">
        <f>IF(O204="zákl. přenesená",K204,0)</f>
        <v>0</v>
      </c>
      <c r="BH204" s="231">
        <f>IF(O204="sníž. přenesená",K204,0)</f>
        <v>0</v>
      </c>
      <c r="BI204" s="231">
        <f>IF(O204="nulová",K204,0)</f>
        <v>0</v>
      </c>
      <c r="BJ204" s="19" t="s">
        <v>84</v>
      </c>
      <c r="BK204" s="231">
        <f>ROUND(P204*H204,2)</f>
        <v>0</v>
      </c>
      <c r="BL204" s="19" t="s">
        <v>218</v>
      </c>
      <c r="BM204" s="230" t="s">
        <v>4380</v>
      </c>
    </row>
    <row r="205" s="2" customFormat="1">
      <c r="A205" s="40"/>
      <c r="B205" s="41"/>
      <c r="C205" s="42"/>
      <c r="D205" s="232" t="s">
        <v>220</v>
      </c>
      <c r="E205" s="42"/>
      <c r="F205" s="233" t="s">
        <v>4381</v>
      </c>
      <c r="G205" s="42"/>
      <c r="H205" s="42"/>
      <c r="I205" s="234"/>
      <c r="J205" s="234"/>
      <c r="K205" s="42"/>
      <c r="L205" s="42"/>
      <c r="M205" s="46"/>
      <c r="N205" s="235"/>
      <c r="O205" s="236"/>
      <c r="P205" s="86"/>
      <c r="Q205" s="86"/>
      <c r="R205" s="86"/>
      <c r="S205" s="86"/>
      <c r="T205" s="86"/>
      <c r="U205" s="86"/>
      <c r="V205" s="86"/>
      <c r="W205" s="86"/>
      <c r="X205" s="87"/>
      <c r="Y205" s="40"/>
      <c r="Z205" s="40"/>
      <c r="AA205" s="40"/>
      <c r="AB205" s="40"/>
      <c r="AC205" s="40"/>
      <c r="AD205" s="40"/>
      <c r="AE205" s="40"/>
      <c r="AT205" s="19" t="s">
        <v>220</v>
      </c>
      <c r="AU205" s="19" t="s">
        <v>86</v>
      </c>
    </row>
    <row r="206" s="13" customFormat="1">
      <c r="A206" s="13"/>
      <c r="B206" s="237"/>
      <c r="C206" s="238"/>
      <c r="D206" s="232" t="s">
        <v>222</v>
      </c>
      <c r="E206" s="239" t="s">
        <v>22</v>
      </c>
      <c r="F206" s="240" t="s">
        <v>4382</v>
      </c>
      <c r="G206" s="238"/>
      <c r="H206" s="241">
        <v>62.799999999999997</v>
      </c>
      <c r="I206" s="242"/>
      <c r="J206" s="242"/>
      <c r="K206" s="238"/>
      <c r="L206" s="238"/>
      <c r="M206" s="243"/>
      <c r="N206" s="244"/>
      <c r="O206" s="245"/>
      <c r="P206" s="245"/>
      <c r="Q206" s="245"/>
      <c r="R206" s="245"/>
      <c r="S206" s="245"/>
      <c r="T206" s="245"/>
      <c r="U206" s="245"/>
      <c r="V206" s="245"/>
      <c r="W206" s="245"/>
      <c r="X206" s="246"/>
      <c r="Y206" s="13"/>
      <c r="Z206" s="13"/>
      <c r="AA206" s="13"/>
      <c r="AB206" s="13"/>
      <c r="AC206" s="13"/>
      <c r="AD206" s="13"/>
      <c r="AE206" s="13"/>
      <c r="AT206" s="247" t="s">
        <v>222</v>
      </c>
      <c r="AU206" s="247" t="s">
        <v>86</v>
      </c>
      <c r="AV206" s="13" t="s">
        <v>86</v>
      </c>
      <c r="AW206" s="13" t="s">
        <v>5</v>
      </c>
      <c r="AX206" s="13" t="s">
        <v>84</v>
      </c>
      <c r="AY206" s="247" t="s">
        <v>211</v>
      </c>
    </row>
    <row r="207" s="2" customFormat="1" ht="24.15" customHeight="1">
      <c r="A207" s="40"/>
      <c r="B207" s="41"/>
      <c r="C207" s="218" t="s">
        <v>349</v>
      </c>
      <c r="D207" s="218" t="s">
        <v>213</v>
      </c>
      <c r="E207" s="219" t="s">
        <v>2984</v>
      </c>
      <c r="F207" s="220" t="s">
        <v>2985</v>
      </c>
      <c r="G207" s="221" t="s">
        <v>272</v>
      </c>
      <c r="H207" s="222">
        <v>22.920000000000002</v>
      </c>
      <c r="I207" s="223"/>
      <c r="J207" s="223"/>
      <c r="K207" s="224">
        <f>ROUND(P207*H207,2)</f>
        <v>0</v>
      </c>
      <c r="L207" s="220" t="s">
        <v>217</v>
      </c>
      <c r="M207" s="46"/>
      <c r="N207" s="225" t="s">
        <v>22</v>
      </c>
      <c r="O207" s="226" t="s">
        <v>46</v>
      </c>
      <c r="P207" s="227">
        <f>I207+J207</f>
        <v>0</v>
      </c>
      <c r="Q207" s="227">
        <f>ROUND(I207*H207,2)</f>
        <v>0</v>
      </c>
      <c r="R207" s="227">
        <f>ROUND(J207*H207,2)</f>
        <v>0</v>
      </c>
      <c r="S207" s="86"/>
      <c r="T207" s="228">
        <f>S207*H207</f>
        <v>0</v>
      </c>
      <c r="U207" s="228">
        <v>0</v>
      </c>
      <c r="V207" s="228">
        <f>U207*H207</f>
        <v>0</v>
      </c>
      <c r="W207" s="228">
        <v>0.13100000000000001</v>
      </c>
      <c r="X207" s="229">
        <f>W207*H207</f>
        <v>3.0025200000000005</v>
      </c>
      <c r="Y207" s="40"/>
      <c r="Z207" s="40"/>
      <c r="AA207" s="40"/>
      <c r="AB207" s="40"/>
      <c r="AC207" s="40"/>
      <c r="AD207" s="40"/>
      <c r="AE207" s="40"/>
      <c r="AR207" s="230" t="s">
        <v>218</v>
      </c>
      <c r="AT207" s="230" t="s">
        <v>213</v>
      </c>
      <c r="AU207" s="230" t="s">
        <v>86</v>
      </c>
      <c r="AY207" s="19" t="s">
        <v>211</v>
      </c>
      <c r="BE207" s="231">
        <f>IF(O207="základní",K207,0)</f>
        <v>0</v>
      </c>
      <c r="BF207" s="231">
        <f>IF(O207="snížená",K207,0)</f>
        <v>0</v>
      </c>
      <c r="BG207" s="231">
        <f>IF(O207="zákl. přenesená",K207,0)</f>
        <v>0</v>
      </c>
      <c r="BH207" s="231">
        <f>IF(O207="sníž. přenesená",K207,0)</f>
        <v>0</v>
      </c>
      <c r="BI207" s="231">
        <f>IF(O207="nulová",K207,0)</f>
        <v>0</v>
      </c>
      <c r="BJ207" s="19" t="s">
        <v>84</v>
      </c>
      <c r="BK207" s="231">
        <f>ROUND(P207*H207,2)</f>
        <v>0</v>
      </c>
      <c r="BL207" s="19" t="s">
        <v>218</v>
      </c>
      <c r="BM207" s="230" t="s">
        <v>4383</v>
      </c>
    </row>
    <row r="208" s="2" customFormat="1">
      <c r="A208" s="40"/>
      <c r="B208" s="41"/>
      <c r="C208" s="42"/>
      <c r="D208" s="232" t="s">
        <v>220</v>
      </c>
      <c r="E208" s="42"/>
      <c r="F208" s="233" t="s">
        <v>2987</v>
      </c>
      <c r="G208" s="42"/>
      <c r="H208" s="42"/>
      <c r="I208" s="234"/>
      <c r="J208" s="234"/>
      <c r="K208" s="42"/>
      <c r="L208" s="42"/>
      <c r="M208" s="46"/>
      <c r="N208" s="235"/>
      <c r="O208" s="236"/>
      <c r="P208" s="86"/>
      <c r="Q208" s="86"/>
      <c r="R208" s="86"/>
      <c r="S208" s="86"/>
      <c r="T208" s="86"/>
      <c r="U208" s="86"/>
      <c r="V208" s="86"/>
      <c r="W208" s="86"/>
      <c r="X208" s="87"/>
      <c r="Y208" s="40"/>
      <c r="Z208" s="40"/>
      <c r="AA208" s="40"/>
      <c r="AB208" s="40"/>
      <c r="AC208" s="40"/>
      <c r="AD208" s="40"/>
      <c r="AE208" s="40"/>
      <c r="AT208" s="19" t="s">
        <v>220</v>
      </c>
      <c r="AU208" s="19" t="s">
        <v>86</v>
      </c>
    </row>
    <row r="209" s="13" customFormat="1">
      <c r="A209" s="13"/>
      <c r="B209" s="237"/>
      <c r="C209" s="238"/>
      <c r="D209" s="232" t="s">
        <v>222</v>
      </c>
      <c r="E209" s="239" t="s">
        <v>22</v>
      </c>
      <c r="F209" s="240" t="s">
        <v>4384</v>
      </c>
      <c r="G209" s="238"/>
      <c r="H209" s="241">
        <v>22.920000000000002</v>
      </c>
      <c r="I209" s="242"/>
      <c r="J209" s="242"/>
      <c r="K209" s="238"/>
      <c r="L209" s="238"/>
      <c r="M209" s="243"/>
      <c r="N209" s="244"/>
      <c r="O209" s="245"/>
      <c r="P209" s="245"/>
      <c r="Q209" s="245"/>
      <c r="R209" s="245"/>
      <c r="S209" s="245"/>
      <c r="T209" s="245"/>
      <c r="U209" s="245"/>
      <c r="V209" s="245"/>
      <c r="W209" s="245"/>
      <c r="X209" s="246"/>
      <c r="Y209" s="13"/>
      <c r="Z209" s="13"/>
      <c r="AA209" s="13"/>
      <c r="AB209" s="13"/>
      <c r="AC209" s="13"/>
      <c r="AD209" s="13"/>
      <c r="AE209" s="13"/>
      <c r="AT209" s="247" t="s">
        <v>222</v>
      </c>
      <c r="AU209" s="247" t="s">
        <v>86</v>
      </c>
      <c r="AV209" s="13" t="s">
        <v>86</v>
      </c>
      <c r="AW209" s="13" t="s">
        <v>5</v>
      </c>
      <c r="AX209" s="13" t="s">
        <v>84</v>
      </c>
      <c r="AY209" s="247" t="s">
        <v>211</v>
      </c>
    </row>
    <row r="210" s="2" customFormat="1" ht="24.15" customHeight="1">
      <c r="A210" s="40"/>
      <c r="B210" s="41"/>
      <c r="C210" s="218" t="s">
        <v>356</v>
      </c>
      <c r="D210" s="218" t="s">
        <v>213</v>
      </c>
      <c r="E210" s="219" t="s">
        <v>1939</v>
      </c>
      <c r="F210" s="220" t="s">
        <v>1940</v>
      </c>
      <c r="G210" s="221" t="s">
        <v>272</v>
      </c>
      <c r="H210" s="222">
        <v>10.4</v>
      </c>
      <c r="I210" s="223"/>
      <c r="J210" s="223"/>
      <c r="K210" s="224">
        <f>ROUND(P210*H210,2)</f>
        <v>0</v>
      </c>
      <c r="L210" s="220" t="s">
        <v>217</v>
      </c>
      <c r="M210" s="46"/>
      <c r="N210" s="225" t="s">
        <v>22</v>
      </c>
      <c r="O210" s="226" t="s">
        <v>46</v>
      </c>
      <c r="P210" s="227">
        <f>I210+J210</f>
        <v>0</v>
      </c>
      <c r="Q210" s="227">
        <f>ROUND(I210*H210,2)</f>
        <v>0</v>
      </c>
      <c r="R210" s="227">
        <f>ROUND(J210*H210,2)</f>
        <v>0</v>
      </c>
      <c r="S210" s="86"/>
      <c r="T210" s="228">
        <f>S210*H210</f>
        <v>0</v>
      </c>
      <c r="U210" s="228">
        <v>0</v>
      </c>
      <c r="V210" s="228">
        <f>U210*H210</f>
        <v>0</v>
      </c>
      <c r="W210" s="228">
        <v>0.26100000000000001</v>
      </c>
      <c r="X210" s="229">
        <f>W210*H210</f>
        <v>2.7144000000000004</v>
      </c>
      <c r="Y210" s="40"/>
      <c r="Z210" s="40"/>
      <c r="AA210" s="40"/>
      <c r="AB210" s="40"/>
      <c r="AC210" s="40"/>
      <c r="AD210" s="40"/>
      <c r="AE210" s="40"/>
      <c r="AR210" s="230" t="s">
        <v>218</v>
      </c>
      <c r="AT210" s="230" t="s">
        <v>213</v>
      </c>
      <c r="AU210" s="230" t="s">
        <v>86</v>
      </c>
      <c r="AY210" s="19" t="s">
        <v>211</v>
      </c>
      <c r="BE210" s="231">
        <f>IF(O210="základní",K210,0)</f>
        <v>0</v>
      </c>
      <c r="BF210" s="231">
        <f>IF(O210="snížená",K210,0)</f>
        <v>0</v>
      </c>
      <c r="BG210" s="231">
        <f>IF(O210="zákl. přenesená",K210,0)</f>
        <v>0</v>
      </c>
      <c r="BH210" s="231">
        <f>IF(O210="sníž. přenesená",K210,0)</f>
        <v>0</v>
      </c>
      <c r="BI210" s="231">
        <f>IF(O210="nulová",K210,0)</f>
        <v>0</v>
      </c>
      <c r="BJ210" s="19" t="s">
        <v>84</v>
      </c>
      <c r="BK210" s="231">
        <f>ROUND(P210*H210,2)</f>
        <v>0</v>
      </c>
      <c r="BL210" s="19" t="s">
        <v>218</v>
      </c>
      <c r="BM210" s="230" t="s">
        <v>4385</v>
      </c>
    </row>
    <row r="211" s="2" customFormat="1">
      <c r="A211" s="40"/>
      <c r="B211" s="41"/>
      <c r="C211" s="42"/>
      <c r="D211" s="232" t="s">
        <v>220</v>
      </c>
      <c r="E211" s="42"/>
      <c r="F211" s="233" t="s">
        <v>1942</v>
      </c>
      <c r="G211" s="42"/>
      <c r="H211" s="42"/>
      <c r="I211" s="234"/>
      <c r="J211" s="234"/>
      <c r="K211" s="42"/>
      <c r="L211" s="42"/>
      <c r="M211" s="46"/>
      <c r="N211" s="235"/>
      <c r="O211" s="236"/>
      <c r="P211" s="86"/>
      <c r="Q211" s="86"/>
      <c r="R211" s="86"/>
      <c r="S211" s="86"/>
      <c r="T211" s="86"/>
      <c r="U211" s="86"/>
      <c r="V211" s="86"/>
      <c r="W211" s="86"/>
      <c r="X211" s="87"/>
      <c r="Y211" s="40"/>
      <c r="Z211" s="40"/>
      <c r="AA211" s="40"/>
      <c r="AB211" s="40"/>
      <c r="AC211" s="40"/>
      <c r="AD211" s="40"/>
      <c r="AE211" s="40"/>
      <c r="AT211" s="19" t="s">
        <v>220</v>
      </c>
      <c r="AU211" s="19" t="s">
        <v>86</v>
      </c>
    </row>
    <row r="212" s="13" customFormat="1">
      <c r="A212" s="13"/>
      <c r="B212" s="237"/>
      <c r="C212" s="238"/>
      <c r="D212" s="232" t="s">
        <v>222</v>
      </c>
      <c r="E212" s="239" t="s">
        <v>22</v>
      </c>
      <c r="F212" s="240" t="s">
        <v>4386</v>
      </c>
      <c r="G212" s="238"/>
      <c r="H212" s="241">
        <v>10.4</v>
      </c>
      <c r="I212" s="242"/>
      <c r="J212" s="242"/>
      <c r="K212" s="238"/>
      <c r="L212" s="238"/>
      <c r="M212" s="243"/>
      <c r="N212" s="244"/>
      <c r="O212" s="245"/>
      <c r="P212" s="245"/>
      <c r="Q212" s="245"/>
      <c r="R212" s="245"/>
      <c r="S212" s="245"/>
      <c r="T212" s="245"/>
      <c r="U212" s="245"/>
      <c r="V212" s="245"/>
      <c r="W212" s="245"/>
      <c r="X212" s="246"/>
      <c r="Y212" s="13"/>
      <c r="Z212" s="13"/>
      <c r="AA212" s="13"/>
      <c r="AB212" s="13"/>
      <c r="AC212" s="13"/>
      <c r="AD212" s="13"/>
      <c r="AE212" s="13"/>
      <c r="AT212" s="247" t="s">
        <v>222</v>
      </c>
      <c r="AU212" s="247" t="s">
        <v>86</v>
      </c>
      <c r="AV212" s="13" t="s">
        <v>86</v>
      </c>
      <c r="AW212" s="13" t="s">
        <v>5</v>
      </c>
      <c r="AX212" s="13" t="s">
        <v>84</v>
      </c>
      <c r="AY212" s="247" t="s">
        <v>211</v>
      </c>
    </row>
    <row r="213" s="2" customFormat="1" ht="24.15" customHeight="1">
      <c r="A213" s="40"/>
      <c r="B213" s="41"/>
      <c r="C213" s="218" t="s">
        <v>362</v>
      </c>
      <c r="D213" s="218" t="s">
        <v>213</v>
      </c>
      <c r="E213" s="219" t="s">
        <v>4387</v>
      </c>
      <c r="F213" s="220" t="s">
        <v>4388</v>
      </c>
      <c r="G213" s="221" t="s">
        <v>272</v>
      </c>
      <c r="H213" s="222">
        <v>2.2999999999999998</v>
      </c>
      <c r="I213" s="223"/>
      <c r="J213" s="223"/>
      <c r="K213" s="224">
        <f>ROUND(P213*H213,2)</f>
        <v>0</v>
      </c>
      <c r="L213" s="220" t="s">
        <v>217</v>
      </c>
      <c r="M213" s="46"/>
      <c r="N213" s="225" t="s">
        <v>22</v>
      </c>
      <c r="O213" s="226" t="s">
        <v>46</v>
      </c>
      <c r="P213" s="227">
        <f>I213+J213</f>
        <v>0</v>
      </c>
      <c r="Q213" s="227">
        <f>ROUND(I213*H213,2)</f>
        <v>0</v>
      </c>
      <c r="R213" s="227">
        <f>ROUND(J213*H213,2)</f>
        <v>0</v>
      </c>
      <c r="S213" s="86"/>
      <c r="T213" s="228">
        <f>S213*H213</f>
        <v>0</v>
      </c>
      <c r="U213" s="228">
        <v>0</v>
      </c>
      <c r="V213" s="228">
        <f>U213*H213</f>
        <v>0</v>
      </c>
      <c r="W213" s="228">
        <v>0.089999999999999997</v>
      </c>
      <c r="X213" s="229">
        <f>W213*H213</f>
        <v>0.20699999999999999</v>
      </c>
      <c r="Y213" s="40"/>
      <c r="Z213" s="40"/>
      <c r="AA213" s="40"/>
      <c r="AB213" s="40"/>
      <c r="AC213" s="40"/>
      <c r="AD213" s="40"/>
      <c r="AE213" s="40"/>
      <c r="AR213" s="230" t="s">
        <v>218</v>
      </c>
      <c r="AT213" s="230" t="s">
        <v>213</v>
      </c>
      <c r="AU213" s="230" t="s">
        <v>86</v>
      </c>
      <c r="AY213" s="19" t="s">
        <v>211</v>
      </c>
      <c r="BE213" s="231">
        <f>IF(O213="základní",K213,0)</f>
        <v>0</v>
      </c>
      <c r="BF213" s="231">
        <f>IF(O213="snížená",K213,0)</f>
        <v>0</v>
      </c>
      <c r="BG213" s="231">
        <f>IF(O213="zákl. přenesená",K213,0)</f>
        <v>0</v>
      </c>
      <c r="BH213" s="231">
        <f>IF(O213="sníž. přenesená",K213,0)</f>
        <v>0</v>
      </c>
      <c r="BI213" s="231">
        <f>IF(O213="nulová",K213,0)</f>
        <v>0</v>
      </c>
      <c r="BJ213" s="19" t="s">
        <v>84</v>
      </c>
      <c r="BK213" s="231">
        <f>ROUND(P213*H213,2)</f>
        <v>0</v>
      </c>
      <c r="BL213" s="19" t="s">
        <v>218</v>
      </c>
      <c r="BM213" s="230" t="s">
        <v>4389</v>
      </c>
    </row>
    <row r="214" s="2" customFormat="1">
      <c r="A214" s="40"/>
      <c r="B214" s="41"/>
      <c r="C214" s="42"/>
      <c r="D214" s="232" t="s">
        <v>220</v>
      </c>
      <c r="E214" s="42"/>
      <c r="F214" s="233" t="s">
        <v>4390</v>
      </c>
      <c r="G214" s="42"/>
      <c r="H214" s="42"/>
      <c r="I214" s="234"/>
      <c r="J214" s="234"/>
      <c r="K214" s="42"/>
      <c r="L214" s="42"/>
      <c r="M214" s="46"/>
      <c r="N214" s="235"/>
      <c r="O214" s="236"/>
      <c r="P214" s="86"/>
      <c r="Q214" s="86"/>
      <c r="R214" s="86"/>
      <c r="S214" s="86"/>
      <c r="T214" s="86"/>
      <c r="U214" s="86"/>
      <c r="V214" s="86"/>
      <c r="W214" s="86"/>
      <c r="X214" s="87"/>
      <c r="Y214" s="40"/>
      <c r="Z214" s="40"/>
      <c r="AA214" s="40"/>
      <c r="AB214" s="40"/>
      <c r="AC214" s="40"/>
      <c r="AD214" s="40"/>
      <c r="AE214" s="40"/>
      <c r="AT214" s="19" t="s">
        <v>220</v>
      </c>
      <c r="AU214" s="19" t="s">
        <v>86</v>
      </c>
    </row>
    <row r="215" s="13" customFormat="1">
      <c r="A215" s="13"/>
      <c r="B215" s="237"/>
      <c r="C215" s="238"/>
      <c r="D215" s="232" t="s">
        <v>222</v>
      </c>
      <c r="E215" s="239" t="s">
        <v>22</v>
      </c>
      <c r="F215" s="240" t="s">
        <v>4391</v>
      </c>
      <c r="G215" s="238"/>
      <c r="H215" s="241">
        <v>2.2999999999999998</v>
      </c>
      <c r="I215" s="242"/>
      <c r="J215" s="242"/>
      <c r="K215" s="238"/>
      <c r="L215" s="238"/>
      <c r="M215" s="243"/>
      <c r="N215" s="244"/>
      <c r="O215" s="245"/>
      <c r="P215" s="245"/>
      <c r="Q215" s="245"/>
      <c r="R215" s="245"/>
      <c r="S215" s="245"/>
      <c r="T215" s="245"/>
      <c r="U215" s="245"/>
      <c r="V215" s="245"/>
      <c r="W215" s="245"/>
      <c r="X215" s="246"/>
      <c r="Y215" s="13"/>
      <c r="Z215" s="13"/>
      <c r="AA215" s="13"/>
      <c r="AB215" s="13"/>
      <c r="AC215" s="13"/>
      <c r="AD215" s="13"/>
      <c r="AE215" s="13"/>
      <c r="AT215" s="247" t="s">
        <v>222</v>
      </c>
      <c r="AU215" s="247" t="s">
        <v>86</v>
      </c>
      <c r="AV215" s="13" t="s">
        <v>86</v>
      </c>
      <c r="AW215" s="13" t="s">
        <v>5</v>
      </c>
      <c r="AX215" s="13" t="s">
        <v>84</v>
      </c>
      <c r="AY215" s="247" t="s">
        <v>211</v>
      </c>
    </row>
    <row r="216" s="2" customFormat="1" ht="24.15" customHeight="1">
      <c r="A216" s="40"/>
      <c r="B216" s="41"/>
      <c r="C216" s="218" t="s">
        <v>368</v>
      </c>
      <c r="D216" s="218" t="s">
        <v>213</v>
      </c>
      <c r="E216" s="219" t="s">
        <v>4392</v>
      </c>
      <c r="F216" s="220" t="s">
        <v>4393</v>
      </c>
      <c r="G216" s="221" t="s">
        <v>272</v>
      </c>
      <c r="H216" s="222">
        <v>30.100000000000001</v>
      </c>
      <c r="I216" s="223"/>
      <c r="J216" s="223"/>
      <c r="K216" s="224">
        <f>ROUND(P216*H216,2)</f>
        <v>0</v>
      </c>
      <c r="L216" s="220" t="s">
        <v>217</v>
      </c>
      <c r="M216" s="46"/>
      <c r="N216" s="225" t="s">
        <v>22</v>
      </c>
      <c r="O216" s="226" t="s">
        <v>46</v>
      </c>
      <c r="P216" s="227">
        <f>I216+J216</f>
        <v>0</v>
      </c>
      <c r="Q216" s="227">
        <f>ROUND(I216*H216,2)</f>
        <v>0</v>
      </c>
      <c r="R216" s="227">
        <f>ROUND(J216*H216,2)</f>
        <v>0</v>
      </c>
      <c r="S216" s="86"/>
      <c r="T216" s="228">
        <f>S216*H216</f>
        <v>0</v>
      </c>
      <c r="U216" s="228">
        <v>0</v>
      </c>
      <c r="V216" s="228">
        <f>U216*H216</f>
        <v>0</v>
      </c>
      <c r="W216" s="228">
        <v>0.089999999999999997</v>
      </c>
      <c r="X216" s="229">
        <f>W216*H216</f>
        <v>2.7090000000000001</v>
      </c>
      <c r="Y216" s="40"/>
      <c r="Z216" s="40"/>
      <c r="AA216" s="40"/>
      <c r="AB216" s="40"/>
      <c r="AC216" s="40"/>
      <c r="AD216" s="40"/>
      <c r="AE216" s="40"/>
      <c r="AR216" s="230" t="s">
        <v>218</v>
      </c>
      <c r="AT216" s="230" t="s">
        <v>213</v>
      </c>
      <c r="AU216" s="230" t="s">
        <v>86</v>
      </c>
      <c r="AY216" s="19" t="s">
        <v>211</v>
      </c>
      <c r="BE216" s="231">
        <f>IF(O216="základní",K216,0)</f>
        <v>0</v>
      </c>
      <c r="BF216" s="231">
        <f>IF(O216="snížená",K216,0)</f>
        <v>0</v>
      </c>
      <c r="BG216" s="231">
        <f>IF(O216="zákl. přenesená",K216,0)</f>
        <v>0</v>
      </c>
      <c r="BH216" s="231">
        <f>IF(O216="sníž. přenesená",K216,0)</f>
        <v>0</v>
      </c>
      <c r="BI216" s="231">
        <f>IF(O216="nulová",K216,0)</f>
        <v>0</v>
      </c>
      <c r="BJ216" s="19" t="s">
        <v>84</v>
      </c>
      <c r="BK216" s="231">
        <f>ROUND(P216*H216,2)</f>
        <v>0</v>
      </c>
      <c r="BL216" s="19" t="s">
        <v>218</v>
      </c>
      <c r="BM216" s="230" t="s">
        <v>4394</v>
      </c>
    </row>
    <row r="217" s="2" customFormat="1">
      <c r="A217" s="40"/>
      <c r="B217" s="41"/>
      <c r="C217" s="42"/>
      <c r="D217" s="232" t="s">
        <v>220</v>
      </c>
      <c r="E217" s="42"/>
      <c r="F217" s="233" t="s">
        <v>4395</v>
      </c>
      <c r="G217" s="42"/>
      <c r="H217" s="42"/>
      <c r="I217" s="234"/>
      <c r="J217" s="234"/>
      <c r="K217" s="42"/>
      <c r="L217" s="42"/>
      <c r="M217" s="46"/>
      <c r="N217" s="235"/>
      <c r="O217" s="236"/>
      <c r="P217" s="86"/>
      <c r="Q217" s="86"/>
      <c r="R217" s="86"/>
      <c r="S217" s="86"/>
      <c r="T217" s="86"/>
      <c r="U217" s="86"/>
      <c r="V217" s="86"/>
      <c r="W217" s="86"/>
      <c r="X217" s="87"/>
      <c r="Y217" s="40"/>
      <c r="Z217" s="40"/>
      <c r="AA217" s="40"/>
      <c r="AB217" s="40"/>
      <c r="AC217" s="40"/>
      <c r="AD217" s="40"/>
      <c r="AE217" s="40"/>
      <c r="AT217" s="19" t="s">
        <v>220</v>
      </c>
      <c r="AU217" s="19" t="s">
        <v>86</v>
      </c>
    </row>
    <row r="218" s="13" customFormat="1">
      <c r="A218" s="13"/>
      <c r="B218" s="237"/>
      <c r="C218" s="238"/>
      <c r="D218" s="232" t="s">
        <v>222</v>
      </c>
      <c r="E218" s="239" t="s">
        <v>22</v>
      </c>
      <c r="F218" s="240" t="s">
        <v>4396</v>
      </c>
      <c r="G218" s="238"/>
      <c r="H218" s="241">
        <v>30.100000000000001</v>
      </c>
      <c r="I218" s="242"/>
      <c r="J218" s="242"/>
      <c r="K218" s="238"/>
      <c r="L218" s="238"/>
      <c r="M218" s="243"/>
      <c r="N218" s="244"/>
      <c r="O218" s="245"/>
      <c r="P218" s="245"/>
      <c r="Q218" s="245"/>
      <c r="R218" s="245"/>
      <c r="S218" s="245"/>
      <c r="T218" s="245"/>
      <c r="U218" s="245"/>
      <c r="V218" s="245"/>
      <c r="W218" s="245"/>
      <c r="X218" s="246"/>
      <c r="Y218" s="13"/>
      <c r="Z218" s="13"/>
      <c r="AA218" s="13"/>
      <c r="AB218" s="13"/>
      <c r="AC218" s="13"/>
      <c r="AD218" s="13"/>
      <c r="AE218" s="13"/>
      <c r="AT218" s="247" t="s">
        <v>222</v>
      </c>
      <c r="AU218" s="247" t="s">
        <v>86</v>
      </c>
      <c r="AV218" s="13" t="s">
        <v>86</v>
      </c>
      <c r="AW218" s="13" t="s">
        <v>5</v>
      </c>
      <c r="AX218" s="13" t="s">
        <v>84</v>
      </c>
      <c r="AY218" s="247" t="s">
        <v>211</v>
      </c>
    </row>
    <row r="219" s="2" customFormat="1" ht="24.15" customHeight="1">
      <c r="A219" s="40"/>
      <c r="B219" s="41"/>
      <c r="C219" s="218" t="s">
        <v>374</v>
      </c>
      <c r="D219" s="218" t="s">
        <v>213</v>
      </c>
      <c r="E219" s="219" t="s">
        <v>1065</v>
      </c>
      <c r="F219" s="220" t="s">
        <v>1066</v>
      </c>
      <c r="G219" s="221" t="s">
        <v>272</v>
      </c>
      <c r="H219" s="222">
        <v>2.4580000000000002</v>
      </c>
      <c r="I219" s="223"/>
      <c r="J219" s="223"/>
      <c r="K219" s="224">
        <f>ROUND(P219*H219,2)</f>
        <v>0</v>
      </c>
      <c r="L219" s="220" t="s">
        <v>217</v>
      </c>
      <c r="M219" s="46"/>
      <c r="N219" s="225" t="s">
        <v>22</v>
      </c>
      <c r="O219" s="226" t="s">
        <v>46</v>
      </c>
      <c r="P219" s="227">
        <f>I219+J219</f>
        <v>0</v>
      </c>
      <c r="Q219" s="227">
        <f>ROUND(I219*H219,2)</f>
        <v>0</v>
      </c>
      <c r="R219" s="227">
        <f>ROUND(J219*H219,2)</f>
        <v>0</v>
      </c>
      <c r="S219" s="86"/>
      <c r="T219" s="228">
        <f>S219*H219</f>
        <v>0</v>
      </c>
      <c r="U219" s="228">
        <v>0</v>
      </c>
      <c r="V219" s="228">
        <f>U219*H219</f>
        <v>0</v>
      </c>
      <c r="W219" s="228">
        <v>0.055</v>
      </c>
      <c r="X219" s="229">
        <f>W219*H219</f>
        <v>0.13519000000000001</v>
      </c>
      <c r="Y219" s="40"/>
      <c r="Z219" s="40"/>
      <c r="AA219" s="40"/>
      <c r="AB219" s="40"/>
      <c r="AC219" s="40"/>
      <c r="AD219" s="40"/>
      <c r="AE219" s="40"/>
      <c r="AR219" s="230" t="s">
        <v>218</v>
      </c>
      <c r="AT219" s="230" t="s">
        <v>213</v>
      </c>
      <c r="AU219" s="230" t="s">
        <v>86</v>
      </c>
      <c r="AY219" s="19" t="s">
        <v>211</v>
      </c>
      <c r="BE219" s="231">
        <f>IF(O219="základní",K219,0)</f>
        <v>0</v>
      </c>
      <c r="BF219" s="231">
        <f>IF(O219="snížená",K219,0)</f>
        <v>0</v>
      </c>
      <c r="BG219" s="231">
        <f>IF(O219="zákl. přenesená",K219,0)</f>
        <v>0</v>
      </c>
      <c r="BH219" s="231">
        <f>IF(O219="sníž. přenesená",K219,0)</f>
        <v>0</v>
      </c>
      <c r="BI219" s="231">
        <f>IF(O219="nulová",K219,0)</f>
        <v>0</v>
      </c>
      <c r="BJ219" s="19" t="s">
        <v>84</v>
      </c>
      <c r="BK219" s="231">
        <f>ROUND(P219*H219,2)</f>
        <v>0</v>
      </c>
      <c r="BL219" s="19" t="s">
        <v>218</v>
      </c>
      <c r="BM219" s="230" t="s">
        <v>4397</v>
      </c>
    </row>
    <row r="220" s="2" customFormat="1">
      <c r="A220" s="40"/>
      <c r="B220" s="41"/>
      <c r="C220" s="42"/>
      <c r="D220" s="232" t="s">
        <v>220</v>
      </c>
      <c r="E220" s="42"/>
      <c r="F220" s="233" t="s">
        <v>1068</v>
      </c>
      <c r="G220" s="42"/>
      <c r="H220" s="42"/>
      <c r="I220" s="234"/>
      <c r="J220" s="234"/>
      <c r="K220" s="42"/>
      <c r="L220" s="42"/>
      <c r="M220" s="46"/>
      <c r="N220" s="235"/>
      <c r="O220" s="236"/>
      <c r="P220" s="86"/>
      <c r="Q220" s="86"/>
      <c r="R220" s="86"/>
      <c r="S220" s="86"/>
      <c r="T220" s="86"/>
      <c r="U220" s="86"/>
      <c r="V220" s="86"/>
      <c r="W220" s="86"/>
      <c r="X220" s="87"/>
      <c r="Y220" s="40"/>
      <c r="Z220" s="40"/>
      <c r="AA220" s="40"/>
      <c r="AB220" s="40"/>
      <c r="AC220" s="40"/>
      <c r="AD220" s="40"/>
      <c r="AE220" s="40"/>
      <c r="AT220" s="19" t="s">
        <v>220</v>
      </c>
      <c r="AU220" s="19" t="s">
        <v>86</v>
      </c>
    </row>
    <row r="221" s="13" customFormat="1">
      <c r="A221" s="13"/>
      <c r="B221" s="237"/>
      <c r="C221" s="238"/>
      <c r="D221" s="232" t="s">
        <v>222</v>
      </c>
      <c r="E221" s="239" t="s">
        <v>22</v>
      </c>
      <c r="F221" s="240" t="s">
        <v>4398</v>
      </c>
      <c r="G221" s="238"/>
      <c r="H221" s="241">
        <v>2.4580000000000002</v>
      </c>
      <c r="I221" s="242"/>
      <c r="J221" s="242"/>
      <c r="K221" s="238"/>
      <c r="L221" s="238"/>
      <c r="M221" s="243"/>
      <c r="N221" s="244"/>
      <c r="O221" s="245"/>
      <c r="P221" s="245"/>
      <c r="Q221" s="245"/>
      <c r="R221" s="245"/>
      <c r="S221" s="245"/>
      <c r="T221" s="245"/>
      <c r="U221" s="245"/>
      <c r="V221" s="245"/>
      <c r="W221" s="245"/>
      <c r="X221" s="246"/>
      <c r="Y221" s="13"/>
      <c r="Z221" s="13"/>
      <c r="AA221" s="13"/>
      <c r="AB221" s="13"/>
      <c r="AC221" s="13"/>
      <c r="AD221" s="13"/>
      <c r="AE221" s="13"/>
      <c r="AT221" s="247" t="s">
        <v>222</v>
      </c>
      <c r="AU221" s="247" t="s">
        <v>86</v>
      </c>
      <c r="AV221" s="13" t="s">
        <v>86</v>
      </c>
      <c r="AW221" s="13" t="s">
        <v>5</v>
      </c>
      <c r="AX221" s="13" t="s">
        <v>84</v>
      </c>
      <c r="AY221" s="247" t="s">
        <v>211</v>
      </c>
    </row>
    <row r="222" s="2" customFormat="1" ht="24.15" customHeight="1">
      <c r="A222" s="40"/>
      <c r="B222" s="41"/>
      <c r="C222" s="218" t="s">
        <v>380</v>
      </c>
      <c r="D222" s="218" t="s">
        <v>213</v>
      </c>
      <c r="E222" s="219" t="s">
        <v>4399</v>
      </c>
      <c r="F222" s="220" t="s">
        <v>4400</v>
      </c>
      <c r="G222" s="221" t="s">
        <v>272</v>
      </c>
      <c r="H222" s="222">
        <v>3.2000000000000002</v>
      </c>
      <c r="I222" s="223"/>
      <c r="J222" s="223"/>
      <c r="K222" s="224">
        <f>ROUND(P222*H222,2)</f>
        <v>0</v>
      </c>
      <c r="L222" s="220" t="s">
        <v>217</v>
      </c>
      <c r="M222" s="46"/>
      <c r="N222" s="225" t="s">
        <v>22</v>
      </c>
      <c r="O222" s="226" t="s">
        <v>46</v>
      </c>
      <c r="P222" s="227">
        <f>I222+J222</f>
        <v>0</v>
      </c>
      <c r="Q222" s="227">
        <f>ROUND(I222*H222,2)</f>
        <v>0</v>
      </c>
      <c r="R222" s="227">
        <f>ROUND(J222*H222,2)</f>
        <v>0</v>
      </c>
      <c r="S222" s="86"/>
      <c r="T222" s="228">
        <f>S222*H222</f>
        <v>0</v>
      </c>
      <c r="U222" s="228">
        <v>0</v>
      </c>
      <c r="V222" s="228">
        <f>U222*H222</f>
        <v>0</v>
      </c>
      <c r="W222" s="228">
        <v>0.048000000000000001</v>
      </c>
      <c r="X222" s="229">
        <f>W222*H222</f>
        <v>0.15360000000000001</v>
      </c>
      <c r="Y222" s="40"/>
      <c r="Z222" s="40"/>
      <c r="AA222" s="40"/>
      <c r="AB222" s="40"/>
      <c r="AC222" s="40"/>
      <c r="AD222" s="40"/>
      <c r="AE222" s="40"/>
      <c r="AR222" s="230" t="s">
        <v>218</v>
      </c>
      <c r="AT222" s="230" t="s">
        <v>213</v>
      </c>
      <c r="AU222" s="230" t="s">
        <v>86</v>
      </c>
      <c r="AY222" s="19" t="s">
        <v>211</v>
      </c>
      <c r="BE222" s="231">
        <f>IF(O222="základní",K222,0)</f>
        <v>0</v>
      </c>
      <c r="BF222" s="231">
        <f>IF(O222="snížená",K222,0)</f>
        <v>0</v>
      </c>
      <c r="BG222" s="231">
        <f>IF(O222="zákl. přenesená",K222,0)</f>
        <v>0</v>
      </c>
      <c r="BH222" s="231">
        <f>IF(O222="sníž. přenesená",K222,0)</f>
        <v>0</v>
      </c>
      <c r="BI222" s="231">
        <f>IF(O222="nulová",K222,0)</f>
        <v>0</v>
      </c>
      <c r="BJ222" s="19" t="s">
        <v>84</v>
      </c>
      <c r="BK222" s="231">
        <f>ROUND(P222*H222,2)</f>
        <v>0</v>
      </c>
      <c r="BL222" s="19" t="s">
        <v>218</v>
      </c>
      <c r="BM222" s="230" t="s">
        <v>4401</v>
      </c>
    </row>
    <row r="223" s="2" customFormat="1">
      <c r="A223" s="40"/>
      <c r="B223" s="41"/>
      <c r="C223" s="42"/>
      <c r="D223" s="232" t="s">
        <v>220</v>
      </c>
      <c r="E223" s="42"/>
      <c r="F223" s="233" t="s">
        <v>4402</v>
      </c>
      <c r="G223" s="42"/>
      <c r="H223" s="42"/>
      <c r="I223" s="234"/>
      <c r="J223" s="234"/>
      <c r="K223" s="42"/>
      <c r="L223" s="42"/>
      <c r="M223" s="46"/>
      <c r="N223" s="235"/>
      <c r="O223" s="236"/>
      <c r="P223" s="86"/>
      <c r="Q223" s="86"/>
      <c r="R223" s="86"/>
      <c r="S223" s="86"/>
      <c r="T223" s="86"/>
      <c r="U223" s="86"/>
      <c r="V223" s="86"/>
      <c r="W223" s="86"/>
      <c r="X223" s="87"/>
      <c r="Y223" s="40"/>
      <c r="Z223" s="40"/>
      <c r="AA223" s="40"/>
      <c r="AB223" s="40"/>
      <c r="AC223" s="40"/>
      <c r="AD223" s="40"/>
      <c r="AE223" s="40"/>
      <c r="AT223" s="19" t="s">
        <v>220</v>
      </c>
      <c r="AU223" s="19" t="s">
        <v>86</v>
      </c>
    </row>
    <row r="224" s="13" customFormat="1">
      <c r="A224" s="13"/>
      <c r="B224" s="237"/>
      <c r="C224" s="238"/>
      <c r="D224" s="232" t="s">
        <v>222</v>
      </c>
      <c r="E224" s="239" t="s">
        <v>22</v>
      </c>
      <c r="F224" s="240" t="s">
        <v>4403</v>
      </c>
      <c r="G224" s="238"/>
      <c r="H224" s="241">
        <v>3.2000000000000002</v>
      </c>
      <c r="I224" s="242"/>
      <c r="J224" s="242"/>
      <c r="K224" s="238"/>
      <c r="L224" s="238"/>
      <c r="M224" s="243"/>
      <c r="N224" s="244"/>
      <c r="O224" s="245"/>
      <c r="P224" s="245"/>
      <c r="Q224" s="245"/>
      <c r="R224" s="245"/>
      <c r="S224" s="245"/>
      <c r="T224" s="245"/>
      <c r="U224" s="245"/>
      <c r="V224" s="245"/>
      <c r="W224" s="245"/>
      <c r="X224" s="246"/>
      <c r="Y224" s="13"/>
      <c r="Z224" s="13"/>
      <c r="AA224" s="13"/>
      <c r="AB224" s="13"/>
      <c r="AC224" s="13"/>
      <c r="AD224" s="13"/>
      <c r="AE224" s="13"/>
      <c r="AT224" s="247" t="s">
        <v>222</v>
      </c>
      <c r="AU224" s="247" t="s">
        <v>86</v>
      </c>
      <c r="AV224" s="13" t="s">
        <v>86</v>
      </c>
      <c r="AW224" s="13" t="s">
        <v>5</v>
      </c>
      <c r="AX224" s="13" t="s">
        <v>77</v>
      </c>
      <c r="AY224" s="247" t="s">
        <v>211</v>
      </c>
    </row>
    <row r="225" s="14" customFormat="1">
      <c r="A225" s="14"/>
      <c r="B225" s="248"/>
      <c r="C225" s="249"/>
      <c r="D225" s="232" t="s">
        <v>222</v>
      </c>
      <c r="E225" s="250" t="s">
        <v>22</v>
      </c>
      <c r="F225" s="251" t="s">
        <v>331</v>
      </c>
      <c r="G225" s="249"/>
      <c r="H225" s="252">
        <v>3.2000000000000002</v>
      </c>
      <c r="I225" s="253"/>
      <c r="J225" s="253"/>
      <c r="K225" s="249"/>
      <c r="L225" s="249"/>
      <c r="M225" s="254"/>
      <c r="N225" s="255"/>
      <c r="O225" s="256"/>
      <c r="P225" s="256"/>
      <c r="Q225" s="256"/>
      <c r="R225" s="256"/>
      <c r="S225" s="256"/>
      <c r="T225" s="256"/>
      <c r="U225" s="256"/>
      <c r="V225" s="256"/>
      <c r="W225" s="256"/>
      <c r="X225" s="257"/>
      <c r="Y225" s="14"/>
      <c r="Z225" s="14"/>
      <c r="AA225" s="14"/>
      <c r="AB225" s="14"/>
      <c r="AC225" s="14"/>
      <c r="AD225" s="14"/>
      <c r="AE225" s="14"/>
      <c r="AT225" s="258" t="s">
        <v>222</v>
      </c>
      <c r="AU225" s="258" t="s">
        <v>86</v>
      </c>
      <c r="AV225" s="14" t="s">
        <v>218</v>
      </c>
      <c r="AW225" s="14" t="s">
        <v>5</v>
      </c>
      <c r="AX225" s="14" t="s">
        <v>84</v>
      </c>
      <c r="AY225" s="258" t="s">
        <v>211</v>
      </c>
    </row>
    <row r="226" s="2" customFormat="1" ht="24.15" customHeight="1">
      <c r="A226" s="40"/>
      <c r="B226" s="41"/>
      <c r="C226" s="218" t="s">
        <v>385</v>
      </c>
      <c r="D226" s="218" t="s">
        <v>213</v>
      </c>
      <c r="E226" s="219" t="s">
        <v>4404</v>
      </c>
      <c r="F226" s="220" t="s">
        <v>4405</v>
      </c>
      <c r="G226" s="221" t="s">
        <v>272</v>
      </c>
      <c r="H226" s="222">
        <v>3.2530000000000001</v>
      </c>
      <c r="I226" s="223"/>
      <c r="J226" s="223"/>
      <c r="K226" s="224">
        <f>ROUND(P226*H226,2)</f>
        <v>0</v>
      </c>
      <c r="L226" s="220" t="s">
        <v>217</v>
      </c>
      <c r="M226" s="46"/>
      <c r="N226" s="225" t="s">
        <v>22</v>
      </c>
      <c r="O226" s="226" t="s">
        <v>46</v>
      </c>
      <c r="P226" s="227">
        <f>I226+J226</f>
        <v>0</v>
      </c>
      <c r="Q226" s="227">
        <f>ROUND(I226*H226,2)</f>
        <v>0</v>
      </c>
      <c r="R226" s="227">
        <f>ROUND(J226*H226,2)</f>
        <v>0</v>
      </c>
      <c r="S226" s="86"/>
      <c r="T226" s="228">
        <f>S226*H226</f>
        <v>0</v>
      </c>
      <c r="U226" s="228">
        <v>0</v>
      </c>
      <c r="V226" s="228">
        <f>U226*H226</f>
        <v>0</v>
      </c>
      <c r="W226" s="228">
        <v>0.037999999999999999</v>
      </c>
      <c r="X226" s="229">
        <f>W226*H226</f>
        <v>0.123614</v>
      </c>
      <c r="Y226" s="40"/>
      <c r="Z226" s="40"/>
      <c r="AA226" s="40"/>
      <c r="AB226" s="40"/>
      <c r="AC226" s="40"/>
      <c r="AD226" s="40"/>
      <c r="AE226" s="40"/>
      <c r="AR226" s="230" t="s">
        <v>218</v>
      </c>
      <c r="AT226" s="230" t="s">
        <v>213</v>
      </c>
      <c r="AU226" s="230" t="s">
        <v>86</v>
      </c>
      <c r="AY226" s="19" t="s">
        <v>211</v>
      </c>
      <c r="BE226" s="231">
        <f>IF(O226="základní",K226,0)</f>
        <v>0</v>
      </c>
      <c r="BF226" s="231">
        <f>IF(O226="snížená",K226,0)</f>
        <v>0</v>
      </c>
      <c r="BG226" s="231">
        <f>IF(O226="zákl. přenesená",K226,0)</f>
        <v>0</v>
      </c>
      <c r="BH226" s="231">
        <f>IF(O226="sníž. přenesená",K226,0)</f>
        <v>0</v>
      </c>
      <c r="BI226" s="231">
        <f>IF(O226="nulová",K226,0)</f>
        <v>0</v>
      </c>
      <c r="BJ226" s="19" t="s">
        <v>84</v>
      </c>
      <c r="BK226" s="231">
        <f>ROUND(P226*H226,2)</f>
        <v>0</v>
      </c>
      <c r="BL226" s="19" t="s">
        <v>218</v>
      </c>
      <c r="BM226" s="230" t="s">
        <v>4406</v>
      </c>
    </row>
    <row r="227" s="2" customFormat="1">
      <c r="A227" s="40"/>
      <c r="B227" s="41"/>
      <c r="C227" s="42"/>
      <c r="D227" s="232" t="s">
        <v>220</v>
      </c>
      <c r="E227" s="42"/>
      <c r="F227" s="233" t="s">
        <v>4407</v>
      </c>
      <c r="G227" s="42"/>
      <c r="H227" s="42"/>
      <c r="I227" s="234"/>
      <c r="J227" s="234"/>
      <c r="K227" s="42"/>
      <c r="L227" s="42"/>
      <c r="M227" s="46"/>
      <c r="N227" s="235"/>
      <c r="O227" s="236"/>
      <c r="P227" s="86"/>
      <c r="Q227" s="86"/>
      <c r="R227" s="86"/>
      <c r="S227" s="86"/>
      <c r="T227" s="86"/>
      <c r="U227" s="86"/>
      <c r="V227" s="86"/>
      <c r="W227" s="86"/>
      <c r="X227" s="87"/>
      <c r="Y227" s="40"/>
      <c r="Z227" s="40"/>
      <c r="AA227" s="40"/>
      <c r="AB227" s="40"/>
      <c r="AC227" s="40"/>
      <c r="AD227" s="40"/>
      <c r="AE227" s="40"/>
      <c r="AT227" s="19" t="s">
        <v>220</v>
      </c>
      <c r="AU227" s="19" t="s">
        <v>86</v>
      </c>
    </row>
    <row r="228" s="13" customFormat="1">
      <c r="A228" s="13"/>
      <c r="B228" s="237"/>
      <c r="C228" s="238"/>
      <c r="D228" s="232" t="s">
        <v>222</v>
      </c>
      <c r="E228" s="239" t="s">
        <v>22</v>
      </c>
      <c r="F228" s="240" t="s">
        <v>4408</v>
      </c>
      <c r="G228" s="238"/>
      <c r="H228" s="241">
        <v>3.2530000000000001</v>
      </c>
      <c r="I228" s="242"/>
      <c r="J228" s="242"/>
      <c r="K228" s="238"/>
      <c r="L228" s="238"/>
      <c r="M228" s="243"/>
      <c r="N228" s="244"/>
      <c r="O228" s="245"/>
      <c r="P228" s="245"/>
      <c r="Q228" s="245"/>
      <c r="R228" s="245"/>
      <c r="S228" s="245"/>
      <c r="T228" s="245"/>
      <c r="U228" s="245"/>
      <c r="V228" s="245"/>
      <c r="W228" s="245"/>
      <c r="X228" s="246"/>
      <c r="Y228" s="13"/>
      <c r="Z228" s="13"/>
      <c r="AA228" s="13"/>
      <c r="AB228" s="13"/>
      <c r="AC228" s="13"/>
      <c r="AD228" s="13"/>
      <c r="AE228" s="13"/>
      <c r="AT228" s="247" t="s">
        <v>222</v>
      </c>
      <c r="AU228" s="247" t="s">
        <v>86</v>
      </c>
      <c r="AV228" s="13" t="s">
        <v>86</v>
      </c>
      <c r="AW228" s="13" t="s">
        <v>5</v>
      </c>
      <c r="AX228" s="13" t="s">
        <v>77</v>
      </c>
      <c r="AY228" s="247" t="s">
        <v>211</v>
      </c>
    </row>
    <row r="229" s="14" customFormat="1">
      <c r="A229" s="14"/>
      <c r="B229" s="248"/>
      <c r="C229" s="249"/>
      <c r="D229" s="232" t="s">
        <v>222</v>
      </c>
      <c r="E229" s="250" t="s">
        <v>22</v>
      </c>
      <c r="F229" s="251" t="s">
        <v>331</v>
      </c>
      <c r="G229" s="249"/>
      <c r="H229" s="252">
        <v>3.2530000000000001</v>
      </c>
      <c r="I229" s="253"/>
      <c r="J229" s="253"/>
      <c r="K229" s="249"/>
      <c r="L229" s="249"/>
      <c r="M229" s="254"/>
      <c r="N229" s="255"/>
      <c r="O229" s="256"/>
      <c r="P229" s="256"/>
      <c r="Q229" s="256"/>
      <c r="R229" s="256"/>
      <c r="S229" s="256"/>
      <c r="T229" s="256"/>
      <c r="U229" s="256"/>
      <c r="V229" s="256"/>
      <c r="W229" s="256"/>
      <c r="X229" s="257"/>
      <c r="Y229" s="14"/>
      <c r="Z229" s="14"/>
      <c r="AA229" s="14"/>
      <c r="AB229" s="14"/>
      <c r="AC229" s="14"/>
      <c r="AD229" s="14"/>
      <c r="AE229" s="14"/>
      <c r="AT229" s="258" t="s">
        <v>222</v>
      </c>
      <c r="AU229" s="258" t="s">
        <v>86</v>
      </c>
      <c r="AV229" s="14" t="s">
        <v>218</v>
      </c>
      <c r="AW229" s="14" t="s">
        <v>5</v>
      </c>
      <c r="AX229" s="14" t="s">
        <v>84</v>
      </c>
      <c r="AY229" s="258" t="s">
        <v>211</v>
      </c>
    </row>
    <row r="230" s="2" customFormat="1" ht="24.15" customHeight="1">
      <c r="A230" s="40"/>
      <c r="B230" s="41"/>
      <c r="C230" s="218" t="s">
        <v>390</v>
      </c>
      <c r="D230" s="218" t="s">
        <v>213</v>
      </c>
      <c r="E230" s="219" t="s">
        <v>4409</v>
      </c>
      <c r="F230" s="220" t="s">
        <v>4410</v>
      </c>
      <c r="G230" s="221" t="s">
        <v>272</v>
      </c>
      <c r="H230" s="222">
        <v>2.3999999999999999</v>
      </c>
      <c r="I230" s="223"/>
      <c r="J230" s="223"/>
      <c r="K230" s="224">
        <f>ROUND(P230*H230,2)</f>
        <v>0</v>
      </c>
      <c r="L230" s="220" t="s">
        <v>217</v>
      </c>
      <c r="M230" s="46"/>
      <c r="N230" s="225" t="s">
        <v>22</v>
      </c>
      <c r="O230" s="226" t="s">
        <v>46</v>
      </c>
      <c r="P230" s="227">
        <f>I230+J230</f>
        <v>0</v>
      </c>
      <c r="Q230" s="227">
        <f>ROUND(I230*H230,2)</f>
        <v>0</v>
      </c>
      <c r="R230" s="227">
        <f>ROUND(J230*H230,2)</f>
        <v>0</v>
      </c>
      <c r="S230" s="86"/>
      <c r="T230" s="228">
        <f>S230*H230</f>
        <v>0</v>
      </c>
      <c r="U230" s="228">
        <v>0</v>
      </c>
      <c r="V230" s="228">
        <f>U230*H230</f>
        <v>0</v>
      </c>
      <c r="W230" s="228">
        <v>0.034000000000000002</v>
      </c>
      <c r="X230" s="229">
        <f>W230*H230</f>
        <v>0.081600000000000006</v>
      </c>
      <c r="Y230" s="40"/>
      <c r="Z230" s="40"/>
      <c r="AA230" s="40"/>
      <c r="AB230" s="40"/>
      <c r="AC230" s="40"/>
      <c r="AD230" s="40"/>
      <c r="AE230" s="40"/>
      <c r="AR230" s="230" t="s">
        <v>218</v>
      </c>
      <c r="AT230" s="230" t="s">
        <v>213</v>
      </c>
      <c r="AU230" s="230" t="s">
        <v>86</v>
      </c>
      <c r="AY230" s="19" t="s">
        <v>211</v>
      </c>
      <c r="BE230" s="231">
        <f>IF(O230="základní",K230,0)</f>
        <v>0</v>
      </c>
      <c r="BF230" s="231">
        <f>IF(O230="snížená",K230,0)</f>
        <v>0</v>
      </c>
      <c r="BG230" s="231">
        <f>IF(O230="zákl. přenesená",K230,0)</f>
        <v>0</v>
      </c>
      <c r="BH230" s="231">
        <f>IF(O230="sníž. přenesená",K230,0)</f>
        <v>0</v>
      </c>
      <c r="BI230" s="231">
        <f>IF(O230="nulová",K230,0)</f>
        <v>0</v>
      </c>
      <c r="BJ230" s="19" t="s">
        <v>84</v>
      </c>
      <c r="BK230" s="231">
        <f>ROUND(P230*H230,2)</f>
        <v>0</v>
      </c>
      <c r="BL230" s="19" t="s">
        <v>218</v>
      </c>
      <c r="BM230" s="230" t="s">
        <v>4411</v>
      </c>
    </row>
    <row r="231" s="2" customFormat="1">
      <c r="A231" s="40"/>
      <c r="B231" s="41"/>
      <c r="C231" s="42"/>
      <c r="D231" s="232" t="s">
        <v>220</v>
      </c>
      <c r="E231" s="42"/>
      <c r="F231" s="233" t="s">
        <v>4412</v>
      </c>
      <c r="G231" s="42"/>
      <c r="H231" s="42"/>
      <c r="I231" s="234"/>
      <c r="J231" s="234"/>
      <c r="K231" s="42"/>
      <c r="L231" s="42"/>
      <c r="M231" s="46"/>
      <c r="N231" s="235"/>
      <c r="O231" s="236"/>
      <c r="P231" s="86"/>
      <c r="Q231" s="86"/>
      <c r="R231" s="86"/>
      <c r="S231" s="86"/>
      <c r="T231" s="86"/>
      <c r="U231" s="86"/>
      <c r="V231" s="86"/>
      <c r="W231" s="86"/>
      <c r="X231" s="87"/>
      <c r="Y231" s="40"/>
      <c r="Z231" s="40"/>
      <c r="AA231" s="40"/>
      <c r="AB231" s="40"/>
      <c r="AC231" s="40"/>
      <c r="AD231" s="40"/>
      <c r="AE231" s="40"/>
      <c r="AT231" s="19" t="s">
        <v>220</v>
      </c>
      <c r="AU231" s="19" t="s">
        <v>86</v>
      </c>
    </row>
    <row r="232" s="13" customFormat="1">
      <c r="A232" s="13"/>
      <c r="B232" s="237"/>
      <c r="C232" s="238"/>
      <c r="D232" s="232" t="s">
        <v>222</v>
      </c>
      <c r="E232" s="239" t="s">
        <v>22</v>
      </c>
      <c r="F232" s="240" t="s">
        <v>4413</v>
      </c>
      <c r="G232" s="238"/>
      <c r="H232" s="241">
        <v>2.3999999999999999</v>
      </c>
      <c r="I232" s="242"/>
      <c r="J232" s="242"/>
      <c r="K232" s="238"/>
      <c r="L232" s="238"/>
      <c r="M232" s="243"/>
      <c r="N232" s="244"/>
      <c r="O232" s="245"/>
      <c r="P232" s="245"/>
      <c r="Q232" s="245"/>
      <c r="R232" s="245"/>
      <c r="S232" s="245"/>
      <c r="T232" s="245"/>
      <c r="U232" s="245"/>
      <c r="V232" s="245"/>
      <c r="W232" s="245"/>
      <c r="X232" s="246"/>
      <c r="Y232" s="13"/>
      <c r="Z232" s="13"/>
      <c r="AA232" s="13"/>
      <c r="AB232" s="13"/>
      <c r="AC232" s="13"/>
      <c r="AD232" s="13"/>
      <c r="AE232" s="13"/>
      <c r="AT232" s="247" t="s">
        <v>222</v>
      </c>
      <c r="AU232" s="247" t="s">
        <v>86</v>
      </c>
      <c r="AV232" s="13" t="s">
        <v>86</v>
      </c>
      <c r="AW232" s="13" t="s">
        <v>5</v>
      </c>
      <c r="AX232" s="13" t="s">
        <v>77</v>
      </c>
      <c r="AY232" s="247" t="s">
        <v>211</v>
      </c>
    </row>
    <row r="233" s="14" customFormat="1">
      <c r="A233" s="14"/>
      <c r="B233" s="248"/>
      <c r="C233" s="249"/>
      <c r="D233" s="232" t="s">
        <v>222</v>
      </c>
      <c r="E233" s="250" t="s">
        <v>22</v>
      </c>
      <c r="F233" s="251" t="s">
        <v>331</v>
      </c>
      <c r="G233" s="249"/>
      <c r="H233" s="252">
        <v>2.3999999999999999</v>
      </c>
      <c r="I233" s="253"/>
      <c r="J233" s="253"/>
      <c r="K233" s="249"/>
      <c r="L233" s="249"/>
      <c r="M233" s="254"/>
      <c r="N233" s="255"/>
      <c r="O233" s="256"/>
      <c r="P233" s="256"/>
      <c r="Q233" s="256"/>
      <c r="R233" s="256"/>
      <c r="S233" s="256"/>
      <c r="T233" s="256"/>
      <c r="U233" s="256"/>
      <c r="V233" s="256"/>
      <c r="W233" s="256"/>
      <c r="X233" s="257"/>
      <c r="Y233" s="14"/>
      <c r="Z233" s="14"/>
      <c r="AA233" s="14"/>
      <c r="AB233" s="14"/>
      <c r="AC233" s="14"/>
      <c r="AD233" s="14"/>
      <c r="AE233" s="14"/>
      <c r="AT233" s="258" t="s">
        <v>222</v>
      </c>
      <c r="AU233" s="258" t="s">
        <v>86</v>
      </c>
      <c r="AV233" s="14" t="s">
        <v>218</v>
      </c>
      <c r="AW233" s="14" t="s">
        <v>5</v>
      </c>
      <c r="AX233" s="14" t="s">
        <v>84</v>
      </c>
      <c r="AY233" s="258" t="s">
        <v>211</v>
      </c>
    </row>
    <row r="234" s="2" customFormat="1" ht="24.15" customHeight="1">
      <c r="A234" s="40"/>
      <c r="B234" s="41"/>
      <c r="C234" s="218" t="s">
        <v>402</v>
      </c>
      <c r="D234" s="218" t="s">
        <v>213</v>
      </c>
      <c r="E234" s="219" t="s">
        <v>1957</v>
      </c>
      <c r="F234" s="220" t="s">
        <v>1958</v>
      </c>
      <c r="G234" s="221" t="s">
        <v>272</v>
      </c>
      <c r="H234" s="222">
        <v>8.1999999999999993</v>
      </c>
      <c r="I234" s="223"/>
      <c r="J234" s="223"/>
      <c r="K234" s="224">
        <f>ROUND(P234*H234,2)</f>
        <v>0</v>
      </c>
      <c r="L234" s="220" t="s">
        <v>217</v>
      </c>
      <c r="M234" s="46"/>
      <c r="N234" s="225" t="s">
        <v>22</v>
      </c>
      <c r="O234" s="226" t="s">
        <v>46</v>
      </c>
      <c r="P234" s="227">
        <f>I234+J234</f>
        <v>0</v>
      </c>
      <c r="Q234" s="227">
        <f>ROUND(I234*H234,2)</f>
        <v>0</v>
      </c>
      <c r="R234" s="227">
        <f>ROUND(J234*H234,2)</f>
        <v>0</v>
      </c>
      <c r="S234" s="86"/>
      <c r="T234" s="228">
        <f>S234*H234</f>
        <v>0</v>
      </c>
      <c r="U234" s="228">
        <v>0</v>
      </c>
      <c r="V234" s="228">
        <f>U234*H234</f>
        <v>0</v>
      </c>
      <c r="W234" s="228">
        <v>0.075999999999999998</v>
      </c>
      <c r="X234" s="229">
        <f>W234*H234</f>
        <v>0.62319999999999998</v>
      </c>
      <c r="Y234" s="40"/>
      <c r="Z234" s="40"/>
      <c r="AA234" s="40"/>
      <c r="AB234" s="40"/>
      <c r="AC234" s="40"/>
      <c r="AD234" s="40"/>
      <c r="AE234" s="40"/>
      <c r="AR234" s="230" t="s">
        <v>218</v>
      </c>
      <c r="AT234" s="230" t="s">
        <v>213</v>
      </c>
      <c r="AU234" s="230" t="s">
        <v>86</v>
      </c>
      <c r="AY234" s="19" t="s">
        <v>211</v>
      </c>
      <c r="BE234" s="231">
        <f>IF(O234="základní",K234,0)</f>
        <v>0</v>
      </c>
      <c r="BF234" s="231">
        <f>IF(O234="snížená",K234,0)</f>
        <v>0</v>
      </c>
      <c r="BG234" s="231">
        <f>IF(O234="zákl. přenesená",K234,0)</f>
        <v>0</v>
      </c>
      <c r="BH234" s="231">
        <f>IF(O234="sníž. přenesená",K234,0)</f>
        <v>0</v>
      </c>
      <c r="BI234" s="231">
        <f>IF(O234="nulová",K234,0)</f>
        <v>0</v>
      </c>
      <c r="BJ234" s="19" t="s">
        <v>84</v>
      </c>
      <c r="BK234" s="231">
        <f>ROUND(P234*H234,2)</f>
        <v>0</v>
      </c>
      <c r="BL234" s="19" t="s">
        <v>218</v>
      </c>
      <c r="BM234" s="230" t="s">
        <v>4414</v>
      </c>
    </row>
    <row r="235" s="2" customFormat="1">
      <c r="A235" s="40"/>
      <c r="B235" s="41"/>
      <c r="C235" s="42"/>
      <c r="D235" s="232" t="s">
        <v>220</v>
      </c>
      <c r="E235" s="42"/>
      <c r="F235" s="233" t="s">
        <v>1960</v>
      </c>
      <c r="G235" s="42"/>
      <c r="H235" s="42"/>
      <c r="I235" s="234"/>
      <c r="J235" s="234"/>
      <c r="K235" s="42"/>
      <c r="L235" s="42"/>
      <c r="M235" s="46"/>
      <c r="N235" s="235"/>
      <c r="O235" s="236"/>
      <c r="P235" s="86"/>
      <c r="Q235" s="86"/>
      <c r="R235" s="86"/>
      <c r="S235" s="86"/>
      <c r="T235" s="86"/>
      <c r="U235" s="86"/>
      <c r="V235" s="86"/>
      <c r="W235" s="86"/>
      <c r="X235" s="87"/>
      <c r="Y235" s="40"/>
      <c r="Z235" s="40"/>
      <c r="AA235" s="40"/>
      <c r="AB235" s="40"/>
      <c r="AC235" s="40"/>
      <c r="AD235" s="40"/>
      <c r="AE235" s="40"/>
      <c r="AT235" s="19" t="s">
        <v>220</v>
      </c>
      <c r="AU235" s="19" t="s">
        <v>86</v>
      </c>
    </row>
    <row r="236" s="13" customFormat="1">
      <c r="A236" s="13"/>
      <c r="B236" s="237"/>
      <c r="C236" s="238"/>
      <c r="D236" s="232" t="s">
        <v>222</v>
      </c>
      <c r="E236" s="239" t="s">
        <v>22</v>
      </c>
      <c r="F236" s="240" t="s">
        <v>4415</v>
      </c>
      <c r="G236" s="238"/>
      <c r="H236" s="241">
        <v>6.4000000000000004</v>
      </c>
      <c r="I236" s="242"/>
      <c r="J236" s="242"/>
      <c r="K236" s="238"/>
      <c r="L236" s="238"/>
      <c r="M236" s="243"/>
      <c r="N236" s="244"/>
      <c r="O236" s="245"/>
      <c r="P236" s="245"/>
      <c r="Q236" s="245"/>
      <c r="R236" s="245"/>
      <c r="S236" s="245"/>
      <c r="T236" s="245"/>
      <c r="U236" s="245"/>
      <c r="V236" s="245"/>
      <c r="W236" s="245"/>
      <c r="X236" s="246"/>
      <c r="Y236" s="13"/>
      <c r="Z236" s="13"/>
      <c r="AA236" s="13"/>
      <c r="AB236" s="13"/>
      <c r="AC236" s="13"/>
      <c r="AD236" s="13"/>
      <c r="AE236" s="13"/>
      <c r="AT236" s="247" t="s">
        <v>222</v>
      </c>
      <c r="AU236" s="247" t="s">
        <v>86</v>
      </c>
      <c r="AV236" s="13" t="s">
        <v>86</v>
      </c>
      <c r="AW236" s="13" t="s">
        <v>5</v>
      </c>
      <c r="AX236" s="13" t="s">
        <v>77</v>
      </c>
      <c r="AY236" s="247" t="s">
        <v>211</v>
      </c>
    </row>
    <row r="237" s="13" customFormat="1">
      <c r="A237" s="13"/>
      <c r="B237" s="237"/>
      <c r="C237" s="238"/>
      <c r="D237" s="232" t="s">
        <v>222</v>
      </c>
      <c r="E237" s="239" t="s">
        <v>22</v>
      </c>
      <c r="F237" s="240" t="s">
        <v>4416</v>
      </c>
      <c r="G237" s="238"/>
      <c r="H237" s="241">
        <v>1.8</v>
      </c>
      <c r="I237" s="242"/>
      <c r="J237" s="242"/>
      <c r="K237" s="238"/>
      <c r="L237" s="238"/>
      <c r="M237" s="243"/>
      <c r="N237" s="244"/>
      <c r="O237" s="245"/>
      <c r="P237" s="245"/>
      <c r="Q237" s="245"/>
      <c r="R237" s="245"/>
      <c r="S237" s="245"/>
      <c r="T237" s="245"/>
      <c r="U237" s="245"/>
      <c r="V237" s="245"/>
      <c r="W237" s="245"/>
      <c r="X237" s="246"/>
      <c r="Y237" s="13"/>
      <c r="Z237" s="13"/>
      <c r="AA237" s="13"/>
      <c r="AB237" s="13"/>
      <c r="AC237" s="13"/>
      <c r="AD237" s="13"/>
      <c r="AE237" s="13"/>
      <c r="AT237" s="247" t="s">
        <v>222</v>
      </c>
      <c r="AU237" s="247" t="s">
        <v>86</v>
      </c>
      <c r="AV237" s="13" t="s">
        <v>86</v>
      </c>
      <c r="AW237" s="13" t="s">
        <v>5</v>
      </c>
      <c r="AX237" s="13" t="s">
        <v>77</v>
      </c>
      <c r="AY237" s="247" t="s">
        <v>211</v>
      </c>
    </row>
    <row r="238" s="14" customFormat="1">
      <c r="A238" s="14"/>
      <c r="B238" s="248"/>
      <c r="C238" s="249"/>
      <c r="D238" s="232" t="s">
        <v>222</v>
      </c>
      <c r="E238" s="250" t="s">
        <v>22</v>
      </c>
      <c r="F238" s="251" t="s">
        <v>331</v>
      </c>
      <c r="G238" s="249"/>
      <c r="H238" s="252">
        <v>8.2000000000000011</v>
      </c>
      <c r="I238" s="253"/>
      <c r="J238" s="253"/>
      <c r="K238" s="249"/>
      <c r="L238" s="249"/>
      <c r="M238" s="254"/>
      <c r="N238" s="255"/>
      <c r="O238" s="256"/>
      <c r="P238" s="256"/>
      <c r="Q238" s="256"/>
      <c r="R238" s="256"/>
      <c r="S238" s="256"/>
      <c r="T238" s="256"/>
      <c r="U238" s="256"/>
      <c r="V238" s="256"/>
      <c r="W238" s="256"/>
      <c r="X238" s="257"/>
      <c r="Y238" s="14"/>
      <c r="Z238" s="14"/>
      <c r="AA238" s="14"/>
      <c r="AB238" s="14"/>
      <c r="AC238" s="14"/>
      <c r="AD238" s="14"/>
      <c r="AE238" s="14"/>
      <c r="AT238" s="258" t="s">
        <v>222</v>
      </c>
      <c r="AU238" s="258" t="s">
        <v>86</v>
      </c>
      <c r="AV238" s="14" t="s">
        <v>218</v>
      </c>
      <c r="AW238" s="14" t="s">
        <v>5</v>
      </c>
      <c r="AX238" s="14" t="s">
        <v>84</v>
      </c>
      <c r="AY238" s="258" t="s">
        <v>211</v>
      </c>
    </row>
    <row r="239" s="2" customFormat="1" ht="24.15" customHeight="1">
      <c r="A239" s="40"/>
      <c r="B239" s="41"/>
      <c r="C239" s="218" t="s">
        <v>407</v>
      </c>
      <c r="D239" s="218" t="s">
        <v>213</v>
      </c>
      <c r="E239" s="219" t="s">
        <v>1081</v>
      </c>
      <c r="F239" s="220" t="s">
        <v>1082</v>
      </c>
      <c r="G239" s="221" t="s">
        <v>216</v>
      </c>
      <c r="H239" s="222">
        <v>0.82299999999999995</v>
      </c>
      <c r="I239" s="223"/>
      <c r="J239" s="223"/>
      <c r="K239" s="224">
        <f>ROUND(P239*H239,2)</f>
        <v>0</v>
      </c>
      <c r="L239" s="220" t="s">
        <v>217</v>
      </c>
      <c r="M239" s="46"/>
      <c r="N239" s="225" t="s">
        <v>22</v>
      </c>
      <c r="O239" s="226" t="s">
        <v>46</v>
      </c>
      <c r="P239" s="227">
        <f>I239+J239</f>
        <v>0</v>
      </c>
      <c r="Q239" s="227">
        <f>ROUND(I239*H239,2)</f>
        <v>0</v>
      </c>
      <c r="R239" s="227">
        <f>ROUND(J239*H239,2)</f>
        <v>0</v>
      </c>
      <c r="S239" s="86"/>
      <c r="T239" s="228">
        <f>S239*H239</f>
        <v>0</v>
      </c>
      <c r="U239" s="228">
        <v>0</v>
      </c>
      <c r="V239" s="228">
        <f>U239*H239</f>
        <v>0</v>
      </c>
      <c r="W239" s="228">
        <v>1.8</v>
      </c>
      <c r="X239" s="229">
        <f>W239*H239</f>
        <v>1.4814000000000001</v>
      </c>
      <c r="Y239" s="40"/>
      <c r="Z239" s="40"/>
      <c r="AA239" s="40"/>
      <c r="AB239" s="40"/>
      <c r="AC239" s="40"/>
      <c r="AD239" s="40"/>
      <c r="AE239" s="40"/>
      <c r="AR239" s="230" t="s">
        <v>218</v>
      </c>
      <c r="AT239" s="230" t="s">
        <v>213</v>
      </c>
      <c r="AU239" s="230" t="s">
        <v>86</v>
      </c>
      <c r="AY239" s="19" t="s">
        <v>211</v>
      </c>
      <c r="BE239" s="231">
        <f>IF(O239="základní",K239,0)</f>
        <v>0</v>
      </c>
      <c r="BF239" s="231">
        <f>IF(O239="snížená",K239,0)</f>
        <v>0</v>
      </c>
      <c r="BG239" s="231">
        <f>IF(O239="zákl. přenesená",K239,0)</f>
        <v>0</v>
      </c>
      <c r="BH239" s="231">
        <f>IF(O239="sníž. přenesená",K239,0)</f>
        <v>0</v>
      </c>
      <c r="BI239" s="231">
        <f>IF(O239="nulová",K239,0)</f>
        <v>0</v>
      </c>
      <c r="BJ239" s="19" t="s">
        <v>84</v>
      </c>
      <c r="BK239" s="231">
        <f>ROUND(P239*H239,2)</f>
        <v>0</v>
      </c>
      <c r="BL239" s="19" t="s">
        <v>218</v>
      </c>
      <c r="BM239" s="230" t="s">
        <v>4417</v>
      </c>
    </row>
    <row r="240" s="2" customFormat="1">
      <c r="A240" s="40"/>
      <c r="B240" s="41"/>
      <c r="C240" s="42"/>
      <c r="D240" s="232" t="s">
        <v>220</v>
      </c>
      <c r="E240" s="42"/>
      <c r="F240" s="233" t="s">
        <v>1084</v>
      </c>
      <c r="G240" s="42"/>
      <c r="H240" s="42"/>
      <c r="I240" s="234"/>
      <c r="J240" s="234"/>
      <c r="K240" s="42"/>
      <c r="L240" s="42"/>
      <c r="M240" s="46"/>
      <c r="N240" s="235"/>
      <c r="O240" s="236"/>
      <c r="P240" s="86"/>
      <c r="Q240" s="86"/>
      <c r="R240" s="86"/>
      <c r="S240" s="86"/>
      <c r="T240" s="86"/>
      <c r="U240" s="86"/>
      <c r="V240" s="86"/>
      <c r="W240" s="86"/>
      <c r="X240" s="87"/>
      <c r="Y240" s="40"/>
      <c r="Z240" s="40"/>
      <c r="AA240" s="40"/>
      <c r="AB240" s="40"/>
      <c r="AC240" s="40"/>
      <c r="AD240" s="40"/>
      <c r="AE240" s="40"/>
      <c r="AT240" s="19" t="s">
        <v>220</v>
      </c>
      <c r="AU240" s="19" t="s">
        <v>86</v>
      </c>
    </row>
    <row r="241" s="13" customFormat="1">
      <c r="A241" s="13"/>
      <c r="B241" s="237"/>
      <c r="C241" s="238"/>
      <c r="D241" s="232" t="s">
        <v>222</v>
      </c>
      <c r="E241" s="239" t="s">
        <v>22</v>
      </c>
      <c r="F241" s="240" t="s">
        <v>4418</v>
      </c>
      <c r="G241" s="238"/>
      <c r="H241" s="241">
        <v>0.82299999999999995</v>
      </c>
      <c r="I241" s="242"/>
      <c r="J241" s="242"/>
      <c r="K241" s="238"/>
      <c r="L241" s="238"/>
      <c r="M241" s="243"/>
      <c r="N241" s="244"/>
      <c r="O241" s="245"/>
      <c r="P241" s="245"/>
      <c r="Q241" s="245"/>
      <c r="R241" s="245"/>
      <c r="S241" s="245"/>
      <c r="T241" s="245"/>
      <c r="U241" s="245"/>
      <c r="V241" s="245"/>
      <c r="W241" s="245"/>
      <c r="X241" s="246"/>
      <c r="Y241" s="13"/>
      <c r="Z241" s="13"/>
      <c r="AA241" s="13"/>
      <c r="AB241" s="13"/>
      <c r="AC241" s="13"/>
      <c r="AD241" s="13"/>
      <c r="AE241" s="13"/>
      <c r="AT241" s="247" t="s">
        <v>222</v>
      </c>
      <c r="AU241" s="247" t="s">
        <v>86</v>
      </c>
      <c r="AV241" s="13" t="s">
        <v>86</v>
      </c>
      <c r="AW241" s="13" t="s">
        <v>5</v>
      </c>
      <c r="AX241" s="13" t="s">
        <v>84</v>
      </c>
      <c r="AY241" s="247" t="s">
        <v>211</v>
      </c>
    </row>
    <row r="242" s="2" customFormat="1" ht="24.15" customHeight="1">
      <c r="A242" s="40"/>
      <c r="B242" s="41"/>
      <c r="C242" s="218" t="s">
        <v>413</v>
      </c>
      <c r="D242" s="218" t="s">
        <v>213</v>
      </c>
      <c r="E242" s="219" t="s">
        <v>4419</v>
      </c>
      <c r="F242" s="220" t="s">
        <v>4420</v>
      </c>
      <c r="G242" s="221" t="s">
        <v>345</v>
      </c>
      <c r="H242" s="222">
        <v>20.5</v>
      </c>
      <c r="I242" s="223"/>
      <c r="J242" s="223"/>
      <c r="K242" s="224">
        <f>ROUND(P242*H242,2)</f>
        <v>0</v>
      </c>
      <c r="L242" s="220" t="s">
        <v>217</v>
      </c>
      <c r="M242" s="46"/>
      <c r="N242" s="225" t="s">
        <v>22</v>
      </c>
      <c r="O242" s="226" t="s">
        <v>46</v>
      </c>
      <c r="P242" s="227">
        <f>I242+J242</f>
        <v>0</v>
      </c>
      <c r="Q242" s="227">
        <f>ROUND(I242*H242,2)</f>
        <v>0</v>
      </c>
      <c r="R242" s="227">
        <f>ROUND(J242*H242,2)</f>
        <v>0</v>
      </c>
      <c r="S242" s="86"/>
      <c r="T242" s="228">
        <f>S242*H242</f>
        <v>0</v>
      </c>
      <c r="U242" s="228">
        <v>0</v>
      </c>
      <c r="V242" s="228">
        <f>U242*H242</f>
        <v>0</v>
      </c>
      <c r="W242" s="228">
        <v>0.0080000000000000002</v>
      </c>
      <c r="X242" s="229">
        <f>W242*H242</f>
        <v>0.16400000000000001</v>
      </c>
      <c r="Y242" s="40"/>
      <c r="Z242" s="40"/>
      <c r="AA242" s="40"/>
      <c r="AB242" s="40"/>
      <c r="AC242" s="40"/>
      <c r="AD242" s="40"/>
      <c r="AE242" s="40"/>
      <c r="AR242" s="230" t="s">
        <v>218</v>
      </c>
      <c r="AT242" s="230" t="s">
        <v>213</v>
      </c>
      <c r="AU242" s="230" t="s">
        <v>86</v>
      </c>
      <c r="AY242" s="19" t="s">
        <v>211</v>
      </c>
      <c r="BE242" s="231">
        <f>IF(O242="základní",K242,0)</f>
        <v>0</v>
      </c>
      <c r="BF242" s="231">
        <f>IF(O242="snížená",K242,0)</f>
        <v>0</v>
      </c>
      <c r="BG242" s="231">
        <f>IF(O242="zákl. přenesená",K242,0)</f>
        <v>0</v>
      </c>
      <c r="BH242" s="231">
        <f>IF(O242="sníž. přenesená",K242,0)</f>
        <v>0</v>
      </c>
      <c r="BI242" s="231">
        <f>IF(O242="nulová",K242,0)</f>
        <v>0</v>
      </c>
      <c r="BJ242" s="19" t="s">
        <v>84</v>
      </c>
      <c r="BK242" s="231">
        <f>ROUND(P242*H242,2)</f>
        <v>0</v>
      </c>
      <c r="BL242" s="19" t="s">
        <v>218</v>
      </c>
      <c r="BM242" s="230" t="s">
        <v>4421</v>
      </c>
    </row>
    <row r="243" s="2" customFormat="1">
      <c r="A243" s="40"/>
      <c r="B243" s="41"/>
      <c r="C243" s="42"/>
      <c r="D243" s="232" t="s">
        <v>220</v>
      </c>
      <c r="E243" s="42"/>
      <c r="F243" s="233" t="s">
        <v>4422</v>
      </c>
      <c r="G243" s="42"/>
      <c r="H243" s="42"/>
      <c r="I243" s="234"/>
      <c r="J243" s="234"/>
      <c r="K243" s="42"/>
      <c r="L243" s="42"/>
      <c r="M243" s="46"/>
      <c r="N243" s="235"/>
      <c r="O243" s="236"/>
      <c r="P243" s="86"/>
      <c r="Q243" s="86"/>
      <c r="R243" s="86"/>
      <c r="S243" s="86"/>
      <c r="T243" s="86"/>
      <c r="U243" s="86"/>
      <c r="V243" s="86"/>
      <c r="W243" s="86"/>
      <c r="X243" s="87"/>
      <c r="Y243" s="40"/>
      <c r="Z243" s="40"/>
      <c r="AA243" s="40"/>
      <c r="AB243" s="40"/>
      <c r="AC243" s="40"/>
      <c r="AD243" s="40"/>
      <c r="AE243" s="40"/>
      <c r="AT243" s="19" t="s">
        <v>220</v>
      </c>
      <c r="AU243" s="19" t="s">
        <v>86</v>
      </c>
    </row>
    <row r="244" s="13" customFormat="1">
      <c r="A244" s="13"/>
      <c r="B244" s="237"/>
      <c r="C244" s="238"/>
      <c r="D244" s="232" t="s">
        <v>222</v>
      </c>
      <c r="E244" s="239" t="s">
        <v>22</v>
      </c>
      <c r="F244" s="240" t="s">
        <v>4423</v>
      </c>
      <c r="G244" s="238"/>
      <c r="H244" s="241">
        <v>20.5</v>
      </c>
      <c r="I244" s="242"/>
      <c r="J244" s="242"/>
      <c r="K244" s="238"/>
      <c r="L244" s="238"/>
      <c r="M244" s="243"/>
      <c r="N244" s="244"/>
      <c r="O244" s="245"/>
      <c r="P244" s="245"/>
      <c r="Q244" s="245"/>
      <c r="R244" s="245"/>
      <c r="S244" s="245"/>
      <c r="T244" s="245"/>
      <c r="U244" s="245"/>
      <c r="V244" s="245"/>
      <c r="W244" s="245"/>
      <c r="X244" s="246"/>
      <c r="Y244" s="13"/>
      <c r="Z244" s="13"/>
      <c r="AA244" s="13"/>
      <c r="AB244" s="13"/>
      <c r="AC244" s="13"/>
      <c r="AD244" s="13"/>
      <c r="AE244" s="13"/>
      <c r="AT244" s="247" t="s">
        <v>222</v>
      </c>
      <c r="AU244" s="247" t="s">
        <v>86</v>
      </c>
      <c r="AV244" s="13" t="s">
        <v>86</v>
      </c>
      <c r="AW244" s="13" t="s">
        <v>5</v>
      </c>
      <c r="AX244" s="13" t="s">
        <v>84</v>
      </c>
      <c r="AY244" s="247" t="s">
        <v>211</v>
      </c>
    </row>
    <row r="245" s="2" customFormat="1" ht="24.15" customHeight="1">
      <c r="A245" s="40"/>
      <c r="B245" s="41"/>
      <c r="C245" s="218" t="s">
        <v>418</v>
      </c>
      <c r="D245" s="218" t="s">
        <v>213</v>
      </c>
      <c r="E245" s="219" t="s">
        <v>1098</v>
      </c>
      <c r="F245" s="220" t="s">
        <v>1099</v>
      </c>
      <c r="G245" s="221" t="s">
        <v>345</v>
      </c>
      <c r="H245" s="222">
        <v>4.7999999999999998</v>
      </c>
      <c r="I245" s="223"/>
      <c r="J245" s="223"/>
      <c r="K245" s="224">
        <f>ROUND(P245*H245,2)</f>
        <v>0</v>
      </c>
      <c r="L245" s="220" t="s">
        <v>217</v>
      </c>
      <c r="M245" s="46"/>
      <c r="N245" s="225" t="s">
        <v>22</v>
      </c>
      <c r="O245" s="226" t="s">
        <v>46</v>
      </c>
      <c r="P245" s="227">
        <f>I245+J245</f>
        <v>0</v>
      </c>
      <c r="Q245" s="227">
        <f>ROUND(I245*H245,2)</f>
        <v>0</v>
      </c>
      <c r="R245" s="227">
        <f>ROUND(J245*H245,2)</f>
        <v>0</v>
      </c>
      <c r="S245" s="86"/>
      <c r="T245" s="228">
        <f>S245*H245</f>
        <v>0</v>
      </c>
      <c r="U245" s="228">
        <v>0</v>
      </c>
      <c r="V245" s="228">
        <f>U245*H245</f>
        <v>0</v>
      </c>
      <c r="W245" s="228">
        <v>0.042000000000000003</v>
      </c>
      <c r="X245" s="229">
        <f>W245*H245</f>
        <v>0.2016</v>
      </c>
      <c r="Y245" s="40"/>
      <c r="Z245" s="40"/>
      <c r="AA245" s="40"/>
      <c r="AB245" s="40"/>
      <c r="AC245" s="40"/>
      <c r="AD245" s="40"/>
      <c r="AE245" s="40"/>
      <c r="AR245" s="230" t="s">
        <v>218</v>
      </c>
      <c r="AT245" s="230" t="s">
        <v>213</v>
      </c>
      <c r="AU245" s="230" t="s">
        <v>86</v>
      </c>
      <c r="AY245" s="19" t="s">
        <v>211</v>
      </c>
      <c r="BE245" s="231">
        <f>IF(O245="základní",K245,0)</f>
        <v>0</v>
      </c>
      <c r="BF245" s="231">
        <f>IF(O245="snížená",K245,0)</f>
        <v>0</v>
      </c>
      <c r="BG245" s="231">
        <f>IF(O245="zákl. přenesená",K245,0)</f>
        <v>0</v>
      </c>
      <c r="BH245" s="231">
        <f>IF(O245="sníž. přenesená",K245,0)</f>
        <v>0</v>
      </c>
      <c r="BI245" s="231">
        <f>IF(O245="nulová",K245,0)</f>
        <v>0</v>
      </c>
      <c r="BJ245" s="19" t="s">
        <v>84</v>
      </c>
      <c r="BK245" s="231">
        <f>ROUND(P245*H245,2)</f>
        <v>0</v>
      </c>
      <c r="BL245" s="19" t="s">
        <v>218</v>
      </c>
      <c r="BM245" s="230" t="s">
        <v>4424</v>
      </c>
    </row>
    <row r="246" s="2" customFormat="1">
      <c r="A246" s="40"/>
      <c r="B246" s="41"/>
      <c r="C246" s="42"/>
      <c r="D246" s="232" t="s">
        <v>220</v>
      </c>
      <c r="E246" s="42"/>
      <c r="F246" s="233" t="s">
        <v>1101</v>
      </c>
      <c r="G246" s="42"/>
      <c r="H246" s="42"/>
      <c r="I246" s="234"/>
      <c r="J246" s="234"/>
      <c r="K246" s="42"/>
      <c r="L246" s="42"/>
      <c r="M246" s="46"/>
      <c r="N246" s="235"/>
      <c r="O246" s="236"/>
      <c r="P246" s="86"/>
      <c r="Q246" s="86"/>
      <c r="R246" s="86"/>
      <c r="S246" s="86"/>
      <c r="T246" s="86"/>
      <c r="U246" s="86"/>
      <c r="V246" s="86"/>
      <c r="W246" s="86"/>
      <c r="X246" s="87"/>
      <c r="Y246" s="40"/>
      <c r="Z246" s="40"/>
      <c r="AA246" s="40"/>
      <c r="AB246" s="40"/>
      <c r="AC246" s="40"/>
      <c r="AD246" s="40"/>
      <c r="AE246" s="40"/>
      <c r="AT246" s="19" t="s">
        <v>220</v>
      </c>
      <c r="AU246" s="19" t="s">
        <v>86</v>
      </c>
    </row>
    <row r="247" s="13" customFormat="1">
      <c r="A247" s="13"/>
      <c r="B247" s="237"/>
      <c r="C247" s="238"/>
      <c r="D247" s="232" t="s">
        <v>222</v>
      </c>
      <c r="E247" s="239" t="s">
        <v>22</v>
      </c>
      <c r="F247" s="240" t="s">
        <v>4425</v>
      </c>
      <c r="G247" s="238"/>
      <c r="H247" s="241">
        <v>4.7999999999999998</v>
      </c>
      <c r="I247" s="242"/>
      <c r="J247" s="242"/>
      <c r="K247" s="238"/>
      <c r="L247" s="238"/>
      <c r="M247" s="243"/>
      <c r="N247" s="244"/>
      <c r="O247" s="245"/>
      <c r="P247" s="245"/>
      <c r="Q247" s="245"/>
      <c r="R247" s="245"/>
      <c r="S247" s="245"/>
      <c r="T247" s="245"/>
      <c r="U247" s="245"/>
      <c r="V247" s="245"/>
      <c r="W247" s="245"/>
      <c r="X247" s="246"/>
      <c r="Y247" s="13"/>
      <c r="Z247" s="13"/>
      <c r="AA247" s="13"/>
      <c r="AB247" s="13"/>
      <c r="AC247" s="13"/>
      <c r="AD247" s="13"/>
      <c r="AE247" s="13"/>
      <c r="AT247" s="247" t="s">
        <v>222</v>
      </c>
      <c r="AU247" s="247" t="s">
        <v>86</v>
      </c>
      <c r="AV247" s="13" t="s">
        <v>86</v>
      </c>
      <c r="AW247" s="13" t="s">
        <v>5</v>
      </c>
      <c r="AX247" s="13" t="s">
        <v>84</v>
      </c>
      <c r="AY247" s="247" t="s">
        <v>211</v>
      </c>
    </row>
    <row r="248" s="2" customFormat="1">
      <c r="A248" s="40"/>
      <c r="B248" s="41"/>
      <c r="C248" s="218" t="s">
        <v>423</v>
      </c>
      <c r="D248" s="218" t="s">
        <v>213</v>
      </c>
      <c r="E248" s="219" t="s">
        <v>4426</v>
      </c>
      <c r="F248" s="220" t="s">
        <v>4427</v>
      </c>
      <c r="G248" s="221" t="s">
        <v>272</v>
      </c>
      <c r="H248" s="222">
        <v>32.799999999999997</v>
      </c>
      <c r="I248" s="223"/>
      <c r="J248" s="223"/>
      <c r="K248" s="224">
        <f>ROUND(P248*H248,2)</f>
        <v>0</v>
      </c>
      <c r="L248" s="220" t="s">
        <v>217</v>
      </c>
      <c r="M248" s="46"/>
      <c r="N248" s="225" t="s">
        <v>22</v>
      </c>
      <c r="O248" s="226" t="s">
        <v>46</v>
      </c>
      <c r="P248" s="227">
        <f>I248+J248</f>
        <v>0</v>
      </c>
      <c r="Q248" s="227">
        <f>ROUND(I248*H248,2)</f>
        <v>0</v>
      </c>
      <c r="R248" s="227">
        <f>ROUND(J248*H248,2)</f>
        <v>0</v>
      </c>
      <c r="S248" s="86"/>
      <c r="T248" s="228">
        <f>S248*H248</f>
        <v>0</v>
      </c>
      <c r="U248" s="228">
        <v>0</v>
      </c>
      <c r="V248" s="228">
        <f>U248*H248</f>
        <v>0</v>
      </c>
      <c r="W248" s="228">
        <v>0.050000000000000003</v>
      </c>
      <c r="X248" s="229">
        <f>W248*H248</f>
        <v>1.6399999999999999</v>
      </c>
      <c r="Y248" s="40"/>
      <c r="Z248" s="40"/>
      <c r="AA248" s="40"/>
      <c r="AB248" s="40"/>
      <c r="AC248" s="40"/>
      <c r="AD248" s="40"/>
      <c r="AE248" s="40"/>
      <c r="AR248" s="230" t="s">
        <v>218</v>
      </c>
      <c r="AT248" s="230" t="s">
        <v>213</v>
      </c>
      <c r="AU248" s="230" t="s">
        <v>86</v>
      </c>
      <c r="AY248" s="19" t="s">
        <v>211</v>
      </c>
      <c r="BE248" s="231">
        <f>IF(O248="základní",K248,0)</f>
        <v>0</v>
      </c>
      <c r="BF248" s="231">
        <f>IF(O248="snížená",K248,0)</f>
        <v>0</v>
      </c>
      <c r="BG248" s="231">
        <f>IF(O248="zákl. přenesená",K248,0)</f>
        <v>0</v>
      </c>
      <c r="BH248" s="231">
        <f>IF(O248="sníž. přenesená",K248,0)</f>
        <v>0</v>
      </c>
      <c r="BI248" s="231">
        <f>IF(O248="nulová",K248,0)</f>
        <v>0</v>
      </c>
      <c r="BJ248" s="19" t="s">
        <v>84</v>
      </c>
      <c r="BK248" s="231">
        <f>ROUND(P248*H248,2)</f>
        <v>0</v>
      </c>
      <c r="BL248" s="19" t="s">
        <v>218</v>
      </c>
      <c r="BM248" s="230" t="s">
        <v>4428</v>
      </c>
    </row>
    <row r="249" s="2" customFormat="1">
      <c r="A249" s="40"/>
      <c r="B249" s="41"/>
      <c r="C249" s="42"/>
      <c r="D249" s="232" t="s">
        <v>220</v>
      </c>
      <c r="E249" s="42"/>
      <c r="F249" s="233" t="s">
        <v>4429</v>
      </c>
      <c r="G249" s="42"/>
      <c r="H249" s="42"/>
      <c r="I249" s="234"/>
      <c r="J249" s="234"/>
      <c r="K249" s="42"/>
      <c r="L249" s="42"/>
      <c r="M249" s="46"/>
      <c r="N249" s="235"/>
      <c r="O249" s="236"/>
      <c r="P249" s="86"/>
      <c r="Q249" s="86"/>
      <c r="R249" s="86"/>
      <c r="S249" s="86"/>
      <c r="T249" s="86"/>
      <c r="U249" s="86"/>
      <c r="V249" s="86"/>
      <c r="W249" s="86"/>
      <c r="X249" s="87"/>
      <c r="Y249" s="40"/>
      <c r="Z249" s="40"/>
      <c r="AA249" s="40"/>
      <c r="AB249" s="40"/>
      <c r="AC249" s="40"/>
      <c r="AD249" s="40"/>
      <c r="AE249" s="40"/>
      <c r="AT249" s="19" t="s">
        <v>220</v>
      </c>
      <c r="AU249" s="19" t="s">
        <v>86</v>
      </c>
    </row>
    <row r="250" s="13" customFormat="1">
      <c r="A250" s="13"/>
      <c r="B250" s="237"/>
      <c r="C250" s="238"/>
      <c r="D250" s="232" t="s">
        <v>222</v>
      </c>
      <c r="E250" s="239" t="s">
        <v>22</v>
      </c>
      <c r="F250" s="240" t="s">
        <v>4315</v>
      </c>
      <c r="G250" s="238"/>
      <c r="H250" s="241">
        <v>32.799999999999997</v>
      </c>
      <c r="I250" s="242"/>
      <c r="J250" s="242"/>
      <c r="K250" s="238"/>
      <c r="L250" s="238"/>
      <c r="M250" s="243"/>
      <c r="N250" s="244"/>
      <c r="O250" s="245"/>
      <c r="P250" s="245"/>
      <c r="Q250" s="245"/>
      <c r="R250" s="245"/>
      <c r="S250" s="245"/>
      <c r="T250" s="245"/>
      <c r="U250" s="245"/>
      <c r="V250" s="245"/>
      <c r="W250" s="245"/>
      <c r="X250" s="246"/>
      <c r="Y250" s="13"/>
      <c r="Z250" s="13"/>
      <c r="AA250" s="13"/>
      <c r="AB250" s="13"/>
      <c r="AC250" s="13"/>
      <c r="AD250" s="13"/>
      <c r="AE250" s="13"/>
      <c r="AT250" s="247" t="s">
        <v>222</v>
      </c>
      <c r="AU250" s="247" t="s">
        <v>86</v>
      </c>
      <c r="AV250" s="13" t="s">
        <v>86</v>
      </c>
      <c r="AW250" s="13" t="s">
        <v>5</v>
      </c>
      <c r="AX250" s="13" t="s">
        <v>84</v>
      </c>
      <c r="AY250" s="247" t="s">
        <v>211</v>
      </c>
    </row>
    <row r="251" s="2" customFormat="1">
      <c r="A251" s="40"/>
      <c r="B251" s="41"/>
      <c r="C251" s="218" t="s">
        <v>429</v>
      </c>
      <c r="D251" s="218" t="s">
        <v>213</v>
      </c>
      <c r="E251" s="219" t="s">
        <v>1997</v>
      </c>
      <c r="F251" s="220" t="s">
        <v>1998</v>
      </c>
      <c r="G251" s="221" t="s">
        <v>272</v>
      </c>
      <c r="H251" s="222">
        <v>67.463999999999999</v>
      </c>
      <c r="I251" s="223"/>
      <c r="J251" s="223"/>
      <c r="K251" s="224">
        <f>ROUND(P251*H251,2)</f>
        <v>0</v>
      </c>
      <c r="L251" s="220" t="s">
        <v>217</v>
      </c>
      <c r="M251" s="46"/>
      <c r="N251" s="225" t="s">
        <v>22</v>
      </c>
      <c r="O251" s="226" t="s">
        <v>46</v>
      </c>
      <c r="P251" s="227">
        <f>I251+J251</f>
        <v>0</v>
      </c>
      <c r="Q251" s="227">
        <f>ROUND(I251*H251,2)</f>
        <v>0</v>
      </c>
      <c r="R251" s="227">
        <f>ROUND(J251*H251,2)</f>
        <v>0</v>
      </c>
      <c r="S251" s="86"/>
      <c r="T251" s="228">
        <f>S251*H251</f>
        <v>0</v>
      </c>
      <c r="U251" s="228">
        <v>0</v>
      </c>
      <c r="V251" s="228">
        <f>U251*H251</f>
        <v>0</v>
      </c>
      <c r="W251" s="228">
        <v>0.045999999999999999</v>
      </c>
      <c r="X251" s="229">
        <f>W251*H251</f>
        <v>3.1033439999999999</v>
      </c>
      <c r="Y251" s="40"/>
      <c r="Z251" s="40"/>
      <c r="AA251" s="40"/>
      <c r="AB251" s="40"/>
      <c r="AC251" s="40"/>
      <c r="AD251" s="40"/>
      <c r="AE251" s="40"/>
      <c r="AR251" s="230" t="s">
        <v>218</v>
      </c>
      <c r="AT251" s="230" t="s">
        <v>213</v>
      </c>
      <c r="AU251" s="230" t="s">
        <v>86</v>
      </c>
      <c r="AY251" s="19" t="s">
        <v>211</v>
      </c>
      <c r="BE251" s="231">
        <f>IF(O251="základní",K251,0)</f>
        <v>0</v>
      </c>
      <c r="BF251" s="231">
        <f>IF(O251="snížená",K251,0)</f>
        <v>0</v>
      </c>
      <c r="BG251" s="231">
        <f>IF(O251="zákl. přenesená",K251,0)</f>
        <v>0</v>
      </c>
      <c r="BH251" s="231">
        <f>IF(O251="sníž. přenesená",K251,0)</f>
        <v>0</v>
      </c>
      <c r="BI251" s="231">
        <f>IF(O251="nulová",K251,0)</f>
        <v>0</v>
      </c>
      <c r="BJ251" s="19" t="s">
        <v>84</v>
      </c>
      <c r="BK251" s="231">
        <f>ROUND(P251*H251,2)</f>
        <v>0</v>
      </c>
      <c r="BL251" s="19" t="s">
        <v>218</v>
      </c>
      <c r="BM251" s="230" t="s">
        <v>4430</v>
      </c>
    </row>
    <row r="252" s="2" customFormat="1">
      <c r="A252" s="40"/>
      <c r="B252" s="41"/>
      <c r="C252" s="42"/>
      <c r="D252" s="232" t="s">
        <v>220</v>
      </c>
      <c r="E252" s="42"/>
      <c r="F252" s="233" t="s">
        <v>2000</v>
      </c>
      <c r="G252" s="42"/>
      <c r="H252" s="42"/>
      <c r="I252" s="234"/>
      <c r="J252" s="234"/>
      <c r="K252" s="42"/>
      <c r="L252" s="42"/>
      <c r="M252" s="46"/>
      <c r="N252" s="235"/>
      <c r="O252" s="236"/>
      <c r="P252" s="86"/>
      <c r="Q252" s="86"/>
      <c r="R252" s="86"/>
      <c r="S252" s="86"/>
      <c r="T252" s="86"/>
      <c r="U252" s="86"/>
      <c r="V252" s="86"/>
      <c r="W252" s="86"/>
      <c r="X252" s="87"/>
      <c r="Y252" s="40"/>
      <c r="Z252" s="40"/>
      <c r="AA252" s="40"/>
      <c r="AB252" s="40"/>
      <c r="AC252" s="40"/>
      <c r="AD252" s="40"/>
      <c r="AE252" s="40"/>
      <c r="AT252" s="19" t="s">
        <v>220</v>
      </c>
      <c r="AU252" s="19" t="s">
        <v>86</v>
      </c>
    </row>
    <row r="253" s="13" customFormat="1">
      <c r="A253" s="13"/>
      <c r="B253" s="237"/>
      <c r="C253" s="238"/>
      <c r="D253" s="232" t="s">
        <v>222</v>
      </c>
      <c r="E253" s="239" t="s">
        <v>22</v>
      </c>
      <c r="F253" s="240" t="s">
        <v>4431</v>
      </c>
      <c r="G253" s="238"/>
      <c r="H253" s="241">
        <v>38.399999999999999</v>
      </c>
      <c r="I253" s="242"/>
      <c r="J253" s="242"/>
      <c r="K253" s="238"/>
      <c r="L253" s="238"/>
      <c r="M253" s="243"/>
      <c r="N253" s="244"/>
      <c r="O253" s="245"/>
      <c r="P253" s="245"/>
      <c r="Q253" s="245"/>
      <c r="R253" s="245"/>
      <c r="S253" s="245"/>
      <c r="T253" s="245"/>
      <c r="U253" s="245"/>
      <c r="V253" s="245"/>
      <c r="W253" s="245"/>
      <c r="X253" s="246"/>
      <c r="Y253" s="13"/>
      <c r="Z253" s="13"/>
      <c r="AA253" s="13"/>
      <c r="AB253" s="13"/>
      <c r="AC253" s="13"/>
      <c r="AD253" s="13"/>
      <c r="AE253" s="13"/>
      <c r="AT253" s="247" t="s">
        <v>222</v>
      </c>
      <c r="AU253" s="247" t="s">
        <v>86</v>
      </c>
      <c r="AV253" s="13" t="s">
        <v>86</v>
      </c>
      <c r="AW253" s="13" t="s">
        <v>5</v>
      </c>
      <c r="AX253" s="13" t="s">
        <v>77</v>
      </c>
      <c r="AY253" s="247" t="s">
        <v>211</v>
      </c>
    </row>
    <row r="254" s="13" customFormat="1">
      <c r="A254" s="13"/>
      <c r="B254" s="237"/>
      <c r="C254" s="238"/>
      <c r="D254" s="232" t="s">
        <v>222</v>
      </c>
      <c r="E254" s="239" t="s">
        <v>22</v>
      </c>
      <c r="F254" s="240" t="s">
        <v>4432</v>
      </c>
      <c r="G254" s="238"/>
      <c r="H254" s="241">
        <v>16.007999999999999</v>
      </c>
      <c r="I254" s="242"/>
      <c r="J254" s="242"/>
      <c r="K254" s="238"/>
      <c r="L254" s="238"/>
      <c r="M254" s="243"/>
      <c r="N254" s="244"/>
      <c r="O254" s="245"/>
      <c r="P254" s="245"/>
      <c r="Q254" s="245"/>
      <c r="R254" s="245"/>
      <c r="S254" s="245"/>
      <c r="T254" s="245"/>
      <c r="U254" s="245"/>
      <c r="V254" s="245"/>
      <c r="W254" s="245"/>
      <c r="X254" s="246"/>
      <c r="Y254" s="13"/>
      <c r="Z254" s="13"/>
      <c r="AA254" s="13"/>
      <c r="AB254" s="13"/>
      <c r="AC254" s="13"/>
      <c r="AD254" s="13"/>
      <c r="AE254" s="13"/>
      <c r="AT254" s="247" t="s">
        <v>222</v>
      </c>
      <c r="AU254" s="247" t="s">
        <v>86</v>
      </c>
      <c r="AV254" s="13" t="s">
        <v>86</v>
      </c>
      <c r="AW254" s="13" t="s">
        <v>5</v>
      </c>
      <c r="AX254" s="13" t="s">
        <v>77</v>
      </c>
      <c r="AY254" s="247" t="s">
        <v>211</v>
      </c>
    </row>
    <row r="255" s="13" customFormat="1">
      <c r="A255" s="13"/>
      <c r="B255" s="237"/>
      <c r="C255" s="238"/>
      <c r="D255" s="232" t="s">
        <v>222</v>
      </c>
      <c r="E255" s="239" t="s">
        <v>22</v>
      </c>
      <c r="F255" s="240" t="s">
        <v>4433</v>
      </c>
      <c r="G255" s="238"/>
      <c r="H255" s="241">
        <v>13.055999999999999</v>
      </c>
      <c r="I255" s="242"/>
      <c r="J255" s="242"/>
      <c r="K255" s="238"/>
      <c r="L255" s="238"/>
      <c r="M255" s="243"/>
      <c r="N255" s="244"/>
      <c r="O255" s="245"/>
      <c r="P255" s="245"/>
      <c r="Q255" s="245"/>
      <c r="R255" s="245"/>
      <c r="S255" s="245"/>
      <c r="T255" s="245"/>
      <c r="U255" s="245"/>
      <c r="V255" s="245"/>
      <c r="W255" s="245"/>
      <c r="X255" s="246"/>
      <c r="Y255" s="13"/>
      <c r="Z255" s="13"/>
      <c r="AA255" s="13"/>
      <c r="AB255" s="13"/>
      <c r="AC255" s="13"/>
      <c r="AD255" s="13"/>
      <c r="AE255" s="13"/>
      <c r="AT255" s="247" t="s">
        <v>222</v>
      </c>
      <c r="AU255" s="247" t="s">
        <v>86</v>
      </c>
      <c r="AV255" s="13" t="s">
        <v>86</v>
      </c>
      <c r="AW255" s="13" t="s">
        <v>5</v>
      </c>
      <c r="AX255" s="13" t="s">
        <v>77</v>
      </c>
      <c r="AY255" s="247" t="s">
        <v>211</v>
      </c>
    </row>
    <row r="256" s="14" customFormat="1">
      <c r="A256" s="14"/>
      <c r="B256" s="248"/>
      <c r="C256" s="249"/>
      <c r="D256" s="232" t="s">
        <v>222</v>
      </c>
      <c r="E256" s="250" t="s">
        <v>22</v>
      </c>
      <c r="F256" s="251" t="s">
        <v>4313</v>
      </c>
      <c r="G256" s="249"/>
      <c r="H256" s="252">
        <v>67.463999999999999</v>
      </c>
      <c r="I256" s="253"/>
      <c r="J256" s="253"/>
      <c r="K256" s="249"/>
      <c r="L256" s="249"/>
      <c r="M256" s="254"/>
      <c r="N256" s="255"/>
      <c r="O256" s="256"/>
      <c r="P256" s="256"/>
      <c r="Q256" s="256"/>
      <c r="R256" s="256"/>
      <c r="S256" s="256"/>
      <c r="T256" s="256"/>
      <c r="U256" s="256"/>
      <c r="V256" s="256"/>
      <c r="W256" s="256"/>
      <c r="X256" s="257"/>
      <c r="Y256" s="14"/>
      <c r="Z256" s="14"/>
      <c r="AA256" s="14"/>
      <c r="AB256" s="14"/>
      <c r="AC256" s="14"/>
      <c r="AD256" s="14"/>
      <c r="AE256" s="14"/>
      <c r="AT256" s="258" t="s">
        <v>222</v>
      </c>
      <c r="AU256" s="258" t="s">
        <v>86</v>
      </c>
      <c r="AV256" s="14" t="s">
        <v>218</v>
      </c>
      <c r="AW256" s="14" t="s">
        <v>5</v>
      </c>
      <c r="AX256" s="14" t="s">
        <v>84</v>
      </c>
      <c r="AY256" s="258" t="s">
        <v>211</v>
      </c>
    </row>
    <row r="257" s="2" customFormat="1" ht="24.15" customHeight="1">
      <c r="A257" s="40"/>
      <c r="B257" s="41"/>
      <c r="C257" s="218" t="s">
        <v>436</v>
      </c>
      <c r="D257" s="218" t="s">
        <v>213</v>
      </c>
      <c r="E257" s="219" t="s">
        <v>2001</v>
      </c>
      <c r="F257" s="220" t="s">
        <v>2002</v>
      </c>
      <c r="G257" s="221" t="s">
        <v>272</v>
      </c>
      <c r="H257" s="222">
        <v>65.456000000000003</v>
      </c>
      <c r="I257" s="223"/>
      <c r="J257" s="223"/>
      <c r="K257" s="224">
        <f>ROUND(P257*H257,2)</f>
        <v>0</v>
      </c>
      <c r="L257" s="220" t="s">
        <v>217</v>
      </c>
      <c r="M257" s="46"/>
      <c r="N257" s="225" t="s">
        <v>22</v>
      </c>
      <c r="O257" s="226" t="s">
        <v>46</v>
      </c>
      <c r="P257" s="227">
        <f>I257+J257</f>
        <v>0</v>
      </c>
      <c r="Q257" s="227">
        <f>ROUND(I257*H257,2)</f>
        <v>0</v>
      </c>
      <c r="R257" s="227">
        <f>ROUND(J257*H257,2)</f>
        <v>0</v>
      </c>
      <c r="S257" s="86"/>
      <c r="T257" s="228">
        <f>S257*H257</f>
        <v>0</v>
      </c>
      <c r="U257" s="228">
        <v>0</v>
      </c>
      <c r="V257" s="228">
        <f>U257*H257</f>
        <v>0</v>
      </c>
      <c r="W257" s="228">
        <v>0.068000000000000005</v>
      </c>
      <c r="X257" s="229">
        <f>W257*H257</f>
        <v>4.4510080000000007</v>
      </c>
      <c r="Y257" s="40"/>
      <c r="Z257" s="40"/>
      <c r="AA257" s="40"/>
      <c r="AB257" s="40"/>
      <c r="AC257" s="40"/>
      <c r="AD257" s="40"/>
      <c r="AE257" s="40"/>
      <c r="AR257" s="230" t="s">
        <v>218</v>
      </c>
      <c r="AT257" s="230" t="s">
        <v>213</v>
      </c>
      <c r="AU257" s="230" t="s">
        <v>86</v>
      </c>
      <c r="AY257" s="19" t="s">
        <v>211</v>
      </c>
      <c r="BE257" s="231">
        <f>IF(O257="základní",K257,0)</f>
        <v>0</v>
      </c>
      <c r="BF257" s="231">
        <f>IF(O257="snížená",K257,0)</f>
        <v>0</v>
      </c>
      <c r="BG257" s="231">
        <f>IF(O257="zákl. přenesená",K257,0)</f>
        <v>0</v>
      </c>
      <c r="BH257" s="231">
        <f>IF(O257="sníž. přenesená",K257,0)</f>
        <v>0</v>
      </c>
      <c r="BI257" s="231">
        <f>IF(O257="nulová",K257,0)</f>
        <v>0</v>
      </c>
      <c r="BJ257" s="19" t="s">
        <v>84</v>
      </c>
      <c r="BK257" s="231">
        <f>ROUND(P257*H257,2)</f>
        <v>0</v>
      </c>
      <c r="BL257" s="19" t="s">
        <v>218</v>
      </c>
      <c r="BM257" s="230" t="s">
        <v>4434</v>
      </c>
    </row>
    <row r="258" s="2" customFormat="1">
      <c r="A258" s="40"/>
      <c r="B258" s="41"/>
      <c r="C258" s="42"/>
      <c r="D258" s="232" t="s">
        <v>220</v>
      </c>
      <c r="E258" s="42"/>
      <c r="F258" s="233" t="s">
        <v>2004</v>
      </c>
      <c r="G258" s="42"/>
      <c r="H258" s="42"/>
      <c r="I258" s="234"/>
      <c r="J258" s="234"/>
      <c r="K258" s="42"/>
      <c r="L258" s="42"/>
      <c r="M258" s="46"/>
      <c r="N258" s="235"/>
      <c r="O258" s="236"/>
      <c r="P258" s="86"/>
      <c r="Q258" s="86"/>
      <c r="R258" s="86"/>
      <c r="S258" s="86"/>
      <c r="T258" s="86"/>
      <c r="U258" s="86"/>
      <c r="V258" s="86"/>
      <c r="W258" s="86"/>
      <c r="X258" s="87"/>
      <c r="Y258" s="40"/>
      <c r="Z258" s="40"/>
      <c r="AA258" s="40"/>
      <c r="AB258" s="40"/>
      <c r="AC258" s="40"/>
      <c r="AD258" s="40"/>
      <c r="AE258" s="40"/>
      <c r="AT258" s="19" t="s">
        <v>220</v>
      </c>
      <c r="AU258" s="19" t="s">
        <v>86</v>
      </c>
    </row>
    <row r="259" s="13" customFormat="1">
      <c r="A259" s="13"/>
      <c r="B259" s="237"/>
      <c r="C259" s="238"/>
      <c r="D259" s="232" t="s">
        <v>222</v>
      </c>
      <c r="E259" s="239" t="s">
        <v>22</v>
      </c>
      <c r="F259" s="240" t="s">
        <v>4435</v>
      </c>
      <c r="G259" s="238"/>
      <c r="H259" s="241">
        <v>10.196999999999999</v>
      </c>
      <c r="I259" s="242"/>
      <c r="J259" s="242"/>
      <c r="K259" s="238"/>
      <c r="L259" s="238"/>
      <c r="M259" s="243"/>
      <c r="N259" s="244"/>
      <c r="O259" s="245"/>
      <c r="P259" s="245"/>
      <c r="Q259" s="245"/>
      <c r="R259" s="245"/>
      <c r="S259" s="245"/>
      <c r="T259" s="245"/>
      <c r="U259" s="245"/>
      <c r="V259" s="245"/>
      <c r="W259" s="245"/>
      <c r="X259" s="246"/>
      <c r="Y259" s="13"/>
      <c r="Z259" s="13"/>
      <c r="AA259" s="13"/>
      <c r="AB259" s="13"/>
      <c r="AC259" s="13"/>
      <c r="AD259" s="13"/>
      <c r="AE259" s="13"/>
      <c r="AT259" s="247" t="s">
        <v>222</v>
      </c>
      <c r="AU259" s="247" t="s">
        <v>86</v>
      </c>
      <c r="AV259" s="13" t="s">
        <v>86</v>
      </c>
      <c r="AW259" s="13" t="s">
        <v>5</v>
      </c>
      <c r="AX259" s="13" t="s">
        <v>77</v>
      </c>
      <c r="AY259" s="247" t="s">
        <v>211</v>
      </c>
    </row>
    <row r="260" s="13" customFormat="1">
      <c r="A260" s="13"/>
      <c r="B260" s="237"/>
      <c r="C260" s="238"/>
      <c r="D260" s="232" t="s">
        <v>222</v>
      </c>
      <c r="E260" s="239" t="s">
        <v>22</v>
      </c>
      <c r="F260" s="240" t="s">
        <v>4436</v>
      </c>
      <c r="G260" s="238"/>
      <c r="H260" s="241">
        <v>21.515999999999998</v>
      </c>
      <c r="I260" s="242"/>
      <c r="J260" s="242"/>
      <c r="K260" s="238"/>
      <c r="L260" s="238"/>
      <c r="M260" s="243"/>
      <c r="N260" s="244"/>
      <c r="O260" s="245"/>
      <c r="P260" s="245"/>
      <c r="Q260" s="245"/>
      <c r="R260" s="245"/>
      <c r="S260" s="245"/>
      <c r="T260" s="245"/>
      <c r="U260" s="245"/>
      <c r="V260" s="245"/>
      <c r="W260" s="245"/>
      <c r="X260" s="246"/>
      <c r="Y260" s="13"/>
      <c r="Z260" s="13"/>
      <c r="AA260" s="13"/>
      <c r="AB260" s="13"/>
      <c r="AC260" s="13"/>
      <c r="AD260" s="13"/>
      <c r="AE260" s="13"/>
      <c r="AT260" s="247" t="s">
        <v>222</v>
      </c>
      <c r="AU260" s="247" t="s">
        <v>86</v>
      </c>
      <c r="AV260" s="13" t="s">
        <v>86</v>
      </c>
      <c r="AW260" s="13" t="s">
        <v>5</v>
      </c>
      <c r="AX260" s="13" t="s">
        <v>77</v>
      </c>
      <c r="AY260" s="247" t="s">
        <v>211</v>
      </c>
    </row>
    <row r="261" s="13" customFormat="1">
      <c r="A261" s="13"/>
      <c r="B261" s="237"/>
      <c r="C261" s="238"/>
      <c r="D261" s="232" t="s">
        <v>222</v>
      </c>
      <c r="E261" s="239" t="s">
        <v>22</v>
      </c>
      <c r="F261" s="240" t="s">
        <v>4437</v>
      </c>
      <c r="G261" s="238"/>
      <c r="H261" s="241">
        <v>17.704999999999998</v>
      </c>
      <c r="I261" s="242"/>
      <c r="J261" s="242"/>
      <c r="K261" s="238"/>
      <c r="L261" s="238"/>
      <c r="M261" s="243"/>
      <c r="N261" s="244"/>
      <c r="O261" s="245"/>
      <c r="P261" s="245"/>
      <c r="Q261" s="245"/>
      <c r="R261" s="245"/>
      <c r="S261" s="245"/>
      <c r="T261" s="245"/>
      <c r="U261" s="245"/>
      <c r="V261" s="245"/>
      <c r="W261" s="245"/>
      <c r="X261" s="246"/>
      <c r="Y261" s="13"/>
      <c r="Z261" s="13"/>
      <c r="AA261" s="13"/>
      <c r="AB261" s="13"/>
      <c r="AC261" s="13"/>
      <c r="AD261" s="13"/>
      <c r="AE261" s="13"/>
      <c r="AT261" s="247" t="s">
        <v>222</v>
      </c>
      <c r="AU261" s="247" t="s">
        <v>86</v>
      </c>
      <c r="AV261" s="13" t="s">
        <v>86</v>
      </c>
      <c r="AW261" s="13" t="s">
        <v>5</v>
      </c>
      <c r="AX261" s="13" t="s">
        <v>77</v>
      </c>
      <c r="AY261" s="247" t="s">
        <v>211</v>
      </c>
    </row>
    <row r="262" s="13" customFormat="1">
      <c r="A262" s="13"/>
      <c r="B262" s="237"/>
      <c r="C262" s="238"/>
      <c r="D262" s="232" t="s">
        <v>222</v>
      </c>
      <c r="E262" s="239" t="s">
        <v>22</v>
      </c>
      <c r="F262" s="240" t="s">
        <v>4438</v>
      </c>
      <c r="G262" s="238"/>
      <c r="H262" s="241">
        <v>16.038</v>
      </c>
      <c r="I262" s="242"/>
      <c r="J262" s="242"/>
      <c r="K262" s="238"/>
      <c r="L262" s="238"/>
      <c r="M262" s="243"/>
      <c r="N262" s="244"/>
      <c r="O262" s="245"/>
      <c r="P262" s="245"/>
      <c r="Q262" s="245"/>
      <c r="R262" s="245"/>
      <c r="S262" s="245"/>
      <c r="T262" s="245"/>
      <c r="U262" s="245"/>
      <c r="V262" s="245"/>
      <c r="W262" s="245"/>
      <c r="X262" s="246"/>
      <c r="Y262" s="13"/>
      <c r="Z262" s="13"/>
      <c r="AA262" s="13"/>
      <c r="AB262" s="13"/>
      <c r="AC262" s="13"/>
      <c r="AD262" s="13"/>
      <c r="AE262" s="13"/>
      <c r="AT262" s="247" t="s">
        <v>222</v>
      </c>
      <c r="AU262" s="247" t="s">
        <v>86</v>
      </c>
      <c r="AV262" s="13" t="s">
        <v>86</v>
      </c>
      <c r="AW262" s="13" t="s">
        <v>5</v>
      </c>
      <c r="AX262" s="13" t="s">
        <v>77</v>
      </c>
      <c r="AY262" s="247" t="s">
        <v>211</v>
      </c>
    </row>
    <row r="263" s="14" customFormat="1">
      <c r="A263" s="14"/>
      <c r="B263" s="248"/>
      <c r="C263" s="249"/>
      <c r="D263" s="232" t="s">
        <v>222</v>
      </c>
      <c r="E263" s="250" t="s">
        <v>22</v>
      </c>
      <c r="F263" s="251" t="s">
        <v>4313</v>
      </c>
      <c r="G263" s="249"/>
      <c r="H263" s="252">
        <v>65.455999999999989</v>
      </c>
      <c r="I263" s="253"/>
      <c r="J263" s="253"/>
      <c r="K263" s="249"/>
      <c r="L263" s="249"/>
      <c r="M263" s="254"/>
      <c r="N263" s="255"/>
      <c r="O263" s="256"/>
      <c r="P263" s="256"/>
      <c r="Q263" s="256"/>
      <c r="R263" s="256"/>
      <c r="S263" s="256"/>
      <c r="T263" s="256"/>
      <c r="U263" s="256"/>
      <c r="V263" s="256"/>
      <c r="W263" s="256"/>
      <c r="X263" s="257"/>
      <c r="Y263" s="14"/>
      <c r="Z263" s="14"/>
      <c r="AA263" s="14"/>
      <c r="AB263" s="14"/>
      <c r="AC263" s="14"/>
      <c r="AD263" s="14"/>
      <c r="AE263" s="14"/>
      <c r="AT263" s="258" t="s">
        <v>222</v>
      </c>
      <c r="AU263" s="258" t="s">
        <v>86</v>
      </c>
      <c r="AV263" s="14" t="s">
        <v>218</v>
      </c>
      <c r="AW263" s="14" t="s">
        <v>5</v>
      </c>
      <c r="AX263" s="14" t="s">
        <v>84</v>
      </c>
      <c r="AY263" s="258" t="s">
        <v>211</v>
      </c>
    </row>
    <row r="264" s="12" customFormat="1" ht="22.8" customHeight="1">
      <c r="A264" s="12"/>
      <c r="B264" s="201"/>
      <c r="C264" s="202"/>
      <c r="D264" s="203" t="s">
        <v>76</v>
      </c>
      <c r="E264" s="216" t="s">
        <v>400</v>
      </c>
      <c r="F264" s="216" t="s">
        <v>401</v>
      </c>
      <c r="G264" s="202"/>
      <c r="H264" s="202"/>
      <c r="I264" s="205"/>
      <c r="J264" s="205"/>
      <c r="K264" s="217">
        <f>BK264</f>
        <v>0</v>
      </c>
      <c r="L264" s="202"/>
      <c r="M264" s="207"/>
      <c r="N264" s="208"/>
      <c r="O264" s="209"/>
      <c r="P264" s="209"/>
      <c r="Q264" s="210">
        <f>SUM(Q265:Q285)</f>
        <v>0</v>
      </c>
      <c r="R264" s="210">
        <f>SUM(R265:R285)</f>
        <v>0</v>
      </c>
      <c r="S264" s="209"/>
      <c r="T264" s="211">
        <f>SUM(T265:T285)</f>
        <v>0</v>
      </c>
      <c r="U264" s="209"/>
      <c r="V264" s="211">
        <f>SUM(V265:V285)</f>
        <v>0</v>
      </c>
      <c r="W264" s="209"/>
      <c r="X264" s="212">
        <f>SUM(X265:X285)</f>
        <v>0</v>
      </c>
      <c r="Y264" s="12"/>
      <c r="Z264" s="12"/>
      <c r="AA264" s="12"/>
      <c r="AB264" s="12"/>
      <c r="AC264" s="12"/>
      <c r="AD264" s="12"/>
      <c r="AE264" s="12"/>
      <c r="AR264" s="213" t="s">
        <v>84</v>
      </c>
      <c r="AT264" s="214" t="s">
        <v>76</v>
      </c>
      <c r="AU264" s="214" t="s">
        <v>84</v>
      </c>
      <c r="AY264" s="213" t="s">
        <v>211</v>
      </c>
      <c r="BK264" s="215">
        <f>SUM(BK265:BK285)</f>
        <v>0</v>
      </c>
    </row>
    <row r="265" s="2" customFormat="1" ht="24.15" customHeight="1">
      <c r="A265" s="40"/>
      <c r="B265" s="41"/>
      <c r="C265" s="218" t="s">
        <v>445</v>
      </c>
      <c r="D265" s="218" t="s">
        <v>213</v>
      </c>
      <c r="E265" s="219" t="s">
        <v>4439</v>
      </c>
      <c r="F265" s="220" t="s">
        <v>4440</v>
      </c>
      <c r="G265" s="221" t="s">
        <v>249</v>
      </c>
      <c r="H265" s="222">
        <v>24.829000000000001</v>
      </c>
      <c r="I265" s="223"/>
      <c r="J265" s="223"/>
      <c r="K265" s="224">
        <f>ROUND(P265*H265,2)</f>
        <v>0</v>
      </c>
      <c r="L265" s="220" t="s">
        <v>217</v>
      </c>
      <c r="M265" s="46"/>
      <c r="N265" s="225" t="s">
        <v>22</v>
      </c>
      <c r="O265" s="226" t="s">
        <v>46</v>
      </c>
      <c r="P265" s="227">
        <f>I265+J265</f>
        <v>0</v>
      </c>
      <c r="Q265" s="227">
        <f>ROUND(I265*H265,2)</f>
        <v>0</v>
      </c>
      <c r="R265" s="227">
        <f>ROUND(J265*H265,2)</f>
        <v>0</v>
      </c>
      <c r="S265" s="86"/>
      <c r="T265" s="228">
        <f>S265*H265</f>
        <v>0</v>
      </c>
      <c r="U265" s="228">
        <v>0</v>
      </c>
      <c r="V265" s="228">
        <f>U265*H265</f>
        <v>0</v>
      </c>
      <c r="W265" s="228">
        <v>0</v>
      </c>
      <c r="X265" s="229">
        <f>W265*H265</f>
        <v>0</v>
      </c>
      <c r="Y265" s="40"/>
      <c r="Z265" s="40"/>
      <c r="AA265" s="40"/>
      <c r="AB265" s="40"/>
      <c r="AC265" s="40"/>
      <c r="AD265" s="40"/>
      <c r="AE265" s="40"/>
      <c r="AR265" s="230" t="s">
        <v>218</v>
      </c>
      <c r="AT265" s="230" t="s">
        <v>213</v>
      </c>
      <c r="AU265" s="230" t="s">
        <v>86</v>
      </c>
      <c r="AY265" s="19" t="s">
        <v>211</v>
      </c>
      <c r="BE265" s="231">
        <f>IF(O265="základní",K265,0)</f>
        <v>0</v>
      </c>
      <c r="BF265" s="231">
        <f>IF(O265="snížená",K265,0)</f>
        <v>0</v>
      </c>
      <c r="BG265" s="231">
        <f>IF(O265="zákl. přenesená",K265,0)</f>
        <v>0</v>
      </c>
      <c r="BH265" s="231">
        <f>IF(O265="sníž. přenesená",K265,0)</f>
        <v>0</v>
      </c>
      <c r="BI265" s="231">
        <f>IF(O265="nulová",K265,0)</f>
        <v>0</v>
      </c>
      <c r="BJ265" s="19" t="s">
        <v>84</v>
      </c>
      <c r="BK265" s="231">
        <f>ROUND(P265*H265,2)</f>
        <v>0</v>
      </c>
      <c r="BL265" s="19" t="s">
        <v>218</v>
      </c>
      <c r="BM265" s="230" t="s">
        <v>4441</v>
      </c>
    </row>
    <row r="266" s="2" customFormat="1">
      <c r="A266" s="40"/>
      <c r="B266" s="41"/>
      <c r="C266" s="42"/>
      <c r="D266" s="232" t="s">
        <v>220</v>
      </c>
      <c r="E266" s="42"/>
      <c r="F266" s="233" t="s">
        <v>4442</v>
      </c>
      <c r="G266" s="42"/>
      <c r="H266" s="42"/>
      <c r="I266" s="234"/>
      <c r="J266" s="234"/>
      <c r="K266" s="42"/>
      <c r="L266" s="42"/>
      <c r="M266" s="46"/>
      <c r="N266" s="235"/>
      <c r="O266" s="236"/>
      <c r="P266" s="86"/>
      <c r="Q266" s="86"/>
      <c r="R266" s="86"/>
      <c r="S266" s="86"/>
      <c r="T266" s="86"/>
      <c r="U266" s="86"/>
      <c r="V266" s="86"/>
      <c r="W266" s="86"/>
      <c r="X266" s="87"/>
      <c r="Y266" s="40"/>
      <c r="Z266" s="40"/>
      <c r="AA266" s="40"/>
      <c r="AB266" s="40"/>
      <c r="AC266" s="40"/>
      <c r="AD266" s="40"/>
      <c r="AE266" s="40"/>
      <c r="AT266" s="19" t="s">
        <v>220</v>
      </c>
      <c r="AU266" s="19" t="s">
        <v>86</v>
      </c>
    </row>
    <row r="267" s="2" customFormat="1" ht="24.15" customHeight="1">
      <c r="A267" s="40"/>
      <c r="B267" s="41"/>
      <c r="C267" s="218" t="s">
        <v>451</v>
      </c>
      <c r="D267" s="218" t="s">
        <v>213</v>
      </c>
      <c r="E267" s="219" t="s">
        <v>408</v>
      </c>
      <c r="F267" s="220" t="s">
        <v>409</v>
      </c>
      <c r="G267" s="221" t="s">
        <v>249</v>
      </c>
      <c r="H267" s="222">
        <v>347.60599999999999</v>
      </c>
      <c r="I267" s="223"/>
      <c r="J267" s="223"/>
      <c r="K267" s="224">
        <f>ROUND(P267*H267,2)</f>
        <v>0</v>
      </c>
      <c r="L267" s="220" t="s">
        <v>217</v>
      </c>
      <c r="M267" s="46"/>
      <c r="N267" s="225" t="s">
        <v>22</v>
      </c>
      <c r="O267" s="226" t="s">
        <v>46</v>
      </c>
      <c r="P267" s="227">
        <f>I267+J267</f>
        <v>0</v>
      </c>
      <c r="Q267" s="227">
        <f>ROUND(I267*H267,2)</f>
        <v>0</v>
      </c>
      <c r="R267" s="227">
        <f>ROUND(J267*H267,2)</f>
        <v>0</v>
      </c>
      <c r="S267" s="86"/>
      <c r="T267" s="228">
        <f>S267*H267</f>
        <v>0</v>
      </c>
      <c r="U267" s="228">
        <v>0</v>
      </c>
      <c r="V267" s="228">
        <f>U267*H267</f>
        <v>0</v>
      </c>
      <c r="W267" s="228">
        <v>0</v>
      </c>
      <c r="X267" s="229">
        <f>W267*H267</f>
        <v>0</v>
      </c>
      <c r="Y267" s="40"/>
      <c r="Z267" s="40"/>
      <c r="AA267" s="40"/>
      <c r="AB267" s="40"/>
      <c r="AC267" s="40"/>
      <c r="AD267" s="40"/>
      <c r="AE267" s="40"/>
      <c r="AR267" s="230" t="s">
        <v>218</v>
      </c>
      <c r="AT267" s="230" t="s">
        <v>213</v>
      </c>
      <c r="AU267" s="230" t="s">
        <v>86</v>
      </c>
      <c r="AY267" s="19" t="s">
        <v>211</v>
      </c>
      <c r="BE267" s="231">
        <f>IF(O267="základní",K267,0)</f>
        <v>0</v>
      </c>
      <c r="BF267" s="231">
        <f>IF(O267="snížená",K267,0)</f>
        <v>0</v>
      </c>
      <c r="BG267" s="231">
        <f>IF(O267="zákl. přenesená",K267,0)</f>
        <v>0</v>
      </c>
      <c r="BH267" s="231">
        <f>IF(O267="sníž. přenesená",K267,0)</f>
        <v>0</v>
      </c>
      <c r="BI267" s="231">
        <f>IF(O267="nulová",K267,0)</f>
        <v>0</v>
      </c>
      <c r="BJ267" s="19" t="s">
        <v>84</v>
      </c>
      <c r="BK267" s="231">
        <f>ROUND(P267*H267,2)</f>
        <v>0</v>
      </c>
      <c r="BL267" s="19" t="s">
        <v>218</v>
      </c>
      <c r="BM267" s="230" t="s">
        <v>4443</v>
      </c>
    </row>
    <row r="268" s="2" customFormat="1">
      <c r="A268" s="40"/>
      <c r="B268" s="41"/>
      <c r="C268" s="42"/>
      <c r="D268" s="232" t="s">
        <v>220</v>
      </c>
      <c r="E268" s="42"/>
      <c r="F268" s="233" t="s">
        <v>411</v>
      </c>
      <c r="G268" s="42"/>
      <c r="H268" s="42"/>
      <c r="I268" s="234"/>
      <c r="J268" s="234"/>
      <c r="K268" s="42"/>
      <c r="L268" s="42"/>
      <c r="M268" s="46"/>
      <c r="N268" s="235"/>
      <c r="O268" s="236"/>
      <c r="P268" s="86"/>
      <c r="Q268" s="86"/>
      <c r="R268" s="86"/>
      <c r="S268" s="86"/>
      <c r="T268" s="86"/>
      <c r="U268" s="86"/>
      <c r="V268" s="86"/>
      <c r="W268" s="86"/>
      <c r="X268" s="87"/>
      <c r="Y268" s="40"/>
      <c r="Z268" s="40"/>
      <c r="AA268" s="40"/>
      <c r="AB268" s="40"/>
      <c r="AC268" s="40"/>
      <c r="AD268" s="40"/>
      <c r="AE268" s="40"/>
      <c r="AT268" s="19" t="s">
        <v>220</v>
      </c>
      <c r="AU268" s="19" t="s">
        <v>86</v>
      </c>
    </row>
    <row r="269" s="13" customFormat="1">
      <c r="A269" s="13"/>
      <c r="B269" s="237"/>
      <c r="C269" s="238"/>
      <c r="D269" s="232" t="s">
        <v>222</v>
      </c>
      <c r="E269" s="239" t="s">
        <v>22</v>
      </c>
      <c r="F269" s="240" t="s">
        <v>4444</v>
      </c>
      <c r="G269" s="238"/>
      <c r="H269" s="241">
        <v>347.60599999999999</v>
      </c>
      <c r="I269" s="242"/>
      <c r="J269" s="242"/>
      <c r="K269" s="238"/>
      <c r="L269" s="238"/>
      <c r="M269" s="243"/>
      <c r="N269" s="244"/>
      <c r="O269" s="245"/>
      <c r="P269" s="245"/>
      <c r="Q269" s="245"/>
      <c r="R269" s="245"/>
      <c r="S269" s="245"/>
      <c r="T269" s="245"/>
      <c r="U269" s="245"/>
      <c r="V269" s="245"/>
      <c r="W269" s="245"/>
      <c r="X269" s="246"/>
      <c r="Y269" s="13"/>
      <c r="Z269" s="13"/>
      <c r="AA269" s="13"/>
      <c r="AB269" s="13"/>
      <c r="AC269" s="13"/>
      <c r="AD269" s="13"/>
      <c r="AE269" s="13"/>
      <c r="AT269" s="247" t="s">
        <v>222</v>
      </c>
      <c r="AU269" s="247" t="s">
        <v>86</v>
      </c>
      <c r="AV269" s="13" t="s">
        <v>86</v>
      </c>
      <c r="AW269" s="13" t="s">
        <v>5</v>
      </c>
      <c r="AX269" s="13" t="s">
        <v>84</v>
      </c>
      <c r="AY269" s="247" t="s">
        <v>211</v>
      </c>
    </row>
    <row r="270" s="2" customFormat="1" ht="24.15" customHeight="1">
      <c r="A270" s="40"/>
      <c r="B270" s="41"/>
      <c r="C270" s="218" t="s">
        <v>457</v>
      </c>
      <c r="D270" s="218" t="s">
        <v>213</v>
      </c>
      <c r="E270" s="219" t="s">
        <v>414</v>
      </c>
      <c r="F270" s="220" t="s">
        <v>415</v>
      </c>
      <c r="G270" s="221" t="s">
        <v>249</v>
      </c>
      <c r="H270" s="222">
        <v>24.829000000000001</v>
      </c>
      <c r="I270" s="223"/>
      <c r="J270" s="223"/>
      <c r="K270" s="224">
        <f>ROUND(P270*H270,2)</f>
        <v>0</v>
      </c>
      <c r="L270" s="220" t="s">
        <v>217</v>
      </c>
      <c r="M270" s="46"/>
      <c r="N270" s="225" t="s">
        <v>22</v>
      </c>
      <c r="O270" s="226" t="s">
        <v>46</v>
      </c>
      <c r="P270" s="227">
        <f>I270+J270</f>
        <v>0</v>
      </c>
      <c r="Q270" s="227">
        <f>ROUND(I270*H270,2)</f>
        <v>0</v>
      </c>
      <c r="R270" s="227">
        <f>ROUND(J270*H270,2)</f>
        <v>0</v>
      </c>
      <c r="S270" s="86"/>
      <c r="T270" s="228">
        <f>S270*H270</f>
        <v>0</v>
      </c>
      <c r="U270" s="228">
        <v>0</v>
      </c>
      <c r="V270" s="228">
        <f>U270*H270</f>
        <v>0</v>
      </c>
      <c r="W270" s="228">
        <v>0</v>
      </c>
      <c r="X270" s="229">
        <f>W270*H270</f>
        <v>0</v>
      </c>
      <c r="Y270" s="40"/>
      <c r="Z270" s="40"/>
      <c r="AA270" s="40"/>
      <c r="AB270" s="40"/>
      <c r="AC270" s="40"/>
      <c r="AD270" s="40"/>
      <c r="AE270" s="40"/>
      <c r="AR270" s="230" t="s">
        <v>218</v>
      </c>
      <c r="AT270" s="230" t="s">
        <v>213</v>
      </c>
      <c r="AU270" s="230" t="s">
        <v>86</v>
      </c>
      <c r="AY270" s="19" t="s">
        <v>211</v>
      </c>
      <c r="BE270" s="231">
        <f>IF(O270="základní",K270,0)</f>
        <v>0</v>
      </c>
      <c r="BF270" s="231">
        <f>IF(O270="snížená",K270,0)</f>
        <v>0</v>
      </c>
      <c r="BG270" s="231">
        <f>IF(O270="zákl. přenesená",K270,0)</f>
        <v>0</v>
      </c>
      <c r="BH270" s="231">
        <f>IF(O270="sníž. přenesená",K270,0)</f>
        <v>0</v>
      </c>
      <c r="BI270" s="231">
        <f>IF(O270="nulová",K270,0)</f>
        <v>0</v>
      </c>
      <c r="BJ270" s="19" t="s">
        <v>84</v>
      </c>
      <c r="BK270" s="231">
        <f>ROUND(P270*H270,2)</f>
        <v>0</v>
      </c>
      <c r="BL270" s="19" t="s">
        <v>218</v>
      </c>
      <c r="BM270" s="230" t="s">
        <v>4445</v>
      </c>
    </row>
    <row r="271" s="2" customFormat="1">
      <c r="A271" s="40"/>
      <c r="B271" s="41"/>
      <c r="C271" s="42"/>
      <c r="D271" s="232" t="s">
        <v>220</v>
      </c>
      <c r="E271" s="42"/>
      <c r="F271" s="233" t="s">
        <v>417</v>
      </c>
      <c r="G271" s="42"/>
      <c r="H271" s="42"/>
      <c r="I271" s="234"/>
      <c r="J271" s="234"/>
      <c r="K271" s="42"/>
      <c r="L271" s="42"/>
      <c r="M271" s="46"/>
      <c r="N271" s="235"/>
      <c r="O271" s="236"/>
      <c r="P271" s="86"/>
      <c r="Q271" s="86"/>
      <c r="R271" s="86"/>
      <c r="S271" s="86"/>
      <c r="T271" s="86"/>
      <c r="U271" s="86"/>
      <c r="V271" s="86"/>
      <c r="W271" s="86"/>
      <c r="X271" s="87"/>
      <c r="Y271" s="40"/>
      <c r="Z271" s="40"/>
      <c r="AA271" s="40"/>
      <c r="AB271" s="40"/>
      <c r="AC271" s="40"/>
      <c r="AD271" s="40"/>
      <c r="AE271" s="40"/>
      <c r="AT271" s="19" t="s">
        <v>220</v>
      </c>
      <c r="AU271" s="19" t="s">
        <v>86</v>
      </c>
    </row>
    <row r="272" s="2" customFormat="1">
      <c r="A272" s="40"/>
      <c r="B272" s="41"/>
      <c r="C272" s="218" t="s">
        <v>462</v>
      </c>
      <c r="D272" s="218" t="s">
        <v>213</v>
      </c>
      <c r="E272" s="219" t="s">
        <v>4446</v>
      </c>
      <c r="F272" s="220" t="s">
        <v>4447</v>
      </c>
      <c r="G272" s="221" t="s">
        <v>249</v>
      </c>
      <c r="H272" s="222">
        <v>2.9159999999999999</v>
      </c>
      <c r="I272" s="223"/>
      <c r="J272" s="223"/>
      <c r="K272" s="224">
        <f>ROUND(P272*H272,2)</f>
        <v>0</v>
      </c>
      <c r="L272" s="220" t="s">
        <v>217</v>
      </c>
      <c r="M272" s="46"/>
      <c r="N272" s="225" t="s">
        <v>22</v>
      </c>
      <c r="O272" s="226" t="s">
        <v>46</v>
      </c>
      <c r="P272" s="227">
        <f>I272+J272</f>
        <v>0</v>
      </c>
      <c r="Q272" s="227">
        <f>ROUND(I272*H272,2)</f>
        <v>0</v>
      </c>
      <c r="R272" s="227">
        <f>ROUND(J272*H272,2)</f>
        <v>0</v>
      </c>
      <c r="S272" s="86"/>
      <c r="T272" s="228">
        <f>S272*H272</f>
        <v>0</v>
      </c>
      <c r="U272" s="228">
        <v>0</v>
      </c>
      <c r="V272" s="228">
        <f>U272*H272</f>
        <v>0</v>
      </c>
      <c r="W272" s="228">
        <v>0</v>
      </c>
      <c r="X272" s="229">
        <f>W272*H272</f>
        <v>0</v>
      </c>
      <c r="Y272" s="40"/>
      <c r="Z272" s="40"/>
      <c r="AA272" s="40"/>
      <c r="AB272" s="40"/>
      <c r="AC272" s="40"/>
      <c r="AD272" s="40"/>
      <c r="AE272" s="40"/>
      <c r="AR272" s="230" t="s">
        <v>218</v>
      </c>
      <c r="AT272" s="230" t="s">
        <v>213</v>
      </c>
      <c r="AU272" s="230" t="s">
        <v>86</v>
      </c>
      <c r="AY272" s="19" t="s">
        <v>211</v>
      </c>
      <c r="BE272" s="231">
        <f>IF(O272="základní",K272,0)</f>
        <v>0</v>
      </c>
      <c r="BF272" s="231">
        <f>IF(O272="snížená",K272,0)</f>
        <v>0</v>
      </c>
      <c r="BG272" s="231">
        <f>IF(O272="zákl. přenesená",K272,0)</f>
        <v>0</v>
      </c>
      <c r="BH272" s="231">
        <f>IF(O272="sníž. přenesená",K272,0)</f>
        <v>0</v>
      </c>
      <c r="BI272" s="231">
        <f>IF(O272="nulová",K272,0)</f>
        <v>0</v>
      </c>
      <c r="BJ272" s="19" t="s">
        <v>84</v>
      </c>
      <c r="BK272" s="231">
        <f>ROUND(P272*H272,2)</f>
        <v>0</v>
      </c>
      <c r="BL272" s="19" t="s">
        <v>218</v>
      </c>
      <c r="BM272" s="230" t="s">
        <v>4448</v>
      </c>
    </row>
    <row r="273" s="2" customFormat="1">
      <c r="A273" s="40"/>
      <c r="B273" s="41"/>
      <c r="C273" s="42"/>
      <c r="D273" s="232" t="s">
        <v>220</v>
      </c>
      <c r="E273" s="42"/>
      <c r="F273" s="233" t="s">
        <v>4449</v>
      </c>
      <c r="G273" s="42"/>
      <c r="H273" s="42"/>
      <c r="I273" s="234"/>
      <c r="J273" s="234"/>
      <c r="K273" s="42"/>
      <c r="L273" s="42"/>
      <c r="M273" s="46"/>
      <c r="N273" s="235"/>
      <c r="O273" s="236"/>
      <c r="P273" s="86"/>
      <c r="Q273" s="86"/>
      <c r="R273" s="86"/>
      <c r="S273" s="86"/>
      <c r="T273" s="86"/>
      <c r="U273" s="86"/>
      <c r="V273" s="86"/>
      <c r="W273" s="86"/>
      <c r="X273" s="87"/>
      <c r="Y273" s="40"/>
      <c r="Z273" s="40"/>
      <c r="AA273" s="40"/>
      <c r="AB273" s="40"/>
      <c r="AC273" s="40"/>
      <c r="AD273" s="40"/>
      <c r="AE273" s="40"/>
      <c r="AT273" s="19" t="s">
        <v>220</v>
      </c>
      <c r="AU273" s="19" t="s">
        <v>86</v>
      </c>
    </row>
    <row r="274" s="13" customFormat="1">
      <c r="A274" s="13"/>
      <c r="B274" s="237"/>
      <c r="C274" s="238"/>
      <c r="D274" s="232" t="s">
        <v>222</v>
      </c>
      <c r="E274" s="239" t="s">
        <v>22</v>
      </c>
      <c r="F274" s="240" t="s">
        <v>4450</v>
      </c>
      <c r="G274" s="238"/>
      <c r="H274" s="241">
        <v>2.9159999999999999</v>
      </c>
      <c r="I274" s="242"/>
      <c r="J274" s="242"/>
      <c r="K274" s="238"/>
      <c r="L274" s="238"/>
      <c r="M274" s="243"/>
      <c r="N274" s="244"/>
      <c r="O274" s="245"/>
      <c r="P274" s="245"/>
      <c r="Q274" s="245"/>
      <c r="R274" s="245"/>
      <c r="S274" s="245"/>
      <c r="T274" s="245"/>
      <c r="U274" s="245"/>
      <c r="V274" s="245"/>
      <c r="W274" s="245"/>
      <c r="X274" s="246"/>
      <c r="Y274" s="13"/>
      <c r="Z274" s="13"/>
      <c r="AA274" s="13"/>
      <c r="AB274" s="13"/>
      <c r="AC274" s="13"/>
      <c r="AD274" s="13"/>
      <c r="AE274" s="13"/>
      <c r="AT274" s="247" t="s">
        <v>222</v>
      </c>
      <c r="AU274" s="247" t="s">
        <v>86</v>
      </c>
      <c r="AV274" s="13" t="s">
        <v>86</v>
      </c>
      <c r="AW274" s="13" t="s">
        <v>5</v>
      </c>
      <c r="AX274" s="13" t="s">
        <v>84</v>
      </c>
      <c r="AY274" s="247" t="s">
        <v>211</v>
      </c>
    </row>
    <row r="275" s="2" customFormat="1">
      <c r="A275" s="40"/>
      <c r="B275" s="41"/>
      <c r="C275" s="218" t="s">
        <v>467</v>
      </c>
      <c r="D275" s="218" t="s">
        <v>213</v>
      </c>
      <c r="E275" s="219" t="s">
        <v>1136</v>
      </c>
      <c r="F275" s="220" t="s">
        <v>1137</v>
      </c>
      <c r="G275" s="221" t="s">
        <v>249</v>
      </c>
      <c r="H275" s="222">
        <v>12.442</v>
      </c>
      <c r="I275" s="223"/>
      <c r="J275" s="223"/>
      <c r="K275" s="224">
        <f>ROUND(P275*H275,2)</f>
        <v>0</v>
      </c>
      <c r="L275" s="220" t="s">
        <v>217</v>
      </c>
      <c r="M275" s="46"/>
      <c r="N275" s="225" t="s">
        <v>22</v>
      </c>
      <c r="O275" s="226" t="s">
        <v>46</v>
      </c>
      <c r="P275" s="227">
        <f>I275+J275</f>
        <v>0</v>
      </c>
      <c r="Q275" s="227">
        <f>ROUND(I275*H275,2)</f>
        <v>0</v>
      </c>
      <c r="R275" s="227">
        <f>ROUND(J275*H275,2)</f>
        <v>0</v>
      </c>
      <c r="S275" s="86"/>
      <c r="T275" s="228">
        <f>S275*H275</f>
        <v>0</v>
      </c>
      <c r="U275" s="228">
        <v>0</v>
      </c>
      <c r="V275" s="228">
        <f>U275*H275</f>
        <v>0</v>
      </c>
      <c r="W275" s="228">
        <v>0</v>
      </c>
      <c r="X275" s="229">
        <f>W275*H275</f>
        <v>0</v>
      </c>
      <c r="Y275" s="40"/>
      <c r="Z275" s="40"/>
      <c r="AA275" s="40"/>
      <c r="AB275" s="40"/>
      <c r="AC275" s="40"/>
      <c r="AD275" s="40"/>
      <c r="AE275" s="40"/>
      <c r="AR275" s="230" t="s">
        <v>218</v>
      </c>
      <c r="AT275" s="230" t="s">
        <v>213</v>
      </c>
      <c r="AU275" s="230" t="s">
        <v>86</v>
      </c>
      <c r="AY275" s="19" t="s">
        <v>211</v>
      </c>
      <c r="BE275" s="231">
        <f>IF(O275="základní",K275,0)</f>
        <v>0</v>
      </c>
      <c r="BF275" s="231">
        <f>IF(O275="snížená",K275,0)</f>
        <v>0</v>
      </c>
      <c r="BG275" s="231">
        <f>IF(O275="zákl. přenesená",K275,0)</f>
        <v>0</v>
      </c>
      <c r="BH275" s="231">
        <f>IF(O275="sníž. přenesená",K275,0)</f>
        <v>0</v>
      </c>
      <c r="BI275" s="231">
        <f>IF(O275="nulová",K275,0)</f>
        <v>0</v>
      </c>
      <c r="BJ275" s="19" t="s">
        <v>84</v>
      </c>
      <c r="BK275" s="231">
        <f>ROUND(P275*H275,2)</f>
        <v>0</v>
      </c>
      <c r="BL275" s="19" t="s">
        <v>218</v>
      </c>
      <c r="BM275" s="230" t="s">
        <v>4451</v>
      </c>
    </row>
    <row r="276" s="2" customFormat="1">
      <c r="A276" s="40"/>
      <c r="B276" s="41"/>
      <c r="C276" s="42"/>
      <c r="D276" s="232" t="s">
        <v>220</v>
      </c>
      <c r="E276" s="42"/>
      <c r="F276" s="233" t="s">
        <v>1139</v>
      </c>
      <c r="G276" s="42"/>
      <c r="H276" s="42"/>
      <c r="I276" s="234"/>
      <c r="J276" s="234"/>
      <c r="K276" s="42"/>
      <c r="L276" s="42"/>
      <c r="M276" s="46"/>
      <c r="N276" s="235"/>
      <c r="O276" s="236"/>
      <c r="P276" s="86"/>
      <c r="Q276" s="86"/>
      <c r="R276" s="86"/>
      <c r="S276" s="86"/>
      <c r="T276" s="86"/>
      <c r="U276" s="86"/>
      <c r="V276" s="86"/>
      <c r="W276" s="86"/>
      <c r="X276" s="87"/>
      <c r="Y276" s="40"/>
      <c r="Z276" s="40"/>
      <c r="AA276" s="40"/>
      <c r="AB276" s="40"/>
      <c r="AC276" s="40"/>
      <c r="AD276" s="40"/>
      <c r="AE276" s="40"/>
      <c r="AT276" s="19" t="s">
        <v>220</v>
      </c>
      <c r="AU276" s="19" t="s">
        <v>86</v>
      </c>
    </row>
    <row r="277" s="13" customFormat="1">
      <c r="A277" s="13"/>
      <c r="B277" s="237"/>
      <c r="C277" s="238"/>
      <c r="D277" s="232" t="s">
        <v>222</v>
      </c>
      <c r="E277" s="239" t="s">
        <v>22</v>
      </c>
      <c r="F277" s="240" t="s">
        <v>4452</v>
      </c>
      <c r="G277" s="238"/>
      <c r="H277" s="241">
        <v>12.442</v>
      </c>
      <c r="I277" s="242"/>
      <c r="J277" s="242"/>
      <c r="K277" s="238"/>
      <c r="L277" s="238"/>
      <c r="M277" s="243"/>
      <c r="N277" s="244"/>
      <c r="O277" s="245"/>
      <c r="P277" s="245"/>
      <c r="Q277" s="245"/>
      <c r="R277" s="245"/>
      <c r="S277" s="245"/>
      <c r="T277" s="245"/>
      <c r="U277" s="245"/>
      <c r="V277" s="245"/>
      <c r="W277" s="245"/>
      <c r="X277" s="246"/>
      <c r="Y277" s="13"/>
      <c r="Z277" s="13"/>
      <c r="AA277" s="13"/>
      <c r="AB277" s="13"/>
      <c r="AC277" s="13"/>
      <c r="AD277" s="13"/>
      <c r="AE277" s="13"/>
      <c r="AT277" s="247" t="s">
        <v>222</v>
      </c>
      <c r="AU277" s="247" t="s">
        <v>86</v>
      </c>
      <c r="AV277" s="13" t="s">
        <v>86</v>
      </c>
      <c r="AW277" s="13" t="s">
        <v>5</v>
      </c>
      <c r="AX277" s="13" t="s">
        <v>84</v>
      </c>
      <c r="AY277" s="247" t="s">
        <v>211</v>
      </c>
    </row>
    <row r="278" s="2" customFormat="1">
      <c r="A278" s="40"/>
      <c r="B278" s="41"/>
      <c r="C278" s="218" t="s">
        <v>469</v>
      </c>
      <c r="D278" s="218" t="s">
        <v>213</v>
      </c>
      <c r="E278" s="219" t="s">
        <v>2018</v>
      </c>
      <c r="F278" s="220" t="s">
        <v>2019</v>
      </c>
      <c r="G278" s="221" t="s">
        <v>249</v>
      </c>
      <c r="H278" s="222">
        <v>7.1459999999999999</v>
      </c>
      <c r="I278" s="223"/>
      <c r="J278" s="223"/>
      <c r="K278" s="224">
        <f>ROUND(P278*H278,2)</f>
        <v>0</v>
      </c>
      <c r="L278" s="220" t="s">
        <v>217</v>
      </c>
      <c r="M278" s="46"/>
      <c r="N278" s="225" t="s">
        <v>22</v>
      </c>
      <c r="O278" s="226" t="s">
        <v>46</v>
      </c>
      <c r="P278" s="227">
        <f>I278+J278</f>
        <v>0</v>
      </c>
      <c r="Q278" s="227">
        <f>ROUND(I278*H278,2)</f>
        <v>0</v>
      </c>
      <c r="R278" s="227">
        <f>ROUND(J278*H278,2)</f>
        <v>0</v>
      </c>
      <c r="S278" s="86"/>
      <c r="T278" s="228">
        <f>S278*H278</f>
        <v>0</v>
      </c>
      <c r="U278" s="228">
        <v>0</v>
      </c>
      <c r="V278" s="228">
        <f>U278*H278</f>
        <v>0</v>
      </c>
      <c r="W278" s="228">
        <v>0</v>
      </c>
      <c r="X278" s="229">
        <f>W278*H278</f>
        <v>0</v>
      </c>
      <c r="Y278" s="40"/>
      <c r="Z278" s="40"/>
      <c r="AA278" s="40"/>
      <c r="AB278" s="40"/>
      <c r="AC278" s="40"/>
      <c r="AD278" s="40"/>
      <c r="AE278" s="40"/>
      <c r="AR278" s="230" t="s">
        <v>218</v>
      </c>
      <c r="AT278" s="230" t="s">
        <v>213</v>
      </c>
      <c r="AU278" s="230" t="s">
        <v>86</v>
      </c>
      <c r="AY278" s="19" t="s">
        <v>211</v>
      </c>
      <c r="BE278" s="231">
        <f>IF(O278="základní",K278,0)</f>
        <v>0</v>
      </c>
      <c r="BF278" s="231">
        <f>IF(O278="snížená",K278,0)</f>
        <v>0</v>
      </c>
      <c r="BG278" s="231">
        <f>IF(O278="zákl. přenesená",K278,0)</f>
        <v>0</v>
      </c>
      <c r="BH278" s="231">
        <f>IF(O278="sníž. přenesená",K278,0)</f>
        <v>0</v>
      </c>
      <c r="BI278" s="231">
        <f>IF(O278="nulová",K278,0)</f>
        <v>0</v>
      </c>
      <c r="BJ278" s="19" t="s">
        <v>84</v>
      </c>
      <c r="BK278" s="231">
        <f>ROUND(P278*H278,2)</f>
        <v>0</v>
      </c>
      <c r="BL278" s="19" t="s">
        <v>218</v>
      </c>
      <c r="BM278" s="230" t="s">
        <v>4453</v>
      </c>
    </row>
    <row r="279" s="2" customFormat="1">
      <c r="A279" s="40"/>
      <c r="B279" s="41"/>
      <c r="C279" s="42"/>
      <c r="D279" s="232" t="s">
        <v>220</v>
      </c>
      <c r="E279" s="42"/>
      <c r="F279" s="233" t="s">
        <v>2021</v>
      </c>
      <c r="G279" s="42"/>
      <c r="H279" s="42"/>
      <c r="I279" s="234"/>
      <c r="J279" s="234"/>
      <c r="K279" s="42"/>
      <c r="L279" s="42"/>
      <c r="M279" s="46"/>
      <c r="N279" s="235"/>
      <c r="O279" s="236"/>
      <c r="P279" s="86"/>
      <c r="Q279" s="86"/>
      <c r="R279" s="86"/>
      <c r="S279" s="86"/>
      <c r="T279" s="86"/>
      <c r="U279" s="86"/>
      <c r="V279" s="86"/>
      <c r="W279" s="86"/>
      <c r="X279" s="87"/>
      <c r="Y279" s="40"/>
      <c r="Z279" s="40"/>
      <c r="AA279" s="40"/>
      <c r="AB279" s="40"/>
      <c r="AC279" s="40"/>
      <c r="AD279" s="40"/>
      <c r="AE279" s="40"/>
      <c r="AT279" s="19" t="s">
        <v>220</v>
      </c>
      <c r="AU279" s="19" t="s">
        <v>86</v>
      </c>
    </row>
    <row r="280" s="13" customFormat="1">
      <c r="A280" s="13"/>
      <c r="B280" s="237"/>
      <c r="C280" s="238"/>
      <c r="D280" s="232" t="s">
        <v>222</v>
      </c>
      <c r="E280" s="239" t="s">
        <v>22</v>
      </c>
      <c r="F280" s="240" t="s">
        <v>4454</v>
      </c>
      <c r="G280" s="238"/>
      <c r="H280" s="241">
        <v>7.1459999999999999</v>
      </c>
      <c r="I280" s="242"/>
      <c r="J280" s="242"/>
      <c r="K280" s="238"/>
      <c r="L280" s="238"/>
      <c r="M280" s="243"/>
      <c r="N280" s="244"/>
      <c r="O280" s="245"/>
      <c r="P280" s="245"/>
      <c r="Q280" s="245"/>
      <c r="R280" s="245"/>
      <c r="S280" s="245"/>
      <c r="T280" s="245"/>
      <c r="U280" s="245"/>
      <c r="V280" s="245"/>
      <c r="W280" s="245"/>
      <c r="X280" s="246"/>
      <c r="Y280" s="13"/>
      <c r="Z280" s="13"/>
      <c r="AA280" s="13"/>
      <c r="AB280" s="13"/>
      <c r="AC280" s="13"/>
      <c r="AD280" s="13"/>
      <c r="AE280" s="13"/>
      <c r="AT280" s="247" t="s">
        <v>222</v>
      </c>
      <c r="AU280" s="247" t="s">
        <v>86</v>
      </c>
      <c r="AV280" s="13" t="s">
        <v>86</v>
      </c>
      <c r="AW280" s="13" t="s">
        <v>5</v>
      </c>
      <c r="AX280" s="13" t="s">
        <v>84</v>
      </c>
      <c r="AY280" s="247" t="s">
        <v>211</v>
      </c>
    </row>
    <row r="281" s="2" customFormat="1">
      <c r="A281" s="40"/>
      <c r="B281" s="41"/>
      <c r="C281" s="218" t="s">
        <v>472</v>
      </c>
      <c r="D281" s="218" t="s">
        <v>213</v>
      </c>
      <c r="E281" s="219" t="s">
        <v>424</v>
      </c>
      <c r="F281" s="220" t="s">
        <v>425</v>
      </c>
      <c r="G281" s="221" t="s">
        <v>249</v>
      </c>
      <c r="H281" s="222">
        <v>1.456</v>
      </c>
      <c r="I281" s="223"/>
      <c r="J281" s="223"/>
      <c r="K281" s="224">
        <f>ROUND(P281*H281,2)</f>
        <v>0</v>
      </c>
      <c r="L281" s="220" t="s">
        <v>217</v>
      </c>
      <c r="M281" s="46"/>
      <c r="N281" s="225" t="s">
        <v>22</v>
      </c>
      <c r="O281" s="226" t="s">
        <v>46</v>
      </c>
      <c r="P281" s="227">
        <f>I281+J281</f>
        <v>0</v>
      </c>
      <c r="Q281" s="227">
        <f>ROUND(I281*H281,2)</f>
        <v>0</v>
      </c>
      <c r="R281" s="227">
        <f>ROUND(J281*H281,2)</f>
        <v>0</v>
      </c>
      <c r="S281" s="86"/>
      <c r="T281" s="228">
        <f>S281*H281</f>
        <v>0</v>
      </c>
      <c r="U281" s="228">
        <v>0</v>
      </c>
      <c r="V281" s="228">
        <f>U281*H281</f>
        <v>0</v>
      </c>
      <c r="W281" s="228">
        <v>0</v>
      </c>
      <c r="X281" s="229">
        <f>W281*H281</f>
        <v>0</v>
      </c>
      <c r="Y281" s="40"/>
      <c r="Z281" s="40"/>
      <c r="AA281" s="40"/>
      <c r="AB281" s="40"/>
      <c r="AC281" s="40"/>
      <c r="AD281" s="40"/>
      <c r="AE281" s="40"/>
      <c r="AR281" s="230" t="s">
        <v>218</v>
      </c>
      <c r="AT281" s="230" t="s">
        <v>213</v>
      </c>
      <c r="AU281" s="230" t="s">
        <v>86</v>
      </c>
      <c r="AY281" s="19" t="s">
        <v>211</v>
      </c>
      <c r="BE281" s="231">
        <f>IF(O281="základní",K281,0)</f>
        <v>0</v>
      </c>
      <c r="BF281" s="231">
        <f>IF(O281="snížená",K281,0)</f>
        <v>0</v>
      </c>
      <c r="BG281" s="231">
        <f>IF(O281="zákl. přenesená",K281,0)</f>
        <v>0</v>
      </c>
      <c r="BH281" s="231">
        <f>IF(O281="sníž. přenesená",K281,0)</f>
        <v>0</v>
      </c>
      <c r="BI281" s="231">
        <f>IF(O281="nulová",K281,0)</f>
        <v>0</v>
      </c>
      <c r="BJ281" s="19" t="s">
        <v>84</v>
      </c>
      <c r="BK281" s="231">
        <f>ROUND(P281*H281,2)</f>
        <v>0</v>
      </c>
      <c r="BL281" s="19" t="s">
        <v>218</v>
      </c>
      <c r="BM281" s="230" t="s">
        <v>4455</v>
      </c>
    </row>
    <row r="282" s="2" customFormat="1">
      <c r="A282" s="40"/>
      <c r="B282" s="41"/>
      <c r="C282" s="42"/>
      <c r="D282" s="232" t="s">
        <v>220</v>
      </c>
      <c r="E282" s="42"/>
      <c r="F282" s="233" t="s">
        <v>427</v>
      </c>
      <c r="G282" s="42"/>
      <c r="H282" s="42"/>
      <c r="I282" s="234"/>
      <c r="J282" s="234"/>
      <c r="K282" s="42"/>
      <c r="L282" s="42"/>
      <c r="M282" s="46"/>
      <c r="N282" s="235"/>
      <c r="O282" s="236"/>
      <c r="P282" s="86"/>
      <c r="Q282" s="86"/>
      <c r="R282" s="86"/>
      <c r="S282" s="86"/>
      <c r="T282" s="86"/>
      <c r="U282" s="86"/>
      <c r="V282" s="86"/>
      <c r="W282" s="86"/>
      <c r="X282" s="87"/>
      <c r="Y282" s="40"/>
      <c r="Z282" s="40"/>
      <c r="AA282" s="40"/>
      <c r="AB282" s="40"/>
      <c r="AC282" s="40"/>
      <c r="AD282" s="40"/>
      <c r="AE282" s="40"/>
      <c r="AT282" s="19" t="s">
        <v>220</v>
      </c>
      <c r="AU282" s="19" t="s">
        <v>86</v>
      </c>
    </row>
    <row r="283" s="13" customFormat="1">
      <c r="A283" s="13"/>
      <c r="B283" s="237"/>
      <c r="C283" s="238"/>
      <c r="D283" s="232" t="s">
        <v>222</v>
      </c>
      <c r="E283" s="239" t="s">
        <v>22</v>
      </c>
      <c r="F283" s="240" t="s">
        <v>4456</v>
      </c>
      <c r="G283" s="238"/>
      <c r="H283" s="241">
        <v>1.456</v>
      </c>
      <c r="I283" s="242"/>
      <c r="J283" s="242"/>
      <c r="K283" s="238"/>
      <c r="L283" s="238"/>
      <c r="M283" s="243"/>
      <c r="N283" s="244"/>
      <c r="O283" s="245"/>
      <c r="P283" s="245"/>
      <c r="Q283" s="245"/>
      <c r="R283" s="245"/>
      <c r="S283" s="245"/>
      <c r="T283" s="245"/>
      <c r="U283" s="245"/>
      <c r="V283" s="245"/>
      <c r="W283" s="245"/>
      <c r="X283" s="246"/>
      <c r="Y283" s="13"/>
      <c r="Z283" s="13"/>
      <c r="AA283" s="13"/>
      <c r="AB283" s="13"/>
      <c r="AC283" s="13"/>
      <c r="AD283" s="13"/>
      <c r="AE283" s="13"/>
      <c r="AT283" s="247" t="s">
        <v>222</v>
      </c>
      <c r="AU283" s="247" t="s">
        <v>86</v>
      </c>
      <c r="AV283" s="13" t="s">
        <v>86</v>
      </c>
      <c r="AW283" s="13" t="s">
        <v>5</v>
      </c>
      <c r="AX283" s="13" t="s">
        <v>84</v>
      </c>
      <c r="AY283" s="247" t="s">
        <v>211</v>
      </c>
    </row>
    <row r="284" s="2" customFormat="1">
      <c r="A284" s="40"/>
      <c r="B284" s="41"/>
      <c r="C284" s="218" t="s">
        <v>477</v>
      </c>
      <c r="D284" s="218" t="s">
        <v>213</v>
      </c>
      <c r="E284" s="219" t="s">
        <v>1144</v>
      </c>
      <c r="F284" s="220" t="s">
        <v>1145</v>
      </c>
      <c r="G284" s="221" t="s">
        <v>249</v>
      </c>
      <c r="H284" s="222">
        <v>0.86899999999999999</v>
      </c>
      <c r="I284" s="223"/>
      <c r="J284" s="223"/>
      <c r="K284" s="224">
        <f>ROUND(P284*H284,2)</f>
        <v>0</v>
      </c>
      <c r="L284" s="220" t="s">
        <v>217</v>
      </c>
      <c r="M284" s="46"/>
      <c r="N284" s="225" t="s">
        <v>22</v>
      </c>
      <c r="O284" s="226" t="s">
        <v>46</v>
      </c>
      <c r="P284" s="227">
        <f>I284+J284</f>
        <v>0</v>
      </c>
      <c r="Q284" s="227">
        <f>ROUND(I284*H284,2)</f>
        <v>0</v>
      </c>
      <c r="R284" s="227">
        <f>ROUND(J284*H284,2)</f>
        <v>0</v>
      </c>
      <c r="S284" s="86"/>
      <c r="T284" s="228">
        <f>S284*H284</f>
        <v>0</v>
      </c>
      <c r="U284" s="228">
        <v>0</v>
      </c>
      <c r="V284" s="228">
        <f>U284*H284</f>
        <v>0</v>
      </c>
      <c r="W284" s="228">
        <v>0</v>
      </c>
      <c r="X284" s="229">
        <f>W284*H284</f>
        <v>0</v>
      </c>
      <c r="Y284" s="40"/>
      <c r="Z284" s="40"/>
      <c r="AA284" s="40"/>
      <c r="AB284" s="40"/>
      <c r="AC284" s="40"/>
      <c r="AD284" s="40"/>
      <c r="AE284" s="40"/>
      <c r="AR284" s="230" t="s">
        <v>218</v>
      </c>
      <c r="AT284" s="230" t="s">
        <v>213</v>
      </c>
      <c r="AU284" s="230" t="s">
        <v>86</v>
      </c>
      <c r="AY284" s="19" t="s">
        <v>211</v>
      </c>
      <c r="BE284" s="231">
        <f>IF(O284="základní",K284,0)</f>
        <v>0</v>
      </c>
      <c r="BF284" s="231">
        <f>IF(O284="snížená",K284,0)</f>
        <v>0</v>
      </c>
      <c r="BG284" s="231">
        <f>IF(O284="zákl. přenesená",K284,0)</f>
        <v>0</v>
      </c>
      <c r="BH284" s="231">
        <f>IF(O284="sníž. přenesená",K284,0)</f>
        <v>0</v>
      </c>
      <c r="BI284" s="231">
        <f>IF(O284="nulová",K284,0)</f>
        <v>0</v>
      </c>
      <c r="BJ284" s="19" t="s">
        <v>84</v>
      </c>
      <c r="BK284" s="231">
        <f>ROUND(P284*H284,2)</f>
        <v>0</v>
      </c>
      <c r="BL284" s="19" t="s">
        <v>218</v>
      </c>
      <c r="BM284" s="230" t="s">
        <v>4457</v>
      </c>
    </row>
    <row r="285" s="2" customFormat="1">
      <c r="A285" s="40"/>
      <c r="B285" s="41"/>
      <c r="C285" s="42"/>
      <c r="D285" s="232" t="s">
        <v>220</v>
      </c>
      <c r="E285" s="42"/>
      <c r="F285" s="233" t="s">
        <v>1147</v>
      </c>
      <c r="G285" s="42"/>
      <c r="H285" s="42"/>
      <c r="I285" s="234"/>
      <c r="J285" s="234"/>
      <c r="K285" s="42"/>
      <c r="L285" s="42"/>
      <c r="M285" s="46"/>
      <c r="N285" s="235"/>
      <c r="O285" s="236"/>
      <c r="P285" s="86"/>
      <c r="Q285" s="86"/>
      <c r="R285" s="86"/>
      <c r="S285" s="86"/>
      <c r="T285" s="86"/>
      <c r="U285" s="86"/>
      <c r="V285" s="86"/>
      <c r="W285" s="86"/>
      <c r="X285" s="87"/>
      <c r="Y285" s="40"/>
      <c r="Z285" s="40"/>
      <c r="AA285" s="40"/>
      <c r="AB285" s="40"/>
      <c r="AC285" s="40"/>
      <c r="AD285" s="40"/>
      <c r="AE285" s="40"/>
      <c r="AT285" s="19" t="s">
        <v>220</v>
      </c>
      <c r="AU285" s="19" t="s">
        <v>86</v>
      </c>
    </row>
    <row r="286" s="12" customFormat="1" ht="22.8" customHeight="1">
      <c r="A286" s="12"/>
      <c r="B286" s="201"/>
      <c r="C286" s="202"/>
      <c r="D286" s="203" t="s">
        <v>76</v>
      </c>
      <c r="E286" s="216" t="s">
        <v>434</v>
      </c>
      <c r="F286" s="216" t="s">
        <v>435</v>
      </c>
      <c r="G286" s="202"/>
      <c r="H286" s="202"/>
      <c r="I286" s="205"/>
      <c r="J286" s="205"/>
      <c r="K286" s="217">
        <f>BK286</f>
        <v>0</v>
      </c>
      <c r="L286" s="202"/>
      <c r="M286" s="207"/>
      <c r="N286" s="208"/>
      <c r="O286" s="209"/>
      <c r="P286" s="209"/>
      <c r="Q286" s="210">
        <f>SUM(Q287:Q288)</f>
        <v>0</v>
      </c>
      <c r="R286" s="210">
        <f>SUM(R287:R288)</f>
        <v>0</v>
      </c>
      <c r="S286" s="209"/>
      <c r="T286" s="211">
        <f>SUM(T287:T288)</f>
        <v>0</v>
      </c>
      <c r="U286" s="209"/>
      <c r="V286" s="211">
        <f>SUM(V287:V288)</f>
        <v>0</v>
      </c>
      <c r="W286" s="209"/>
      <c r="X286" s="212">
        <f>SUM(X287:X288)</f>
        <v>0</v>
      </c>
      <c r="Y286" s="12"/>
      <c r="Z286" s="12"/>
      <c r="AA286" s="12"/>
      <c r="AB286" s="12"/>
      <c r="AC286" s="12"/>
      <c r="AD286" s="12"/>
      <c r="AE286" s="12"/>
      <c r="AR286" s="213" t="s">
        <v>84</v>
      </c>
      <c r="AT286" s="214" t="s">
        <v>76</v>
      </c>
      <c r="AU286" s="214" t="s">
        <v>84</v>
      </c>
      <c r="AY286" s="213" t="s">
        <v>211</v>
      </c>
      <c r="BK286" s="215">
        <f>SUM(BK287:BK288)</f>
        <v>0</v>
      </c>
    </row>
    <row r="287" s="2" customFormat="1" ht="24.15" customHeight="1">
      <c r="A287" s="40"/>
      <c r="B287" s="41"/>
      <c r="C287" s="218" t="s">
        <v>482</v>
      </c>
      <c r="D287" s="218" t="s">
        <v>213</v>
      </c>
      <c r="E287" s="219" t="s">
        <v>3795</v>
      </c>
      <c r="F287" s="220" t="s">
        <v>3796</v>
      </c>
      <c r="G287" s="221" t="s">
        <v>249</v>
      </c>
      <c r="H287" s="222">
        <v>15.772</v>
      </c>
      <c r="I287" s="223"/>
      <c r="J287" s="223"/>
      <c r="K287" s="224">
        <f>ROUND(P287*H287,2)</f>
        <v>0</v>
      </c>
      <c r="L287" s="220" t="s">
        <v>217</v>
      </c>
      <c r="M287" s="46"/>
      <c r="N287" s="225" t="s">
        <v>22</v>
      </c>
      <c r="O287" s="226" t="s">
        <v>46</v>
      </c>
      <c r="P287" s="227">
        <f>I287+J287</f>
        <v>0</v>
      </c>
      <c r="Q287" s="227">
        <f>ROUND(I287*H287,2)</f>
        <v>0</v>
      </c>
      <c r="R287" s="227">
        <f>ROUND(J287*H287,2)</f>
        <v>0</v>
      </c>
      <c r="S287" s="86"/>
      <c r="T287" s="228">
        <f>S287*H287</f>
        <v>0</v>
      </c>
      <c r="U287" s="228">
        <v>0</v>
      </c>
      <c r="V287" s="228">
        <f>U287*H287</f>
        <v>0</v>
      </c>
      <c r="W287" s="228">
        <v>0</v>
      </c>
      <c r="X287" s="229">
        <f>W287*H287</f>
        <v>0</v>
      </c>
      <c r="Y287" s="40"/>
      <c r="Z287" s="40"/>
      <c r="AA287" s="40"/>
      <c r="AB287" s="40"/>
      <c r="AC287" s="40"/>
      <c r="AD287" s="40"/>
      <c r="AE287" s="40"/>
      <c r="AR287" s="230" t="s">
        <v>218</v>
      </c>
      <c r="AT287" s="230" t="s">
        <v>213</v>
      </c>
      <c r="AU287" s="230" t="s">
        <v>86</v>
      </c>
      <c r="AY287" s="19" t="s">
        <v>211</v>
      </c>
      <c r="BE287" s="231">
        <f>IF(O287="základní",K287,0)</f>
        <v>0</v>
      </c>
      <c r="BF287" s="231">
        <f>IF(O287="snížená",K287,0)</f>
        <v>0</v>
      </c>
      <c r="BG287" s="231">
        <f>IF(O287="zákl. přenesená",K287,0)</f>
        <v>0</v>
      </c>
      <c r="BH287" s="231">
        <f>IF(O287="sníž. přenesená",K287,0)</f>
        <v>0</v>
      </c>
      <c r="BI287" s="231">
        <f>IF(O287="nulová",K287,0)</f>
        <v>0</v>
      </c>
      <c r="BJ287" s="19" t="s">
        <v>84</v>
      </c>
      <c r="BK287" s="231">
        <f>ROUND(P287*H287,2)</f>
        <v>0</v>
      </c>
      <c r="BL287" s="19" t="s">
        <v>218</v>
      </c>
      <c r="BM287" s="230" t="s">
        <v>4458</v>
      </c>
    </row>
    <row r="288" s="2" customFormat="1">
      <c r="A288" s="40"/>
      <c r="B288" s="41"/>
      <c r="C288" s="42"/>
      <c r="D288" s="232" t="s">
        <v>220</v>
      </c>
      <c r="E288" s="42"/>
      <c r="F288" s="233" t="s">
        <v>3798</v>
      </c>
      <c r="G288" s="42"/>
      <c r="H288" s="42"/>
      <c r="I288" s="234"/>
      <c r="J288" s="234"/>
      <c r="K288" s="42"/>
      <c r="L288" s="42"/>
      <c r="M288" s="46"/>
      <c r="N288" s="235"/>
      <c r="O288" s="236"/>
      <c r="P288" s="86"/>
      <c r="Q288" s="86"/>
      <c r="R288" s="86"/>
      <c r="S288" s="86"/>
      <c r="T288" s="86"/>
      <c r="U288" s="86"/>
      <c r="V288" s="86"/>
      <c r="W288" s="86"/>
      <c r="X288" s="87"/>
      <c r="Y288" s="40"/>
      <c r="Z288" s="40"/>
      <c r="AA288" s="40"/>
      <c r="AB288" s="40"/>
      <c r="AC288" s="40"/>
      <c r="AD288" s="40"/>
      <c r="AE288" s="40"/>
      <c r="AT288" s="19" t="s">
        <v>220</v>
      </c>
      <c r="AU288" s="19" t="s">
        <v>86</v>
      </c>
    </row>
    <row r="289" s="12" customFormat="1" ht="25.92" customHeight="1">
      <c r="A289" s="12"/>
      <c r="B289" s="201"/>
      <c r="C289" s="202"/>
      <c r="D289" s="203" t="s">
        <v>76</v>
      </c>
      <c r="E289" s="204" t="s">
        <v>441</v>
      </c>
      <c r="F289" s="204" t="s">
        <v>442</v>
      </c>
      <c r="G289" s="202"/>
      <c r="H289" s="202"/>
      <c r="I289" s="205"/>
      <c r="J289" s="205"/>
      <c r="K289" s="206">
        <f>BK289</f>
        <v>0</v>
      </c>
      <c r="L289" s="202"/>
      <c r="M289" s="207"/>
      <c r="N289" s="208"/>
      <c r="O289" s="209"/>
      <c r="P289" s="209"/>
      <c r="Q289" s="210">
        <f>Q290+Q316+Q338+Q355+Q418+Q422+Q449+Q476</f>
        <v>0</v>
      </c>
      <c r="R289" s="210">
        <f>R290+R316+R338+R355+R418+R422+R449+R476</f>
        <v>0</v>
      </c>
      <c r="S289" s="209"/>
      <c r="T289" s="211">
        <f>T290+T316+T338+T355+T418+T422+T449+T476</f>
        <v>0</v>
      </c>
      <c r="U289" s="209"/>
      <c r="V289" s="211">
        <f>V290+V316+V338+V355+V418+V422+V449+V476</f>
        <v>4.0670532930049994</v>
      </c>
      <c r="W289" s="209"/>
      <c r="X289" s="212">
        <f>X290+X316+X338+X355+X418+X422+X449+X476</f>
        <v>4.0370460399999999</v>
      </c>
      <c r="Y289" s="12"/>
      <c r="Z289" s="12"/>
      <c r="AA289" s="12"/>
      <c r="AB289" s="12"/>
      <c r="AC289" s="12"/>
      <c r="AD289" s="12"/>
      <c r="AE289" s="12"/>
      <c r="AR289" s="213" t="s">
        <v>86</v>
      </c>
      <c r="AT289" s="214" t="s">
        <v>76</v>
      </c>
      <c r="AU289" s="214" t="s">
        <v>77</v>
      </c>
      <c r="AY289" s="213" t="s">
        <v>211</v>
      </c>
      <c r="BK289" s="215">
        <f>BK290+BK316+BK338+BK355+BK418+BK422+BK449+BK476</f>
        <v>0</v>
      </c>
    </row>
    <row r="290" s="12" customFormat="1" ht="22.8" customHeight="1">
      <c r="A290" s="12"/>
      <c r="B290" s="201"/>
      <c r="C290" s="202"/>
      <c r="D290" s="203" t="s">
        <v>76</v>
      </c>
      <c r="E290" s="216" t="s">
        <v>3362</v>
      </c>
      <c r="F290" s="216" t="s">
        <v>3363</v>
      </c>
      <c r="G290" s="202"/>
      <c r="H290" s="202"/>
      <c r="I290" s="205"/>
      <c r="J290" s="205"/>
      <c r="K290" s="217">
        <f>BK290</f>
        <v>0</v>
      </c>
      <c r="L290" s="202"/>
      <c r="M290" s="207"/>
      <c r="N290" s="208"/>
      <c r="O290" s="209"/>
      <c r="P290" s="209"/>
      <c r="Q290" s="210">
        <f>SUM(Q291:Q315)</f>
        <v>0</v>
      </c>
      <c r="R290" s="210">
        <f>SUM(R291:R315)</f>
        <v>0</v>
      </c>
      <c r="S290" s="209"/>
      <c r="T290" s="211">
        <f>SUM(T291:T315)</f>
        <v>0</v>
      </c>
      <c r="U290" s="209"/>
      <c r="V290" s="211">
        <f>SUM(V291:V315)</f>
        <v>0.0060774000000000002</v>
      </c>
      <c r="W290" s="209"/>
      <c r="X290" s="212">
        <f>SUM(X291:X315)</f>
        <v>0</v>
      </c>
      <c r="Y290" s="12"/>
      <c r="Z290" s="12"/>
      <c r="AA290" s="12"/>
      <c r="AB290" s="12"/>
      <c r="AC290" s="12"/>
      <c r="AD290" s="12"/>
      <c r="AE290" s="12"/>
      <c r="AR290" s="213" t="s">
        <v>86</v>
      </c>
      <c r="AT290" s="214" t="s">
        <v>76</v>
      </c>
      <c r="AU290" s="214" t="s">
        <v>84</v>
      </c>
      <c r="AY290" s="213" t="s">
        <v>211</v>
      </c>
      <c r="BK290" s="215">
        <f>SUM(BK291:BK315)</f>
        <v>0</v>
      </c>
    </row>
    <row r="291" s="2" customFormat="1" ht="24.15" customHeight="1">
      <c r="A291" s="40"/>
      <c r="B291" s="41"/>
      <c r="C291" s="218" t="s">
        <v>487</v>
      </c>
      <c r="D291" s="218" t="s">
        <v>213</v>
      </c>
      <c r="E291" s="219" t="s">
        <v>4459</v>
      </c>
      <c r="F291" s="220" t="s">
        <v>4460</v>
      </c>
      <c r="G291" s="221" t="s">
        <v>3370</v>
      </c>
      <c r="H291" s="222">
        <v>7</v>
      </c>
      <c r="I291" s="223"/>
      <c r="J291" s="223"/>
      <c r="K291" s="224">
        <f>ROUND(P291*H291,2)</f>
        <v>0</v>
      </c>
      <c r="L291" s="220" t="s">
        <v>217</v>
      </c>
      <c r="M291" s="46"/>
      <c r="N291" s="225" t="s">
        <v>22</v>
      </c>
      <c r="O291" s="226" t="s">
        <v>46</v>
      </c>
      <c r="P291" s="227">
        <f>I291+J291</f>
        <v>0</v>
      </c>
      <c r="Q291" s="227">
        <f>ROUND(I291*H291,2)</f>
        <v>0</v>
      </c>
      <c r="R291" s="227">
        <f>ROUND(J291*H291,2)</f>
        <v>0</v>
      </c>
      <c r="S291" s="86"/>
      <c r="T291" s="228">
        <f>S291*H291</f>
        <v>0</v>
      </c>
      <c r="U291" s="228">
        <v>0.00051820000000000002</v>
      </c>
      <c r="V291" s="228">
        <f>U291*H291</f>
        <v>0.0036274000000000002</v>
      </c>
      <c r="W291" s="228">
        <v>0</v>
      </c>
      <c r="X291" s="229">
        <f>W291*H291</f>
        <v>0</v>
      </c>
      <c r="Y291" s="40"/>
      <c r="Z291" s="40"/>
      <c r="AA291" s="40"/>
      <c r="AB291" s="40"/>
      <c r="AC291" s="40"/>
      <c r="AD291" s="40"/>
      <c r="AE291" s="40"/>
      <c r="AR291" s="230" t="s">
        <v>302</v>
      </c>
      <c r="AT291" s="230" t="s">
        <v>213</v>
      </c>
      <c r="AU291" s="230" t="s">
        <v>86</v>
      </c>
      <c r="AY291" s="19" t="s">
        <v>211</v>
      </c>
      <c r="BE291" s="231">
        <f>IF(O291="základní",K291,0)</f>
        <v>0</v>
      </c>
      <c r="BF291" s="231">
        <f>IF(O291="snížená",K291,0)</f>
        <v>0</v>
      </c>
      <c r="BG291" s="231">
        <f>IF(O291="zákl. přenesená",K291,0)</f>
        <v>0</v>
      </c>
      <c r="BH291" s="231">
        <f>IF(O291="sníž. přenesená",K291,0)</f>
        <v>0</v>
      </c>
      <c r="BI291" s="231">
        <f>IF(O291="nulová",K291,0)</f>
        <v>0</v>
      </c>
      <c r="BJ291" s="19" t="s">
        <v>84</v>
      </c>
      <c r="BK291" s="231">
        <f>ROUND(P291*H291,2)</f>
        <v>0</v>
      </c>
      <c r="BL291" s="19" t="s">
        <v>302</v>
      </c>
      <c r="BM291" s="230" t="s">
        <v>4461</v>
      </c>
    </row>
    <row r="292" s="2" customFormat="1">
      <c r="A292" s="40"/>
      <c r="B292" s="41"/>
      <c r="C292" s="42"/>
      <c r="D292" s="232" t="s">
        <v>220</v>
      </c>
      <c r="E292" s="42"/>
      <c r="F292" s="233" t="s">
        <v>4462</v>
      </c>
      <c r="G292" s="42"/>
      <c r="H292" s="42"/>
      <c r="I292" s="234"/>
      <c r="J292" s="234"/>
      <c r="K292" s="42"/>
      <c r="L292" s="42"/>
      <c r="M292" s="46"/>
      <c r="N292" s="235"/>
      <c r="O292" s="236"/>
      <c r="P292" s="86"/>
      <c r="Q292" s="86"/>
      <c r="R292" s="86"/>
      <c r="S292" s="86"/>
      <c r="T292" s="86"/>
      <c r="U292" s="86"/>
      <c r="V292" s="86"/>
      <c r="W292" s="86"/>
      <c r="X292" s="87"/>
      <c r="Y292" s="40"/>
      <c r="Z292" s="40"/>
      <c r="AA292" s="40"/>
      <c r="AB292" s="40"/>
      <c r="AC292" s="40"/>
      <c r="AD292" s="40"/>
      <c r="AE292" s="40"/>
      <c r="AT292" s="19" t="s">
        <v>220</v>
      </c>
      <c r="AU292" s="19" t="s">
        <v>86</v>
      </c>
    </row>
    <row r="293" s="13" customFormat="1">
      <c r="A293" s="13"/>
      <c r="B293" s="237"/>
      <c r="C293" s="238"/>
      <c r="D293" s="232" t="s">
        <v>222</v>
      </c>
      <c r="E293" s="239" t="s">
        <v>22</v>
      </c>
      <c r="F293" s="240" t="s">
        <v>4463</v>
      </c>
      <c r="G293" s="238"/>
      <c r="H293" s="241">
        <v>7</v>
      </c>
      <c r="I293" s="242"/>
      <c r="J293" s="242"/>
      <c r="K293" s="238"/>
      <c r="L293" s="238"/>
      <c r="M293" s="243"/>
      <c r="N293" s="244"/>
      <c r="O293" s="245"/>
      <c r="P293" s="245"/>
      <c r="Q293" s="245"/>
      <c r="R293" s="245"/>
      <c r="S293" s="245"/>
      <c r="T293" s="245"/>
      <c r="U293" s="245"/>
      <c r="V293" s="245"/>
      <c r="W293" s="245"/>
      <c r="X293" s="246"/>
      <c r="Y293" s="13"/>
      <c r="Z293" s="13"/>
      <c r="AA293" s="13"/>
      <c r="AB293" s="13"/>
      <c r="AC293" s="13"/>
      <c r="AD293" s="13"/>
      <c r="AE293" s="13"/>
      <c r="AT293" s="247" t="s">
        <v>222</v>
      </c>
      <c r="AU293" s="247" t="s">
        <v>86</v>
      </c>
      <c r="AV293" s="13" t="s">
        <v>86</v>
      </c>
      <c r="AW293" s="13" t="s">
        <v>5</v>
      </c>
      <c r="AX293" s="13" t="s">
        <v>84</v>
      </c>
      <c r="AY293" s="247" t="s">
        <v>211</v>
      </c>
    </row>
    <row r="294" s="2" customFormat="1" ht="24.15" customHeight="1">
      <c r="A294" s="40"/>
      <c r="B294" s="41"/>
      <c r="C294" s="218" t="s">
        <v>490</v>
      </c>
      <c r="D294" s="218" t="s">
        <v>213</v>
      </c>
      <c r="E294" s="219" t="s">
        <v>4464</v>
      </c>
      <c r="F294" s="220" t="s">
        <v>4465</v>
      </c>
      <c r="G294" s="221" t="s">
        <v>3370</v>
      </c>
      <c r="H294" s="222">
        <v>1</v>
      </c>
      <c r="I294" s="223"/>
      <c r="J294" s="223"/>
      <c r="K294" s="224">
        <f>ROUND(P294*H294,2)</f>
        <v>0</v>
      </c>
      <c r="L294" s="220" t="s">
        <v>217</v>
      </c>
      <c r="M294" s="46"/>
      <c r="N294" s="225" t="s">
        <v>22</v>
      </c>
      <c r="O294" s="226" t="s">
        <v>46</v>
      </c>
      <c r="P294" s="227">
        <f>I294+J294</f>
        <v>0</v>
      </c>
      <c r="Q294" s="227">
        <f>ROUND(I294*H294,2)</f>
        <v>0</v>
      </c>
      <c r="R294" s="227">
        <f>ROUND(J294*H294,2)</f>
        <v>0</v>
      </c>
      <c r="S294" s="86"/>
      <c r="T294" s="228">
        <f>S294*H294</f>
        <v>0</v>
      </c>
      <c r="U294" s="228">
        <v>0.00075000000000000002</v>
      </c>
      <c r="V294" s="228">
        <f>U294*H294</f>
        <v>0.00075000000000000002</v>
      </c>
      <c r="W294" s="228">
        <v>0</v>
      </c>
      <c r="X294" s="229">
        <f>W294*H294</f>
        <v>0</v>
      </c>
      <c r="Y294" s="40"/>
      <c r="Z294" s="40"/>
      <c r="AA294" s="40"/>
      <c r="AB294" s="40"/>
      <c r="AC294" s="40"/>
      <c r="AD294" s="40"/>
      <c r="AE294" s="40"/>
      <c r="AR294" s="230" t="s">
        <v>302</v>
      </c>
      <c r="AT294" s="230" t="s">
        <v>213</v>
      </c>
      <c r="AU294" s="230" t="s">
        <v>86</v>
      </c>
      <c r="AY294" s="19" t="s">
        <v>211</v>
      </c>
      <c r="BE294" s="231">
        <f>IF(O294="základní",K294,0)</f>
        <v>0</v>
      </c>
      <c r="BF294" s="231">
        <f>IF(O294="snížená",K294,0)</f>
        <v>0</v>
      </c>
      <c r="BG294" s="231">
        <f>IF(O294="zákl. přenesená",K294,0)</f>
        <v>0</v>
      </c>
      <c r="BH294" s="231">
        <f>IF(O294="sníž. přenesená",K294,0)</f>
        <v>0</v>
      </c>
      <c r="BI294" s="231">
        <f>IF(O294="nulová",K294,0)</f>
        <v>0</v>
      </c>
      <c r="BJ294" s="19" t="s">
        <v>84</v>
      </c>
      <c r="BK294" s="231">
        <f>ROUND(P294*H294,2)</f>
        <v>0</v>
      </c>
      <c r="BL294" s="19" t="s">
        <v>302</v>
      </c>
      <c r="BM294" s="230" t="s">
        <v>4466</v>
      </c>
    </row>
    <row r="295" s="2" customFormat="1">
      <c r="A295" s="40"/>
      <c r="B295" s="41"/>
      <c r="C295" s="42"/>
      <c r="D295" s="232" t="s">
        <v>220</v>
      </c>
      <c r="E295" s="42"/>
      <c r="F295" s="233" t="s">
        <v>4467</v>
      </c>
      <c r="G295" s="42"/>
      <c r="H295" s="42"/>
      <c r="I295" s="234"/>
      <c r="J295" s="234"/>
      <c r="K295" s="42"/>
      <c r="L295" s="42"/>
      <c r="M295" s="46"/>
      <c r="N295" s="235"/>
      <c r="O295" s="236"/>
      <c r="P295" s="86"/>
      <c r="Q295" s="86"/>
      <c r="R295" s="86"/>
      <c r="S295" s="86"/>
      <c r="T295" s="86"/>
      <c r="U295" s="86"/>
      <c r="V295" s="86"/>
      <c r="W295" s="86"/>
      <c r="X295" s="87"/>
      <c r="Y295" s="40"/>
      <c r="Z295" s="40"/>
      <c r="AA295" s="40"/>
      <c r="AB295" s="40"/>
      <c r="AC295" s="40"/>
      <c r="AD295" s="40"/>
      <c r="AE295" s="40"/>
      <c r="AT295" s="19" t="s">
        <v>220</v>
      </c>
      <c r="AU295" s="19" t="s">
        <v>86</v>
      </c>
    </row>
    <row r="296" s="13" customFormat="1">
      <c r="A296" s="13"/>
      <c r="B296" s="237"/>
      <c r="C296" s="238"/>
      <c r="D296" s="232" t="s">
        <v>222</v>
      </c>
      <c r="E296" s="239" t="s">
        <v>22</v>
      </c>
      <c r="F296" s="240" t="s">
        <v>4468</v>
      </c>
      <c r="G296" s="238"/>
      <c r="H296" s="241">
        <v>1</v>
      </c>
      <c r="I296" s="242"/>
      <c r="J296" s="242"/>
      <c r="K296" s="238"/>
      <c r="L296" s="238"/>
      <c r="M296" s="243"/>
      <c r="N296" s="244"/>
      <c r="O296" s="245"/>
      <c r="P296" s="245"/>
      <c r="Q296" s="245"/>
      <c r="R296" s="245"/>
      <c r="S296" s="245"/>
      <c r="T296" s="245"/>
      <c r="U296" s="245"/>
      <c r="V296" s="245"/>
      <c r="W296" s="245"/>
      <c r="X296" s="246"/>
      <c r="Y296" s="13"/>
      <c r="Z296" s="13"/>
      <c r="AA296" s="13"/>
      <c r="AB296" s="13"/>
      <c r="AC296" s="13"/>
      <c r="AD296" s="13"/>
      <c r="AE296" s="13"/>
      <c r="AT296" s="247" t="s">
        <v>222</v>
      </c>
      <c r="AU296" s="247" t="s">
        <v>86</v>
      </c>
      <c r="AV296" s="13" t="s">
        <v>86</v>
      </c>
      <c r="AW296" s="13" t="s">
        <v>5</v>
      </c>
      <c r="AX296" s="13" t="s">
        <v>84</v>
      </c>
      <c r="AY296" s="247" t="s">
        <v>211</v>
      </c>
    </row>
    <row r="297" s="2" customFormat="1" ht="24.15" customHeight="1">
      <c r="A297" s="40"/>
      <c r="B297" s="41"/>
      <c r="C297" s="218" t="s">
        <v>494</v>
      </c>
      <c r="D297" s="218" t="s">
        <v>213</v>
      </c>
      <c r="E297" s="219" t="s">
        <v>4469</v>
      </c>
      <c r="F297" s="220" t="s">
        <v>4470</v>
      </c>
      <c r="G297" s="221" t="s">
        <v>3370</v>
      </c>
      <c r="H297" s="222">
        <v>1</v>
      </c>
      <c r="I297" s="223"/>
      <c r="J297" s="223"/>
      <c r="K297" s="224">
        <f>ROUND(P297*H297,2)</f>
        <v>0</v>
      </c>
      <c r="L297" s="220" t="s">
        <v>217</v>
      </c>
      <c r="M297" s="46"/>
      <c r="N297" s="225" t="s">
        <v>22</v>
      </c>
      <c r="O297" s="226" t="s">
        <v>46</v>
      </c>
      <c r="P297" s="227">
        <f>I297+J297</f>
        <v>0</v>
      </c>
      <c r="Q297" s="227">
        <f>ROUND(I297*H297,2)</f>
        <v>0</v>
      </c>
      <c r="R297" s="227">
        <f>ROUND(J297*H297,2)</f>
        <v>0</v>
      </c>
      <c r="S297" s="86"/>
      <c r="T297" s="228">
        <f>S297*H297</f>
        <v>0</v>
      </c>
      <c r="U297" s="228">
        <v>0.00084999999999999995</v>
      </c>
      <c r="V297" s="228">
        <f>U297*H297</f>
        <v>0.00084999999999999995</v>
      </c>
      <c r="W297" s="228">
        <v>0</v>
      </c>
      <c r="X297" s="229">
        <f>W297*H297</f>
        <v>0</v>
      </c>
      <c r="Y297" s="40"/>
      <c r="Z297" s="40"/>
      <c r="AA297" s="40"/>
      <c r="AB297" s="40"/>
      <c r="AC297" s="40"/>
      <c r="AD297" s="40"/>
      <c r="AE297" s="40"/>
      <c r="AR297" s="230" t="s">
        <v>302</v>
      </c>
      <c r="AT297" s="230" t="s">
        <v>213</v>
      </c>
      <c r="AU297" s="230" t="s">
        <v>86</v>
      </c>
      <c r="AY297" s="19" t="s">
        <v>211</v>
      </c>
      <c r="BE297" s="231">
        <f>IF(O297="základní",K297,0)</f>
        <v>0</v>
      </c>
      <c r="BF297" s="231">
        <f>IF(O297="snížená",K297,0)</f>
        <v>0</v>
      </c>
      <c r="BG297" s="231">
        <f>IF(O297="zákl. přenesená",K297,0)</f>
        <v>0</v>
      </c>
      <c r="BH297" s="231">
        <f>IF(O297="sníž. přenesená",K297,0)</f>
        <v>0</v>
      </c>
      <c r="BI297" s="231">
        <f>IF(O297="nulová",K297,0)</f>
        <v>0</v>
      </c>
      <c r="BJ297" s="19" t="s">
        <v>84</v>
      </c>
      <c r="BK297" s="231">
        <f>ROUND(P297*H297,2)</f>
        <v>0</v>
      </c>
      <c r="BL297" s="19" t="s">
        <v>302</v>
      </c>
      <c r="BM297" s="230" t="s">
        <v>4471</v>
      </c>
    </row>
    <row r="298" s="2" customFormat="1">
      <c r="A298" s="40"/>
      <c r="B298" s="41"/>
      <c r="C298" s="42"/>
      <c r="D298" s="232" t="s">
        <v>220</v>
      </c>
      <c r="E298" s="42"/>
      <c r="F298" s="233" t="s">
        <v>4472</v>
      </c>
      <c r="G298" s="42"/>
      <c r="H298" s="42"/>
      <c r="I298" s="234"/>
      <c r="J298" s="234"/>
      <c r="K298" s="42"/>
      <c r="L298" s="42"/>
      <c r="M298" s="46"/>
      <c r="N298" s="235"/>
      <c r="O298" s="236"/>
      <c r="P298" s="86"/>
      <c r="Q298" s="86"/>
      <c r="R298" s="86"/>
      <c r="S298" s="86"/>
      <c r="T298" s="86"/>
      <c r="U298" s="86"/>
      <c r="V298" s="86"/>
      <c r="W298" s="86"/>
      <c r="X298" s="87"/>
      <c r="Y298" s="40"/>
      <c r="Z298" s="40"/>
      <c r="AA298" s="40"/>
      <c r="AB298" s="40"/>
      <c r="AC298" s="40"/>
      <c r="AD298" s="40"/>
      <c r="AE298" s="40"/>
      <c r="AT298" s="19" t="s">
        <v>220</v>
      </c>
      <c r="AU298" s="19" t="s">
        <v>86</v>
      </c>
    </row>
    <row r="299" s="13" customFormat="1">
      <c r="A299" s="13"/>
      <c r="B299" s="237"/>
      <c r="C299" s="238"/>
      <c r="D299" s="232" t="s">
        <v>222</v>
      </c>
      <c r="E299" s="239" t="s">
        <v>22</v>
      </c>
      <c r="F299" s="240" t="s">
        <v>4468</v>
      </c>
      <c r="G299" s="238"/>
      <c r="H299" s="241">
        <v>1</v>
      </c>
      <c r="I299" s="242"/>
      <c r="J299" s="242"/>
      <c r="K299" s="238"/>
      <c r="L299" s="238"/>
      <c r="M299" s="243"/>
      <c r="N299" s="244"/>
      <c r="O299" s="245"/>
      <c r="P299" s="245"/>
      <c r="Q299" s="245"/>
      <c r="R299" s="245"/>
      <c r="S299" s="245"/>
      <c r="T299" s="245"/>
      <c r="U299" s="245"/>
      <c r="V299" s="245"/>
      <c r="W299" s="245"/>
      <c r="X299" s="246"/>
      <c r="Y299" s="13"/>
      <c r="Z299" s="13"/>
      <c r="AA299" s="13"/>
      <c r="AB299" s="13"/>
      <c r="AC299" s="13"/>
      <c r="AD299" s="13"/>
      <c r="AE299" s="13"/>
      <c r="AT299" s="247" t="s">
        <v>222</v>
      </c>
      <c r="AU299" s="247" t="s">
        <v>86</v>
      </c>
      <c r="AV299" s="13" t="s">
        <v>86</v>
      </c>
      <c r="AW299" s="13" t="s">
        <v>5</v>
      </c>
      <c r="AX299" s="13" t="s">
        <v>84</v>
      </c>
      <c r="AY299" s="247" t="s">
        <v>211</v>
      </c>
    </row>
    <row r="300" s="2" customFormat="1" ht="24.15" customHeight="1">
      <c r="A300" s="40"/>
      <c r="B300" s="41"/>
      <c r="C300" s="218" t="s">
        <v>500</v>
      </c>
      <c r="D300" s="218" t="s">
        <v>213</v>
      </c>
      <c r="E300" s="219" t="s">
        <v>4473</v>
      </c>
      <c r="F300" s="220" t="s">
        <v>4474</v>
      </c>
      <c r="G300" s="221" t="s">
        <v>3370</v>
      </c>
      <c r="H300" s="222">
        <v>1</v>
      </c>
      <c r="I300" s="223"/>
      <c r="J300" s="223"/>
      <c r="K300" s="224">
        <f>ROUND(P300*H300,2)</f>
        <v>0</v>
      </c>
      <c r="L300" s="220" t="s">
        <v>217</v>
      </c>
      <c r="M300" s="46"/>
      <c r="N300" s="225" t="s">
        <v>22</v>
      </c>
      <c r="O300" s="226" t="s">
        <v>46</v>
      </c>
      <c r="P300" s="227">
        <f>I300+J300</f>
        <v>0</v>
      </c>
      <c r="Q300" s="227">
        <f>ROUND(I300*H300,2)</f>
        <v>0</v>
      </c>
      <c r="R300" s="227">
        <f>ROUND(J300*H300,2)</f>
        <v>0</v>
      </c>
      <c r="S300" s="86"/>
      <c r="T300" s="228">
        <f>S300*H300</f>
        <v>0</v>
      </c>
      <c r="U300" s="228">
        <v>0.00084999999999999995</v>
      </c>
      <c r="V300" s="228">
        <f>U300*H300</f>
        <v>0.00084999999999999995</v>
      </c>
      <c r="W300" s="228">
        <v>0</v>
      </c>
      <c r="X300" s="229">
        <f>W300*H300</f>
        <v>0</v>
      </c>
      <c r="Y300" s="40"/>
      <c r="Z300" s="40"/>
      <c r="AA300" s="40"/>
      <c r="AB300" s="40"/>
      <c r="AC300" s="40"/>
      <c r="AD300" s="40"/>
      <c r="AE300" s="40"/>
      <c r="AR300" s="230" t="s">
        <v>302</v>
      </c>
      <c r="AT300" s="230" t="s">
        <v>213</v>
      </c>
      <c r="AU300" s="230" t="s">
        <v>86</v>
      </c>
      <c r="AY300" s="19" t="s">
        <v>211</v>
      </c>
      <c r="BE300" s="231">
        <f>IF(O300="základní",K300,0)</f>
        <v>0</v>
      </c>
      <c r="BF300" s="231">
        <f>IF(O300="snížená",K300,0)</f>
        <v>0</v>
      </c>
      <c r="BG300" s="231">
        <f>IF(O300="zákl. přenesená",K300,0)</f>
        <v>0</v>
      </c>
      <c r="BH300" s="231">
        <f>IF(O300="sníž. přenesená",K300,0)</f>
        <v>0</v>
      </c>
      <c r="BI300" s="231">
        <f>IF(O300="nulová",K300,0)</f>
        <v>0</v>
      </c>
      <c r="BJ300" s="19" t="s">
        <v>84</v>
      </c>
      <c r="BK300" s="231">
        <f>ROUND(P300*H300,2)</f>
        <v>0</v>
      </c>
      <c r="BL300" s="19" t="s">
        <v>302</v>
      </c>
      <c r="BM300" s="230" t="s">
        <v>4475</v>
      </c>
    </row>
    <row r="301" s="2" customFormat="1">
      <c r="A301" s="40"/>
      <c r="B301" s="41"/>
      <c r="C301" s="42"/>
      <c r="D301" s="232" t="s">
        <v>220</v>
      </c>
      <c r="E301" s="42"/>
      <c r="F301" s="233" t="s">
        <v>4476</v>
      </c>
      <c r="G301" s="42"/>
      <c r="H301" s="42"/>
      <c r="I301" s="234"/>
      <c r="J301" s="234"/>
      <c r="K301" s="42"/>
      <c r="L301" s="42"/>
      <c r="M301" s="46"/>
      <c r="N301" s="235"/>
      <c r="O301" s="236"/>
      <c r="P301" s="86"/>
      <c r="Q301" s="86"/>
      <c r="R301" s="86"/>
      <c r="S301" s="86"/>
      <c r="T301" s="86"/>
      <c r="U301" s="86"/>
      <c r="V301" s="86"/>
      <c r="W301" s="86"/>
      <c r="X301" s="87"/>
      <c r="Y301" s="40"/>
      <c r="Z301" s="40"/>
      <c r="AA301" s="40"/>
      <c r="AB301" s="40"/>
      <c r="AC301" s="40"/>
      <c r="AD301" s="40"/>
      <c r="AE301" s="40"/>
      <c r="AT301" s="19" t="s">
        <v>220</v>
      </c>
      <c r="AU301" s="19" t="s">
        <v>86</v>
      </c>
    </row>
    <row r="302" s="13" customFormat="1">
      <c r="A302" s="13"/>
      <c r="B302" s="237"/>
      <c r="C302" s="238"/>
      <c r="D302" s="232" t="s">
        <v>222</v>
      </c>
      <c r="E302" s="239" t="s">
        <v>22</v>
      </c>
      <c r="F302" s="240" t="s">
        <v>4468</v>
      </c>
      <c r="G302" s="238"/>
      <c r="H302" s="241">
        <v>1</v>
      </c>
      <c r="I302" s="242"/>
      <c r="J302" s="242"/>
      <c r="K302" s="238"/>
      <c r="L302" s="238"/>
      <c r="M302" s="243"/>
      <c r="N302" s="244"/>
      <c r="O302" s="245"/>
      <c r="P302" s="245"/>
      <c r="Q302" s="245"/>
      <c r="R302" s="245"/>
      <c r="S302" s="245"/>
      <c r="T302" s="245"/>
      <c r="U302" s="245"/>
      <c r="V302" s="245"/>
      <c r="W302" s="245"/>
      <c r="X302" s="246"/>
      <c r="Y302" s="13"/>
      <c r="Z302" s="13"/>
      <c r="AA302" s="13"/>
      <c r="AB302" s="13"/>
      <c r="AC302" s="13"/>
      <c r="AD302" s="13"/>
      <c r="AE302" s="13"/>
      <c r="AT302" s="247" t="s">
        <v>222</v>
      </c>
      <c r="AU302" s="247" t="s">
        <v>86</v>
      </c>
      <c r="AV302" s="13" t="s">
        <v>86</v>
      </c>
      <c r="AW302" s="13" t="s">
        <v>5</v>
      </c>
      <c r="AX302" s="13" t="s">
        <v>84</v>
      </c>
      <c r="AY302" s="247" t="s">
        <v>211</v>
      </c>
    </row>
    <row r="303" s="2" customFormat="1" ht="21.75" customHeight="1">
      <c r="A303" s="40"/>
      <c r="B303" s="41"/>
      <c r="C303" s="218" t="s">
        <v>507</v>
      </c>
      <c r="D303" s="218" t="s">
        <v>213</v>
      </c>
      <c r="E303" s="219" t="s">
        <v>4477</v>
      </c>
      <c r="F303" s="220" t="s">
        <v>4478</v>
      </c>
      <c r="G303" s="221" t="s">
        <v>497</v>
      </c>
      <c r="H303" s="222">
        <v>3</v>
      </c>
      <c r="I303" s="223"/>
      <c r="J303" s="223"/>
      <c r="K303" s="224">
        <f>ROUND(P303*H303,2)</f>
        <v>0</v>
      </c>
      <c r="L303" s="220" t="s">
        <v>22</v>
      </c>
      <c r="M303" s="46"/>
      <c r="N303" s="225" t="s">
        <v>22</v>
      </c>
      <c r="O303" s="226" t="s">
        <v>46</v>
      </c>
      <c r="P303" s="227">
        <f>I303+J303</f>
        <v>0</v>
      </c>
      <c r="Q303" s="227">
        <f>ROUND(I303*H303,2)</f>
        <v>0</v>
      </c>
      <c r="R303" s="227">
        <f>ROUND(J303*H303,2)</f>
        <v>0</v>
      </c>
      <c r="S303" s="86"/>
      <c r="T303" s="228">
        <f>S303*H303</f>
        <v>0</v>
      </c>
      <c r="U303" s="228">
        <v>0</v>
      </c>
      <c r="V303" s="228">
        <f>U303*H303</f>
        <v>0</v>
      </c>
      <c r="W303" s="228">
        <v>0</v>
      </c>
      <c r="X303" s="229">
        <f>W303*H303</f>
        <v>0</v>
      </c>
      <c r="Y303" s="40"/>
      <c r="Z303" s="40"/>
      <c r="AA303" s="40"/>
      <c r="AB303" s="40"/>
      <c r="AC303" s="40"/>
      <c r="AD303" s="40"/>
      <c r="AE303" s="40"/>
      <c r="AR303" s="230" t="s">
        <v>302</v>
      </c>
      <c r="AT303" s="230" t="s">
        <v>213</v>
      </c>
      <c r="AU303" s="230" t="s">
        <v>86</v>
      </c>
      <c r="AY303" s="19" t="s">
        <v>211</v>
      </c>
      <c r="BE303" s="231">
        <f>IF(O303="základní",K303,0)</f>
        <v>0</v>
      </c>
      <c r="BF303" s="231">
        <f>IF(O303="snížená",K303,0)</f>
        <v>0</v>
      </c>
      <c r="BG303" s="231">
        <f>IF(O303="zákl. přenesená",K303,0)</f>
        <v>0</v>
      </c>
      <c r="BH303" s="231">
        <f>IF(O303="sníž. přenesená",K303,0)</f>
        <v>0</v>
      </c>
      <c r="BI303" s="231">
        <f>IF(O303="nulová",K303,0)</f>
        <v>0</v>
      </c>
      <c r="BJ303" s="19" t="s">
        <v>84</v>
      </c>
      <c r="BK303" s="231">
        <f>ROUND(P303*H303,2)</f>
        <v>0</v>
      </c>
      <c r="BL303" s="19" t="s">
        <v>302</v>
      </c>
      <c r="BM303" s="230" t="s">
        <v>4479</v>
      </c>
    </row>
    <row r="304" s="2" customFormat="1">
      <c r="A304" s="40"/>
      <c r="B304" s="41"/>
      <c r="C304" s="42"/>
      <c r="D304" s="232" t="s">
        <v>220</v>
      </c>
      <c r="E304" s="42"/>
      <c r="F304" s="233" t="s">
        <v>4478</v>
      </c>
      <c r="G304" s="42"/>
      <c r="H304" s="42"/>
      <c r="I304" s="234"/>
      <c r="J304" s="234"/>
      <c r="K304" s="42"/>
      <c r="L304" s="42"/>
      <c r="M304" s="46"/>
      <c r="N304" s="235"/>
      <c r="O304" s="236"/>
      <c r="P304" s="86"/>
      <c r="Q304" s="86"/>
      <c r="R304" s="86"/>
      <c r="S304" s="86"/>
      <c r="T304" s="86"/>
      <c r="U304" s="86"/>
      <c r="V304" s="86"/>
      <c r="W304" s="86"/>
      <c r="X304" s="87"/>
      <c r="Y304" s="40"/>
      <c r="Z304" s="40"/>
      <c r="AA304" s="40"/>
      <c r="AB304" s="40"/>
      <c r="AC304" s="40"/>
      <c r="AD304" s="40"/>
      <c r="AE304" s="40"/>
      <c r="AT304" s="19" t="s">
        <v>220</v>
      </c>
      <c r="AU304" s="19" t="s">
        <v>86</v>
      </c>
    </row>
    <row r="305" s="13" customFormat="1">
      <c r="A305" s="13"/>
      <c r="B305" s="237"/>
      <c r="C305" s="238"/>
      <c r="D305" s="232" t="s">
        <v>222</v>
      </c>
      <c r="E305" s="239" t="s">
        <v>22</v>
      </c>
      <c r="F305" s="240" t="s">
        <v>4297</v>
      </c>
      <c r="G305" s="238"/>
      <c r="H305" s="241">
        <v>3</v>
      </c>
      <c r="I305" s="242"/>
      <c r="J305" s="242"/>
      <c r="K305" s="238"/>
      <c r="L305" s="238"/>
      <c r="M305" s="243"/>
      <c r="N305" s="244"/>
      <c r="O305" s="245"/>
      <c r="P305" s="245"/>
      <c r="Q305" s="245"/>
      <c r="R305" s="245"/>
      <c r="S305" s="245"/>
      <c r="T305" s="245"/>
      <c r="U305" s="245"/>
      <c r="V305" s="245"/>
      <c r="W305" s="245"/>
      <c r="X305" s="246"/>
      <c r="Y305" s="13"/>
      <c r="Z305" s="13"/>
      <c r="AA305" s="13"/>
      <c r="AB305" s="13"/>
      <c r="AC305" s="13"/>
      <c r="AD305" s="13"/>
      <c r="AE305" s="13"/>
      <c r="AT305" s="247" t="s">
        <v>222</v>
      </c>
      <c r="AU305" s="247" t="s">
        <v>86</v>
      </c>
      <c r="AV305" s="13" t="s">
        <v>86</v>
      </c>
      <c r="AW305" s="13" t="s">
        <v>5</v>
      </c>
      <c r="AX305" s="13" t="s">
        <v>84</v>
      </c>
      <c r="AY305" s="247" t="s">
        <v>211</v>
      </c>
    </row>
    <row r="306" s="2" customFormat="1" ht="16.5" customHeight="1">
      <c r="A306" s="40"/>
      <c r="B306" s="41"/>
      <c r="C306" s="218" t="s">
        <v>515</v>
      </c>
      <c r="D306" s="218" t="s">
        <v>213</v>
      </c>
      <c r="E306" s="219" t="s">
        <v>4480</v>
      </c>
      <c r="F306" s="220" t="s">
        <v>4481</v>
      </c>
      <c r="G306" s="221" t="s">
        <v>497</v>
      </c>
      <c r="H306" s="222">
        <v>4</v>
      </c>
      <c r="I306" s="223"/>
      <c r="J306" s="223"/>
      <c r="K306" s="224">
        <f>ROUND(P306*H306,2)</f>
        <v>0</v>
      </c>
      <c r="L306" s="220" t="s">
        <v>22</v>
      </c>
      <c r="M306" s="46"/>
      <c r="N306" s="225" t="s">
        <v>22</v>
      </c>
      <c r="O306" s="226" t="s">
        <v>46</v>
      </c>
      <c r="P306" s="227">
        <f>I306+J306</f>
        <v>0</v>
      </c>
      <c r="Q306" s="227">
        <f>ROUND(I306*H306,2)</f>
        <v>0</v>
      </c>
      <c r="R306" s="227">
        <f>ROUND(J306*H306,2)</f>
        <v>0</v>
      </c>
      <c r="S306" s="86"/>
      <c r="T306" s="228">
        <f>S306*H306</f>
        <v>0</v>
      </c>
      <c r="U306" s="228">
        <v>0</v>
      </c>
      <c r="V306" s="228">
        <f>U306*H306</f>
        <v>0</v>
      </c>
      <c r="W306" s="228">
        <v>0</v>
      </c>
      <c r="X306" s="229">
        <f>W306*H306</f>
        <v>0</v>
      </c>
      <c r="Y306" s="40"/>
      <c r="Z306" s="40"/>
      <c r="AA306" s="40"/>
      <c r="AB306" s="40"/>
      <c r="AC306" s="40"/>
      <c r="AD306" s="40"/>
      <c r="AE306" s="40"/>
      <c r="AR306" s="230" t="s">
        <v>302</v>
      </c>
      <c r="AT306" s="230" t="s">
        <v>213</v>
      </c>
      <c r="AU306" s="230" t="s">
        <v>86</v>
      </c>
      <c r="AY306" s="19" t="s">
        <v>211</v>
      </c>
      <c r="BE306" s="231">
        <f>IF(O306="základní",K306,0)</f>
        <v>0</v>
      </c>
      <c r="BF306" s="231">
        <f>IF(O306="snížená",K306,0)</f>
        <v>0</v>
      </c>
      <c r="BG306" s="231">
        <f>IF(O306="zákl. přenesená",K306,0)</f>
        <v>0</v>
      </c>
      <c r="BH306" s="231">
        <f>IF(O306="sníž. přenesená",K306,0)</f>
        <v>0</v>
      </c>
      <c r="BI306" s="231">
        <f>IF(O306="nulová",K306,0)</f>
        <v>0</v>
      </c>
      <c r="BJ306" s="19" t="s">
        <v>84</v>
      </c>
      <c r="BK306" s="231">
        <f>ROUND(P306*H306,2)</f>
        <v>0</v>
      </c>
      <c r="BL306" s="19" t="s">
        <v>302</v>
      </c>
      <c r="BM306" s="230" t="s">
        <v>4482</v>
      </c>
    </row>
    <row r="307" s="2" customFormat="1">
      <c r="A307" s="40"/>
      <c r="B307" s="41"/>
      <c r="C307" s="42"/>
      <c r="D307" s="232" t="s">
        <v>220</v>
      </c>
      <c r="E307" s="42"/>
      <c r="F307" s="233" t="s">
        <v>4481</v>
      </c>
      <c r="G307" s="42"/>
      <c r="H307" s="42"/>
      <c r="I307" s="234"/>
      <c r="J307" s="234"/>
      <c r="K307" s="42"/>
      <c r="L307" s="42"/>
      <c r="M307" s="46"/>
      <c r="N307" s="235"/>
      <c r="O307" s="236"/>
      <c r="P307" s="86"/>
      <c r="Q307" s="86"/>
      <c r="R307" s="86"/>
      <c r="S307" s="86"/>
      <c r="T307" s="86"/>
      <c r="U307" s="86"/>
      <c r="V307" s="86"/>
      <c r="W307" s="86"/>
      <c r="X307" s="87"/>
      <c r="Y307" s="40"/>
      <c r="Z307" s="40"/>
      <c r="AA307" s="40"/>
      <c r="AB307" s="40"/>
      <c r="AC307" s="40"/>
      <c r="AD307" s="40"/>
      <c r="AE307" s="40"/>
      <c r="AT307" s="19" t="s">
        <v>220</v>
      </c>
      <c r="AU307" s="19" t="s">
        <v>86</v>
      </c>
    </row>
    <row r="308" s="13" customFormat="1">
      <c r="A308" s="13"/>
      <c r="B308" s="237"/>
      <c r="C308" s="238"/>
      <c r="D308" s="232" t="s">
        <v>222</v>
      </c>
      <c r="E308" s="239" t="s">
        <v>22</v>
      </c>
      <c r="F308" s="240" t="s">
        <v>4483</v>
      </c>
      <c r="G308" s="238"/>
      <c r="H308" s="241">
        <v>4</v>
      </c>
      <c r="I308" s="242"/>
      <c r="J308" s="242"/>
      <c r="K308" s="238"/>
      <c r="L308" s="238"/>
      <c r="M308" s="243"/>
      <c r="N308" s="244"/>
      <c r="O308" s="245"/>
      <c r="P308" s="245"/>
      <c r="Q308" s="245"/>
      <c r="R308" s="245"/>
      <c r="S308" s="245"/>
      <c r="T308" s="245"/>
      <c r="U308" s="245"/>
      <c r="V308" s="245"/>
      <c r="W308" s="245"/>
      <c r="X308" s="246"/>
      <c r="Y308" s="13"/>
      <c r="Z308" s="13"/>
      <c r="AA308" s="13"/>
      <c r="AB308" s="13"/>
      <c r="AC308" s="13"/>
      <c r="AD308" s="13"/>
      <c r="AE308" s="13"/>
      <c r="AT308" s="247" t="s">
        <v>222</v>
      </c>
      <c r="AU308" s="247" t="s">
        <v>86</v>
      </c>
      <c r="AV308" s="13" t="s">
        <v>86</v>
      </c>
      <c r="AW308" s="13" t="s">
        <v>5</v>
      </c>
      <c r="AX308" s="13" t="s">
        <v>84</v>
      </c>
      <c r="AY308" s="247" t="s">
        <v>211</v>
      </c>
    </row>
    <row r="309" s="2" customFormat="1" ht="16.5" customHeight="1">
      <c r="A309" s="40"/>
      <c r="B309" s="41"/>
      <c r="C309" s="218" t="s">
        <v>521</v>
      </c>
      <c r="D309" s="218" t="s">
        <v>213</v>
      </c>
      <c r="E309" s="219" t="s">
        <v>4484</v>
      </c>
      <c r="F309" s="220" t="s">
        <v>4485</v>
      </c>
      <c r="G309" s="221" t="s">
        <v>497</v>
      </c>
      <c r="H309" s="222">
        <v>7</v>
      </c>
      <c r="I309" s="223"/>
      <c r="J309" s="223"/>
      <c r="K309" s="224">
        <f>ROUND(P309*H309,2)</f>
        <v>0</v>
      </c>
      <c r="L309" s="220" t="s">
        <v>22</v>
      </c>
      <c r="M309" s="46"/>
      <c r="N309" s="225" t="s">
        <v>22</v>
      </c>
      <c r="O309" s="226" t="s">
        <v>46</v>
      </c>
      <c r="P309" s="227">
        <f>I309+J309</f>
        <v>0</v>
      </c>
      <c r="Q309" s="227">
        <f>ROUND(I309*H309,2)</f>
        <v>0</v>
      </c>
      <c r="R309" s="227">
        <f>ROUND(J309*H309,2)</f>
        <v>0</v>
      </c>
      <c r="S309" s="86"/>
      <c r="T309" s="228">
        <f>S309*H309</f>
        <v>0</v>
      </c>
      <c r="U309" s="228">
        <v>0</v>
      </c>
      <c r="V309" s="228">
        <f>U309*H309</f>
        <v>0</v>
      </c>
      <c r="W309" s="228">
        <v>0</v>
      </c>
      <c r="X309" s="229">
        <f>W309*H309</f>
        <v>0</v>
      </c>
      <c r="Y309" s="40"/>
      <c r="Z309" s="40"/>
      <c r="AA309" s="40"/>
      <c r="AB309" s="40"/>
      <c r="AC309" s="40"/>
      <c r="AD309" s="40"/>
      <c r="AE309" s="40"/>
      <c r="AR309" s="230" t="s">
        <v>302</v>
      </c>
      <c r="AT309" s="230" t="s">
        <v>213</v>
      </c>
      <c r="AU309" s="230" t="s">
        <v>86</v>
      </c>
      <c r="AY309" s="19" t="s">
        <v>211</v>
      </c>
      <c r="BE309" s="231">
        <f>IF(O309="základní",K309,0)</f>
        <v>0</v>
      </c>
      <c r="BF309" s="231">
        <f>IF(O309="snížená",K309,0)</f>
        <v>0</v>
      </c>
      <c r="BG309" s="231">
        <f>IF(O309="zákl. přenesená",K309,0)</f>
        <v>0</v>
      </c>
      <c r="BH309" s="231">
        <f>IF(O309="sníž. přenesená",K309,0)</f>
        <v>0</v>
      </c>
      <c r="BI309" s="231">
        <f>IF(O309="nulová",K309,0)</f>
        <v>0</v>
      </c>
      <c r="BJ309" s="19" t="s">
        <v>84</v>
      </c>
      <c r="BK309" s="231">
        <f>ROUND(P309*H309,2)</f>
        <v>0</v>
      </c>
      <c r="BL309" s="19" t="s">
        <v>302</v>
      </c>
      <c r="BM309" s="230" t="s">
        <v>4486</v>
      </c>
    </row>
    <row r="310" s="2" customFormat="1">
      <c r="A310" s="40"/>
      <c r="B310" s="41"/>
      <c r="C310" s="42"/>
      <c r="D310" s="232" t="s">
        <v>220</v>
      </c>
      <c r="E310" s="42"/>
      <c r="F310" s="233" t="s">
        <v>4485</v>
      </c>
      <c r="G310" s="42"/>
      <c r="H310" s="42"/>
      <c r="I310" s="234"/>
      <c r="J310" s="234"/>
      <c r="K310" s="42"/>
      <c r="L310" s="42"/>
      <c r="M310" s="46"/>
      <c r="N310" s="235"/>
      <c r="O310" s="236"/>
      <c r="P310" s="86"/>
      <c r="Q310" s="86"/>
      <c r="R310" s="86"/>
      <c r="S310" s="86"/>
      <c r="T310" s="86"/>
      <c r="U310" s="86"/>
      <c r="V310" s="86"/>
      <c r="W310" s="86"/>
      <c r="X310" s="87"/>
      <c r="Y310" s="40"/>
      <c r="Z310" s="40"/>
      <c r="AA310" s="40"/>
      <c r="AB310" s="40"/>
      <c r="AC310" s="40"/>
      <c r="AD310" s="40"/>
      <c r="AE310" s="40"/>
      <c r="AT310" s="19" t="s">
        <v>220</v>
      </c>
      <c r="AU310" s="19" t="s">
        <v>86</v>
      </c>
    </row>
    <row r="311" s="13" customFormat="1">
      <c r="A311" s="13"/>
      <c r="B311" s="237"/>
      <c r="C311" s="238"/>
      <c r="D311" s="232" t="s">
        <v>222</v>
      </c>
      <c r="E311" s="239" t="s">
        <v>22</v>
      </c>
      <c r="F311" s="240" t="s">
        <v>4463</v>
      </c>
      <c r="G311" s="238"/>
      <c r="H311" s="241">
        <v>7</v>
      </c>
      <c r="I311" s="242"/>
      <c r="J311" s="242"/>
      <c r="K311" s="238"/>
      <c r="L311" s="238"/>
      <c r="M311" s="243"/>
      <c r="N311" s="244"/>
      <c r="O311" s="245"/>
      <c r="P311" s="245"/>
      <c r="Q311" s="245"/>
      <c r="R311" s="245"/>
      <c r="S311" s="245"/>
      <c r="T311" s="245"/>
      <c r="U311" s="245"/>
      <c r="V311" s="245"/>
      <c r="W311" s="245"/>
      <c r="X311" s="246"/>
      <c r="Y311" s="13"/>
      <c r="Z311" s="13"/>
      <c r="AA311" s="13"/>
      <c r="AB311" s="13"/>
      <c r="AC311" s="13"/>
      <c r="AD311" s="13"/>
      <c r="AE311" s="13"/>
      <c r="AT311" s="247" t="s">
        <v>222</v>
      </c>
      <c r="AU311" s="247" t="s">
        <v>86</v>
      </c>
      <c r="AV311" s="13" t="s">
        <v>86</v>
      </c>
      <c r="AW311" s="13" t="s">
        <v>5</v>
      </c>
      <c r="AX311" s="13" t="s">
        <v>84</v>
      </c>
      <c r="AY311" s="247" t="s">
        <v>211</v>
      </c>
    </row>
    <row r="312" s="2" customFormat="1" ht="24.15" customHeight="1">
      <c r="A312" s="40"/>
      <c r="B312" s="41"/>
      <c r="C312" s="218" t="s">
        <v>526</v>
      </c>
      <c r="D312" s="218" t="s">
        <v>213</v>
      </c>
      <c r="E312" s="219" t="s">
        <v>4487</v>
      </c>
      <c r="F312" s="220" t="s">
        <v>4488</v>
      </c>
      <c r="G312" s="221" t="s">
        <v>249</v>
      </c>
      <c r="H312" s="222">
        <v>0.0060000000000000001</v>
      </c>
      <c r="I312" s="223"/>
      <c r="J312" s="223"/>
      <c r="K312" s="224">
        <f>ROUND(P312*H312,2)</f>
        <v>0</v>
      </c>
      <c r="L312" s="220" t="s">
        <v>217</v>
      </c>
      <c r="M312" s="46"/>
      <c r="N312" s="225" t="s">
        <v>22</v>
      </c>
      <c r="O312" s="226" t="s">
        <v>46</v>
      </c>
      <c r="P312" s="227">
        <f>I312+J312</f>
        <v>0</v>
      </c>
      <c r="Q312" s="227">
        <f>ROUND(I312*H312,2)</f>
        <v>0</v>
      </c>
      <c r="R312" s="227">
        <f>ROUND(J312*H312,2)</f>
        <v>0</v>
      </c>
      <c r="S312" s="86"/>
      <c r="T312" s="228">
        <f>S312*H312</f>
        <v>0</v>
      </c>
      <c r="U312" s="228">
        <v>0</v>
      </c>
      <c r="V312" s="228">
        <f>U312*H312</f>
        <v>0</v>
      </c>
      <c r="W312" s="228">
        <v>0</v>
      </c>
      <c r="X312" s="229">
        <f>W312*H312</f>
        <v>0</v>
      </c>
      <c r="Y312" s="40"/>
      <c r="Z312" s="40"/>
      <c r="AA312" s="40"/>
      <c r="AB312" s="40"/>
      <c r="AC312" s="40"/>
      <c r="AD312" s="40"/>
      <c r="AE312" s="40"/>
      <c r="AR312" s="230" t="s">
        <v>302</v>
      </c>
      <c r="AT312" s="230" t="s">
        <v>213</v>
      </c>
      <c r="AU312" s="230" t="s">
        <v>86</v>
      </c>
      <c r="AY312" s="19" t="s">
        <v>211</v>
      </c>
      <c r="BE312" s="231">
        <f>IF(O312="základní",K312,0)</f>
        <v>0</v>
      </c>
      <c r="BF312" s="231">
        <f>IF(O312="snížená",K312,0)</f>
        <v>0</v>
      </c>
      <c r="BG312" s="231">
        <f>IF(O312="zákl. přenesená",K312,0)</f>
        <v>0</v>
      </c>
      <c r="BH312" s="231">
        <f>IF(O312="sníž. přenesená",K312,0)</f>
        <v>0</v>
      </c>
      <c r="BI312" s="231">
        <f>IF(O312="nulová",K312,0)</f>
        <v>0</v>
      </c>
      <c r="BJ312" s="19" t="s">
        <v>84</v>
      </c>
      <c r="BK312" s="231">
        <f>ROUND(P312*H312,2)</f>
        <v>0</v>
      </c>
      <c r="BL312" s="19" t="s">
        <v>302</v>
      </c>
      <c r="BM312" s="230" t="s">
        <v>4489</v>
      </c>
    </row>
    <row r="313" s="2" customFormat="1">
      <c r="A313" s="40"/>
      <c r="B313" s="41"/>
      <c r="C313" s="42"/>
      <c r="D313" s="232" t="s">
        <v>220</v>
      </c>
      <c r="E313" s="42"/>
      <c r="F313" s="233" t="s">
        <v>4490</v>
      </c>
      <c r="G313" s="42"/>
      <c r="H313" s="42"/>
      <c r="I313" s="234"/>
      <c r="J313" s="234"/>
      <c r="K313" s="42"/>
      <c r="L313" s="42"/>
      <c r="M313" s="46"/>
      <c r="N313" s="235"/>
      <c r="O313" s="236"/>
      <c r="P313" s="86"/>
      <c r="Q313" s="86"/>
      <c r="R313" s="86"/>
      <c r="S313" s="86"/>
      <c r="T313" s="86"/>
      <c r="U313" s="86"/>
      <c r="V313" s="86"/>
      <c r="W313" s="86"/>
      <c r="X313" s="87"/>
      <c r="Y313" s="40"/>
      <c r="Z313" s="40"/>
      <c r="AA313" s="40"/>
      <c r="AB313" s="40"/>
      <c r="AC313" s="40"/>
      <c r="AD313" s="40"/>
      <c r="AE313" s="40"/>
      <c r="AT313" s="19" t="s">
        <v>220</v>
      </c>
      <c r="AU313" s="19" t="s">
        <v>86</v>
      </c>
    </row>
    <row r="314" s="2" customFormat="1" ht="24.15" customHeight="1">
      <c r="A314" s="40"/>
      <c r="B314" s="41"/>
      <c r="C314" s="218" t="s">
        <v>531</v>
      </c>
      <c r="D314" s="218" t="s">
        <v>213</v>
      </c>
      <c r="E314" s="219" t="s">
        <v>4491</v>
      </c>
      <c r="F314" s="220" t="s">
        <v>4492</v>
      </c>
      <c r="G314" s="221" t="s">
        <v>249</v>
      </c>
      <c r="H314" s="222">
        <v>0.0060000000000000001</v>
      </c>
      <c r="I314" s="223"/>
      <c r="J314" s="223"/>
      <c r="K314" s="224">
        <f>ROUND(P314*H314,2)</f>
        <v>0</v>
      </c>
      <c r="L314" s="220" t="s">
        <v>217</v>
      </c>
      <c r="M314" s="46"/>
      <c r="N314" s="225" t="s">
        <v>22</v>
      </c>
      <c r="O314" s="226" t="s">
        <v>46</v>
      </c>
      <c r="P314" s="227">
        <f>I314+J314</f>
        <v>0</v>
      </c>
      <c r="Q314" s="227">
        <f>ROUND(I314*H314,2)</f>
        <v>0</v>
      </c>
      <c r="R314" s="227">
        <f>ROUND(J314*H314,2)</f>
        <v>0</v>
      </c>
      <c r="S314" s="86"/>
      <c r="T314" s="228">
        <f>S314*H314</f>
        <v>0</v>
      </c>
      <c r="U314" s="228">
        <v>0</v>
      </c>
      <c r="V314" s="228">
        <f>U314*H314</f>
        <v>0</v>
      </c>
      <c r="W314" s="228">
        <v>0</v>
      </c>
      <c r="X314" s="229">
        <f>W314*H314</f>
        <v>0</v>
      </c>
      <c r="Y314" s="40"/>
      <c r="Z314" s="40"/>
      <c r="AA314" s="40"/>
      <c r="AB314" s="40"/>
      <c r="AC314" s="40"/>
      <c r="AD314" s="40"/>
      <c r="AE314" s="40"/>
      <c r="AR314" s="230" t="s">
        <v>302</v>
      </c>
      <c r="AT314" s="230" t="s">
        <v>213</v>
      </c>
      <c r="AU314" s="230" t="s">
        <v>86</v>
      </c>
      <c r="AY314" s="19" t="s">
        <v>211</v>
      </c>
      <c r="BE314" s="231">
        <f>IF(O314="základní",K314,0)</f>
        <v>0</v>
      </c>
      <c r="BF314" s="231">
        <f>IF(O314="snížená",K314,0)</f>
        <v>0</v>
      </c>
      <c r="BG314" s="231">
        <f>IF(O314="zákl. přenesená",K314,0)</f>
        <v>0</v>
      </c>
      <c r="BH314" s="231">
        <f>IF(O314="sníž. přenesená",K314,0)</f>
        <v>0</v>
      </c>
      <c r="BI314" s="231">
        <f>IF(O314="nulová",K314,0)</f>
        <v>0</v>
      </c>
      <c r="BJ314" s="19" t="s">
        <v>84</v>
      </c>
      <c r="BK314" s="231">
        <f>ROUND(P314*H314,2)</f>
        <v>0</v>
      </c>
      <c r="BL314" s="19" t="s">
        <v>302</v>
      </c>
      <c r="BM314" s="230" t="s">
        <v>4493</v>
      </c>
    </row>
    <row r="315" s="2" customFormat="1">
      <c r="A315" s="40"/>
      <c r="B315" s="41"/>
      <c r="C315" s="42"/>
      <c r="D315" s="232" t="s">
        <v>220</v>
      </c>
      <c r="E315" s="42"/>
      <c r="F315" s="233" t="s">
        <v>4494</v>
      </c>
      <c r="G315" s="42"/>
      <c r="H315" s="42"/>
      <c r="I315" s="234"/>
      <c r="J315" s="234"/>
      <c r="K315" s="42"/>
      <c r="L315" s="42"/>
      <c r="M315" s="46"/>
      <c r="N315" s="235"/>
      <c r="O315" s="236"/>
      <c r="P315" s="86"/>
      <c r="Q315" s="86"/>
      <c r="R315" s="86"/>
      <c r="S315" s="86"/>
      <c r="T315" s="86"/>
      <c r="U315" s="86"/>
      <c r="V315" s="86"/>
      <c r="W315" s="86"/>
      <c r="X315" s="87"/>
      <c r="Y315" s="40"/>
      <c r="Z315" s="40"/>
      <c r="AA315" s="40"/>
      <c r="AB315" s="40"/>
      <c r="AC315" s="40"/>
      <c r="AD315" s="40"/>
      <c r="AE315" s="40"/>
      <c r="AT315" s="19" t="s">
        <v>220</v>
      </c>
      <c r="AU315" s="19" t="s">
        <v>86</v>
      </c>
    </row>
    <row r="316" s="12" customFormat="1" ht="22.8" customHeight="1">
      <c r="A316" s="12"/>
      <c r="B316" s="201"/>
      <c r="C316" s="202"/>
      <c r="D316" s="203" t="s">
        <v>76</v>
      </c>
      <c r="E316" s="216" t="s">
        <v>1264</v>
      </c>
      <c r="F316" s="216" t="s">
        <v>1265</v>
      </c>
      <c r="G316" s="202"/>
      <c r="H316" s="202"/>
      <c r="I316" s="205"/>
      <c r="J316" s="205"/>
      <c r="K316" s="217">
        <f>BK316</f>
        <v>0</v>
      </c>
      <c r="L316" s="202"/>
      <c r="M316" s="207"/>
      <c r="N316" s="208"/>
      <c r="O316" s="209"/>
      <c r="P316" s="209"/>
      <c r="Q316" s="210">
        <f>SUM(Q317:Q337)</f>
        <v>0</v>
      </c>
      <c r="R316" s="210">
        <f>SUM(R317:R337)</f>
        <v>0</v>
      </c>
      <c r="S316" s="209"/>
      <c r="T316" s="211">
        <f>SUM(T317:T337)</f>
        <v>0</v>
      </c>
      <c r="U316" s="209"/>
      <c r="V316" s="211">
        <f>SUM(V317:V337)</f>
        <v>1.1297210068000001</v>
      </c>
      <c r="W316" s="209"/>
      <c r="X316" s="212">
        <f>SUM(X317:X337)</f>
        <v>0.86870303999999998</v>
      </c>
      <c r="Y316" s="12"/>
      <c r="Z316" s="12"/>
      <c r="AA316" s="12"/>
      <c r="AB316" s="12"/>
      <c r="AC316" s="12"/>
      <c r="AD316" s="12"/>
      <c r="AE316" s="12"/>
      <c r="AR316" s="213" t="s">
        <v>86</v>
      </c>
      <c r="AT316" s="214" t="s">
        <v>76</v>
      </c>
      <c r="AU316" s="214" t="s">
        <v>84</v>
      </c>
      <c r="AY316" s="213" t="s">
        <v>211</v>
      </c>
      <c r="BK316" s="215">
        <f>SUM(BK317:BK337)</f>
        <v>0</v>
      </c>
    </row>
    <row r="317" s="2" customFormat="1" ht="24.15" customHeight="1">
      <c r="A317" s="40"/>
      <c r="B317" s="41"/>
      <c r="C317" s="218" t="s">
        <v>537</v>
      </c>
      <c r="D317" s="218" t="s">
        <v>213</v>
      </c>
      <c r="E317" s="219" t="s">
        <v>4495</v>
      </c>
      <c r="F317" s="220" t="s">
        <v>4496</v>
      </c>
      <c r="G317" s="221" t="s">
        <v>272</v>
      </c>
      <c r="H317" s="222">
        <v>15.408</v>
      </c>
      <c r="I317" s="223"/>
      <c r="J317" s="223"/>
      <c r="K317" s="224">
        <f>ROUND(P317*H317,2)</f>
        <v>0</v>
      </c>
      <c r="L317" s="220" t="s">
        <v>217</v>
      </c>
      <c r="M317" s="46"/>
      <c r="N317" s="225" t="s">
        <v>22</v>
      </c>
      <c r="O317" s="226" t="s">
        <v>46</v>
      </c>
      <c r="P317" s="227">
        <f>I317+J317</f>
        <v>0</v>
      </c>
      <c r="Q317" s="227">
        <f>ROUND(I317*H317,2)</f>
        <v>0</v>
      </c>
      <c r="R317" s="227">
        <f>ROUND(J317*H317,2)</f>
        <v>0</v>
      </c>
      <c r="S317" s="86"/>
      <c r="T317" s="228">
        <f>S317*H317</f>
        <v>0</v>
      </c>
      <c r="U317" s="228">
        <v>0.044283599999999999</v>
      </c>
      <c r="V317" s="228">
        <f>U317*H317</f>
        <v>0.68232170879999998</v>
      </c>
      <c r="W317" s="228">
        <v>0</v>
      </c>
      <c r="X317" s="229">
        <f>W317*H317</f>
        <v>0</v>
      </c>
      <c r="Y317" s="40"/>
      <c r="Z317" s="40"/>
      <c r="AA317" s="40"/>
      <c r="AB317" s="40"/>
      <c r="AC317" s="40"/>
      <c r="AD317" s="40"/>
      <c r="AE317" s="40"/>
      <c r="AR317" s="230" t="s">
        <v>302</v>
      </c>
      <c r="AT317" s="230" t="s">
        <v>213</v>
      </c>
      <c r="AU317" s="230" t="s">
        <v>86</v>
      </c>
      <c r="AY317" s="19" t="s">
        <v>211</v>
      </c>
      <c r="BE317" s="231">
        <f>IF(O317="základní",K317,0)</f>
        <v>0</v>
      </c>
      <c r="BF317" s="231">
        <f>IF(O317="snížená",K317,0)</f>
        <v>0</v>
      </c>
      <c r="BG317" s="231">
        <f>IF(O317="zákl. přenesená",K317,0)</f>
        <v>0</v>
      </c>
      <c r="BH317" s="231">
        <f>IF(O317="sníž. přenesená",K317,0)</f>
        <v>0</v>
      </c>
      <c r="BI317" s="231">
        <f>IF(O317="nulová",K317,0)</f>
        <v>0</v>
      </c>
      <c r="BJ317" s="19" t="s">
        <v>84</v>
      </c>
      <c r="BK317" s="231">
        <f>ROUND(P317*H317,2)</f>
        <v>0</v>
      </c>
      <c r="BL317" s="19" t="s">
        <v>302</v>
      </c>
      <c r="BM317" s="230" t="s">
        <v>4497</v>
      </c>
    </row>
    <row r="318" s="2" customFormat="1">
      <c r="A318" s="40"/>
      <c r="B318" s="41"/>
      <c r="C318" s="42"/>
      <c r="D318" s="232" t="s">
        <v>220</v>
      </c>
      <c r="E318" s="42"/>
      <c r="F318" s="233" t="s">
        <v>4498</v>
      </c>
      <c r="G318" s="42"/>
      <c r="H318" s="42"/>
      <c r="I318" s="234"/>
      <c r="J318" s="234"/>
      <c r="K318" s="42"/>
      <c r="L318" s="42"/>
      <c r="M318" s="46"/>
      <c r="N318" s="235"/>
      <c r="O318" s="236"/>
      <c r="P318" s="86"/>
      <c r="Q318" s="86"/>
      <c r="R318" s="86"/>
      <c r="S318" s="86"/>
      <c r="T318" s="86"/>
      <c r="U318" s="86"/>
      <c r="V318" s="86"/>
      <c r="W318" s="86"/>
      <c r="X318" s="87"/>
      <c r="Y318" s="40"/>
      <c r="Z318" s="40"/>
      <c r="AA318" s="40"/>
      <c r="AB318" s="40"/>
      <c r="AC318" s="40"/>
      <c r="AD318" s="40"/>
      <c r="AE318" s="40"/>
      <c r="AT318" s="19" t="s">
        <v>220</v>
      </c>
      <c r="AU318" s="19" t="s">
        <v>86</v>
      </c>
    </row>
    <row r="319" s="13" customFormat="1">
      <c r="A319" s="13"/>
      <c r="B319" s="237"/>
      <c r="C319" s="238"/>
      <c r="D319" s="232" t="s">
        <v>222</v>
      </c>
      <c r="E319" s="239" t="s">
        <v>22</v>
      </c>
      <c r="F319" s="240" t="s">
        <v>4499</v>
      </c>
      <c r="G319" s="238"/>
      <c r="H319" s="241">
        <v>15.408</v>
      </c>
      <c r="I319" s="242"/>
      <c r="J319" s="242"/>
      <c r="K319" s="238"/>
      <c r="L319" s="238"/>
      <c r="M319" s="243"/>
      <c r="N319" s="244"/>
      <c r="O319" s="245"/>
      <c r="P319" s="245"/>
      <c r="Q319" s="245"/>
      <c r="R319" s="245"/>
      <c r="S319" s="245"/>
      <c r="T319" s="245"/>
      <c r="U319" s="245"/>
      <c r="V319" s="245"/>
      <c r="W319" s="245"/>
      <c r="X319" s="246"/>
      <c r="Y319" s="13"/>
      <c r="Z319" s="13"/>
      <c r="AA319" s="13"/>
      <c r="AB319" s="13"/>
      <c r="AC319" s="13"/>
      <c r="AD319" s="13"/>
      <c r="AE319" s="13"/>
      <c r="AT319" s="247" t="s">
        <v>222</v>
      </c>
      <c r="AU319" s="247" t="s">
        <v>86</v>
      </c>
      <c r="AV319" s="13" t="s">
        <v>86</v>
      </c>
      <c r="AW319" s="13" t="s">
        <v>5</v>
      </c>
      <c r="AX319" s="13" t="s">
        <v>84</v>
      </c>
      <c r="AY319" s="247" t="s">
        <v>211</v>
      </c>
    </row>
    <row r="320" s="2" customFormat="1" ht="24.15" customHeight="1">
      <c r="A320" s="40"/>
      <c r="B320" s="41"/>
      <c r="C320" s="218" t="s">
        <v>542</v>
      </c>
      <c r="D320" s="218" t="s">
        <v>213</v>
      </c>
      <c r="E320" s="219" t="s">
        <v>4500</v>
      </c>
      <c r="F320" s="220" t="s">
        <v>4501</v>
      </c>
      <c r="G320" s="221" t="s">
        <v>272</v>
      </c>
      <c r="H320" s="222">
        <v>15.408</v>
      </c>
      <c r="I320" s="223"/>
      <c r="J320" s="223"/>
      <c r="K320" s="224">
        <f>ROUND(P320*H320,2)</f>
        <v>0</v>
      </c>
      <c r="L320" s="220" t="s">
        <v>217</v>
      </c>
      <c r="M320" s="46"/>
      <c r="N320" s="225" t="s">
        <v>22</v>
      </c>
      <c r="O320" s="226" t="s">
        <v>46</v>
      </c>
      <c r="P320" s="227">
        <f>I320+J320</f>
        <v>0</v>
      </c>
      <c r="Q320" s="227">
        <f>ROUND(I320*H320,2)</f>
        <v>0</v>
      </c>
      <c r="R320" s="227">
        <f>ROUND(J320*H320,2)</f>
        <v>0</v>
      </c>
      <c r="S320" s="86"/>
      <c r="T320" s="228">
        <f>S320*H320</f>
        <v>0</v>
      </c>
      <c r="U320" s="228">
        <v>0</v>
      </c>
      <c r="V320" s="228">
        <f>U320*H320</f>
        <v>0</v>
      </c>
      <c r="W320" s="228">
        <v>0.05638</v>
      </c>
      <c r="X320" s="229">
        <f>W320*H320</f>
        <v>0.86870303999999998</v>
      </c>
      <c r="Y320" s="40"/>
      <c r="Z320" s="40"/>
      <c r="AA320" s="40"/>
      <c r="AB320" s="40"/>
      <c r="AC320" s="40"/>
      <c r="AD320" s="40"/>
      <c r="AE320" s="40"/>
      <c r="AR320" s="230" t="s">
        <v>302</v>
      </c>
      <c r="AT320" s="230" t="s">
        <v>213</v>
      </c>
      <c r="AU320" s="230" t="s">
        <v>86</v>
      </c>
      <c r="AY320" s="19" t="s">
        <v>211</v>
      </c>
      <c r="BE320" s="231">
        <f>IF(O320="základní",K320,0)</f>
        <v>0</v>
      </c>
      <c r="BF320" s="231">
        <f>IF(O320="snížená",K320,0)</f>
        <v>0</v>
      </c>
      <c r="BG320" s="231">
        <f>IF(O320="zákl. přenesená",K320,0)</f>
        <v>0</v>
      </c>
      <c r="BH320" s="231">
        <f>IF(O320="sníž. přenesená",K320,0)</f>
        <v>0</v>
      </c>
      <c r="BI320" s="231">
        <f>IF(O320="nulová",K320,0)</f>
        <v>0</v>
      </c>
      <c r="BJ320" s="19" t="s">
        <v>84</v>
      </c>
      <c r="BK320" s="231">
        <f>ROUND(P320*H320,2)</f>
        <v>0</v>
      </c>
      <c r="BL320" s="19" t="s">
        <v>302</v>
      </c>
      <c r="BM320" s="230" t="s">
        <v>4502</v>
      </c>
    </row>
    <row r="321" s="2" customFormat="1">
      <c r="A321" s="40"/>
      <c r="B321" s="41"/>
      <c r="C321" s="42"/>
      <c r="D321" s="232" t="s">
        <v>220</v>
      </c>
      <c r="E321" s="42"/>
      <c r="F321" s="233" t="s">
        <v>4503</v>
      </c>
      <c r="G321" s="42"/>
      <c r="H321" s="42"/>
      <c r="I321" s="234"/>
      <c r="J321" s="234"/>
      <c r="K321" s="42"/>
      <c r="L321" s="42"/>
      <c r="M321" s="46"/>
      <c r="N321" s="235"/>
      <c r="O321" s="236"/>
      <c r="P321" s="86"/>
      <c r="Q321" s="86"/>
      <c r="R321" s="86"/>
      <c r="S321" s="86"/>
      <c r="T321" s="86"/>
      <c r="U321" s="86"/>
      <c r="V321" s="86"/>
      <c r="W321" s="86"/>
      <c r="X321" s="87"/>
      <c r="Y321" s="40"/>
      <c r="Z321" s="40"/>
      <c r="AA321" s="40"/>
      <c r="AB321" s="40"/>
      <c r="AC321" s="40"/>
      <c r="AD321" s="40"/>
      <c r="AE321" s="40"/>
      <c r="AT321" s="19" t="s">
        <v>220</v>
      </c>
      <c r="AU321" s="19" t="s">
        <v>86</v>
      </c>
    </row>
    <row r="322" s="13" customFormat="1">
      <c r="A322" s="13"/>
      <c r="B322" s="237"/>
      <c r="C322" s="238"/>
      <c r="D322" s="232" t="s">
        <v>222</v>
      </c>
      <c r="E322" s="239" t="s">
        <v>22</v>
      </c>
      <c r="F322" s="240" t="s">
        <v>4499</v>
      </c>
      <c r="G322" s="238"/>
      <c r="H322" s="241">
        <v>15.408</v>
      </c>
      <c r="I322" s="242"/>
      <c r="J322" s="242"/>
      <c r="K322" s="238"/>
      <c r="L322" s="238"/>
      <c r="M322" s="243"/>
      <c r="N322" s="244"/>
      <c r="O322" s="245"/>
      <c r="P322" s="245"/>
      <c r="Q322" s="245"/>
      <c r="R322" s="245"/>
      <c r="S322" s="245"/>
      <c r="T322" s="245"/>
      <c r="U322" s="245"/>
      <c r="V322" s="245"/>
      <c r="W322" s="245"/>
      <c r="X322" s="246"/>
      <c r="Y322" s="13"/>
      <c r="Z322" s="13"/>
      <c r="AA322" s="13"/>
      <c r="AB322" s="13"/>
      <c r="AC322" s="13"/>
      <c r="AD322" s="13"/>
      <c r="AE322" s="13"/>
      <c r="AT322" s="247" t="s">
        <v>222</v>
      </c>
      <c r="AU322" s="247" t="s">
        <v>86</v>
      </c>
      <c r="AV322" s="13" t="s">
        <v>86</v>
      </c>
      <c r="AW322" s="13" t="s">
        <v>5</v>
      </c>
      <c r="AX322" s="13" t="s">
        <v>84</v>
      </c>
      <c r="AY322" s="247" t="s">
        <v>211</v>
      </c>
    </row>
    <row r="323" s="2" customFormat="1" ht="24.15" customHeight="1">
      <c r="A323" s="40"/>
      <c r="B323" s="41"/>
      <c r="C323" s="218" t="s">
        <v>548</v>
      </c>
      <c r="D323" s="218" t="s">
        <v>213</v>
      </c>
      <c r="E323" s="219" t="s">
        <v>4504</v>
      </c>
      <c r="F323" s="220" t="s">
        <v>4505</v>
      </c>
      <c r="G323" s="221" t="s">
        <v>497</v>
      </c>
      <c r="H323" s="222">
        <v>1</v>
      </c>
      <c r="I323" s="223"/>
      <c r="J323" s="223"/>
      <c r="K323" s="224">
        <f>ROUND(P323*H323,2)</f>
        <v>0</v>
      </c>
      <c r="L323" s="220" t="s">
        <v>217</v>
      </c>
      <c r="M323" s="46"/>
      <c r="N323" s="225" t="s">
        <v>22</v>
      </c>
      <c r="O323" s="226" t="s">
        <v>46</v>
      </c>
      <c r="P323" s="227">
        <f>I323+J323</f>
        <v>0</v>
      </c>
      <c r="Q323" s="227">
        <f>ROUND(I323*H323,2)</f>
        <v>0</v>
      </c>
      <c r="R323" s="227">
        <f>ROUND(J323*H323,2)</f>
        <v>0</v>
      </c>
      <c r="S323" s="86"/>
      <c r="T323" s="228">
        <f>S323*H323</f>
        <v>0</v>
      </c>
      <c r="U323" s="228">
        <v>0.00022000000000000001</v>
      </c>
      <c r="V323" s="228">
        <f>U323*H323</f>
        <v>0.00022000000000000001</v>
      </c>
      <c r="W323" s="228">
        <v>0</v>
      </c>
      <c r="X323" s="229">
        <f>W323*H323</f>
        <v>0</v>
      </c>
      <c r="Y323" s="40"/>
      <c r="Z323" s="40"/>
      <c r="AA323" s="40"/>
      <c r="AB323" s="40"/>
      <c r="AC323" s="40"/>
      <c r="AD323" s="40"/>
      <c r="AE323" s="40"/>
      <c r="AR323" s="230" t="s">
        <v>302</v>
      </c>
      <c r="AT323" s="230" t="s">
        <v>213</v>
      </c>
      <c r="AU323" s="230" t="s">
        <v>86</v>
      </c>
      <c r="AY323" s="19" t="s">
        <v>211</v>
      </c>
      <c r="BE323" s="231">
        <f>IF(O323="základní",K323,0)</f>
        <v>0</v>
      </c>
      <c r="BF323" s="231">
        <f>IF(O323="snížená",K323,0)</f>
        <v>0</v>
      </c>
      <c r="BG323" s="231">
        <f>IF(O323="zákl. přenesená",K323,0)</f>
        <v>0</v>
      </c>
      <c r="BH323" s="231">
        <f>IF(O323="sníž. přenesená",K323,0)</f>
        <v>0</v>
      </c>
      <c r="BI323" s="231">
        <f>IF(O323="nulová",K323,0)</f>
        <v>0</v>
      </c>
      <c r="BJ323" s="19" t="s">
        <v>84</v>
      </c>
      <c r="BK323" s="231">
        <f>ROUND(P323*H323,2)</f>
        <v>0</v>
      </c>
      <c r="BL323" s="19" t="s">
        <v>302</v>
      </c>
      <c r="BM323" s="230" t="s">
        <v>4506</v>
      </c>
    </row>
    <row r="324" s="2" customFormat="1">
      <c r="A324" s="40"/>
      <c r="B324" s="41"/>
      <c r="C324" s="42"/>
      <c r="D324" s="232" t="s">
        <v>220</v>
      </c>
      <c r="E324" s="42"/>
      <c r="F324" s="233" t="s">
        <v>4507</v>
      </c>
      <c r="G324" s="42"/>
      <c r="H324" s="42"/>
      <c r="I324" s="234"/>
      <c r="J324" s="234"/>
      <c r="K324" s="42"/>
      <c r="L324" s="42"/>
      <c r="M324" s="46"/>
      <c r="N324" s="235"/>
      <c r="O324" s="236"/>
      <c r="P324" s="86"/>
      <c r="Q324" s="86"/>
      <c r="R324" s="86"/>
      <c r="S324" s="86"/>
      <c r="T324" s="86"/>
      <c r="U324" s="86"/>
      <c r="V324" s="86"/>
      <c r="W324" s="86"/>
      <c r="X324" s="87"/>
      <c r="Y324" s="40"/>
      <c r="Z324" s="40"/>
      <c r="AA324" s="40"/>
      <c r="AB324" s="40"/>
      <c r="AC324" s="40"/>
      <c r="AD324" s="40"/>
      <c r="AE324" s="40"/>
      <c r="AT324" s="19" t="s">
        <v>220</v>
      </c>
      <c r="AU324" s="19" t="s">
        <v>86</v>
      </c>
    </row>
    <row r="325" s="13" customFormat="1">
      <c r="A325" s="13"/>
      <c r="B325" s="237"/>
      <c r="C325" s="238"/>
      <c r="D325" s="232" t="s">
        <v>222</v>
      </c>
      <c r="E325" s="239" t="s">
        <v>22</v>
      </c>
      <c r="F325" s="240" t="s">
        <v>4468</v>
      </c>
      <c r="G325" s="238"/>
      <c r="H325" s="241">
        <v>1</v>
      </c>
      <c r="I325" s="242"/>
      <c r="J325" s="242"/>
      <c r="K325" s="238"/>
      <c r="L325" s="238"/>
      <c r="M325" s="243"/>
      <c r="N325" s="244"/>
      <c r="O325" s="245"/>
      <c r="P325" s="245"/>
      <c r="Q325" s="245"/>
      <c r="R325" s="245"/>
      <c r="S325" s="245"/>
      <c r="T325" s="245"/>
      <c r="U325" s="245"/>
      <c r="V325" s="245"/>
      <c r="W325" s="245"/>
      <c r="X325" s="246"/>
      <c r="Y325" s="13"/>
      <c r="Z325" s="13"/>
      <c r="AA325" s="13"/>
      <c r="AB325" s="13"/>
      <c r="AC325" s="13"/>
      <c r="AD325" s="13"/>
      <c r="AE325" s="13"/>
      <c r="AT325" s="247" t="s">
        <v>222</v>
      </c>
      <c r="AU325" s="247" t="s">
        <v>86</v>
      </c>
      <c r="AV325" s="13" t="s">
        <v>86</v>
      </c>
      <c r="AW325" s="13" t="s">
        <v>5</v>
      </c>
      <c r="AX325" s="13" t="s">
        <v>84</v>
      </c>
      <c r="AY325" s="247" t="s">
        <v>211</v>
      </c>
    </row>
    <row r="326" s="2" customFormat="1">
      <c r="A326" s="40"/>
      <c r="B326" s="41"/>
      <c r="C326" s="259" t="s">
        <v>556</v>
      </c>
      <c r="D326" s="259" t="s">
        <v>452</v>
      </c>
      <c r="E326" s="260" t="s">
        <v>4508</v>
      </c>
      <c r="F326" s="261" t="s">
        <v>4509</v>
      </c>
      <c r="G326" s="262" t="s">
        <v>497</v>
      </c>
      <c r="H326" s="263">
        <v>1</v>
      </c>
      <c r="I326" s="264"/>
      <c r="J326" s="265"/>
      <c r="K326" s="266">
        <f>ROUND(P326*H326,2)</f>
        <v>0</v>
      </c>
      <c r="L326" s="261" t="s">
        <v>217</v>
      </c>
      <c r="M326" s="267"/>
      <c r="N326" s="268" t="s">
        <v>22</v>
      </c>
      <c r="O326" s="226" t="s">
        <v>46</v>
      </c>
      <c r="P326" s="227">
        <f>I326+J326</f>
        <v>0</v>
      </c>
      <c r="Q326" s="227">
        <f>ROUND(I326*H326,2)</f>
        <v>0</v>
      </c>
      <c r="R326" s="227">
        <f>ROUND(J326*H326,2)</f>
        <v>0</v>
      </c>
      <c r="S326" s="86"/>
      <c r="T326" s="228">
        <f>S326*H326</f>
        <v>0</v>
      </c>
      <c r="U326" s="228">
        <v>0.01272</v>
      </c>
      <c r="V326" s="228">
        <f>U326*H326</f>
        <v>0.01272</v>
      </c>
      <c r="W326" s="228">
        <v>0</v>
      </c>
      <c r="X326" s="229">
        <f>W326*H326</f>
        <v>0</v>
      </c>
      <c r="Y326" s="40"/>
      <c r="Z326" s="40"/>
      <c r="AA326" s="40"/>
      <c r="AB326" s="40"/>
      <c r="AC326" s="40"/>
      <c r="AD326" s="40"/>
      <c r="AE326" s="40"/>
      <c r="AR326" s="230" t="s">
        <v>402</v>
      </c>
      <c r="AT326" s="230" t="s">
        <v>452</v>
      </c>
      <c r="AU326" s="230" t="s">
        <v>86</v>
      </c>
      <c r="AY326" s="19" t="s">
        <v>211</v>
      </c>
      <c r="BE326" s="231">
        <f>IF(O326="základní",K326,0)</f>
        <v>0</v>
      </c>
      <c r="BF326" s="231">
        <f>IF(O326="snížená",K326,0)</f>
        <v>0</v>
      </c>
      <c r="BG326" s="231">
        <f>IF(O326="zákl. přenesená",K326,0)</f>
        <v>0</v>
      </c>
      <c r="BH326" s="231">
        <f>IF(O326="sníž. přenesená",K326,0)</f>
        <v>0</v>
      </c>
      <c r="BI326" s="231">
        <f>IF(O326="nulová",K326,0)</f>
        <v>0</v>
      </c>
      <c r="BJ326" s="19" t="s">
        <v>84</v>
      </c>
      <c r="BK326" s="231">
        <f>ROUND(P326*H326,2)</f>
        <v>0</v>
      </c>
      <c r="BL326" s="19" t="s">
        <v>302</v>
      </c>
      <c r="BM326" s="230" t="s">
        <v>4510</v>
      </c>
    </row>
    <row r="327" s="2" customFormat="1">
      <c r="A327" s="40"/>
      <c r="B327" s="41"/>
      <c r="C327" s="42"/>
      <c r="D327" s="232" t="s">
        <v>220</v>
      </c>
      <c r="E327" s="42"/>
      <c r="F327" s="233" t="s">
        <v>4509</v>
      </c>
      <c r="G327" s="42"/>
      <c r="H327" s="42"/>
      <c r="I327" s="234"/>
      <c r="J327" s="234"/>
      <c r="K327" s="42"/>
      <c r="L327" s="42"/>
      <c r="M327" s="46"/>
      <c r="N327" s="235"/>
      <c r="O327" s="236"/>
      <c r="P327" s="86"/>
      <c r="Q327" s="86"/>
      <c r="R327" s="86"/>
      <c r="S327" s="86"/>
      <c r="T327" s="86"/>
      <c r="U327" s="86"/>
      <c r="V327" s="86"/>
      <c r="W327" s="86"/>
      <c r="X327" s="87"/>
      <c r="Y327" s="40"/>
      <c r="Z327" s="40"/>
      <c r="AA327" s="40"/>
      <c r="AB327" s="40"/>
      <c r="AC327" s="40"/>
      <c r="AD327" s="40"/>
      <c r="AE327" s="40"/>
      <c r="AT327" s="19" t="s">
        <v>220</v>
      </c>
      <c r="AU327" s="19" t="s">
        <v>86</v>
      </c>
    </row>
    <row r="328" s="2" customFormat="1" ht="24.15" customHeight="1">
      <c r="A328" s="40"/>
      <c r="B328" s="41"/>
      <c r="C328" s="218" t="s">
        <v>562</v>
      </c>
      <c r="D328" s="218" t="s">
        <v>213</v>
      </c>
      <c r="E328" s="219" t="s">
        <v>4511</v>
      </c>
      <c r="F328" s="220" t="s">
        <v>4512</v>
      </c>
      <c r="G328" s="221" t="s">
        <v>272</v>
      </c>
      <c r="H328" s="222">
        <v>16.379999999999999</v>
      </c>
      <c r="I328" s="223"/>
      <c r="J328" s="223"/>
      <c r="K328" s="224">
        <f>ROUND(P328*H328,2)</f>
        <v>0</v>
      </c>
      <c r="L328" s="220" t="s">
        <v>217</v>
      </c>
      <c r="M328" s="46"/>
      <c r="N328" s="225" t="s">
        <v>22</v>
      </c>
      <c r="O328" s="226" t="s">
        <v>46</v>
      </c>
      <c r="P328" s="227">
        <f>I328+J328</f>
        <v>0</v>
      </c>
      <c r="Q328" s="227">
        <f>ROUND(I328*H328,2)</f>
        <v>0</v>
      </c>
      <c r="R328" s="227">
        <f>ROUND(J328*H328,2)</f>
        <v>0</v>
      </c>
      <c r="S328" s="86"/>
      <c r="T328" s="228">
        <f>S328*H328</f>
        <v>0</v>
      </c>
      <c r="U328" s="228">
        <v>0.017096099999999999</v>
      </c>
      <c r="V328" s="228">
        <f>U328*H328</f>
        <v>0.280034118</v>
      </c>
      <c r="W328" s="228">
        <v>0</v>
      </c>
      <c r="X328" s="229">
        <f>W328*H328</f>
        <v>0</v>
      </c>
      <c r="Y328" s="40"/>
      <c r="Z328" s="40"/>
      <c r="AA328" s="40"/>
      <c r="AB328" s="40"/>
      <c r="AC328" s="40"/>
      <c r="AD328" s="40"/>
      <c r="AE328" s="40"/>
      <c r="AR328" s="230" t="s">
        <v>302</v>
      </c>
      <c r="AT328" s="230" t="s">
        <v>213</v>
      </c>
      <c r="AU328" s="230" t="s">
        <v>86</v>
      </c>
      <c r="AY328" s="19" t="s">
        <v>211</v>
      </c>
      <c r="BE328" s="231">
        <f>IF(O328="základní",K328,0)</f>
        <v>0</v>
      </c>
      <c r="BF328" s="231">
        <f>IF(O328="snížená",K328,0)</f>
        <v>0</v>
      </c>
      <c r="BG328" s="231">
        <f>IF(O328="zákl. přenesená",K328,0)</f>
        <v>0</v>
      </c>
      <c r="BH328" s="231">
        <f>IF(O328="sníž. přenesená",K328,0)</f>
        <v>0</v>
      </c>
      <c r="BI328" s="231">
        <f>IF(O328="nulová",K328,0)</f>
        <v>0</v>
      </c>
      <c r="BJ328" s="19" t="s">
        <v>84</v>
      </c>
      <c r="BK328" s="231">
        <f>ROUND(P328*H328,2)</f>
        <v>0</v>
      </c>
      <c r="BL328" s="19" t="s">
        <v>302</v>
      </c>
      <c r="BM328" s="230" t="s">
        <v>4513</v>
      </c>
    </row>
    <row r="329" s="2" customFormat="1">
      <c r="A329" s="40"/>
      <c r="B329" s="41"/>
      <c r="C329" s="42"/>
      <c r="D329" s="232" t="s">
        <v>220</v>
      </c>
      <c r="E329" s="42"/>
      <c r="F329" s="233" t="s">
        <v>4514</v>
      </c>
      <c r="G329" s="42"/>
      <c r="H329" s="42"/>
      <c r="I329" s="234"/>
      <c r="J329" s="234"/>
      <c r="K329" s="42"/>
      <c r="L329" s="42"/>
      <c r="M329" s="46"/>
      <c r="N329" s="235"/>
      <c r="O329" s="236"/>
      <c r="P329" s="86"/>
      <c r="Q329" s="86"/>
      <c r="R329" s="86"/>
      <c r="S329" s="86"/>
      <c r="T329" s="86"/>
      <c r="U329" s="86"/>
      <c r="V329" s="86"/>
      <c r="W329" s="86"/>
      <c r="X329" s="87"/>
      <c r="Y329" s="40"/>
      <c r="Z329" s="40"/>
      <c r="AA329" s="40"/>
      <c r="AB329" s="40"/>
      <c r="AC329" s="40"/>
      <c r="AD329" s="40"/>
      <c r="AE329" s="40"/>
      <c r="AT329" s="19" t="s">
        <v>220</v>
      </c>
      <c r="AU329" s="19" t="s">
        <v>86</v>
      </c>
    </row>
    <row r="330" s="13" customFormat="1">
      <c r="A330" s="13"/>
      <c r="B330" s="237"/>
      <c r="C330" s="238"/>
      <c r="D330" s="232" t="s">
        <v>222</v>
      </c>
      <c r="E330" s="239" t="s">
        <v>22</v>
      </c>
      <c r="F330" s="240" t="s">
        <v>4515</v>
      </c>
      <c r="G330" s="238"/>
      <c r="H330" s="241">
        <v>16.379999999999999</v>
      </c>
      <c r="I330" s="242"/>
      <c r="J330" s="242"/>
      <c r="K330" s="238"/>
      <c r="L330" s="238"/>
      <c r="M330" s="243"/>
      <c r="N330" s="244"/>
      <c r="O330" s="245"/>
      <c r="P330" s="245"/>
      <c r="Q330" s="245"/>
      <c r="R330" s="245"/>
      <c r="S330" s="245"/>
      <c r="T330" s="245"/>
      <c r="U330" s="245"/>
      <c r="V330" s="245"/>
      <c r="W330" s="245"/>
      <c r="X330" s="246"/>
      <c r="Y330" s="13"/>
      <c r="Z330" s="13"/>
      <c r="AA330" s="13"/>
      <c r="AB330" s="13"/>
      <c r="AC330" s="13"/>
      <c r="AD330" s="13"/>
      <c r="AE330" s="13"/>
      <c r="AT330" s="247" t="s">
        <v>222</v>
      </c>
      <c r="AU330" s="247" t="s">
        <v>86</v>
      </c>
      <c r="AV330" s="13" t="s">
        <v>86</v>
      </c>
      <c r="AW330" s="13" t="s">
        <v>5</v>
      </c>
      <c r="AX330" s="13" t="s">
        <v>84</v>
      </c>
      <c r="AY330" s="247" t="s">
        <v>211</v>
      </c>
    </row>
    <row r="331" s="2" customFormat="1">
      <c r="A331" s="40"/>
      <c r="B331" s="41"/>
      <c r="C331" s="218" t="s">
        <v>569</v>
      </c>
      <c r="D331" s="218" t="s">
        <v>213</v>
      </c>
      <c r="E331" s="219" t="s">
        <v>4516</v>
      </c>
      <c r="F331" s="220" t="s">
        <v>4517</v>
      </c>
      <c r="G331" s="221" t="s">
        <v>497</v>
      </c>
      <c r="H331" s="222">
        <v>6</v>
      </c>
      <c r="I331" s="223"/>
      <c r="J331" s="223"/>
      <c r="K331" s="224">
        <f>ROUND(P331*H331,2)</f>
        <v>0</v>
      </c>
      <c r="L331" s="220" t="s">
        <v>217</v>
      </c>
      <c r="M331" s="46"/>
      <c r="N331" s="225" t="s">
        <v>22</v>
      </c>
      <c r="O331" s="226" t="s">
        <v>46</v>
      </c>
      <c r="P331" s="227">
        <f>I331+J331</f>
        <v>0</v>
      </c>
      <c r="Q331" s="227">
        <f>ROUND(I331*H331,2)</f>
        <v>0</v>
      </c>
      <c r="R331" s="227">
        <f>ROUND(J331*H331,2)</f>
        <v>0</v>
      </c>
      <c r="S331" s="86"/>
      <c r="T331" s="228">
        <f>S331*H331</f>
        <v>0</v>
      </c>
      <c r="U331" s="228">
        <v>0.025737530000000002</v>
      </c>
      <c r="V331" s="228">
        <f>U331*H331</f>
        <v>0.15442518</v>
      </c>
      <c r="W331" s="228">
        <v>0</v>
      </c>
      <c r="X331" s="229">
        <f>W331*H331</f>
        <v>0</v>
      </c>
      <c r="Y331" s="40"/>
      <c r="Z331" s="40"/>
      <c r="AA331" s="40"/>
      <c r="AB331" s="40"/>
      <c r="AC331" s="40"/>
      <c r="AD331" s="40"/>
      <c r="AE331" s="40"/>
      <c r="AR331" s="230" t="s">
        <v>302</v>
      </c>
      <c r="AT331" s="230" t="s">
        <v>213</v>
      </c>
      <c r="AU331" s="230" t="s">
        <v>86</v>
      </c>
      <c r="AY331" s="19" t="s">
        <v>211</v>
      </c>
      <c r="BE331" s="231">
        <f>IF(O331="základní",K331,0)</f>
        <v>0</v>
      </c>
      <c r="BF331" s="231">
        <f>IF(O331="snížená",K331,0)</f>
        <v>0</v>
      </c>
      <c r="BG331" s="231">
        <f>IF(O331="zákl. přenesená",K331,0)</f>
        <v>0</v>
      </c>
      <c r="BH331" s="231">
        <f>IF(O331="sníž. přenesená",K331,0)</f>
        <v>0</v>
      </c>
      <c r="BI331" s="231">
        <f>IF(O331="nulová",K331,0)</f>
        <v>0</v>
      </c>
      <c r="BJ331" s="19" t="s">
        <v>84</v>
      </c>
      <c r="BK331" s="231">
        <f>ROUND(P331*H331,2)</f>
        <v>0</v>
      </c>
      <c r="BL331" s="19" t="s">
        <v>302</v>
      </c>
      <c r="BM331" s="230" t="s">
        <v>4518</v>
      </c>
    </row>
    <row r="332" s="2" customFormat="1">
      <c r="A332" s="40"/>
      <c r="B332" s="41"/>
      <c r="C332" s="42"/>
      <c r="D332" s="232" t="s">
        <v>220</v>
      </c>
      <c r="E332" s="42"/>
      <c r="F332" s="233" t="s">
        <v>4519</v>
      </c>
      <c r="G332" s="42"/>
      <c r="H332" s="42"/>
      <c r="I332" s="234"/>
      <c r="J332" s="234"/>
      <c r="K332" s="42"/>
      <c r="L332" s="42"/>
      <c r="M332" s="46"/>
      <c r="N332" s="235"/>
      <c r="O332" s="236"/>
      <c r="P332" s="86"/>
      <c r="Q332" s="86"/>
      <c r="R332" s="86"/>
      <c r="S332" s="86"/>
      <c r="T332" s="86"/>
      <c r="U332" s="86"/>
      <c r="V332" s="86"/>
      <c r="W332" s="86"/>
      <c r="X332" s="87"/>
      <c r="Y332" s="40"/>
      <c r="Z332" s="40"/>
      <c r="AA332" s="40"/>
      <c r="AB332" s="40"/>
      <c r="AC332" s="40"/>
      <c r="AD332" s="40"/>
      <c r="AE332" s="40"/>
      <c r="AT332" s="19" t="s">
        <v>220</v>
      </c>
      <c r="AU332" s="19" t="s">
        <v>86</v>
      </c>
    </row>
    <row r="333" s="13" customFormat="1">
      <c r="A333" s="13"/>
      <c r="B333" s="237"/>
      <c r="C333" s="238"/>
      <c r="D333" s="232" t="s">
        <v>222</v>
      </c>
      <c r="E333" s="239" t="s">
        <v>22</v>
      </c>
      <c r="F333" s="240" t="s">
        <v>4520</v>
      </c>
      <c r="G333" s="238"/>
      <c r="H333" s="241">
        <v>6</v>
      </c>
      <c r="I333" s="242"/>
      <c r="J333" s="242"/>
      <c r="K333" s="238"/>
      <c r="L333" s="238"/>
      <c r="M333" s="243"/>
      <c r="N333" s="244"/>
      <c r="O333" s="245"/>
      <c r="P333" s="245"/>
      <c r="Q333" s="245"/>
      <c r="R333" s="245"/>
      <c r="S333" s="245"/>
      <c r="T333" s="245"/>
      <c r="U333" s="245"/>
      <c r="V333" s="245"/>
      <c r="W333" s="245"/>
      <c r="X333" s="246"/>
      <c r="Y333" s="13"/>
      <c r="Z333" s="13"/>
      <c r="AA333" s="13"/>
      <c r="AB333" s="13"/>
      <c r="AC333" s="13"/>
      <c r="AD333" s="13"/>
      <c r="AE333" s="13"/>
      <c r="AT333" s="247" t="s">
        <v>222</v>
      </c>
      <c r="AU333" s="247" t="s">
        <v>86</v>
      </c>
      <c r="AV333" s="13" t="s">
        <v>86</v>
      </c>
      <c r="AW333" s="13" t="s">
        <v>5</v>
      </c>
      <c r="AX333" s="13" t="s">
        <v>84</v>
      </c>
      <c r="AY333" s="247" t="s">
        <v>211</v>
      </c>
    </row>
    <row r="334" s="2" customFormat="1" ht="24.15" customHeight="1">
      <c r="A334" s="40"/>
      <c r="B334" s="41"/>
      <c r="C334" s="218" t="s">
        <v>574</v>
      </c>
      <c r="D334" s="218" t="s">
        <v>213</v>
      </c>
      <c r="E334" s="219" t="s">
        <v>4521</v>
      </c>
      <c r="F334" s="220" t="s">
        <v>4522</v>
      </c>
      <c r="G334" s="221" t="s">
        <v>249</v>
      </c>
      <c r="H334" s="222">
        <v>1.139</v>
      </c>
      <c r="I334" s="223"/>
      <c r="J334" s="223"/>
      <c r="K334" s="224">
        <f>ROUND(P334*H334,2)</f>
        <v>0</v>
      </c>
      <c r="L334" s="220" t="s">
        <v>217</v>
      </c>
      <c r="M334" s="46"/>
      <c r="N334" s="225" t="s">
        <v>22</v>
      </c>
      <c r="O334" s="226" t="s">
        <v>46</v>
      </c>
      <c r="P334" s="227">
        <f>I334+J334</f>
        <v>0</v>
      </c>
      <c r="Q334" s="227">
        <f>ROUND(I334*H334,2)</f>
        <v>0</v>
      </c>
      <c r="R334" s="227">
        <f>ROUND(J334*H334,2)</f>
        <v>0</v>
      </c>
      <c r="S334" s="86"/>
      <c r="T334" s="228">
        <f>S334*H334</f>
        <v>0</v>
      </c>
      <c r="U334" s="228">
        <v>0</v>
      </c>
      <c r="V334" s="228">
        <f>U334*H334</f>
        <v>0</v>
      </c>
      <c r="W334" s="228">
        <v>0</v>
      </c>
      <c r="X334" s="229">
        <f>W334*H334</f>
        <v>0</v>
      </c>
      <c r="Y334" s="40"/>
      <c r="Z334" s="40"/>
      <c r="AA334" s="40"/>
      <c r="AB334" s="40"/>
      <c r="AC334" s="40"/>
      <c r="AD334" s="40"/>
      <c r="AE334" s="40"/>
      <c r="AR334" s="230" t="s">
        <v>302</v>
      </c>
      <c r="AT334" s="230" t="s">
        <v>213</v>
      </c>
      <c r="AU334" s="230" t="s">
        <v>86</v>
      </c>
      <c r="AY334" s="19" t="s">
        <v>211</v>
      </c>
      <c r="BE334" s="231">
        <f>IF(O334="základní",K334,0)</f>
        <v>0</v>
      </c>
      <c r="BF334" s="231">
        <f>IF(O334="snížená",K334,0)</f>
        <v>0</v>
      </c>
      <c r="BG334" s="231">
        <f>IF(O334="zákl. přenesená",K334,0)</f>
        <v>0</v>
      </c>
      <c r="BH334" s="231">
        <f>IF(O334="sníž. přenesená",K334,0)</f>
        <v>0</v>
      </c>
      <c r="BI334" s="231">
        <f>IF(O334="nulová",K334,0)</f>
        <v>0</v>
      </c>
      <c r="BJ334" s="19" t="s">
        <v>84</v>
      </c>
      <c r="BK334" s="231">
        <f>ROUND(P334*H334,2)</f>
        <v>0</v>
      </c>
      <c r="BL334" s="19" t="s">
        <v>302</v>
      </c>
      <c r="BM334" s="230" t="s">
        <v>4523</v>
      </c>
    </row>
    <row r="335" s="2" customFormat="1">
      <c r="A335" s="40"/>
      <c r="B335" s="41"/>
      <c r="C335" s="42"/>
      <c r="D335" s="232" t="s">
        <v>220</v>
      </c>
      <c r="E335" s="42"/>
      <c r="F335" s="233" t="s">
        <v>4524</v>
      </c>
      <c r="G335" s="42"/>
      <c r="H335" s="42"/>
      <c r="I335" s="234"/>
      <c r="J335" s="234"/>
      <c r="K335" s="42"/>
      <c r="L335" s="42"/>
      <c r="M335" s="46"/>
      <c r="N335" s="235"/>
      <c r="O335" s="236"/>
      <c r="P335" s="86"/>
      <c r="Q335" s="86"/>
      <c r="R335" s="86"/>
      <c r="S335" s="86"/>
      <c r="T335" s="86"/>
      <c r="U335" s="86"/>
      <c r="V335" s="86"/>
      <c r="W335" s="86"/>
      <c r="X335" s="87"/>
      <c r="Y335" s="40"/>
      <c r="Z335" s="40"/>
      <c r="AA335" s="40"/>
      <c r="AB335" s="40"/>
      <c r="AC335" s="40"/>
      <c r="AD335" s="40"/>
      <c r="AE335" s="40"/>
      <c r="AT335" s="19" t="s">
        <v>220</v>
      </c>
      <c r="AU335" s="19" t="s">
        <v>86</v>
      </c>
    </row>
    <row r="336" s="2" customFormat="1" ht="24.15" customHeight="1">
      <c r="A336" s="40"/>
      <c r="B336" s="41"/>
      <c r="C336" s="218" t="s">
        <v>580</v>
      </c>
      <c r="D336" s="218" t="s">
        <v>213</v>
      </c>
      <c r="E336" s="219" t="s">
        <v>1285</v>
      </c>
      <c r="F336" s="220" t="s">
        <v>1286</v>
      </c>
      <c r="G336" s="221" t="s">
        <v>249</v>
      </c>
      <c r="H336" s="222">
        <v>1.139</v>
      </c>
      <c r="I336" s="223"/>
      <c r="J336" s="223"/>
      <c r="K336" s="224">
        <f>ROUND(P336*H336,2)</f>
        <v>0</v>
      </c>
      <c r="L336" s="220" t="s">
        <v>217</v>
      </c>
      <c r="M336" s="46"/>
      <c r="N336" s="225" t="s">
        <v>22</v>
      </c>
      <c r="O336" s="226" t="s">
        <v>46</v>
      </c>
      <c r="P336" s="227">
        <f>I336+J336</f>
        <v>0</v>
      </c>
      <c r="Q336" s="227">
        <f>ROUND(I336*H336,2)</f>
        <v>0</v>
      </c>
      <c r="R336" s="227">
        <f>ROUND(J336*H336,2)</f>
        <v>0</v>
      </c>
      <c r="S336" s="86"/>
      <c r="T336" s="228">
        <f>S336*H336</f>
        <v>0</v>
      </c>
      <c r="U336" s="228">
        <v>0</v>
      </c>
      <c r="V336" s="228">
        <f>U336*H336</f>
        <v>0</v>
      </c>
      <c r="W336" s="228">
        <v>0</v>
      </c>
      <c r="X336" s="229">
        <f>W336*H336</f>
        <v>0</v>
      </c>
      <c r="Y336" s="40"/>
      <c r="Z336" s="40"/>
      <c r="AA336" s="40"/>
      <c r="AB336" s="40"/>
      <c r="AC336" s="40"/>
      <c r="AD336" s="40"/>
      <c r="AE336" s="40"/>
      <c r="AR336" s="230" t="s">
        <v>302</v>
      </c>
      <c r="AT336" s="230" t="s">
        <v>213</v>
      </c>
      <c r="AU336" s="230" t="s">
        <v>86</v>
      </c>
      <c r="AY336" s="19" t="s">
        <v>211</v>
      </c>
      <c r="BE336" s="231">
        <f>IF(O336="základní",K336,0)</f>
        <v>0</v>
      </c>
      <c r="BF336" s="231">
        <f>IF(O336="snížená",K336,0)</f>
        <v>0</v>
      </c>
      <c r="BG336" s="231">
        <f>IF(O336="zákl. přenesená",K336,0)</f>
        <v>0</v>
      </c>
      <c r="BH336" s="231">
        <f>IF(O336="sníž. přenesená",K336,0)</f>
        <v>0</v>
      </c>
      <c r="BI336" s="231">
        <f>IF(O336="nulová",K336,0)</f>
        <v>0</v>
      </c>
      <c r="BJ336" s="19" t="s">
        <v>84</v>
      </c>
      <c r="BK336" s="231">
        <f>ROUND(P336*H336,2)</f>
        <v>0</v>
      </c>
      <c r="BL336" s="19" t="s">
        <v>302</v>
      </c>
      <c r="BM336" s="230" t="s">
        <v>4525</v>
      </c>
    </row>
    <row r="337" s="2" customFormat="1">
      <c r="A337" s="40"/>
      <c r="B337" s="41"/>
      <c r="C337" s="42"/>
      <c r="D337" s="232" t="s">
        <v>220</v>
      </c>
      <c r="E337" s="42"/>
      <c r="F337" s="233" t="s">
        <v>1288</v>
      </c>
      <c r="G337" s="42"/>
      <c r="H337" s="42"/>
      <c r="I337" s="234"/>
      <c r="J337" s="234"/>
      <c r="K337" s="42"/>
      <c r="L337" s="42"/>
      <c r="M337" s="46"/>
      <c r="N337" s="235"/>
      <c r="O337" s="236"/>
      <c r="P337" s="86"/>
      <c r="Q337" s="86"/>
      <c r="R337" s="86"/>
      <c r="S337" s="86"/>
      <c r="T337" s="86"/>
      <c r="U337" s="86"/>
      <c r="V337" s="86"/>
      <c r="W337" s="86"/>
      <c r="X337" s="87"/>
      <c r="Y337" s="40"/>
      <c r="Z337" s="40"/>
      <c r="AA337" s="40"/>
      <c r="AB337" s="40"/>
      <c r="AC337" s="40"/>
      <c r="AD337" s="40"/>
      <c r="AE337" s="40"/>
      <c r="AT337" s="19" t="s">
        <v>220</v>
      </c>
      <c r="AU337" s="19" t="s">
        <v>86</v>
      </c>
    </row>
    <row r="338" s="12" customFormat="1" ht="22.8" customHeight="1">
      <c r="A338" s="12"/>
      <c r="B338" s="201"/>
      <c r="C338" s="202"/>
      <c r="D338" s="203" t="s">
        <v>76</v>
      </c>
      <c r="E338" s="216" t="s">
        <v>513</v>
      </c>
      <c r="F338" s="216" t="s">
        <v>514</v>
      </c>
      <c r="G338" s="202"/>
      <c r="H338" s="202"/>
      <c r="I338" s="205"/>
      <c r="J338" s="205"/>
      <c r="K338" s="217">
        <f>BK338</f>
        <v>0</v>
      </c>
      <c r="L338" s="202"/>
      <c r="M338" s="207"/>
      <c r="N338" s="208"/>
      <c r="O338" s="209"/>
      <c r="P338" s="209"/>
      <c r="Q338" s="210">
        <f>SUM(Q339:Q354)</f>
        <v>0</v>
      </c>
      <c r="R338" s="210">
        <f>SUM(R339:R354)</f>
        <v>0</v>
      </c>
      <c r="S338" s="209"/>
      <c r="T338" s="211">
        <f>SUM(T339:T354)</f>
        <v>0</v>
      </c>
      <c r="U338" s="209"/>
      <c r="V338" s="211">
        <f>SUM(V339:V354)</f>
        <v>0.0222050892</v>
      </c>
      <c r="W338" s="209"/>
      <c r="X338" s="212">
        <f>SUM(X339:X354)</f>
        <v>0.0091850000000000005</v>
      </c>
      <c r="Y338" s="12"/>
      <c r="Z338" s="12"/>
      <c r="AA338" s="12"/>
      <c r="AB338" s="12"/>
      <c r="AC338" s="12"/>
      <c r="AD338" s="12"/>
      <c r="AE338" s="12"/>
      <c r="AR338" s="213" t="s">
        <v>86</v>
      </c>
      <c r="AT338" s="214" t="s">
        <v>76</v>
      </c>
      <c r="AU338" s="214" t="s">
        <v>84</v>
      </c>
      <c r="AY338" s="213" t="s">
        <v>211</v>
      </c>
      <c r="BK338" s="215">
        <f>SUM(BK339:BK354)</f>
        <v>0</v>
      </c>
    </row>
    <row r="339" s="2" customFormat="1" ht="24.15" customHeight="1">
      <c r="A339" s="40"/>
      <c r="B339" s="41"/>
      <c r="C339" s="218" t="s">
        <v>586</v>
      </c>
      <c r="D339" s="218" t="s">
        <v>213</v>
      </c>
      <c r="E339" s="219" t="s">
        <v>1290</v>
      </c>
      <c r="F339" s="220" t="s">
        <v>1291</v>
      </c>
      <c r="G339" s="221" t="s">
        <v>345</v>
      </c>
      <c r="H339" s="222">
        <v>5.5</v>
      </c>
      <c r="I339" s="223"/>
      <c r="J339" s="223"/>
      <c r="K339" s="224">
        <f>ROUND(P339*H339,2)</f>
        <v>0</v>
      </c>
      <c r="L339" s="220" t="s">
        <v>217</v>
      </c>
      <c r="M339" s="46"/>
      <c r="N339" s="225" t="s">
        <v>22</v>
      </c>
      <c r="O339" s="226" t="s">
        <v>46</v>
      </c>
      <c r="P339" s="227">
        <f>I339+J339</f>
        <v>0</v>
      </c>
      <c r="Q339" s="227">
        <f>ROUND(I339*H339,2)</f>
        <v>0</v>
      </c>
      <c r="R339" s="227">
        <f>ROUND(J339*H339,2)</f>
        <v>0</v>
      </c>
      <c r="S339" s="86"/>
      <c r="T339" s="228">
        <f>S339*H339</f>
        <v>0</v>
      </c>
      <c r="U339" s="228">
        <v>0</v>
      </c>
      <c r="V339" s="228">
        <f>U339*H339</f>
        <v>0</v>
      </c>
      <c r="W339" s="228">
        <v>0.00167</v>
      </c>
      <c r="X339" s="229">
        <f>W339*H339</f>
        <v>0.0091850000000000005</v>
      </c>
      <c r="Y339" s="40"/>
      <c r="Z339" s="40"/>
      <c r="AA339" s="40"/>
      <c r="AB339" s="40"/>
      <c r="AC339" s="40"/>
      <c r="AD339" s="40"/>
      <c r="AE339" s="40"/>
      <c r="AR339" s="230" t="s">
        <v>302</v>
      </c>
      <c r="AT339" s="230" t="s">
        <v>213</v>
      </c>
      <c r="AU339" s="230" t="s">
        <v>86</v>
      </c>
      <c r="AY339" s="19" t="s">
        <v>211</v>
      </c>
      <c r="BE339" s="231">
        <f>IF(O339="základní",K339,0)</f>
        <v>0</v>
      </c>
      <c r="BF339" s="231">
        <f>IF(O339="snížená",K339,0)</f>
        <v>0</v>
      </c>
      <c r="BG339" s="231">
        <f>IF(O339="zákl. přenesená",K339,0)</f>
        <v>0</v>
      </c>
      <c r="BH339" s="231">
        <f>IF(O339="sníž. přenesená",K339,0)</f>
        <v>0</v>
      </c>
      <c r="BI339" s="231">
        <f>IF(O339="nulová",K339,0)</f>
        <v>0</v>
      </c>
      <c r="BJ339" s="19" t="s">
        <v>84</v>
      </c>
      <c r="BK339" s="231">
        <f>ROUND(P339*H339,2)</f>
        <v>0</v>
      </c>
      <c r="BL339" s="19" t="s">
        <v>302</v>
      </c>
      <c r="BM339" s="230" t="s">
        <v>4526</v>
      </c>
    </row>
    <row r="340" s="2" customFormat="1">
      <c r="A340" s="40"/>
      <c r="B340" s="41"/>
      <c r="C340" s="42"/>
      <c r="D340" s="232" t="s">
        <v>220</v>
      </c>
      <c r="E340" s="42"/>
      <c r="F340" s="233" t="s">
        <v>1293</v>
      </c>
      <c r="G340" s="42"/>
      <c r="H340" s="42"/>
      <c r="I340" s="234"/>
      <c r="J340" s="234"/>
      <c r="K340" s="42"/>
      <c r="L340" s="42"/>
      <c r="M340" s="46"/>
      <c r="N340" s="235"/>
      <c r="O340" s="236"/>
      <c r="P340" s="86"/>
      <c r="Q340" s="86"/>
      <c r="R340" s="86"/>
      <c r="S340" s="86"/>
      <c r="T340" s="86"/>
      <c r="U340" s="86"/>
      <c r="V340" s="86"/>
      <c r="W340" s="86"/>
      <c r="X340" s="87"/>
      <c r="Y340" s="40"/>
      <c r="Z340" s="40"/>
      <c r="AA340" s="40"/>
      <c r="AB340" s="40"/>
      <c r="AC340" s="40"/>
      <c r="AD340" s="40"/>
      <c r="AE340" s="40"/>
      <c r="AT340" s="19" t="s">
        <v>220</v>
      </c>
      <c r="AU340" s="19" t="s">
        <v>86</v>
      </c>
    </row>
    <row r="341" s="13" customFormat="1">
      <c r="A341" s="13"/>
      <c r="B341" s="237"/>
      <c r="C341" s="238"/>
      <c r="D341" s="232" t="s">
        <v>222</v>
      </c>
      <c r="E341" s="239" t="s">
        <v>22</v>
      </c>
      <c r="F341" s="240" t="s">
        <v>4527</v>
      </c>
      <c r="G341" s="238"/>
      <c r="H341" s="241">
        <v>5.5</v>
      </c>
      <c r="I341" s="242"/>
      <c r="J341" s="242"/>
      <c r="K341" s="238"/>
      <c r="L341" s="238"/>
      <c r="M341" s="243"/>
      <c r="N341" s="244"/>
      <c r="O341" s="245"/>
      <c r="P341" s="245"/>
      <c r="Q341" s="245"/>
      <c r="R341" s="245"/>
      <c r="S341" s="245"/>
      <c r="T341" s="245"/>
      <c r="U341" s="245"/>
      <c r="V341" s="245"/>
      <c r="W341" s="245"/>
      <c r="X341" s="246"/>
      <c r="Y341" s="13"/>
      <c r="Z341" s="13"/>
      <c r="AA341" s="13"/>
      <c r="AB341" s="13"/>
      <c r="AC341" s="13"/>
      <c r="AD341" s="13"/>
      <c r="AE341" s="13"/>
      <c r="AT341" s="247" t="s">
        <v>222</v>
      </c>
      <c r="AU341" s="247" t="s">
        <v>86</v>
      </c>
      <c r="AV341" s="13" t="s">
        <v>86</v>
      </c>
      <c r="AW341" s="13" t="s">
        <v>5</v>
      </c>
      <c r="AX341" s="13" t="s">
        <v>77</v>
      </c>
      <c r="AY341" s="247" t="s">
        <v>211</v>
      </c>
    </row>
    <row r="342" s="14" customFormat="1">
      <c r="A342" s="14"/>
      <c r="B342" s="248"/>
      <c r="C342" s="249"/>
      <c r="D342" s="232" t="s">
        <v>222</v>
      </c>
      <c r="E342" s="250" t="s">
        <v>22</v>
      </c>
      <c r="F342" s="251" t="s">
        <v>331</v>
      </c>
      <c r="G342" s="249"/>
      <c r="H342" s="252">
        <v>5.5</v>
      </c>
      <c r="I342" s="253"/>
      <c r="J342" s="253"/>
      <c r="K342" s="249"/>
      <c r="L342" s="249"/>
      <c r="M342" s="254"/>
      <c r="N342" s="255"/>
      <c r="O342" s="256"/>
      <c r="P342" s="256"/>
      <c r="Q342" s="256"/>
      <c r="R342" s="256"/>
      <c r="S342" s="256"/>
      <c r="T342" s="256"/>
      <c r="U342" s="256"/>
      <c r="V342" s="256"/>
      <c r="W342" s="256"/>
      <c r="X342" s="257"/>
      <c r="Y342" s="14"/>
      <c r="Z342" s="14"/>
      <c r="AA342" s="14"/>
      <c r="AB342" s="14"/>
      <c r="AC342" s="14"/>
      <c r="AD342" s="14"/>
      <c r="AE342" s="14"/>
      <c r="AT342" s="258" t="s">
        <v>222</v>
      </c>
      <c r="AU342" s="258" t="s">
        <v>86</v>
      </c>
      <c r="AV342" s="14" t="s">
        <v>218</v>
      </c>
      <c r="AW342" s="14" t="s">
        <v>5</v>
      </c>
      <c r="AX342" s="14" t="s">
        <v>84</v>
      </c>
      <c r="AY342" s="258" t="s">
        <v>211</v>
      </c>
    </row>
    <row r="343" s="2" customFormat="1" ht="24.15" customHeight="1">
      <c r="A343" s="40"/>
      <c r="B343" s="41"/>
      <c r="C343" s="218" t="s">
        <v>592</v>
      </c>
      <c r="D343" s="218" t="s">
        <v>213</v>
      </c>
      <c r="E343" s="219" t="s">
        <v>3801</v>
      </c>
      <c r="F343" s="220" t="s">
        <v>3802</v>
      </c>
      <c r="G343" s="221" t="s">
        <v>345</v>
      </c>
      <c r="H343" s="222">
        <v>6.2000000000000002</v>
      </c>
      <c r="I343" s="223"/>
      <c r="J343" s="223"/>
      <c r="K343" s="224">
        <f>ROUND(P343*H343,2)</f>
        <v>0</v>
      </c>
      <c r="L343" s="220" t="s">
        <v>217</v>
      </c>
      <c r="M343" s="46"/>
      <c r="N343" s="225" t="s">
        <v>22</v>
      </c>
      <c r="O343" s="226" t="s">
        <v>46</v>
      </c>
      <c r="P343" s="227">
        <f>I343+J343</f>
        <v>0</v>
      </c>
      <c r="Q343" s="227">
        <f>ROUND(I343*H343,2)</f>
        <v>0</v>
      </c>
      <c r="R343" s="227">
        <f>ROUND(J343*H343,2)</f>
        <v>0</v>
      </c>
      <c r="S343" s="86"/>
      <c r="T343" s="228">
        <f>S343*H343</f>
        <v>0</v>
      </c>
      <c r="U343" s="228">
        <v>0.0035814660000000002</v>
      </c>
      <c r="V343" s="228">
        <f>U343*H343</f>
        <v>0.0222050892</v>
      </c>
      <c r="W343" s="228">
        <v>0</v>
      </c>
      <c r="X343" s="229">
        <f>W343*H343</f>
        <v>0</v>
      </c>
      <c r="Y343" s="40"/>
      <c r="Z343" s="40"/>
      <c r="AA343" s="40"/>
      <c r="AB343" s="40"/>
      <c r="AC343" s="40"/>
      <c r="AD343" s="40"/>
      <c r="AE343" s="40"/>
      <c r="AR343" s="230" t="s">
        <v>302</v>
      </c>
      <c r="AT343" s="230" t="s">
        <v>213</v>
      </c>
      <c r="AU343" s="230" t="s">
        <v>86</v>
      </c>
      <c r="AY343" s="19" t="s">
        <v>211</v>
      </c>
      <c r="BE343" s="231">
        <f>IF(O343="základní",K343,0)</f>
        <v>0</v>
      </c>
      <c r="BF343" s="231">
        <f>IF(O343="snížená",K343,0)</f>
        <v>0</v>
      </c>
      <c r="BG343" s="231">
        <f>IF(O343="zákl. přenesená",K343,0)</f>
        <v>0</v>
      </c>
      <c r="BH343" s="231">
        <f>IF(O343="sníž. přenesená",K343,0)</f>
        <v>0</v>
      </c>
      <c r="BI343" s="231">
        <f>IF(O343="nulová",K343,0)</f>
        <v>0</v>
      </c>
      <c r="BJ343" s="19" t="s">
        <v>84</v>
      </c>
      <c r="BK343" s="231">
        <f>ROUND(P343*H343,2)</f>
        <v>0</v>
      </c>
      <c r="BL343" s="19" t="s">
        <v>302</v>
      </c>
      <c r="BM343" s="230" t="s">
        <v>4528</v>
      </c>
    </row>
    <row r="344" s="2" customFormat="1">
      <c r="A344" s="40"/>
      <c r="B344" s="41"/>
      <c r="C344" s="42"/>
      <c r="D344" s="232" t="s">
        <v>220</v>
      </c>
      <c r="E344" s="42"/>
      <c r="F344" s="233" t="s">
        <v>3804</v>
      </c>
      <c r="G344" s="42"/>
      <c r="H344" s="42"/>
      <c r="I344" s="234"/>
      <c r="J344" s="234"/>
      <c r="K344" s="42"/>
      <c r="L344" s="42"/>
      <c r="M344" s="46"/>
      <c r="N344" s="235"/>
      <c r="O344" s="236"/>
      <c r="P344" s="86"/>
      <c r="Q344" s="86"/>
      <c r="R344" s="86"/>
      <c r="S344" s="86"/>
      <c r="T344" s="86"/>
      <c r="U344" s="86"/>
      <c r="V344" s="86"/>
      <c r="W344" s="86"/>
      <c r="X344" s="87"/>
      <c r="Y344" s="40"/>
      <c r="Z344" s="40"/>
      <c r="AA344" s="40"/>
      <c r="AB344" s="40"/>
      <c r="AC344" s="40"/>
      <c r="AD344" s="40"/>
      <c r="AE344" s="40"/>
      <c r="AT344" s="19" t="s">
        <v>220</v>
      </c>
      <c r="AU344" s="19" t="s">
        <v>86</v>
      </c>
    </row>
    <row r="345" s="13" customFormat="1">
      <c r="A345" s="13"/>
      <c r="B345" s="237"/>
      <c r="C345" s="238"/>
      <c r="D345" s="232" t="s">
        <v>222</v>
      </c>
      <c r="E345" s="239" t="s">
        <v>22</v>
      </c>
      <c r="F345" s="240" t="s">
        <v>4529</v>
      </c>
      <c r="G345" s="238"/>
      <c r="H345" s="241">
        <v>6.2000000000000002</v>
      </c>
      <c r="I345" s="242"/>
      <c r="J345" s="242"/>
      <c r="K345" s="238"/>
      <c r="L345" s="238"/>
      <c r="M345" s="243"/>
      <c r="N345" s="244"/>
      <c r="O345" s="245"/>
      <c r="P345" s="245"/>
      <c r="Q345" s="245"/>
      <c r="R345" s="245"/>
      <c r="S345" s="245"/>
      <c r="T345" s="245"/>
      <c r="U345" s="245"/>
      <c r="V345" s="245"/>
      <c r="W345" s="245"/>
      <c r="X345" s="246"/>
      <c r="Y345" s="13"/>
      <c r="Z345" s="13"/>
      <c r="AA345" s="13"/>
      <c r="AB345" s="13"/>
      <c r="AC345" s="13"/>
      <c r="AD345" s="13"/>
      <c r="AE345" s="13"/>
      <c r="AT345" s="247" t="s">
        <v>222</v>
      </c>
      <c r="AU345" s="247" t="s">
        <v>86</v>
      </c>
      <c r="AV345" s="13" t="s">
        <v>86</v>
      </c>
      <c r="AW345" s="13" t="s">
        <v>5</v>
      </c>
      <c r="AX345" s="13" t="s">
        <v>77</v>
      </c>
      <c r="AY345" s="247" t="s">
        <v>211</v>
      </c>
    </row>
    <row r="346" s="14" customFormat="1">
      <c r="A346" s="14"/>
      <c r="B346" s="248"/>
      <c r="C346" s="249"/>
      <c r="D346" s="232" t="s">
        <v>222</v>
      </c>
      <c r="E346" s="250" t="s">
        <v>22</v>
      </c>
      <c r="F346" s="251" t="s">
        <v>331</v>
      </c>
      <c r="G346" s="249"/>
      <c r="H346" s="252">
        <v>6.2000000000000002</v>
      </c>
      <c r="I346" s="253"/>
      <c r="J346" s="253"/>
      <c r="K346" s="249"/>
      <c r="L346" s="249"/>
      <c r="M346" s="254"/>
      <c r="N346" s="255"/>
      <c r="O346" s="256"/>
      <c r="P346" s="256"/>
      <c r="Q346" s="256"/>
      <c r="R346" s="256"/>
      <c r="S346" s="256"/>
      <c r="T346" s="256"/>
      <c r="U346" s="256"/>
      <c r="V346" s="256"/>
      <c r="W346" s="256"/>
      <c r="X346" s="257"/>
      <c r="Y346" s="14"/>
      <c r="Z346" s="14"/>
      <c r="AA346" s="14"/>
      <c r="AB346" s="14"/>
      <c r="AC346" s="14"/>
      <c r="AD346" s="14"/>
      <c r="AE346" s="14"/>
      <c r="AT346" s="258" t="s">
        <v>222</v>
      </c>
      <c r="AU346" s="258" t="s">
        <v>86</v>
      </c>
      <c r="AV346" s="14" t="s">
        <v>218</v>
      </c>
      <c r="AW346" s="14" t="s">
        <v>5</v>
      </c>
      <c r="AX346" s="14" t="s">
        <v>84</v>
      </c>
      <c r="AY346" s="258" t="s">
        <v>211</v>
      </c>
    </row>
    <row r="347" s="2" customFormat="1">
      <c r="A347" s="40"/>
      <c r="B347" s="41"/>
      <c r="C347" s="218" t="s">
        <v>597</v>
      </c>
      <c r="D347" s="218" t="s">
        <v>213</v>
      </c>
      <c r="E347" s="219" t="s">
        <v>3806</v>
      </c>
      <c r="F347" s="220" t="s">
        <v>3807</v>
      </c>
      <c r="G347" s="221" t="s">
        <v>497</v>
      </c>
      <c r="H347" s="222">
        <v>14</v>
      </c>
      <c r="I347" s="223"/>
      <c r="J347" s="223"/>
      <c r="K347" s="224">
        <f>ROUND(P347*H347,2)</f>
        <v>0</v>
      </c>
      <c r="L347" s="220" t="s">
        <v>217</v>
      </c>
      <c r="M347" s="46"/>
      <c r="N347" s="225" t="s">
        <v>22</v>
      </c>
      <c r="O347" s="226" t="s">
        <v>46</v>
      </c>
      <c r="P347" s="227">
        <f>I347+J347</f>
        <v>0</v>
      </c>
      <c r="Q347" s="227">
        <f>ROUND(I347*H347,2)</f>
        <v>0</v>
      </c>
      <c r="R347" s="227">
        <f>ROUND(J347*H347,2)</f>
        <v>0</v>
      </c>
      <c r="S347" s="86"/>
      <c r="T347" s="228">
        <f>S347*H347</f>
        <v>0</v>
      </c>
      <c r="U347" s="228">
        <v>0</v>
      </c>
      <c r="V347" s="228">
        <f>U347*H347</f>
        <v>0</v>
      </c>
      <c r="W347" s="228">
        <v>0</v>
      </c>
      <c r="X347" s="229">
        <f>W347*H347</f>
        <v>0</v>
      </c>
      <c r="Y347" s="40"/>
      <c r="Z347" s="40"/>
      <c r="AA347" s="40"/>
      <c r="AB347" s="40"/>
      <c r="AC347" s="40"/>
      <c r="AD347" s="40"/>
      <c r="AE347" s="40"/>
      <c r="AR347" s="230" t="s">
        <v>302</v>
      </c>
      <c r="AT347" s="230" t="s">
        <v>213</v>
      </c>
      <c r="AU347" s="230" t="s">
        <v>86</v>
      </c>
      <c r="AY347" s="19" t="s">
        <v>211</v>
      </c>
      <c r="BE347" s="231">
        <f>IF(O347="základní",K347,0)</f>
        <v>0</v>
      </c>
      <c r="BF347" s="231">
        <f>IF(O347="snížená",K347,0)</f>
        <v>0</v>
      </c>
      <c r="BG347" s="231">
        <f>IF(O347="zákl. přenesená",K347,0)</f>
        <v>0</v>
      </c>
      <c r="BH347" s="231">
        <f>IF(O347="sníž. přenesená",K347,0)</f>
        <v>0</v>
      </c>
      <c r="BI347" s="231">
        <f>IF(O347="nulová",K347,0)</f>
        <v>0</v>
      </c>
      <c r="BJ347" s="19" t="s">
        <v>84</v>
      </c>
      <c r="BK347" s="231">
        <f>ROUND(P347*H347,2)</f>
        <v>0</v>
      </c>
      <c r="BL347" s="19" t="s">
        <v>302</v>
      </c>
      <c r="BM347" s="230" t="s">
        <v>4530</v>
      </c>
    </row>
    <row r="348" s="2" customFormat="1">
      <c r="A348" s="40"/>
      <c r="B348" s="41"/>
      <c r="C348" s="42"/>
      <c r="D348" s="232" t="s">
        <v>220</v>
      </c>
      <c r="E348" s="42"/>
      <c r="F348" s="233" t="s">
        <v>3809</v>
      </c>
      <c r="G348" s="42"/>
      <c r="H348" s="42"/>
      <c r="I348" s="234"/>
      <c r="J348" s="234"/>
      <c r="K348" s="42"/>
      <c r="L348" s="42"/>
      <c r="M348" s="46"/>
      <c r="N348" s="235"/>
      <c r="O348" s="236"/>
      <c r="P348" s="86"/>
      <c r="Q348" s="86"/>
      <c r="R348" s="86"/>
      <c r="S348" s="86"/>
      <c r="T348" s="86"/>
      <c r="U348" s="86"/>
      <c r="V348" s="86"/>
      <c r="W348" s="86"/>
      <c r="X348" s="87"/>
      <c r="Y348" s="40"/>
      <c r="Z348" s="40"/>
      <c r="AA348" s="40"/>
      <c r="AB348" s="40"/>
      <c r="AC348" s="40"/>
      <c r="AD348" s="40"/>
      <c r="AE348" s="40"/>
      <c r="AT348" s="19" t="s">
        <v>220</v>
      </c>
      <c r="AU348" s="19" t="s">
        <v>86</v>
      </c>
    </row>
    <row r="349" s="13" customFormat="1">
      <c r="A349" s="13"/>
      <c r="B349" s="237"/>
      <c r="C349" s="238"/>
      <c r="D349" s="232" t="s">
        <v>222</v>
      </c>
      <c r="E349" s="239" t="s">
        <v>22</v>
      </c>
      <c r="F349" s="240" t="s">
        <v>4531</v>
      </c>
      <c r="G349" s="238"/>
      <c r="H349" s="241">
        <v>14</v>
      </c>
      <c r="I349" s="242"/>
      <c r="J349" s="242"/>
      <c r="K349" s="238"/>
      <c r="L349" s="238"/>
      <c r="M349" s="243"/>
      <c r="N349" s="244"/>
      <c r="O349" s="245"/>
      <c r="P349" s="245"/>
      <c r="Q349" s="245"/>
      <c r="R349" s="245"/>
      <c r="S349" s="245"/>
      <c r="T349" s="245"/>
      <c r="U349" s="245"/>
      <c r="V349" s="245"/>
      <c r="W349" s="245"/>
      <c r="X349" s="246"/>
      <c r="Y349" s="13"/>
      <c r="Z349" s="13"/>
      <c r="AA349" s="13"/>
      <c r="AB349" s="13"/>
      <c r="AC349" s="13"/>
      <c r="AD349" s="13"/>
      <c r="AE349" s="13"/>
      <c r="AT349" s="247" t="s">
        <v>222</v>
      </c>
      <c r="AU349" s="247" t="s">
        <v>86</v>
      </c>
      <c r="AV349" s="13" t="s">
        <v>86</v>
      </c>
      <c r="AW349" s="13" t="s">
        <v>5</v>
      </c>
      <c r="AX349" s="13" t="s">
        <v>77</v>
      </c>
      <c r="AY349" s="247" t="s">
        <v>211</v>
      </c>
    </row>
    <row r="350" s="14" customFormat="1">
      <c r="A350" s="14"/>
      <c r="B350" s="248"/>
      <c r="C350" s="249"/>
      <c r="D350" s="232" t="s">
        <v>222</v>
      </c>
      <c r="E350" s="250" t="s">
        <v>22</v>
      </c>
      <c r="F350" s="251" t="s">
        <v>331</v>
      </c>
      <c r="G350" s="249"/>
      <c r="H350" s="252">
        <v>14</v>
      </c>
      <c r="I350" s="253"/>
      <c r="J350" s="253"/>
      <c r="K350" s="249"/>
      <c r="L350" s="249"/>
      <c r="M350" s="254"/>
      <c r="N350" s="255"/>
      <c r="O350" s="256"/>
      <c r="P350" s="256"/>
      <c r="Q350" s="256"/>
      <c r="R350" s="256"/>
      <c r="S350" s="256"/>
      <c r="T350" s="256"/>
      <c r="U350" s="256"/>
      <c r="V350" s="256"/>
      <c r="W350" s="256"/>
      <c r="X350" s="257"/>
      <c r="Y350" s="14"/>
      <c r="Z350" s="14"/>
      <c r="AA350" s="14"/>
      <c r="AB350" s="14"/>
      <c r="AC350" s="14"/>
      <c r="AD350" s="14"/>
      <c r="AE350" s="14"/>
      <c r="AT350" s="258" t="s">
        <v>222</v>
      </c>
      <c r="AU350" s="258" t="s">
        <v>86</v>
      </c>
      <c r="AV350" s="14" t="s">
        <v>218</v>
      </c>
      <c r="AW350" s="14" t="s">
        <v>5</v>
      </c>
      <c r="AX350" s="14" t="s">
        <v>84</v>
      </c>
      <c r="AY350" s="258" t="s">
        <v>211</v>
      </c>
    </row>
    <row r="351" s="2" customFormat="1" ht="24.15" customHeight="1">
      <c r="A351" s="40"/>
      <c r="B351" s="41"/>
      <c r="C351" s="218" t="s">
        <v>603</v>
      </c>
      <c r="D351" s="218" t="s">
        <v>213</v>
      </c>
      <c r="E351" s="219" t="s">
        <v>3811</v>
      </c>
      <c r="F351" s="220" t="s">
        <v>3812</v>
      </c>
      <c r="G351" s="221" t="s">
        <v>249</v>
      </c>
      <c r="H351" s="222">
        <v>0.021999999999999999</v>
      </c>
      <c r="I351" s="223"/>
      <c r="J351" s="223"/>
      <c r="K351" s="224">
        <f>ROUND(P351*H351,2)</f>
        <v>0</v>
      </c>
      <c r="L351" s="220" t="s">
        <v>217</v>
      </c>
      <c r="M351" s="46"/>
      <c r="N351" s="225" t="s">
        <v>22</v>
      </c>
      <c r="O351" s="226" t="s">
        <v>46</v>
      </c>
      <c r="P351" s="227">
        <f>I351+J351</f>
        <v>0</v>
      </c>
      <c r="Q351" s="227">
        <f>ROUND(I351*H351,2)</f>
        <v>0</v>
      </c>
      <c r="R351" s="227">
        <f>ROUND(J351*H351,2)</f>
        <v>0</v>
      </c>
      <c r="S351" s="86"/>
      <c r="T351" s="228">
        <f>S351*H351</f>
        <v>0</v>
      </c>
      <c r="U351" s="228">
        <v>0</v>
      </c>
      <c r="V351" s="228">
        <f>U351*H351</f>
        <v>0</v>
      </c>
      <c r="W351" s="228">
        <v>0</v>
      </c>
      <c r="X351" s="229">
        <f>W351*H351</f>
        <v>0</v>
      </c>
      <c r="Y351" s="40"/>
      <c r="Z351" s="40"/>
      <c r="AA351" s="40"/>
      <c r="AB351" s="40"/>
      <c r="AC351" s="40"/>
      <c r="AD351" s="40"/>
      <c r="AE351" s="40"/>
      <c r="AR351" s="230" t="s">
        <v>302</v>
      </c>
      <c r="AT351" s="230" t="s">
        <v>213</v>
      </c>
      <c r="AU351" s="230" t="s">
        <v>86</v>
      </c>
      <c r="AY351" s="19" t="s">
        <v>211</v>
      </c>
      <c r="BE351" s="231">
        <f>IF(O351="základní",K351,0)</f>
        <v>0</v>
      </c>
      <c r="BF351" s="231">
        <f>IF(O351="snížená",K351,0)</f>
        <v>0</v>
      </c>
      <c r="BG351" s="231">
        <f>IF(O351="zákl. přenesená",K351,0)</f>
        <v>0</v>
      </c>
      <c r="BH351" s="231">
        <f>IF(O351="sníž. přenesená",K351,0)</f>
        <v>0</v>
      </c>
      <c r="BI351" s="231">
        <f>IF(O351="nulová",K351,0)</f>
        <v>0</v>
      </c>
      <c r="BJ351" s="19" t="s">
        <v>84</v>
      </c>
      <c r="BK351" s="231">
        <f>ROUND(P351*H351,2)</f>
        <v>0</v>
      </c>
      <c r="BL351" s="19" t="s">
        <v>302</v>
      </c>
      <c r="BM351" s="230" t="s">
        <v>4532</v>
      </c>
    </row>
    <row r="352" s="2" customFormat="1">
      <c r="A352" s="40"/>
      <c r="B352" s="41"/>
      <c r="C352" s="42"/>
      <c r="D352" s="232" t="s">
        <v>220</v>
      </c>
      <c r="E352" s="42"/>
      <c r="F352" s="233" t="s">
        <v>3814</v>
      </c>
      <c r="G352" s="42"/>
      <c r="H352" s="42"/>
      <c r="I352" s="234"/>
      <c r="J352" s="234"/>
      <c r="K352" s="42"/>
      <c r="L352" s="42"/>
      <c r="M352" s="46"/>
      <c r="N352" s="235"/>
      <c r="O352" s="236"/>
      <c r="P352" s="86"/>
      <c r="Q352" s="86"/>
      <c r="R352" s="86"/>
      <c r="S352" s="86"/>
      <c r="T352" s="86"/>
      <c r="U352" s="86"/>
      <c r="V352" s="86"/>
      <c r="W352" s="86"/>
      <c r="X352" s="87"/>
      <c r="Y352" s="40"/>
      <c r="Z352" s="40"/>
      <c r="AA352" s="40"/>
      <c r="AB352" s="40"/>
      <c r="AC352" s="40"/>
      <c r="AD352" s="40"/>
      <c r="AE352" s="40"/>
      <c r="AT352" s="19" t="s">
        <v>220</v>
      </c>
      <c r="AU352" s="19" t="s">
        <v>86</v>
      </c>
    </row>
    <row r="353" s="2" customFormat="1" ht="24.15" customHeight="1">
      <c r="A353" s="40"/>
      <c r="B353" s="41"/>
      <c r="C353" s="218" t="s">
        <v>609</v>
      </c>
      <c r="D353" s="218" t="s">
        <v>213</v>
      </c>
      <c r="E353" s="219" t="s">
        <v>1347</v>
      </c>
      <c r="F353" s="220" t="s">
        <v>1348</v>
      </c>
      <c r="G353" s="221" t="s">
        <v>249</v>
      </c>
      <c r="H353" s="222">
        <v>0.021999999999999999</v>
      </c>
      <c r="I353" s="223"/>
      <c r="J353" s="223"/>
      <c r="K353" s="224">
        <f>ROUND(P353*H353,2)</f>
        <v>0</v>
      </c>
      <c r="L353" s="220" t="s">
        <v>217</v>
      </c>
      <c r="M353" s="46"/>
      <c r="N353" s="225" t="s">
        <v>22</v>
      </c>
      <c r="O353" s="226" t="s">
        <v>46</v>
      </c>
      <c r="P353" s="227">
        <f>I353+J353</f>
        <v>0</v>
      </c>
      <c r="Q353" s="227">
        <f>ROUND(I353*H353,2)</f>
        <v>0</v>
      </c>
      <c r="R353" s="227">
        <f>ROUND(J353*H353,2)</f>
        <v>0</v>
      </c>
      <c r="S353" s="86"/>
      <c r="T353" s="228">
        <f>S353*H353</f>
        <v>0</v>
      </c>
      <c r="U353" s="228">
        <v>0</v>
      </c>
      <c r="V353" s="228">
        <f>U353*H353</f>
        <v>0</v>
      </c>
      <c r="W353" s="228">
        <v>0</v>
      </c>
      <c r="X353" s="229">
        <f>W353*H353</f>
        <v>0</v>
      </c>
      <c r="Y353" s="40"/>
      <c r="Z353" s="40"/>
      <c r="AA353" s="40"/>
      <c r="AB353" s="40"/>
      <c r="AC353" s="40"/>
      <c r="AD353" s="40"/>
      <c r="AE353" s="40"/>
      <c r="AR353" s="230" t="s">
        <v>302</v>
      </c>
      <c r="AT353" s="230" t="s">
        <v>213</v>
      </c>
      <c r="AU353" s="230" t="s">
        <v>86</v>
      </c>
      <c r="AY353" s="19" t="s">
        <v>211</v>
      </c>
      <c r="BE353" s="231">
        <f>IF(O353="základní",K353,0)</f>
        <v>0</v>
      </c>
      <c r="BF353" s="231">
        <f>IF(O353="snížená",K353,0)</f>
        <v>0</v>
      </c>
      <c r="BG353" s="231">
        <f>IF(O353="zákl. přenesená",K353,0)</f>
        <v>0</v>
      </c>
      <c r="BH353" s="231">
        <f>IF(O353="sníž. přenesená",K353,0)</f>
        <v>0</v>
      </c>
      <c r="BI353" s="231">
        <f>IF(O353="nulová",K353,0)</f>
        <v>0</v>
      </c>
      <c r="BJ353" s="19" t="s">
        <v>84</v>
      </c>
      <c r="BK353" s="231">
        <f>ROUND(P353*H353,2)</f>
        <v>0</v>
      </c>
      <c r="BL353" s="19" t="s">
        <v>302</v>
      </c>
      <c r="BM353" s="230" t="s">
        <v>4533</v>
      </c>
    </row>
    <row r="354" s="2" customFormat="1">
      <c r="A354" s="40"/>
      <c r="B354" s="41"/>
      <c r="C354" s="42"/>
      <c r="D354" s="232" t="s">
        <v>220</v>
      </c>
      <c r="E354" s="42"/>
      <c r="F354" s="233" t="s">
        <v>1350</v>
      </c>
      <c r="G354" s="42"/>
      <c r="H354" s="42"/>
      <c r="I354" s="234"/>
      <c r="J354" s="234"/>
      <c r="K354" s="42"/>
      <c r="L354" s="42"/>
      <c r="M354" s="46"/>
      <c r="N354" s="235"/>
      <c r="O354" s="236"/>
      <c r="P354" s="86"/>
      <c r="Q354" s="86"/>
      <c r="R354" s="86"/>
      <c r="S354" s="86"/>
      <c r="T354" s="86"/>
      <c r="U354" s="86"/>
      <c r="V354" s="86"/>
      <c r="W354" s="86"/>
      <c r="X354" s="87"/>
      <c r="Y354" s="40"/>
      <c r="Z354" s="40"/>
      <c r="AA354" s="40"/>
      <c r="AB354" s="40"/>
      <c r="AC354" s="40"/>
      <c r="AD354" s="40"/>
      <c r="AE354" s="40"/>
      <c r="AT354" s="19" t="s">
        <v>220</v>
      </c>
      <c r="AU354" s="19" t="s">
        <v>86</v>
      </c>
    </row>
    <row r="355" s="12" customFormat="1" ht="22.8" customHeight="1">
      <c r="A355" s="12"/>
      <c r="B355" s="201"/>
      <c r="C355" s="202"/>
      <c r="D355" s="203" t="s">
        <v>76</v>
      </c>
      <c r="E355" s="216" t="s">
        <v>554</v>
      </c>
      <c r="F355" s="216" t="s">
        <v>555</v>
      </c>
      <c r="G355" s="202"/>
      <c r="H355" s="202"/>
      <c r="I355" s="205"/>
      <c r="J355" s="205"/>
      <c r="K355" s="217">
        <f>BK355</f>
        <v>0</v>
      </c>
      <c r="L355" s="202"/>
      <c r="M355" s="207"/>
      <c r="N355" s="208"/>
      <c r="O355" s="209"/>
      <c r="P355" s="209"/>
      <c r="Q355" s="210">
        <f>SUM(Q356:Q417)</f>
        <v>0</v>
      </c>
      <c r="R355" s="210">
        <f>SUM(R356:R417)</f>
        <v>0</v>
      </c>
      <c r="S355" s="209"/>
      <c r="T355" s="211">
        <f>SUM(T356:T417)</f>
        <v>0</v>
      </c>
      <c r="U355" s="209"/>
      <c r="V355" s="211">
        <f>SUM(V356:V417)</f>
        <v>0.040112182524999998</v>
      </c>
      <c r="W355" s="209"/>
      <c r="X355" s="212">
        <f>SUM(X356:X417)</f>
        <v>0.032000000000000001</v>
      </c>
      <c r="Y355" s="12"/>
      <c r="Z355" s="12"/>
      <c r="AA355" s="12"/>
      <c r="AB355" s="12"/>
      <c r="AC355" s="12"/>
      <c r="AD355" s="12"/>
      <c r="AE355" s="12"/>
      <c r="AR355" s="213" t="s">
        <v>86</v>
      </c>
      <c r="AT355" s="214" t="s">
        <v>76</v>
      </c>
      <c r="AU355" s="214" t="s">
        <v>84</v>
      </c>
      <c r="AY355" s="213" t="s">
        <v>211</v>
      </c>
      <c r="BK355" s="215">
        <f>SUM(BK356:BK417)</f>
        <v>0</v>
      </c>
    </row>
    <row r="356" s="2" customFormat="1" ht="24.15" customHeight="1">
      <c r="A356" s="40"/>
      <c r="B356" s="41"/>
      <c r="C356" s="218" t="s">
        <v>615</v>
      </c>
      <c r="D356" s="218" t="s">
        <v>213</v>
      </c>
      <c r="E356" s="219" t="s">
        <v>1352</v>
      </c>
      <c r="F356" s="220" t="s">
        <v>4534</v>
      </c>
      <c r="G356" s="221" t="s">
        <v>497</v>
      </c>
      <c r="H356" s="222">
        <v>1</v>
      </c>
      <c r="I356" s="223"/>
      <c r="J356" s="223"/>
      <c r="K356" s="224">
        <f>ROUND(P356*H356,2)</f>
        <v>0</v>
      </c>
      <c r="L356" s="220" t="s">
        <v>22</v>
      </c>
      <c r="M356" s="46"/>
      <c r="N356" s="225" t="s">
        <v>22</v>
      </c>
      <c r="O356" s="226" t="s">
        <v>46</v>
      </c>
      <c r="P356" s="227">
        <f>I356+J356</f>
        <v>0</v>
      </c>
      <c r="Q356" s="227">
        <f>ROUND(I356*H356,2)</f>
        <v>0</v>
      </c>
      <c r="R356" s="227">
        <f>ROUND(J356*H356,2)</f>
        <v>0</v>
      </c>
      <c r="S356" s="86"/>
      <c r="T356" s="228">
        <f>S356*H356</f>
        <v>0</v>
      </c>
      <c r="U356" s="228">
        <v>0</v>
      </c>
      <c r="V356" s="228">
        <f>U356*H356</f>
        <v>0</v>
      </c>
      <c r="W356" s="228">
        <v>0</v>
      </c>
      <c r="X356" s="229">
        <f>W356*H356</f>
        <v>0</v>
      </c>
      <c r="Y356" s="40"/>
      <c r="Z356" s="40"/>
      <c r="AA356" s="40"/>
      <c r="AB356" s="40"/>
      <c r="AC356" s="40"/>
      <c r="AD356" s="40"/>
      <c r="AE356" s="40"/>
      <c r="AR356" s="230" t="s">
        <v>302</v>
      </c>
      <c r="AT356" s="230" t="s">
        <v>213</v>
      </c>
      <c r="AU356" s="230" t="s">
        <v>86</v>
      </c>
      <c r="AY356" s="19" t="s">
        <v>211</v>
      </c>
      <c r="BE356" s="231">
        <f>IF(O356="základní",K356,0)</f>
        <v>0</v>
      </c>
      <c r="BF356" s="231">
        <f>IF(O356="snížená",K356,0)</f>
        <v>0</v>
      </c>
      <c r="BG356" s="231">
        <f>IF(O356="zákl. přenesená",K356,0)</f>
        <v>0</v>
      </c>
      <c r="BH356" s="231">
        <f>IF(O356="sníž. přenesená",K356,0)</f>
        <v>0</v>
      </c>
      <c r="BI356" s="231">
        <f>IF(O356="nulová",K356,0)</f>
        <v>0</v>
      </c>
      <c r="BJ356" s="19" t="s">
        <v>84</v>
      </c>
      <c r="BK356" s="231">
        <f>ROUND(P356*H356,2)</f>
        <v>0</v>
      </c>
      <c r="BL356" s="19" t="s">
        <v>302</v>
      </c>
      <c r="BM356" s="230" t="s">
        <v>4535</v>
      </c>
    </row>
    <row r="357" s="2" customFormat="1">
      <c r="A357" s="40"/>
      <c r="B357" s="41"/>
      <c r="C357" s="42"/>
      <c r="D357" s="232" t="s">
        <v>220</v>
      </c>
      <c r="E357" s="42"/>
      <c r="F357" s="233" t="s">
        <v>4534</v>
      </c>
      <c r="G357" s="42"/>
      <c r="H357" s="42"/>
      <c r="I357" s="234"/>
      <c r="J357" s="234"/>
      <c r="K357" s="42"/>
      <c r="L357" s="42"/>
      <c r="M357" s="46"/>
      <c r="N357" s="235"/>
      <c r="O357" s="236"/>
      <c r="P357" s="86"/>
      <c r="Q357" s="86"/>
      <c r="R357" s="86"/>
      <c r="S357" s="86"/>
      <c r="T357" s="86"/>
      <c r="U357" s="86"/>
      <c r="V357" s="86"/>
      <c r="W357" s="86"/>
      <c r="X357" s="87"/>
      <c r="Y357" s="40"/>
      <c r="Z357" s="40"/>
      <c r="AA357" s="40"/>
      <c r="AB357" s="40"/>
      <c r="AC357" s="40"/>
      <c r="AD357" s="40"/>
      <c r="AE357" s="40"/>
      <c r="AT357" s="19" t="s">
        <v>220</v>
      </c>
      <c r="AU357" s="19" t="s">
        <v>86</v>
      </c>
    </row>
    <row r="358" s="13" customFormat="1">
      <c r="A358" s="13"/>
      <c r="B358" s="237"/>
      <c r="C358" s="238"/>
      <c r="D358" s="232" t="s">
        <v>222</v>
      </c>
      <c r="E358" s="239" t="s">
        <v>22</v>
      </c>
      <c r="F358" s="240" t="s">
        <v>1334</v>
      </c>
      <c r="G358" s="238"/>
      <c r="H358" s="241">
        <v>1</v>
      </c>
      <c r="I358" s="242"/>
      <c r="J358" s="242"/>
      <c r="K358" s="238"/>
      <c r="L358" s="238"/>
      <c r="M358" s="243"/>
      <c r="N358" s="244"/>
      <c r="O358" s="245"/>
      <c r="P358" s="245"/>
      <c r="Q358" s="245"/>
      <c r="R358" s="245"/>
      <c r="S358" s="245"/>
      <c r="T358" s="245"/>
      <c r="U358" s="245"/>
      <c r="V358" s="245"/>
      <c r="W358" s="245"/>
      <c r="X358" s="246"/>
      <c r="Y358" s="13"/>
      <c r="Z358" s="13"/>
      <c r="AA358" s="13"/>
      <c r="AB358" s="13"/>
      <c r="AC358" s="13"/>
      <c r="AD358" s="13"/>
      <c r="AE358" s="13"/>
      <c r="AT358" s="247" t="s">
        <v>222</v>
      </c>
      <c r="AU358" s="247" t="s">
        <v>86</v>
      </c>
      <c r="AV358" s="13" t="s">
        <v>86</v>
      </c>
      <c r="AW358" s="13" t="s">
        <v>5</v>
      </c>
      <c r="AX358" s="13" t="s">
        <v>84</v>
      </c>
      <c r="AY358" s="247" t="s">
        <v>211</v>
      </c>
    </row>
    <row r="359" s="2" customFormat="1" ht="21.75" customHeight="1">
      <c r="A359" s="40"/>
      <c r="B359" s="41"/>
      <c r="C359" s="218" t="s">
        <v>619</v>
      </c>
      <c r="D359" s="218" t="s">
        <v>213</v>
      </c>
      <c r="E359" s="219" t="s">
        <v>1356</v>
      </c>
      <c r="F359" s="220" t="s">
        <v>4536</v>
      </c>
      <c r="G359" s="221" t="s">
        <v>497</v>
      </c>
      <c r="H359" s="222">
        <v>1</v>
      </c>
      <c r="I359" s="223"/>
      <c r="J359" s="223"/>
      <c r="K359" s="224">
        <f>ROUND(P359*H359,2)</f>
        <v>0</v>
      </c>
      <c r="L359" s="220" t="s">
        <v>22</v>
      </c>
      <c r="M359" s="46"/>
      <c r="N359" s="225" t="s">
        <v>22</v>
      </c>
      <c r="O359" s="226" t="s">
        <v>46</v>
      </c>
      <c r="P359" s="227">
        <f>I359+J359</f>
        <v>0</v>
      </c>
      <c r="Q359" s="227">
        <f>ROUND(I359*H359,2)</f>
        <v>0</v>
      </c>
      <c r="R359" s="227">
        <f>ROUND(J359*H359,2)</f>
        <v>0</v>
      </c>
      <c r="S359" s="86"/>
      <c r="T359" s="228">
        <f>S359*H359</f>
        <v>0</v>
      </c>
      <c r="U359" s="228">
        <v>0</v>
      </c>
      <c r="V359" s="228">
        <f>U359*H359</f>
        <v>0</v>
      </c>
      <c r="W359" s="228">
        <v>0</v>
      </c>
      <c r="X359" s="229">
        <f>W359*H359</f>
        <v>0</v>
      </c>
      <c r="Y359" s="40"/>
      <c r="Z359" s="40"/>
      <c r="AA359" s="40"/>
      <c r="AB359" s="40"/>
      <c r="AC359" s="40"/>
      <c r="AD359" s="40"/>
      <c r="AE359" s="40"/>
      <c r="AR359" s="230" t="s">
        <v>302</v>
      </c>
      <c r="AT359" s="230" t="s">
        <v>213</v>
      </c>
      <c r="AU359" s="230" t="s">
        <v>86</v>
      </c>
      <c r="AY359" s="19" t="s">
        <v>211</v>
      </c>
      <c r="BE359" s="231">
        <f>IF(O359="základní",K359,0)</f>
        <v>0</v>
      </c>
      <c r="BF359" s="231">
        <f>IF(O359="snížená",K359,0)</f>
        <v>0</v>
      </c>
      <c r="BG359" s="231">
        <f>IF(O359="zákl. přenesená",K359,0)</f>
        <v>0</v>
      </c>
      <c r="BH359" s="231">
        <f>IF(O359="sníž. přenesená",K359,0)</f>
        <v>0</v>
      </c>
      <c r="BI359" s="231">
        <f>IF(O359="nulová",K359,0)</f>
        <v>0</v>
      </c>
      <c r="BJ359" s="19" t="s">
        <v>84</v>
      </c>
      <c r="BK359" s="231">
        <f>ROUND(P359*H359,2)</f>
        <v>0</v>
      </c>
      <c r="BL359" s="19" t="s">
        <v>302</v>
      </c>
      <c r="BM359" s="230" t="s">
        <v>4537</v>
      </c>
    </row>
    <row r="360" s="2" customFormat="1">
      <c r="A360" s="40"/>
      <c r="B360" s="41"/>
      <c r="C360" s="42"/>
      <c r="D360" s="232" t="s">
        <v>220</v>
      </c>
      <c r="E360" s="42"/>
      <c r="F360" s="233" t="s">
        <v>4536</v>
      </c>
      <c r="G360" s="42"/>
      <c r="H360" s="42"/>
      <c r="I360" s="234"/>
      <c r="J360" s="234"/>
      <c r="K360" s="42"/>
      <c r="L360" s="42"/>
      <c r="M360" s="46"/>
      <c r="N360" s="235"/>
      <c r="O360" s="236"/>
      <c r="P360" s="86"/>
      <c r="Q360" s="86"/>
      <c r="R360" s="86"/>
      <c r="S360" s="86"/>
      <c r="T360" s="86"/>
      <c r="U360" s="86"/>
      <c r="V360" s="86"/>
      <c r="W360" s="86"/>
      <c r="X360" s="87"/>
      <c r="Y360" s="40"/>
      <c r="Z360" s="40"/>
      <c r="AA360" s="40"/>
      <c r="AB360" s="40"/>
      <c r="AC360" s="40"/>
      <c r="AD360" s="40"/>
      <c r="AE360" s="40"/>
      <c r="AT360" s="19" t="s">
        <v>220</v>
      </c>
      <c r="AU360" s="19" t="s">
        <v>86</v>
      </c>
    </row>
    <row r="361" s="13" customFormat="1">
      <c r="A361" s="13"/>
      <c r="B361" s="237"/>
      <c r="C361" s="238"/>
      <c r="D361" s="232" t="s">
        <v>222</v>
      </c>
      <c r="E361" s="239" t="s">
        <v>22</v>
      </c>
      <c r="F361" s="240" t="s">
        <v>4468</v>
      </c>
      <c r="G361" s="238"/>
      <c r="H361" s="241">
        <v>1</v>
      </c>
      <c r="I361" s="242"/>
      <c r="J361" s="242"/>
      <c r="K361" s="238"/>
      <c r="L361" s="238"/>
      <c r="M361" s="243"/>
      <c r="N361" s="244"/>
      <c r="O361" s="245"/>
      <c r="P361" s="245"/>
      <c r="Q361" s="245"/>
      <c r="R361" s="245"/>
      <c r="S361" s="245"/>
      <c r="T361" s="245"/>
      <c r="U361" s="245"/>
      <c r="V361" s="245"/>
      <c r="W361" s="245"/>
      <c r="X361" s="246"/>
      <c r="Y361" s="13"/>
      <c r="Z361" s="13"/>
      <c r="AA361" s="13"/>
      <c r="AB361" s="13"/>
      <c r="AC361" s="13"/>
      <c r="AD361" s="13"/>
      <c r="AE361" s="13"/>
      <c r="AT361" s="247" t="s">
        <v>222</v>
      </c>
      <c r="AU361" s="247" t="s">
        <v>86</v>
      </c>
      <c r="AV361" s="13" t="s">
        <v>86</v>
      </c>
      <c r="AW361" s="13" t="s">
        <v>5</v>
      </c>
      <c r="AX361" s="13" t="s">
        <v>84</v>
      </c>
      <c r="AY361" s="247" t="s">
        <v>211</v>
      </c>
    </row>
    <row r="362" s="2" customFormat="1" ht="21.75" customHeight="1">
      <c r="A362" s="40"/>
      <c r="B362" s="41"/>
      <c r="C362" s="218" t="s">
        <v>626</v>
      </c>
      <c r="D362" s="218" t="s">
        <v>213</v>
      </c>
      <c r="E362" s="219" t="s">
        <v>1360</v>
      </c>
      <c r="F362" s="220" t="s">
        <v>4538</v>
      </c>
      <c r="G362" s="221" t="s">
        <v>497</v>
      </c>
      <c r="H362" s="222">
        <v>1</v>
      </c>
      <c r="I362" s="223"/>
      <c r="J362" s="223"/>
      <c r="K362" s="224">
        <f>ROUND(P362*H362,2)</f>
        <v>0</v>
      </c>
      <c r="L362" s="220" t="s">
        <v>22</v>
      </c>
      <c r="M362" s="46"/>
      <c r="N362" s="225" t="s">
        <v>22</v>
      </c>
      <c r="O362" s="226" t="s">
        <v>46</v>
      </c>
      <c r="P362" s="227">
        <f>I362+J362</f>
        <v>0</v>
      </c>
      <c r="Q362" s="227">
        <f>ROUND(I362*H362,2)</f>
        <v>0</v>
      </c>
      <c r="R362" s="227">
        <f>ROUND(J362*H362,2)</f>
        <v>0</v>
      </c>
      <c r="S362" s="86"/>
      <c r="T362" s="228">
        <f>S362*H362</f>
        <v>0</v>
      </c>
      <c r="U362" s="228">
        <v>0</v>
      </c>
      <c r="V362" s="228">
        <f>U362*H362</f>
        <v>0</v>
      </c>
      <c r="W362" s="228">
        <v>0</v>
      </c>
      <c r="X362" s="229">
        <f>W362*H362</f>
        <v>0</v>
      </c>
      <c r="Y362" s="40"/>
      <c r="Z362" s="40"/>
      <c r="AA362" s="40"/>
      <c r="AB362" s="40"/>
      <c r="AC362" s="40"/>
      <c r="AD362" s="40"/>
      <c r="AE362" s="40"/>
      <c r="AR362" s="230" t="s">
        <v>302</v>
      </c>
      <c r="AT362" s="230" t="s">
        <v>213</v>
      </c>
      <c r="AU362" s="230" t="s">
        <v>86</v>
      </c>
      <c r="AY362" s="19" t="s">
        <v>211</v>
      </c>
      <c r="BE362" s="231">
        <f>IF(O362="základní",K362,0)</f>
        <v>0</v>
      </c>
      <c r="BF362" s="231">
        <f>IF(O362="snížená",K362,0)</f>
        <v>0</v>
      </c>
      <c r="BG362" s="231">
        <f>IF(O362="zákl. přenesená",K362,0)</f>
        <v>0</v>
      </c>
      <c r="BH362" s="231">
        <f>IF(O362="sníž. přenesená",K362,0)</f>
        <v>0</v>
      </c>
      <c r="BI362" s="231">
        <f>IF(O362="nulová",K362,0)</f>
        <v>0</v>
      </c>
      <c r="BJ362" s="19" t="s">
        <v>84</v>
      </c>
      <c r="BK362" s="231">
        <f>ROUND(P362*H362,2)</f>
        <v>0</v>
      </c>
      <c r="BL362" s="19" t="s">
        <v>302</v>
      </c>
      <c r="BM362" s="230" t="s">
        <v>4539</v>
      </c>
    </row>
    <row r="363" s="2" customFormat="1">
      <c r="A363" s="40"/>
      <c r="B363" s="41"/>
      <c r="C363" s="42"/>
      <c r="D363" s="232" t="s">
        <v>220</v>
      </c>
      <c r="E363" s="42"/>
      <c r="F363" s="233" t="s">
        <v>4538</v>
      </c>
      <c r="G363" s="42"/>
      <c r="H363" s="42"/>
      <c r="I363" s="234"/>
      <c r="J363" s="234"/>
      <c r="K363" s="42"/>
      <c r="L363" s="42"/>
      <c r="M363" s="46"/>
      <c r="N363" s="235"/>
      <c r="O363" s="236"/>
      <c r="P363" s="86"/>
      <c r="Q363" s="86"/>
      <c r="R363" s="86"/>
      <c r="S363" s="86"/>
      <c r="T363" s="86"/>
      <c r="U363" s="86"/>
      <c r="V363" s="86"/>
      <c r="W363" s="86"/>
      <c r="X363" s="87"/>
      <c r="Y363" s="40"/>
      <c r="Z363" s="40"/>
      <c r="AA363" s="40"/>
      <c r="AB363" s="40"/>
      <c r="AC363" s="40"/>
      <c r="AD363" s="40"/>
      <c r="AE363" s="40"/>
      <c r="AT363" s="19" t="s">
        <v>220</v>
      </c>
      <c r="AU363" s="19" t="s">
        <v>86</v>
      </c>
    </row>
    <row r="364" s="13" customFormat="1">
      <c r="A364" s="13"/>
      <c r="B364" s="237"/>
      <c r="C364" s="238"/>
      <c r="D364" s="232" t="s">
        <v>222</v>
      </c>
      <c r="E364" s="239" t="s">
        <v>22</v>
      </c>
      <c r="F364" s="240" t="s">
        <v>4468</v>
      </c>
      <c r="G364" s="238"/>
      <c r="H364" s="241">
        <v>1</v>
      </c>
      <c r="I364" s="242"/>
      <c r="J364" s="242"/>
      <c r="K364" s="238"/>
      <c r="L364" s="238"/>
      <c r="M364" s="243"/>
      <c r="N364" s="244"/>
      <c r="O364" s="245"/>
      <c r="P364" s="245"/>
      <c r="Q364" s="245"/>
      <c r="R364" s="245"/>
      <c r="S364" s="245"/>
      <c r="T364" s="245"/>
      <c r="U364" s="245"/>
      <c r="V364" s="245"/>
      <c r="W364" s="245"/>
      <c r="X364" s="246"/>
      <c r="Y364" s="13"/>
      <c r="Z364" s="13"/>
      <c r="AA364" s="13"/>
      <c r="AB364" s="13"/>
      <c r="AC364" s="13"/>
      <c r="AD364" s="13"/>
      <c r="AE364" s="13"/>
      <c r="AT364" s="247" t="s">
        <v>222</v>
      </c>
      <c r="AU364" s="247" t="s">
        <v>86</v>
      </c>
      <c r="AV364" s="13" t="s">
        <v>86</v>
      </c>
      <c r="AW364" s="13" t="s">
        <v>5</v>
      </c>
      <c r="AX364" s="13" t="s">
        <v>84</v>
      </c>
      <c r="AY364" s="247" t="s">
        <v>211</v>
      </c>
    </row>
    <row r="365" s="2" customFormat="1" ht="24.15" customHeight="1">
      <c r="A365" s="40"/>
      <c r="B365" s="41"/>
      <c r="C365" s="218" t="s">
        <v>634</v>
      </c>
      <c r="D365" s="218" t="s">
        <v>213</v>
      </c>
      <c r="E365" s="219" t="s">
        <v>4540</v>
      </c>
      <c r="F365" s="220" t="s">
        <v>4541</v>
      </c>
      <c r="G365" s="221" t="s">
        <v>497</v>
      </c>
      <c r="H365" s="222">
        <v>5</v>
      </c>
      <c r="I365" s="223"/>
      <c r="J365" s="223"/>
      <c r="K365" s="224">
        <f>ROUND(P365*H365,2)</f>
        <v>0</v>
      </c>
      <c r="L365" s="220" t="s">
        <v>217</v>
      </c>
      <c r="M365" s="46"/>
      <c r="N365" s="225" t="s">
        <v>22</v>
      </c>
      <c r="O365" s="226" t="s">
        <v>46</v>
      </c>
      <c r="P365" s="227">
        <f>I365+J365</f>
        <v>0</v>
      </c>
      <c r="Q365" s="227">
        <f>ROUND(I365*H365,2)</f>
        <v>0</v>
      </c>
      <c r="R365" s="227">
        <f>ROUND(J365*H365,2)</f>
        <v>0</v>
      </c>
      <c r="S365" s="86"/>
      <c r="T365" s="228">
        <f>S365*H365</f>
        <v>0</v>
      </c>
      <c r="U365" s="228">
        <v>0</v>
      </c>
      <c r="V365" s="228">
        <f>U365*H365</f>
        <v>0</v>
      </c>
      <c r="W365" s="228">
        <v>0.0040000000000000001</v>
      </c>
      <c r="X365" s="229">
        <f>W365*H365</f>
        <v>0.02</v>
      </c>
      <c r="Y365" s="40"/>
      <c r="Z365" s="40"/>
      <c r="AA365" s="40"/>
      <c r="AB365" s="40"/>
      <c r="AC365" s="40"/>
      <c r="AD365" s="40"/>
      <c r="AE365" s="40"/>
      <c r="AR365" s="230" t="s">
        <v>302</v>
      </c>
      <c r="AT365" s="230" t="s">
        <v>213</v>
      </c>
      <c r="AU365" s="230" t="s">
        <v>86</v>
      </c>
      <c r="AY365" s="19" t="s">
        <v>211</v>
      </c>
      <c r="BE365" s="231">
        <f>IF(O365="základní",K365,0)</f>
        <v>0</v>
      </c>
      <c r="BF365" s="231">
        <f>IF(O365="snížená",K365,0)</f>
        <v>0</v>
      </c>
      <c r="BG365" s="231">
        <f>IF(O365="zákl. přenesená",K365,0)</f>
        <v>0</v>
      </c>
      <c r="BH365" s="231">
        <f>IF(O365="sníž. přenesená",K365,0)</f>
        <v>0</v>
      </c>
      <c r="BI365" s="231">
        <f>IF(O365="nulová",K365,0)</f>
        <v>0</v>
      </c>
      <c r="BJ365" s="19" t="s">
        <v>84</v>
      </c>
      <c r="BK365" s="231">
        <f>ROUND(P365*H365,2)</f>
        <v>0</v>
      </c>
      <c r="BL365" s="19" t="s">
        <v>302</v>
      </c>
      <c r="BM365" s="230" t="s">
        <v>4542</v>
      </c>
    </row>
    <row r="366" s="2" customFormat="1">
      <c r="A366" s="40"/>
      <c r="B366" s="41"/>
      <c r="C366" s="42"/>
      <c r="D366" s="232" t="s">
        <v>220</v>
      </c>
      <c r="E366" s="42"/>
      <c r="F366" s="233" t="s">
        <v>4543</v>
      </c>
      <c r="G366" s="42"/>
      <c r="H366" s="42"/>
      <c r="I366" s="234"/>
      <c r="J366" s="234"/>
      <c r="K366" s="42"/>
      <c r="L366" s="42"/>
      <c r="M366" s="46"/>
      <c r="N366" s="235"/>
      <c r="O366" s="236"/>
      <c r="P366" s="86"/>
      <c r="Q366" s="86"/>
      <c r="R366" s="86"/>
      <c r="S366" s="86"/>
      <c r="T366" s="86"/>
      <c r="U366" s="86"/>
      <c r="V366" s="86"/>
      <c r="W366" s="86"/>
      <c r="X366" s="87"/>
      <c r="Y366" s="40"/>
      <c r="Z366" s="40"/>
      <c r="AA366" s="40"/>
      <c r="AB366" s="40"/>
      <c r="AC366" s="40"/>
      <c r="AD366" s="40"/>
      <c r="AE366" s="40"/>
      <c r="AT366" s="19" t="s">
        <v>220</v>
      </c>
      <c r="AU366" s="19" t="s">
        <v>86</v>
      </c>
    </row>
    <row r="367" s="13" customFormat="1">
      <c r="A367" s="13"/>
      <c r="B367" s="237"/>
      <c r="C367" s="238"/>
      <c r="D367" s="232" t="s">
        <v>222</v>
      </c>
      <c r="E367" s="239" t="s">
        <v>22</v>
      </c>
      <c r="F367" s="240" t="s">
        <v>4544</v>
      </c>
      <c r="G367" s="238"/>
      <c r="H367" s="241">
        <v>5</v>
      </c>
      <c r="I367" s="242"/>
      <c r="J367" s="242"/>
      <c r="K367" s="238"/>
      <c r="L367" s="238"/>
      <c r="M367" s="243"/>
      <c r="N367" s="244"/>
      <c r="O367" s="245"/>
      <c r="P367" s="245"/>
      <c r="Q367" s="245"/>
      <c r="R367" s="245"/>
      <c r="S367" s="245"/>
      <c r="T367" s="245"/>
      <c r="U367" s="245"/>
      <c r="V367" s="245"/>
      <c r="W367" s="245"/>
      <c r="X367" s="246"/>
      <c r="Y367" s="13"/>
      <c r="Z367" s="13"/>
      <c r="AA367" s="13"/>
      <c r="AB367" s="13"/>
      <c r="AC367" s="13"/>
      <c r="AD367" s="13"/>
      <c r="AE367" s="13"/>
      <c r="AT367" s="247" t="s">
        <v>222</v>
      </c>
      <c r="AU367" s="247" t="s">
        <v>86</v>
      </c>
      <c r="AV367" s="13" t="s">
        <v>86</v>
      </c>
      <c r="AW367" s="13" t="s">
        <v>5</v>
      </c>
      <c r="AX367" s="13" t="s">
        <v>77</v>
      </c>
      <c r="AY367" s="247" t="s">
        <v>211</v>
      </c>
    </row>
    <row r="368" s="14" customFormat="1">
      <c r="A368" s="14"/>
      <c r="B368" s="248"/>
      <c r="C368" s="249"/>
      <c r="D368" s="232" t="s">
        <v>222</v>
      </c>
      <c r="E368" s="250" t="s">
        <v>22</v>
      </c>
      <c r="F368" s="251" t="s">
        <v>331</v>
      </c>
      <c r="G368" s="249"/>
      <c r="H368" s="252">
        <v>5</v>
      </c>
      <c r="I368" s="253"/>
      <c r="J368" s="253"/>
      <c r="K368" s="249"/>
      <c r="L368" s="249"/>
      <c r="M368" s="254"/>
      <c r="N368" s="255"/>
      <c r="O368" s="256"/>
      <c r="P368" s="256"/>
      <c r="Q368" s="256"/>
      <c r="R368" s="256"/>
      <c r="S368" s="256"/>
      <c r="T368" s="256"/>
      <c r="U368" s="256"/>
      <c r="V368" s="256"/>
      <c r="W368" s="256"/>
      <c r="X368" s="257"/>
      <c r="Y368" s="14"/>
      <c r="Z368" s="14"/>
      <c r="AA368" s="14"/>
      <c r="AB368" s="14"/>
      <c r="AC368" s="14"/>
      <c r="AD368" s="14"/>
      <c r="AE368" s="14"/>
      <c r="AT368" s="258" t="s">
        <v>222</v>
      </c>
      <c r="AU368" s="258" t="s">
        <v>86</v>
      </c>
      <c r="AV368" s="14" t="s">
        <v>218</v>
      </c>
      <c r="AW368" s="14" t="s">
        <v>5</v>
      </c>
      <c r="AX368" s="14" t="s">
        <v>84</v>
      </c>
      <c r="AY368" s="258" t="s">
        <v>211</v>
      </c>
    </row>
    <row r="369" s="2" customFormat="1" ht="24.15" customHeight="1">
      <c r="A369" s="40"/>
      <c r="B369" s="41"/>
      <c r="C369" s="218" t="s">
        <v>1091</v>
      </c>
      <c r="D369" s="218" t="s">
        <v>213</v>
      </c>
      <c r="E369" s="219" t="s">
        <v>1364</v>
      </c>
      <c r="F369" s="220" t="s">
        <v>1365</v>
      </c>
      <c r="G369" s="221" t="s">
        <v>497</v>
      </c>
      <c r="H369" s="222">
        <v>2</v>
      </c>
      <c r="I369" s="223"/>
      <c r="J369" s="223"/>
      <c r="K369" s="224">
        <f>ROUND(P369*H369,2)</f>
        <v>0</v>
      </c>
      <c r="L369" s="220" t="s">
        <v>217</v>
      </c>
      <c r="M369" s="46"/>
      <c r="N369" s="225" t="s">
        <v>22</v>
      </c>
      <c r="O369" s="226" t="s">
        <v>46</v>
      </c>
      <c r="P369" s="227">
        <f>I369+J369</f>
        <v>0</v>
      </c>
      <c r="Q369" s="227">
        <f>ROUND(I369*H369,2)</f>
        <v>0</v>
      </c>
      <c r="R369" s="227">
        <f>ROUND(J369*H369,2)</f>
        <v>0</v>
      </c>
      <c r="S369" s="86"/>
      <c r="T369" s="228">
        <f>S369*H369</f>
        <v>0</v>
      </c>
      <c r="U369" s="228">
        <v>0</v>
      </c>
      <c r="V369" s="228">
        <f>U369*H369</f>
        <v>0</v>
      </c>
      <c r="W369" s="228">
        <v>0.0060000000000000001</v>
      </c>
      <c r="X369" s="229">
        <f>W369*H369</f>
        <v>0.012</v>
      </c>
      <c r="Y369" s="40"/>
      <c r="Z369" s="40"/>
      <c r="AA369" s="40"/>
      <c r="AB369" s="40"/>
      <c r="AC369" s="40"/>
      <c r="AD369" s="40"/>
      <c r="AE369" s="40"/>
      <c r="AR369" s="230" t="s">
        <v>302</v>
      </c>
      <c r="AT369" s="230" t="s">
        <v>213</v>
      </c>
      <c r="AU369" s="230" t="s">
        <v>86</v>
      </c>
      <c r="AY369" s="19" t="s">
        <v>211</v>
      </c>
      <c r="BE369" s="231">
        <f>IF(O369="základní",K369,0)</f>
        <v>0</v>
      </c>
      <c r="BF369" s="231">
        <f>IF(O369="snížená",K369,0)</f>
        <v>0</v>
      </c>
      <c r="BG369" s="231">
        <f>IF(O369="zákl. přenesená",K369,0)</f>
        <v>0</v>
      </c>
      <c r="BH369" s="231">
        <f>IF(O369="sníž. přenesená",K369,0)</f>
        <v>0</v>
      </c>
      <c r="BI369" s="231">
        <f>IF(O369="nulová",K369,0)</f>
        <v>0</v>
      </c>
      <c r="BJ369" s="19" t="s">
        <v>84</v>
      </c>
      <c r="BK369" s="231">
        <f>ROUND(P369*H369,2)</f>
        <v>0</v>
      </c>
      <c r="BL369" s="19" t="s">
        <v>302</v>
      </c>
      <c r="BM369" s="230" t="s">
        <v>4545</v>
      </c>
    </row>
    <row r="370" s="2" customFormat="1">
      <c r="A370" s="40"/>
      <c r="B370" s="41"/>
      <c r="C370" s="42"/>
      <c r="D370" s="232" t="s">
        <v>220</v>
      </c>
      <c r="E370" s="42"/>
      <c r="F370" s="233" t="s">
        <v>1367</v>
      </c>
      <c r="G370" s="42"/>
      <c r="H370" s="42"/>
      <c r="I370" s="234"/>
      <c r="J370" s="234"/>
      <c r="K370" s="42"/>
      <c r="L370" s="42"/>
      <c r="M370" s="46"/>
      <c r="N370" s="235"/>
      <c r="O370" s="236"/>
      <c r="P370" s="86"/>
      <c r="Q370" s="86"/>
      <c r="R370" s="86"/>
      <c r="S370" s="86"/>
      <c r="T370" s="86"/>
      <c r="U370" s="86"/>
      <c r="V370" s="86"/>
      <c r="W370" s="86"/>
      <c r="X370" s="87"/>
      <c r="Y370" s="40"/>
      <c r="Z370" s="40"/>
      <c r="AA370" s="40"/>
      <c r="AB370" s="40"/>
      <c r="AC370" s="40"/>
      <c r="AD370" s="40"/>
      <c r="AE370" s="40"/>
      <c r="AT370" s="19" t="s">
        <v>220</v>
      </c>
      <c r="AU370" s="19" t="s">
        <v>86</v>
      </c>
    </row>
    <row r="371" s="13" customFormat="1">
      <c r="A371" s="13"/>
      <c r="B371" s="237"/>
      <c r="C371" s="238"/>
      <c r="D371" s="232" t="s">
        <v>222</v>
      </c>
      <c r="E371" s="239" t="s">
        <v>22</v>
      </c>
      <c r="F371" s="240" t="s">
        <v>4546</v>
      </c>
      <c r="G371" s="238"/>
      <c r="H371" s="241">
        <v>2</v>
      </c>
      <c r="I371" s="242"/>
      <c r="J371" s="242"/>
      <c r="K371" s="238"/>
      <c r="L371" s="238"/>
      <c r="M371" s="243"/>
      <c r="N371" s="244"/>
      <c r="O371" s="245"/>
      <c r="P371" s="245"/>
      <c r="Q371" s="245"/>
      <c r="R371" s="245"/>
      <c r="S371" s="245"/>
      <c r="T371" s="245"/>
      <c r="U371" s="245"/>
      <c r="V371" s="245"/>
      <c r="W371" s="245"/>
      <c r="X371" s="246"/>
      <c r="Y371" s="13"/>
      <c r="Z371" s="13"/>
      <c r="AA371" s="13"/>
      <c r="AB371" s="13"/>
      <c r="AC371" s="13"/>
      <c r="AD371" s="13"/>
      <c r="AE371" s="13"/>
      <c r="AT371" s="247" t="s">
        <v>222</v>
      </c>
      <c r="AU371" s="247" t="s">
        <v>86</v>
      </c>
      <c r="AV371" s="13" t="s">
        <v>86</v>
      </c>
      <c r="AW371" s="13" t="s">
        <v>5</v>
      </c>
      <c r="AX371" s="13" t="s">
        <v>77</v>
      </c>
      <c r="AY371" s="247" t="s">
        <v>211</v>
      </c>
    </row>
    <row r="372" s="14" customFormat="1">
      <c r="A372" s="14"/>
      <c r="B372" s="248"/>
      <c r="C372" s="249"/>
      <c r="D372" s="232" t="s">
        <v>222</v>
      </c>
      <c r="E372" s="250" t="s">
        <v>22</v>
      </c>
      <c r="F372" s="251" t="s">
        <v>331</v>
      </c>
      <c r="G372" s="249"/>
      <c r="H372" s="252">
        <v>2</v>
      </c>
      <c r="I372" s="253"/>
      <c r="J372" s="253"/>
      <c r="K372" s="249"/>
      <c r="L372" s="249"/>
      <c r="M372" s="254"/>
      <c r="N372" s="255"/>
      <c r="O372" s="256"/>
      <c r="P372" s="256"/>
      <c r="Q372" s="256"/>
      <c r="R372" s="256"/>
      <c r="S372" s="256"/>
      <c r="T372" s="256"/>
      <c r="U372" s="256"/>
      <c r="V372" s="256"/>
      <c r="W372" s="256"/>
      <c r="X372" s="257"/>
      <c r="Y372" s="14"/>
      <c r="Z372" s="14"/>
      <c r="AA372" s="14"/>
      <c r="AB372" s="14"/>
      <c r="AC372" s="14"/>
      <c r="AD372" s="14"/>
      <c r="AE372" s="14"/>
      <c r="AT372" s="258" t="s">
        <v>222</v>
      </c>
      <c r="AU372" s="258" t="s">
        <v>86</v>
      </c>
      <c r="AV372" s="14" t="s">
        <v>218</v>
      </c>
      <c r="AW372" s="14" t="s">
        <v>5</v>
      </c>
      <c r="AX372" s="14" t="s">
        <v>84</v>
      </c>
      <c r="AY372" s="258" t="s">
        <v>211</v>
      </c>
    </row>
    <row r="373" s="2" customFormat="1" ht="24.15" customHeight="1">
      <c r="A373" s="40"/>
      <c r="B373" s="41"/>
      <c r="C373" s="218" t="s">
        <v>1097</v>
      </c>
      <c r="D373" s="218" t="s">
        <v>213</v>
      </c>
      <c r="E373" s="219" t="s">
        <v>4547</v>
      </c>
      <c r="F373" s="220" t="s">
        <v>4548</v>
      </c>
      <c r="G373" s="221" t="s">
        <v>272</v>
      </c>
      <c r="H373" s="222">
        <v>5.6529999999999996</v>
      </c>
      <c r="I373" s="223"/>
      <c r="J373" s="223"/>
      <c r="K373" s="224">
        <f>ROUND(P373*H373,2)</f>
        <v>0</v>
      </c>
      <c r="L373" s="220" t="s">
        <v>217</v>
      </c>
      <c r="M373" s="46"/>
      <c r="N373" s="225" t="s">
        <v>22</v>
      </c>
      <c r="O373" s="226" t="s">
        <v>46</v>
      </c>
      <c r="P373" s="227">
        <f>I373+J373</f>
        <v>0</v>
      </c>
      <c r="Q373" s="227">
        <f>ROUND(I373*H373,2)</f>
        <v>0</v>
      </c>
      <c r="R373" s="227">
        <f>ROUND(J373*H373,2)</f>
        <v>0</v>
      </c>
      <c r="S373" s="86"/>
      <c r="T373" s="228">
        <f>S373*H373</f>
        <v>0</v>
      </c>
      <c r="U373" s="228">
        <v>0.000260425</v>
      </c>
      <c r="V373" s="228">
        <f>U373*H373</f>
        <v>0.0014721825249999999</v>
      </c>
      <c r="W373" s="228">
        <v>0</v>
      </c>
      <c r="X373" s="229">
        <f>W373*H373</f>
        <v>0</v>
      </c>
      <c r="Y373" s="40"/>
      <c r="Z373" s="40"/>
      <c r="AA373" s="40"/>
      <c r="AB373" s="40"/>
      <c r="AC373" s="40"/>
      <c r="AD373" s="40"/>
      <c r="AE373" s="40"/>
      <c r="AR373" s="230" t="s">
        <v>302</v>
      </c>
      <c r="AT373" s="230" t="s">
        <v>213</v>
      </c>
      <c r="AU373" s="230" t="s">
        <v>86</v>
      </c>
      <c r="AY373" s="19" t="s">
        <v>211</v>
      </c>
      <c r="BE373" s="231">
        <f>IF(O373="základní",K373,0)</f>
        <v>0</v>
      </c>
      <c r="BF373" s="231">
        <f>IF(O373="snížená",K373,0)</f>
        <v>0</v>
      </c>
      <c r="BG373" s="231">
        <f>IF(O373="zákl. přenesená",K373,0)</f>
        <v>0</v>
      </c>
      <c r="BH373" s="231">
        <f>IF(O373="sníž. přenesená",K373,0)</f>
        <v>0</v>
      </c>
      <c r="BI373" s="231">
        <f>IF(O373="nulová",K373,0)</f>
        <v>0</v>
      </c>
      <c r="BJ373" s="19" t="s">
        <v>84</v>
      </c>
      <c r="BK373" s="231">
        <f>ROUND(P373*H373,2)</f>
        <v>0</v>
      </c>
      <c r="BL373" s="19" t="s">
        <v>302</v>
      </c>
      <c r="BM373" s="230" t="s">
        <v>4549</v>
      </c>
    </row>
    <row r="374" s="2" customFormat="1">
      <c r="A374" s="40"/>
      <c r="B374" s="41"/>
      <c r="C374" s="42"/>
      <c r="D374" s="232" t="s">
        <v>220</v>
      </c>
      <c r="E374" s="42"/>
      <c r="F374" s="233" t="s">
        <v>4550</v>
      </c>
      <c r="G374" s="42"/>
      <c r="H374" s="42"/>
      <c r="I374" s="234"/>
      <c r="J374" s="234"/>
      <c r="K374" s="42"/>
      <c r="L374" s="42"/>
      <c r="M374" s="46"/>
      <c r="N374" s="235"/>
      <c r="O374" s="236"/>
      <c r="P374" s="86"/>
      <c r="Q374" s="86"/>
      <c r="R374" s="86"/>
      <c r="S374" s="86"/>
      <c r="T374" s="86"/>
      <c r="U374" s="86"/>
      <c r="V374" s="86"/>
      <c r="W374" s="86"/>
      <c r="X374" s="87"/>
      <c r="Y374" s="40"/>
      <c r="Z374" s="40"/>
      <c r="AA374" s="40"/>
      <c r="AB374" s="40"/>
      <c r="AC374" s="40"/>
      <c r="AD374" s="40"/>
      <c r="AE374" s="40"/>
      <c r="AT374" s="19" t="s">
        <v>220</v>
      </c>
      <c r="AU374" s="19" t="s">
        <v>86</v>
      </c>
    </row>
    <row r="375" s="13" customFormat="1">
      <c r="A375" s="13"/>
      <c r="B375" s="237"/>
      <c r="C375" s="238"/>
      <c r="D375" s="232" t="s">
        <v>222</v>
      </c>
      <c r="E375" s="239" t="s">
        <v>22</v>
      </c>
      <c r="F375" s="240" t="s">
        <v>4551</v>
      </c>
      <c r="G375" s="238"/>
      <c r="H375" s="241">
        <v>5.6529999999999996</v>
      </c>
      <c r="I375" s="242"/>
      <c r="J375" s="242"/>
      <c r="K375" s="238"/>
      <c r="L375" s="238"/>
      <c r="M375" s="243"/>
      <c r="N375" s="244"/>
      <c r="O375" s="245"/>
      <c r="P375" s="245"/>
      <c r="Q375" s="245"/>
      <c r="R375" s="245"/>
      <c r="S375" s="245"/>
      <c r="T375" s="245"/>
      <c r="U375" s="245"/>
      <c r="V375" s="245"/>
      <c r="W375" s="245"/>
      <c r="X375" s="246"/>
      <c r="Y375" s="13"/>
      <c r="Z375" s="13"/>
      <c r="AA375" s="13"/>
      <c r="AB375" s="13"/>
      <c r="AC375" s="13"/>
      <c r="AD375" s="13"/>
      <c r="AE375" s="13"/>
      <c r="AT375" s="247" t="s">
        <v>222</v>
      </c>
      <c r="AU375" s="247" t="s">
        <v>86</v>
      </c>
      <c r="AV375" s="13" t="s">
        <v>86</v>
      </c>
      <c r="AW375" s="13" t="s">
        <v>5</v>
      </c>
      <c r="AX375" s="13" t="s">
        <v>77</v>
      </c>
      <c r="AY375" s="247" t="s">
        <v>211</v>
      </c>
    </row>
    <row r="376" s="14" customFormat="1">
      <c r="A376" s="14"/>
      <c r="B376" s="248"/>
      <c r="C376" s="249"/>
      <c r="D376" s="232" t="s">
        <v>222</v>
      </c>
      <c r="E376" s="250" t="s">
        <v>22</v>
      </c>
      <c r="F376" s="251" t="s">
        <v>331</v>
      </c>
      <c r="G376" s="249"/>
      <c r="H376" s="252">
        <v>5.6529999999999996</v>
      </c>
      <c r="I376" s="253"/>
      <c r="J376" s="253"/>
      <c r="K376" s="249"/>
      <c r="L376" s="249"/>
      <c r="M376" s="254"/>
      <c r="N376" s="255"/>
      <c r="O376" s="256"/>
      <c r="P376" s="256"/>
      <c r="Q376" s="256"/>
      <c r="R376" s="256"/>
      <c r="S376" s="256"/>
      <c r="T376" s="256"/>
      <c r="U376" s="256"/>
      <c r="V376" s="256"/>
      <c r="W376" s="256"/>
      <c r="X376" s="257"/>
      <c r="Y376" s="14"/>
      <c r="Z376" s="14"/>
      <c r="AA376" s="14"/>
      <c r="AB376" s="14"/>
      <c r="AC376" s="14"/>
      <c r="AD376" s="14"/>
      <c r="AE376" s="14"/>
      <c r="AT376" s="258" t="s">
        <v>222</v>
      </c>
      <c r="AU376" s="258" t="s">
        <v>86</v>
      </c>
      <c r="AV376" s="14" t="s">
        <v>218</v>
      </c>
      <c r="AW376" s="14" t="s">
        <v>5</v>
      </c>
      <c r="AX376" s="14" t="s">
        <v>84</v>
      </c>
      <c r="AY376" s="258" t="s">
        <v>211</v>
      </c>
    </row>
    <row r="377" s="2" customFormat="1" ht="21.75" customHeight="1">
      <c r="A377" s="40"/>
      <c r="B377" s="41"/>
      <c r="C377" s="259" t="s">
        <v>1103</v>
      </c>
      <c r="D377" s="259" t="s">
        <v>452</v>
      </c>
      <c r="E377" s="260" t="s">
        <v>4552</v>
      </c>
      <c r="F377" s="261" t="s">
        <v>4553</v>
      </c>
      <c r="G377" s="262" t="s">
        <v>497</v>
      </c>
      <c r="H377" s="263">
        <v>4</v>
      </c>
      <c r="I377" s="264"/>
      <c r="J377" s="265"/>
      <c r="K377" s="266">
        <f>ROUND(P377*H377,2)</f>
        <v>0</v>
      </c>
      <c r="L377" s="261" t="s">
        <v>22</v>
      </c>
      <c r="M377" s="267"/>
      <c r="N377" s="268" t="s">
        <v>22</v>
      </c>
      <c r="O377" s="226" t="s">
        <v>46</v>
      </c>
      <c r="P377" s="227">
        <f>I377+J377</f>
        <v>0</v>
      </c>
      <c r="Q377" s="227">
        <f>ROUND(I377*H377,2)</f>
        <v>0</v>
      </c>
      <c r="R377" s="227">
        <f>ROUND(J377*H377,2)</f>
        <v>0</v>
      </c>
      <c r="S377" s="86"/>
      <c r="T377" s="228">
        <f>S377*H377</f>
        <v>0</v>
      </c>
      <c r="U377" s="228">
        <v>0</v>
      </c>
      <c r="V377" s="228">
        <f>U377*H377</f>
        <v>0</v>
      </c>
      <c r="W377" s="228">
        <v>0</v>
      </c>
      <c r="X377" s="229">
        <f>W377*H377</f>
        <v>0</v>
      </c>
      <c r="Y377" s="40"/>
      <c r="Z377" s="40"/>
      <c r="AA377" s="40"/>
      <c r="AB377" s="40"/>
      <c r="AC377" s="40"/>
      <c r="AD377" s="40"/>
      <c r="AE377" s="40"/>
      <c r="AR377" s="230" t="s">
        <v>402</v>
      </c>
      <c r="AT377" s="230" t="s">
        <v>452</v>
      </c>
      <c r="AU377" s="230" t="s">
        <v>86</v>
      </c>
      <c r="AY377" s="19" t="s">
        <v>211</v>
      </c>
      <c r="BE377" s="231">
        <f>IF(O377="základní",K377,0)</f>
        <v>0</v>
      </c>
      <c r="BF377" s="231">
        <f>IF(O377="snížená",K377,0)</f>
        <v>0</v>
      </c>
      <c r="BG377" s="231">
        <f>IF(O377="zákl. přenesená",K377,0)</f>
        <v>0</v>
      </c>
      <c r="BH377" s="231">
        <f>IF(O377="sníž. přenesená",K377,0)</f>
        <v>0</v>
      </c>
      <c r="BI377" s="231">
        <f>IF(O377="nulová",K377,0)</f>
        <v>0</v>
      </c>
      <c r="BJ377" s="19" t="s">
        <v>84</v>
      </c>
      <c r="BK377" s="231">
        <f>ROUND(P377*H377,2)</f>
        <v>0</v>
      </c>
      <c r="BL377" s="19" t="s">
        <v>302</v>
      </c>
      <c r="BM377" s="230" t="s">
        <v>4554</v>
      </c>
    </row>
    <row r="378" s="2" customFormat="1">
      <c r="A378" s="40"/>
      <c r="B378" s="41"/>
      <c r="C378" s="42"/>
      <c r="D378" s="232" t="s">
        <v>220</v>
      </c>
      <c r="E378" s="42"/>
      <c r="F378" s="233" t="s">
        <v>4553</v>
      </c>
      <c r="G378" s="42"/>
      <c r="H378" s="42"/>
      <c r="I378" s="234"/>
      <c r="J378" s="234"/>
      <c r="K378" s="42"/>
      <c r="L378" s="42"/>
      <c r="M378" s="46"/>
      <c r="N378" s="235"/>
      <c r="O378" s="236"/>
      <c r="P378" s="86"/>
      <c r="Q378" s="86"/>
      <c r="R378" s="86"/>
      <c r="S378" s="86"/>
      <c r="T378" s="86"/>
      <c r="U378" s="86"/>
      <c r="V378" s="86"/>
      <c r="W378" s="86"/>
      <c r="X378" s="87"/>
      <c r="Y378" s="40"/>
      <c r="Z378" s="40"/>
      <c r="AA378" s="40"/>
      <c r="AB378" s="40"/>
      <c r="AC378" s="40"/>
      <c r="AD378" s="40"/>
      <c r="AE378" s="40"/>
      <c r="AT378" s="19" t="s">
        <v>220</v>
      </c>
      <c r="AU378" s="19" t="s">
        <v>86</v>
      </c>
    </row>
    <row r="379" s="13" customFormat="1">
      <c r="A379" s="13"/>
      <c r="B379" s="237"/>
      <c r="C379" s="238"/>
      <c r="D379" s="232" t="s">
        <v>222</v>
      </c>
      <c r="E379" s="239" t="s">
        <v>22</v>
      </c>
      <c r="F379" s="240" t="s">
        <v>4157</v>
      </c>
      <c r="G379" s="238"/>
      <c r="H379" s="241">
        <v>4</v>
      </c>
      <c r="I379" s="242"/>
      <c r="J379" s="242"/>
      <c r="K379" s="238"/>
      <c r="L379" s="238"/>
      <c r="M379" s="243"/>
      <c r="N379" s="244"/>
      <c r="O379" s="245"/>
      <c r="P379" s="245"/>
      <c r="Q379" s="245"/>
      <c r="R379" s="245"/>
      <c r="S379" s="245"/>
      <c r="T379" s="245"/>
      <c r="U379" s="245"/>
      <c r="V379" s="245"/>
      <c r="W379" s="245"/>
      <c r="X379" s="246"/>
      <c r="Y379" s="13"/>
      <c r="Z379" s="13"/>
      <c r="AA379" s="13"/>
      <c r="AB379" s="13"/>
      <c r="AC379" s="13"/>
      <c r="AD379" s="13"/>
      <c r="AE379" s="13"/>
      <c r="AT379" s="247" t="s">
        <v>222</v>
      </c>
      <c r="AU379" s="247" t="s">
        <v>86</v>
      </c>
      <c r="AV379" s="13" t="s">
        <v>86</v>
      </c>
      <c r="AW379" s="13" t="s">
        <v>5</v>
      </c>
      <c r="AX379" s="13" t="s">
        <v>84</v>
      </c>
      <c r="AY379" s="247" t="s">
        <v>211</v>
      </c>
    </row>
    <row r="380" s="2" customFormat="1" ht="21.75" customHeight="1">
      <c r="A380" s="40"/>
      <c r="B380" s="41"/>
      <c r="C380" s="259" t="s">
        <v>1108</v>
      </c>
      <c r="D380" s="259" t="s">
        <v>452</v>
      </c>
      <c r="E380" s="260" t="s">
        <v>4555</v>
      </c>
      <c r="F380" s="261" t="s">
        <v>4556</v>
      </c>
      <c r="G380" s="262" t="s">
        <v>497</v>
      </c>
      <c r="H380" s="263">
        <v>1</v>
      </c>
      <c r="I380" s="264"/>
      <c r="J380" s="265"/>
      <c r="K380" s="266">
        <f>ROUND(P380*H380,2)</f>
        <v>0</v>
      </c>
      <c r="L380" s="261" t="s">
        <v>22</v>
      </c>
      <c r="M380" s="267"/>
      <c r="N380" s="268" t="s">
        <v>22</v>
      </c>
      <c r="O380" s="226" t="s">
        <v>46</v>
      </c>
      <c r="P380" s="227">
        <f>I380+J380</f>
        <v>0</v>
      </c>
      <c r="Q380" s="227">
        <f>ROUND(I380*H380,2)</f>
        <v>0</v>
      </c>
      <c r="R380" s="227">
        <f>ROUND(J380*H380,2)</f>
        <v>0</v>
      </c>
      <c r="S380" s="86"/>
      <c r="T380" s="228">
        <f>S380*H380</f>
        <v>0</v>
      </c>
      <c r="U380" s="228">
        <v>0</v>
      </c>
      <c r="V380" s="228">
        <f>U380*H380</f>
        <v>0</v>
      </c>
      <c r="W380" s="228">
        <v>0</v>
      </c>
      <c r="X380" s="229">
        <f>W380*H380</f>
        <v>0</v>
      </c>
      <c r="Y380" s="40"/>
      <c r="Z380" s="40"/>
      <c r="AA380" s="40"/>
      <c r="AB380" s="40"/>
      <c r="AC380" s="40"/>
      <c r="AD380" s="40"/>
      <c r="AE380" s="40"/>
      <c r="AR380" s="230" t="s">
        <v>402</v>
      </c>
      <c r="AT380" s="230" t="s">
        <v>452</v>
      </c>
      <c r="AU380" s="230" t="s">
        <v>86</v>
      </c>
      <c r="AY380" s="19" t="s">
        <v>211</v>
      </c>
      <c r="BE380" s="231">
        <f>IF(O380="základní",K380,0)</f>
        <v>0</v>
      </c>
      <c r="BF380" s="231">
        <f>IF(O380="snížená",K380,0)</f>
        <v>0</v>
      </c>
      <c r="BG380" s="231">
        <f>IF(O380="zákl. přenesená",K380,0)</f>
        <v>0</v>
      </c>
      <c r="BH380" s="231">
        <f>IF(O380="sníž. přenesená",K380,0)</f>
        <v>0</v>
      </c>
      <c r="BI380" s="231">
        <f>IF(O380="nulová",K380,0)</f>
        <v>0</v>
      </c>
      <c r="BJ380" s="19" t="s">
        <v>84</v>
      </c>
      <c r="BK380" s="231">
        <f>ROUND(P380*H380,2)</f>
        <v>0</v>
      </c>
      <c r="BL380" s="19" t="s">
        <v>302</v>
      </c>
      <c r="BM380" s="230" t="s">
        <v>4557</v>
      </c>
    </row>
    <row r="381" s="2" customFormat="1">
      <c r="A381" s="40"/>
      <c r="B381" s="41"/>
      <c r="C381" s="42"/>
      <c r="D381" s="232" t="s">
        <v>220</v>
      </c>
      <c r="E381" s="42"/>
      <c r="F381" s="233" t="s">
        <v>4556</v>
      </c>
      <c r="G381" s="42"/>
      <c r="H381" s="42"/>
      <c r="I381" s="234"/>
      <c r="J381" s="234"/>
      <c r="K381" s="42"/>
      <c r="L381" s="42"/>
      <c r="M381" s="46"/>
      <c r="N381" s="235"/>
      <c r="O381" s="236"/>
      <c r="P381" s="86"/>
      <c r="Q381" s="86"/>
      <c r="R381" s="86"/>
      <c r="S381" s="86"/>
      <c r="T381" s="86"/>
      <c r="U381" s="86"/>
      <c r="V381" s="86"/>
      <c r="W381" s="86"/>
      <c r="X381" s="87"/>
      <c r="Y381" s="40"/>
      <c r="Z381" s="40"/>
      <c r="AA381" s="40"/>
      <c r="AB381" s="40"/>
      <c r="AC381" s="40"/>
      <c r="AD381" s="40"/>
      <c r="AE381" s="40"/>
      <c r="AT381" s="19" t="s">
        <v>220</v>
      </c>
      <c r="AU381" s="19" t="s">
        <v>86</v>
      </c>
    </row>
    <row r="382" s="13" customFormat="1">
      <c r="A382" s="13"/>
      <c r="B382" s="237"/>
      <c r="C382" s="238"/>
      <c r="D382" s="232" t="s">
        <v>222</v>
      </c>
      <c r="E382" s="239" t="s">
        <v>22</v>
      </c>
      <c r="F382" s="240" t="s">
        <v>4558</v>
      </c>
      <c r="G382" s="238"/>
      <c r="H382" s="241">
        <v>1</v>
      </c>
      <c r="I382" s="242"/>
      <c r="J382" s="242"/>
      <c r="K382" s="238"/>
      <c r="L382" s="238"/>
      <c r="M382" s="243"/>
      <c r="N382" s="244"/>
      <c r="O382" s="245"/>
      <c r="P382" s="245"/>
      <c r="Q382" s="245"/>
      <c r="R382" s="245"/>
      <c r="S382" s="245"/>
      <c r="T382" s="245"/>
      <c r="U382" s="245"/>
      <c r="V382" s="245"/>
      <c r="W382" s="245"/>
      <c r="X382" s="246"/>
      <c r="Y382" s="13"/>
      <c r="Z382" s="13"/>
      <c r="AA382" s="13"/>
      <c r="AB382" s="13"/>
      <c r="AC382" s="13"/>
      <c r="AD382" s="13"/>
      <c r="AE382" s="13"/>
      <c r="AT382" s="247" t="s">
        <v>222</v>
      </c>
      <c r="AU382" s="247" t="s">
        <v>86</v>
      </c>
      <c r="AV382" s="13" t="s">
        <v>86</v>
      </c>
      <c r="AW382" s="13" t="s">
        <v>5</v>
      </c>
      <c r="AX382" s="13" t="s">
        <v>84</v>
      </c>
      <c r="AY382" s="247" t="s">
        <v>211</v>
      </c>
    </row>
    <row r="383" s="2" customFormat="1" ht="21.75" customHeight="1">
      <c r="A383" s="40"/>
      <c r="B383" s="41"/>
      <c r="C383" s="259" t="s">
        <v>1113</v>
      </c>
      <c r="D383" s="259" t="s">
        <v>452</v>
      </c>
      <c r="E383" s="260" t="s">
        <v>4559</v>
      </c>
      <c r="F383" s="261" t="s">
        <v>4560</v>
      </c>
      <c r="G383" s="262" t="s">
        <v>497</v>
      </c>
      <c r="H383" s="263">
        <v>1</v>
      </c>
      <c r="I383" s="264"/>
      <c r="J383" s="265"/>
      <c r="K383" s="266">
        <f>ROUND(P383*H383,2)</f>
        <v>0</v>
      </c>
      <c r="L383" s="261" t="s">
        <v>22</v>
      </c>
      <c r="M383" s="267"/>
      <c r="N383" s="268" t="s">
        <v>22</v>
      </c>
      <c r="O383" s="226" t="s">
        <v>46</v>
      </c>
      <c r="P383" s="227">
        <f>I383+J383</f>
        <v>0</v>
      </c>
      <c r="Q383" s="227">
        <f>ROUND(I383*H383,2)</f>
        <v>0</v>
      </c>
      <c r="R383" s="227">
        <f>ROUND(J383*H383,2)</f>
        <v>0</v>
      </c>
      <c r="S383" s="86"/>
      <c r="T383" s="228">
        <f>S383*H383</f>
        <v>0</v>
      </c>
      <c r="U383" s="228">
        <v>0</v>
      </c>
      <c r="V383" s="228">
        <f>U383*H383</f>
        <v>0</v>
      </c>
      <c r="W383" s="228">
        <v>0</v>
      </c>
      <c r="X383" s="229">
        <f>W383*H383</f>
        <v>0</v>
      </c>
      <c r="Y383" s="40"/>
      <c r="Z383" s="40"/>
      <c r="AA383" s="40"/>
      <c r="AB383" s="40"/>
      <c r="AC383" s="40"/>
      <c r="AD383" s="40"/>
      <c r="AE383" s="40"/>
      <c r="AR383" s="230" t="s">
        <v>402</v>
      </c>
      <c r="AT383" s="230" t="s">
        <v>452</v>
      </c>
      <c r="AU383" s="230" t="s">
        <v>86</v>
      </c>
      <c r="AY383" s="19" t="s">
        <v>211</v>
      </c>
      <c r="BE383" s="231">
        <f>IF(O383="základní",K383,0)</f>
        <v>0</v>
      </c>
      <c r="BF383" s="231">
        <f>IF(O383="snížená",K383,0)</f>
        <v>0</v>
      </c>
      <c r="BG383" s="231">
        <f>IF(O383="zákl. přenesená",K383,0)</f>
        <v>0</v>
      </c>
      <c r="BH383" s="231">
        <f>IF(O383="sníž. přenesená",K383,0)</f>
        <v>0</v>
      </c>
      <c r="BI383" s="231">
        <f>IF(O383="nulová",K383,0)</f>
        <v>0</v>
      </c>
      <c r="BJ383" s="19" t="s">
        <v>84</v>
      </c>
      <c r="BK383" s="231">
        <f>ROUND(P383*H383,2)</f>
        <v>0</v>
      </c>
      <c r="BL383" s="19" t="s">
        <v>302</v>
      </c>
      <c r="BM383" s="230" t="s">
        <v>4561</v>
      </c>
    </row>
    <row r="384" s="2" customFormat="1">
      <c r="A384" s="40"/>
      <c r="B384" s="41"/>
      <c r="C384" s="42"/>
      <c r="D384" s="232" t="s">
        <v>220</v>
      </c>
      <c r="E384" s="42"/>
      <c r="F384" s="233" t="s">
        <v>4560</v>
      </c>
      <c r="G384" s="42"/>
      <c r="H384" s="42"/>
      <c r="I384" s="234"/>
      <c r="J384" s="234"/>
      <c r="K384" s="42"/>
      <c r="L384" s="42"/>
      <c r="M384" s="46"/>
      <c r="N384" s="235"/>
      <c r="O384" s="236"/>
      <c r="P384" s="86"/>
      <c r="Q384" s="86"/>
      <c r="R384" s="86"/>
      <c r="S384" s="86"/>
      <c r="T384" s="86"/>
      <c r="U384" s="86"/>
      <c r="V384" s="86"/>
      <c r="W384" s="86"/>
      <c r="X384" s="87"/>
      <c r="Y384" s="40"/>
      <c r="Z384" s="40"/>
      <c r="AA384" s="40"/>
      <c r="AB384" s="40"/>
      <c r="AC384" s="40"/>
      <c r="AD384" s="40"/>
      <c r="AE384" s="40"/>
      <c r="AT384" s="19" t="s">
        <v>220</v>
      </c>
      <c r="AU384" s="19" t="s">
        <v>86</v>
      </c>
    </row>
    <row r="385" s="13" customFormat="1">
      <c r="A385" s="13"/>
      <c r="B385" s="237"/>
      <c r="C385" s="238"/>
      <c r="D385" s="232" t="s">
        <v>222</v>
      </c>
      <c r="E385" s="239" t="s">
        <v>22</v>
      </c>
      <c r="F385" s="240" t="s">
        <v>4558</v>
      </c>
      <c r="G385" s="238"/>
      <c r="H385" s="241">
        <v>1</v>
      </c>
      <c r="I385" s="242"/>
      <c r="J385" s="242"/>
      <c r="K385" s="238"/>
      <c r="L385" s="238"/>
      <c r="M385" s="243"/>
      <c r="N385" s="244"/>
      <c r="O385" s="245"/>
      <c r="P385" s="245"/>
      <c r="Q385" s="245"/>
      <c r="R385" s="245"/>
      <c r="S385" s="245"/>
      <c r="T385" s="245"/>
      <c r="U385" s="245"/>
      <c r="V385" s="245"/>
      <c r="W385" s="245"/>
      <c r="X385" s="246"/>
      <c r="Y385" s="13"/>
      <c r="Z385" s="13"/>
      <c r="AA385" s="13"/>
      <c r="AB385" s="13"/>
      <c r="AC385" s="13"/>
      <c r="AD385" s="13"/>
      <c r="AE385" s="13"/>
      <c r="AT385" s="247" t="s">
        <v>222</v>
      </c>
      <c r="AU385" s="247" t="s">
        <v>86</v>
      </c>
      <c r="AV385" s="13" t="s">
        <v>86</v>
      </c>
      <c r="AW385" s="13" t="s">
        <v>5</v>
      </c>
      <c r="AX385" s="13" t="s">
        <v>84</v>
      </c>
      <c r="AY385" s="247" t="s">
        <v>211</v>
      </c>
    </row>
    <row r="386" s="2" customFormat="1" ht="21.75" customHeight="1">
      <c r="A386" s="40"/>
      <c r="B386" s="41"/>
      <c r="C386" s="259" t="s">
        <v>1118</v>
      </c>
      <c r="D386" s="259" t="s">
        <v>452</v>
      </c>
      <c r="E386" s="260" t="s">
        <v>4562</v>
      </c>
      <c r="F386" s="261" t="s">
        <v>4563</v>
      </c>
      <c r="G386" s="262" t="s">
        <v>497</v>
      </c>
      <c r="H386" s="263">
        <v>1</v>
      </c>
      <c r="I386" s="264"/>
      <c r="J386" s="265"/>
      <c r="K386" s="266">
        <f>ROUND(P386*H386,2)</f>
        <v>0</v>
      </c>
      <c r="L386" s="261" t="s">
        <v>22</v>
      </c>
      <c r="M386" s="267"/>
      <c r="N386" s="268" t="s">
        <v>22</v>
      </c>
      <c r="O386" s="226" t="s">
        <v>46</v>
      </c>
      <c r="P386" s="227">
        <f>I386+J386</f>
        <v>0</v>
      </c>
      <c r="Q386" s="227">
        <f>ROUND(I386*H386,2)</f>
        <v>0</v>
      </c>
      <c r="R386" s="227">
        <f>ROUND(J386*H386,2)</f>
        <v>0</v>
      </c>
      <c r="S386" s="86"/>
      <c r="T386" s="228">
        <f>S386*H386</f>
        <v>0</v>
      </c>
      <c r="U386" s="228">
        <v>0</v>
      </c>
      <c r="V386" s="228">
        <f>U386*H386</f>
        <v>0</v>
      </c>
      <c r="W386" s="228">
        <v>0</v>
      </c>
      <c r="X386" s="229">
        <f>W386*H386</f>
        <v>0</v>
      </c>
      <c r="Y386" s="40"/>
      <c r="Z386" s="40"/>
      <c r="AA386" s="40"/>
      <c r="AB386" s="40"/>
      <c r="AC386" s="40"/>
      <c r="AD386" s="40"/>
      <c r="AE386" s="40"/>
      <c r="AR386" s="230" t="s">
        <v>402</v>
      </c>
      <c r="AT386" s="230" t="s">
        <v>452</v>
      </c>
      <c r="AU386" s="230" t="s">
        <v>86</v>
      </c>
      <c r="AY386" s="19" t="s">
        <v>211</v>
      </c>
      <c r="BE386" s="231">
        <f>IF(O386="základní",K386,0)</f>
        <v>0</v>
      </c>
      <c r="BF386" s="231">
        <f>IF(O386="snížená",K386,0)</f>
        <v>0</v>
      </c>
      <c r="BG386" s="231">
        <f>IF(O386="zákl. přenesená",K386,0)</f>
        <v>0</v>
      </c>
      <c r="BH386" s="231">
        <f>IF(O386="sníž. přenesená",K386,0)</f>
        <v>0</v>
      </c>
      <c r="BI386" s="231">
        <f>IF(O386="nulová",K386,0)</f>
        <v>0</v>
      </c>
      <c r="BJ386" s="19" t="s">
        <v>84</v>
      </c>
      <c r="BK386" s="231">
        <f>ROUND(P386*H386,2)</f>
        <v>0</v>
      </c>
      <c r="BL386" s="19" t="s">
        <v>302</v>
      </c>
      <c r="BM386" s="230" t="s">
        <v>4564</v>
      </c>
    </row>
    <row r="387" s="2" customFormat="1">
      <c r="A387" s="40"/>
      <c r="B387" s="41"/>
      <c r="C387" s="42"/>
      <c r="D387" s="232" t="s">
        <v>220</v>
      </c>
      <c r="E387" s="42"/>
      <c r="F387" s="233" t="s">
        <v>4563</v>
      </c>
      <c r="G387" s="42"/>
      <c r="H387" s="42"/>
      <c r="I387" s="234"/>
      <c r="J387" s="234"/>
      <c r="K387" s="42"/>
      <c r="L387" s="42"/>
      <c r="M387" s="46"/>
      <c r="N387" s="235"/>
      <c r="O387" s="236"/>
      <c r="P387" s="86"/>
      <c r="Q387" s="86"/>
      <c r="R387" s="86"/>
      <c r="S387" s="86"/>
      <c r="T387" s="86"/>
      <c r="U387" s="86"/>
      <c r="V387" s="86"/>
      <c r="W387" s="86"/>
      <c r="X387" s="87"/>
      <c r="Y387" s="40"/>
      <c r="Z387" s="40"/>
      <c r="AA387" s="40"/>
      <c r="AB387" s="40"/>
      <c r="AC387" s="40"/>
      <c r="AD387" s="40"/>
      <c r="AE387" s="40"/>
      <c r="AT387" s="19" t="s">
        <v>220</v>
      </c>
      <c r="AU387" s="19" t="s">
        <v>86</v>
      </c>
    </row>
    <row r="388" s="13" customFormat="1">
      <c r="A388" s="13"/>
      <c r="B388" s="237"/>
      <c r="C388" s="238"/>
      <c r="D388" s="232" t="s">
        <v>222</v>
      </c>
      <c r="E388" s="239" t="s">
        <v>22</v>
      </c>
      <c r="F388" s="240" t="s">
        <v>4558</v>
      </c>
      <c r="G388" s="238"/>
      <c r="H388" s="241">
        <v>1</v>
      </c>
      <c r="I388" s="242"/>
      <c r="J388" s="242"/>
      <c r="K388" s="238"/>
      <c r="L388" s="238"/>
      <c r="M388" s="243"/>
      <c r="N388" s="244"/>
      <c r="O388" s="245"/>
      <c r="P388" s="245"/>
      <c r="Q388" s="245"/>
      <c r="R388" s="245"/>
      <c r="S388" s="245"/>
      <c r="T388" s="245"/>
      <c r="U388" s="245"/>
      <c r="V388" s="245"/>
      <c r="W388" s="245"/>
      <c r="X388" s="246"/>
      <c r="Y388" s="13"/>
      <c r="Z388" s="13"/>
      <c r="AA388" s="13"/>
      <c r="AB388" s="13"/>
      <c r="AC388" s="13"/>
      <c r="AD388" s="13"/>
      <c r="AE388" s="13"/>
      <c r="AT388" s="247" t="s">
        <v>222</v>
      </c>
      <c r="AU388" s="247" t="s">
        <v>86</v>
      </c>
      <c r="AV388" s="13" t="s">
        <v>86</v>
      </c>
      <c r="AW388" s="13" t="s">
        <v>5</v>
      </c>
      <c r="AX388" s="13" t="s">
        <v>84</v>
      </c>
      <c r="AY388" s="247" t="s">
        <v>211</v>
      </c>
    </row>
    <row r="389" s="2" customFormat="1" ht="24.15" customHeight="1">
      <c r="A389" s="40"/>
      <c r="B389" s="41"/>
      <c r="C389" s="218" t="s">
        <v>1124</v>
      </c>
      <c r="D389" s="218" t="s">
        <v>213</v>
      </c>
      <c r="E389" s="219" t="s">
        <v>4565</v>
      </c>
      <c r="F389" s="220" t="s">
        <v>4566</v>
      </c>
      <c r="G389" s="221" t="s">
        <v>497</v>
      </c>
      <c r="H389" s="222">
        <v>2</v>
      </c>
      <c r="I389" s="223"/>
      <c r="J389" s="223"/>
      <c r="K389" s="224">
        <f>ROUND(P389*H389,2)</f>
        <v>0</v>
      </c>
      <c r="L389" s="220" t="s">
        <v>217</v>
      </c>
      <c r="M389" s="46"/>
      <c r="N389" s="225" t="s">
        <v>22</v>
      </c>
      <c r="O389" s="226" t="s">
        <v>46</v>
      </c>
      <c r="P389" s="227">
        <f>I389+J389</f>
        <v>0</v>
      </c>
      <c r="Q389" s="227">
        <f>ROUND(I389*H389,2)</f>
        <v>0</v>
      </c>
      <c r="R389" s="227">
        <f>ROUND(J389*H389,2)</f>
        <v>0</v>
      </c>
      <c r="S389" s="86"/>
      <c r="T389" s="228">
        <f>S389*H389</f>
        <v>0</v>
      </c>
      <c r="U389" s="228">
        <v>0</v>
      </c>
      <c r="V389" s="228">
        <f>U389*H389</f>
        <v>0</v>
      </c>
      <c r="W389" s="228">
        <v>0</v>
      </c>
      <c r="X389" s="229">
        <f>W389*H389</f>
        <v>0</v>
      </c>
      <c r="Y389" s="40"/>
      <c r="Z389" s="40"/>
      <c r="AA389" s="40"/>
      <c r="AB389" s="40"/>
      <c r="AC389" s="40"/>
      <c r="AD389" s="40"/>
      <c r="AE389" s="40"/>
      <c r="AR389" s="230" t="s">
        <v>302</v>
      </c>
      <c r="AT389" s="230" t="s">
        <v>213</v>
      </c>
      <c r="AU389" s="230" t="s">
        <v>86</v>
      </c>
      <c r="AY389" s="19" t="s">
        <v>211</v>
      </c>
      <c r="BE389" s="231">
        <f>IF(O389="základní",K389,0)</f>
        <v>0</v>
      </c>
      <c r="BF389" s="231">
        <f>IF(O389="snížená",K389,0)</f>
        <v>0</v>
      </c>
      <c r="BG389" s="231">
        <f>IF(O389="zákl. přenesená",K389,0)</f>
        <v>0</v>
      </c>
      <c r="BH389" s="231">
        <f>IF(O389="sníž. přenesená",K389,0)</f>
        <v>0</v>
      </c>
      <c r="BI389" s="231">
        <f>IF(O389="nulová",K389,0)</f>
        <v>0</v>
      </c>
      <c r="BJ389" s="19" t="s">
        <v>84</v>
      </c>
      <c r="BK389" s="231">
        <f>ROUND(P389*H389,2)</f>
        <v>0</v>
      </c>
      <c r="BL389" s="19" t="s">
        <v>302</v>
      </c>
      <c r="BM389" s="230" t="s">
        <v>4567</v>
      </c>
    </row>
    <row r="390" s="2" customFormat="1">
      <c r="A390" s="40"/>
      <c r="B390" s="41"/>
      <c r="C390" s="42"/>
      <c r="D390" s="232" t="s">
        <v>220</v>
      </c>
      <c r="E390" s="42"/>
      <c r="F390" s="233" t="s">
        <v>4568</v>
      </c>
      <c r="G390" s="42"/>
      <c r="H390" s="42"/>
      <c r="I390" s="234"/>
      <c r="J390" s="234"/>
      <c r="K390" s="42"/>
      <c r="L390" s="42"/>
      <c r="M390" s="46"/>
      <c r="N390" s="235"/>
      <c r="O390" s="236"/>
      <c r="P390" s="86"/>
      <c r="Q390" s="86"/>
      <c r="R390" s="86"/>
      <c r="S390" s="86"/>
      <c r="T390" s="86"/>
      <c r="U390" s="86"/>
      <c r="V390" s="86"/>
      <c r="W390" s="86"/>
      <c r="X390" s="87"/>
      <c r="Y390" s="40"/>
      <c r="Z390" s="40"/>
      <c r="AA390" s="40"/>
      <c r="AB390" s="40"/>
      <c r="AC390" s="40"/>
      <c r="AD390" s="40"/>
      <c r="AE390" s="40"/>
      <c r="AT390" s="19" t="s">
        <v>220</v>
      </c>
      <c r="AU390" s="19" t="s">
        <v>86</v>
      </c>
    </row>
    <row r="391" s="13" customFormat="1">
      <c r="A391" s="13"/>
      <c r="B391" s="237"/>
      <c r="C391" s="238"/>
      <c r="D391" s="232" t="s">
        <v>222</v>
      </c>
      <c r="E391" s="239" t="s">
        <v>22</v>
      </c>
      <c r="F391" s="240" t="s">
        <v>4305</v>
      </c>
      <c r="G391" s="238"/>
      <c r="H391" s="241">
        <v>2</v>
      </c>
      <c r="I391" s="242"/>
      <c r="J391" s="242"/>
      <c r="K391" s="238"/>
      <c r="L391" s="238"/>
      <c r="M391" s="243"/>
      <c r="N391" s="244"/>
      <c r="O391" s="245"/>
      <c r="P391" s="245"/>
      <c r="Q391" s="245"/>
      <c r="R391" s="245"/>
      <c r="S391" s="245"/>
      <c r="T391" s="245"/>
      <c r="U391" s="245"/>
      <c r="V391" s="245"/>
      <c r="W391" s="245"/>
      <c r="X391" s="246"/>
      <c r="Y391" s="13"/>
      <c r="Z391" s="13"/>
      <c r="AA391" s="13"/>
      <c r="AB391" s="13"/>
      <c r="AC391" s="13"/>
      <c r="AD391" s="13"/>
      <c r="AE391" s="13"/>
      <c r="AT391" s="247" t="s">
        <v>222</v>
      </c>
      <c r="AU391" s="247" t="s">
        <v>86</v>
      </c>
      <c r="AV391" s="13" t="s">
        <v>86</v>
      </c>
      <c r="AW391" s="13" t="s">
        <v>5</v>
      </c>
      <c r="AX391" s="13" t="s">
        <v>84</v>
      </c>
      <c r="AY391" s="247" t="s">
        <v>211</v>
      </c>
    </row>
    <row r="392" s="2" customFormat="1" ht="24.15" customHeight="1">
      <c r="A392" s="40"/>
      <c r="B392" s="41"/>
      <c r="C392" s="259" t="s">
        <v>1130</v>
      </c>
      <c r="D392" s="259" t="s">
        <v>452</v>
      </c>
      <c r="E392" s="260" t="s">
        <v>2164</v>
      </c>
      <c r="F392" s="261" t="s">
        <v>2165</v>
      </c>
      <c r="G392" s="262" t="s">
        <v>497</v>
      </c>
      <c r="H392" s="263">
        <v>2</v>
      </c>
      <c r="I392" s="264"/>
      <c r="J392" s="265"/>
      <c r="K392" s="266">
        <f>ROUND(P392*H392,2)</f>
        <v>0</v>
      </c>
      <c r="L392" s="261" t="s">
        <v>217</v>
      </c>
      <c r="M392" s="267"/>
      <c r="N392" s="268" t="s">
        <v>22</v>
      </c>
      <c r="O392" s="226" t="s">
        <v>46</v>
      </c>
      <c r="P392" s="227">
        <f>I392+J392</f>
        <v>0</v>
      </c>
      <c r="Q392" s="227">
        <f>ROUND(I392*H392,2)</f>
        <v>0</v>
      </c>
      <c r="R392" s="227">
        <f>ROUND(J392*H392,2)</f>
        <v>0</v>
      </c>
      <c r="S392" s="86"/>
      <c r="T392" s="228">
        <f>S392*H392</f>
        <v>0</v>
      </c>
      <c r="U392" s="228">
        <v>0.0023999999999999998</v>
      </c>
      <c r="V392" s="228">
        <f>U392*H392</f>
        <v>0.0047999999999999996</v>
      </c>
      <c r="W392" s="228">
        <v>0</v>
      </c>
      <c r="X392" s="229">
        <f>W392*H392</f>
        <v>0</v>
      </c>
      <c r="Y392" s="40"/>
      <c r="Z392" s="40"/>
      <c r="AA392" s="40"/>
      <c r="AB392" s="40"/>
      <c r="AC392" s="40"/>
      <c r="AD392" s="40"/>
      <c r="AE392" s="40"/>
      <c r="AR392" s="230" t="s">
        <v>402</v>
      </c>
      <c r="AT392" s="230" t="s">
        <v>452</v>
      </c>
      <c r="AU392" s="230" t="s">
        <v>86</v>
      </c>
      <c r="AY392" s="19" t="s">
        <v>211</v>
      </c>
      <c r="BE392" s="231">
        <f>IF(O392="základní",K392,0)</f>
        <v>0</v>
      </c>
      <c r="BF392" s="231">
        <f>IF(O392="snížená",K392,0)</f>
        <v>0</v>
      </c>
      <c r="BG392" s="231">
        <f>IF(O392="zákl. přenesená",K392,0)</f>
        <v>0</v>
      </c>
      <c r="BH392" s="231">
        <f>IF(O392="sníž. přenesená",K392,0)</f>
        <v>0</v>
      </c>
      <c r="BI392" s="231">
        <f>IF(O392="nulová",K392,0)</f>
        <v>0</v>
      </c>
      <c r="BJ392" s="19" t="s">
        <v>84</v>
      </c>
      <c r="BK392" s="231">
        <f>ROUND(P392*H392,2)</f>
        <v>0</v>
      </c>
      <c r="BL392" s="19" t="s">
        <v>302</v>
      </c>
      <c r="BM392" s="230" t="s">
        <v>4569</v>
      </c>
    </row>
    <row r="393" s="2" customFormat="1">
      <c r="A393" s="40"/>
      <c r="B393" s="41"/>
      <c r="C393" s="42"/>
      <c r="D393" s="232" t="s">
        <v>220</v>
      </c>
      <c r="E393" s="42"/>
      <c r="F393" s="233" t="s">
        <v>2165</v>
      </c>
      <c r="G393" s="42"/>
      <c r="H393" s="42"/>
      <c r="I393" s="234"/>
      <c r="J393" s="234"/>
      <c r="K393" s="42"/>
      <c r="L393" s="42"/>
      <c r="M393" s="46"/>
      <c r="N393" s="235"/>
      <c r="O393" s="236"/>
      <c r="P393" s="86"/>
      <c r="Q393" s="86"/>
      <c r="R393" s="86"/>
      <c r="S393" s="86"/>
      <c r="T393" s="86"/>
      <c r="U393" s="86"/>
      <c r="V393" s="86"/>
      <c r="W393" s="86"/>
      <c r="X393" s="87"/>
      <c r="Y393" s="40"/>
      <c r="Z393" s="40"/>
      <c r="AA393" s="40"/>
      <c r="AB393" s="40"/>
      <c r="AC393" s="40"/>
      <c r="AD393" s="40"/>
      <c r="AE393" s="40"/>
      <c r="AT393" s="19" t="s">
        <v>220</v>
      </c>
      <c r="AU393" s="19" t="s">
        <v>86</v>
      </c>
    </row>
    <row r="394" s="2" customFormat="1" ht="24.15" customHeight="1">
      <c r="A394" s="40"/>
      <c r="B394" s="41"/>
      <c r="C394" s="218" t="s">
        <v>1133</v>
      </c>
      <c r="D394" s="218" t="s">
        <v>213</v>
      </c>
      <c r="E394" s="219" t="s">
        <v>4570</v>
      </c>
      <c r="F394" s="220" t="s">
        <v>4571</v>
      </c>
      <c r="G394" s="221" t="s">
        <v>497</v>
      </c>
      <c r="H394" s="222">
        <v>5</v>
      </c>
      <c r="I394" s="223"/>
      <c r="J394" s="223"/>
      <c r="K394" s="224">
        <f>ROUND(P394*H394,2)</f>
        <v>0</v>
      </c>
      <c r="L394" s="220" t="s">
        <v>217</v>
      </c>
      <c r="M394" s="46"/>
      <c r="N394" s="225" t="s">
        <v>22</v>
      </c>
      <c r="O394" s="226" t="s">
        <v>46</v>
      </c>
      <c r="P394" s="227">
        <f>I394+J394</f>
        <v>0</v>
      </c>
      <c r="Q394" s="227">
        <f>ROUND(I394*H394,2)</f>
        <v>0</v>
      </c>
      <c r="R394" s="227">
        <f>ROUND(J394*H394,2)</f>
        <v>0</v>
      </c>
      <c r="S394" s="86"/>
      <c r="T394" s="228">
        <f>S394*H394</f>
        <v>0</v>
      </c>
      <c r="U394" s="228">
        <v>0</v>
      </c>
      <c r="V394" s="228">
        <f>U394*H394</f>
        <v>0</v>
      </c>
      <c r="W394" s="228">
        <v>0</v>
      </c>
      <c r="X394" s="229">
        <f>W394*H394</f>
        <v>0</v>
      </c>
      <c r="Y394" s="40"/>
      <c r="Z394" s="40"/>
      <c r="AA394" s="40"/>
      <c r="AB394" s="40"/>
      <c r="AC394" s="40"/>
      <c r="AD394" s="40"/>
      <c r="AE394" s="40"/>
      <c r="AR394" s="230" t="s">
        <v>302</v>
      </c>
      <c r="AT394" s="230" t="s">
        <v>213</v>
      </c>
      <c r="AU394" s="230" t="s">
        <v>86</v>
      </c>
      <c r="AY394" s="19" t="s">
        <v>211</v>
      </c>
      <c r="BE394" s="231">
        <f>IF(O394="základní",K394,0)</f>
        <v>0</v>
      </c>
      <c r="BF394" s="231">
        <f>IF(O394="snížená",K394,0)</f>
        <v>0</v>
      </c>
      <c r="BG394" s="231">
        <f>IF(O394="zákl. přenesená",K394,0)</f>
        <v>0</v>
      </c>
      <c r="BH394" s="231">
        <f>IF(O394="sníž. přenesená",K394,0)</f>
        <v>0</v>
      </c>
      <c r="BI394" s="231">
        <f>IF(O394="nulová",K394,0)</f>
        <v>0</v>
      </c>
      <c r="BJ394" s="19" t="s">
        <v>84</v>
      </c>
      <c r="BK394" s="231">
        <f>ROUND(P394*H394,2)</f>
        <v>0</v>
      </c>
      <c r="BL394" s="19" t="s">
        <v>302</v>
      </c>
      <c r="BM394" s="230" t="s">
        <v>4572</v>
      </c>
    </row>
    <row r="395" s="2" customFormat="1">
      <c r="A395" s="40"/>
      <c r="B395" s="41"/>
      <c r="C395" s="42"/>
      <c r="D395" s="232" t="s">
        <v>220</v>
      </c>
      <c r="E395" s="42"/>
      <c r="F395" s="233" t="s">
        <v>4573</v>
      </c>
      <c r="G395" s="42"/>
      <c r="H395" s="42"/>
      <c r="I395" s="234"/>
      <c r="J395" s="234"/>
      <c r="K395" s="42"/>
      <c r="L395" s="42"/>
      <c r="M395" s="46"/>
      <c r="N395" s="235"/>
      <c r="O395" s="236"/>
      <c r="P395" s="86"/>
      <c r="Q395" s="86"/>
      <c r="R395" s="86"/>
      <c r="S395" s="86"/>
      <c r="T395" s="86"/>
      <c r="U395" s="86"/>
      <c r="V395" s="86"/>
      <c r="W395" s="86"/>
      <c r="X395" s="87"/>
      <c r="Y395" s="40"/>
      <c r="Z395" s="40"/>
      <c r="AA395" s="40"/>
      <c r="AB395" s="40"/>
      <c r="AC395" s="40"/>
      <c r="AD395" s="40"/>
      <c r="AE395" s="40"/>
      <c r="AT395" s="19" t="s">
        <v>220</v>
      </c>
      <c r="AU395" s="19" t="s">
        <v>86</v>
      </c>
    </row>
    <row r="396" s="13" customFormat="1">
      <c r="A396" s="13"/>
      <c r="B396" s="237"/>
      <c r="C396" s="238"/>
      <c r="D396" s="232" t="s">
        <v>222</v>
      </c>
      <c r="E396" s="239" t="s">
        <v>22</v>
      </c>
      <c r="F396" s="240" t="s">
        <v>4544</v>
      </c>
      <c r="G396" s="238"/>
      <c r="H396" s="241">
        <v>5</v>
      </c>
      <c r="I396" s="242"/>
      <c r="J396" s="242"/>
      <c r="K396" s="238"/>
      <c r="L396" s="238"/>
      <c r="M396" s="243"/>
      <c r="N396" s="244"/>
      <c r="O396" s="245"/>
      <c r="P396" s="245"/>
      <c r="Q396" s="245"/>
      <c r="R396" s="245"/>
      <c r="S396" s="245"/>
      <c r="T396" s="245"/>
      <c r="U396" s="245"/>
      <c r="V396" s="245"/>
      <c r="W396" s="245"/>
      <c r="X396" s="246"/>
      <c r="Y396" s="13"/>
      <c r="Z396" s="13"/>
      <c r="AA396" s="13"/>
      <c r="AB396" s="13"/>
      <c r="AC396" s="13"/>
      <c r="AD396" s="13"/>
      <c r="AE396" s="13"/>
      <c r="AT396" s="247" t="s">
        <v>222</v>
      </c>
      <c r="AU396" s="247" t="s">
        <v>86</v>
      </c>
      <c r="AV396" s="13" t="s">
        <v>86</v>
      </c>
      <c r="AW396" s="13" t="s">
        <v>5</v>
      </c>
      <c r="AX396" s="13" t="s">
        <v>77</v>
      </c>
      <c r="AY396" s="247" t="s">
        <v>211</v>
      </c>
    </row>
    <row r="397" s="14" customFormat="1">
      <c r="A397" s="14"/>
      <c r="B397" s="248"/>
      <c r="C397" s="249"/>
      <c r="D397" s="232" t="s">
        <v>222</v>
      </c>
      <c r="E397" s="250" t="s">
        <v>22</v>
      </c>
      <c r="F397" s="251" t="s">
        <v>331</v>
      </c>
      <c r="G397" s="249"/>
      <c r="H397" s="252">
        <v>5</v>
      </c>
      <c r="I397" s="253"/>
      <c r="J397" s="253"/>
      <c r="K397" s="249"/>
      <c r="L397" s="249"/>
      <c r="M397" s="254"/>
      <c r="N397" s="255"/>
      <c r="O397" s="256"/>
      <c r="P397" s="256"/>
      <c r="Q397" s="256"/>
      <c r="R397" s="256"/>
      <c r="S397" s="256"/>
      <c r="T397" s="256"/>
      <c r="U397" s="256"/>
      <c r="V397" s="256"/>
      <c r="W397" s="256"/>
      <c r="X397" s="257"/>
      <c r="Y397" s="14"/>
      <c r="Z397" s="14"/>
      <c r="AA397" s="14"/>
      <c r="AB397" s="14"/>
      <c r="AC397" s="14"/>
      <c r="AD397" s="14"/>
      <c r="AE397" s="14"/>
      <c r="AT397" s="258" t="s">
        <v>222</v>
      </c>
      <c r="AU397" s="258" t="s">
        <v>86</v>
      </c>
      <c r="AV397" s="14" t="s">
        <v>218</v>
      </c>
      <c r="AW397" s="14" t="s">
        <v>5</v>
      </c>
      <c r="AX397" s="14" t="s">
        <v>84</v>
      </c>
      <c r="AY397" s="258" t="s">
        <v>211</v>
      </c>
    </row>
    <row r="398" s="2" customFormat="1" ht="24.15" customHeight="1">
      <c r="A398" s="40"/>
      <c r="B398" s="41"/>
      <c r="C398" s="218" t="s">
        <v>1135</v>
      </c>
      <c r="D398" s="218" t="s">
        <v>213</v>
      </c>
      <c r="E398" s="219" t="s">
        <v>3825</v>
      </c>
      <c r="F398" s="220" t="s">
        <v>3826</v>
      </c>
      <c r="G398" s="221" t="s">
        <v>497</v>
      </c>
      <c r="H398" s="222">
        <v>2</v>
      </c>
      <c r="I398" s="223"/>
      <c r="J398" s="223"/>
      <c r="K398" s="224">
        <f>ROUND(P398*H398,2)</f>
        <v>0</v>
      </c>
      <c r="L398" s="220" t="s">
        <v>217</v>
      </c>
      <c r="M398" s="46"/>
      <c r="N398" s="225" t="s">
        <v>22</v>
      </c>
      <c r="O398" s="226" t="s">
        <v>46</v>
      </c>
      <c r="P398" s="227">
        <f>I398+J398</f>
        <v>0</v>
      </c>
      <c r="Q398" s="227">
        <f>ROUND(I398*H398,2)</f>
        <v>0</v>
      </c>
      <c r="R398" s="227">
        <f>ROUND(J398*H398,2)</f>
        <v>0</v>
      </c>
      <c r="S398" s="86"/>
      <c r="T398" s="228">
        <f>S398*H398</f>
        <v>0</v>
      </c>
      <c r="U398" s="228">
        <v>0</v>
      </c>
      <c r="V398" s="228">
        <f>U398*H398</f>
        <v>0</v>
      </c>
      <c r="W398" s="228">
        <v>0</v>
      </c>
      <c r="X398" s="229">
        <f>W398*H398</f>
        <v>0</v>
      </c>
      <c r="Y398" s="40"/>
      <c r="Z398" s="40"/>
      <c r="AA398" s="40"/>
      <c r="AB398" s="40"/>
      <c r="AC398" s="40"/>
      <c r="AD398" s="40"/>
      <c r="AE398" s="40"/>
      <c r="AR398" s="230" t="s">
        <v>302</v>
      </c>
      <c r="AT398" s="230" t="s">
        <v>213</v>
      </c>
      <c r="AU398" s="230" t="s">
        <v>86</v>
      </c>
      <c r="AY398" s="19" t="s">
        <v>211</v>
      </c>
      <c r="BE398" s="231">
        <f>IF(O398="základní",K398,0)</f>
        <v>0</v>
      </c>
      <c r="BF398" s="231">
        <f>IF(O398="snížená",K398,0)</f>
        <v>0</v>
      </c>
      <c r="BG398" s="231">
        <f>IF(O398="zákl. přenesená",K398,0)</f>
        <v>0</v>
      </c>
      <c r="BH398" s="231">
        <f>IF(O398="sníž. přenesená",K398,0)</f>
        <v>0</v>
      </c>
      <c r="BI398" s="231">
        <f>IF(O398="nulová",K398,0)</f>
        <v>0</v>
      </c>
      <c r="BJ398" s="19" t="s">
        <v>84</v>
      </c>
      <c r="BK398" s="231">
        <f>ROUND(P398*H398,2)</f>
        <v>0</v>
      </c>
      <c r="BL398" s="19" t="s">
        <v>302</v>
      </c>
      <c r="BM398" s="230" t="s">
        <v>4574</v>
      </c>
    </row>
    <row r="399" s="2" customFormat="1">
      <c r="A399" s="40"/>
      <c r="B399" s="41"/>
      <c r="C399" s="42"/>
      <c r="D399" s="232" t="s">
        <v>220</v>
      </c>
      <c r="E399" s="42"/>
      <c r="F399" s="233" t="s">
        <v>3828</v>
      </c>
      <c r="G399" s="42"/>
      <c r="H399" s="42"/>
      <c r="I399" s="234"/>
      <c r="J399" s="234"/>
      <c r="K399" s="42"/>
      <c r="L399" s="42"/>
      <c r="M399" s="46"/>
      <c r="N399" s="235"/>
      <c r="O399" s="236"/>
      <c r="P399" s="86"/>
      <c r="Q399" s="86"/>
      <c r="R399" s="86"/>
      <c r="S399" s="86"/>
      <c r="T399" s="86"/>
      <c r="U399" s="86"/>
      <c r="V399" s="86"/>
      <c r="W399" s="86"/>
      <c r="X399" s="87"/>
      <c r="Y399" s="40"/>
      <c r="Z399" s="40"/>
      <c r="AA399" s="40"/>
      <c r="AB399" s="40"/>
      <c r="AC399" s="40"/>
      <c r="AD399" s="40"/>
      <c r="AE399" s="40"/>
      <c r="AT399" s="19" t="s">
        <v>220</v>
      </c>
      <c r="AU399" s="19" t="s">
        <v>86</v>
      </c>
    </row>
    <row r="400" s="13" customFormat="1">
      <c r="A400" s="13"/>
      <c r="B400" s="237"/>
      <c r="C400" s="238"/>
      <c r="D400" s="232" t="s">
        <v>222</v>
      </c>
      <c r="E400" s="239" t="s">
        <v>22</v>
      </c>
      <c r="F400" s="240" t="s">
        <v>4575</v>
      </c>
      <c r="G400" s="238"/>
      <c r="H400" s="241">
        <v>2</v>
      </c>
      <c r="I400" s="242"/>
      <c r="J400" s="242"/>
      <c r="K400" s="238"/>
      <c r="L400" s="238"/>
      <c r="M400" s="243"/>
      <c r="N400" s="244"/>
      <c r="O400" s="245"/>
      <c r="P400" s="245"/>
      <c r="Q400" s="245"/>
      <c r="R400" s="245"/>
      <c r="S400" s="245"/>
      <c r="T400" s="245"/>
      <c r="U400" s="245"/>
      <c r="V400" s="245"/>
      <c r="W400" s="245"/>
      <c r="X400" s="246"/>
      <c r="Y400" s="13"/>
      <c r="Z400" s="13"/>
      <c r="AA400" s="13"/>
      <c r="AB400" s="13"/>
      <c r="AC400" s="13"/>
      <c r="AD400" s="13"/>
      <c r="AE400" s="13"/>
      <c r="AT400" s="247" t="s">
        <v>222</v>
      </c>
      <c r="AU400" s="247" t="s">
        <v>86</v>
      </c>
      <c r="AV400" s="13" t="s">
        <v>86</v>
      </c>
      <c r="AW400" s="13" t="s">
        <v>5</v>
      </c>
      <c r="AX400" s="13" t="s">
        <v>77</v>
      </c>
      <c r="AY400" s="247" t="s">
        <v>211</v>
      </c>
    </row>
    <row r="401" s="14" customFormat="1">
      <c r="A401" s="14"/>
      <c r="B401" s="248"/>
      <c r="C401" s="249"/>
      <c r="D401" s="232" t="s">
        <v>222</v>
      </c>
      <c r="E401" s="250" t="s">
        <v>22</v>
      </c>
      <c r="F401" s="251" t="s">
        <v>331</v>
      </c>
      <c r="G401" s="249"/>
      <c r="H401" s="252">
        <v>2</v>
      </c>
      <c r="I401" s="253"/>
      <c r="J401" s="253"/>
      <c r="K401" s="249"/>
      <c r="L401" s="249"/>
      <c r="M401" s="254"/>
      <c r="N401" s="255"/>
      <c r="O401" s="256"/>
      <c r="P401" s="256"/>
      <c r="Q401" s="256"/>
      <c r="R401" s="256"/>
      <c r="S401" s="256"/>
      <c r="T401" s="256"/>
      <c r="U401" s="256"/>
      <c r="V401" s="256"/>
      <c r="W401" s="256"/>
      <c r="X401" s="257"/>
      <c r="Y401" s="14"/>
      <c r="Z401" s="14"/>
      <c r="AA401" s="14"/>
      <c r="AB401" s="14"/>
      <c r="AC401" s="14"/>
      <c r="AD401" s="14"/>
      <c r="AE401" s="14"/>
      <c r="AT401" s="258" t="s">
        <v>222</v>
      </c>
      <c r="AU401" s="258" t="s">
        <v>86</v>
      </c>
      <c r="AV401" s="14" t="s">
        <v>218</v>
      </c>
      <c r="AW401" s="14" t="s">
        <v>5</v>
      </c>
      <c r="AX401" s="14" t="s">
        <v>84</v>
      </c>
      <c r="AY401" s="258" t="s">
        <v>211</v>
      </c>
    </row>
    <row r="402" s="2" customFormat="1" ht="24.15" customHeight="1">
      <c r="A402" s="40"/>
      <c r="B402" s="41"/>
      <c r="C402" s="259" t="s">
        <v>1140</v>
      </c>
      <c r="D402" s="259" t="s">
        <v>452</v>
      </c>
      <c r="E402" s="260" t="s">
        <v>4163</v>
      </c>
      <c r="F402" s="261" t="s">
        <v>4164</v>
      </c>
      <c r="G402" s="262" t="s">
        <v>345</v>
      </c>
      <c r="H402" s="263">
        <v>5.5</v>
      </c>
      <c r="I402" s="264"/>
      <c r="J402" s="265"/>
      <c r="K402" s="266">
        <f>ROUND(P402*H402,2)</f>
        <v>0</v>
      </c>
      <c r="L402" s="261" t="s">
        <v>217</v>
      </c>
      <c r="M402" s="267"/>
      <c r="N402" s="268" t="s">
        <v>22</v>
      </c>
      <c r="O402" s="226" t="s">
        <v>46</v>
      </c>
      <c r="P402" s="227">
        <f>I402+J402</f>
        <v>0</v>
      </c>
      <c r="Q402" s="227">
        <f>ROUND(I402*H402,2)</f>
        <v>0</v>
      </c>
      <c r="R402" s="227">
        <f>ROUND(J402*H402,2)</f>
        <v>0</v>
      </c>
      <c r="S402" s="86"/>
      <c r="T402" s="228">
        <f>S402*H402</f>
        <v>0</v>
      </c>
      <c r="U402" s="228">
        <v>0.0060000000000000001</v>
      </c>
      <c r="V402" s="228">
        <f>U402*H402</f>
        <v>0.033000000000000002</v>
      </c>
      <c r="W402" s="228">
        <v>0</v>
      </c>
      <c r="X402" s="229">
        <f>W402*H402</f>
        <v>0</v>
      </c>
      <c r="Y402" s="40"/>
      <c r="Z402" s="40"/>
      <c r="AA402" s="40"/>
      <c r="AB402" s="40"/>
      <c r="AC402" s="40"/>
      <c r="AD402" s="40"/>
      <c r="AE402" s="40"/>
      <c r="AR402" s="230" t="s">
        <v>402</v>
      </c>
      <c r="AT402" s="230" t="s">
        <v>452</v>
      </c>
      <c r="AU402" s="230" t="s">
        <v>86</v>
      </c>
      <c r="AY402" s="19" t="s">
        <v>211</v>
      </c>
      <c r="BE402" s="231">
        <f>IF(O402="základní",K402,0)</f>
        <v>0</v>
      </c>
      <c r="BF402" s="231">
        <f>IF(O402="snížená",K402,0)</f>
        <v>0</v>
      </c>
      <c r="BG402" s="231">
        <f>IF(O402="zákl. přenesená",K402,0)</f>
        <v>0</v>
      </c>
      <c r="BH402" s="231">
        <f>IF(O402="sníž. přenesená",K402,0)</f>
        <v>0</v>
      </c>
      <c r="BI402" s="231">
        <f>IF(O402="nulová",K402,0)</f>
        <v>0</v>
      </c>
      <c r="BJ402" s="19" t="s">
        <v>84</v>
      </c>
      <c r="BK402" s="231">
        <f>ROUND(P402*H402,2)</f>
        <v>0</v>
      </c>
      <c r="BL402" s="19" t="s">
        <v>302</v>
      </c>
      <c r="BM402" s="230" t="s">
        <v>4576</v>
      </c>
    </row>
    <row r="403" s="2" customFormat="1">
      <c r="A403" s="40"/>
      <c r="B403" s="41"/>
      <c r="C403" s="42"/>
      <c r="D403" s="232" t="s">
        <v>220</v>
      </c>
      <c r="E403" s="42"/>
      <c r="F403" s="233" t="s">
        <v>4164</v>
      </c>
      <c r="G403" s="42"/>
      <c r="H403" s="42"/>
      <c r="I403" s="234"/>
      <c r="J403" s="234"/>
      <c r="K403" s="42"/>
      <c r="L403" s="42"/>
      <c r="M403" s="46"/>
      <c r="N403" s="235"/>
      <c r="O403" s="236"/>
      <c r="P403" s="86"/>
      <c r="Q403" s="86"/>
      <c r="R403" s="86"/>
      <c r="S403" s="86"/>
      <c r="T403" s="86"/>
      <c r="U403" s="86"/>
      <c r="V403" s="86"/>
      <c r="W403" s="86"/>
      <c r="X403" s="87"/>
      <c r="Y403" s="40"/>
      <c r="Z403" s="40"/>
      <c r="AA403" s="40"/>
      <c r="AB403" s="40"/>
      <c r="AC403" s="40"/>
      <c r="AD403" s="40"/>
      <c r="AE403" s="40"/>
      <c r="AT403" s="19" t="s">
        <v>220</v>
      </c>
      <c r="AU403" s="19" t="s">
        <v>86</v>
      </c>
    </row>
    <row r="404" s="13" customFormat="1">
      <c r="A404" s="13"/>
      <c r="B404" s="237"/>
      <c r="C404" s="238"/>
      <c r="D404" s="232" t="s">
        <v>222</v>
      </c>
      <c r="E404" s="239" t="s">
        <v>22</v>
      </c>
      <c r="F404" s="240" t="s">
        <v>4527</v>
      </c>
      <c r="G404" s="238"/>
      <c r="H404" s="241">
        <v>5.5</v>
      </c>
      <c r="I404" s="242"/>
      <c r="J404" s="242"/>
      <c r="K404" s="238"/>
      <c r="L404" s="238"/>
      <c r="M404" s="243"/>
      <c r="N404" s="244"/>
      <c r="O404" s="245"/>
      <c r="P404" s="245"/>
      <c r="Q404" s="245"/>
      <c r="R404" s="245"/>
      <c r="S404" s="245"/>
      <c r="T404" s="245"/>
      <c r="U404" s="245"/>
      <c r="V404" s="245"/>
      <c r="W404" s="245"/>
      <c r="X404" s="246"/>
      <c r="Y404" s="13"/>
      <c r="Z404" s="13"/>
      <c r="AA404" s="13"/>
      <c r="AB404" s="13"/>
      <c r="AC404" s="13"/>
      <c r="AD404" s="13"/>
      <c r="AE404" s="13"/>
      <c r="AT404" s="247" t="s">
        <v>222</v>
      </c>
      <c r="AU404" s="247" t="s">
        <v>86</v>
      </c>
      <c r="AV404" s="13" t="s">
        <v>86</v>
      </c>
      <c r="AW404" s="13" t="s">
        <v>5</v>
      </c>
      <c r="AX404" s="13" t="s">
        <v>77</v>
      </c>
      <c r="AY404" s="247" t="s">
        <v>211</v>
      </c>
    </row>
    <row r="405" s="14" customFormat="1">
      <c r="A405" s="14"/>
      <c r="B405" s="248"/>
      <c r="C405" s="249"/>
      <c r="D405" s="232" t="s">
        <v>222</v>
      </c>
      <c r="E405" s="250" t="s">
        <v>22</v>
      </c>
      <c r="F405" s="251" t="s">
        <v>331</v>
      </c>
      <c r="G405" s="249"/>
      <c r="H405" s="252">
        <v>5.5</v>
      </c>
      <c r="I405" s="253"/>
      <c r="J405" s="253"/>
      <c r="K405" s="249"/>
      <c r="L405" s="249"/>
      <c r="M405" s="254"/>
      <c r="N405" s="255"/>
      <c r="O405" s="256"/>
      <c r="P405" s="256"/>
      <c r="Q405" s="256"/>
      <c r="R405" s="256"/>
      <c r="S405" s="256"/>
      <c r="T405" s="256"/>
      <c r="U405" s="256"/>
      <c r="V405" s="256"/>
      <c r="W405" s="256"/>
      <c r="X405" s="257"/>
      <c r="Y405" s="14"/>
      <c r="Z405" s="14"/>
      <c r="AA405" s="14"/>
      <c r="AB405" s="14"/>
      <c r="AC405" s="14"/>
      <c r="AD405" s="14"/>
      <c r="AE405" s="14"/>
      <c r="AT405" s="258" t="s">
        <v>222</v>
      </c>
      <c r="AU405" s="258" t="s">
        <v>86</v>
      </c>
      <c r="AV405" s="14" t="s">
        <v>218</v>
      </c>
      <c r="AW405" s="14" t="s">
        <v>5</v>
      </c>
      <c r="AX405" s="14" t="s">
        <v>84</v>
      </c>
      <c r="AY405" s="258" t="s">
        <v>211</v>
      </c>
    </row>
    <row r="406" s="2" customFormat="1" ht="24.15" customHeight="1">
      <c r="A406" s="40"/>
      <c r="B406" s="41"/>
      <c r="C406" s="259" t="s">
        <v>1143</v>
      </c>
      <c r="D406" s="259" t="s">
        <v>452</v>
      </c>
      <c r="E406" s="260" t="s">
        <v>3832</v>
      </c>
      <c r="F406" s="261" t="s">
        <v>3833</v>
      </c>
      <c r="G406" s="262" t="s">
        <v>497</v>
      </c>
      <c r="H406" s="263">
        <v>14</v>
      </c>
      <c r="I406" s="264"/>
      <c r="J406" s="265"/>
      <c r="K406" s="266">
        <f>ROUND(P406*H406,2)</f>
        <v>0</v>
      </c>
      <c r="L406" s="261" t="s">
        <v>217</v>
      </c>
      <c r="M406" s="267"/>
      <c r="N406" s="268" t="s">
        <v>22</v>
      </c>
      <c r="O406" s="226" t="s">
        <v>46</v>
      </c>
      <c r="P406" s="227">
        <f>I406+J406</f>
        <v>0</v>
      </c>
      <c r="Q406" s="227">
        <f>ROUND(I406*H406,2)</f>
        <v>0</v>
      </c>
      <c r="R406" s="227">
        <f>ROUND(J406*H406,2)</f>
        <v>0</v>
      </c>
      <c r="S406" s="86"/>
      <c r="T406" s="228">
        <f>S406*H406</f>
        <v>0</v>
      </c>
      <c r="U406" s="228">
        <v>6.0000000000000002E-05</v>
      </c>
      <c r="V406" s="228">
        <f>U406*H406</f>
        <v>0.00084000000000000003</v>
      </c>
      <c r="W406" s="228">
        <v>0</v>
      </c>
      <c r="X406" s="229">
        <f>W406*H406</f>
        <v>0</v>
      </c>
      <c r="Y406" s="40"/>
      <c r="Z406" s="40"/>
      <c r="AA406" s="40"/>
      <c r="AB406" s="40"/>
      <c r="AC406" s="40"/>
      <c r="AD406" s="40"/>
      <c r="AE406" s="40"/>
      <c r="AR406" s="230" t="s">
        <v>402</v>
      </c>
      <c r="AT406" s="230" t="s">
        <v>452</v>
      </c>
      <c r="AU406" s="230" t="s">
        <v>86</v>
      </c>
      <c r="AY406" s="19" t="s">
        <v>211</v>
      </c>
      <c r="BE406" s="231">
        <f>IF(O406="základní",K406,0)</f>
        <v>0</v>
      </c>
      <c r="BF406" s="231">
        <f>IF(O406="snížená",K406,0)</f>
        <v>0</v>
      </c>
      <c r="BG406" s="231">
        <f>IF(O406="zákl. přenesená",K406,0)</f>
        <v>0</v>
      </c>
      <c r="BH406" s="231">
        <f>IF(O406="sníž. přenesená",K406,0)</f>
        <v>0</v>
      </c>
      <c r="BI406" s="231">
        <f>IF(O406="nulová",K406,0)</f>
        <v>0</v>
      </c>
      <c r="BJ406" s="19" t="s">
        <v>84</v>
      </c>
      <c r="BK406" s="231">
        <f>ROUND(P406*H406,2)</f>
        <v>0</v>
      </c>
      <c r="BL406" s="19" t="s">
        <v>302</v>
      </c>
      <c r="BM406" s="230" t="s">
        <v>4577</v>
      </c>
    </row>
    <row r="407" s="2" customFormat="1">
      <c r="A407" s="40"/>
      <c r="B407" s="41"/>
      <c r="C407" s="42"/>
      <c r="D407" s="232" t="s">
        <v>220</v>
      </c>
      <c r="E407" s="42"/>
      <c r="F407" s="233" t="s">
        <v>3833</v>
      </c>
      <c r="G407" s="42"/>
      <c r="H407" s="42"/>
      <c r="I407" s="234"/>
      <c r="J407" s="234"/>
      <c r="K407" s="42"/>
      <c r="L407" s="42"/>
      <c r="M407" s="46"/>
      <c r="N407" s="235"/>
      <c r="O407" s="236"/>
      <c r="P407" s="86"/>
      <c r="Q407" s="86"/>
      <c r="R407" s="86"/>
      <c r="S407" s="86"/>
      <c r="T407" s="86"/>
      <c r="U407" s="86"/>
      <c r="V407" s="86"/>
      <c r="W407" s="86"/>
      <c r="X407" s="87"/>
      <c r="Y407" s="40"/>
      <c r="Z407" s="40"/>
      <c r="AA407" s="40"/>
      <c r="AB407" s="40"/>
      <c r="AC407" s="40"/>
      <c r="AD407" s="40"/>
      <c r="AE407" s="40"/>
      <c r="AT407" s="19" t="s">
        <v>220</v>
      </c>
      <c r="AU407" s="19" t="s">
        <v>86</v>
      </c>
    </row>
    <row r="408" s="13" customFormat="1">
      <c r="A408" s="13"/>
      <c r="B408" s="237"/>
      <c r="C408" s="238"/>
      <c r="D408" s="232" t="s">
        <v>222</v>
      </c>
      <c r="E408" s="239" t="s">
        <v>22</v>
      </c>
      <c r="F408" s="240" t="s">
        <v>4531</v>
      </c>
      <c r="G408" s="238"/>
      <c r="H408" s="241">
        <v>14</v>
      </c>
      <c r="I408" s="242"/>
      <c r="J408" s="242"/>
      <c r="K408" s="238"/>
      <c r="L408" s="238"/>
      <c r="M408" s="243"/>
      <c r="N408" s="244"/>
      <c r="O408" s="245"/>
      <c r="P408" s="245"/>
      <c r="Q408" s="245"/>
      <c r="R408" s="245"/>
      <c r="S408" s="245"/>
      <c r="T408" s="245"/>
      <c r="U408" s="245"/>
      <c r="V408" s="245"/>
      <c r="W408" s="245"/>
      <c r="X408" s="246"/>
      <c r="Y408" s="13"/>
      <c r="Z408" s="13"/>
      <c r="AA408" s="13"/>
      <c r="AB408" s="13"/>
      <c r="AC408" s="13"/>
      <c r="AD408" s="13"/>
      <c r="AE408" s="13"/>
      <c r="AT408" s="247" t="s">
        <v>222</v>
      </c>
      <c r="AU408" s="247" t="s">
        <v>86</v>
      </c>
      <c r="AV408" s="13" t="s">
        <v>86</v>
      </c>
      <c r="AW408" s="13" t="s">
        <v>5</v>
      </c>
      <c r="AX408" s="13" t="s">
        <v>77</v>
      </c>
      <c r="AY408" s="247" t="s">
        <v>211</v>
      </c>
    </row>
    <row r="409" s="14" customFormat="1">
      <c r="A409" s="14"/>
      <c r="B409" s="248"/>
      <c r="C409" s="249"/>
      <c r="D409" s="232" t="s">
        <v>222</v>
      </c>
      <c r="E409" s="250" t="s">
        <v>22</v>
      </c>
      <c r="F409" s="251" t="s">
        <v>331</v>
      </c>
      <c r="G409" s="249"/>
      <c r="H409" s="252">
        <v>14</v>
      </c>
      <c r="I409" s="253"/>
      <c r="J409" s="253"/>
      <c r="K409" s="249"/>
      <c r="L409" s="249"/>
      <c r="M409" s="254"/>
      <c r="N409" s="255"/>
      <c r="O409" s="256"/>
      <c r="P409" s="256"/>
      <c r="Q409" s="256"/>
      <c r="R409" s="256"/>
      <c r="S409" s="256"/>
      <c r="T409" s="256"/>
      <c r="U409" s="256"/>
      <c r="V409" s="256"/>
      <c r="W409" s="256"/>
      <c r="X409" s="257"/>
      <c r="Y409" s="14"/>
      <c r="Z409" s="14"/>
      <c r="AA409" s="14"/>
      <c r="AB409" s="14"/>
      <c r="AC409" s="14"/>
      <c r="AD409" s="14"/>
      <c r="AE409" s="14"/>
      <c r="AT409" s="258" t="s">
        <v>222</v>
      </c>
      <c r="AU409" s="258" t="s">
        <v>86</v>
      </c>
      <c r="AV409" s="14" t="s">
        <v>218</v>
      </c>
      <c r="AW409" s="14" t="s">
        <v>5</v>
      </c>
      <c r="AX409" s="14" t="s">
        <v>84</v>
      </c>
      <c r="AY409" s="258" t="s">
        <v>211</v>
      </c>
    </row>
    <row r="410" s="2" customFormat="1" ht="24.15" customHeight="1">
      <c r="A410" s="40"/>
      <c r="B410" s="41"/>
      <c r="C410" s="218" t="s">
        <v>1148</v>
      </c>
      <c r="D410" s="218" t="s">
        <v>213</v>
      </c>
      <c r="E410" s="219" t="s">
        <v>3835</v>
      </c>
      <c r="F410" s="220" t="s">
        <v>3836</v>
      </c>
      <c r="G410" s="221" t="s">
        <v>249</v>
      </c>
      <c r="H410" s="222">
        <v>0.040000000000000001</v>
      </c>
      <c r="I410" s="223"/>
      <c r="J410" s="223"/>
      <c r="K410" s="224">
        <f>ROUND(P410*H410,2)</f>
        <v>0</v>
      </c>
      <c r="L410" s="220" t="s">
        <v>217</v>
      </c>
      <c r="M410" s="46"/>
      <c r="N410" s="225" t="s">
        <v>22</v>
      </c>
      <c r="O410" s="226" t="s">
        <v>46</v>
      </c>
      <c r="P410" s="227">
        <f>I410+J410</f>
        <v>0</v>
      </c>
      <c r="Q410" s="227">
        <f>ROUND(I410*H410,2)</f>
        <v>0</v>
      </c>
      <c r="R410" s="227">
        <f>ROUND(J410*H410,2)</f>
        <v>0</v>
      </c>
      <c r="S410" s="86"/>
      <c r="T410" s="228">
        <f>S410*H410</f>
        <v>0</v>
      </c>
      <c r="U410" s="228">
        <v>0</v>
      </c>
      <c r="V410" s="228">
        <f>U410*H410</f>
        <v>0</v>
      </c>
      <c r="W410" s="228">
        <v>0</v>
      </c>
      <c r="X410" s="229">
        <f>W410*H410</f>
        <v>0</v>
      </c>
      <c r="Y410" s="40"/>
      <c r="Z410" s="40"/>
      <c r="AA410" s="40"/>
      <c r="AB410" s="40"/>
      <c r="AC410" s="40"/>
      <c r="AD410" s="40"/>
      <c r="AE410" s="40"/>
      <c r="AR410" s="230" t="s">
        <v>302</v>
      </c>
      <c r="AT410" s="230" t="s">
        <v>213</v>
      </c>
      <c r="AU410" s="230" t="s">
        <v>86</v>
      </c>
      <c r="AY410" s="19" t="s">
        <v>211</v>
      </c>
      <c r="BE410" s="231">
        <f>IF(O410="základní",K410,0)</f>
        <v>0</v>
      </c>
      <c r="BF410" s="231">
        <f>IF(O410="snížená",K410,0)</f>
        <v>0</v>
      </c>
      <c r="BG410" s="231">
        <f>IF(O410="zákl. přenesená",K410,0)</f>
        <v>0</v>
      </c>
      <c r="BH410" s="231">
        <f>IF(O410="sníž. přenesená",K410,0)</f>
        <v>0</v>
      </c>
      <c r="BI410" s="231">
        <f>IF(O410="nulová",K410,0)</f>
        <v>0</v>
      </c>
      <c r="BJ410" s="19" t="s">
        <v>84</v>
      </c>
      <c r="BK410" s="231">
        <f>ROUND(P410*H410,2)</f>
        <v>0</v>
      </c>
      <c r="BL410" s="19" t="s">
        <v>302</v>
      </c>
      <c r="BM410" s="230" t="s">
        <v>4578</v>
      </c>
    </row>
    <row r="411" s="2" customFormat="1">
      <c r="A411" s="40"/>
      <c r="B411" s="41"/>
      <c r="C411" s="42"/>
      <c r="D411" s="232" t="s">
        <v>220</v>
      </c>
      <c r="E411" s="42"/>
      <c r="F411" s="233" t="s">
        <v>3838</v>
      </c>
      <c r="G411" s="42"/>
      <c r="H411" s="42"/>
      <c r="I411" s="234"/>
      <c r="J411" s="234"/>
      <c r="K411" s="42"/>
      <c r="L411" s="42"/>
      <c r="M411" s="46"/>
      <c r="N411" s="235"/>
      <c r="O411" s="236"/>
      <c r="P411" s="86"/>
      <c r="Q411" s="86"/>
      <c r="R411" s="86"/>
      <c r="S411" s="86"/>
      <c r="T411" s="86"/>
      <c r="U411" s="86"/>
      <c r="V411" s="86"/>
      <c r="W411" s="86"/>
      <c r="X411" s="87"/>
      <c r="Y411" s="40"/>
      <c r="Z411" s="40"/>
      <c r="AA411" s="40"/>
      <c r="AB411" s="40"/>
      <c r="AC411" s="40"/>
      <c r="AD411" s="40"/>
      <c r="AE411" s="40"/>
      <c r="AT411" s="19" t="s">
        <v>220</v>
      </c>
      <c r="AU411" s="19" t="s">
        <v>86</v>
      </c>
    </row>
    <row r="412" s="2" customFormat="1" ht="24.15" customHeight="1">
      <c r="A412" s="40"/>
      <c r="B412" s="41"/>
      <c r="C412" s="218" t="s">
        <v>1153</v>
      </c>
      <c r="D412" s="218" t="s">
        <v>213</v>
      </c>
      <c r="E412" s="219" t="s">
        <v>3835</v>
      </c>
      <c r="F412" s="220" t="s">
        <v>3836</v>
      </c>
      <c r="G412" s="221" t="s">
        <v>249</v>
      </c>
      <c r="H412" s="222">
        <v>0.040000000000000001</v>
      </c>
      <c r="I412" s="223"/>
      <c r="J412" s="223"/>
      <c r="K412" s="224">
        <f>ROUND(P412*H412,2)</f>
        <v>0</v>
      </c>
      <c r="L412" s="220" t="s">
        <v>217</v>
      </c>
      <c r="M412" s="46"/>
      <c r="N412" s="225" t="s">
        <v>22</v>
      </c>
      <c r="O412" s="226" t="s">
        <v>46</v>
      </c>
      <c r="P412" s="227">
        <f>I412+J412</f>
        <v>0</v>
      </c>
      <c r="Q412" s="227">
        <f>ROUND(I412*H412,2)</f>
        <v>0</v>
      </c>
      <c r="R412" s="227">
        <f>ROUND(J412*H412,2)</f>
        <v>0</v>
      </c>
      <c r="S412" s="86"/>
      <c r="T412" s="228">
        <f>S412*H412</f>
        <v>0</v>
      </c>
      <c r="U412" s="228">
        <v>0</v>
      </c>
      <c r="V412" s="228">
        <f>U412*H412</f>
        <v>0</v>
      </c>
      <c r="W412" s="228">
        <v>0</v>
      </c>
      <c r="X412" s="229">
        <f>W412*H412</f>
        <v>0</v>
      </c>
      <c r="Y412" s="40"/>
      <c r="Z412" s="40"/>
      <c r="AA412" s="40"/>
      <c r="AB412" s="40"/>
      <c r="AC412" s="40"/>
      <c r="AD412" s="40"/>
      <c r="AE412" s="40"/>
      <c r="AR412" s="230" t="s">
        <v>302</v>
      </c>
      <c r="AT412" s="230" t="s">
        <v>213</v>
      </c>
      <c r="AU412" s="230" t="s">
        <v>86</v>
      </c>
      <c r="AY412" s="19" t="s">
        <v>211</v>
      </c>
      <c r="BE412" s="231">
        <f>IF(O412="základní",K412,0)</f>
        <v>0</v>
      </c>
      <c r="BF412" s="231">
        <f>IF(O412="snížená",K412,0)</f>
        <v>0</v>
      </c>
      <c r="BG412" s="231">
        <f>IF(O412="zákl. přenesená",K412,0)</f>
        <v>0</v>
      </c>
      <c r="BH412" s="231">
        <f>IF(O412="sníž. přenesená",K412,0)</f>
        <v>0</v>
      </c>
      <c r="BI412" s="231">
        <f>IF(O412="nulová",K412,0)</f>
        <v>0</v>
      </c>
      <c r="BJ412" s="19" t="s">
        <v>84</v>
      </c>
      <c r="BK412" s="231">
        <f>ROUND(P412*H412,2)</f>
        <v>0</v>
      </c>
      <c r="BL412" s="19" t="s">
        <v>302</v>
      </c>
      <c r="BM412" s="230" t="s">
        <v>4579</v>
      </c>
    </row>
    <row r="413" s="2" customFormat="1">
      <c r="A413" s="40"/>
      <c r="B413" s="41"/>
      <c r="C413" s="42"/>
      <c r="D413" s="232" t="s">
        <v>220</v>
      </c>
      <c r="E413" s="42"/>
      <c r="F413" s="233" t="s">
        <v>3838</v>
      </c>
      <c r="G413" s="42"/>
      <c r="H413" s="42"/>
      <c r="I413" s="234"/>
      <c r="J413" s="234"/>
      <c r="K413" s="42"/>
      <c r="L413" s="42"/>
      <c r="M413" s="46"/>
      <c r="N413" s="235"/>
      <c r="O413" s="236"/>
      <c r="P413" s="86"/>
      <c r="Q413" s="86"/>
      <c r="R413" s="86"/>
      <c r="S413" s="86"/>
      <c r="T413" s="86"/>
      <c r="U413" s="86"/>
      <c r="V413" s="86"/>
      <c r="W413" s="86"/>
      <c r="X413" s="87"/>
      <c r="Y413" s="40"/>
      <c r="Z413" s="40"/>
      <c r="AA413" s="40"/>
      <c r="AB413" s="40"/>
      <c r="AC413" s="40"/>
      <c r="AD413" s="40"/>
      <c r="AE413" s="40"/>
      <c r="AT413" s="19" t="s">
        <v>220</v>
      </c>
      <c r="AU413" s="19" t="s">
        <v>86</v>
      </c>
    </row>
    <row r="414" s="2" customFormat="1" ht="24.15" customHeight="1">
      <c r="A414" s="40"/>
      <c r="B414" s="41"/>
      <c r="C414" s="218" t="s">
        <v>1159</v>
      </c>
      <c r="D414" s="218" t="s">
        <v>213</v>
      </c>
      <c r="E414" s="219" t="s">
        <v>2171</v>
      </c>
      <c r="F414" s="220" t="s">
        <v>2172</v>
      </c>
      <c r="G414" s="221" t="s">
        <v>249</v>
      </c>
      <c r="H414" s="222">
        <v>0.040000000000000001</v>
      </c>
      <c r="I414" s="223"/>
      <c r="J414" s="223"/>
      <c r="K414" s="224">
        <f>ROUND(P414*H414,2)</f>
        <v>0</v>
      </c>
      <c r="L414" s="220" t="s">
        <v>217</v>
      </c>
      <c r="M414" s="46"/>
      <c r="N414" s="225" t="s">
        <v>22</v>
      </c>
      <c r="O414" s="226" t="s">
        <v>46</v>
      </c>
      <c r="P414" s="227">
        <f>I414+J414</f>
        <v>0</v>
      </c>
      <c r="Q414" s="227">
        <f>ROUND(I414*H414,2)</f>
        <v>0</v>
      </c>
      <c r="R414" s="227">
        <f>ROUND(J414*H414,2)</f>
        <v>0</v>
      </c>
      <c r="S414" s="86"/>
      <c r="T414" s="228">
        <f>S414*H414</f>
        <v>0</v>
      </c>
      <c r="U414" s="228">
        <v>0</v>
      </c>
      <c r="V414" s="228">
        <f>U414*H414</f>
        <v>0</v>
      </c>
      <c r="W414" s="228">
        <v>0</v>
      </c>
      <c r="X414" s="229">
        <f>W414*H414</f>
        <v>0</v>
      </c>
      <c r="Y414" s="40"/>
      <c r="Z414" s="40"/>
      <c r="AA414" s="40"/>
      <c r="AB414" s="40"/>
      <c r="AC414" s="40"/>
      <c r="AD414" s="40"/>
      <c r="AE414" s="40"/>
      <c r="AR414" s="230" t="s">
        <v>302</v>
      </c>
      <c r="AT414" s="230" t="s">
        <v>213</v>
      </c>
      <c r="AU414" s="230" t="s">
        <v>86</v>
      </c>
      <c r="AY414" s="19" t="s">
        <v>211</v>
      </c>
      <c r="BE414" s="231">
        <f>IF(O414="základní",K414,0)</f>
        <v>0</v>
      </c>
      <c r="BF414" s="231">
        <f>IF(O414="snížená",K414,0)</f>
        <v>0</v>
      </c>
      <c r="BG414" s="231">
        <f>IF(O414="zákl. přenesená",K414,0)</f>
        <v>0</v>
      </c>
      <c r="BH414" s="231">
        <f>IF(O414="sníž. přenesená",K414,0)</f>
        <v>0</v>
      </c>
      <c r="BI414" s="231">
        <f>IF(O414="nulová",K414,0)</f>
        <v>0</v>
      </c>
      <c r="BJ414" s="19" t="s">
        <v>84</v>
      </c>
      <c r="BK414" s="231">
        <f>ROUND(P414*H414,2)</f>
        <v>0</v>
      </c>
      <c r="BL414" s="19" t="s">
        <v>302</v>
      </c>
      <c r="BM414" s="230" t="s">
        <v>4580</v>
      </c>
    </row>
    <row r="415" s="2" customFormat="1">
      <c r="A415" s="40"/>
      <c r="B415" s="41"/>
      <c r="C415" s="42"/>
      <c r="D415" s="232" t="s">
        <v>220</v>
      </c>
      <c r="E415" s="42"/>
      <c r="F415" s="233" t="s">
        <v>2174</v>
      </c>
      <c r="G415" s="42"/>
      <c r="H415" s="42"/>
      <c r="I415" s="234"/>
      <c r="J415" s="234"/>
      <c r="K415" s="42"/>
      <c r="L415" s="42"/>
      <c r="M415" s="46"/>
      <c r="N415" s="235"/>
      <c r="O415" s="236"/>
      <c r="P415" s="86"/>
      <c r="Q415" s="86"/>
      <c r="R415" s="86"/>
      <c r="S415" s="86"/>
      <c r="T415" s="86"/>
      <c r="U415" s="86"/>
      <c r="V415" s="86"/>
      <c r="W415" s="86"/>
      <c r="X415" s="87"/>
      <c r="Y415" s="40"/>
      <c r="Z415" s="40"/>
      <c r="AA415" s="40"/>
      <c r="AB415" s="40"/>
      <c r="AC415" s="40"/>
      <c r="AD415" s="40"/>
      <c r="AE415" s="40"/>
      <c r="AT415" s="19" t="s">
        <v>220</v>
      </c>
      <c r="AU415" s="19" t="s">
        <v>86</v>
      </c>
    </row>
    <row r="416" s="2" customFormat="1" ht="24.15" customHeight="1">
      <c r="A416" s="40"/>
      <c r="B416" s="41"/>
      <c r="C416" s="218" t="s">
        <v>1162</v>
      </c>
      <c r="D416" s="218" t="s">
        <v>213</v>
      </c>
      <c r="E416" s="219" t="s">
        <v>2171</v>
      </c>
      <c r="F416" s="220" t="s">
        <v>2172</v>
      </c>
      <c r="G416" s="221" t="s">
        <v>249</v>
      </c>
      <c r="H416" s="222">
        <v>0.040000000000000001</v>
      </c>
      <c r="I416" s="223"/>
      <c r="J416" s="223"/>
      <c r="K416" s="224">
        <f>ROUND(P416*H416,2)</f>
        <v>0</v>
      </c>
      <c r="L416" s="220" t="s">
        <v>217</v>
      </c>
      <c r="M416" s="46"/>
      <c r="N416" s="225" t="s">
        <v>22</v>
      </c>
      <c r="O416" s="226" t="s">
        <v>46</v>
      </c>
      <c r="P416" s="227">
        <f>I416+J416</f>
        <v>0</v>
      </c>
      <c r="Q416" s="227">
        <f>ROUND(I416*H416,2)</f>
        <v>0</v>
      </c>
      <c r="R416" s="227">
        <f>ROUND(J416*H416,2)</f>
        <v>0</v>
      </c>
      <c r="S416" s="86"/>
      <c r="T416" s="228">
        <f>S416*H416</f>
        <v>0</v>
      </c>
      <c r="U416" s="228">
        <v>0</v>
      </c>
      <c r="V416" s="228">
        <f>U416*H416</f>
        <v>0</v>
      </c>
      <c r="W416" s="228">
        <v>0</v>
      </c>
      <c r="X416" s="229">
        <f>W416*H416</f>
        <v>0</v>
      </c>
      <c r="Y416" s="40"/>
      <c r="Z416" s="40"/>
      <c r="AA416" s="40"/>
      <c r="AB416" s="40"/>
      <c r="AC416" s="40"/>
      <c r="AD416" s="40"/>
      <c r="AE416" s="40"/>
      <c r="AR416" s="230" t="s">
        <v>302</v>
      </c>
      <c r="AT416" s="230" t="s">
        <v>213</v>
      </c>
      <c r="AU416" s="230" t="s">
        <v>86</v>
      </c>
      <c r="AY416" s="19" t="s">
        <v>211</v>
      </c>
      <c r="BE416" s="231">
        <f>IF(O416="základní",K416,0)</f>
        <v>0</v>
      </c>
      <c r="BF416" s="231">
        <f>IF(O416="snížená",K416,0)</f>
        <v>0</v>
      </c>
      <c r="BG416" s="231">
        <f>IF(O416="zákl. přenesená",K416,0)</f>
        <v>0</v>
      </c>
      <c r="BH416" s="231">
        <f>IF(O416="sníž. přenesená",K416,0)</f>
        <v>0</v>
      </c>
      <c r="BI416" s="231">
        <f>IF(O416="nulová",K416,0)</f>
        <v>0</v>
      </c>
      <c r="BJ416" s="19" t="s">
        <v>84</v>
      </c>
      <c r="BK416" s="231">
        <f>ROUND(P416*H416,2)</f>
        <v>0</v>
      </c>
      <c r="BL416" s="19" t="s">
        <v>302</v>
      </c>
      <c r="BM416" s="230" t="s">
        <v>4581</v>
      </c>
    </row>
    <row r="417" s="2" customFormat="1">
      <c r="A417" s="40"/>
      <c r="B417" s="41"/>
      <c r="C417" s="42"/>
      <c r="D417" s="232" t="s">
        <v>220</v>
      </c>
      <c r="E417" s="42"/>
      <c r="F417" s="233" t="s">
        <v>2174</v>
      </c>
      <c r="G417" s="42"/>
      <c r="H417" s="42"/>
      <c r="I417" s="234"/>
      <c r="J417" s="234"/>
      <c r="K417" s="42"/>
      <c r="L417" s="42"/>
      <c r="M417" s="46"/>
      <c r="N417" s="235"/>
      <c r="O417" s="236"/>
      <c r="P417" s="86"/>
      <c r="Q417" s="86"/>
      <c r="R417" s="86"/>
      <c r="S417" s="86"/>
      <c r="T417" s="86"/>
      <c r="U417" s="86"/>
      <c r="V417" s="86"/>
      <c r="W417" s="86"/>
      <c r="X417" s="87"/>
      <c r="Y417" s="40"/>
      <c r="Z417" s="40"/>
      <c r="AA417" s="40"/>
      <c r="AB417" s="40"/>
      <c r="AC417" s="40"/>
      <c r="AD417" s="40"/>
      <c r="AE417" s="40"/>
      <c r="AT417" s="19" t="s">
        <v>220</v>
      </c>
      <c r="AU417" s="19" t="s">
        <v>86</v>
      </c>
    </row>
    <row r="418" s="12" customFormat="1" ht="22.8" customHeight="1">
      <c r="A418" s="12"/>
      <c r="B418" s="201"/>
      <c r="C418" s="202"/>
      <c r="D418" s="203" t="s">
        <v>76</v>
      </c>
      <c r="E418" s="216" t="s">
        <v>567</v>
      </c>
      <c r="F418" s="216" t="s">
        <v>568</v>
      </c>
      <c r="G418" s="202"/>
      <c r="H418" s="202"/>
      <c r="I418" s="205"/>
      <c r="J418" s="205"/>
      <c r="K418" s="217">
        <f>BK418</f>
        <v>0</v>
      </c>
      <c r="L418" s="202"/>
      <c r="M418" s="207"/>
      <c r="N418" s="208"/>
      <c r="O418" s="209"/>
      <c r="P418" s="209"/>
      <c r="Q418" s="210">
        <f>SUM(Q419:Q421)</f>
        <v>0</v>
      </c>
      <c r="R418" s="210">
        <f>SUM(R419:R421)</f>
        <v>0</v>
      </c>
      <c r="S418" s="209"/>
      <c r="T418" s="211">
        <f>SUM(T419:T421)</f>
        <v>0</v>
      </c>
      <c r="U418" s="209"/>
      <c r="V418" s="211">
        <f>SUM(V419:V421)</f>
        <v>0</v>
      </c>
      <c r="W418" s="209"/>
      <c r="X418" s="212">
        <f>SUM(X419:X421)</f>
        <v>0.43244999999999995</v>
      </c>
      <c r="Y418" s="12"/>
      <c r="Z418" s="12"/>
      <c r="AA418" s="12"/>
      <c r="AB418" s="12"/>
      <c r="AC418" s="12"/>
      <c r="AD418" s="12"/>
      <c r="AE418" s="12"/>
      <c r="AR418" s="213" t="s">
        <v>86</v>
      </c>
      <c r="AT418" s="214" t="s">
        <v>76</v>
      </c>
      <c r="AU418" s="214" t="s">
        <v>84</v>
      </c>
      <c r="AY418" s="213" t="s">
        <v>211</v>
      </c>
      <c r="BK418" s="215">
        <f>SUM(BK419:BK421)</f>
        <v>0</v>
      </c>
    </row>
    <row r="419" s="2" customFormat="1" ht="24.15" customHeight="1">
      <c r="A419" s="40"/>
      <c r="B419" s="41"/>
      <c r="C419" s="218" t="s">
        <v>1164</v>
      </c>
      <c r="D419" s="218" t="s">
        <v>213</v>
      </c>
      <c r="E419" s="219" t="s">
        <v>2186</v>
      </c>
      <c r="F419" s="220" t="s">
        <v>2187</v>
      </c>
      <c r="G419" s="221" t="s">
        <v>272</v>
      </c>
      <c r="H419" s="222">
        <v>24.024999999999999</v>
      </c>
      <c r="I419" s="223"/>
      <c r="J419" s="223"/>
      <c r="K419" s="224">
        <f>ROUND(P419*H419,2)</f>
        <v>0</v>
      </c>
      <c r="L419" s="220" t="s">
        <v>217</v>
      </c>
      <c r="M419" s="46"/>
      <c r="N419" s="225" t="s">
        <v>22</v>
      </c>
      <c r="O419" s="226" t="s">
        <v>46</v>
      </c>
      <c r="P419" s="227">
        <f>I419+J419</f>
        <v>0</v>
      </c>
      <c r="Q419" s="227">
        <f>ROUND(I419*H419,2)</f>
        <v>0</v>
      </c>
      <c r="R419" s="227">
        <f>ROUND(J419*H419,2)</f>
        <v>0</v>
      </c>
      <c r="S419" s="86"/>
      <c r="T419" s="228">
        <f>S419*H419</f>
        <v>0</v>
      </c>
      <c r="U419" s="228">
        <v>0</v>
      </c>
      <c r="V419" s="228">
        <f>U419*H419</f>
        <v>0</v>
      </c>
      <c r="W419" s="228">
        <v>0.017999999999999999</v>
      </c>
      <c r="X419" s="229">
        <f>W419*H419</f>
        <v>0.43244999999999995</v>
      </c>
      <c r="Y419" s="40"/>
      <c r="Z419" s="40"/>
      <c r="AA419" s="40"/>
      <c r="AB419" s="40"/>
      <c r="AC419" s="40"/>
      <c r="AD419" s="40"/>
      <c r="AE419" s="40"/>
      <c r="AR419" s="230" t="s">
        <v>302</v>
      </c>
      <c r="AT419" s="230" t="s">
        <v>213</v>
      </c>
      <c r="AU419" s="230" t="s">
        <v>86</v>
      </c>
      <c r="AY419" s="19" t="s">
        <v>211</v>
      </c>
      <c r="BE419" s="231">
        <f>IF(O419="základní",K419,0)</f>
        <v>0</v>
      </c>
      <c r="BF419" s="231">
        <f>IF(O419="snížená",K419,0)</f>
        <v>0</v>
      </c>
      <c r="BG419" s="231">
        <f>IF(O419="zákl. přenesená",K419,0)</f>
        <v>0</v>
      </c>
      <c r="BH419" s="231">
        <f>IF(O419="sníž. přenesená",K419,0)</f>
        <v>0</v>
      </c>
      <c r="BI419" s="231">
        <f>IF(O419="nulová",K419,0)</f>
        <v>0</v>
      </c>
      <c r="BJ419" s="19" t="s">
        <v>84</v>
      </c>
      <c r="BK419" s="231">
        <f>ROUND(P419*H419,2)</f>
        <v>0</v>
      </c>
      <c r="BL419" s="19" t="s">
        <v>302</v>
      </c>
      <c r="BM419" s="230" t="s">
        <v>4582</v>
      </c>
    </row>
    <row r="420" s="2" customFormat="1">
      <c r="A420" s="40"/>
      <c r="B420" s="41"/>
      <c r="C420" s="42"/>
      <c r="D420" s="232" t="s">
        <v>220</v>
      </c>
      <c r="E420" s="42"/>
      <c r="F420" s="233" t="s">
        <v>2189</v>
      </c>
      <c r="G420" s="42"/>
      <c r="H420" s="42"/>
      <c r="I420" s="234"/>
      <c r="J420" s="234"/>
      <c r="K420" s="42"/>
      <c r="L420" s="42"/>
      <c r="M420" s="46"/>
      <c r="N420" s="235"/>
      <c r="O420" s="236"/>
      <c r="P420" s="86"/>
      <c r="Q420" s="86"/>
      <c r="R420" s="86"/>
      <c r="S420" s="86"/>
      <c r="T420" s="86"/>
      <c r="U420" s="86"/>
      <c r="V420" s="86"/>
      <c r="W420" s="86"/>
      <c r="X420" s="87"/>
      <c r="Y420" s="40"/>
      <c r="Z420" s="40"/>
      <c r="AA420" s="40"/>
      <c r="AB420" s="40"/>
      <c r="AC420" s="40"/>
      <c r="AD420" s="40"/>
      <c r="AE420" s="40"/>
      <c r="AT420" s="19" t="s">
        <v>220</v>
      </c>
      <c r="AU420" s="19" t="s">
        <v>86</v>
      </c>
    </row>
    <row r="421" s="13" customFormat="1">
      <c r="A421" s="13"/>
      <c r="B421" s="237"/>
      <c r="C421" s="238"/>
      <c r="D421" s="232" t="s">
        <v>222</v>
      </c>
      <c r="E421" s="239" t="s">
        <v>22</v>
      </c>
      <c r="F421" s="240" t="s">
        <v>4583</v>
      </c>
      <c r="G421" s="238"/>
      <c r="H421" s="241">
        <v>24.024999999999999</v>
      </c>
      <c r="I421" s="242"/>
      <c r="J421" s="242"/>
      <c r="K421" s="238"/>
      <c r="L421" s="238"/>
      <c r="M421" s="243"/>
      <c r="N421" s="244"/>
      <c r="O421" s="245"/>
      <c r="P421" s="245"/>
      <c r="Q421" s="245"/>
      <c r="R421" s="245"/>
      <c r="S421" s="245"/>
      <c r="T421" s="245"/>
      <c r="U421" s="245"/>
      <c r="V421" s="245"/>
      <c r="W421" s="245"/>
      <c r="X421" s="246"/>
      <c r="Y421" s="13"/>
      <c r="Z421" s="13"/>
      <c r="AA421" s="13"/>
      <c r="AB421" s="13"/>
      <c r="AC421" s="13"/>
      <c r="AD421" s="13"/>
      <c r="AE421" s="13"/>
      <c r="AT421" s="247" t="s">
        <v>222</v>
      </c>
      <c r="AU421" s="247" t="s">
        <v>86</v>
      </c>
      <c r="AV421" s="13" t="s">
        <v>86</v>
      </c>
      <c r="AW421" s="13" t="s">
        <v>5</v>
      </c>
      <c r="AX421" s="13" t="s">
        <v>84</v>
      </c>
      <c r="AY421" s="247" t="s">
        <v>211</v>
      </c>
    </row>
    <row r="422" s="12" customFormat="1" ht="22.8" customHeight="1">
      <c r="A422" s="12"/>
      <c r="B422" s="201"/>
      <c r="C422" s="202"/>
      <c r="D422" s="203" t="s">
        <v>76</v>
      </c>
      <c r="E422" s="216" t="s">
        <v>1368</v>
      </c>
      <c r="F422" s="216" t="s">
        <v>1369</v>
      </c>
      <c r="G422" s="202"/>
      <c r="H422" s="202"/>
      <c r="I422" s="205"/>
      <c r="J422" s="205"/>
      <c r="K422" s="217">
        <f>BK422</f>
        <v>0</v>
      </c>
      <c r="L422" s="202"/>
      <c r="M422" s="207"/>
      <c r="N422" s="208"/>
      <c r="O422" s="209"/>
      <c r="P422" s="209"/>
      <c r="Q422" s="210">
        <f>SUM(Q423:Q448)</f>
        <v>0</v>
      </c>
      <c r="R422" s="210">
        <f>SUM(R423:R448)</f>
        <v>0</v>
      </c>
      <c r="S422" s="209"/>
      <c r="T422" s="211">
        <f>SUM(T423:T448)</f>
        <v>0</v>
      </c>
      <c r="U422" s="209"/>
      <c r="V422" s="211">
        <f>SUM(V423:V448)</f>
        <v>1.09614726</v>
      </c>
      <c r="W422" s="209"/>
      <c r="X422" s="212">
        <f>SUM(X423:X448)</f>
        <v>2.6947079999999999</v>
      </c>
      <c r="Y422" s="12"/>
      <c r="Z422" s="12"/>
      <c r="AA422" s="12"/>
      <c r="AB422" s="12"/>
      <c r="AC422" s="12"/>
      <c r="AD422" s="12"/>
      <c r="AE422" s="12"/>
      <c r="AR422" s="213" t="s">
        <v>86</v>
      </c>
      <c r="AT422" s="214" t="s">
        <v>76</v>
      </c>
      <c r="AU422" s="214" t="s">
        <v>84</v>
      </c>
      <c r="AY422" s="213" t="s">
        <v>211</v>
      </c>
      <c r="BK422" s="215">
        <f>SUM(BK423:BK448)</f>
        <v>0</v>
      </c>
    </row>
    <row r="423" s="2" customFormat="1" ht="24.15" customHeight="1">
      <c r="A423" s="40"/>
      <c r="B423" s="41"/>
      <c r="C423" s="218" t="s">
        <v>1167</v>
      </c>
      <c r="D423" s="218" t="s">
        <v>213</v>
      </c>
      <c r="E423" s="219" t="s">
        <v>1371</v>
      </c>
      <c r="F423" s="220" t="s">
        <v>1372</v>
      </c>
      <c r="G423" s="221" t="s">
        <v>272</v>
      </c>
      <c r="H423" s="222">
        <v>32.799999999999997</v>
      </c>
      <c r="I423" s="223"/>
      <c r="J423" s="223"/>
      <c r="K423" s="224">
        <f>ROUND(P423*H423,2)</f>
        <v>0</v>
      </c>
      <c r="L423" s="220" t="s">
        <v>217</v>
      </c>
      <c r="M423" s="46"/>
      <c r="N423" s="225" t="s">
        <v>22</v>
      </c>
      <c r="O423" s="226" t="s">
        <v>46</v>
      </c>
      <c r="P423" s="227">
        <f>I423+J423</f>
        <v>0</v>
      </c>
      <c r="Q423" s="227">
        <f>ROUND(I423*H423,2)</f>
        <v>0</v>
      </c>
      <c r="R423" s="227">
        <f>ROUND(J423*H423,2)</f>
        <v>0</v>
      </c>
      <c r="S423" s="86"/>
      <c r="T423" s="228">
        <f>S423*H423</f>
        <v>0</v>
      </c>
      <c r="U423" s="228">
        <v>0.00029999999999999997</v>
      </c>
      <c r="V423" s="228">
        <f>U423*H423</f>
        <v>0.0098399999999999981</v>
      </c>
      <c r="W423" s="228">
        <v>0</v>
      </c>
      <c r="X423" s="229">
        <f>W423*H423</f>
        <v>0</v>
      </c>
      <c r="Y423" s="40"/>
      <c r="Z423" s="40"/>
      <c r="AA423" s="40"/>
      <c r="AB423" s="40"/>
      <c r="AC423" s="40"/>
      <c r="AD423" s="40"/>
      <c r="AE423" s="40"/>
      <c r="AR423" s="230" t="s">
        <v>302</v>
      </c>
      <c r="AT423" s="230" t="s">
        <v>213</v>
      </c>
      <c r="AU423" s="230" t="s">
        <v>86</v>
      </c>
      <c r="AY423" s="19" t="s">
        <v>211</v>
      </c>
      <c r="BE423" s="231">
        <f>IF(O423="základní",K423,0)</f>
        <v>0</v>
      </c>
      <c r="BF423" s="231">
        <f>IF(O423="snížená",K423,0)</f>
        <v>0</v>
      </c>
      <c r="BG423" s="231">
        <f>IF(O423="zákl. přenesená",K423,0)</f>
        <v>0</v>
      </c>
      <c r="BH423" s="231">
        <f>IF(O423="sníž. přenesená",K423,0)</f>
        <v>0</v>
      </c>
      <c r="BI423" s="231">
        <f>IF(O423="nulová",K423,0)</f>
        <v>0</v>
      </c>
      <c r="BJ423" s="19" t="s">
        <v>84</v>
      </c>
      <c r="BK423" s="231">
        <f>ROUND(P423*H423,2)</f>
        <v>0</v>
      </c>
      <c r="BL423" s="19" t="s">
        <v>302</v>
      </c>
      <c r="BM423" s="230" t="s">
        <v>4584</v>
      </c>
    </row>
    <row r="424" s="2" customFormat="1">
      <c r="A424" s="40"/>
      <c r="B424" s="41"/>
      <c r="C424" s="42"/>
      <c r="D424" s="232" t="s">
        <v>220</v>
      </c>
      <c r="E424" s="42"/>
      <c r="F424" s="233" t="s">
        <v>1374</v>
      </c>
      <c r="G424" s="42"/>
      <c r="H424" s="42"/>
      <c r="I424" s="234"/>
      <c r="J424" s="234"/>
      <c r="K424" s="42"/>
      <c r="L424" s="42"/>
      <c r="M424" s="46"/>
      <c r="N424" s="235"/>
      <c r="O424" s="236"/>
      <c r="P424" s="86"/>
      <c r="Q424" s="86"/>
      <c r="R424" s="86"/>
      <c r="S424" s="86"/>
      <c r="T424" s="86"/>
      <c r="U424" s="86"/>
      <c r="V424" s="86"/>
      <c r="W424" s="86"/>
      <c r="X424" s="87"/>
      <c r="Y424" s="40"/>
      <c r="Z424" s="40"/>
      <c r="AA424" s="40"/>
      <c r="AB424" s="40"/>
      <c r="AC424" s="40"/>
      <c r="AD424" s="40"/>
      <c r="AE424" s="40"/>
      <c r="AT424" s="19" t="s">
        <v>220</v>
      </c>
      <c r="AU424" s="19" t="s">
        <v>86</v>
      </c>
    </row>
    <row r="425" s="13" customFormat="1">
      <c r="A425" s="13"/>
      <c r="B425" s="237"/>
      <c r="C425" s="238"/>
      <c r="D425" s="232" t="s">
        <v>222</v>
      </c>
      <c r="E425" s="239" t="s">
        <v>22</v>
      </c>
      <c r="F425" s="240" t="s">
        <v>4315</v>
      </c>
      <c r="G425" s="238"/>
      <c r="H425" s="241">
        <v>32.799999999999997</v>
      </c>
      <c r="I425" s="242"/>
      <c r="J425" s="242"/>
      <c r="K425" s="238"/>
      <c r="L425" s="238"/>
      <c r="M425" s="243"/>
      <c r="N425" s="244"/>
      <c r="O425" s="245"/>
      <c r="P425" s="245"/>
      <c r="Q425" s="245"/>
      <c r="R425" s="245"/>
      <c r="S425" s="245"/>
      <c r="T425" s="245"/>
      <c r="U425" s="245"/>
      <c r="V425" s="245"/>
      <c r="W425" s="245"/>
      <c r="X425" s="246"/>
      <c r="Y425" s="13"/>
      <c r="Z425" s="13"/>
      <c r="AA425" s="13"/>
      <c r="AB425" s="13"/>
      <c r="AC425" s="13"/>
      <c r="AD425" s="13"/>
      <c r="AE425" s="13"/>
      <c r="AT425" s="247" t="s">
        <v>222</v>
      </c>
      <c r="AU425" s="247" t="s">
        <v>86</v>
      </c>
      <c r="AV425" s="13" t="s">
        <v>86</v>
      </c>
      <c r="AW425" s="13" t="s">
        <v>5</v>
      </c>
      <c r="AX425" s="13" t="s">
        <v>84</v>
      </c>
      <c r="AY425" s="247" t="s">
        <v>211</v>
      </c>
    </row>
    <row r="426" s="2" customFormat="1" ht="24.15" customHeight="1">
      <c r="A426" s="40"/>
      <c r="B426" s="41"/>
      <c r="C426" s="218" t="s">
        <v>1173</v>
      </c>
      <c r="D426" s="218" t="s">
        <v>213</v>
      </c>
      <c r="E426" s="219" t="s">
        <v>2215</v>
      </c>
      <c r="F426" s="220" t="s">
        <v>2216</v>
      </c>
      <c r="G426" s="221" t="s">
        <v>272</v>
      </c>
      <c r="H426" s="222">
        <v>32.799999999999997</v>
      </c>
      <c r="I426" s="223"/>
      <c r="J426" s="223"/>
      <c r="K426" s="224">
        <f>ROUND(P426*H426,2)</f>
        <v>0</v>
      </c>
      <c r="L426" s="220" t="s">
        <v>217</v>
      </c>
      <c r="M426" s="46"/>
      <c r="N426" s="225" t="s">
        <v>22</v>
      </c>
      <c r="O426" s="226" t="s">
        <v>46</v>
      </c>
      <c r="P426" s="227">
        <f>I426+J426</f>
        <v>0</v>
      </c>
      <c r="Q426" s="227">
        <f>ROUND(I426*H426,2)</f>
        <v>0</v>
      </c>
      <c r="R426" s="227">
        <f>ROUND(J426*H426,2)</f>
        <v>0</v>
      </c>
      <c r="S426" s="86"/>
      <c r="T426" s="228">
        <f>S426*H426</f>
        <v>0</v>
      </c>
      <c r="U426" s="228">
        <v>0.0045450000000000004</v>
      </c>
      <c r="V426" s="228">
        <f>U426*H426</f>
        <v>0.14907600000000001</v>
      </c>
      <c r="W426" s="228">
        <v>0</v>
      </c>
      <c r="X426" s="229">
        <f>W426*H426</f>
        <v>0</v>
      </c>
      <c r="Y426" s="40"/>
      <c r="Z426" s="40"/>
      <c r="AA426" s="40"/>
      <c r="AB426" s="40"/>
      <c r="AC426" s="40"/>
      <c r="AD426" s="40"/>
      <c r="AE426" s="40"/>
      <c r="AR426" s="230" t="s">
        <v>302</v>
      </c>
      <c r="AT426" s="230" t="s">
        <v>213</v>
      </c>
      <c r="AU426" s="230" t="s">
        <v>86</v>
      </c>
      <c r="AY426" s="19" t="s">
        <v>211</v>
      </c>
      <c r="BE426" s="231">
        <f>IF(O426="základní",K426,0)</f>
        <v>0</v>
      </c>
      <c r="BF426" s="231">
        <f>IF(O426="snížená",K426,0)</f>
        <v>0</v>
      </c>
      <c r="BG426" s="231">
        <f>IF(O426="zákl. přenesená",K426,0)</f>
        <v>0</v>
      </c>
      <c r="BH426" s="231">
        <f>IF(O426="sníž. přenesená",K426,0)</f>
        <v>0</v>
      </c>
      <c r="BI426" s="231">
        <f>IF(O426="nulová",K426,0)</f>
        <v>0</v>
      </c>
      <c r="BJ426" s="19" t="s">
        <v>84</v>
      </c>
      <c r="BK426" s="231">
        <f>ROUND(P426*H426,2)</f>
        <v>0</v>
      </c>
      <c r="BL426" s="19" t="s">
        <v>302</v>
      </c>
      <c r="BM426" s="230" t="s">
        <v>4585</v>
      </c>
    </row>
    <row r="427" s="2" customFormat="1">
      <c r="A427" s="40"/>
      <c r="B427" s="41"/>
      <c r="C427" s="42"/>
      <c r="D427" s="232" t="s">
        <v>220</v>
      </c>
      <c r="E427" s="42"/>
      <c r="F427" s="233" t="s">
        <v>2218</v>
      </c>
      <c r="G427" s="42"/>
      <c r="H427" s="42"/>
      <c r="I427" s="234"/>
      <c r="J427" s="234"/>
      <c r="K427" s="42"/>
      <c r="L427" s="42"/>
      <c r="M427" s="46"/>
      <c r="N427" s="235"/>
      <c r="O427" s="236"/>
      <c r="P427" s="86"/>
      <c r="Q427" s="86"/>
      <c r="R427" s="86"/>
      <c r="S427" s="86"/>
      <c r="T427" s="86"/>
      <c r="U427" s="86"/>
      <c r="V427" s="86"/>
      <c r="W427" s="86"/>
      <c r="X427" s="87"/>
      <c r="Y427" s="40"/>
      <c r="Z427" s="40"/>
      <c r="AA427" s="40"/>
      <c r="AB427" s="40"/>
      <c r="AC427" s="40"/>
      <c r="AD427" s="40"/>
      <c r="AE427" s="40"/>
      <c r="AT427" s="19" t="s">
        <v>220</v>
      </c>
      <c r="AU427" s="19" t="s">
        <v>86</v>
      </c>
    </row>
    <row r="428" s="2" customFormat="1" ht="24.15" customHeight="1">
      <c r="A428" s="40"/>
      <c r="B428" s="41"/>
      <c r="C428" s="218" t="s">
        <v>1176</v>
      </c>
      <c r="D428" s="218" t="s">
        <v>213</v>
      </c>
      <c r="E428" s="219" t="s">
        <v>1388</v>
      </c>
      <c r="F428" s="220" t="s">
        <v>1389</v>
      </c>
      <c r="G428" s="221" t="s">
        <v>345</v>
      </c>
      <c r="H428" s="222">
        <v>1.1699999999999999</v>
      </c>
      <c r="I428" s="223"/>
      <c r="J428" s="223"/>
      <c r="K428" s="224">
        <f>ROUND(P428*H428,2)</f>
        <v>0</v>
      </c>
      <c r="L428" s="220" t="s">
        <v>217</v>
      </c>
      <c r="M428" s="46"/>
      <c r="N428" s="225" t="s">
        <v>22</v>
      </c>
      <c r="O428" s="226" t="s">
        <v>46</v>
      </c>
      <c r="P428" s="227">
        <f>I428+J428</f>
        <v>0</v>
      </c>
      <c r="Q428" s="227">
        <f>ROUND(I428*H428,2)</f>
        <v>0</v>
      </c>
      <c r="R428" s="227">
        <f>ROUND(J428*H428,2)</f>
        <v>0</v>
      </c>
      <c r="S428" s="86"/>
      <c r="T428" s="228">
        <f>S428*H428</f>
        <v>0</v>
      </c>
      <c r="U428" s="228">
        <v>0.000428</v>
      </c>
      <c r="V428" s="228">
        <f>U428*H428</f>
        <v>0.00050075999999999994</v>
      </c>
      <c r="W428" s="228">
        <v>0</v>
      </c>
      <c r="X428" s="229">
        <f>W428*H428</f>
        <v>0</v>
      </c>
      <c r="Y428" s="40"/>
      <c r="Z428" s="40"/>
      <c r="AA428" s="40"/>
      <c r="AB428" s="40"/>
      <c r="AC428" s="40"/>
      <c r="AD428" s="40"/>
      <c r="AE428" s="40"/>
      <c r="AR428" s="230" t="s">
        <v>302</v>
      </c>
      <c r="AT428" s="230" t="s">
        <v>213</v>
      </c>
      <c r="AU428" s="230" t="s">
        <v>86</v>
      </c>
      <c r="AY428" s="19" t="s">
        <v>211</v>
      </c>
      <c r="BE428" s="231">
        <f>IF(O428="základní",K428,0)</f>
        <v>0</v>
      </c>
      <c r="BF428" s="231">
        <f>IF(O428="snížená",K428,0)</f>
        <v>0</v>
      </c>
      <c r="BG428" s="231">
        <f>IF(O428="zákl. přenesená",K428,0)</f>
        <v>0</v>
      </c>
      <c r="BH428" s="231">
        <f>IF(O428="sníž. přenesená",K428,0)</f>
        <v>0</v>
      </c>
      <c r="BI428" s="231">
        <f>IF(O428="nulová",K428,0)</f>
        <v>0</v>
      </c>
      <c r="BJ428" s="19" t="s">
        <v>84</v>
      </c>
      <c r="BK428" s="231">
        <f>ROUND(P428*H428,2)</f>
        <v>0</v>
      </c>
      <c r="BL428" s="19" t="s">
        <v>302</v>
      </c>
      <c r="BM428" s="230" t="s">
        <v>4586</v>
      </c>
    </row>
    <row r="429" s="2" customFormat="1">
      <c r="A429" s="40"/>
      <c r="B429" s="41"/>
      <c r="C429" s="42"/>
      <c r="D429" s="232" t="s">
        <v>220</v>
      </c>
      <c r="E429" s="42"/>
      <c r="F429" s="233" t="s">
        <v>1391</v>
      </c>
      <c r="G429" s="42"/>
      <c r="H429" s="42"/>
      <c r="I429" s="234"/>
      <c r="J429" s="234"/>
      <c r="K429" s="42"/>
      <c r="L429" s="42"/>
      <c r="M429" s="46"/>
      <c r="N429" s="235"/>
      <c r="O429" s="236"/>
      <c r="P429" s="86"/>
      <c r="Q429" s="86"/>
      <c r="R429" s="86"/>
      <c r="S429" s="86"/>
      <c r="T429" s="86"/>
      <c r="U429" s="86"/>
      <c r="V429" s="86"/>
      <c r="W429" s="86"/>
      <c r="X429" s="87"/>
      <c r="Y429" s="40"/>
      <c r="Z429" s="40"/>
      <c r="AA429" s="40"/>
      <c r="AB429" s="40"/>
      <c r="AC429" s="40"/>
      <c r="AD429" s="40"/>
      <c r="AE429" s="40"/>
      <c r="AT429" s="19" t="s">
        <v>220</v>
      </c>
      <c r="AU429" s="19" t="s">
        <v>86</v>
      </c>
    </row>
    <row r="430" s="13" customFormat="1">
      <c r="A430" s="13"/>
      <c r="B430" s="237"/>
      <c r="C430" s="238"/>
      <c r="D430" s="232" t="s">
        <v>222</v>
      </c>
      <c r="E430" s="239" t="s">
        <v>22</v>
      </c>
      <c r="F430" s="240" t="s">
        <v>4587</v>
      </c>
      <c r="G430" s="238"/>
      <c r="H430" s="241">
        <v>1.1699999999999999</v>
      </c>
      <c r="I430" s="242"/>
      <c r="J430" s="242"/>
      <c r="K430" s="238"/>
      <c r="L430" s="238"/>
      <c r="M430" s="243"/>
      <c r="N430" s="244"/>
      <c r="O430" s="245"/>
      <c r="P430" s="245"/>
      <c r="Q430" s="245"/>
      <c r="R430" s="245"/>
      <c r="S430" s="245"/>
      <c r="T430" s="245"/>
      <c r="U430" s="245"/>
      <c r="V430" s="245"/>
      <c r="W430" s="245"/>
      <c r="X430" s="246"/>
      <c r="Y430" s="13"/>
      <c r="Z430" s="13"/>
      <c r="AA430" s="13"/>
      <c r="AB430" s="13"/>
      <c r="AC430" s="13"/>
      <c r="AD430" s="13"/>
      <c r="AE430" s="13"/>
      <c r="AT430" s="247" t="s">
        <v>222</v>
      </c>
      <c r="AU430" s="247" t="s">
        <v>86</v>
      </c>
      <c r="AV430" s="13" t="s">
        <v>86</v>
      </c>
      <c r="AW430" s="13" t="s">
        <v>5</v>
      </c>
      <c r="AX430" s="13" t="s">
        <v>84</v>
      </c>
      <c r="AY430" s="247" t="s">
        <v>211</v>
      </c>
    </row>
    <row r="431" s="2" customFormat="1" ht="24.15" customHeight="1">
      <c r="A431" s="40"/>
      <c r="B431" s="41"/>
      <c r="C431" s="259" t="s">
        <v>1180</v>
      </c>
      <c r="D431" s="259" t="s">
        <v>452</v>
      </c>
      <c r="E431" s="260" t="s">
        <v>1393</v>
      </c>
      <c r="F431" s="261" t="s">
        <v>1394</v>
      </c>
      <c r="G431" s="262" t="s">
        <v>497</v>
      </c>
      <c r="H431" s="263">
        <v>4.29</v>
      </c>
      <c r="I431" s="264"/>
      <c r="J431" s="265"/>
      <c r="K431" s="266">
        <f>ROUND(P431*H431,2)</f>
        <v>0</v>
      </c>
      <c r="L431" s="261" t="s">
        <v>217</v>
      </c>
      <c r="M431" s="267"/>
      <c r="N431" s="268" t="s">
        <v>22</v>
      </c>
      <c r="O431" s="226" t="s">
        <v>46</v>
      </c>
      <c r="P431" s="227">
        <f>I431+J431</f>
        <v>0</v>
      </c>
      <c r="Q431" s="227">
        <f>ROUND(I431*H431,2)</f>
        <v>0</v>
      </c>
      <c r="R431" s="227">
        <f>ROUND(J431*H431,2)</f>
        <v>0</v>
      </c>
      <c r="S431" s="86"/>
      <c r="T431" s="228">
        <f>S431*H431</f>
        <v>0</v>
      </c>
      <c r="U431" s="228">
        <v>0.00044999999999999999</v>
      </c>
      <c r="V431" s="228">
        <f>U431*H431</f>
        <v>0.0019304999999999999</v>
      </c>
      <c r="W431" s="228">
        <v>0</v>
      </c>
      <c r="X431" s="229">
        <f>W431*H431</f>
        <v>0</v>
      </c>
      <c r="Y431" s="40"/>
      <c r="Z431" s="40"/>
      <c r="AA431" s="40"/>
      <c r="AB431" s="40"/>
      <c r="AC431" s="40"/>
      <c r="AD431" s="40"/>
      <c r="AE431" s="40"/>
      <c r="AR431" s="230" t="s">
        <v>402</v>
      </c>
      <c r="AT431" s="230" t="s">
        <v>452</v>
      </c>
      <c r="AU431" s="230" t="s">
        <v>86</v>
      </c>
      <c r="AY431" s="19" t="s">
        <v>211</v>
      </c>
      <c r="BE431" s="231">
        <f>IF(O431="základní",K431,0)</f>
        <v>0</v>
      </c>
      <c r="BF431" s="231">
        <f>IF(O431="snížená",K431,0)</f>
        <v>0</v>
      </c>
      <c r="BG431" s="231">
        <f>IF(O431="zákl. přenesená",K431,0)</f>
        <v>0</v>
      </c>
      <c r="BH431" s="231">
        <f>IF(O431="sníž. přenesená",K431,0)</f>
        <v>0</v>
      </c>
      <c r="BI431" s="231">
        <f>IF(O431="nulová",K431,0)</f>
        <v>0</v>
      </c>
      <c r="BJ431" s="19" t="s">
        <v>84</v>
      </c>
      <c r="BK431" s="231">
        <f>ROUND(P431*H431,2)</f>
        <v>0</v>
      </c>
      <c r="BL431" s="19" t="s">
        <v>302</v>
      </c>
      <c r="BM431" s="230" t="s">
        <v>4588</v>
      </c>
    </row>
    <row r="432" s="2" customFormat="1">
      <c r="A432" s="40"/>
      <c r="B432" s="41"/>
      <c r="C432" s="42"/>
      <c r="D432" s="232" t="s">
        <v>220</v>
      </c>
      <c r="E432" s="42"/>
      <c r="F432" s="233" t="s">
        <v>1394</v>
      </c>
      <c r="G432" s="42"/>
      <c r="H432" s="42"/>
      <c r="I432" s="234"/>
      <c r="J432" s="234"/>
      <c r="K432" s="42"/>
      <c r="L432" s="42"/>
      <c r="M432" s="46"/>
      <c r="N432" s="235"/>
      <c r="O432" s="236"/>
      <c r="P432" s="86"/>
      <c r="Q432" s="86"/>
      <c r="R432" s="86"/>
      <c r="S432" s="86"/>
      <c r="T432" s="86"/>
      <c r="U432" s="86"/>
      <c r="V432" s="86"/>
      <c r="W432" s="86"/>
      <c r="X432" s="87"/>
      <c r="Y432" s="40"/>
      <c r="Z432" s="40"/>
      <c r="AA432" s="40"/>
      <c r="AB432" s="40"/>
      <c r="AC432" s="40"/>
      <c r="AD432" s="40"/>
      <c r="AE432" s="40"/>
      <c r="AT432" s="19" t="s">
        <v>220</v>
      </c>
      <c r="AU432" s="19" t="s">
        <v>86</v>
      </c>
    </row>
    <row r="433" s="13" customFormat="1">
      <c r="A433" s="13"/>
      <c r="B433" s="237"/>
      <c r="C433" s="238"/>
      <c r="D433" s="232" t="s">
        <v>222</v>
      </c>
      <c r="E433" s="239" t="s">
        <v>22</v>
      </c>
      <c r="F433" s="240" t="s">
        <v>4589</v>
      </c>
      <c r="G433" s="238"/>
      <c r="H433" s="241">
        <v>3.8999999999999999</v>
      </c>
      <c r="I433" s="242"/>
      <c r="J433" s="242"/>
      <c r="K433" s="238"/>
      <c r="L433" s="238"/>
      <c r="M433" s="243"/>
      <c r="N433" s="244"/>
      <c r="O433" s="245"/>
      <c r="P433" s="245"/>
      <c r="Q433" s="245"/>
      <c r="R433" s="245"/>
      <c r="S433" s="245"/>
      <c r="T433" s="245"/>
      <c r="U433" s="245"/>
      <c r="V433" s="245"/>
      <c r="W433" s="245"/>
      <c r="X433" s="246"/>
      <c r="Y433" s="13"/>
      <c r="Z433" s="13"/>
      <c r="AA433" s="13"/>
      <c r="AB433" s="13"/>
      <c r="AC433" s="13"/>
      <c r="AD433" s="13"/>
      <c r="AE433" s="13"/>
      <c r="AT433" s="247" t="s">
        <v>222</v>
      </c>
      <c r="AU433" s="247" t="s">
        <v>86</v>
      </c>
      <c r="AV433" s="13" t="s">
        <v>86</v>
      </c>
      <c r="AW433" s="13" t="s">
        <v>5</v>
      </c>
      <c r="AX433" s="13" t="s">
        <v>77</v>
      </c>
      <c r="AY433" s="247" t="s">
        <v>211</v>
      </c>
    </row>
    <row r="434" s="13" customFormat="1">
      <c r="A434" s="13"/>
      <c r="B434" s="237"/>
      <c r="C434" s="238"/>
      <c r="D434" s="232" t="s">
        <v>222</v>
      </c>
      <c r="E434" s="239" t="s">
        <v>22</v>
      </c>
      <c r="F434" s="240" t="s">
        <v>4590</v>
      </c>
      <c r="G434" s="238"/>
      <c r="H434" s="241">
        <v>4.29</v>
      </c>
      <c r="I434" s="242"/>
      <c r="J434" s="242"/>
      <c r="K434" s="238"/>
      <c r="L434" s="238"/>
      <c r="M434" s="243"/>
      <c r="N434" s="244"/>
      <c r="O434" s="245"/>
      <c r="P434" s="245"/>
      <c r="Q434" s="245"/>
      <c r="R434" s="245"/>
      <c r="S434" s="245"/>
      <c r="T434" s="245"/>
      <c r="U434" s="245"/>
      <c r="V434" s="245"/>
      <c r="W434" s="245"/>
      <c r="X434" s="246"/>
      <c r="Y434" s="13"/>
      <c r="Z434" s="13"/>
      <c r="AA434" s="13"/>
      <c r="AB434" s="13"/>
      <c r="AC434" s="13"/>
      <c r="AD434" s="13"/>
      <c r="AE434" s="13"/>
      <c r="AT434" s="247" t="s">
        <v>222</v>
      </c>
      <c r="AU434" s="247" t="s">
        <v>86</v>
      </c>
      <c r="AV434" s="13" t="s">
        <v>86</v>
      </c>
      <c r="AW434" s="13" t="s">
        <v>5</v>
      </c>
      <c r="AX434" s="13" t="s">
        <v>84</v>
      </c>
      <c r="AY434" s="247" t="s">
        <v>211</v>
      </c>
    </row>
    <row r="435" s="2" customFormat="1" ht="24.15" customHeight="1">
      <c r="A435" s="40"/>
      <c r="B435" s="41"/>
      <c r="C435" s="218" t="s">
        <v>1183</v>
      </c>
      <c r="D435" s="218" t="s">
        <v>213</v>
      </c>
      <c r="E435" s="219" t="s">
        <v>2251</v>
      </c>
      <c r="F435" s="220" t="s">
        <v>2252</v>
      </c>
      <c r="G435" s="221" t="s">
        <v>272</v>
      </c>
      <c r="H435" s="222">
        <v>32.399999999999999</v>
      </c>
      <c r="I435" s="223"/>
      <c r="J435" s="223"/>
      <c r="K435" s="224">
        <f>ROUND(P435*H435,2)</f>
        <v>0</v>
      </c>
      <c r="L435" s="220" t="s">
        <v>217</v>
      </c>
      <c r="M435" s="46"/>
      <c r="N435" s="225" t="s">
        <v>22</v>
      </c>
      <c r="O435" s="226" t="s">
        <v>46</v>
      </c>
      <c r="P435" s="227">
        <f>I435+J435</f>
        <v>0</v>
      </c>
      <c r="Q435" s="227">
        <f>ROUND(I435*H435,2)</f>
        <v>0</v>
      </c>
      <c r="R435" s="227">
        <f>ROUND(J435*H435,2)</f>
        <v>0</v>
      </c>
      <c r="S435" s="86"/>
      <c r="T435" s="228">
        <f>S435*H435</f>
        <v>0</v>
      </c>
      <c r="U435" s="228">
        <v>0</v>
      </c>
      <c r="V435" s="228">
        <f>U435*H435</f>
        <v>0</v>
      </c>
      <c r="W435" s="228">
        <v>0.083169999999999994</v>
      </c>
      <c r="X435" s="229">
        <f>W435*H435</f>
        <v>2.6947079999999999</v>
      </c>
      <c r="Y435" s="40"/>
      <c r="Z435" s="40"/>
      <c r="AA435" s="40"/>
      <c r="AB435" s="40"/>
      <c r="AC435" s="40"/>
      <c r="AD435" s="40"/>
      <c r="AE435" s="40"/>
      <c r="AR435" s="230" t="s">
        <v>302</v>
      </c>
      <c r="AT435" s="230" t="s">
        <v>213</v>
      </c>
      <c r="AU435" s="230" t="s">
        <v>86</v>
      </c>
      <c r="AY435" s="19" t="s">
        <v>211</v>
      </c>
      <c r="BE435" s="231">
        <f>IF(O435="základní",K435,0)</f>
        <v>0</v>
      </c>
      <c r="BF435" s="231">
        <f>IF(O435="snížená",K435,0)</f>
        <v>0</v>
      </c>
      <c r="BG435" s="231">
        <f>IF(O435="zákl. přenesená",K435,0)</f>
        <v>0</v>
      </c>
      <c r="BH435" s="231">
        <f>IF(O435="sníž. přenesená",K435,0)</f>
        <v>0</v>
      </c>
      <c r="BI435" s="231">
        <f>IF(O435="nulová",K435,0)</f>
        <v>0</v>
      </c>
      <c r="BJ435" s="19" t="s">
        <v>84</v>
      </c>
      <c r="BK435" s="231">
        <f>ROUND(P435*H435,2)</f>
        <v>0</v>
      </c>
      <c r="BL435" s="19" t="s">
        <v>302</v>
      </c>
      <c r="BM435" s="230" t="s">
        <v>4591</v>
      </c>
    </row>
    <row r="436" s="2" customFormat="1">
      <c r="A436" s="40"/>
      <c r="B436" s="41"/>
      <c r="C436" s="42"/>
      <c r="D436" s="232" t="s">
        <v>220</v>
      </c>
      <c r="E436" s="42"/>
      <c r="F436" s="233" t="s">
        <v>2252</v>
      </c>
      <c r="G436" s="42"/>
      <c r="H436" s="42"/>
      <c r="I436" s="234"/>
      <c r="J436" s="234"/>
      <c r="K436" s="42"/>
      <c r="L436" s="42"/>
      <c r="M436" s="46"/>
      <c r="N436" s="235"/>
      <c r="O436" s="236"/>
      <c r="P436" s="86"/>
      <c r="Q436" s="86"/>
      <c r="R436" s="86"/>
      <c r="S436" s="86"/>
      <c r="T436" s="86"/>
      <c r="U436" s="86"/>
      <c r="V436" s="86"/>
      <c r="W436" s="86"/>
      <c r="X436" s="87"/>
      <c r="Y436" s="40"/>
      <c r="Z436" s="40"/>
      <c r="AA436" s="40"/>
      <c r="AB436" s="40"/>
      <c r="AC436" s="40"/>
      <c r="AD436" s="40"/>
      <c r="AE436" s="40"/>
      <c r="AT436" s="19" t="s">
        <v>220</v>
      </c>
      <c r="AU436" s="19" t="s">
        <v>86</v>
      </c>
    </row>
    <row r="437" s="13" customFormat="1">
      <c r="A437" s="13"/>
      <c r="B437" s="237"/>
      <c r="C437" s="238"/>
      <c r="D437" s="232" t="s">
        <v>222</v>
      </c>
      <c r="E437" s="239" t="s">
        <v>22</v>
      </c>
      <c r="F437" s="240" t="s">
        <v>4592</v>
      </c>
      <c r="G437" s="238"/>
      <c r="H437" s="241">
        <v>32.399999999999999</v>
      </c>
      <c r="I437" s="242"/>
      <c r="J437" s="242"/>
      <c r="K437" s="238"/>
      <c r="L437" s="238"/>
      <c r="M437" s="243"/>
      <c r="N437" s="244"/>
      <c r="O437" s="245"/>
      <c r="P437" s="245"/>
      <c r="Q437" s="245"/>
      <c r="R437" s="245"/>
      <c r="S437" s="245"/>
      <c r="T437" s="245"/>
      <c r="U437" s="245"/>
      <c r="V437" s="245"/>
      <c r="W437" s="245"/>
      <c r="X437" s="246"/>
      <c r="Y437" s="13"/>
      <c r="Z437" s="13"/>
      <c r="AA437" s="13"/>
      <c r="AB437" s="13"/>
      <c r="AC437" s="13"/>
      <c r="AD437" s="13"/>
      <c r="AE437" s="13"/>
      <c r="AT437" s="247" t="s">
        <v>222</v>
      </c>
      <c r="AU437" s="247" t="s">
        <v>86</v>
      </c>
      <c r="AV437" s="13" t="s">
        <v>86</v>
      </c>
      <c r="AW437" s="13" t="s">
        <v>5</v>
      </c>
      <c r="AX437" s="13" t="s">
        <v>84</v>
      </c>
      <c r="AY437" s="247" t="s">
        <v>211</v>
      </c>
    </row>
    <row r="438" s="2" customFormat="1" ht="24.15" customHeight="1">
      <c r="A438" s="40"/>
      <c r="B438" s="41"/>
      <c r="C438" s="218" t="s">
        <v>1186</v>
      </c>
      <c r="D438" s="218" t="s">
        <v>213</v>
      </c>
      <c r="E438" s="219" t="s">
        <v>1399</v>
      </c>
      <c r="F438" s="220" t="s">
        <v>1400</v>
      </c>
      <c r="G438" s="221" t="s">
        <v>272</v>
      </c>
      <c r="H438" s="222">
        <v>32.799999999999997</v>
      </c>
      <c r="I438" s="223"/>
      <c r="J438" s="223"/>
      <c r="K438" s="224">
        <f>ROUND(P438*H438,2)</f>
        <v>0</v>
      </c>
      <c r="L438" s="220" t="s">
        <v>217</v>
      </c>
      <c r="M438" s="46"/>
      <c r="N438" s="225" t="s">
        <v>22</v>
      </c>
      <c r="O438" s="226" t="s">
        <v>46</v>
      </c>
      <c r="P438" s="227">
        <f>I438+J438</f>
        <v>0</v>
      </c>
      <c r="Q438" s="227">
        <f>ROUND(I438*H438,2)</f>
        <v>0</v>
      </c>
      <c r="R438" s="227">
        <f>ROUND(J438*H438,2)</f>
        <v>0</v>
      </c>
      <c r="S438" s="86"/>
      <c r="T438" s="228">
        <f>S438*H438</f>
        <v>0</v>
      </c>
      <c r="U438" s="228">
        <v>0.0058799999999999998</v>
      </c>
      <c r="V438" s="228">
        <f>U438*H438</f>
        <v>0.19286399999999998</v>
      </c>
      <c r="W438" s="228">
        <v>0</v>
      </c>
      <c r="X438" s="229">
        <f>W438*H438</f>
        <v>0</v>
      </c>
      <c r="Y438" s="40"/>
      <c r="Z438" s="40"/>
      <c r="AA438" s="40"/>
      <c r="AB438" s="40"/>
      <c r="AC438" s="40"/>
      <c r="AD438" s="40"/>
      <c r="AE438" s="40"/>
      <c r="AR438" s="230" t="s">
        <v>302</v>
      </c>
      <c r="AT438" s="230" t="s">
        <v>213</v>
      </c>
      <c r="AU438" s="230" t="s">
        <v>86</v>
      </c>
      <c r="AY438" s="19" t="s">
        <v>211</v>
      </c>
      <c r="BE438" s="231">
        <f>IF(O438="základní",K438,0)</f>
        <v>0</v>
      </c>
      <c r="BF438" s="231">
        <f>IF(O438="snížená",K438,0)</f>
        <v>0</v>
      </c>
      <c r="BG438" s="231">
        <f>IF(O438="zákl. přenesená",K438,0)</f>
        <v>0</v>
      </c>
      <c r="BH438" s="231">
        <f>IF(O438="sníž. přenesená",K438,0)</f>
        <v>0</v>
      </c>
      <c r="BI438" s="231">
        <f>IF(O438="nulová",K438,0)</f>
        <v>0</v>
      </c>
      <c r="BJ438" s="19" t="s">
        <v>84</v>
      </c>
      <c r="BK438" s="231">
        <f>ROUND(P438*H438,2)</f>
        <v>0</v>
      </c>
      <c r="BL438" s="19" t="s">
        <v>302</v>
      </c>
      <c r="BM438" s="230" t="s">
        <v>4593</v>
      </c>
    </row>
    <row r="439" s="2" customFormat="1">
      <c r="A439" s="40"/>
      <c r="B439" s="41"/>
      <c r="C439" s="42"/>
      <c r="D439" s="232" t="s">
        <v>220</v>
      </c>
      <c r="E439" s="42"/>
      <c r="F439" s="233" t="s">
        <v>1402</v>
      </c>
      <c r="G439" s="42"/>
      <c r="H439" s="42"/>
      <c r="I439" s="234"/>
      <c r="J439" s="234"/>
      <c r="K439" s="42"/>
      <c r="L439" s="42"/>
      <c r="M439" s="46"/>
      <c r="N439" s="235"/>
      <c r="O439" s="236"/>
      <c r="P439" s="86"/>
      <c r="Q439" s="86"/>
      <c r="R439" s="86"/>
      <c r="S439" s="86"/>
      <c r="T439" s="86"/>
      <c r="U439" s="86"/>
      <c r="V439" s="86"/>
      <c r="W439" s="86"/>
      <c r="X439" s="87"/>
      <c r="Y439" s="40"/>
      <c r="Z439" s="40"/>
      <c r="AA439" s="40"/>
      <c r="AB439" s="40"/>
      <c r="AC439" s="40"/>
      <c r="AD439" s="40"/>
      <c r="AE439" s="40"/>
      <c r="AT439" s="19" t="s">
        <v>220</v>
      </c>
      <c r="AU439" s="19" t="s">
        <v>86</v>
      </c>
    </row>
    <row r="440" s="2" customFormat="1">
      <c r="A440" s="40"/>
      <c r="B440" s="41"/>
      <c r="C440" s="259" t="s">
        <v>1188</v>
      </c>
      <c r="D440" s="259" t="s">
        <v>452</v>
      </c>
      <c r="E440" s="260" t="s">
        <v>1404</v>
      </c>
      <c r="F440" s="261" t="s">
        <v>1405</v>
      </c>
      <c r="G440" s="262" t="s">
        <v>272</v>
      </c>
      <c r="H440" s="263">
        <v>36.079999999999998</v>
      </c>
      <c r="I440" s="264"/>
      <c r="J440" s="265"/>
      <c r="K440" s="266">
        <f>ROUND(P440*H440,2)</f>
        <v>0</v>
      </c>
      <c r="L440" s="261" t="s">
        <v>217</v>
      </c>
      <c r="M440" s="267"/>
      <c r="N440" s="268" t="s">
        <v>22</v>
      </c>
      <c r="O440" s="226" t="s">
        <v>46</v>
      </c>
      <c r="P440" s="227">
        <f>I440+J440</f>
        <v>0</v>
      </c>
      <c r="Q440" s="227">
        <f>ROUND(I440*H440,2)</f>
        <v>0</v>
      </c>
      <c r="R440" s="227">
        <f>ROUND(J440*H440,2)</f>
        <v>0</v>
      </c>
      <c r="S440" s="86"/>
      <c r="T440" s="228">
        <f>S440*H440</f>
        <v>0</v>
      </c>
      <c r="U440" s="228">
        <v>0.019199999999999998</v>
      </c>
      <c r="V440" s="228">
        <f>U440*H440</f>
        <v>0.69273599999999991</v>
      </c>
      <c r="W440" s="228">
        <v>0</v>
      </c>
      <c r="X440" s="229">
        <f>W440*H440</f>
        <v>0</v>
      </c>
      <c r="Y440" s="40"/>
      <c r="Z440" s="40"/>
      <c r="AA440" s="40"/>
      <c r="AB440" s="40"/>
      <c r="AC440" s="40"/>
      <c r="AD440" s="40"/>
      <c r="AE440" s="40"/>
      <c r="AR440" s="230" t="s">
        <v>402</v>
      </c>
      <c r="AT440" s="230" t="s">
        <v>452</v>
      </c>
      <c r="AU440" s="230" t="s">
        <v>86</v>
      </c>
      <c r="AY440" s="19" t="s">
        <v>211</v>
      </c>
      <c r="BE440" s="231">
        <f>IF(O440="základní",K440,0)</f>
        <v>0</v>
      </c>
      <c r="BF440" s="231">
        <f>IF(O440="snížená",K440,0)</f>
        <v>0</v>
      </c>
      <c r="BG440" s="231">
        <f>IF(O440="zákl. přenesená",K440,0)</f>
        <v>0</v>
      </c>
      <c r="BH440" s="231">
        <f>IF(O440="sníž. přenesená",K440,0)</f>
        <v>0</v>
      </c>
      <c r="BI440" s="231">
        <f>IF(O440="nulová",K440,0)</f>
        <v>0</v>
      </c>
      <c r="BJ440" s="19" t="s">
        <v>84</v>
      </c>
      <c r="BK440" s="231">
        <f>ROUND(P440*H440,2)</f>
        <v>0</v>
      </c>
      <c r="BL440" s="19" t="s">
        <v>302</v>
      </c>
      <c r="BM440" s="230" t="s">
        <v>4594</v>
      </c>
    </row>
    <row r="441" s="2" customFormat="1">
      <c r="A441" s="40"/>
      <c r="B441" s="41"/>
      <c r="C441" s="42"/>
      <c r="D441" s="232" t="s">
        <v>220</v>
      </c>
      <c r="E441" s="42"/>
      <c r="F441" s="233" t="s">
        <v>1405</v>
      </c>
      <c r="G441" s="42"/>
      <c r="H441" s="42"/>
      <c r="I441" s="234"/>
      <c r="J441" s="234"/>
      <c r="K441" s="42"/>
      <c r="L441" s="42"/>
      <c r="M441" s="46"/>
      <c r="N441" s="235"/>
      <c r="O441" s="236"/>
      <c r="P441" s="86"/>
      <c r="Q441" s="86"/>
      <c r="R441" s="86"/>
      <c r="S441" s="86"/>
      <c r="T441" s="86"/>
      <c r="U441" s="86"/>
      <c r="V441" s="86"/>
      <c r="W441" s="86"/>
      <c r="X441" s="87"/>
      <c r="Y441" s="40"/>
      <c r="Z441" s="40"/>
      <c r="AA441" s="40"/>
      <c r="AB441" s="40"/>
      <c r="AC441" s="40"/>
      <c r="AD441" s="40"/>
      <c r="AE441" s="40"/>
      <c r="AT441" s="19" t="s">
        <v>220</v>
      </c>
      <c r="AU441" s="19" t="s">
        <v>86</v>
      </c>
    </row>
    <row r="442" s="13" customFormat="1">
      <c r="A442" s="13"/>
      <c r="B442" s="237"/>
      <c r="C442" s="238"/>
      <c r="D442" s="232" t="s">
        <v>222</v>
      </c>
      <c r="E442" s="239" t="s">
        <v>22</v>
      </c>
      <c r="F442" s="240" t="s">
        <v>4595</v>
      </c>
      <c r="G442" s="238"/>
      <c r="H442" s="241">
        <v>36.079999999999998</v>
      </c>
      <c r="I442" s="242"/>
      <c r="J442" s="242"/>
      <c r="K442" s="238"/>
      <c r="L442" s="238"/>
      <c r="M442" s="243"/>
      <c r="N442" s="244"/>
      <c r="O442" s="245"/>
      <c r="P442" s="245"/>
      <c r="Q442" s="245"/>
      <c r="R442" s="245"/>
      <c r="S442" s="245"/>
      <c r="T442" s="245"/>
      <c r="U442" s="245"/>
      <c r="V442" s="245"/>
      <c r="W442" s="245"/>
      <c r="X442" s="246"/>
      <c r="Y442" s="13"/>
      <c r="Z442" s="13"/>
      <c r="AA442" s="13"/>
      <c r="AB442" s="13"/>
      <c r="AC442" s="13"/>
      <c r="AD442" s="13"/>
      <c r="AE442" s="13"/>
      <c r="AT442" s="247" t="s">
        <v>222</v>
      </c>
      <c r="AU442" s="247" t="s">
        <v>86</v>
      </c>
      <c r="AV442" s="13" t="s">
        <v>86</v>
      </c>
      <c r="AW442" s="13" t="s">
        <v>5</v>
      </c>
      <c r="AX442" s="13" t="s">
        <v>84</v>
      </c>
      <c r="AY442" s="247" t="s">
        <v>211</v>
      </c>
    </row>
    <row r="443" s="2" customFormat="1" ht="24.15" customHeight="1">
      <c r="A443" s="40"/>
      <c r="B443" s="41"/>
      <c r="C443" s="218" t="s">
        <v>1194</v>
      </c>
      <c r="D443" s="218" t="s">
        <v>213</v>
      </c>
      <c r="E443" s="219" t="s">
        <v>4596</v>
      </c>
      <c r="F443" s="220" t="s">
        <v>4597</v>
      </c>
      <c r="G443" s="221" t="s">
        <v>272</v>
      </c>
      <c r="H443" s="222">
        <v>32.799999999999997</v>
      </c>
      <c r="I443" s="223"/>
      <c r="J443" s="223"/>
      <c r="K443" s="224">
        <f>ROUND(P443*H443,2)</f>
        <v>0</v>
      </c>
      <c r="L443" s="220" t="s">
        <v>217</v>
      </c>
      <c r="M443" s="46"/>
      <c r="N443" s="225" t="s">
        <v>22</v>
      </c>
      <c r="O443" s="226" t="s">
        <v>46</v>
      </c>
      <c r="P443" s="227">
        <f>I443+J443</f>
        <v>0</v>
      </c>
      <c r="Q443" s="227">
        <f>ROUND(I443*H443,2)</f>
        <v>0</v>
      </c>
      <c r="R443" s="227">
        <f>ROUND(J443*H443,2)</f>
        <v>0</v>
      </c>
      <c r="S443" s="86"/>
      <c r="T443" s="228">
        <f>S443*H443</f>
        <v>0</v>
      </c>
      <c r="U443" s="228">
        <v>0.0015</v>
      </c>
      <c r="V443" s="228">
        <f>U443*H443</f>
        <v>0.049199999999999994</v>
      </c>
      <c r="W443" s="228">
        <v>0</v>
      </c>
      <c r="X443" s="229">
        <f>W443*H443</f>
        <v>0</v>
      </c>
      <c r="Y443" s="40"/>
      <c r="Z443" s="40"/>
      <c r="AA443" s="40"/>
      <c r="AB443" s="40"/>
      <c r="AC443" s="40"/>
      <c r="AD443" s="40"/>
      <c r="AE443" s="40"/>
      <c r="AR443" s="230" t="s">
        <v>302</v>
      </c>
      <c r="AT443" s="230" t="s">
        <v>213</v>
      </c>
      <c r="AU443" s="230" t="s">
        <v>86</v>
      </c>
      <c r="AY443" s="19" t="s">
        <v>211</v>
      </c>
      <c r="BE443" s="231">
        <f>IF(O443="základní",K443,0)</f>
        <v>0</v>
      </c>
      <c r="BF443" s="231">
        <f>IF(O443="snížená",K443,0)</f>
        <v>0</v>
      </c>
      <c r="BG443" s="231">
        <f>IF(O443="zákl. přenesená",K443,0)</f>
        <v>0</v>
      </c>
      <c r="BH443" s="231">
        <f>IF(O443="sníž. přenesená",K443,0)</f>
        <v>0</v>
      </c>
      <c r="BI443" s="231">
        <f>IF(O443="nulová",K443,0)</f>
        <v>0</v>
      </c>
      <c r="BJ443" s="19" t="s">
        <v>84</v>
      </c>
      <c r="BK443" s="231">
        <f>ROUND(P443*H443,2)</f>
        <v>0</v>
      </c>
      <c r="BL443" s="19" t="s">
        <v>302</v>
      </c>
      <c r="BM443" s="230" t="s">
        <v>4598</v>
      </c>
    </row>
    <row r="444" s="2" customFormat="1">
      <c r="A444" s="40"/>
      <c r="B444" s="41"/>
      <c r="C444" s="42"/>
      <c r="D444" s="232" t="s">
        <v>220</v>
      </c>
      <c r="E444" s="42"/>
      <c r="F444" s="233" t="s">
        <v>4599</v>
      </c>
      <c r="G444" s="42"/>
      <c r="H444" s="42"/>
      <c r="I444" s="234"/>
      <c r="J444" s="234"/>
      <c r="K444" s="42"/>
      <c r="L444" s="42"/>
      <c r="M444" s="46"/>
      <c r="N444" s="235"/>
      <c r="O444" s="236"/>
      <c r="P444" s="86"/>
      <c r="Q444" s="86"/>
      <c r="R444" s="86"/>
      <c r="S444" s="86"/>
      <c r="T444" s="86"/>
      <c r="U444" s="86"/>
      <c r="V444" s="86"/>
      <c r="W444" s="86"/>
      <c r="X444" s="87"/>
      <c r="Y444" s="40"/>
      <c r="Z444" s="40"/>
      <c r="AA444" s="40"/>
      <c r="AB444" s="40"/>
      <c r="AC444" s="40"/>
      <c r="AD444" s="40"/>
      <c r="AE444" s="40"/>
      <c r="AT444" s="19" t="s">
        <v>220</v>
      </c>
      <c r="AU444" s="19" t="s">
        <v>86</v>
      </c>
    </row>
    <row r="445" s="2" customFormat="1" ht="24.15" customHeight="1">
      <c r="A445" s="40"/>
      <c r="B445" s="41"/>
      <c r="C445" s="218" t="s">
        <v>1200</v>
      </c>
      <c r="D445" s="218" t="s">
        <v>213</v>
      </c>
      <c r="E445" s="219" t="s">
        <v>4600</v>
      </c>
      <c r="F445" s="220" t="s">
        <v>4601</v>
      </c>
      <c r="G445" s="221" t="s">
        <v>249</v>
      </c>
      <c r="H445" s="222">
        <v>1.0960000000000001</v>
      </c>
      <c r="I445" s="223"/>
      <c r="J445" s="223"/>
      <c r="K445" s="224">
        <f>ROUND(P445*H445,2)</f>
        <v>0</v>
      </c>
      <c r="L445" s="220" t="s">
        <v>217</v>
      </c>
      <c r="M445" s="46"/>
      <c r="N445" s="225" t="s">
        <v>22</v>
      </c>
      <c r="O445" s="226" t="s">
        <v>46</v>
      </c>
      <c r="P445" s="227">
        <f>I445+J445</f>
        <v>0</v>
      </c>
      <c r="Q445" s="227">
        <f>ROUND(I445*H445,2)</f>
        <v>0</v>
      </c>
      <c r="R445" s="227">
        <f>ROUND(J445*H445,2)</f>
        <v>0</v>
      </c>
      <c r="S445" s="86"/>
      <c r="T445" s="228">
        <f>S445*H445</f>
        <v>0</v>
      </c>
      <c r="U445" s="228">
        <v>0</v>
      </c>
      <c r="V445" s="228">
        <f>U445*H445</f>
        <v>0</v>
      </c>
      <c r="W445" s="228">
        <v>0</v>
      </c>
      <c r="X445" s="229">
        <f>W445*H445</f>
        <v>0</v>
      </c>
      <c r="Y445" s="40"/>
      <c r="Z445" s="40"/>
      <c r="AA445" s="40"/>
      <c r="AB445" s="40"/>
      <c r="AC445" s="40"/>
      <c r="AD445" s="40"/>
      <c r="AE445" s="40"/>
      <c r="AR445" s="230" t="s">
        <v>302</v>
      </c>
      <c r="AT445" s="230" t="s">
        <v>213</v>
      </c>
      <c r="AU445" s="230" t="s">
        <v>86</v>
      </c>
      <c r="AY445" s="19" t="s">
        <v>211</v>
      </c>
      <c r="BE445" s="231">
        <f>IF(O445="základní",K445,0)</f>
        <v>0</v>
      </c>
      <c r="BF445" s="231">
        <f>IF(O445="snížená",K445,0)</f>
        <v>0</v>
      </c>
      <c r="BG445" s="231">
        <f>IF(O445="zákl. přenesená",K445,0)</f>
        <v>0</v>
      </c>
      <c r="BH445" s="231">
        <f>IF(O445="sníž. přenesená",K445,0)</f>
        <v>0</v>
      </c>
      <c r="BI445" s="231">
        <f>IF(O445="nulová",K445,0)</f>
        <v>0</v>
      </c>
      <c r="BJ445" s="19" t="s">
        <v>84</v>
      </c>
      <c r="BK445" s="231">
        <f>ROUND(P445*H445,2)</f>
        <v>0</v>
      </c>
      <c r="BL445" s="19" t="s">
        <v>302</v>
      </c>
      <c r="BM445" s="230" t="s">
        <v>4602</v>
      </c>
    </row>
    <row r="446" s="2" customFormat="1">
      <c r="A446" s="40"/>
      <c r="B446" s="41"/>
      <c r="C446" s="42"/>
      <c r="D446" s="232" t="s">
        <v>220</v>
      </c>
      <c r="E446" s="42"/>
      <c r="F446" s="233" t="s">
        <v>4603</v>
      </c>
      <c r="G446" s="42"/>
      <c r="H446" s="42"/>
      <c r="I446" s="234"/>
      <c r="J446" s="234"/>
      <c r="K446" s="42"/>
      <c r="L446" s="42"/>
      <c r="M446" s="46"/>
      <c r="N446" s="235"/>
      <c r="O446" s="236"/>
      <c r="P446" s="86"/>
      <c r="Q446" s="86"/>
      <c r="R446" s="86"/>
      <c r="S446" s="86"/>
      <c r="T446" s="86"/>
      <c r="U446" s="86"/>
      <c r="V446" s="86"/>
      <c r="W446" s="86"/>
      <c r="X446" s="87"/>
      <c r="Y446" s="40"/>
      <c r="Z446" s="40"/>
      <c r="AA446" s="40"/>
      <c r="AB446" s="40"/>
      <c r="AC446" s="40"/>
      <c r="AD446" s="40"/>
      <c r="AE446" s="40"/>
      <c r="AT446" s="19" t="s">
        <v>220</v>
      </c>
      <c r="AU446" s="19" t="s">
        <v>86</v>
      </c>
    </row>
    <row r="447" s="2" customFormat="1" ht="24.15" customHeight="1">
      <c r="A447" s="40"/>
      <c r="B447" s="41"/>
      <c r="C447" s="218" t="s">
        <v>1202</v>
      </c>
      <c r="D447" s="218" t="s">
        <v>213</v>
      </c>
      <c r="E447" s="219" t="s">
        <v>1429</v>
      </c>
      <c r="F447" s="220" t="s">
        <v>1430</v>
      </c>
      <c r="G447" s="221" t="s">
        <v>249</v>
      </c>
      <c r="H447" s="222">
        <v>1.0960000000000001</v>
      </c>
      <c r="I447" s="223"/>
      <c r="J447" s="223"/>
      <c r="K447" s="224">
        <f>ROUND(P447*H447,2)</f>
        <v>0</v>
      </c>
      <c r="L447" s="220" t="s">
        <v>217</v>
      </c>
      <c r="M447" s="46"/>
      <c r="N447" s="225" t="s">
        <v>22</v>
      </c>
      <c r="O447" s="226" t="s">
        <v>46</v>
      </c>
      <c r="P447" s="227">
        <f>I447+J447</f>
        <v>0</v>
      </c>
      <c r="Q447" s="227">
        <f>ROUND(I447*H447,2)</f>
        <v>0</v>
      </c>
      <c r="R447" s="227">
        <f>ROUND(J447*H447,2)</f>
        <v>0</v>
      </c>
      <c r="S447" s="86"/>
      <c r="T447" s="228">
        <f>S447*H447</f>
        <v>0</v>
      </c>
      <c r="U447" s="228">
        <v>0</v>
      </c>
      <c r="V447" s="228">
        <f>U447*H447</f>
        <v>0</v>
      </c>
      <c r="W447" s="228">
        <v>0</v>
      </c>
      <c r="X447" s="229">
        <f>W447*H447</f>
        <v>0</v>
      </c>
      <c r="Y447" s="40"/>
      <c r="Z447" s="40"/>
      <c r="AA447" s="40"/>
      <c r="AB447" s="40"/>
      <c r="AC447" s="40"/>
      <c r="AD447" s="40"/>
      <c r="AE447" s="40"/>
      <c r="AR447" s="230" t="s">
        <v>302</v>
      </c>
      <c r="AT447" s="230" t="s">
        <v>213</v>
      </c>
      <c r="AU447" s="230" t="s">
        <v>86</v>
      </c>
      <c r="AY447" s="19" t="s">
        <v>211</v>
      </c>
      <c r="BE447" s="231">
        <f>IF(O447="základní",K447,0)</f>
        <v>0</v>
      </c>
      <c r="BF447" s="231">
        <f>IF(O447="snížená",K447,0)</f>
        <v>0</v>
      </c>
      <c r="BG447" s="231">
        <f>IF(O447="zákl. přenesená",K447,0)</f>
        <v>0</v>
      </c>
      <c r="BH447" s="231">
        <f>IF(O447="sníž. přenesená",K447,0)</f>
        <v>0</v>
      </c>
      <c r="BI447" s="231">
        <f>IF(O447="nulová",K447,0)</f>
        <v>0</v>
      </c>
      <c r="BJ447" s="19" t="s">
        <v>84</v>
      </c>
      <c r="BK447" s="231">
        <f>ROUND(P447*H447,2)</f>
        <v>0</v>
      </c>
      <c r="BL447" s="19" t="s">
        <v>302</v>
      </c>
      <c r="BM447" s="230" t="s">
        <v>4604</v>
      </c>
    </row>
    <row r="448" s="2" customFormat="1">
      <c r="A448" s="40"/>
      <c r="B448" s="41"/>
      <c r="C448" s="42"/>
      <c r="D448" s="232" t="s">
        <v>220</v>
      </c>
      <c r="E448" s="42"/>
      <c r="F448" s="233" t="s">
        <v>1432</v>
      </c>
      <c r="G448" s="42"/>
      <c r="H448" s="42"/>
      <c r="I448" s="234"/>
      <c r="J448" s="234"/>
      <c r="K448" s="42"/>
      <c r="L448" s="42"/>
      <c r="M448" s="46"/>
      <c r="N448" s="235"/>
      <c r="O448" s="236"/>
      <c r="P448" s="86"/>
      <c r="Q448" s="86"/>
      <c r="R448" s="86"/>
      <c r="S448" s="86"/>
      <c r="T448" s="86"/>
      <c r="U448" s="86"/>
      <c r="V448" s="86"/>
      <c r="W448" s="86"/>
      <c r="X448" s="87"/>
      <c r="Y448" s="40"/>
      <c r="Z448" s="40"/>
      <c r="AA448" s="40"/>
      <c r="AB448" s="40"/>
      <c r="AC448" s="40"/>
      <c r="AD448" s="40"/>
      <c r="AE448" s="40"/>
      <c r="AT448" s="19" t="s">
        <v>220</v>
      </c>
      <c r="AU448" s="19" t="s">
        <v>86</v>
      </c>
    </row>
    <row r="449" s="12" customFormat="1" ht="22.8" customHeight="1">
      <c r="A449" s="12"/>
      <c r="B449" s="201"/>
      <c r="C449" s="202"/>
      <c r="D449" s="203" t="s">
        <v>76</v>
      </c>
      <c r="E449" s="216" t="s">
        <v>3447</v>
      </c>
      <c r="F449" s="216" t="s">
        <v>3448</v>
      </c>
      <c r="G449" s="202"/>
      <c r="H449" s="202"/>
      <c r="I449" s="205"/>
      <c r="J449" s="205"/>
      <c r="K449" s="217">
        <f>BK449</f>
        <v>0</v>
      </c>
      <c r="L449" s="202"/>
      <c r="M449" s="207"/>
      <c r="N449" s="208"/>
      <c r="O449" s="209"/>
      <c r="P449" s="209"/>
      <c r="Q449" s="210">
        <f>SUM(Q450:Q475)</f>
        <v>0</v>
      </c>
      <c r="R449" s="210">
        <f>SUM(R450:R475)</f>
        <v>0</v>
      </c>
      <c r="S449" s="209"/>
      <c r="T449" s="211">
        <f>SUM(T450:T475)</f>
        <v>0</v>
      </c>
      <c r="U449" s="209"/>
      <c r="V449" s="211">
        <f>SUM(V450:V475)</f>
        <v>1.6737291400800001</v>
      </c>
      <c r="W449" s="209"/>
      <c r="X449" s="212">
        <f>SUM(X450:X475)</f>
        <v>0</v>
      </c>
      <c r="Y449" s="12"/>
      <c r="Z449" s="12"/>
      <c r="AA449" s="12"/>
      <c r="AB449" s="12"/>
      <c r="AC449" s="12"/>
      <c r="AD449" s="12"/>
      <c r="AE449" s="12"/>
      <c r="AR449" s="213" t="s">
        <v>86</v>
      </c>
      <c r="AT449" s="214" t="s">
        <v>76</v>
      </c>
      <c r="AU449" s="214" t="s">
        <v>84</v>
      </c>
      <c r="AY449" s="213" t="s">
        <v>211</v>
      </c>
      <c r="BK449" s="215">
        <f>SUM(BK450:BK475)</f>
        <v>0</v>
      </c>
    </row>
    <row r="450" s="2" customFormat="1" ht="24.15" customHeight="1">
      <c r="A450" s="40"/>
      <c r="B450" s="41"/>
      <c r="C450" s="218" t="s">
        <v>1209</v>
      </c>
      <c r="D450" s="218" t="s">
        <v>213</v>
      </c>
      <c r="E450" s="219" t="s">
        <v>4605</v>
      </c>
      <c r="F450" s="220" t="s">
        <v>4606</v>
      </c>
      <c r="G450" s="221" t="s">
        <v>272</v>
      </c>
      <c r="H450" s="222">
        <v>92.507999999999996</v>
      </c>
      <c r="I450" s="223"/>
      <c r="J450" s="223"/>
      <c r="K450" s="224">
        <f>ROUND(P450*H450,2)</f>
        <v>0</v>
      </c>
      <c r="L450" s="220" t="s">
        <v>217</v>
      </c>
      <c r="M450" s="46"/>
      <c r="N450" s="225" t="s">
        <v>22</v>
      </c>
      <c r="O450" s="226" t="s">
        <v>46</v>
      </c>
      <c r="P450" s="227">
        <f>I450+J450</f>
        <v>0</v>
      </c>
      <c r="Q450" s="227">
        <f>ROUND(I450*H450,2)</f>
        <v>0</v>
      </c>
      <c r="R450" s="227">
        <f>ROUND(J450*H450,2)</f>
        <v>0</v>
      </c>
      <c r="S450" s="86"/>
      <c r="T450" s="228">
        <f>S450*H450</f>
        <v>0</v>
      </c>
      <c r="U450" s="228">
        <v>0.00029999999999999997</v>
      </c>
      <c r="V450" s="228">
        <f>U450*H450</f>
        <v>0.027752399999999997</v>
      </c>
      <c r="W450" s="228">
        <v>0</v>
      </c>
      <c r="X450" s="229">
        <f>W450*H450</f>
        <v>0</v>
      </c>
      <c r="Y450" s="40"/>
      <c r="Z450" s="40"/>
      <c r="AA450" s="40"/>
      <c r="AB450" s="40"/>
      <c r="AC450" s="40"/>
      <c r="AD450" s="40"/>
      <c r="AE450" s="40"/>
      <c r="AR450" s="230" t="s">
        <v>302</v>
      </c>
      <c r="AT450" s="230" t="s">
        <v>213</v>
      </c>
      <c r="AU450" s="230" t="s">
        <v>86</v>
      </c>
      <c r="AY450" s="19" t="s">
        <v>211</v>
      </c>
      <c r="BE450" s="231">
        <f>IF(O450="základní",K450,0)</f>
        <v>0</v>
      </c>
      <c r="BF450" s="231">
        <f>IF(O450="snížená",K450,0)</f>
        <v>0</v>
      </c>
      <c r="BG450" s="231">
        <f>IF(O450="zákl. přenesená",K450,0)</f>
        <v>0</v>
      </c>
      <c r="BH450" s="231">
        <f>IF(O450="sníž. přenesená",K450,0)</f>
        <v>0</v>
      </c>
      <c r="BI450" s="231">
        <f>IF(O450="nulová",K450,0)</f>
        <v>0</v>
      </c>
      <c r="BJ450" s="19" t="s">
        <v>84</v>
      </c>
      <c r="BK450" s="231">
        <f>ROUND(P450*H450,2)</f>
        <v>0</v>
      </c>
      <c r="BL450" s="19" t="s">
        <v>302</v>
      </c>
      <c r="BM450" s="230" t="s">
        <v>4607</v>
      </c>
    </row>
    <row r="451" s="2" customFormat="1">
      <c r="A451" s="40"/>
      <c r="B451" s="41"/>
      <c r="C451" s="42"/>
      <c r="D451" s="232" t="s">
        <v>220</v>
      </c>
      <c r="E451" s="42"/>
      <c r="F451" s="233" t="s">
        <v>4608</v>
      </c>
      <c r="G451" s="42"/>
      <c r="H451" s="42"/>
      <c r="I451" s="234"/>
      <c r="J451" s="234"/>
      <c r="K451" s="42"/>
      <c r="L451" s="42"/>
      <c r="M451" s="46"/>
      <c r="N451" s="235"/>
      <c r="O451" s="236"/>
      <c r="P451" s="86"/>
      <c r="Q451" s="86"/>
      <c r="R451" s="86"/>
      <c r="S451" s="86"/>
      <c r="T451" s="86"/>
      <c r="U451" s="86"/>
      <c r="V451" s="86"/>
      <c r="W451" s="86"/>
      <c r="X451" s="87"/>
      <c r="Y451" s="40"/>
      <c r="Z451" s="40"/>
      <c r="AA451" s="40"/>
      <c r="AB451" s="40"/>
      <c r="AC451" s="40"/>
      <c r="AD451" s="40"/>
      <c r="AE451" s="40"/>
      <c r="AT451" s="19" t="s">
        <v>220</v>
      </c>
      <c r="AU451" s="19" t="s">
        <v>86</v>
      </c>
    </row>
    <row r="452" s="13" customFormat="1">
      <c r="A452" s="13"/>
      <c r="B452" s="237"/>
      <c r="C452" s="238"/>
      <c r="D452" s="232" t="s">
        <v>222</v>
      </c>
      <c r="E452" s="239" t="s">
        <v>22</v>
      </c>
      <c r="F452" s="240" t="s">
        <v>4336</v>
      </c>
      <c r="G452" s="238"/>
      <c r="H452" s="241">
        <v>18.27</v>
      </c>
      <c r="I452" s="242"/>
      <c r="J452" s="242"/>
      <c r="K452" s="238"/>
      <c r="L452" s="238"/>
      <c r="M452" s="243"/>
      <c r="N452" s="244"/>
      <c r="O452" s="245"/>
      <c r="P452" s="245"/>
      <c r="Q452" s="245"/>
      <c r="R452" s="245"/>
      <c r="S452" s="245"/>
      <c r="T452" s="245"/>
      <c r="U452" s="245"/>
      <c r="V452" s="245"/>
      <c r="W452" s="245"/>
      <c r="X452" s="246"/>
      <c r="Y452" s="13"/>
      <c r="Z452" s="13"/>
      <c r="AA452" s="13"/>
      <c r="AB452" s="13"/>
      <c r="AC452" s="13"/>
      <c r="AD452" s="13"/>
      <c r="AE452" s="13"/>
      <c r="AT452" s="247" t="s">
        <v>222</v>
      </c>
      <c r="AU452" s="247" t="s">
        <v>86</v>
      </c>
      <c r="AV452" s="13" t="s">
        <v>86</v>
      </c>
      <c r="AW452" s="13" t="s">
        <v>5</v>
      </c>
      <c r="AX452" s="13" t="s">
        <v>77</v>
      </c>
      <c r="AY452" s="247" t="s">
        <v>211</v>
      </c>
    </row>
    <row r="453" s="13" customFormat="1">
      <c r="A453" s="13"/>
      <c r="B453" s="237"/>
      <c r="C453" s="238"/>
      <c r="D453" s="232" t="s">
        <v>222</v>
      </c>
      <c r="E453" s="239" t="s">
        <v>22</v>
      </c>
      <c r="F453" s="240" t="s">
        <v>4609</v>
      </c>
      <c r="G453" s="238"/>
      <c r="H453" s="241">
        <v>2.5</v>
      </c>
      <c r="I453" s="242"/>
      <c r="J453" s="242"/>
      <c r="K453" s="238"/>
      <c r="L453" s="238"/>
      <c r="M453" s="243"/>
      <c r="N453" s="244"/>
      <c r="O453" s="245"/>
      <c r="P453" s="245"/>
      <c r="Q453" s="245"/>
      <c r="R453" s="245"/>
      <c r="S453" s="245"/>
      <c r="T453" s="245"/>
      <c r="U453" s="245"/>
      <c r="V453" s="245"/>
      <c r="W453" s="245"/>
      <c r="X453" s="246"/>
      <c r="Y453" s="13"/>
      <c r="Z453" s="13"/>
      <c r="AA453" s="13"/>
      <c r="AB453" s="13"/>
      <c r="AC453" s="13"/>
      <c r="AD453" s="13"/>
      <c r="AE453" s="13"/>
      <c r="AT453" s="247" t="s">
        <v>222</v>
      </c>
      <c r="AU453" s="247" t="s">
        <v>86</v>
      </c>
      <c r="AV453" s="13" t="s">
        <v>86</v>
      </c>
      <c r="AW453" s="13" t="s">
        <v>5</v>
      </c>
      <c r="AX453" s="13" t="s">
        <v>77</v>
      </c>
      <c r="AY453" s="247" t="s">
        <v>211</v>
      </c>
    </row>
    <row r="454" s="13" customFormat="1">
      <c r="A454" s="13"/>
      <c r="B454" s="237"/>
      <c r="C454" s="238"/>
      <c r="D454" s="232" t="s">
        <v>222</v>
      </c>
      <c r="E454" s="239" t="s">
        <v>22</v>
      </c>
      <c r="F454" s="240" t="s">
        <v>4337</v>
      </c>
      <c r="G454" s="238"/>
      <c r="H454" s="241">
        <v>28.314</v>
      </c>
      <c r="I454" s="242"/>
      <c r="J454" s="242"/>
      <c r="K454" s="238"/>
      <c r="L454" s="238"/>
      <c r="M454" s="243"/>
      <c r="N454" s="244"/>
      <c r="O454" s="245"/>
      <c r="P454" s="245"/>
      <c r="Q454" s="245"/>
      <c r="R454" s="245"/>
      <c r="S454" s="245"/>
      <c r="T454" s="245"/>
      <c r="U454" s="245"/>
      <c r="V454" s="245"/>
      <c r="W454" s="245"/>
      <c r="X454" s="246"/>
      <c r="Y454" s="13"/>
      <c r="Z454" s="13"/>
      <c r="AA454" s="13"/>
      <c r="AB454" s="13"/>
      <c r="AC454" s="13"/>
      <c r="AD454" s="13"/>
      <c r="AE454" s="13"/>
      <c r="AT454" s="247" t="s">
        <v>222</v>
      </c>
      <c r="AU454" s="247" t="s">
        <v>86</v>
      </c>
      <c r="AV454" s="13" t="s">
        <v>86</v>
      </c>
      <c r="AW454" s="13" t="s">
        <v>5</v>
      </c>
      <c r="AX454" s="13" t="s">
        <v>77</v>
      </c>
      <c r="AY454" s="247" t="s">
        <v>211</v>
      </c>
    </row>
    <row r="455" s="13" customFormat="1">
      <c r="A455" s="13"/>
      <c r="B455" s="237"/>
      <c r="C455" s="238"/>
      <c r="D455" s="232" t="s">
        <v>222</v>
      </c>
      <c r="E455" s="239" t="s">
        <v>22</v>
      </c>
      <c r="F455" s="240" t="s">
        <v>4610</v>
      </c>
      <c r="G455" s="238"/>
      <c r="H455" s="241">
        <v>43.423999999999999</v>
      </c>
      <c r="I455" s="242"/>
      <c r="J455" s="242"/>
      <c r="K455" s="238"/>
      <c r="L455" s="238"/>
      <c r="M455" s="243"/>
      <c r="N455" s="244"/>
      <c r="O455" s="245"/>
      <c r="P455" s="245"/>
      <c r="Q455" s="245"/>
      <c r="R455" s="245"/>
      <c r="S455" s="245"/>
      <c r="T455" s="245"/>
      <c r="U455" s="245"/>
      <c r="V455" s="245"/>
      <c r="W455" s="245"/>
      <c r="X455" s="246"/>
      <c r="Y455" s="13"/>
      <c r="Z455" s="13"/>
      <c r="AA455" s="13"/>
      <c r="AB455" s="13"/>
      <c r="AC455" s="13"/>
      <c r="AD455" s="13"/>
      <c r="AE455" s="13"/>
      <c r="AT455" s="247" t="s">
        <v>222</v>
      </c>
      <c r="AU455" s="247" t="s">
        <v>86</v>
      </c>
      <c r="AV455" s="13" t="s">
        <v>86</v>
      </c>
      <c r="AW455" s="13" t="s">
        <v>5</v>
      </c>
      <c r="AX455" s="13" t="s">
        <v>77</v>
      </c>
      <c r="AY455" s="247" t="s">
        <v>211</v>
      </c>
    </row>
    <row r="456" s="14" customFormat="1">
      <c r="A456" s="14"/>
      <c r="B456" s="248"/>
      <c r="C456" s="249"/>
      <c r="D456" s="232" t="s">
        <v>222</v>
      </c>
      <c r="E456" s="250" t="s">
        <v>22</v>
      </c>
      <c r="F456" s="251" t="s">
        <v>4313</v>
      </c>
      <c r="G456" s="249"/>
      <c r="H456" s="252">
        <v>92.50800000000001</v>
      </c>
      <c r="I456" s="253"/>
      <c r="J456" s="253"/>
      <c r="K456" s="249"/>
      <c r="L456" s="249"/>
      <c r="M456" s="254"/>
      <c r="N456" s="255"/>
      <c r="O456" s="256"/>
      <c r="P456" s="256"/>
      <c r="Q456" s="256"/>
      <c r="R456" s="256"/>
      <c r="S456" s="256"/>
      <c r="T456" s="256"/>
      <c r="U456" s="256"/>
      <c r="V456" s="256"/>
      <c r="W456" s="256"/>
      <c r="X456" s="257"/>
      <c r="Y456" s="14"/>
      <c r="Z456" s="14"/>
      <c r="AA456" s="14"/>
      <c r="AB456" s="14"/>
      <c r="AC456" s="14"/>
      <c r="AD456" s="14"/>
      <c r="AE456" s="14"/>
      <c r="AT456" s="258" t="s">
        <v>222</v>
      </c>
      <c r="AU456" s="258" t="s">
        <v>86</v>
      </c>
      <c r="AV456" s="14" t="s">
        <v>218</v>
      </c>
      <c r="AW456" s="14" t="s">
        <v>5</v>
      </c>
      <c r="AX456" s="14" t="s">
        <v>84</v>
      </c>
      <c r="AY456" s="258" t="s">
        <v>211</v>
      </c>
    </row>
    <row r="457" s="2" customFormat="1" ht="24.15" customHeight="1">
      <c r="A457" s="40"/>
      <c r="B457" s="41"/>
      <c r="C457" s="218" t="s">
        <v>1215</v>
      </c>
      <c r="D457" s="218" t="s">
        <v>213</v>
      </c>
      <c r="E457" s="219" t="s">
        <v>4611</v>
      </c>
      <c r="F457" s="220" t="s">
        <v>4612</v>
      </c>
      <c r="G457" s="221" t="s">
        <v>272</v>
      </c>
      <c r="H457" s="222">
        <v>92.507999999999996</v>
      </c>
      <c r="I457" s="223"/>
      <c r="J457" s="223"/>
      <c r="K457" s="224">
        <f>ROUND(P457*H457,2)</f>
        <v>0</v>
      </c>
      <c r="L457" s="220" t="s">
        <v>217</v>
      </c>
      <c r="M457" s="46"/>
      <c r="N457" s="225" t="s">
        <v>22</v>
      </c>
      <c r="O457" s="226" t="s">
        <v>46</v>
      </c>
      <c r="P457" s="227">
        <f>I457+J457</f>
        <v>0</v>
      </c>
      <c r="Q457" s="227">
        <f>ROUND(I457*H457,2)</f>
        <v>0</v>
      </c>
      <c r="R457" s="227">
        <f>ROUND(J457*H457,2)</f>
        <v>0</v>
      </c>
      <c r="S457" s="86"/>
      <c r="T457" s="228">
        <f>S457*H457</f>
        <v>0</v>
      </c>
      <c r="U457" s="228">
        <v>0.0015</v>
      </c>
      <c r="V457" s="228">
        <f>U457*H457</f>
        <v>0.138762</v>
      </c>
      <c r="W457" s="228">
        <v>0</v>
      </c>
      <c r="X457" s="229">
        <f>W457*H457</f>
        <v>0</v>
      </c>
      <c r="Y457" s="40"/>
      <c r="Z457" s="40"/>
      <c r="AA457" s="40"/>
      <c r="AB457" s="40"/>
      <c r="AC457" s="40"/>
      <c r="AD457" s="40"/>
      <c r="AE457" s="40"/>
      <c r="AR457" s="230" t="s">
        <v>302</v>
      </c>
      <c r="AT457" s="230" t="s">
        <v>213</v>
      </c>
      <c r="AU457" s="230" t="s">
        <v>86</v>
      </c>
      <c r="AY457" s="19" t="s">
        <v>211</v>
      </c>
      <c r="BE457" s="231">
        <f>IF(O457="základní",K457,0)</f>
        <v>0</v>
      </c>
      <c r="BF457" s="231">
        <f>IF(O457="snížená",K457,0)</f>
        <v>0</v>
      </c>
      <c r="BG457" s="231">
        <f>IF(O457="zákl. přenesená",K457,0)</f>
        <v>0</v>
      </c>
      <c r="BH457" s="231">
        <f>IF(O457="sníž. přenesená",K457,0)</f>
        <v>0</v>
      </c>
      <c r="BI457" s="231">
        <f>IF(O457="nulová",K457,0)</f>
        <v>0</v>
      </c>
      <c r="BJ457" s="19" t="s">
        <v>84</v>
      </c>
      <c r="BK457" s="231">
        <f>ROUND(P457*H457,2)</f>
        <v>0</v>
      </c>
      <c r="BL457" s="19" t="s">
        <v>302</v>
      </c>
      <c r="BM457" s="230" t="s">
        <v>4613</v>
      </c>
    </row>
    <row r="458" s="2" customFormat="1">
      <c r="A458" s="40"/>
      <c r="B458" s="41"/>
      <c r="C458" s="42"/>
      <c r="D458" s="232" t="s">
        <v>220</v>
      </c>
      <c r="E458" s="42"/>
      <c r="F458" s="233" t="s">
        <v>4614</v>
      </c>
      <c r="G458" s="42"/>
      <c r="H458" s="42"/>
      <c r="I458" s="234"/>
      <c r="J458" s="234"/>
      <c r="K458" s="42"/>
      <c r="L458" s="42"/>
      <c r="M458" s="46"/>
      <c r="N458" s="235"/>
      <c r="O458" s="236"/>
      <c r="P458" s="86"/>
      <c r="Q458" s="86"/>
      <c r="R458" s="86"/>
      <c r="S458" s="86"/>
      <c r="T458" s="86"/>
      <c r="U458" s="86"/>
      <c r="V458" s="86"/>
      <c r="W458" s="86"/>
      <c r="X458" s="87"/>
      <c r="Y458" s="40"/>
      <c r="Z458" s="40"/>
      <c r="AA458" s="40"/>
      <c r="AB458" s="40"/>
      <c r="AC458" s="40"/>
      <c r="AD458" s="40"/>
      <c r="AE458" s="40"/>
      <c r="AT458" s="19" t="s">
        <v>220</v>
      </c>
      <c r="AU458" s="19" t="s">
        <v>86</v>
      </c>
    </row>
    <row r="459" s="2" customFormat="1">
      <c r="A459" s="40"/>
      <c r="B459" s="41"/>
      <c r="C459" s="218" t="s">
        <v>1218</v>
      </c>
      <c r="D459" s="218" t="s">
        <v>213</v>
      </c>
      <c r="E459" s="219" t="s">
        <v>3453</v>
      </c>
      <c r="F459" s="220" t="s">
        <v>3454</v>
      </c>
      <c r="G459" s="221" t="s">
        <v>272</v>
      </c>
      <c r="H459" s="222">
        <v>92.507999999999996</v>
      </c>
      <c r="I459" s="223"/>
      <c r="J459" s="223"/>
      <c r="K459" s="224">
        <f>ROUND(P459*H459,2)</f>
        <v>0</v>
      </c>
      <c r="L459" s="220" t="s">
        <v>217</v>
      </c>
      <c r="M459" s="46"/>
      <c r="N459" s="225" t="s">
        <v>22</v>
      </c>
      <c r="O459" s="226" t="s">
        <v>46</v>
      </c>
      <c r="P459" s="227">
        <f>I459+J459</f>
        <v>0</v>
      </c>
      <c r="Q459" s="227">
        <f>ROUND(I459*H459,2)</f>
        <v>0</v>
      </c>
      <c r="R459" s="227">
        <f>ROUND(J459*H459,2)</f>
        <v>0</v>
      </c>
      <c r="S459" s="86"/>
      <c r="T459" s="228">
        <f>S459*H459</f>
        <v>0</v>
      </c>
      <c r="U459" s="228">
        <v>0.0048999999999999998</v>
      </c>
      <c r="V459" s="228">
        <f>U459*H459</f>
        <v>0.45328919999999995</v>
      </c>
      <c r="W459" s="228">
        <v>0</v>
      </c>
      <c r="X459" s="229">
        <f>W459*H459</f>
        <v>0</v>
      </c>
      <c r="Y459" s="40"/>
      <c r="Z459" s="40"/>
      <c r="AA459" s="40"/>
      <c r="AB459" s="40"/>
      <c r="AC459" s="40"/>
      <c r="AD459" s="40"/>
      <c r="AE459" s="40"/>
      <c r="AR459" s="230" t="s">
        <v>302</v>
      </c>
      <c r="AT459" s="230" t="s">
        <v>213</v>
      </c>
      <c r="AU459" s="230" t="s">
        <v>86</v>
      </c>
      <c r="AY459" s="19" t="s">
        <v>211</v>
      </c>
      <c r="BE459" s="231">
        <f>IF(O459="základní",K459,0)</f>
        <v>0</v>
      </c>
      <c r="BF459" s="231">
        <f>IF(O459="snížená",K459,0)</f>
        <v>0</v>
      </c>
      <c r="BG459" s="231">
        <f>IF(O459="zákl. přenesená",K459,0)</f>
        <v>0</v>
      </c>
      <c r="BH459" s="231">
        <f>IF(O459="sníž. přenesená",K459,0)</f>
        <v>0</v>
      </c>
      <c r="BI459" s="231">
        <f>IF(O459="nulová",K459,0)</f>
        <v>0</v>
      </c>
      <c r="BJ459" s="19" t="s">
        <v>84</v>
      </c>
      <c r="BK459" s="231">
        <f>ROUND(P459*H459,2)</f>
        <v>0</v>
      </c>
      <c r="BL459" s="19" t="s">
        <v>302</v>
      </c>
      <c r="BM459" s="230" t="s">
        <v>4615</v>
      </c>
    </row>
    <row r="460" s="2" customFormat="1">
      <c r="A460" s="40"/>
      <c r="B460" s="41"/>
      <c r="C460" s="42"/>
      <c r="D460" s="232" t="s">
        <v>220</v>
      </c>
      <c r="E460" s="42"/>
      <c r="F460" s="233" t="s">
        <v>3456</v>
      </c>
      <c r="G460" s="42"/>
      <c r="H460" s="42"/>
      <c r="I460" s="234"/>
      <c r="J460" s="234"/>
      <c r="K460" s="42"/>
      <c r="L460" s="42"/>
      <c r="M460" s="46"/>
      <c r="N460" s="235"/>
      <c r="O460" s="236"/>
      <c r="P460" s="86"/>
      <c r="Q460" s="86"/>
      <c r="R460" s="86"/>
      <c r="S460" s="86"/>
      <c r="T460" s="86"/>
      <c r="U460" s="86"/>
      <c r="V460" s="86"/>
      <c r="W460" s="86"/>
      <c r="X460" s="87"/>
      <c r="Y460" s="40"/>
      <c r="Z460" s="40"/>
      <c r="AA460" s="40"/>
      <c r="AB460" s="40"/>
      <c r="AC460" s="40"/>
      <c r="AD460" s="40"/>
      <c r="AE460" s="40"/>
      <c r="AT460" s="19" t="s">
        <v>220</v>
      </c>
      <c r="AU460" s="19" t="s">
        <v>86</v>
      </c>
    </row>
    <row r="461" s="2" customFormat="1" ht="24.15" customHeight="1">
      <c r="A461" s="40"/>
      <c r="B461" s="41"/>
      <c r="C461" s="259" t="s">
        <v>1223</v>
      </c>
      <c r="D461" s="259" t="s">
        <v>452</v>
      </c>
      <c r="E461" s="260" t="s">
        <v>4616</v>
      </c>
      <c r="F461" s="261" t="s">
        <v>4617</v>
      </c>
      <c r="G461" s="262" t="s">
        <v>272</v>
      </c>
      <c r="H461" s="263">
        <v>101.759</v>
      </c>
      <c r="I461" s="264"/>
      <c r="J461" s="265"/>
      <c r="K461" s="266">
        <f>ROUND(P461*H461,2)</f>
        <v>0</v>
      </c>
      <c r="L461" s="261" t="s">
        <v>217</v>
      </c>
      <c r="M461" s="267"/>
      <c r="N461" s="268" t="s">
        <v>22</v>
      </c>
      <c r="O461" s="226" t="s">
        <v>46</v>
      </c>
      <c r="P461" s="227">
        <f>I461+J461</f>
        <v>0</v>
      </c>
      <c r="Q461" s="227">
        <f>ROUND(I461*H461,2)</f>
        <v>0</v>
      </c>
      <c r="R461" s="227">
        <f>ROUND(J461*H461,2)</f>
        <v>0</v>
      </c>
      <c r="S461" s="86"/>
      <c r="T461" s="228">
        <f>S461*H461</f>
        <v>0</v>
      </c>
      <c r="U461" s="228">
        <v>0.010200000000000001</v>
      </c>
      <c r="V461" s="228">
        <f>U461*H461</f>
        <v>1.0379418</v>
      </c>
      <c r="W461" s="228">
        <v>0</v>
      </c>
      <c r="X461" s="229">
        <f>W461*H461</f>
        <v>0</v>
      </c>
      <c r="Y461" s="40"/>
      <c r="Z461" s="40"/>
      <c r="AA461" s="40"/>
      <c r="AB461" s="40"/>
      <c r="AC461" s="40"/>
      <c r="AD461" s="40"/>
      <c r="AE461" s="40"/>
      <c r="AR461" s="230" t="s">
        <v>402</v>
      </c>
      <c r="AT461" s="230" t="s">
        <v>452</v>
      </c>
      <c r="AU461" s="230" t="s">
        <v>86</v>
      </c>
      <c r="AY461" s="19" t="s">
        <v>211</v>
      </c>
      <c r="BE461" s="231">
        <f>IF(O461="základní",K461,0)</f>
        <v>0</v>
      </c>
      <c r="BF461" s="231">
        <f>IF(O461="snížená",K461,0)</f>
        <v>0</v>
      </c>
      <c r="BG461" s="231">
        <f>IF(O461="zákl. přenesená",K461,0)</f>
        <v>0</v>
      </c>
      <c r="BH461" s="231">
        <f>IF(O461="sníž. přenesená",K461,0)</f>
        <v>0</v>
      </c>
      <c r="BI461" s="231">
        <f>IF(O461="nulová",K461,0)</f>
        <v>0</v>
      </c>
      <c r="BJ461" s="19" t="s">
        <v>84</v>
      </c>
      <c r="BK461" s="231">
        <f>ROUND(P461*H461,2)</f>
        <v>0</v>
      </c>
      <c r="BL461" s="19" t="s">
        <v>302</v>
      </c>
      <c r="BM461" s="230" t="s">
        <v>4618</v>
      </c>
    </row>
    <row r="462" s="2" customFormat="1">
      <c r="A462" s="40"/>
      <c r="B462" s="41"/>
      <c r="C462" s="42"/>
      <c r="D462" s="232" t="s">
        <v>220</v>
      </c>
      <c r="E462" s="42"/>
      <c r="F462" s="233" t="s">
        <v>4617</v>
      </c>
      <c r="G462" s="42"/>
      <c r="H462" s="42"/>
      <c r="I462" s="234"/>
      <c r="J462" s="234"/>
      <c r="K462" s="42"/>
      <c r="L462" s="42"/>
      <c r="M462" s="46"/>
      <c r="N462" s="235"/>
      <c r="O462" s="236"/>
      <c r="P462" s="86"/>
      <c r="Q462" s="86"/>
      <c r="R462" s="86"/>
      <c r="S462" s="86"/>
      <c r="T462" s="86"/>
      <c r="U462" s="86"/>
      <c r="V462" s="86"/>
      <c r="W462" s="86"/>
      <c r="X462" s="87"/>
      <c r="Y462" s="40"/>
      <c r="Z462" s="40"/>
      <c r="AA462" s="40"/>
      <c r="AB462" s="40"/>
      <c r="AC462" s="40"/>
      <c r="AD462" s="40"/>
      <c r="AE462" s="40"/>
      <c r="AT462" s="19" t="s">
        <v>220</v>
      </c>
      <c r="AU462" s="19" t="s">
        <v>86</v>
      </c>
    </row>
    <row r="463" s="13" customFormat="1">
      <c r="A463" s="13"/>
      <c r="B463" s="237"/>
      <c r="C463" s="238"/>
      <c r="D463" s="232" t="s">
        <v>222</v>
      </c>
      <c r="E463" s="239" t="s">
        <v>22</v>
      </c>
      <c r="F463" s="240" t="s">
        <v>4619</v>
      </c>
      <c r="G463" s="238"/>
      <c r="H463" s="241">
        <v>101.759</v>
      </c>
      <c r="I463" s="242"/>
      <c r="J463" s="242"/>
      <c r="K463" s="238"/>
      <c r="L463" s="238"/>
      <c r="M463" s="243"/>
      <c r="N463" s="244"/>
      <c r="O463" s="245"/>
      <c r="P463" s="245"/>
      <c r="Q463" s="245"/>
      <c r="R463" s="245"/>
      <c r="S463" s="245"/>
      <c r="T463" s="245"/>
      <c r="U463" s="245"/>
      <c r="V463" s="245"/>
      <c r="W463" s="245"/>
      <c r="X463" s="246"/>
      <c r="Y463" s="13"/>
      <c r="Z463" s="13"/>
      <c r="AA463" s="13"/>
      <c r="AB463" s="13"/>
      <c r="AC463" s="13"/>
      <c r="AD463" s="13"/>
      <c r="AE463" s="13"/>
      <c r="AT463" s="247" t="s">
        <v>222</v>
      </c>
      <c r="AU463" s="247" t="s">
        <v>86</v>
      </c>
      <c r="AV463" s="13" t="s">
        <v>86</v>
      </c>
      <c r="AW463" s="13" t="s">
        <v>5</v>
      </c>
      <c r="AX463" s="13" t="s">
        <v>84</v>
      </c>
      <c r="AY463" s="247" t="s">
        <v>211</v>
      </c>
    </row>
    <row r="464" s="2" customFormat="1" ht="24.15" customHeight="1">
      <c r="A464" s="40"/>
      <c r="B464" s="41"/>
      <c r="C464" s="218" t="s">
        <v>1226</v>
      </c>
      <c r="D464" s="218" t="s">
        <v>213</v>
      </c>
      <c r="E464" s="219" t="s">
        <v>4620</v>
      </c>
      <c r="F464" s="220" t="s">
        <v>4621</v>
      </c>
      <c r="G464" s="221" t="s">
        <v>272</v>
      </c>
      <c r="H464" s="222">
        <v>92.507999999999996</v>
      </c>
      <c r="I464" s="223"/>
      <c r="J464" s="223"/>
      <c r="K464" s="224">
        <f>ROUND(P464*H464,2)</f>
        <v>0</v>
      </c>
      <c r="L464" s="220" t="s">
        <v>217</v>
      </c>
      <c r="M464" s="46"/>
      <c r="N464" s="225" t="s">
        <v>22</v>
      </c>
      <c r="O464" s="226" t="s">
        <v>46</v>
      </c>
      <c r="P464" s="227">
        <f>I464+J464</f>
        <v>0</v>
      </c>
      <c r="Q464" s="227">
        <f>ROUND(I464*H464,2)</f>
        <v>0</v>
      </c>
      <c r="R464" s="227">
        <f>ROUND(J464*H464,2)</f>
        <v>0</v>
      </c>
      <c r="S464" s="86"/>
      <c r="T464" s="228">
        <f>S464*H464</f>
        <v>0</v>
      </c>
      <c r="U464" s="228">
        <v>0</v>
      </c>
      <c r="V464" s="228">
        <f>U464*H464</f>
        <v>0</v>
      </c>
      <c r="W464" s="228">
        <v>0</v>
      </c>
      <c r="X464" s="229">
        <f>W464*H464</f>
        <v>0</v>
      </c>
      <c r="Y464" s="40"/>
      <c r="Z464" s="40"/>
      <c r="AA464" s="40"/>
      <c r="AB464" s="40"/>
      <c r="AC464" s="40"/>
      <c r="AD464" s="40"/>
      <c r="AE464" s="40"/>
      <c r="AR464" s="230" t="s">
        <v>302</v>
      </c>
      <c r="AT464" s="230" t="s">
        <v>213</v>
      </c>
      <c r="AU464" s="230" t="s">
        <v>86</v>
      </c>
      <c r="AY464" s="19" t="s">
        <v>211</v>
      </c>
      <c r="BE464" s="231">
        <f>IF(O464="základní",K464,0)</f>
        <v>0</v>
      </c>
      <c r="BF464" s="231">
        <f>IF(O464="snížená",K464,0)</f>
        <v>0</v>
      </c>
      <c r="BG464" s="231">
        <f>IF(O464="zákl. přenesená",K464,0)</f>
        <v>0</v>
      </c>
      <c r="BH464" s="231">
        <f>IF(O464="sníž. přenesená",K464,0)</f>
        <v>0</v>
      </c>
      <c r="BI464" s="231">
        <f>IF(O464="nulová",K464,0)</f>
        <v>0</v>
      </c>
      <c r="BJ464" s="19" t="s">
        <v>84</v>
      </c>
      <c r="BK464" s="231">
        <f>ROUND(P464*H464,2)</f>
        <v>0</v>
      </c>
      <c r="BL464" s="19" t="s">
        <v>302</v>
      </c>
      <c r="BM464" s="230" t="s">
        <v>4622</v>
      </c>
    </row>
    <row r="465" s="2" customFormat="1">
      <c r="A465" s="40"/>
      <c r="B465" s="41"/>
      <c r="C465" s="42"/>
      <c r="D465" s="232" t="s">
        <v>220</v>
      </c>
      <c r="E465" s="42"/>
      <c r="F465" s="233" t="s">
        <v>4623</v>
      </c>
      <c r="G465" s="42"/>
      <c r="H465" s="42"/>
      <c r="I465" s="234"/>
      <c r="J465" s="234"/>
      <c r="K465" s="42"/>
      <c r="L465" s="42"/>
      <c r="M465" s="46"/>
      <c r="N465" s="235"/>
      <c r="O465" s="236"/>
      <c r="P465" s="86"/>
      <c r="Q465" s="86"/>
      <c r="R465" s="86"/>
      <c r="S465" s="86"/>
      <c r="T465" s="86"/>
      <c r="U465" s="86"/>
      <c r="V465" s="86"/>
      <c r="W465" s="86"/>
      <c r="X465" s="87"/>
      <c r="Y465" s="40"/>
      <c r="Z465" s="40"/>
      <c r="AA465" s="40"/>
      <c r="AB465" s="40"/>
      <c r="AC465" s="40"/>
      <c r="AD465" s="40"/>
      <c r="AE465" s="40"/>
      <c r="AT465" s="19" t="s">
        <v>220</v>
      </c>
      <c r="AU465" s="19" t="s">
        <v>86</v>
      </c>
    </row>
    <row r="466" s="2" customFormat="1" ht="24.15" customHeight="1">
      <c r="A466" s="40"/>
      <c r="B466" s="41"/>
      <c r="C466" s="218" t="s">
        <v>1228</v>
      </c>
      <c r="D466" s="218" t="s">
        <v>213</v>
      </c>
      <c r="E466" s="219" t="s">
        <v>4624</v>
      </c>
      <c r="F466" s="220" t="s">
        <v>4625</v>
      </c>
      <c r="G466" s="221" t="s">
        <v>272</v>
      </c>
      <c r="H466" s="222">
        <v>1.8</v>
      </c>
      <c r="I466" s="223"/>
      <c r="J466" s="223"/>
      <c r="K466" s="224">
        <f>ROUND(P466*H466,2)</f>
        <v>0</v>
      </c>
      <c r="L466" s="220" t="s">
        <v>217</v>
      </c>
      <c r="M466" s="46"/>
      <c r="N466" s="225" t="s">
        <v>22</v>
      </c>
      <c r="O466" s="226" t="s">
        <v>46</v>
      </c>
      <c r="P466" s="227">
        <f>I466+J466</f>
        <v>0</v>
      </c>
      <c r="Q466" s="227">
        <f>ROUND(I466*H466,2)</f>
        <v>0</v>
      </c>
      <c r="R466" s="227">
        <f>ROUND(J466*H466,2)</f>
        <v>0</v>
      </c>
      <c r="S466" s="86"/>
      <c r="T466" s="228">
        <f>S466*H466</f>
        <v>0</v>
      </c>
      <c r="U466" s="228">
        <v>0.00062985560000000001</v>
      </c>
      <c r="V466" s="228">
        <f>U466*H466</f>
        <v>0.00113374008</v>
      </c>
      <c r="W466" s="228">
        <v>0</v>
      </c>
      <c r="X466" s="229">
        <f>W466*H466</f>
        <v>0</v>
      </c>
      <c r="Y466" s="40"/>
      <c r="Z466" s="40"/>
      <c r="AA466" s="40"/>
      <c r="AB466" s="40"/>
      <c r="AC466" s="40"/>
      <c r="AD466" s="40"/>
      <c r="AE466" s="40"/>
      <c r="AR466" s="230" t="s">
        <v>218</v>
      </c>
      <c r="AT466" s="230" t="s">
        <v>213</v>
      </c>
      <c r="AU466" s="230" t="s">
        <v>86</v>
      </c>
      <c r="AY466" s="19" t="s">
        <v>211</v>
      </c>
      <c r="BE466" s="231">
        <f>IF(O466="základní",K466,0)</f>
        <v>0</v>
      </c>
      <c r="BF466" s="231">
        <f>IF(O466="snížená",K466,0)</f>
        <v>0</v>
      </c>
      <c r="BG466" s="231">
        <f>IF(O466="zákl. přenesená",K466,0)</f>
        <v>0</v>
      </c>
      <c r="BH466" s="231">
        <f>IF(O466="sníž. přenesená",K466,0)</f>
        <v>0</v>
      </c>
      <c r="BI466" s="231">
        <f>IF(O466="nulová",K466,0)</f>
        <v>0</v>
      </c>
      <c r="BJ466" s="19" t="s">
        <v>84</v>
      </c>
      <c r="BK466" s="231">
        <f>ROUND(P466*H466,2)</f>
        <v>0</v>
      </c>
      <c r="BL466" s="19" t="s">
        <v>218</v>
      </c>
      <c r="BM466" s="230" t="s">
        <v>4626</v>
      </c>
    </row>
    <row r="467" s="2" customFormat="1">
      <c r="A467" s="40"/>
      <c r="B467" s="41"/>
      <c r="C467" s="42"/>
      <c r="D467" s="232" t="s">
        <v>220</v>
      </c>
      <c r="E467" s="42"/>
      <c r="F467" s="233" t="s">
        <v>4627</v>
      </c>
      <c r="G467" s="42"/>
      <c r="H467" s="42"/>
      <c r="I467" s="234"/>
      <c r="J467" s="234"/>
      <c r="K467" s="42"/>
      <c r="L467" s="42"/>
      <c r="M467" s="46"/>
      <c r="N467" s="235"/>
      <c r="O467" s="236"/>
      <c r="P467" s="86"/>
      <c r="Q467" s="86"/>
      <c r="R467" s="86"/>
      <c r="S467" s="86"/>
      <c r="T467" s="86"/>
      <c r="U467" s="86"/>
      <c r="V467" s="86"/>
      <c r="W467" s="86"/>
      <c r="X467" s="87"/>
      <c r="Y467" s="40"/>
      <c r="Z467" s="40"/>
      <c r="AA467" s="40"/>
      <c r="AB467" s="40"/>
      <c r="AC467" s="40"/>
      <c r="AD467" s="40"/>
      <c r="AE467" s="40"/>
      <c r="AT467" s="19" t="s">
        <v>220</v>
      </c>
      <c r="AU467" s="19" t="s">
        <v>86</v>
      </c>
    </row>
    <row r="468" s="13" customFormat="1">
      <c r="A468" s="13"/>
      <c r="B468" s="237"/>
      <c r="C468" s="238"/>
      <c r="D468" s="232" t="s">
        <v>222</v>
      </c>
      <c r="E468" s="239" t="s">
        <v>22</v>
      </c>
      <c r="F468" s="240" t="s">
        <v>4628</v>
      </c>
      <c r="G468" s="238"/>
      <c r="H468" s="241">
        <v>1.8</v>
      </c>
      <c r="I468" s="242"/>
      <c r="J468" s="242"/>
      <c r="K468" s="238"/>
      <c r="L468" s="238"/>
      <c r="M468" s="243"/>
      <c r="N468" s="244"/>
      <c r="O468" s="245"/>
      <c r="P468" s="245"/>
      <c r="Q468" s="245"/>
      <c r="R468" s="245"/>
      <c r="S468" s="245"/>
      <c r="T468" s="245"/>
      <c r="U468" s="245"/>
      <c r="V468" s="245"/>
      <c r="W468" s="245"/>
      <c r="X468" s="246"/>
      <c r="Y468" s="13"/>
      <c r="Z468" s="13"/>
      <c r="AA468" s="13"/>
      <c r="AB468" s="13"/>
      <c r="AC468" s="13"/>
      <c r="AD468" s="13"/>
      <c r="AE468" s="13"/>
      <c r="AT468" s="247" t="s">
        <v>222</v>
      </c>
      <c r="AU468" s="247" t="s">
        <v>86</v>
      </c>
      <c r="AV468" s="13" t="s">
        <v>86</v>
      </c>
      <c r="AW468" s="13" t="s">
        <v>5</v>
      </c>
      <c r="AX468" s="13" t="s">
        <v>84</v>
      </c>
      <c r="AY468" s="247" t="s">
        <v>211</v>
      </c>
    </row>
    <row r="469" s="2" customFormat="1" ht="24.15" customHeight="1">
      <c r="A469" s="40"/>
      <c r="B469" s="41"/>
      <c r="C469" s="259" t="s">
        <v>1232</v>
      </c>
      <c r="D469" s="259" t="s">
        <v>452</v>
      </c>
      <c r="E469" s="260" t="s">
        <v>4629</v>
      </c>
      <c r="F469" s="261" t="s">
        <v>4630</v>
      </c>
      <c r="G469" s="262" t="s">
        <v>272</v>
      </c>
      <c r="H469" s="263">
        <v>1.98</v>
      </c>
      <c r="I469" s="264"/>
      <c r="J469" s="265"/>
      <c r="K469" s="266">
        <f>ROUND(P469*H469,2)</f>
        <v>0</v>
      </c>
      <c r="L469" s="261" t="s">
        <v>217</v>
      </c>
      <c r="M469" s="267"/>
      <c r="N469" s="268" t="s">
        <v>22</v>
      </c>
      <c r="O469" s="226" t="s">
        <v>46</v>
      </c>
      <c r="P469" s="227">
        <f>I469+J469</f>
        <v>0</v>
      </c>
      <c r="Q469" s="227">
        <f>ROUND(I469*H469,2)</f>
        <v>0</v>
      </c>
      <c r="R469" s="227">
        <f>ROUND(J469*H469,2)</f>
        <v>0</v>
      </c>
      <c r="S469" s="86"/>
      <c r="T469" s="228">
        <f>S469*H469</f>
        <v>0</v>
      </c>
      <c r="U469" s="228">
        <v>0.0074999999999999997</v>
      </c>
      <c r="V469" s="228">
        <f>U469*H469</f>
        <v>0.014849999999999999</v>
      </c>
      <c r="W469" s="228">
        <v>0</v>
      </c>
      <c r="X469" s="229">
        <f>W469*H469</f>
        <v>0</v>
      </c>
      <c r="Y469" s="40"/>
      <c r="Z469" s="40"/>
      <c r="AA469" s="40"/>
      <c r="AB469" s="40"/>
      <c r="AC469" s="40"/>
      <c r="AD469" s="40"/>
      <c r="AE469" s="40"/>
      <c r="AR469" s="230" t="s">
        <v>258</v>
      </c>
      <c r="AT469" s="230" t="s">
        <v>452</v>
      </c>
      <c r="AU469" s="230" t="s">
        <v>86</v>
      </c>
      <c r="AY469" s="19" t="s">
        <v>211</v>
      </c>
      <c r="BE469" s="231">
        <f>IF(O469="základní",K469,0)</f>
        <v>0</v>
      </c>
      <c r="BF469" s="231">
        <f>IF(O469="snížená",K469,0)</f>
        <v>0</v>
      </c>
      <c r="BG469" s="231">
        <f>IF(O469="zákl. přenesená",K469,0)</f>
        <v>0</v>
      </c>
      <c r="BH469" s="231">
        <f>IF(O469="sníž. přenesená",K469,0)</f>
        <v>0</v>
      </c>
      <c r="BI469" s="231">
        <f>IF(O469="nulová",K469,0)</f>
        <v>0</v>
      </c>
      <c r="BJ469" s="19" t="s">
        <v>84</v>
      </c>
      <c r="BK469" s="231">
        <f>ROUND(P469*H469,2)</f>
        <v>0</v>
      </c>
      <c r="BL469" s="19" t="s">
        <v>218</v>
      </c>
      <c r="BM469" s="230" t="s">
        <v>4631</v>
      </c>
    </row>
    <row r="470" s="2" customFormat="1">
      <c r="A470" s="40"/>
      <c r="B470" s="41"/>
      <c r="C470" s="42"/>
      <c r="D470" s="232" t="s">
        <v>220</v>
      </c>
      <c r="E470" s="42"/>
      <c r="F470" s="233" t="s">
        <v>4630</v>
      </c>
      <c r="G470" s="42"/>
      <c r="H470" s="42"/>
      <c r="I470" s="234"/>
      <c r="J470" s="234"/>
      <c r="K470" s="42"/>
      <c r="L470" s="42"/>
      <c r="M470" s="46"/>
      <c r="N470" s="235"/>
      <c r="O470" s="236"/>
      <c r="P470" s="86"/>
      <c r="Q470" s="86"/>
      <c r="R470" s="86"/>
      <c r="S470" s="86"/>
      <c r="T470" s="86"/>
      <c r="U470" s="86"/>
      <c r="V470" s="86"/>
      <c r="W470" s="86"/>
      <c r="X470" s="87"/>
      <c r="Y470" s="40"/>
      <c r="Z470" s="40"/>
      <c r="AA470" s="40"/>
      <c r="AB470" s="40"/>
      <c r="AC470" s="40"/>
      <c r="AD470" s="40"/>
      <c r="AE470" s="40"/>
      <c r="AT470" s="19" t="s">
        <v>220</v>
      </c>
      <c r="AU470" s="19" t="s">
        <v>86</v>
      </c>
    </row>
    <row r="471" s="13" customFormat="1">
      <c r="A471" s="13"/>
      <c r="B471" s="237"/>
      <c r="C471" s="238"/>
      <c r="D471" s="232" t="s">
        <v>222</v>
      </c>
      <c r="E471" s="239" t="s">
        <v>22</v>
      </c>
      <c r="F471" s="240" t="s">
        <v>4632</v>
      </c>
      <c r="G471" s="238"/>
      <c r="H471" s="241">
        <v>1.98</v>
      </c>
      <c r="I471" s="242"/>
      <c r="J471" s="242"/>
      <c r="K471" s="238"/>
      <c r="L471" s="238"/>
      <c r="M471" s="243"/>
      <c r="N471" s="244"/>
      <c r="O471" s="245"/>
      <c r="P471" s="245"/>
      <c r="Q471" s="245"/>
      <c r="R471" s="245"/>
      <c r="S471" s="245"/>
      <c r="T471" s="245"/>
      <c r="U471" s="245"/>
      <c r="V471" s="245"/>
      <c r="W471" s="245"/>
      <c r="X471" s="246"/>
      <c r="Y471" s="13"/>
      <c r="Z471" s="13"/>
      <c r="AA471" s="13"/>
      <c r="AB471" s="13"/>
      <c r="AC471" s="13"/>
      <c r="AD471" s="13"/>
      <c r="AE471" s="13"/>
      <c r="AT471" s="247" t="s">
        <v>222</v>
      </c>
      <c r="AU471" s="247" t="s">
        <v>86</v>
      </c>
      <c r="AV471" s="13" t="s">
        <v>86</v>
      </c>
      <c r="AW471" s="13" t="s">
        <v>5</v>
      </c>
      <c r="AX471" s="13" t="s">
        <v>84</v>
      </c>
      <c r="AY471" s="247" t="s">
        <v>211</v>
      </c>
    </row>
    <row r="472" s="2" customFormat="1" ht="24.15" customHeight="1">
      <c r="A472" s="40"/>
      <c r="B472" s="41"/>
      <c r="C472" s="218" t="s">
        <v>1237</v>
      </c>
      <c r="D472" s="218" t="s">
        <v>213</v>
      </c>
      <c r="E472" s="219" t="s">
        <v>4633</v>
      </c>
      <c r="F472" s="220" t="s">
        <v>4634</v>
      </c>
      <c r="G472" s="221" t="s">
        <v>249</v>
      </c>
      <c r="H472" s="222">
        <v>1.6579999999999999</v>
      </c>
      <c r="I472" s="223"/>
      <c r="J472" s="223"/>
      <c r="K472" s="224">
        <f>ROUND(P472*H472,2)</f>
        <v>0</v>
      </c>
      <c r="L472" s="220" t="s">
        <v>217</v>
      </c>
      <c r="M472" s="46"/>
      <c r="N472" s="225" t="s">
        <v>22</v>
      </c>
      <c r="O472" s="226" t="s">
        <v>46</v>
      </c>
      <c r="P472" s="227">
        <f>I472+J472</f>
        <v>0</v>
      </c>
      <c r="Q472" s="227">
        <f>ROUND(I472*H472,2)</f>
        <v>0</v>
      </c>
      <c r="R472" s="227">
        <f>ROUND(J472*H472,2)</f>
        <v>0</v>
      </c>
      <c r="S472" s="86"/>
      <c r="T472" s="228">
        <f>S472*H472</f>
        <v>0</v>
      </c>
      <c r="U472" s="228">
        <v>0</v>
      </c>
      <c r="V472" s="228">
        <f>U472*H472</f>
        <v>0</v>
      </c>
      <c r="W472" s="228">
        <v>0</v>
      </c>
      <c r="X472" s="229">
        <f>W472*H472</f>
        <v>0</v>
      </c>
      <c r="Y472" s="40"/>
      <c r="Z472" s="40"/>
      <c r="AA472" s="40"/>
      <c r="AB472" s="40"/>
      <c r="AC472" s="40"/>
      <c r="AD472" s="40"/>
      <c r="AE472" s="40"/>
      <c r="AR472" s="230" t="s">
        <v>302</v>
      </c>
      <c r="AT472" s="230" t="s">
        <v>213</v>
      </c>
      <c r="AU472" s="230" t="s">
        <v>86</v>
      </c>
      <c r="AY472" s="19" t="s">
        <v>211</v>
      </c>
      <c r="BE472" s="231">
        <f>IF(O472="základní",K472,0)</f>
        <v>0</v>
      </c>
      <c r="BF472" s="231">
        <f>IF(O472="snížená",K472,0)</f>
        <v>0</v>
      </c>
      <c r="BG472" s="231">
        <f>IF(O472="zákl. přenesená",K472,0)</f>
        <v>0</v>
      </c>
      <c r="BH472" s="231">
        <f>IF(O472="sníž. přenesená",K472,0)</f>
        <v>0</v>
      </c>
      <c r="BI472" s="231">
        <f>IF(O472="nulová",K472,0)</f>
        <v>0</v>
      </c>
      <c r="BJ472" s="19" t="s">
        <v>84</v>
      </c>
      <c r="BK472" s="231">
        <f>ROUND(P472*H472,2)</f>
        <v>0</v>
      </c>
      <c r="BL472" s="19" t="s">
        <v>302</v>
      </c>
      <c r="BM472" s="230" t="s">
        <v>4635</v>
      </c>
    </row>
    <row r="473" s="2" customFormat="1">
      <c r="A473" s="40"/>
      <c r="B473" s="41"/>
      <c r="C473" s="42"/>
      <c r="D473" s="232" t="s">
        <v>220</v>
      </c>
      <c r="E473" s="42"/>
      <c r="F473" s="233" t="s">
        <v>4636</v>
      </c>
      <c r="G473" s="42"/>
      <c r="H473" s="42"/>
      <c r="I473" s="234"/>
      <c r="J473" s="234"/>
      <c r="K473" s="42"/>
      <c r="L473" s="42"/>
      <c r="M473" s="46"/>
      <c r="N473" s="235"/>
      <c r="O473" s="236"/>
      <c r="P473" s="86"/>
      <c r="Q473" s="86"/>
      <c r="R473" s="86"/>
      <c r="S473" s="86"/>
      <c r="T473" s="86"/>
      <c r="U473" s="86"/>
      <c r="V473" s="86"/>
      <c r="W473" s="86"/>
      <c r="X473" s="87"/>
      <c r="Y473" s="40"/>
      <c r="Z473" s="40"/>
      <c r="AA473" s="40"/>
      <c r="AB473" s="40"/>
      <c r="AC473" s="40"/>
      <c r="AD473" s="40"/>
      <c r="AE473" s="40"/>
      <c r="AT473" s="19" t="s">
        <v>220</v>
      </c>
      <c r="AU473" s="19" t="s">
        <v>86</v>
      </c>
    </row>
    <row r="474" s="2" customFormat="1" ht="24.15" customHeight="1">
      <c r="A474" s="40"/>
      <c r="B474" s="41"/>
      <c r="C474" s="218" t="s">
        <v>1244</v>
      </c>
      <c r="D474" s="218" t="s">
        <v>213</v>
      </c>
      <c r="E474" s="219" t="s">
        <v>4637</v>
      </c>
      <c r="F474" s="220" t="s">
        <v>4638</v>
      </c>
      <c r="G474" s="221" t="s">
        <v>249</v>
      </c>
      <c r="H474" s="222">
        <v>1.6579999999999999</v>
      </c>
      <c r="I474" s="223"/>
      <c r="J474" s="223"/>
      <c r="K474" s="224">
        <f>ROUND(P474*H474,2)</f>
        <v>0</v>
      </c>
      <c r="L474" s="220" t="s">
        <v>217</v>
      </c>
      <c r="M474" s="46"/>
      <c r="N474" s="225" t="s">
        <v>22</v>
      </c>
      <c r="O474" s="226" t="s">
        <v>46</v>
      </c>
      <c r="P474" s="227">
        <f>I474+J474</f>
        <v>0</v>
      </c>
      <c r="Q474" s="227">
        <f>ROUND(I474*H474,2)</f>
        <v>0</v>
      </c>
      <c r="R474" s="227">
        <f>ROUND(J474*H474,2)</f>
        <v>0</v>
      </c>
      <c r="S474" s="86"/>
      <c r="T474" s="228">
        <f>S474*H474</f>
        <v>0</v>
      </c>
      <c r="U474" s="228">
        <v>0</v>
      </c>
      <c r="V474" s="228">
        <f>U474*H474</f>
        <v>0</v>
      </c>
      <c r="W474" s="228">
        <v>0</v>
      </c>
      <c r="X474" s="229">
        <f>W474*H474</f>
        <v>0</v>
      </c>
      <c r="Y474" s="40"/>
      <c r="Z474" s="40"/>
      <c r="AA474" s="40"/>
      <c r="AB474" s="40"/>
      <c r="AC474" s="40"/>
      <c r="AD474" s="40"/>
      <c r="AE474" s="40"/>
      <c r="AR474" s="230" t="s">
        <v>302</v>
      </c>
      <c r="AT474" s="230" t="s">
        <v>213</v>
      </c>
      <c r="AU474" s="230" t="s">
        <v>86</v>
      </c>
      <c r="AY474" s="19" t="s">
        <v>211</v>
      </c>
      <c r="BE474" s="231">
        <f>IF(O474="základní",K474,0)</f>
        <v>0</v>
      </c>
      <c r="BF474" s="231">
        <f>IF(O474="snížená",K474,0)</f>
        <v>0</v>
      </c>
      <c r="BG474" s="231">
        <f>IF(O474="zákl. přenesená",K474,0)</f>
        <v>0</v>
      </c>
      <c r="BH474" s="231">
        <f>IF(O474="sníž. přenesená",K474,0)</f>
        <v>0</v>
      </c>
      <c r="BI474" s="231">
        <f>IF(O474="nulová",K474,0)</f>
        <v>0</v>
      </c>
      <c r="BJ474" s="19" t="s">
        <v>84</v>
      </c>
      <c r="BK474" s="231">
        <f>ROUND(P474*H474,2)</f>
        <v>0</v>
      </c>
      <c r="BL474" s="19" t="s">
        <v>302</v>
      </c>
      <c r="BM474" s="230" t="s">
        <v>4639</v>
      </c>
    </row>
    <row r="475" s="2" customFormat="1">
      <c r="A475" s="40"/>
      <c r="B475" s="41"/>
      <c r="C475" s="42"/>
      <c r="D475" s="232" t="s">
        <v>220</v>
      </c>
      <c r="E475" s="42"/>
      <c r="F475" s="233" t="s">
        <v>4640</v>
      </c>
      <c r="G475" s="42"/>
      <c r="H475" s="42"/>
      <c r="I475" s="234"/>
      <c r="J475" s="234"/>
      <c r="K475" s="42"/>
      <c r="L475" s="42"/>
      <c r="M475" s="46"/>
      <c r="N475" s="235"/>
      <c r="O475" s="236"/>
      <c r="P475" s="86"/>
      <c r="Q475" s="86"/>
      <c r="R475" s="86"/>
      <c r="S475" s="86"/>
      <c r="T475" s="86"/>
      <c r="U475" s="86"/>
      <c r="V475" s="86"/>
      <c r="W475" s="86"/>
      <c r="X475" s="87"/>
      <c r="Y475" s="40"/>
      <c r="Z475" s="40"/>
      <c r="AA475" s="40"/>
      <c r="AB475" s="40"/>
      <c r="AC475" s="40"/>
      <c r="AD475" s="40"/>
      <c r="AE475" s="40"/>
      <c r="AT475" s="19" t="s">
        <v>220</v>
      </c>
      <c r="AU475" s="19" t="s">
        <v>86</v>
      </c>
    </row>
    <row r="476" s="12" customFormat="1" ht="22.8" customHeight="1">
      <c r="A476" s="12"/>
      <c r="B476" s="201"/>
      <c r="C476" s="202"/>
      <c r="D476" s="203" t="s">
        <v>76</v>
      </c>
      <c r="E476" s="216" t="s">
        <v>1461</v>
      </c>
      <c r="F476" s="216" t="s">
        <v>1462</v>
      </c>
      <c r="G476" s="202"/>
      <c r="H476" s="202"/>
      <c r="I476" s="205"/>
      <c r="J476" s="205"/>
      <c r="K476" s="217">
        <f>BK476</f>
        <v>0</v>
      </c>
      <c r="L476" s="202"/>
      <c r="M476" s="207"/>
      <c r="N476" s="208"/>
      <c r="O476" s="209"/>
      <c r="P476" s="209"/>
      <c r="Q476" s="210">
        <f>SUM(Q477:Q483)</f>
        <v>0</v>
      </c>
      <c r="R476" s="210">
        <f>SUM(R477:R483)</f>
        <v>0</v>
      </c>
      <c r="S476" s="209"/>
      <c r="T476" s="211">
        <f>SUM(T477:T483)</f>
        <v>0</v>
      </c>
      <c r="U476" s="209"/>
      <c r="V476" s="211">
        <f>SUM(V477:V483)</f>
        <v>0.099061214400000014</v>
      </c>
      <c r="W476" s="209"/>
      <c r="X476" s="212">
        <f>SUM(X477:X483)</f>
        <v>0</v>
      </c>
      <c r="Y476" s="12"/>
      <c r="Z476" s="12"/>
      <c r="AA476" s="12"/>
      <c r="AB476" s="12"/>
      <c r="AC476" s="12"/>
      <c r="AD476" s="12"/>
      <c r="AE476" s="12"/>
      <c r="AR476" s="213" t="s">
        <v>86</v>
      </c>
      <c r="AT476" s="214" t="s">
        <v>76</v>
      </c>
      <c r="AU476" s="214" t="s">
        <v>84</v>
      </c>
      <c r="AY476" s="213" t="s">
        <v>211</v>
      </c>
      <c r="BK476" s="215">
        <f>SUM(BK477:BK483)</f>
        <v>0</v>
      </c>
    </row>
    <row r="477" s="2" customFormat="1" ht="24.15" customHeight="1">
      <c r="A477" s="40"/>
      <c r="B477" s="41"/>
      <c r="C477" s="218" t="s">
        <v>1250</v>
      </c>
      <c r="D477" s="218" t="s">
        <v>213</v>
      </c>
      <c r="E477" s="219" t="s">
        <v>4641</v>
      </c>
      <c r="F477" s="220" t="s">
        <v>4642</v>
      </c>
      <c r="G477" s="221" t="s">
        <v>272</v>
      </c>
      <c r="H477" s="222">
        <v>145.76400000000001</v>
      </c>
      <c r="I477" s="223"/>
      <c r="J477" s="223"/>
      <c r="K477" s="224">
        <f>ROUND(P477*H477,2)</f>
        <v>0</v>
      </c>
      <c r="L477" s="220" t="s">
        <v>217</v>
      </c>
      <c r="M477" s="46"/>
      <c r="N477" s="225" t="s">
        <v>22</v>
      </c>
      <c r="O477" s="226" t="s">
        <v>46</v>
      </c>
      <c r="P477" s="227">
        <f>I477+J477</f>
        <v>0</v>
      </c>
      <c r="Q477" s="227">
        <f>ROUND(I477*H477,2)</f>
        <v>0</v>
      </c>
      <c r="R477" s="227">
        <f>ROUND(J477*H477,2)</f>
        <v>0</v>
      </c>
      <c r="S477" s="86"/>
      <c r="T477" s="228">
        <f>S477*H477</f>
        <v>0</v>
      </c>
      <c r="U477" s="228">
        <v>0.00022000000000000001</v>
      </c>
      <c r="V477" s="228">
        <f>U477*H477</f>
        <v>0.032068080000000006</v>
      </c>
      <c r="W477" s="228">
        <v>0</v>
      </c>
      <c r="X477" s="229">
        <f>W477*H477</f>
        <v>0</v>
      </c>
      <c r="Y477" s="40"/>
      <c r="Z477" s="40"/>
      <c r="AA477" s="40"/>
      <c r="AB477" s="40"/>
      <c r="AC477" s="40"/>
      <c r="AD477" s="40"/>
      <c r="AE477" s="40"/>
      <c r="AR477" s="230" t="s">
        <v>302</v>
      </c>
      <c r="AT477" s="230" t="s">
        <v>213</v>
      </c>
      <c r="AU477" s="230" t="s">
        <v>86</v>
      </c>
      <c r="AY477" s="19" t="s">
        <v>211</v>
      </c>
      <c r="BE477" s="231">
        <f>IF(O477="základní",K477,0)</f>
        <v>0</v>
      </c>
      <c r="BF477" s="231">
        <f>IF(O477="snížená",K477,0)</f>
        <v>0</v>
      </c>
      <c r="BG477" s="231">
        <f>IF(O477="zákl. přenesená",K477,0)</f>
        <v>0</v>
      </c>
      <c r="BH477" s="231">
        <f>IF(O477="sníž. přenesená",K477,0)</f>
        <v>0</v>
      </c>
      <c r="BI477" s="231">
        <f>IF(O477="nulová",K477,0)</f>
        <v>0</v>
      </c>
      <c r="BJ477" s="19" t="s">
        <v>84</v>
      </c>
      <c r="BK477" s="231">
        <f>ROUND(P477*H477,2)</f>
        <v>0</v>
      </c>
      <c r="BL477" s="19" t="s">
        <v>302</v>
      </c>
      <c r="BM477" s="230" t="s">
        <v>4643</v>
      </c>
    </row>
    <row r="478" s="2" customFormat="1">
      <c r="A478" s="40"/>
      <c r="B478" s="41"/>
      <c r="C478" s="42"/>
      <c r="D478" s="232" t="s">
        <v>220</v>
      </c>
      <c r="E478" s="42"/>
      <c r="F478" s="233" t="s">
        <v>4644</v>
      </c>
      <c r="G478" s="42"/>
      <c r="H478" s="42"/>
      <c r="I478" s="234"/>
      <c r="J478" s="234"/>
      <c r="K478" s="42"/>
      <c r="L478" s="42"/>
      <c r="M478" s="46"/>
      <c r="N478" s="235"/>
      <c r="O478" s="236"/>
      <c r="P478" s="86"/>
      <c r="Q478" s="86"/>
      <c r="R478" s="86"/>
      <c r="S478" s="86"/>
      <c r="T478" s="86"/>
      <c r="U478" s="86"/>
      <c r="V478" s="86"/>
      <c r="W478" s="86"/>
      <c r="X478" s="87"/>
      <c r="Y478" s="40"/>
      <c r="Z478" s="40"/>
      <c r="AA478" s="40"/>
      <c r="AB478" s="40"/>
      <c r="AC478" s="40"/>
      <c r="AD478" s="40"/>
      <c r="AE478" s="40"/>
      <c r="AT478" s="19" t="s">
        <v>220</v>
      </c>
      <c r="AU478" s="19" t="s">
        <v>86</v>
      </c>
    </row>
    <row r="479" s="13" customFormat="1">
      <c r="A479" s="13"/>
      <c r="B479" s="237"/>
      <c r="C479" s="238"/>
      <c r="D479" s="232" t="s">
        <v>222</v>
      </c>
      <c r="E479" s="239" t="s">
        <v>22</v>
      </c>
      <c r="F479" s="240" t="s">
        <v>4645</v>
      </c>
      <c r="G479" s="238"/>
      <c r="H479" s="241">
        <v>145.76400000000001</v>
      </c>
      <c r="I479" s="242"/>
      <c r="J479" s="242"/>
      <c r="K479" s="238"/>
      <c r="L479" s="238"/>
      <c r="M479" s="243"/>
      <c r="N479" s="244"/>
      <c r="O479" s="245"/>
      <c r="P479" s="245"/>
      <c r="Q479" s="245"/>
      <c r="R479" s="245"/>
      <c r="S479" s="245"/>
      <c r="T479" s="245"/>
      <c r="U479" s="245"/>
      <c r="V479" s="245"/>
      <c r="W479" s="245"/>
      <c r="X479" s="246"/>
      <c r="Y479" s="13"/>
      <c r="Z479" s="13"/>
      <c r="AA479" s="13"/>
      <c r="AB479" s="13"/>
      <c r="AC479" s="13"/>
      <c r="AD479" s="13"/>
      <c r="AE479" s="13"/>
      <c r="AT479" s="247" t="s">
        <v>222</v>
      </c>
      <c r="AU479" s="247" t="s">
        <v>86</v>
      </c>
      <c r="AV479" s="13" t="s">
        <v>86</v>
      </c>
      <c r="AW479" s="13" t="s">
        <v>5</v>
      </c>
      <c r="AX479" s="13" t="s">
        <v>84</v>
      </c>
      <c r="AY479" s="247" t="s">
        <v>211</v>
      </c>
    </row>
    <row r="480" s="2" customFormat="1">
      <c r="A480" s="40"/>
      <c r="B480" s="41"/>
      <c r="C480" s="218" t="s">
        <v>1254</v>
      </c>
      <c r="D480" s="218" t="s">
        <v>213</v>
      </c>
      <c r="E480" s="219" t="s">
        <v>4646</v>
      </c>
      <c r="F480" s="220" t="s">
        <v>4647</v>
      </c>
      <c r="G480" s="221" t="s">
        <v>272</v>
      </c>
      <c r="H480" s="222">
        <v>145.76400000000001</v>
      </c>
      <c r="I480" s="223"/>
      <c r="J480" s="223"/>
      <c r="K480" s="224">
        <f>ROUND(P480*H480,2)</f>
        <v>0</v>
      </c>
      <c r="L480" s="220" t="s">
        <v>217</v>
      </c>
      <c r="M480" s="46"/>
      <c r="N480" s="225" t="s">
        <v>22</v>
      </c>
      <c r="O480" s="226" t="s">
        <v>46</v>
      </c>
      <c r="P480" s="227">
        <f>I480+J480</f>
        <v>0</v>
      </c>
      <c r="Q480" s="227">
        <f>ROUND(I480*H480,2)</f>
        <v>0</v>
      </c>
      <c r="R480" s="227">
        <f>ROUND(J480*H480,2)</f>
        <v>0</v>
      </c>
      <c r="S480" s="86"/>
      <c r="T480" s="228">
        <f>S480*H480</f>
        <v>0</v>
      </c>
      <c r="U480" s="228">
        <v>0.00020120000000000001</v>
      </c>
      <c r="V480" s="228">
        <f>U480*H480</f>
        <v>0.029327716800000004</v>
      </c>
      <c r="W480" s="228">
        <v>0</v>
      </c>
      <c r="X480" s="229">
        <f>W480*H480</f>
        <v>0</v>
      </c>
      <c r="Y480" s="40"/>
      <c r="Z480" s="40"/>
      <c r="AA480" s="40"/>
      <c r="AB480" s="40"/>
      <c r="AC480" s="40"/>
      <c r="AD480" s="40"/>
      <c r="AE480" s="40"/>
      <c r="AR480" s="230" t="s">
        <v>302</v>
      </c>
      <c r="AT480" s="230" t="s">
        <v>213</v>
      </c>
      <c r="AU480" s="230" t="s">
        <v>86</v>
      </c>
      <c r="AY480" s="19" t="s">
        <v>211</v>
      </c>
      <c r="BE480" s="231">
        <f>IF(O480="základní",K480,0)</f>
        <v>0</v>
      </c>
      <c r="BF480" s="231">
        <f>IF(O480="snížená",K480,0)</f>
        <v>0</v>
      </c>
      <c r="BG480" s="231">
        <f>IF(O480="zákl. přenesená",K480,0)</f>
        <v>0</v>
      </c>
      <c r="BH480" s="231">
        <f>IF(O480="sníž. přenesená",K480,0)</f>
        <v>0</v>
      </c>
      <c r="BI480" s="231">
        <f>IF(O480="nulová",K480,0)</f>
        <v>0</v>
      </c>
      <c r="BJ480" s="19" t="s">
        <v>84</v>
      </c>
      <c r="BK480" s="231">
        <f>ROUND(P480*H480,2)</f>
        <v>0</v>
      </c>
      <c r="BL480" s="19" t="s">
        <v>302</v>
      </c>
      <c r="BM480" s="230" t="s">
        <v>4648</v>
      </c>
    </row>
    <row r="481" s="2" customFormat="1">
      <c r="A481" s="40"/>
      <c r="B481" s="41"/>
      <c r="C481" s="42"/>
      <c r="D481" s="232" t="s">
        <v>220</v>
      </c>
      <c r="E481" s="42"/>
      <c r="F481" s="233" t="s">
        <v>4649</v>
      </c>
      <c r="G481" s="42"/>
      <c r="H481" s="42"/>
      <c r="I481" s="234"/>
      <c r="J481" s="234"/>
      <c r="K481" s="42"/>
      <c r="L481" s="42"/>
      <c r="M481" s="46"/>
      <c r="N481" s="235"/>
      <c r="O481" s="236"/>
      <c r="P481" s="86"/>
      <c r="Q481" s="86"/>
      <c r="R481" s="86"/>
      <c r="S481" s="86"/>
      <c r="T481" s="86"/>
      <c r="U481" s="86"/>
      <c r="V481" s="86"/>
      <c r="W481" s="86"/>
      <c r="X481" s="87"/>
      <c r="Y481" s="40"/>
      <c r="Z481" s="40"/>
      <c r="AA481" s="40"/>
      <c r="AB481" s="40"/>
      <c r="AC481" s="40"/>
      <c r="AD481" s="40"/>
      <c r="AE481" s="40"/>
      <c r="AT481" s="19" t="s">
        <v>220</v>
      </c>
      <c r="AU481" s="19" t="s">
        <v>86</v>
      </c>
    </row>
    <row r="482" s="2" customFormat="1">
      <c r="A482" s="40"/>
      <c r="B482" s="41"/>
      <c r="C482" s="218" t="s">
        <v>1259</v>
      </c>
      <c r="D482" s="218" t="s">
        <v>213</v>
      </c>
      <c r="E482" s="219" t="s">
        <v>4650</v>
      </c>
      <c r="F482" s="220" t="s">
        <v>4651</v>
      </c>
      <c r="G482" s="221" t="s">
        <v>272</v>
      </c>
      <c r="H482" s="222">
        <v>145.76400000000001</v>
      </c>
      <c r="I482" s="223"/>
      <c r="J482" s="223"/>
      <c r="K482" s="224">
        <f>ROUND(P482*H482,2)</f>
        <v>0</v>
      </c>
      <c r="L482" s="220" t="s">
        <v>217</v>
      </c>
      <c r="M482" s="46"/>
      <c r="N482" s="225" t="s">
        <v>22</v>
      </c>
      <c r="O482" s="226" t="s">
        <v>46</v>
      </c>
      <c r="P482" s="227">
        <f>I482+J482</f>
        <v>0</v>
      </c>
      <c r="Q482" s="227">
        <f>ROUND(I482*H482,2)</f>
        <v>0</v>
      </c>
      <c r="R482" s="227">
        <f>ROUND(J482*H482,2)</f>
        <v>0</v>
      </c>
      <c r="S482" s="86"/>
      <c r="T482" s="228">
        <f>S482*H482</f>
        <v>0</v>
      </c>
      <c r="U482" s="228">
        <v>0.00025839999999999999</v>
      </c>
      <c r="V482" s="228">
        <f>U482*H482</f>
        <v>0.037665417600000001</v>
      </c>
      <c r="W482" s="228">
        <v>0</v>
      </c>
      <c r="X482" s="229">
        <f>W482*H482</f>
        <v>0</v>
      </c>
      <c r="Y482" s="40"/>
      <c r="Z482" s="40"/>
      <c r="AA482" s="40"/>
      <c r="AB482" s="40"/>
      <c r="AC482" s="40"/>
      <c r="AD482" s="40"/>
      <c r="AE482" s="40"/>
      <c r="AR482" s="230" t="s">
        <v>302</v>
      </c>
      <c r="AT482" s="230" t="s">
        <v>213</v>
      </c>
      <c r="AU482" s="230" t="s">
        <v>86</v>
      </c>
      <c r="AY482" s="19" t="s">
        <v>211</v>
      </c>
      <c r="BE482" s="231">
        <f>IF(O482="základní",K482,0)</f>
        <v>0</v>
      </c>
      <c r="BF482" s="231">
        <f>IF(O482="snížená",K482,0)</f>
        <v>0</v>
      </c>
      <c r="BG482" s="231">
        <f>IF(O482="zákl. přenesená",K482,0)</f>
        <v>0</v>
      </c>
      <c r="BH482" s="231">
        <f>IF(O482="sníž. přenesená",K482,0)</f>
        <v>0</v>
      </c>
      <c r="BI482" s="231">
        <f>IF(O482="nulová",K482,0)</f>
        <v>0</v>
      </c>
      <c r="BJ482" s="19" t="s">
        <v>84</v>
      </c>
      <c r="BK482" s="231">
        <f>ROUND(P482*H482,2)</f>
        <v>0</v>
      </c>
      <c r="BL482" s="19" t="s">
        <v>302</v>
      </c>
      <c r="BM482" s="230" t="s">
        <v>4652</v>
      </c>
    </row>
    <row r="483" s="2" customFormat="1">
      <c r="A483" s="40"/>
      <c r="B483" s="41"/>
      <c r="C483" s="42"/>
      <c r="D483" s="232" t="s">
        <v>220</v>
      </c>
      <c r="E483" s="42"/>
      <c r="F483" s="233" t="s">
        <v>4653</v>
      </c>
      <c r="G483" s="42"/>
      <c r="H483" s="42"/>
      <c r="I483" s="234"/>
      <c r="J483" s="234"/>
      <c r="K483" s="42"/>
      <c r="L483" s="42"/>
      <c r="M483" s="46"/>
      <c r="N483" s="235"/>
      <c r="O483" s="236"/>
      <c r="P483" s="86"/>
      <c r="Q483" s="86"/>
      <c r="R483" s="86"/>
      <c r="S483" s="86"/>
      <c r="T483" s="86"/>
      <c r="U483" s="86"/>
      <c r="V483" s="86"/>
      <c r="W483" s="86"/>
      <c r="X483" s="87"/>
      <c r="Y483" s="40"/>
      <c r="Z483" s="40"/>
      <c r="AA483" s="40"/>
      <c r="AB483" s="40"/>
      <c r="AC483" s="40"/>
      <c r="AD483" s="40"/>
      <c r="AE483" s="40"/>
      <c r="AT483" s="19" t="s">
        <v>220</v>
      </c>
      <c r="AU483" s="19" t="s">
        <v>86</v>
      </c>
    </row>
    <row r="484" s="12" customFormat="1" ht="25.92" customHeight="1">
      <c r="A484" s="12"/>
      <c r="B484" s="201"/>
      <c r="C484" s="202"/>
      <c r="D484" s="203" t="s">
        <v>76</v>
      </c>
      <c r="E484" s="204" t="s">
        <v>624</v>
      </c>
      <c r="F484" s="204" t="s">
        <v>625</v>
      </c>
      <c r="G484" s="202"/>
      <c r="H484" s="202"/>
      <c r="I484" s="205"/>
      <c r="J484" s="205"/>
      <c r="K484" s="206">
        <f>BK484</f>
        <v>0</v>
      </c>
      <c r="L484" s="202"/>
      <c r="M484" s="207"/>
      <c r="N484" s="208"/>
      <c r="O484" s="209"/>
      <c r="P484" s="209"/>
      <c r="Q484" s="210">
        <f>SUM(Q485:Q494)</f>
        <v>0</v>
      </c>
      <c r="R484" s="210">
        <f>SUM(R485:R494)</f>
        <v>0</v>
      </c>
      <c r="S484" s="209"/>
      <c r="T484" s="211">
        <f>SUM(T485:T494)</f>
        <v>0</v>
      </c>
      <c r="U484" s="209"/>
      <c r="V484" s="211">
        <f>SUM(V485:V494)</f>
        <v>0</v>
      </c>
      <c r="W484" s="209"/>
      <c r="X484" s="212">
        <f>SUM(X485:X494)</f>
        <v>0</v>
      </c>
      <c r="Y484" s="12"/>
      <c r="Z484" s="12"/>
      <c r="AA484" s="12"/>
      <c r="AB484" s="12"/>
      <c r="AC484" s="12"/>
      <c r="AD484" s="12"/>
      <c r="AE484" s="12"/>
      <c r="AR484" s="213" t="s">
        <v>218</v>
      </c>
      <c r="AT484" s="214" t="s">
        <v>76</v>
      </c>
      <c r="AU484" s="214" t="s">
        <v>77</v>
      </c>
      <c r="AY484" s="213" t="s">
        <v>211</v>
      </c>
      <c r="BK484" s="215">
        <f>SUM(BK485:BK494)</f>
        <v>0</v>
      </c>
    </row>
    <row r="485" s="2" customFormat="1" ht="24.15" customHeight="1">
      <c r="A485" s="40"/>
      <c r="B485" s="41"/>
      <c r="C485" s="218" t="s">
        <v>1266</v>
      </c>
      <c r="D485" s="218" t="s">
        <v>213</v>
      </c>
      <c r="E485" s="219" t="s">
        <v>627</v>
      </c>
      <c r="F485" s="220" t="s">
        <v>628</v>
      </c>
      <c r="G485" s="221" t="s">
        <v>629</v>
      </c>
      <c r="H485" s="222">
        <v>20</v>
      </c>
      <c r="I485" s="223"/>
      <c r="J485" s="223"/>
      <c r="K485" s="224">
        <f>ROUND(P485*H485,2)</f>
        <v>0</v>
      </c>
      <c r="L485" s="220" t="s">
        <v>217</v>
      </c>
      <c r="M485" s="46"/>
      <c r="N485" s="225" t="s">
        <v>22</v>
      </c>
      <c r="O485" s="226" t="s">
        <v>46</v>
      </c>
      <c r="P485" s="227">
        <f>I485+J485</f>
        <v>0</v>
      </c>
      <c r="Q485" s="227">
        <f>ROUND(I485*H485,2)</f>
        <v>0</v>
      </c>
      <c r="R485" s="227">
        <f>ROUND(J485*H485,2)</f>
        <v>0</v>
      </c>
      <c r="S485" s="86"/>
      <c r="T485" s="228">
        <f>S485*H485</f>
        <v>0</v>
      </c>
      <c r="U485" s="228">
        <v>0</v>
      </c>
      <c r="V485" s="228">
        <f>U485*H485</f>
        <v>0</v>
      </c>
      <c r="W485" s="228">
        <v>0</v>
      </c>
      <c r="X485" s="229">
        <f>W485*H485</f>
        <v>0</v>
      </c>
      <c r="Y485" s="40"/>
      <c r="Z485" s="40"/>
      <c r="AA485" s="40"/>
      <c r="AB485" s="40"/>
      <c r="AC485" s="40"/>
      <c r="AD485" s="40"/>
      <c r="AE485" s="40"/>
      <c r="AR485" s="230" t="s">
        <v>630</v>
      </c>
      <c r="AT485" s="230" t="s">
        <v>213</v>
      </c>
      <c r="AU485" s="230" t="s">
        <v>84</v>
      </c>
      <c r="AY485" s="19" t="s">
        <v>211</v>
      </c>
      <c r="BE485" s="231">
        <f>IF(O485="základní",K485,0)</f>
        <v>0</v>
      </c>
      <c r="BF485" s="231">
        <f>IF(O485="snížená",K485,0)</f>
        <v>0</v>
      </c>
      <c r="BG485" s="231">
        <f>IF(O485="zákl. přenesená",K485,0)</f>
        <v>0</v>
      </c>
      <c r="BH485" s="231">
        <f>IF(O485="sníž. přenesená",K485,0)</f>
        <v>0</v>
      </c>
      <c r="BI485" s="231">
        <f>IF(O485="nulová",K485,0)</f>
        <v>0</v>
      </c>
      <c r="BJ485" s="19" t="s">
        <v>84</v>
      </c>
      <c r="BK485" s="231">
        <f>ROUND(P485*H485,2)</f>
        <v>0</v>
      </c>
      <c r="BL485" s="19" t="s">
        <v>630</v>
      </c>
      <c r="BM485" s="230" t="s">
        <v>4654</v>
      </c>
    </row>
    <row r="486" s="2" customFormat="1">
      <c r="A486" s="40"/>
      <c r="B486" s="41"/>
      <c r="C486" s="42"/>
      <c r="D486" s="232" t="s">
        <v>220</v>
      </c>
      <c r="E486" s="42"/>
      <c r="F486" s="233" t="s">
        <v>632</v>
      </c>
      <c r="G486" s="42"/>
      <c r="H486" s="42"/>
      <c r="I486" s="234"/>
      <c r="J486" s="234"/>
      <c r="K486" s="42"/>
      <c r="L486" s="42"/>
      <c r="M486" s="46"/>
      <c r="N486" s="235"/>
      <c r="O486" s="236"/>
      <c r="P486" s="86"/>
      <c r="Q486" s="86"/>
      <c r="R486" s="86"/>
      <c r="S486" s="86"/>
      <c r="T486" s="86"/>
      <c r="U486" s="86"/>
      <c r="V486" s="86"/>
      <c r="W486" s="86"/>
      <c r="X486" s="87"/>
      <c r="Y486" s="40"/>
      <c r="Z486" s="40"/>
      <c r="AA486" s="40"/>
      <c r="AB486" s="40"/>
      <c r="AC486" s="40"/>
      <c r="AD486" s="40"/>
      <c r="AE486" s="40"/>
      <c r="AT486" s="19" t="s">
        <v>220</v>
      </c>
      <c r="AU486" s="19" t="s">
        <v>84</v>
      </c>
    </row>
    <row r="487" s="13" customFormat="1">
      <c r="A487" s="13"/>
      <c r="B487" s="237"/>
      <c r="C487" s="238"/>
      <c r="D487" s="232" t="s">
        <v>222</v>
      </c>
      <c r="E487" s="239" t="s">
        <v>22</v>
      </c>
      <c r="F487" s="240" t="s">
        <v>4655</v>
      </c>
      <c r="G487" s="238"/>
      <c r="H487" s="241">
        <v>4</v>
      </c>
      <c r="I487" s="242"/>
      <c r="J487" s="242"/>
      <c r="K487" s="238"/>
      <c r="L487" s="238"/>
      <c r="M487" s="243"/>
      <c r="N487" s="244"/>
      <c r="O487" s="245"/>
      <c r="P487" s="245"/>
      <c r="Q487" s="245"/>
      <c r="R487" s="245"/>
      <c r="S487" s="245"/>
      <c r="T487" s="245"/>
      <c r="U487" s="245"/>
      <c r="V487" s="245"/>
      <c r="W487" s="245"/>
      <c r="X487" s="246"/>
      <c r="Y487" s="13"/>
      <c r="Z487" s="13"/>
      <c r="AA487" s="13"/>
      <c r="AB487" s="13"/>
      <c r="AC487" s="13"/>
      <c r="AD487" s="13"/>
      <c r="AE487" s="13"/>
      <c r="AT487" s="247" t="s">
        <v>222</v>
      </c>
      <c r="AU487" s="247" t="s">
        <v>84</v>
      </c>
      <c r="AV487" s="13" t="s">
        <v>86</v>
      </c>
      <c r="AW487" s="13" t="s">
        <v>5</v>
      </c>
      <c r="AX487" s="13" t="s">
        <v>77</v>
      </c>
      <c r="AY487" s="247" t="s">
        <v>211</v>
      </c>
    </row>
    <row r="488" s="13" customFormat="1">
      <c r="A488" s="13"/>
      <c r="B488" s="237"/>
      <c r="C488" s="238"/>
      <c r="D488" s="232" t="s">
        <v>222</v>
      </c>
      <c r="E488" s="239" t="s">
        <v>22</v>
      </c>
      <c r="F488" s="240" t="s">
        <v>4656</v>
      </c>
      <c r="G488" s="238"/>
      <c r="H488" s="241">
        <v>16</v>
      </c>
      <c r="I488" s="242"/>
      <c r="J488" s="242"/>
      <c r="K488" s="238"/>
      <c r="L488" s="238"/>
      <c r="M488" s="243"/>
      <c r="N488" s="244"/>
      <c r="O488" s="245"/>
      <c r="P488" s="245"/>
      <c r="Q488" s="245"/>
      <c r="R488" s="245"/>
      <c r="S488" s="245"/>
      <c r="T488" s="245"/>
      <c r="U488" s="245"/>
      <c r="V488" s="245"/>
      <c r="W488" s="245"/>
      <c r="X488" s="246"/>
      <c r="Y488" s="13"/>
      <c r="Z488" s="13"/>
      <c r="AA488" s="13"/>
      <c r="AB488" s="13"/>
      <c r="AC488" s="13"/>
      <c r="AD488" s="13"/>
      <c r="AE488" s="13"/>
      <c r="AT488" s="247" t="s">
        <v>222</v>
      </c>
      <c r="AU488" s="247" t="s">
        <v>84</v>
      </c>
      <c r="AV488" s="13" t="s">
        <v>86</v>
      </c>
      <c r="AW488" s="13" t="s">
        <v>5</v>
      </c>
      <c r="AX488" s="13" t="s">
        <v>77</v>
      </c>
      <c r="AY488" s="247" t="s">
        <v>211</v>
      </c>
    </row>
    <row r="489" s="14" customFormat="1">
      <c r="A489" s="14"/>
      <c r="B489" s="248"/>
      <c r="C489" s="249"/>
      <c r="D489" s="232" t="s">
        <v>222</v>
      </c>
      <c r="E489" s="250" t="s">
        <v>22</v>
      </c>
      <c r="F489" s="251" t="s">
        <v>331</v>
      </c>
      <c r="G489" s="249"/>
      <c r="H489" s="252">
        <v>20</v>
      </c>
      <c r="I489" s="253"/>
      <c r="J489" s="253"/>
      <c r="K489" s="249"/>
      <c r="L489" s="249"/>
      <c r="M489" s="254"/>
      <c r="N489" s="255"/>
      <c r="O489" s="256"/>
      <c r="P489" s="256"/>
      <c r="Q489" s="256"/>
      <c r="R489" s="256"/>
      <c r="S489" s="256"/>
      <c r="T489" s="256"/>
      <c r="U489" s="256"/>
      <c r="V489" s="256"/>
      <c r="W489" s="256"/>
      <c r="X489" s="257"/>
      <c r="Y489" s="14"/>
      <c r="Z489" s="14"/>
      <c r="AA489" s="14"/>
      <c r="AB489" s="14"/>
      <c r="AC489" s="14"/>
      <c r="AD489" s="14"/>
      <c r="AE489" s="14"/>
      <c r="AT489" s="258" t="s">
        <v>222</v>
      </c>
      <c r="AU489" s="258" t="s">
        <v>84</v>
      </c>
      <c r="AV489" s="14" t="s">
        <v>218</v>
      </c>
      <c r="AW489" s="14" t="s">
        <v>5</v>
      </c>
      <c r="AX489" s="14" t="s">
        <v>84</v>
      </c>
      <c r="AY489" s="258" t="s">
        <v>211</v>
      </c>
    </row>
    <row r="490" s="2" customFormat="1" ht="24.15" customHeight="1">
      <c r="A490" s="40"/>
      <c r="B490" s="41"/>
      <c r="C490" s="218" t="s">
        <v>1274</v>
      </c>
      <c r="D490" s="218" t="s">
        <v>213</v>
      </c>
      <c r="E490" s="219" t="s">
        <v>635</v>
      </c>
      <c r="F490" s="220" t="s">
        <v>636</v>
      </c>
      <c r="G490" s="221" t="s">
        <v>629</v>
      </c>
      <c r="H490" s="222">
        <v>24</v>
      </c>
      <c r="I490" s="223"/>
      <c r="J490" s="223"/>
      <c r="K490" s="224">
        <f>ROUND(P490*H490,2)</f>
        <v>0</v>
      </c>
      <c r="L490" s="220" t="s">
        <v>217</v>
      </c>
      <c r="M490" s="46"/>
      <c r="N490" s="225" t="s">
        <v>22</v>
      </c>
      <c r="O490" s="226" t="s">
        <v>46</v>
      </c>
      <c r="P490" s="227">
        <f>I490+J490</f>
        <v>0</v>
      </c>
      <c r="Q490" s="227">
        <f>ROUND(I490*H490,2)</f>
        <v>0</v>
      </c>
      <c r="R490" s="227">
        <f>ROUND(J490*H490,2)</f>
        <v>0</v>
      </c>
      <c r="S490" s="86"/>
      <c r="T490" s="228">
        <f>S490*H490</f>
        <v>0</v>
      </c>
      <c r="U490" s="228">
        <v>0</v>
      </c>
      <c r="V490" s="228">
        <f>U490*H490</f>
        <v>0</v>
      </c>
      <c r="W490" s="228">
        <v>0</v>
      </c>
      <c r="X490" s="229">
        <f>W490*H490</f>
        <v>0</v>
      </c>
      <c r="Y490" s="40"/>
      <c r="Z490" s="40"/>
      <c r="AA490" s="40"/>
      <c r="AB490" s="40"/>
      <c r="AC490" s="40"/>
      <c r="AD490" s="40"/>
      <c r="AE490" s="40"/>
      <c r="AR490" s="230" t="s">
        <v>630</v>
      </c>
      <c r="AT490" s="230" t="s">
        <v>213</v>
      </c>
      <c r="AU490" s="230" t="s">
        <v>84</v>
      </c>
      <c r="AY490" s="19" t="s">
        <v>211</v>
      </c>
      <c r="BE490" s="231">
        <f>IF(O490="základní",K490,0)</f>
        <v>0</v>
      </c>
      <c r="BF490" s="231">
        <f>IF(O490="snížená",K490,0)</f>
        <v>0</v>
      </c>
      <c r="BG490" s="231">
        <f>IF(O490="zákl. přenesená",K490,0)</f>
        <v>0</v>
      </c>
      <c r="BH490" s="231">
        <f>IF(O490="sníž. přenesená",K490,0)</f>
        <v>0</v>
      </c>
      <c r="BI490" s="231">
        <f>IF(O490="nulová",K490,0)</f>
        <v>0</v>
      </c>
      <c r="BJ490" s="19" t="s">
        <v>84</v>
      </c>
      <c r="BK490" s="231">
        <f>ROUND(P490*H490,2)</f>
        <v>0</v>
      </c>
      <c r="BL490" s="19" t="s">
        <v>630</v>
      </c>
      <c r="BM490" s="230" t="s">
        <v>4657</v>
      </c>
    </row>
    <row r="491" s="2" customFormat="1">
      <c r="A491" s="40"/>
      <c r="B491" s="41"/>
      <c r="C491" s="42"/>
      <c r="D491" s="232" t="s">
        <v>220</v>
      </c>
      <c r="E491" s="42"/>
      <c r="F491" s="233" t="s">
        <v>638</v>
      </c>
      <c r="G491" s="42"/>
      <c r="H491" s="42"/>
      <c r="I491" s="234"/>
      <c r="J491" s="234"/>
      <c r="K491" s="42"/>
      <c r="L491" s="42"/>
      <c r="M491" s="46"/>
      <c r="N491" s="235"/>
      <c r="O491" s="236"/>
      <c r="P491" s="86"/>
      <c r="Q491" s="86"/>
      <c r="R491" s="86"/>
      <c r="S491" s="86"/>
      <c r="T491" s="86"/>
      <c r="U491" s="86"/>
      <c r="V491" s="86"/>
      <c r="W491" s="86"/>
      <c r="X491" s="87"/>
      <c r="Y491" s="40"/>
      <c r="Z491" s="40"/>
      <c r="AA491" s="40"/>
      <c r="AB491" s="40"/>
      <c r="AC491" s="40"/>
      <c r="AD491" s="40"/>
      <c r="AE491" s="40"/>
      <c r="AT491" s="19" t="s">
        <v>220</v>
      </c>
      <c r="AU491" s="19" t="s">
        <v>84</v>
      </c>
    </row>
    <row r="492" s="13" customFormat="1">
      <c r="A492" s="13"/>
      <c r="B492" s="237"/>
      <c r="C492" s="238"/>
      <c r="D492" s="232" t="s">
        <v>222</v>
      </c>
      <c r="E492" s="239" t="s">
        <v>22</v>
      </c>
      <c r="F492" s="240" t="s">
        <v>4658</v>
      </c>
      <c r="G492" s="238"/>
      <c r="H492" s="241">
        <v>8</v>
      </c>
      <c r="I492" s="242"/>
      <c r="J492" s="242"/>
      <c r="K492" s="238"/>
      <c r="L492" s="238"/>
      <c r="M492" s="243"/>
      <c r="N492" s="244"/>
      <c r="O492" s="245"/>
      <c r="P492" s="245"/>
      <c r="Q492" s="245"/>
      <c r="R492" s="245"/>
      <c r="S492" s="245"/>
      <c r="T492" s="245"/>
      <c r="U492" s="245"/>
      <c r="V492" s="245"/>
      <c r="W492" s="245"/>
      <c r="X492" s="246"/>
      <c r="Y492" s="13"/>
      <c r="Z492" s="13"/>
      <c r="AA492" s="13"/>
      <c r="AB492" s="13"/>
      <c r="AC492" s="13"/>
      <c r="AD492" s="13"/>
      <c r="AE492" s="13"/>
      <c r="AT492" s="247" t="s">
        <v>222</v>
      </c>
      <c r="AU492" s="247" t="s">
        <v>84</v>
      </c>
      <c r="AV492" s="13" t="s">
        <v>86</v>
      </c>
      <c r="AW492" s="13" t="s">
        <v>5</v>
      </c>
      <c r="AX492" s="13" t="s">
        <v>77</v>
      </c>
      <c r="AY492" s="247" t="s">
        <v>211</v>
      </c>
    </row>
    <row r="493" s="13" customFormat="1">
      <c r="A493" s="13"/>
      <c r="B493" s="237"/>
      <c r="C493" s="238"/>
      <c r="D493" s="232" t="s">
        <v>222</v>
      </c>
      <c r="E493" s="239" t="s">
        <v>22</v>
      </c>
      <c r="F493" s="240" t="s">
        <v>4656</v>
      </c>
      <c r="G493" s="238"/>
      <c r="H493" s="241">
        <v>16</v>
      </c>
      <c r="I493" s="242"/>
      <c r="J493" s="242"/>
      <c r="K493" s="238"/>
      <c r="L493" s="238"/>
      <c r="M493" s="243"/>
      <c r="N493" s="244"/>
      <c r="O493" s="245"/>
      <c r="P493" s="245"/>
      <c r="Q493" s="245"/>
      <c r="R493" s="245"/>
      <c r="S493" s="245"/>
      <c r="T493" s="245"/>
      <c r="U493" s="245"/>
      <c r="V493" s="245"/>
      <c r="W493" s="245"/>
      <c r="X493" s="246"/>
      <c r="Y493" s="13"/>
      <c r="Z493" s="13"/>
      <c r="AA493" s="13"/>
      <c r="AB493" s="13"/>
      <c r="AC493" s="13"/>
      <c r="AD493" s="13"/>
      <c r="AE493" s="13"/>
      <c r="AT493" s="247" t="s">
        <v>222</v>
      </c>
      <c r="AU493" s="247" t="s">
        <v>84</v>
      </c>
      <c r="AV493" s="13" t="s">
        <v>86</v>
      </c>
      <c r="AW493" s="13" t="s">
        <v>5</v>
      </c>
      <c r="AX493" s="13" t="s">
        <v>77</v>
      </c>
      <c r="AY493" s="247" t="s">
        <v>211</v>
      </c>
    </row>
    <row r="494" s="14" customFormat="1">
      <c r="A494" s="14"/>
      <c r="B494" s="248"/>
      <c r="C494" s="249"/>
      <c r="D494" s="232" t="s">
        <v>222</v>
      </c>
      <c r="E494" s="250" t="s">
        <v>22</v>
      </c>
      <c r="F494" s="251" t="s">
        <v>331</v>
      </c>
      <c r="G494" s="249"/>
      <c r="H494" s="252">
        <v>24</v>
      </c>
      <c r="I494" s="253"/>
      <c r="J494" s="253"/>
      <c r="K494" s="249"/>
      <c r="L494" s="249"/>
      <c r="M494" s="254"/>
      <c r="N494" s="302"/>
      <c r="O494" s="303"/>
      <c r="P494" s="303"/>
      <c r="Q494" s="303"/>
      <c r="R494" s="303"/>
      <c r="S494" s="303"/>
      <c r="T494" s="303"/>
      <c r="U494" s="303"/>
      <c r="V494" s="303"/>
      <c r="W494" s="303"/>
      <c r="X494" s="304"/>
      <c r="Y494" s="14"/>
      <c r="Z494" s="14"/>
      <c r="AA494" s="14"/>
      <c r="AB494" s="14"/>
      <c r="AC494" s="14"/>
      <c r="AD494" s="14"/>
      <c r="AE494" s="14"/>
      <c r="AT494" s="258" t="s">
        <v>222</v>
      </c>
      <c r="AU494" s="258" t="s">
        <v>84</v>
      </c>
      <c r="AV494" s="14" t="s">
        <v>218</v>
      </c>
      <c r="AW494" s="14" t="s">
        <v>5</v>
      </c>
      <c r="AX494" s="14" t="s">
        <v>84</v>
      </c>
      <c r="AY494" s="258" t="s">
        <v>211</v>
      </c>
    </row>
    <row r="495" s="2" customFormat="1" ht="6.96" customHeight="1">
      <c r="A495" s="40"/>
      <c r="B495" s="61"/>
      <c r="C495" s="62"/>
      <c r="D495" s="62"/>
      <c r="E495" s="62"/>
      <c r="F495" s="62"/>
      <c r="G495" s="62"/>
      <c r="H495" s="62"/>
      <c r="I495" s="62"/>
      <c r="J495" s="62"/>
      <c r="K495" s="62"/>
      <c r="L495" s="62"/>
      <c r="M495" s="46"/>
      <c r="N495" s="40"/>
      <c r="P495" s="40"/>
      <c r="Q495" s="40"/>
      <c r="R495" s="40"/>
      <c r="S495" s="40"/>
      <c r="T495" s="40"/>
      <c r="U495" s="40"/>
      <c r="V495" s="40"/>
      <c r="W495" s="40"/>
      <c r="X495" s="40"/>
      <c r="Y495" s="40"/>
      <c r="Z495" s="40"/>
      <c r="AA495" s="40"/>
      <c r="AB495" s="40"/>
      <c r="AC495" s="40"/>
      <c r="AD495" s="40"/>
      <c r="AE495" s="40"/>
    </row>
  </sheetData>
  <sheetProtection sheet="1" autoFilter="0" formatColumns="0" formatRows="0" objects="1" scenarios="1" spinCount="100000" saltValue="KeoP8YdLRS4+nw18vONJ9VTdsqZAvFzfoh3VsL1uLUEpZvcOhjghl4FbjgH6nqMZjbdLt6UmqiFxI6P2uQO+oQ==" hashValue="7WnJ17RepidXgZJ/zsqDDQbXnLXtHp6RD5zshBtSlwfElMW7omWmh2Cf6EbTMbKhyL57nXOhJndyjrLxPj9mPw==" algorithmName="SHA-512" password="CC35"/>
  <autoFilter ref="C102:L494"/>
  <mergeCells count="12">
    <mergeCell ref="E7:H7"/>
    <mergeCell ref="E9:H9"/>
    <mergeCell ref="E11:H11"/>
    <mergeCell ref="E20:H20"/>
    <mergeCell ref="E29:H29"/>
    <mergeCell ref="E52:H52"/>
    <mergeCell ref="E54:H54"/>
    <mergeCell ref="E56:H56"/>
    <mergeCell ref="E91:H91"/>
    <mergeCell ref="E93:H93"/>
    <mergeCell ref="E95:H95"/>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147</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4291</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4659</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ROUND(K103,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ROUND((SUM(BE103:BE508)),  2)</f>
        <v>0</v>
      </c>
      <c r="G37" s="40"/>
      <c r="H37" s="40"/>
      <c r="I37" s="161">
        <v>0.20999999999999999</v>
      </c>
      <c r="J37" s="40"/>
      <c r="K37" s="156">
        <f>ROUND(((SUM(BE103:BE508))*I37),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ROUND((SUM(BF103:BF508)),  2)</f>
        <v>0</v>
      </c>
      <c r="G38" s="40"/>
      <c r="H38" s="40"/>
      <c r="I38" s="161">
        <v>0.14999999999999999</v>
      </c>
      <c r="J38" s="40"/>
      <c r="K38" s="156">
        <f>ROUND(((SUM(BF103:BF508))*I38),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ROUND((SUM(BG103:BG508)),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ROUND((SUM(BH103:BH508)),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ROUND((SUM(BI103:BI508)),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4291</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02 - stavební část 3.NP</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Q103</f>
        <v>0</v>
      </c>
      <c r="J65" s="104">
        <f>R103</f>
        <v>0</v>
      </c>
      <c r="K65" s="104">
        <f>K103</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Q104</f>
        <v>0</v>
      </c>
      <c r="J66" s="182">
        <f>R104</f>
        <v>0</v>
      </c>
      <c r="K66" s="182">
        <f>K104</f>
        <v>0</v>
      </c>
      <c r="L66" s="179"/>
      <c r="M66" s="183"/>
      <c r="S66" s="9"/>
      <c r="T66" s="9"/>
      <c r="U66" s="9"/>
      <c r="V66" s="9"/>
      <c r="W66" s="9"/>
      <c r="X66" s="9"/>
      <c r="Y66" s="9"/>
      <c r="Z66" s="9"/>
      <c r="AA66" s="9"/>
      <c r="AB66" s="9"/>
      <c r="AC66" s="9"/>
      <c r="AD66" s="9"/>
      <c r="AE66" s="9"/>
    </row>
    <row r="67" s="10" customFormat="1" ht="19.92" customHeight="1">
      <c r="A67" s="10"/>
      <c r="B67" s="184"/>
      <c r="C67" s="129"/>
      <c r="D67" s="185" t="s">
        <v>179</v>
      </c>
      <c r="E67" s="186"/>
      <c r="F67" s="186"/>
      <c r="G67" s="186"/>
      <c r="H67" s="186"/>
      <c r="I67" s="187">
        <f>Q105</f>
        <v>0</v>
      </c>
      <c r="J67" s="187">
        <f>R105</f>
        <v>0</v>
      </c>
      <c r="K67" s="187">
        <f>K105</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181</v>
      </c>
      <c r="E68" s="186"/>
      <c r="F68" s="186"/>
      <c r="G68" s="186"/>
      <c r="H68" s="186"/>
      <c r="I68" s="187">
        <f>Q119</f>
        <v>0</v>
      </c>
      <c r="J68" s="187">
        <f>R119</f>
        <v>0</v>
      </c>
      <c r="K68" s="187">
        <f>K119</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182</v>
      </c>
      <c r="E69" s="186"/>
      <c r="F69" s="186"/>
      <c r="G69" s="186"/>
      <c r="H69" s="186"/>
      <c r="I69" s="187">
        <f>Q215</f>
        <v>0</v>
      </c>
      <c r="J69" s="187">
        <f>R215</f>
        <v>0</v>
      </c>
      <c r="K69" s="187">
        <f>K215</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183</v>
      </c>
      <c r="E70" s="186"/>
      <c r="F70" s="186"/>
      <c r="G70" s="186"/>
      <c r="H70" s="186"/>
      <c r="I70" s="187">
        <f>Q277</f>
        <v>0</v>
      </c>
      <c r="J70" s="187">
        <f>R277</f>
        <v>0</v>
      </c>
      <c r="K70" s="187">
        <f>K277</f>
        <v>0</v>
      </c>
      <c r="L70" s="129"/>
      <c r="M70" s="188"/>
      <c r="S70" s="10"/>
      <c r="T70" s="10"/>
      <c r="U70" s="10"/>
      <c r="V70" s="10"/>
      <c r="W70" s="10"/>
      <c r="X70" s="10"/>
      <c r="Y70" s="10"/>
      <c r="Z70" s="10"/>
      <c r="AA70" s="10"/>
      <c r="AB70" s="10"/>
      <c r="AC70" s="10"/>
      <c r="AD70" s="10"/>
      <c r="AE70" s="10"/>
    </row>
    <row r="71" s="10" customFormat="1" ht="19.92" customHeight="1">
      <c r="A71" s="10"/>
      <c r="B71" s="184"/>
      <c r="C71" s="129"/>
      <c r="D71" s="185" t="s">
        <v>184</v>
      </c>
      <c r="E71" s="186"/>
      <c r="F71" s="186"/>
      <c r="G71" s="186"/>
      <c r="H71" s="186"/>
      <c r="I71" s="187">
        <f>Q299</f>
        <v>0</v>
      </c>
      <c r="J71" s="187">
        <f>R299</f>
        <v>0</v>
      </c>
      <c r="K71" s="187">
        <f>K299</f>
        <v>0</v>
      </c>
      <c r="L71" s="129"/>
      <c r="M71" s="188"/>
      <c r="S71" s="10"/>
      <c r="T71" s="10"/>
      <c r="U71" s="10"/>
      <c r="V71" s="10"/>
      <c r="W71" s="10"/>
      <c r="X71" s="10"/>
      <c r="Y71" s="10"/>
      <c r="Z71" s="10"/>
      <c r="AA71" s="10"/>
      <c r="AB71" s="10"/>
      <c r="AC71" s="10"/>
      <c r="AD71" s="10"/>
      <c r="AE71" s="10"/>
    </row>
    <row r="72" s="9" customFormat="1" ht="24.96" customHeight="1">
      <c r="A72" s="9"/>
      <c r="B72" s="178"/>
      <c r="C72" s="179"/>
      <c r="D72" s="180" t="s">
        <v>185</v>
      </c>
      <c r="E72" s="181"/>
      <c r="F72" s="181"/>
      <c r="G72" s="181"/>
      <c r="H72" s="181"/>
      <c r="I72" s="182">
        <f>Q302</f>
        <v>0</v>
      </c>
      <c r="J72" s="182">
        <f>R302</f>
        <v>0</v>
      </c>
      <c r="K72" s="182">
        <f>K302</f>
        <v>0</v>
      </c>
      <c r="L72" s="179"/>
      <c r="M72" s="183"/>
      <c r="S72" s="9"/>
      <c r="T72" s="9"/>
      <c r="U72" s="9"/>
      <c r="V72" s="9"/>
      <c r="W72" s="9"/>
      <c r="X72" s="9"/>
      <c r="Y72" s="9"/>
      <c r="Z72" s="9"/>
      <c r="AA72" s="9"/>
      <c r="AB72" s="9"/>
      <c r="AC72" s="9"/>
      <c r="AD72" s="9"/>
      <c r="AE72" s="9"/>
    </row>
    <row r="73" s="10" customFormat="1" ht="19.92" customHeight="1">
      <c r="A73" s="10"/>
      <c r="B73" s="184"/>
      <c r="C73" s="129"/>
      <c r="D73" s="185" t="s">
        <v>3242</v>
      </c>
      <c r="E73" s="186"/>
      <c r="F73" s="186"/>
      <c r="G73" s="186"/>
      <c r="H73" s="186"/>
      <c r="I73" s="187">
        <f>Q303</f>
        <v>0</v>
      </c>
      <c r="J73" s="187">
        <f>R303</f>
        <v>0</v>
      </c>
      <c r="K73" s="187">
        <f>K303</f>
        <v>0</v>
      </c>
      <c r="L73" s="129"/>
      <c r="M73" s="188"/>
      <c r="S73" s="10"/>
      <c r="T73" s="10"/>
      <c r="U73" s="10"/>
      <c r="V73" s="10"/>
      <c r="W73" s="10"/>
      <c r="X73" s="10"/>
      <c r="Y73" s="10"/>
      <c r="Z73" s="10"/>
      <c r="AA73" s="10"/>
      <c r="AB73" s="10"/>
      <c r="AC73" s="10"/>
      <c r="AD73" s="10"/>
      <c r="AE73" s="10"/>
    </row>
    <row r="74" s="10" customFormat="1" ht="19.92" customHeight="1">
      <c r="A74" s="10"/>
      <c r="B74" s="184"/>
      <c r="C74" s="129"/>
      <c r="D74" s="185" t="s">
        <v>758</v>
      </c>
      <c r="E74" s="186"/>
      <c r="F74" s="186"/>
      <c r="G74" s="186"/>
      <c r="H74" s="186"/>
      <c r="I74" s="187">
        <f>Q329</f>
        <v>0</v>
      </c>
      <c r="J74" s="187">
        <f>R329</f>
        <v>0</v>
      </c>
      <c r="K74" s="187">
        <f>K329</f>
        <v>0</v>
      </c>
      <c r="L74" s="129"/>
      <c r="M74" s="188"/>
      <c r="S74" s="10"/>
      <c r="T74" s="10"/>
      <c r="U74" s="10"/>
      <c r="V74" s="10"/>
      <c r="W74" s="10"/>
      <c r="X74" s="10"/>
      <c r="Y74" s="10"/>
      <c r="Z74" s="10"/>
      <c r="AA74" s="10"/>
      <c r="AB74" s="10"/>
      <c r="AC74" s="10"/>
      <c r="AD74" s="10"/>
      <c r="AE74" s="10"/>
    </row>
    <row r="75" s="10" customFormat="1" ht="19.92" customHeight="1">
      <c r="A75" s="10"/>
      <c r="B75" s="184"/>
      <c r="C75" s="129"/>
      <c r="D75" s="185" t="s">
        <v>188</v>
      </c>
      <c r="E75" s="186"/>
      <c r="F75" s="186"/>
      <c r="G75" s="186"/>
      <c r="H75" s="186"/>
      <c r="I75" s="187">
        <f>Q351</f>
        <v>0</v>
      </c>
      <c r="J75" s="187">
        <f>R351</f>
        <v>0</v>
      </c>
      <c r="K75" s="187">
        <f>K351</f>
        <v>0</v>
      </c>
      <c r="L75" s="129"/>
      <c r="M75" s="188"/>
      <c r="S75" s="10"/>
      <c r="T75" s="10"/>
      <c r="U75" s="10"/>
      <c r="V75" s="10"/>
      <c r="W75" s="10"/>
      <c r="X75" s="10"/>
      <c r="Y75" s="10"/>
      <c r="Z75" s="10"/>
      <c r="AA75" s="10"/>
      <c r="AB75" s="10"/>
      <c r="AC75" s="10"/>
      <c r="AD75" s="10"/>
      <c r="AE75" s="10"/>
    </row>
    <row r="76" s="10" customFormat="1" ht="19.92" customHeight="1">
      <c r="A76" s="10"/>
      <c r="B76" s="184"/>
      <c r="C76" s="129"/>
      <c r="D76" s="185" t="s">
        <v>189</v>
      </c>
      <c r="E76" s="186"/>
      <c r="F76" s="186"/>
      <c r="G76" s="186"/>
      <c r="H76" s="186"/>
      <c r="I76" s="187">
        <f>Q368</f>
        <v>0</v>
      </c>
      <c r="J76" s="187">
        <f>R368</f>
        <v>0</v>
      </c>
      <c r="K76" s="187">
        <f>K368</f>
        <v>0</v>
      </c>
      <c r="L76" s="129"/>
      <c r="M76" s="188"/>
      <c r="S76" s="10"/>
      <c r="T76" s="10"/>
      <c r="U76" s="10"/>
      <c r="V76" s="10"/>
      <c r="W76" s="10"/>
      <c r="X76" s="10"/>
      <c r="Y76" s="10"/>
      <c r="Z76" s="10"/>
      <c r="AA76" s="10"/>
      <c r="AB76" s="10"/>
      <c r="AC76" s="10"/>
      <c r="AD76" s="10"/>
      <c r="AE76" s="10"/>
    </row>
    <row r="77" s="10" customFormat="1" ht="19.92" customHeight="1">
      <c r="A77" s="10"/>
      <c r="B77" s="184"/>
      <c r="C77" s="129"/>
      <c r="D77" s="185" t="s">
        <v>190</v>
      </c>
      <c r="E77" s="186"/>
      <c r="F77" s="186"/>
      <c r="G77" s="186"/>
      <c r="H77" s="186"/>
      <c r="I77" s="187">
        <f>Q431</f>
        <v>0</v>
      </c>
      <c r="J77" s="187">
        <f>R431</f>
        <v>0</v>
      </c>
      <c r="K77" s="187">
        <f>K431</f>
        <v>0</v>
      </c>
      <c r="L77" s="129"/>
      <c r="M77" s="188"/>
      <c r="S77" s="10"/>
      <c r="T77" s="10"/>
      <c r="U77" s="10"/>
      <c r="V77" s="10"/>
      <c r="W77" s="10"/>
      <c r="X77" s="10"/>
      <c r="Y77" s="10"/>
      <c r="Z77" s="10"/>
      <c r="AA77" s="10"/>
      <c r="AB77" s="10"/>
      <c r="AC77" s="10"/>
      <c r="AD77" s="10"/>
      <c r="AE77" s="10"/>
    </row>
    <row r="78" s="10" customFormat="1" ht="19.92" customHeight="1">
      <c r="A78" s="10"/>
      <c r="B78" s="184"/>
      <c r="C78" s="129"/>
      <c r="D78" s="185" t="s">
        <v>759</v>
      </c>
      <c r="E78" s="186"/>
      <c r="F78" s="186"/>
      <c r="G78" s="186"/>
      <c r="H78" s="186"/>
      <c r="I78" s="187">
        <f>Q435</f>
        <v>0</v>
      </c>
      <c r="J78" s="187">
        <f>R435</f>
        <v>0</v>
      </c>
      <c r="K78" s="187">
        <f>K435</f>
        <v>0</v>
      </c>
      <c r="L78" s="129"/>
      <c r="M78" s="188"/>
      <c r="S78" s="10"/>
      <c r="T78" s="10"/>
      <c r="U78" s="10"/>
      <c r="V78" s="10"/>
      <c r="W78" s="10"/>
      <c r="X78" s="10"/>
      <c r="Y78" s="10"/>
      <c r="Z78" s="10"/>
      <c r="AA78" s="10"/>
      <c r="AB78" s="10"/>
      <c r="AC78" s="10"/>
      <c r="AD78" s="10"/>
      <c r="AE78" s="10"/>
    </row>
    <row r="79" s="10" customFormat="1" ht="19.92" customHeight="1">
      <c r="A79" s="10"/>
      <c r="B79" s="184"/>
      <c r="C79" s="129"/>
      <c r="D79" s="185" t="s">
        <v>3244</v>
      </c>
      <c r="E79" s="186"/>
      <c r="F79" s="186"/>
      <c r="G79" s="186"/>
      <c r="H79" s="186"/>
      <c r="I79" s="187">
        <f>Q462</f>
        <v>0</v>
      </c>
      <c r="J79" s="187">
        <f>R462</f>
        <v>0</v>
      </c>
      <c r="K79" s="187">
        <f>K462</f>
        <v>0</v>
      </c>
      <c r="L79" s="129"/>
      <c r="M79" s="188"/>
      <c r="S79" s="10"/>
      <c r="T79" s="10"/>
      <c r="U79" s="10"/>
      <c r="V79" s="10"/>
      <c r="W79" s="10"/>
      <c r="X79" s="10"/>
      <c r="Y79" s="10"/>
      <c r="Z79" s="10"/>
      <c r="AA79" s="10"/>
      <c r="AB79" s="10"/>
      <c r="AC79" s="10"/>
      <c r="AD79" s="10"/>
      <c r="AE79" s="10"/>
    </row>
    <row r="80" s="10" customFormat="1" ht="19.92" customHeight="1">
      <c r="A80" s="10"/>
      <c r="B80" s="184"/>
      <c r="C80" s="129"/>
      <c r="D80" s="185" t="s">
        <v>761</v>
      </c>
      <c r="E80" s="186"/>
      <c r="F80" s="186"/>
      <c r="G80" s="186"/>
      <c r="H80" s="186"/>
      <c r="I80" s="187">
        <f>Q490</f>
        <v>0</v>
      </c>
      <c r="J80" s="187">
        <f>R490</f>
        <v>0</v>
      </c>
      <c r="K80" s="187">
        <f>K490</f>
        <v>0</v>
      </c>
      <c r="L80" s="129"/>
      <c r="M80" s="188"/>
      <c r="S80" s="10"/>
      <c r="T80" s="10"/>
      <c r="U80" s="10"/>
      <c r="V80" s="10"/>
      <c r="W80" s="10"/>
      <c r="X80" s="10"/>
      <c r="Y80" s="10"/>
      <c r="Z80" s="10"/>
      <c r="AA80" s="10"/>
      <c r="AB80" s="10"/>
      <c r="AC80" s="10"/>
      <c r="AD80" s="10"/>
      <c r="AE80" s="10"/>
    </row>
    <row r="81" s="9" customFormat="1" ht="24.96" customHeight="1">
      <c r="A81" s="9"/>
      <c r="B81" s="178"/>
      <c r="C81" s="179"/>
      <c r="D81" s="180" t="s">
        <v>191</v>
      </c>
      <c r="E81" s="181"/>
      <c r="F81" s="181"/>
      <c r="G81" s="181"/>
      <c r="H81" s="181"/>
      <c r="I81" s="182">
        <f>Q498</f>
        <v>0</v>
      </c>
      <c r="J81" s="182">
        <f>R498</f>
        <v>0</v>
      </c>
      <c r="K81" s="182">
        <f>K498</f>
        <v>0</v>
      </c>
      <c r="L81" s="179"/>
      <c r="M81" s="183"/>
      <c r="S81" s="9"/>
      <c r="T81" s="9"/>
      <c r="U81" s="9"/>
      <c r="V81" s="9"/>
      <c r="W81" s="9"/>
      <c r="X81" s="9"/>
      <c r="Y81" s="9"/>
      <c r="Z81" s="9"/>
      <c r="AA81" s="9"/>
      <c r="AB81" s="9"/>
      <c r="AC81" s="9"/>
      <c r="AD81" s="9"/>
      <c r="AE81" s="9"/>
    </row>
    <row r="82" s="2" customFormat="1" ht="21.84" customHeight="1">
      <c r="A82" s="40"/>
      <c r="B82" s="41"/>
      <c r="C82" s="42"/>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62"/>
      <c r="M83" s="148"/>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64"/>
      <c r="M87" s="148"/>
      <c r="S87" s="40"/>
      <c r="T87" s="40"/>
      <c r="U87" s="40"/>
      <c r="V87" s="40"/>
      <c r="W87" s="40"/>
      <c r="X87" s="40"/>
      <c r="Y87" s="40"/>
      <c r="Z87" s="40"/>
      <c r="AA87" s="40"/>
      <c r="AB87" s="40"/>
      <c r="AC87" s="40"/>
      <c r="AD87" s="40"/>
      <c r="AE87" s="40"/>
    </row>
    <row r="88" s="2" customFormat="1" ht="24.96" customHeight="1">
      <c r="A88" s="40"/>
      <c r="B88" s="41"/>
      <c r="C88" s="25" t="s">
        <v>192</v>
      </c>
      <c r="D88" s="42"/>
      <c r="E88" s="42"/>
      <c r="F88" s="42"/>
      <c r="G88" s="42"/>
      <c r="H88" s="42"/>
      <c r="I88" s="42"/>
      <c r="J88" s="42"/>
      <c r="K88" s="42"/>
      <c r="L88" s="42"/>
      <c r="M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42"/>
      <c r="M89" s="148"/>
      <c r="S89" s="40"/>
      <c r="T89" s="40"/>
      <c r="U89" s="40"/>
      <c r="V89" s="40"/>
      <c r="W89" s="40"/>
      <c r="X89" s="40"/>
      <c r="Y89" s="40"/>
      <c r="Z89" s="40"/>
      <c r="AA89" s="40"/>
      <c r="AB89" s="40"/>
      <c r="AC89" s="40"/>
      <c r="AD89" s="40"/>
      <c r="AE89" s="40"/>
    </row>
    <row r="90" s="2" customFormat="1" ht="12" customHeight="1">
      <c r="A90" s="40"/>
      <c r="B90" s="41"/>
      <c r="C90" s="34" t="s">
        <v>17</v>
      </c>
      <c r="D90" s="42"/>
      <c r="E90" s="42"/>
      <c r="F90" s="42"/>
      <c r="G90" s="42"/>
      <c r="H90" s="42"/>
      <c r="I90" s="42"/>
      <c r="J90" s="42"/>
      <c r="K90" s="42"/>
      <c r="L90" s="42"/>
      <c r="M90" s="148"/>
      <c r="S90" s="40"/>
      <c r="T90" s="40"/>
      <c r="U90" s="40"/>
      <c r="V90" s="40"/>
      <c r="W90" s="40"/>
      <c r="X90" s="40"/>
      <c r="Y90" s="40"/>
      <c r="Z90" s="40"/>
      <c r="AA90" s="40"/>
      <c r="AB90" s="40"/>
      <c r="AC90" s="40"/>
      <c r="AD90" s="40"/>
      <c r="AE90" s="40"/>
    </row>
    <row r="91" s="2" customFormat="1" ht="16.5" customHeight="1">
      <c r="A91" s="40"/>
      <c r="B91" s="41"/>
      <c r="C91" s="42"/>
      <c r="D91" s="42"/>
      <c r="E91" s="173" t="str">
        <f>E7</f>
        <v>Stavební úpravy pro bezbariérovost objektu ZŠ Liberec, U školy, Liberec</v>
      </c>
      <c r="F91" s="34"/>
      <c r="G91" s="34"/>
      <c r="H91" s="34"/>
      <c r="I91" s="42"/>
      <c r="J91" s="42"/>
      <c r="K91" s="42"/>
      <c r="L91" s="42"/>
      <c r="M91" s="148"/>
      <c r="S91" s="40"/>
      <c r="T91" s="40"/>
      <c r="U91" s="40"/>
      <c r="V91" s="40"/>
      <c r="W91" s="40"/>
      <c r="X91" s="40"/>
      <c r="Y91" s="40"/>
      <c r="Z91" s="40"/>
      <c r="AA91" s="40"/>
      <c r="AB91" s="40"/>
      <c r="AC91" s="40"/>
      <c r="AD91" s="40"/>
      <c r="AE91" s="40"/>
    </row>
    <row r="92" s="1" customFormat="1" ht="12" customHeight="1">
      <c r="B92" s="23"/>
      <c r="C92" s="34" t="s">
        <v>164</v>
      </c>
      <c r="D92" s="24"/>
      <c r="E92" s="24"/>
      <c r="F92" s="24"/>
      <c r="G92" s="24"/>
      <c r="H92" s="24"/>
      <c r="I92" s="24"/>
      <c r="J92" s="24"/>
      <c r="K92" s="24"/>
      <c r="L92" s="24"/>
      <c r="M92" s="22"/>
    </row>
    <row r="93" s="2" customFormat="1" ht="16.5" customHeight="1">
      <c r="A93" s="40"/>
      <c r="B93" s="41"/>
      <c r="C93" s="42"/>
      <c r="D93" s="42"/>
      <c r="E93" s="173" t="s">
        <v>4291</v>
      </c>
      <c r="F93" s="42"/>
      <c r="G93" s="42"/>
      <c r="H93" s="42"/>
      <c r="I93" s="42"/>
      <c r="J93" s="42"/>
      <c r="K93" s="42"/>
      <c r="L93" s="42"/>
      <c r="M93" s="148"/>
      <c r="S93" s="40"/>
      <c r="T93" s="40"/>
      <c r="U93" s="40"/>
      <c r="V93" s="40"/>
      <c r="W93" s="40"/>
      <c r="X93" s="40"/>
      <c r="Y93" s="40"/>
      <c r="Z93" s="40"/>
      <c r="AA93" s="40"/>
      <c r="AB93" s="40"/>
      <c r="AC93" s="40"/>
      <c r="AD93" s="40"/>
      <c r="AE93" s="40"/>
    </row>
    <row r="94" s="2" customFormat="1" ht="12" customHeight="1">
      <c r="A94" s="40"/>
      <c r="B94" s="41"/>
      <c r="C94" s="34" t="s">
        <v>166</v>
      </c>
      <c r="D94" s="42"/>
      <c r="E94" s="42"/>
      <c r="F94" s="42"/>
      <c r="G94" s="42"/>
      <c r="H94" s="42"/>
      <c r="I94" s="42"/>
      <c r="J94" s="42"/>
      <c r="K94" s="42"/>
      <c r="L94" s="42"/>
      <c r="M94" s="148"/>
      <c r="S94" s="40"/>
      <c r="T94" s="40"/>
      <c r="U94" s="40"/>
      <c r="V94" s="40"/>
      <c r="W94" s="40"/>
      <c r="X94" s="40"/>
      <c r="Y94" s="40"/>
      <c r="Z94" s="40"/>
      <c r="AA94" s="40"/>
      <c r="AB94" s="40"/>
      <c r="AC94" s="40"/>
      <c r="AD94" s="40"/>
      <c r="AE94" s="40"/>
    </row>
    <row r="95" s="2" customFormat="1" ht="16.5" customHeight="1">
      <c r="A95" s="40"/>
      <c r="B95" s="41"/>
      <c r="C95" s="42"/>
      <c r="D95" s="42"/>
      <c r="E95" s="71" t="str">
        <f>E11</f>
        <v>02 - stavební část 3.NP</v>
      </c>
      <c r="F95" s="42"/>
      <c r="G95" s="42"/>
      <c r="H95" s="42"/>
      <c r="I95" s="42"/>
      <c r="J95" s="42"/>
      <c r="K95" s="42"/>
      <c r="L95" s="42"/>
      <c r="M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42"/>
      <c r="M96" s="148"/>
      <c r="S96" s="40"/>
      <c r="T96" s="40"/>
      <c r="U96" s="40"/>
      <c r="V96" s="40"/>
      <c r="W96" s="40"/>
      <c r="X96" s="40"/>
      <c r="Y96" s="40"/>
      <c r="Z96" s="40"/>
      <c r="AA96" s="40"/>
      <c r="AB96" s="40"/>
      <c r="AC96" s="40"/>
      <c r="AD96" s="40"/>
      <c r="AE96" s="40"/>
    </row>
    <row r="97" s="2" customFormat="1" ht="12" customHeight="1">
      <c r="A97" s="40"/>
      <c r="B97" s="41"/>
      <c r="C97" s="34" t="s">
        <v>23</v>
      </c>
      <c r="D97" s="42"/>
      <c r="E97" s="42"/>
      <c r="F97" s="29" t="str">
        <f>F14</f>
        <v>Liberec</v>
      </c>
      <c r="G97" s="42"/>
      <c r="H97" s="42"/>
      <c r="I97" s="34" t="s">
        <v>25</v>
      </c>
      <c r="J97" s="74" t="str">
        <f>IF(J14="","",J14)</f>
        <v>11.2.2022</v>
      </c>
      <c r="K97" s="42"/>
      <c r="L97" s="42"/>
      <c r="M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42"/>
      <c r="M98" s="148"/>
      <c r="S98" s="40"/>
      <c r="T98" s="40"/>
      <c r="U98" s="40"/>
      <c r="V98" s="40"/>
      <c r="W98" s="40"/>
      <c r="X98" s="40"/>
      <c r="Y98" s="40"/>
      <c r="Z98" s="40"/>
      <c r="AA98" s="40"/>
      <c r="AB98" s="40"/>
      <c r="AC98" s="40"/>
      <c r="AD98" s="40"/>
      <c r="AE98" s="40"/>
    </row>
    <row r="99" s="2" customFormat="1" ht="40.05" customHeight="1">
      <c r="A99" s="40"/>
      <c r="B99" s="41"/>
      <c r="C99" s="34" t="s">
        <v>27</v>
      </c>
      <c r="D99" s="42"/>
      <c r="E99" s="42"/>
      <c r="F99" s="29" t="str">
        <f>E17</f>
        <v>Statutární město Liberec</v>
      </c>
      <c r="G99" s="42"/>
      <c r="H99" s="42"/>
      <c r="I99" s="34" t="s">
        <v>34</v>
      </c>
      <c r="J99" s="38" t="str">
        <f>E23</f>
        <v>TRIGLYPH architektonická kancelář s.r.o.</v>
      </c>
      <c r="K99" s="42"/>
      <c r="L99" s="42"/>
      <c r="M99" s="148"/>
      <c r="S99" s="40"/>
      <c r="T99" s="40"/>
      <c r="U99" s="40"/>
      <c r="V99" s="40"/>
      <c r="W99" s="40"/>
      <c r="X99" s="40"/>
      <c r="Y99" s="40"/>
      <c r="Z99" s="40"/>
      <c r="AA99" s="40"/>
      <c r="AB99" s="40"/>
      <c r="AC99" s="40"/>
      <c r="AD99" s="40"/>
      <c r="AE99" s="40"/>
    </row>
    <row r="100" s="2" customFormat="1" ht="15.15" customHeight="1">
      <c r="A100" s="40"/>
      <c r="B100" s="41"/>
      <c r="C100" s="34" t="s">
        <v>32</v>
      </c>
      <c r="D100" s="42"/>
      <c r="E100" s="42"/>
      <c r="F100" s="29" t="str">
        <f>IF(E20="","",E20)</f>
        <v>Vyplň údaj</v>
      </c>
      <c r="G100" s="42"/>
      <c r="H100" s="42"/>
      <c r="I100" s="34" t="s">
        <v>37</v>
      </c>
      <c r="J100" s="38" t="str">
        <f>E26</f>
        <v xml:space="preserve"> </v>
      </c>
      <c r="K100" s="42"/>
      <c r="L100" s="42"/>
      <c r="M100" s="148"/>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42"/>
      <c r="M101" s="148"/>
      <c r="S101" s="40"/>
      <c r="T101" s="40"/>
      <c r="U101" s="40"/>
      <c r="V101" s="40"/>
      <c r="W101" s="40"/>
      <c r="X101" s="40"/>
      <c r="Y101" s="40"/>
      <c r="Z101" s="40"/>
      <c r="AA101" s="40"/>
      <c r="AB101" s="40"/>
      <c r="AC101" s="40"/>
      <c r="AD101" s="40"/>
      <c r="AE101" s="40"/>
    </row>
    <row r="102" s="11" customFormat="1" ht="29.28" customHeight="1">
      <c r="A102" s="189"/>
      <c r="B102" s="190"/>
      <c r="C102" s="191" t="s">
        <v>193</v>
      </c>
      <c r="D102" s="192" t="s">
        <v>60</v>
      </c>
      <c r="E102" s="192" t="s">
        <v>56</v>
      </c>
      <c r="F102" s="192" t="s">
        <v>57</v>
      </c>
      <c r="G102" s="192" t="s">
        <v>194</v>
      </c>
      <c r="H102" s="192" t="s">
        <v>195</v>
      </c>
      <c r="I102" s="192" t="s">
        <v>196</v>
      </c>
      <c r="J102" s="192" t="s">
        <v>197</v>
      </c>
      <c r="K102" s="192" t="s">
        <v>175</v>
      </c>
      <c r="L102" s="193" t="s">
        <v>198</v>
      </c>
      <c r="M102" s="194"/>
      <c r="N102" s="94" t="s">
        <v>22</v>
      </c>
      <c r="O102" s="95" t="s">
        <v>45</v>
      </c>
      <c r="P102" s="95" t="s">
        <v>199</v>
      </c>
      <c r="Q102" s="95" t="s">
        <v>200</v>
      </c>
      <c r="R102" s="95" t="s">
        <v>201</v>
      </c>
      <c r="S102" s="95" t="s">
        <v>202</v>
      </c>
      <c r="T102" s="95" t="s">
        <v>203</v>
      </c>
      <c r="U102" s="95" t="s">
        <v>204</v>
      </c>
      <c r="V102" s="95" t="s">
        <v>205</v>
      </c>
      <c r="W102" s="95" t="s">
        <v>206</v>
      </c>
      <c r="X102" s="96" t="s">
        <v>207</v>
      </c>
      <c r="Y102" s="189"/>
      <c r="Z102" s="189"/>
      <c r="AA102" s="189"/>
      <c r="AB102" s="189"/>
      <c r="AC102" s="189"/>
      <c r="AD102" s="189"/>
      <c r="AE102" s="189"/>
    </row>
    <row r="103" s="2" customFormat="1" ht="22.8" customHeight="1">
      <c r="A103" s="40"/>
      <c r="B103" s="41"/>
      <c r="C103" s="101" t="s">
        <v>208</v>
      </c>
      <c r="D103" s="42"/>
      <c r="E103" s="42"/>
      <c r="F103" s="42"/>
      <c r="G103" s="42"/>
      <c r="H103" s="42"/>
      <c r="I103" s="42"/>
      <c r="J103" s="42"/>
      <c r="K103" s="195">
        <f>BK103</f>
        <v>0</v>
      </c>
      <c r="L103" s="42"/>
      <c r="M103" s="46"/>
      <c r="N103" s="97"/>
      <c r="O103" s="196"/>
      <c r="P103" s="98"/>
      <c r="Q103" s="197">
        <f>Q104+Q302+Q498</f>
        <v>0</v>
      </c>
      <c r="R103" s="197">
        <f>R104+R302+R498</f>
        <v>0</v>
      </c>
      <c r="S103" s="98"/>
      <c r="T103" s="198">
        <f>T104+T302+T498</f>
        <v>0</v>
      </c>
      <c r="U103" s="98"/>
      <c r="V103" s="198">
        <f>V104+V302+V498</f>
        <v>19.262873220605002</v>
      </c>
      <c r="W103" s="98"/>
      <c r="X103" s="199">
        <f>X104+X302+X498</f>
        <v>25.402739279999999</v>
      </c>
      <c r="Y103" s="40"/>
      <c r="Z103" s="40"/>
      <c r="AA103" s="40"/>
      <c r="AB103" s="40"/>
      <c r="AC103" s="40"/>
      <c r="AD103" s="40"/>
      <c r="AE103" s="40"/>
      <c r="AT103" s="19" t="s">
        <v>76</v>
      </c>
      <c r="AU103" s="19" t="s">
        <v>176</v>
      </c>
      <c r="BK103" s="200">
        <f>BK104+BK302+BK498</f>
        <v>0</v>
      </c>
    </row>
    <row r="104" s="12" customFormat="1" ht="25.92" customHeight="1">
      <c r="A104" s="12"/>
      <c r="B104" s="201"/>
      <c r="C104" s="202"/>
      <c r="D104" s="203" t="s">
        <v>76</v>
      </c>
      <c r="E104" s="204" t="s">
        <v>209</v>
      </c>
      <c r="F104" s="204" t="s">
        <v>210</v>
      </c>
      <c r="G104" s="202"/>
      <c r="H104" s="202"/>
      <c r="I104" s="205"/>
      <c r="J104" s="205"/>
      <c r="K104" s="206">
        <f>BK104</f>
        <v>0</v>
      </c>
      <c r="L104" s="202"/>
      <c r="M104" s="207"/>
      <c r="N104" s="208"/>
      <c r="O104" s="209"/>
      <c r="P104" s="209"/>
      <c r="Q104" s="210">
        <f>Q105+Q119+Q215+Q277+Q299</f>
        <v>0</v>
      </c>
      <c r="R104" s="210">
        <f>R105+R119+R215+R277+R299</f>
        <v>0</v>
      </c>
      <c r="S104" s="209"/>
      <c r="T104" s="211">
        <f>T105+T119+T215+T277+T299</f>
        <v>0</v>
      </c>
      <c r="U104" s="209"/>
      <c r="V104" s="211">
        <f>V105+V119+V215+V277+V299</f>
        <v>15.444723790000001</v>
      </c>
      <c r="W104" s="209"/>
      <c r="X104" s="212">
        <f>X105+X119+X215+X277+X299</f>
        <v>21.647005999999998</v>
      </c>
      <c r="Y104" s="12"/>
      <c r="Z104" s="12"/>
      <c r="AA104" s="12"/>
      <c r="AB104" s="12"/>
      <c r="AC104" s="12"/>
      <c r="AD104" s="12"/>
      <c r="AE104" s="12"/>
      <c r="AR104" s="213" t="s">
        <v>84</v>
      </c>
      <c r="AT104" s="214" t="s">
        <v>76</v>
      </c>
      <c r="AU104" s="214" t="s">
        <v>77</v>
      </c>
      <c r="AY104" s="213" t="s">
        <v>211</v>
      </c>
      <c r="BK104" s="215">
        <f>BK105+BK119+BK215+BK277+BK299</f>
        <v>0</v>
      </c>
    </row>
    <row r="105" s="12" customFormat="1" ht="22.8" customHeight="1">
      <c r="A105" s="12"/>
      <c r="B105" s="201"/>
      <c r="C105" s="202"/>
      <c r="D105" s="203" t="s">
        <v>76</v>
      </c>
      <c r="E105" s="216" t="s">
        <v>229</v>
      </c>
      <c r="F105" s="216" t="s">
        <v>296</v>
      </c>
      <c r="G105" s="202"/>
      <c r="H105" s="202"/>
      <c r="I105" s="205"/>
      <c r="J105" s="205"/>
      <c r="K105" s="217">
        <f>BK105</f>
        <v>0</v>
      </c>
      <c r="L105" s="202"/>
      <c r="M105" s="207"/>
      <c r="N105" s="208"/>
      <c r="O105" s="209"/>
      <c r="P105" s="209"/>
      <c r="Q105" s="210">
        <f>SUM(Q106:Q118)</f>
        <v>0</v>
      </c>
      <c r="R105" s="210">
        <f>SUM(R106:R118)</f>
        <v>0</v>
      </c>
      <c r="S105" s="209"/>
      <c r="T105" s="211">
        <f>SUM(T106:T118)</f>
        <v>0</v>
      </c>
      <c r="U105" s="209"/>
      <c r="V105" s="211">
        <f>SUM(V106:V118)</f>
        <v>2.44605899</v>
      </c>
      <c r="W105" s="209"/>
      <c r="X105" s="212">
        <f>SUM(X106:X118)</f>
        <v>0</v>
      </c>
      <c r="Y105" s="12"/>
      <c r="Z105" s="12"/>
      <c r="AA105" s="12"/>
      <c r="AB105" s="12"/>
      <c r="AC105" s="12"/>
      <c r="AD105" s="12"/>
      <c r="AE105" s="12"/>
      <c r="AR105" s="213" t="s">
        <v>84</v>
      </c>
      <c r="AT105" s="214" t="s">
        <v>76</v>
      </c>
      <c r="AU105" s="214" t="s">
        <v>84</v>
      </c>
      <c r="AY105" s="213" t="s">
        <v>211</v>
      </c>
      <c r="BK105" s="215">
        <f>SUM(BK106:BK118)</f>
        <v>0</v>
      </c>
    </row>
    <row r="106" s="2" customFormat="1" ht="24.15" customHeight="1">
      <c r="A106" s="40"/>
      <c r="B106" s="41"/>
      <c r="C106" s="218" t="s">
        <v>84</v>
      </c>
      <c r="D106" s="218" t="s">
        <v>213</v>
      </c>
      <c r="E106" s="219" t="s">
        <v>4660</v>
      </c>
      <c r="F106" s="220" t="s">
        <v>4661</v>
      </c>
      <c r="G106" s="221" t="s">
        <v>272</v>
      </c>
      <c r="H106" s="222">
        <v>2.2000000000000002</v>
      </c>
      <c r="I106" s="223"/>
      <c r="J106" s="223"/>
      <c r="K106" s="224">
        <f>ROUND(P106*H106,2)</f>
        <v>0</v>
      </c>
      <c r="L106" s="220" t="s">
        <v>217</v>
      </c>
      <c r="M106" s="46"/>
      <c r="N106" s="225" t="s">
        <v>22</v>
      </c>
      <c r="O106" s="226" t="s">
        <v>46</v>
      </c>
      <c r="P106" s="227">
        <f>I106+J106</f>
        <v>0</v>
      </c>
      <c r="Q106" s="227">
        <f>ROUND(I106*H106,2)</f>
        <v>0</v>
      </c>
      <c r="R106" s="227">
        <f>ROUND(J106*H106,2)</f>
        <v>0</v>
      </c>
      <c r="S106" s="86"/>
      <c r="T106" s="228">
        <f>S106*H106</f>
        <v>0</v>
      </c>
      <c r="U106" s="228">
        <v>0.1938</v>
      </c>
      <c r="V106" s="228">
        <f>U106*H106</f>
        <v>0.42636000000000002</v>
      </c>
      <c r="W106" s="228">
        <v>0</v>
      </c>
      <c r="X106" s="229">
        <f>W106*H106</f>
        <v>0</v>
      </c>
      <c r="Y106" s="40"/>
      <c r="Z106" s="40"/>
      <c r="AA106" s="40"/>
      <c r="AB106" s="40"/>
      <c r="AC106" s="40"/>
      <c r="AD106" s="40"/>
      <c r="AE106" s="40"/>
      <c r="AR106" s="230" t="s">
        <v>218</v>
      </c>
      <c r="AT106" s="230" t="s">
        <v>213</v>
      </c>
      <c r="AU106" s="230" t="s">
        <v>86</v>
      </c>
      <c r="AY106" s="19" t="s">
        <v>211</v>
      </c>
      <c r="BE106" s="231">
        <f>IF(O106="základní",K106,0)</f>
        <v>0</v>
      </c>
      <c r="BF106" s="231">
        <f>IF(O106="snížená",K106,0)</f>
        <v>0</v>
      </c>
      <c r="BG106" s="231">
        <f>IF(O106="zákl. přenesená",K106,0)</f>
        <v>0</v>
      </c>
      <c r="BH106" s="231">
        <f>IF(O106="sníž. přenesená",K106,0)</f>
        <v>0</v>
      </c>
      <c r="BI106" s="231">
        <f>IF(O106="nulová",K106,0)</f>
        <v>0</v>
      </c>
      <c r="BJ106" s="19" t="s">
        <v>84</v>
      </c>
      <c r="BK106" s="231">
        <f>ROUND(P106*H106,2)</f>
        <v>0</v>
      </c>
      <c r="BL106" s="19" t="s">
        <v>218</v>
      </c>
      <c r="BM106" s="230" t="s">
        <v>4662</v>
      </c>
    </row>
    <row r="107" s="2" customFormat="1">
      <c r="A107" s="40"/>
      <c r="B107" s="41"/>
      <c r="C107" s="42"/>
      <c r="D107" s="232" t="s">
        <v>220</v>
      </c>
      <c r="E107" s="42"/>
      <c r="F107" s="233" t="s">
        <v>4663</v>
      </c>
      <c r="G107" s="42"/>
      <c r="H107" s="42"/>
      <c r="I107" s="234"/>
      <c r="J107" s="234"/>
      <c r="K107" s="42"/>
      <c r="L107" s="42"/>
      <c r="M107" s="46"/>
      <c r="N107" s="235"/>
      <c r="O107" s="236"/>
      <c r="P107" s="86"/>
      <c r="Q107" s="86"/>
      <c r="R107" s="86"/>
      <c r="S107" s="86"/>
      <c r="T107" s="86"/>
      <c r="U107" s="86"/>
      <c r="V107" s="86"/>
      <c r="W107" s="86"/>
      <c r="X107" s="87"/>
      <c r="Y107" s="40"/>
      <c r="Z107" s="40"/>
      <c r="AA107" s="40"/>
      <c r="AB107" s="40"/>
      <c r="AC107" s="40"/>
      <c r="AD107" s="40"/>
      <c r="AE107" s="40"/>
      <c r="AT107" s="19" t="s">
        <v>220</v>
      </c>
      <c r="AU107" s="19" t="s">
        <v>86</v>
      </c>
    </row>
    <row r="108" s="13" customFormat="1">
      <c r="A108" s="13"/>
      <c r="B108" s="237"/>
      <c r="C108" s="238"/>
      <c r="D108" s="232" t="s">
        <v>222</v>
      </c>
      <c r="E108" s="239" t="s">
        <v>22</v>
      </c>
      <c r="F108" s="240" t="s">
        <v>4664</v>
      </c>
      <c r="G108" s="238"/>
      <c r="H108" s="241">
        <v>2.2000000000000002</v>
      </c>
      <c r="I108" s="242"/>
      <c r="J108" s="242"/>
      <c r="K108" s="238"/>
      <c r="L108" s="238"/>
      <c r="M108" s="243"/>
      <c r="N108" s="244"/>
      <c r="O108" s="245"/>
      <c r="P108" s="245"/>
      <c r="Q108" s="245"/>
      <c r="R108" s="245"/>
      <c r="S108" s="245"/>
      <c r="T108" s="245"/>
      <c r="U108" s="245"/>
      <c r="V108" s="245"/>
      <c r="W108" s="245"/>
      <c r="X108" s="246"/>
      <c r="Y108" s="13"/>
      <c r="Z108" s="13"/>
      <c r="AA108" s="13"/>
      <c r="AB108" s="13"/>
      <c r="AC108" s="13"/>
      <c r="AD108" s="13"/>
      <c r="AE108" s="13"/>
      <c r="AT108" s="247" t="s">
        <v>222</v>
      </c>
      <c r="AU108" s="247" t="s">
        <v>86</v>
      </c>
      <c r="AV108" s="13" t="s">
        <v>86</v>
      </c>
      <c r="AW108" s="13" t="s">
        <v>5</v>
      </c>
      <c r="AX108" s="13" t="s">
        <v>84</v>
      </c>
      <c r="AY108" s="247" t="s">
        <v>211</v>
      </c>
    </row>
    <row r="109" s="2" customFormat="1">
      <c r="A109" s="40"/>
      <c r="B109" s="41"/>
      <c r="C109" s="218" t="s">
        <v>86</v>
      </c>
      <c r="D109" s="218" t="s">
        <v>213</v>
      </c>
      <c r="E109" s="219" t="s">
        <v>4301</v>
      </c>
      <c r="F109" s="220" t="s">
        <v>4302</v>
      </c>
      <c r="G109" s="221" t="s">
        <v>497</v>
      </c>
      <c r="H109" s="222">
        <v>4</v>
      </c>
      <c r="I109" s="223"/>
      <c r="J109" s="223"/>
      <c r="K109" s="224">
        <f>ROUND(P109*H109,2)</f>
        <v>0</v>
      </c>
      <c r="L109" s="220" t="s">
        <v>217</v>
      </c>
      <c r="M109" s="46"/>
      <c r="N109" s="225" t="s">
        <v>22</v>
      </c>
      <c r="O109" s="226" t="s">
        <v>46</v>
      </c>
      <c r="P109" s="227">
        <f>I109+J109</f>
        <v>0</v>
      </c>
      <c r="Q109" s="227">
        <f>ROUND(I109*H109,2)</f>
        <v>0</v>
      </c>
      <c r="R109" s="227">
        <f>ROUND(J109*H109,2)</f>
        <v>0</v>
      </c>
      <c r="S109" s="86"/>
      <c r="T109" s="228">
        <f>S109*H109</f>
        <v>0</v>
      </c>
      <c r="U109" s="228">
        <v>0.026280000000000001</v>
      </c>
      <c r="V109" s="228">
        <f>U109*H109</f>
        <v>0.10512000000000001</v>
      </c>
      <c r="W109" s="228">
        <v>0</v>
      </c>
      <c r="X109" s="229">
        <f>W109*H109</f>
        <v>0</v>
      </c>
      <c r="Y109" s="40"/>
      <c r="Z109" s="40"/>
      <c r="AA109" s="40"/>
      <c r="AB109" s="40"/>
      <c r="AC109" s="40"/>
      <c r="AD109" s="40"/>
      <c r="AE109" s="40"/>
      <c r="AR109" s="230" t="s">
        <v>218</v>
      </c>
      <c r="AT109" s="230" t="s">
        <v>213</v>
      </c>
      <c r="AU109" s="230" t="s">
        <v>86</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218</v>
      </c>
      <c r="BM109" s="230" t="s">
        <v>4665</v>
      </c>
    </row>
    <row r="110" s="2" customFormat="1">
      <c r="A110" s="40"/>
      <c r="B110" s="41"/>
      <c r="C110" s="42"/>
      <c r="D110" s="232" t="s">
        <v>220</v>
      </c>
      <c r="E110" s="42"/>
      <c r="F110" s="233" t="s">
        <v>4304</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86</v>
      </c>
    </row>
    <row r="111" s="13" customFormat="1">
      <c r="A111" s="13"/>
      <c r="B111" s="237"/>
      <c r="C111" s="238"/>
      <c r="D111" s="232" t="s">
        <v>222</v>
      </c>
      <c r="E111" s="239" t="s">
        <v>22</v>
      </c>
      <c r="F111" s="240" t="s">
        <v>4157</v>
      </c>
      <c r="G111" s="238"/>
      <c r="H111" s="241">
        <v>4</v>
      </c>
      <c r="I111" s="242"/>
      <c r="J111" s="242"/>
      <c r="K111" s="238"/>
      <c r="L111" s="238"/>
      <c r="M111" s="243"/>
      <c r="N111" s="244"/>
      <c r="O111" s="245"/>
      <c r="P111" s="245"/>
      <c r="Q111" s="245"/>
      <c r="R111" s="245"/>
      <c r="S111" s="245"/>
      <c r="T111" s="245"/>
      <c r="U111" s="245"/>
      <c r="V111" s="245"/>
      <c r="W111" s="245"/>
      <c r="X111" s="246"/>
      <c r="Y111" s="13"/>
      <c r="Z111" s="13"/>
      <c r="AA111" s="13"/>
      <c r="AB111" s="13"/>
      <c r="AC111" s="13"/>
      <c r="AD111" s="13"/>
      <c r="AE111" s="13"/>
      <c r="AT111" s="247" t="s">
        <v>222</v>
      </c>
      <c r="AU111" s="247" t="s">
        <v>86</v>
      </c>
      <c r="AV111" s="13" t="s">
        <v>86</v>
      </c>
      <c r="AW111" s="13" t="s">
        <v>5</v>
      </c>
      <c r="AX111" s="13" t="s">
        <v>84</v>
      </c>
      <c r="AY111" s="247" t="s">
        <v>211</v>
      </c>
    </row>
    <row r="112" s="2" customFormat="1" ht="24.15" customHeight="1">
      <c r="A112" s="40"/>
      <c r="B112" s="41"/>
      <c r="C112" s="218" t="s">
        <v>229</v>
      </c>
      <c r="D112" s="218" t="s">
        <v>213</v>
      </c>
      <c r="E112" s="219" t="s">
        <v>4306</v>
      </c>
      <c r="F112" s="220" t="s">
        <v>4307</v>
      </c>
      <c r="G112" s="221" t="s">
        <v>272</v>
      </c>
      <c r="H112" s="222">
        <v>32.466999999999999</v>
      </c>
      <c r="I112" s="223"/>
      <c r="J112" s="223"/>
      <c r="K112" s="224">
        <f>ROUND(P112*H112,2)</f>
        <v>0</v>
      </c>
      <c r="L112" s="220" t="s">
        <v>217</v>
      </c>
      <c r="M112" s="46"/>
      <c r="N112" s="225" t="s">
        <v>22</v>
      </c>
      <c r="O112" s="226" t="s">
        <v>46</v>
      </c>
      <c r="P112" s="227">
        <f>I112+J112</f>
        <v>0</v>
      </c>
      <c r="Q112" s="227">
        <f>ROUND(I112*H112,2)</f>
        <v>0</v>
      </c>
      <c r="R112" s="227">
        <f>ROUND(J112*H112,2)</f>
        <v>0</v>
      </c>
      <c r="S112" s="86"/>
      <c r="T112" s="228">
        <f>S112*H112</f>
        <v>0</v>
      </c>
      <c r="U112" s="228">
        <v>0.058970000000000002</v>
      </c>
      <c r="V112" s="228">
        <f>U112*H112</f>
        <v>1.9145789899999999</v>
      </c>
      <c r="W112" s="228">
        <v>0</v>
      </c>
      <c r="X112" s="229">
        <f>W112*H112</f>
        <v>0</v>
      </c>
      <c r="Y112" s="40"/>
      <c r="Z112" s="40"/>
      <c r="AA112" s="40"/>
      <c r="AB112" s="40"/>
      <c r="AC112" s="40"/>
      <c r="AD112" s="40"/>
      <c r="AE112" s="40"/>
      <c r="AR112" s="230" t="s">
        <v>218</v>
      </c>
      <c r="AT112" s="230" t="s">
        <v>213</v>
      </c>
      <c r="AU112" s="230" t="s">
        <v>86</v>
      </c>
      <c r="AY112" s="19" t="s">
        <v>211</v>
      </c>
      <c r="BE112" s="231">
        <f>IF(O112="základní",K112,0)</f>
        <v>0</v>
      </c>
      <c r="BF112" s="231">
        <f>IF(O112="snížená",K112,0)</f>
        <v>0</v>
      </c>
      <c r="BG112" s="231">
        <f>IF(O112="zákl. přenesená",K112,0)</f>
        <v>0</v>
      </c>
      <c r="BH112" s="231">
        <f>IF(O112="sníž. přenesená",K112,0)</f>
        <v>0</v>
      </c>
      <c r="BI112" s="231">
        <f>IF(O112="nulová",K112,0)</f>
        <v>0</v>
      </c>
      <c r="BJ112" s="19" t="s">
        <v>84</v>
      </c>
      <c r="BK112" s="231">
        <f>ROUND(P112*H112,2)</f>
        <v>0</v>
      </c>
      <c r="BL112" s="19" t="s">
        <v>218</v>
      </c>
      <c r="BM112" s="230" t="s">
        <v>4666</v>
      </c>
    </row>
    <row r="113" s="2" customFormat="1">
      <c r="A113" s="40"/>
      <c r="B113" s="41"/>
      <c r="C113" s="42"/>
      <c r="D113" s="232" t="s">
        <v>220</v>
      </c>
      <c r="E113" s="42"/>
      <c r="F113" s="233" t="s">
        <v>4309</v>
      </c>
      <c r="G113" s="42"/>
      <c r="H113" s="42"/>
      <c r="I113" s="234"/>
      <c r="J113" s="234"/>
      <c r="K113" s="42"/>
      <c r="L113" s="42"/>
      <c r="M113" s="46"/>
      <c r="N113" s="235"/>
      <c r="O113" s="236"/>
      <c r="P113" s="86"/>
      <c r="Q113" s="86"/>
      <c r="R113" s="86"/>
      <c r="S113" s="86"/>
      <c r="T113" s="86"/>
      <c r="U113" s="86"/>
      <c r="V113" s="86"/>
      <c r="W113" s="86"/>
      <c r="X113" s="87"/>
      <c r="Y113" s="40"/>
      <c r="Z113" s="40"/>
      <c r="AA113" s="40"/>
      <c r="AB113" s="40"/>
      <c r="AC113" s="40"/>
      <c r="AD113" s="40"/>
      <c r="AE113" s="40"/>
      <c r="AT113" s="19" t="s">
        <v>220</v>
      </c>
      <c r="AU113" s="19" t="s">
        <v>86</v>
      </c>
    </row>
    <row r="114" s="13" customFormat="1">
      <c r="A114" s="13"/>
      <c r="B114" s="237"/>
      <c r="C114" s="238"/>
      <c r="D114" s="232" t="s">
        <v>222</v>
      </c>
      <c r="E114" s="239" t="s">
        <v>22</v>
      </c>
      <c r="F114" s="240" t="s">
        <v>4667</v>
      </c>
      <c r="G114" s="238"/>
      <c r="H114" s="241">
        <v>9.5790000000000006</v>
      </c>
      <c r="I114" s="242"/>
      <c r="J114" s="242"/>
      <c r="K114" s="238"/>
      <c r="L114" s="238"/>
      <c r="M114" s="243"/>
      <c r="N114" s="244"/>
      <c r="O114" s="245"/>
      <c r="P114" s="245"/>
      <c r="Q114" s="245"/>
      <c r="R114" s="245"/>
      <c r="S114" s="245"/>
      <c r="T114" s="245"/>
      <c r="U114" s="245"/>
      <c r="V114" s="245"/>
      <c r="W114" s="245"/>
      <c r="X114" s="246"/>
      <c r="Y114" s="13"/>
      <c r="Z114" s="13"/>
      <c r="AA114" s="13"/>
      <c r="AB114" s="13"/>
      <c r="AC114" s="13"/>
      <c r="AD114" s="13"/>
      <c r="AE114" s="13"/>
      <c r="AT114" s="247" t="s">
        <v>222</v>
      </c>
      <c r="AU114" s="247" t="s">
        <v>86</v>
      </c>
      <c r="AV114" s="13" t="s">
        <v>86</v>
      </c>
      <c r="AW114" s="13" t="s">
        <v>5</v>
      </c>
      <c r="AX114" s="13" t="s">
        <v>77</v>
      </c>
      <c r="AY114" s="247" t="s">
        <v>211</v>
      </c>
    </row>
    <row r="115" s="13" customFormat="1">
      <c r="A115" s="13"/>
      <c r="B115" s="237"/>
      <c r="C115" s="238"/>
      <c r="D115" s="232" t="s">
        <v>222</v>
      </c>
      <c r="E115" s="239" t="s">
        <v>22</v>
      </c>
      <c r="F115" s="240" t="s">
        <v>4668</v>
      </c>
      <c r="G115" s="238"/>
      <c r="H115" s="241">
        <v>1.9159999999999999</v>
      </c>
      <c r="I115" s="242"/>
      <c r="J115" s="242"/>
      <c r="K115" s="238"/>
      <c r="L115" s="238"/>
      <c r="M115" s="243"/>
      <c r="N115" s="244"/>
      <c r="O115" s="245"/>
      <c r="P115" s="245"/>
      <c r="Q115" s="245"/>
      <c r="R115" s="245"/>
      <c r="S115" s="245"/>
      <c r="T115" s="245"/>
      <c r="U115" s="245"/>
      <c r="V115" s="245"/>
      <c r="W115" s="245"/>
      <c r="X115" s="246"/>
      <c r="Y115" s="13"/>
      <c r="Z115" s="13"/>
      <c r="AA115" s="13"/>
      <c r="AB115" s="13"/>
      <c r="AC115" s="13"/>
      <c r="AD115" s="13"/>
      <c r="AE115" s="13"/>
      <c r="AT115" s="247" t="s">
        <v>222</v>
      </c>
      <c r="AU115" s="247" t="s">
        <v>86</v>
      </c>
      <c r="AV115" s="13" t="s">
        <v>86</v>
      </c>
      <c r="AW115" s="13" t="s">
        <v>5</v>
      </c>
      <c r="AX115" s="13" t="s">
        <v>77</v>
      </c>
      <c r="AY115" s="247" t="s">
        <v>211</v>
      </c>
    </row>
    <row r="116" s="13" customFormat="1">
      <c r="A116" s="13"/>
      <c r="B116" s="237"/>
      <c r="C116" s="238"/>
      <c r="D116" s="232" t="s">
        <v>222</v>
      </c>
      <c r="E116" s="239" t="s">
        <v>22</v>
      </c>
      <c r="F116" s="240" t="s">
        <v>4669</v>
      </c>
      <c r="G116" s="238"/>
      <c r="H116" s="241">
        <v>7.9370000000000003</v>
      </c>
      <c r="I116" s="242"/>
      <c r="J116" s="242"/>
      <c r="K116" s="238"/>
      <c r="L116" s="238"/>
      <c r="M116" s="243"/>
      <c r="N116" s="244"/>
      <c r="O116" s="245"/>
      <c r="P116" s="245"/>
      <c r="Q116" s="245"/>
      <c r="R116" s="245"/>
      <c r="S116" s="245"/>
      <c r="T116" s="245"/>
      <c r="U116" s="245"/>
      <c r="V116" s="245"/>
      <c r="W116" s="245"/>
      <c r="X116" s="246"/>
      <c r="Y116" s="13"/>
      <c r="Z116" s="13"/>
      <c r="AA116" s="13"/>
      <c r="AB116" s="13"/>
      <c r="AC116" s="13"/>
      <c r="AD116" s="13"/>
      <c r="AE116" s="13"/>
      <c r="AT116" s="247" t="s">
        <v>222</v>
      </c>
      <c r="AU116" s="247" t="s">
        <v>86</v>
      </c>
      <c r="AV116" s="13" t="s">
        <v>86</v>
      </c>
      <c r="AW116" s="13" t="s">
        <v>5</v>
      </c>
      <c r="AX116" s="13" t="s">
        <v>77</v>
      </c>
      <c r="AY116" s="247" t="s">
        <v>211</v>
      </c>
    </row>
    <row r="117" s="13" customFormat="1">
      <c r="A117" s="13"/>
      <c r="B117" s="237"/>
      <c r="C117" s="238"/>
      <c r="D117" s="232" t="s">
        <v>222</v>
      </c>
      <c r="E117" s="239" t="s">
        <v>22</v>
      </c>
      <c r="F117" s="240" t="s">
        <v>4670</v>
      </c>
      <c r="G117" s="238"/>
      <c r="H117" s="241">
        <v>13.035</v>
      </c>
      <c r="I117" s="242"/>
      <c r="J117" s="242"/>
      <c r="K117" s="238"/>
      <c r="L117" s="238"/>
      <c r="M117" s="243"/>
      <c r="N117" s="244"/>
      <c r="O117" s="245"/>
      <c r="P117" s="245"/>
      <c r="Q117" s="245"/>
      <c r="R117" s="245"/>
      <c r="S117" s="245"/>
      <c r="T117" s="245"/>
      <c r="U117" s="245"/>
      <c r="V117" s="245"/>
      <c r="W117" s="245"/>
      <c r="X117" s="246"/>
      <c r="Y117" s="13"/>
      <c r="Z117" s="13"/>
      <c r="AA117" s="13"/>
      <c r="AB117" s="13"/>
      <c r="AC117" s="13"/>
      <c r="AD117" s="13"/>
      <c r="AE117" s="13"/>
      <c r="AT117" s="247" t="s">
        <v>222</v>
      </c>
      <c r="AU117" s="247" t="s">
        <v>86</v>
      </c>
      <c r="AV117" s="13" t="s">
        <v>86</v>
      </c>
      <c r="AW117" s="13" t="s">
        <v>5</v>
      </c>
      <c r="AX117" s="13" t="s">
        <v>77</v>
      </c>
      <c r="AY117" s="247" t="s">
        <v>211</v>
      </c>
    </row>
    <row r="118" s="14" customFormat="1">
      <c r="A118" s="14"/>
      <c r="B118" s="248"/>
      <c r="C118" s="249"/>
      <c r="D118" s="232" t="s">
        <v>222</v>
      </c>
      <c r="E118" s="250" t="s">
        <v>22</v>
      </c>
      <c r="F118" s="251" t="s">
        <v>4121</v>
      </c>
      <c r="G118" s="249"/>
      <c r="H118" s="252">
        <v>32.466999999999999</v>
      </c>
      <c r="I118" s="253"/>
      <c r="J118" s="253"/>
      <c r="K118" s="249"/>
      <c r="L118" s="249"/>
      <c r="M118" s="254"/>
      <c r="N118" s="255"/>
      <c r="O118" s="256"/>
      <c r="P118" s="256"/>
      <c r="Q118" s="256"/>
      <c r="R118" s="256"/>
      <c r="S118" s="256"/>
      <c r="T118" s="256"/>
      <c r="U118" s="256"/>
      <c r="V118" s="256"/>
      <c r="W118" s="256"/>
      <c r="X118" s="257"/>
      <c r="Y118" s="14"/>
      <c r="Z118" s="14"/>
      <c r="AA118" s="14"/>
      <c r="AB118" s="14"/>
      <c r="AC118" s="14"/>
      <c r="AD118" s="14"/>
      <c r="AE118" s="14"/>
      <c r="AT118" s="258" t="s">
        <v>222</v>
      </c>
      <c r="AU118" s="258" t="s">
        <v>86</v>
      </c>
      <c r="AV118" s="14" t="s">
        <v>218</v>
      </c>
      <c r="AW118" s="14" t="s">
        <v>5</v>
      </c>
      <c r="AX118" s="14" t="s">
        <v>84</v>
      </c>
      <c r="AY118" s="258" t="s">
        <v>211</v>
      </c>
    </row>
    <row r="119" s="12" customFormat="1" ht="22.8" customHeight="1">
      <c r="A119" s="12"/>
      <c r="B119" s="201"/>
      <c r="C119" s="202"/>
      <c r="D119" s="203" t="s">
        <v>76</v>
      </c>
      <c r="E119" s="216" t="s">
        <v>246</v>
      </c>
      <c r="F119" s="216" t="s">
        <v>361</v>
      </c>
      <c r="G119" s="202"/>
      <c r="H119" s="202"/>
      <c r="I119" s="205"/>
      <c r="J119" s="205"/>
      <c r="K119" s="217">
        <f>BK119</f>
        <v>0</v>
      </c>
      <c r="L119" s="202"/>
      <c r="M119" s="207"/>
      <c r="N119" s="208"/>
      <c r="O119" s="209"/>
      <c r="P119" s="209"/>
      <c r="Q119" s="210">
        <f>SUM(Q120:Q214)</f>
        <v>0</v>
      </c>
      <c r="R119" s="210">
        <f>SUM(R120:R214)</f>
        <v>0</v>
      </c>
      <c r="S119" s="209"/>
      <c r="T119" s="211">
        <f>SUM(T120:T214)</f>
        <v>0</v>
      </c>
      <c r="U119" s="209"/>
      <c r="V119" s="211">
        <f>SUM(V120:V214)</f>
        <v>12.989750300000003</v>
      </c>
      <c r="W119" s="209"/>
      <c r="X119" s="212">
        <f>SUM(X120:X214)</f>
        <v>0</v>
      </c>
      <c r="Y119" s="12"/>
      <c r="Z119" s="12"/>
      <c r="AA119" s="12"/>
      <c r="AB119" s="12"/>
      <c r="AC119" s="12"/>
      <c r="AD119" s="12"/>
      <c r="AE119" s="12"/>
      <c r="AR119" s="213" t="s">
        <v>84</v>
      </c>
      <c r="AT119" s="214" t="s">
        <v>76</v>
      </c>
      <c r="AU119" s="214" t="s">
        <v>84</v>
      </c>
      <c r="AY119" s="213" t="s">
        <v>211</v>
      </c>
      <c r="BK119" s="215">
        <f>SUM(BK120:BK214)</f>
        <v>0</v>
      </c>
    </row>
    <row r="120" s="2" customFormat="1" ht="24.15" customHeight="1">
      <c r="A120" s="40"/>
      <c r="B120" s="41"/>
      <c r="C120" s="218" t="s">
        <v>218</v>
      </c>
      <c r="D120" s="218" t="s">
        <v>213</v>
      </c>
      <c r="E120" s="219" t="s">
        <v>904</v>
      </c>
      <c r="F120" s="220" t="s">
        <v>905</v>
      </c>
      <c r="G120" s="221" t="s">
        <v>272</v>
      </c>
      <c r="H120" s="222">
        <v>32.100000000000001</v>
      </c>
      <c r="I120" s="223"/>
      <c r="J120" s="223"/>
      <c r="K120" s="224">
        <f>ROUND(P120*H120,2)</f>
        <v>0</v>
      </c>
      <c r="L120" s="220" t="s">
        <v>217</v>
      </c>
      <c r="M120" s="46"/>
      <c r="N120" s="225" t="s">
        <v>22</v>
      </c>
      <c r="O120" s="226" t="s">
        <v>46</v>
      </c>
      <c r="P120" s="227">
        <f>I120+J120</f>
        <v>0</v>
      </c>
      <c r="Q120" s="227">
        <f>ROUND(I120*H120,2)</f>
        <v>0</v>
      </c>
      <c r="R120" s="227">
        <f>ROUND(J120*H120,2)</f>
        <v>0</v>
      </c>
      <c r="S120" s="86"/>
      <c r="T120" s="228">
        <f>S120*H120</f>
        <v>0</v>
      </c>
      <c r="U120" s="228">
        <v>0.0073499999999999998</v>
      </c>
      <c r="V120" s="228">
        <f>U120*H120</f>
        <v>0.23593500000000001</v>
      </c>
      <c r="W120" s="228">
        <v>0</v>
      </c>
      <c r="X120" s="229">
        <f>W120*H120</f>
        <v>0</v>
      </c>
      <c r="Y120" s="40"/>
      <c r="Z120" s="40"/>
      <c r="AA120" s="40"/>
      <c r="AB120" s="40"/>
      <c r="AC120" s="40"/>
      <c r="AD120" s="40"/>
      <c r="AE120" s="40"/>
      <c r="AR120" s="230" t="s">
        <v>218</v>
      </c>
      <c r="AT120" s="230" t="s">
        <v>213</v>
      </c>
      <c r="AU120" s="230" t="s">
        <v>86</v>
      </c>
      <c r="AY120" s="19" t="s">
        <v>211</v>
      </c>
      <c r="BE120" s="231">
        <f>IF(O120="základní",K120,0)</f>
        <v>0</v>
      </c>
      <c r="BF120" s="231">
        <f>IF(O120="snížená",K120,0)</f>
        <v>0</v>
      </c>
      <c r="BG120" s="231">
        <f>IF(O120="zákl. přenesená",K120,0)</f>
        <v>0</v>
      </c>
      <c r="BH120" s="231">
        <f>IF(O120="sníž. přenesená",K120,0)</f>
        <v>0</v>
      </c>
      <c r="BI120" s="231">
        <f>IF(O120="nulová",K120,0)</f>
        <v>0</v>
      </c>
      <c r="BJ120" s="19" t="s">
        <v>84</v>
      </c>
      <c r="BK120" s="231">
        <f>ROUND(P120*H120,2)</f>
        <v>0</v>
      </c>
      <c r="BL120" s="19" t="s">
        <v>218</v>
      </c>
      <c r="BM120" s="230" t="s">
        <v>4671</v>
      </c>
    </row>
    <row r="121" s="2" customFormat="1">
      <c r="A121" s="40"/>
      <c r="B121" s="41"/>
      <c r="C121" s="42"/>
      <c r="D121" s="232" t="s">
        <v>220</v>
      </c>
      <c r="E121" s="42"/>
      <c r="F121" s="233" t="s">
        <v>907</v>
      </c>
      <c r="G121" s="42"/>
      <c r="H121" s="42"/>
      <c r="I121" s="234"/>
      <c r="J121" s="234"/>
      <c r="K121" s="42"/>
      <c r="L121" s="42"/>
      <c r="M121" s="46"/>
      <c r="N121" s="235"/>
      <c r="O121" s="236"/>
      <c r="P121" s="86"/>
      <c r="Q121" s="86"/>
      <c r="R121" s="86"/>
      <c r="S121" s="86"/>
      <c r="T121" s="86"/>
      <c r="U121" s="86"/>
      <c r="V121" s="86"/>
      <c r="W121" s="86"/>
      <c r="X121" s="87"/>
      <c r="Y121" s="40"/>
      <c r="Z121" s="40"/>
      <c r="AA121" s="40"/>
      <c r="AB121" s="40"/>
      <c r="AC121" s="40"/>
      <c r="AD121" s="40"/>
      <c r="AE121" s="40"/>
      <c r="AT121" s="19" t="s">
        <v>220</v>
      </c>
      <c r="AU121" s="19" t="s">
        <v>86</v>
      </c>
    </row>
    <row r="122" s="13" customFormat="1">
      <c r="A122" s="13"/>
      <c r="B122" s="237"/>
      <c r="C122" s="238"/>
      <c r="D122" s="232" t="s">
        <v>222</v>
      </c>
      <c r="E122" s="239" t="s">
        <v>22</v>
      </c>
      <c r="F122" s="240" t="s">
        <v>4672</v>
      </c>
      <c r="G122" s="238"/>
      <c r="H122" s="241">
        <v>32.100000000000001</v>
      </c>
      <c r="I122" s="242"/>
      <c r="J122" s="242"/>
      <c r="K122" s="238"/>
      <c r="L122" s="238"/>
      <c r="M122" s="243"/>
      <c r="N122" s="244"/>
      <c r="O122" s="245"/>
      <c r="P122" s="245"/>
      <c r="Q122" s="245"/>
      <c r="R122" s="245"/>
      <c r="S122" s="245"/>
      <c r="T122" s="245"/>
      <c r="U122" s="245"/>
      <c r="V122" s="245"/>
      <c r="W122" s="245"/>
      <c r="X122" s="246"/>
      <c r="Y122" s="13"/>
      <c r="Z122" s="13"/>
      <c r="AA122" s="13"/>
      <c r="AB122" s="13"/>
      <c r="AC122" s="13"/>
      <c r="AD122" s="13"/>
      <c r="AE122" s="13"/>
      <c r="AT122" s="247" t="s">
        <v>222</v>
      </c>
      <c r="AU122" s="247" t="s">
        <v>86</v>
      </c>
      <c r="AV122" s="13" t="s">
        <v>86</v>
      </c>
      <c r="AW122" s="13" t="s">
        <v>5</v>
      </c>
      <c r="AX122" s="13" t="s">
        <v>84</v>
      </c>
      <c r="AY122" s="247" t="s">
        <v>211</v>
      </c>
    </row>
    <row r="123" s="2" customFormat="1" ht="24.15" customHeight="1">
      <c r="A123" s="40"/>
      <c r="B123" s="41"/>
      <c r="C123" s="218" t="s">
        <v>240</v>
      </c>
      <c r="D123" s="218" t="s">
        <v>213</v>
      </c>
      <c r="E123" s="219" t="s">
        <v>4316</v>
      </c>
      <c r="F123" s="220" t="s">
        <v>4317</v>
      </c>
      <c r="G123" s="221" t="s">
        <v>272</v>
      </c>
      <c r="H123" s="222">
        <v>32.100000000000001</v>
      </c>
      <c r="I123" s="223"/>
      <c r="J123" s="223"/>
      <c r="K123" s="224">
        <f>ROUND(P123*H123,2)</f>
        <v>0</v>
      </c>
      <c r="L123" s="220" t="s">
        <v>217</v>
      </c>
      <c r="M123" s="46"/>
      <c r="N123" s="225" t="s">
        <v>22</v>
      </c>
      <c r="O123" s="226" t="s">
        <v>46</v>
      </c>
      <c r="P123" s="227">
        <f>I123+J123</f>
        <v>0</v>
      </c>
      <c r="Q123" s="227">
        <f>ROUND(I123*H123,2)</f>
        <v>0</v>
      </c>
      <c r="R123" s="227">
        <f>ROUND(J123*H123,2)</f>
        <v>0</v>
      </c>
      <c r="S123" s="86"/>
      <c r="T123" s="228">
        <f>S123*H123</f>
        <v>0</v>
      </c>
      <c r="U123" s="228">
        <v>0.018380000000000001</v>
      </c>
      <c r="V123" s="228">
        <f>U123*H123</f>
        <v>0.58999800000000002</v>
      </c>
      <c r="W123" s="228">
        <v>0</v>
      </c>
      <c r="X123" s="229">
        <f>W123*H123</f>
        <v>0</v>
      </c>
      <c r="Y123" s="40"/>
      <c r="Z123" s="40"/>
      <c r="AA123" s="40"/>
      <c r="AB123" s="40"/>
      <c r="AC123" s="40"/>
      <c r="AD123" s="40"/>
      <c r="AE123" s="40"/>
      <c r="AR123" s="230" t="s">
        <v>218</v>
      </c>
      <c r="AT123" s="230" t="s">
        <v>213</v>
      </c>
      <c r="AU123" s="230" t="s">
        <v>86</v>
      </c>
      <c r="AY123" s="19" t="s">
        <v>211</v>
      </c>
      <c r="BE123" s="231">
        <f>IF(O123="základní",K123,0)</f>
        <v>0</v>
      </c>
      <c r="BF123" s="231">
        <f>IF(O123="snížená",K123,0)</f>
        <v>0</v>
      </c>
      <c r="BG123" s="231">
        <f>IF(O123="zákl. přenesená",K123,0)</f>
        <v>0</v>
      </c>
      <c r="BH123" s="231">
        <f>IF(O123="sníž. přenesená",K123,0)</f>
        <v>0</v>
      </c>
      <c r="BI123" s="231">
        <f>IF(O123="nulová",K123,0)</f>
        <v>0</v>
      </c>
      <c r="BJ123" s="19" t="s">
        <v>84</v>
      </c>
      <c r="BK123" s="231">
        <f>ROUND(P123*H123,2)</f>
        <v>0</v>
      </c>
      <c r="BL123" s="19" t="s">
        <v>218</v>
      </c>
      <c r="BM123" s="230" t="s">
        <v>4673</v>
      </c>
    </row>
    <row r="124" s="2" customFormat="1">
      <c r="A124" s="40"/>
      <c r="B124" s="41"/>
      <c r="C124" s="42"/>
      <c r="D124" s="232" t="s">
        <v>220</v>
      </c>
      <c r="E124" s="42"/>
      <c r="F124" s="233" t="s">
        <v>4319</v>
      </c>
      <c r="G124" s="42"/>
      <c r="H124" s="42"/>
      <c r="I124" s="234"/>
      <c r="J124" s="234"/>
      <c r="K124" s="42"/>
      <c r="L124" s="42"/>
      <c r="M124" s="46"/>
      <c r="N124" s="235"/>
      <c r="O124" s="236"/>
      <c r="P124" s="86"/>
      <c r="Q124" s="86"/>
      <c r="R124" s="86"/>
      <c r="S124" s="86"/>
      <c r="T124" s="86"/>
      <c r="U124" s="86"/>
      <c r="V124" s="86"/>
      <c r="W124" s="86"/>
      <c r="X124" s="87"/>
      <c r="Y124" s="40"/>
      <c r="Z124" s="40"/>
      <c r="AA124" s="40"/>
      <c r="AB124" s="40"/>
      <c r="AC124" s="40"/>
      <c r="AD124" s="40"/>
      <c r="AE124" s="40"/>
      <c r="AT124" s="19" t="s">
        <v>220</v>
      </c>
      <c r="AU124" s="19" t="s">
        <v>86</v>
      </c>
    </row>
    <row r="125" s="2" customFormat="1" ht="24.15" customHeight="1">
      <c r="A125" s="40"/>
      <c r="B125" s="41"/>
      <c r="C125" s="218" t="s">
        <v>246</v>
      </c>
      <c r="D125" s="218" t="s">
        <v>213</v>
      </c>
      <c r="E125" s="219" t="s">
        <v>4320</v>
      </c>
      <c r="F125" s="220" t="s">
        <v>4321</v>
      </c>
      <c r="G125" s="221" t="s">
        <v>272</v>
      </c>
      <c r="H125" s="222">
        <v>32.100000000000001</v>
      </c>
      <c r="I125" s="223"/>
      <c r="J125" s="223"/>
      <c r="K125" s="224">
        <f>ROUND(P125*H125,2)</f>
        <v>0</v>
      </c>
      <c r="L125" s="220" t="s">
        <v>217</v>
      </c>
      <c r="M125" s="46"/>
      <c r="N125" s="225" t="s">
        <v>22</v>
      </c>
      <c r="O125" s="226" t="s">
        <v>46</v>
      </c>
      <c r="P125" s="227">
        <f>I125+J125</f>
        <v>0</v>
      </c>
      <c r="Q125" s="227">
        <f>ROUND(I125*H125,2)</f>
        <v>0</v>
      </c>
      <c r="R125" s="227">
        <f>ROUND(J125*H125,2)</f>
        <v>0</v>
      </c>
      <c r="S125" s="86"/>
      <c r="T125" s="228">
        <f>S125*H125</f>
        <v>0</v>
      </c>
      <c r="U125" s="228">
        <v>0.0079000000000000008</v>
      </c>
      <c r="V125" s="228">
        <f>U125*H125</f>
        <v>0.25359000000000004</v>
      </c>
      <c r="W125" s="228">
        <v>0</v>
      </c>
      <c r="X125" s="229">
        <f>W125*H125</f>
        <v>0</v>
      </c>
      <c r="Y125" s="40"/>
      <c r="Z125" s="40"/>
      <c r="AA125" s="40"/>
      <c r="AB125" s="40"/>
      <c r="AC125" s="40"/>
      <c r="AD125" s="40"/>
      <c r="AE125" s="40"/>
      <c r="AR125" s="230" t="s">
        <v>218</v>
      </c>
      <c r="AT125" s="230" t="s">
        <v>213</v>
      </c>
      <c r="AU125" s="230" t="s">
        <v>86</v>
      </c>
      <c r="AY125" s="19" t="s">
        <v>211</v>
      </c>
      <c r="BE125" s="231">
        <f>IF(O125="základní",K125,0)</f>
        <v>0</v>
      </c>
      <c r="BF125" s="231">
        <f>IF(O125="snížená",K125,0)</f>
        <v>0</v>
      </c>
      <c r="BG125" s="231">
        <f>IF(O125="zákl. přenesená",K125,0)</f>
        <v>0</v>
      </c>
      <c r="BH125" s="231">
        <f>IF(O125="sníž. přenesená",K125,0)</f>
        <v>0</v>
      </c>
      <c r="BI125" s="231">
        <f>IF(O125="nulová",K125,0)</f>
        <v>0</v>
      </c>
      <c r="BJ125" s="19" t="s">
        <v>84</v>
      </c>
      <c r="BK125" s="231">
        <f>ROUND(P125*H125,2)</f>
        <v>0</v>
      </c>
      <c r="BL125" s="19" t="s">
        <v>218</v>
      </c>
      <c r="BM125" s="230" t="s">
        <v>4674</v>
      </c>
    </row>
    <row r="126" s="2" customFormat="1">
      <c r="A126" s="40"/>
      <c r="B126" s="41"/>
      <c r="C126" s="42"/>
      <c r="D126" s="232" t="s">
        <v>220</v>
      </c>
      <c r="E126" s="42"/>
      <c r="F126" s="233" t="s">
        <v>4323</v>
      </c>
      <c r="G126" s="42"/>
      <c r="H126" s="42"/>
      <c r="I126" s="234"/>
      <c r="J126" s="234"/>
      <c r="K126" s="42"/>
      <c r="L126" s="42"/>
      <c r="M126" s="46"/>
      <c r="N126" s="235"/>
      <c r="O126" s="236"/>
      <c r="P126" s="86"/>
      <c r="Q126" s="86"/>
      <c r="R126" s="86"/>
      <c r="S126" s="86"/>
      <c r="T126" s="86"/>
      <c r="U126" s="86"/>
      <c r="V126" s="86"/>
      <c r="W126" s="86"/>
      <c r="X126" s="87"/>
      <c r="Y126" s="40"/>
      <c r="Z126" s="40"/>
      <c r="AA126" s="40"/>
      <c r="AB126" s="40"/>
      <c r="AC126" s="40"/>
      <c r="AD126" s="40"/>
      <c r="AE126" s="40"/>
      <c r="AT126" s="19" t="s">
        <v>220</v>
      </c>
      <c r="AU126" s="19" t="s">
        <v>86</v>
      </c>
    </row>
    <row r="127" s="2" customFormat="1" ht="24.15" customHeight="1">
      <c r="A127" s="40"/>
      <c r="B127" s="41"/>
      <c r="C127" s="218" t="s">
        <v>253</v>
      </c>
      <c r="D127" s="218" t="s">
        <v>213</v>
      </c>
      <c r="E127" s="219" t="s">
        <v>913</v>
      </c>
      <c r="F127" s="220" t="s">
        <v>914</v>
      </c>
      <c r="G127" s="221" t="s">
        <v>272</v>
      </c>
      <c r="H127" s="222">
        <v>176.77799999999999</v>
      </c>
      <c r="I127" s="223"/>
      <c r="J127" s="223"/>
      <c r="K127" s="224">
        <f>ROUND(P127*H127,2)</f>
        <v>0</v>
      </c>
      <c r="L127" s="220" t="s">
        <v>217</v>
      </c>
      <c r="M127" s="46"/>
      <c r="N127" s="225" t="s">
        <v>22</v>
      </c>
      <c r="O127" s="226" t="s">
        <v>46</v>
      </c>
      <c r="P127" s="227">
        <f>I127+J127</f>
        <v>0</v>
      </c>
      <c r="Q127" s="227">
        <f>ROUND(I127*H127,2)</f>
        <v>0</v>
      </c>
      <c r="R127" s="227">
        <f>ROUND(J127*H127,2)</f>
        <v>0</v>
      </c>
      <c r="S127" s="86"/>
      <c r="T127" s="228">
        <f>S127*H127</f>
        <v>0</v>
      </c>
      <c r="U127" s="228">
        <v>0.0073499999999999998</v>
      </c>
      <c r="V127" s="228">
        <f>U127*H127</f>
        <v>1.2993182999999999</v>
      </c>
      <c r="W127" s="228">
        <v>0</v>
      </c>
      <c r="X127" s="229">
        <f>W127*H127</f>
        <v>0</v>
      </c>
      <c r="Y127" s="40"/>
      <c r="Z127" s="40"/>
      <c r="AA127" s="40"/>
      <c r="AB127" s="40"/>
      <c r="AC127" s="40"/>
      <c r="AD127" s="40"/>
      <c r="AE127" s="40"/>
      <c r="AR127" s="230" t="s">
        <v>218</v>
      </c>
      <c r="AT127" s="230" t="s">
        <v>213</v>
      </c>
      <c r="AU127" s="230" t="s">
        <v>86</v>
      </c>
      <c r="AY127" s="19" t="s">
        <v>211</v>
      </c>
      <c r="BE127" s="231">
        <f>IF(O127="základní",K127,0)</f>
        <v>0</v>
      </c>
      <c r="BF127" s="231">
        <f>IF(O127="snížená",K127,0)</f>
        <v>0</v>
      </c>
      <c r="BG127" s="231">
        <f>IF(O127="zákl. přenesená",K127,0)</f>
        <v>0</v>
      </c>
      <c r="BH127" s="231">
        <f>IF(O127="sníž. přenesená",K127,0)</f>
        <v>0</v>
      </c>
      <c r="BI127" s="231">
        <f>IF(O127="nulová",K127,0)</f>
        <v>0</v>
      </c>
      <c r="BJ127" s="19" t="s">
        <v>84</v>
      </c>
      <c r="BK127" s="231">
        <f>ROUND(P127*H127,2)</f>
        <v>0</v>
      </c>
      <c r="BL127" s="19" t="s">
        <v>218</v>
      </c>
      <c r="BM127" s="230" t="s">
        <v>4675</v>
      </c>
    </row>
    <row r="128" s="2" customFormat="1">
      <c r="A128" s="40"/>
      <c r="B128" s="41"/>
      <c r="C128" s="42"/>
      <c r="D128" s="232" t="s">
        <v>220</v>
      </c>
      <c r="E128" s="42"/>
      <c r="F128" s="233" t="s">
        <v>916</v>
      </c>
      <c r="G128" s="42"/>
      <c r="H128" s="42"/>
      <c r="I128" s="234"/>
      <c r="J128" s="234"/>
      <c r="K128" s="42"/>
      <c r="L128" s="42"/>
      <c r="M128" s="46"/>
      <c r="N128" s="235"/>
      <c r="O128" s="236"/>
      <c r="P128" s="86"/>
      <c r="Q128" s="86"/>
      <c r="R128" s="86"/>
      <c r="S128" s="86"/>
      <c r="T128" s="86"/>
      <c r="U128" s="86"/>
      <c r="V128" s="86"/>
      <c r="W128" s="86"/>
      <c r="X128" s="87"/>
      <c r="Y128" s="40"/>
      <c r="Z128" s="40"/>
      <c r="AA128" s="40"/>
      <c r="AB128" s="40"/>
      <c r="AC128" s="40"/>
      <c r="AD128" s="40"/>
      <c r="AE128" s="40"/>
      <c r="AT128" s="19" t="s">
        <v>220</v>
      </c>
      <c r="AU128" s="19" t="s">
        <v>86</v>
      </c>
    </row>
    <row r="129" s="13" customFormat="1">
      <c r="A129" s="13"/>
      <c r="B129" s="237"/>
      <c r="C129" s="238"/>
      <c r="D129" s="232" t="s">
        <v>222</v>
      </c>
      <c r="E129" s="239" t="s">
        <v>22</v>
      </c>
      <c r="F129" s="240" t="s">
        <v>4676</v>
      </c>
      <c r="G129" s="238"/>
      <c r="H129" s="241">
        <v>54.667999999999999</v>
      </c>
      <c r="I129" s="242"/>
      <c r="J129" s="242"/>
      <c r="K129" s="238"/>
      <c r="L129" s="238"/>
      <c r="M129" s="243"/>
      <c r="N129" s="244"/>
      <c r="O129" s="245"/>
      <c r="P129" s="245"/>
      <c r="Q129" s="245"/>
      <c r="R129" s="245"/>
      <c r="S129" s="245"/>
      <c r="T129" s="245"/>
      <c r="U129" s="245"/>
      <c r="V129" s="245"/>
      <c r="W129" s="245"/>
      <c r="X129" s="246"/>
      <c r="Y129" s="13"/>
      <c r="Z129" s="13"/>
      <c r="AA129" s="13"/>
      <c r="AB129" s="13"/>
      <c r="AC129" s="13"/>
      <c r="AD129" s="13"/>
      <c r="AE129" s="13"/>
      <c r="AT129" s="247" t="s">
        <v>222</v>
      </c>
      <c r="AU129" s="247" t="s">
        <v>86</v>
      </c>
      <c r="AV129" s="13" t="s">
        <v>86</v>
      </c>
      <c r="AW129" s="13" t="s">
        <v>5</v>
      </c>
      <c r="AX129" s="13" t="s">
        <v>77</v>
      </c>
      <c r="AY129" s="247" t="s">
        <v>211</v>
      </c>
    </row>
    <row r="130" s="13" customFormat="1">
      <c r="A130" s="13"/>
      <c r="B130" s="237"/>
      <c r="C130" s="238"/>
      <c r="D130" s="232" t="s">
        <v>222</v>
      </c>
      <c r="E130" s="239" t="s">
        <v>22</v>
      </c>
      <c r="F130" s="240" t="s">
        <v>4677</v>
      </c>
      <c r="G130" s="238"/>
      <c r="H130" s="241">
        <v>-1.7330000000000001</v>
      </c>
      <c r="I130" s="242"/>
      <c r="J130" s="242"/>
      <c r="K130" s="238"/>
      <c r="L130" s="238"/>
      <c r="M130" s="243"/>
      <c r="N130" s="244"/>
      <c r="O130" s="245"/>
      <c r="P130" s="245"/>
      <c r="Q130" s="245"/>
      <c r="R130" s="245"/>
      <c r="S130" s="245"/>
      <c r="T130" s="245"/>
      <c r="U130" s="245"/>
      <c r="V130" s="245"/>
      <c r="W130" s="245"/>
      <c r="X130" s="246"/>
      <c r="Y130" s="13"/>
      <c r="Z130" s="13"/>
      <c r="AA130" s="13"/>
      <c r="AB130" s="13"/>
      <c r="AC130" s="13"/>
      <c r="AD130" s="13"/>
      <c r="AE130" s="13"/>
      <c r="AT130" s="247" t="s">
        <v>222</v>
      </c>
      <c r="AU130" s="247" t="s">
        <v>86</v>
      </c>
      <c r="AV130" s="13" t="s">
        <v>86</v>
      </c>
      <c r="AW130" s="13" t="s">
        <v>5</v>
      </c>
      <c r="AX130" s="13" t="s">
        <v>77</v>
      </c>
      <c r="AY130" s="247" t="s">
        <v>211</v>
      </c>
    </row>
    <row r="131" s="13" customFormat="1">
      <c r="A131" s="13"/>
      <c r="B131" s="237"/>
      <c r="C131" s="238"/>
      <c r="D131" s="232" t="s">
        <v>222</v>
      </c>
      <c r="E131" s="239" t="s">
        <v>22</v>
      </c>
      <c r="F131" s="240" t="s">
        <v>4678</v>
      </c>
      <c r="G131" s="238"/>
      <c r="H131" s="241">
        <v>-3.2000000000000002</v>
      </c>
      <c r="I131" s="242"/>
      <c r="J131" s="242"/>
      <c r="K131" s="238"/>
      <c r="L131" s="238"/>
      <c r="M131" s="243"/>
      <c r="N131" s="244"/>
      <c r="O131" s="245"/>
      <c r="P131" s="245"/>
      <c r="Q131" s="245"/>
      <c r="R131" s="245"/>
      <c r="S131" s="245"/>
      <c r="T131" s="245"/>
      <c r="U131" s="245"/>
      <c r="V131" s="245"/>
      <c r="W131" s="245"/>
      <c r="X131" s="246"/>
      <c r="Y131" s="13"/>
      <c r="Z131" s="13"/>
      <c r="AA131" s="13"/>
      <c r="AB131" s="13"/>
      <c r="AC131" s="13"/>
      <c r="AD131" s="13"/>
      <c r="AE131" s="13"/>
      <c r="AT131" s="247" t="s">
        <v>222</v>
      </c>
      <c r="AU131" s="247" t="s">
        <v>86</v>
      </c>
      <c r="AV131" s="13" t="s">
        <v>86</v>
      </c>
      <c r="AW131" s="13" t="s">
        <v>5</v>
      </c>
      <c r="AX131" s="13" t="s">
        <v>77</v>
      </c>
      <c r="AY131" s="247" t="s">
        <v>211</v>
      </c>
    </row>
    <row r="132" s="13" customFormat="1">
      <c r="A132" s="13"/>
      <c r="B132" s="237"/>
      <c r="C132" s="238"/>
      <c r="D132" s="232" t="s">
        <v>222</v>
      </c>
      <c r="E132" s="239" t="s">
        <v>22</v>
      </c>
      <c r="F132" s="240" t="s">
        <v>4679</v>
      </c>
      <c r="G132" s="238"/>
      <c r="H132" s="241">
        <v>-1.52</v>
      </c>
      <c r="I132" s="242"/>
      <c r="J132" s="242"/>
      <c r="K132" s="238"/>
      <c r="L132" s="238"/>
      <c r="M132" s="243"/>
      <c r="N132" s="244"/>
      <c r="O132" s="245"/>
      <c r="P132" s="245"/>
      <c r="Q132" s="245"/>
      <c r="R132" s="245"/>
      <c r="S132" s="245"/>
      <c r="T132" s="245"/>
      <c r="U132" s="245"/>
      <c r="V132" s="245"/>
      <c r="W132" s="245"/>
      <c r="X132" s="246"/>
      <c r="Y132" s="13"/>
      <c r="Z132" s="13"/>
      <c r="AA132" s="13"/>
      <c r="AB132" s="13"/>
      <c r="AC132" s="13"/>
      <c r="AD132" s="13"/>
      <c r="AE132" s="13"/>
      <c r="AT132" s="247" t="s">
        <v>222</v>
      </c>
      <c r="AU132" s="247" t="s">
        <v>86</v>
      </c>
      <c r="AV132" s="13" t="s">
        <v>86</v>
      </c>
      <c r="AW132" s="13" t="s">
        <v>5</v>
      </c>
      <c r="AX132" s="13" t="s">
        <v>77</v>
      </c>
      <c r="AY132" s="247" t="s">
        <v>211</v>
      </c>
    </row>
    <row r="133" s="13" customFormat="1">
      <c r="A133" s="13"/>
      <c r="B133" s="237"/>
      <c r="C133" s="238"/>
      <c r="D133" s="232" t="s">
        <v>222</v>
      </c>
      <c r="E133" s="239" t="s">
        <v>22</v>
      </c>
      <c r="F133" s="240" t="s">
        <v>4680</v>
      </c>
      <c r="G133" s="238"/>
      <c r="H133" s="241">
        <v>-2.52</v>
      </c>
      <c r="I133" s="242"/>
      <c r="J133" s="242"/>
      <c r="K133" s="238"/>
      <c r="L133" s="238"/>
      <c r="M133" s="243"/>
      <c r="N133" s="244"/>
      <c r="O133" s="245"/>
      <c r="P133" s="245"/>
      <c r="Q133" s="245"/>
      <c r="R133" s="245"/>
      <c r="S133" s="245"/>
      <c r="T133" s="245"/>
      <c r="U133" s="245"/>
      <c r="V133" s="245"/>
      <c r="W133" s="245"/>
      <c r="X133" s="246"/>
      <c r="Y133" s="13"/>
      <c r="Z133" s="13"/>
      <c r="AA133" s="13"/>
      <c r="AB133" s="13"/>
      <c r="AC133" s="13"/>
      <c r="AD133" s="13"/>
      <c r="AE133" s="13"/>
      <c r="AT133" s="247" t="s">
        <v>222</v>
      </c>
      <c r="AU133" s="247" t="s">
        <v>86</v>
      </c>
      <c r="AV133" s="13" t="s">
        <v>86</v>
      </c>
      <c r="AW133" s="13" t="s">
        <v>5</v>
      </c>
      <c r="AX133" s="13" t="s">
        <v>77</v>
      </c>
      <c r="AY133" s="247" t="s">
        <v>211</v>
      </c>
    </row>
    <row r="134" s="13" customFormat="1">
      <c r="A134" s="13"/>
      <c r="B134" s="237"/>
      <c r="C134" s="238"/>
      <c r="D134" s="232" t="s">
        <v>222</v>
      </c>
      <c r="E134" s="239" t="s">
        <v>22</v>
      </c>
      <c r="F134" s="240" t="s">
        <v>4681</v>
      </c>
      <c r="G134" s="238"/>
      <c r="H134" s="241">
        <v>27.571000000000002</v>
      </c>
      <c r="I134" s="242"/>
      <c r="J134" s="242"/>
      <c r="K134" s="238"/>
      <c r="L134" s="238"/>
      <c r="M134" s="243"/>
      <c r="N134" s="244"/>
      <c r="O134" s="245"/>
      <c r="P134" s="245"/>
      <c r="Q134" s="245"/>
      <c r="R134" s="245"/>
      <c r="S134" s="245"/>
      <c r="T134" s="245"/>
      <c r="U134" s="245"/>
      <c r="V134" s="245"/>
      <c r="W134" s="245"/>
      <c r="X134" s="246"/>
      <c r="Y134" s="13"/>
      <c r="Z134" s="13"/>
      <c r="AA134" s="13"/>
      <c r="AB134" s="13"/>
      <c r="AC134" s="13"/>
      <c r="AD134" s="13"/>
      <c r="AE134" s="13"/>
      <c r="AT134" s="247" t="s">
        <v>222</v>
      </c>
      <c r="AU134" s="247" t="s">
        <v>86</v>
      </c>
      <c r="AV134" s="13" t="s">
        <v>86</v>
      </c>
      <c r="AW134" s="13" t="s">
        <v>5</v>
      </c>
      <c r="AX134" s="13" t="s">
        <v>77</v>
      </c>
      <c r="AY134" s="247" t="s">
        <v>211</v>
      </c>
    </row>
    <row r="135" s="13" customFormat="1">
      <c r="A135" s="13"/>
      <c r="B135" s="237"/>
      <c r="C135" s="238"/>
      <c r="D135" s="232" t="s">
        <v>222</v>
      </c>
      <c r="E135" s="239" t="s">
        <v>22</v>
      </c>
      <c r="F135" s="240" t="s">
        <v>1777</v>
      </c>
      <c r="G135" s="238"/>
      <c r="H135" s="241">
        <v>-1.6000000000000001</v>
      </c>
      <c r="I135" s="242"/>
      <c r="J135" s="242"/>
      <c r="K135" s="238"/>
      <c r="L135" s="238"/>
      <c r="M135" s="243"/>
      <c r="N135" s="244"/>
      <c r="O135" s="245"/>
      <c r="P135" s="245"/>
      <c r="Q135" s="245"/>
      <c r="R135" s="245"/>
      <c r="S135" s="245"/>
      <c r="T135" s="245"/>
      <c r="U135" s="245"/>
      <c r="V135" s="245"/>
      <c r="W135" s="245"/>
      <c r="X135" s="246"/>
      <c r="Y135" s="13"/>
      <c r="Z135" s="13"/>
      <c r="AA135" s="13"/>
      <c r="AB135" s="13"/>
      <c r="AC135" s="13"/>
      <c r="AD135" s="13"/>
      <c r="AE135" s="13"/>
      <c r="AT135" s="247" t="s">
        <v>222</v>
      </c>
      <c r="AU135" s="247" t="s">
        <v>86</v>
      </c>
      <c r="AV135" s="13" t="s">
        <v>86</v>
      </c>
      <c r="AW135" s="13" t="s">
        <v>5</v>
      </c>
      <c r="AX135" s="13" t="s">
        <v>77</v>
      </c>
      <c r="AY135" s="247" t="s">
        <v>211</v>
      </c>
    </row>
    <row r="136" s="13" customFormat="1">
      <c r="A136" s="13"/>
      <c r="B136" s="237"/>
      <c r="C136" s="238"/>
      <c r="D136" s="232" t="s">
        <v>222</v>
      </c>
      <c r="E136" s="239" t="s">
        <v>22</v>
      </c>
      <c r="F136" s="240" t="s">
        <v>4682</v>
      </c>
      <c r="G136" s="238"/>
      <c r="H136" s="241">
        <v>42.265000000000001</v>
      </c>
      <c r="I136" s="242"/>
      <c r="J136" s="242"/>
      <c r="K136" s="238"/>
      <c r="L136" s="238"/>
      <c r="M136" s="243"/>
      <c r="N136" s="244"/>
      <c r="O136" s="245"/>
      <c r="P136" s="245"/>
      <c r="Q136" s="245"/>
      <c r="R136" s="245"/>
      <c r="S136" s="245"/>
      <c r="T136" s="245"/>
      <c r="U136" s="245"/>
      <c r="V136" s="245"/>
      <c r="W136" s="245"/>
      <c r="X136" s="246"/>
      <c r="Y136" s="13"/>
      <c r="Z136" s="13"/>
      <c r="AA136" s="13"/>
      <c r="AB136" s="13"/>
      <c r="AC136" s="13"/>
      <c r="AD136" s="13"/>
      <c r="AE136" s="13"/>
      <c r="AT136" s="247" t="s">
        <v>222</v>
      </c>
      <c r="AU136" s="247" t="s">
        <v>86</v>
      </c>
      <c r="AV136" s="13" t="s">
        <v>86</v>
      </c>
      <c r="AW136" s="13" t="s">
        <v>5</v>
      </c>
      <c r="AX136" s="13" t="s">
        <v>77</v>
      </c>
      <c r="AY136" s="247" t="s">
        <v>211</v>
      </c>
    </row>
    <row r="137" s="13" customFormat="1">
      <c r="A137" s="13"/>
      <c r="B137" s="237"/>
      <c r="C137" s="238"/>
      <c r="D137" s="232" t="s">
        <v>222</v>
      </c>
      <c r="E137" s="239" t="s">
        <v>22</v>
      </c>
      <c r="F137" s="240" t="s">
        <v>4683</v>
      </c>
      <c r="G137" s="238"/>
      <c r="H137" s="241">
        <v>-2.3999999999999999</v>
      </c>
      <c r="I137" s="242"/>
      <c r="J137" s="242"/>
      <c r="K137" s="238"/>
      <c r="L137" s="238"/>
      <c r="M137" s="243"/>
      <c r="N137" s="244"/>
      <c r="O137" s="245"/>
      <c r="P137" s="245"/>
      <c r="Q137" s="245"/>
      <c r="R137" s="245"/>
      <c r="S137" s="245"/>
      <c r="T137" s="245"/>
      <c r="U137" s="245"/>
      <c r="V137" s="245"/>
      <c r="W137" s="245"/>
      <c r="X137" s="246"/>
      <c r="Y137" s="13"/>
      <c r="Z137" s="13"/>
      <c r="AA137" s="13"/>
      <c r="AB137" s="13"/>
      <c r="AC137" s="13"/>
      <c r="AD137" s="13"/>
      <c r="AE137" s="13"/>
      <c r="AT137" s="247" t="s">
        <v>222</v>
      </c>
      <c r="AU137" s="247" t="s">
        <v>86</v>
      </c>
      <c r="AV137" s="13" t="s">
        <v>86</v>
      </c>
      <c r="AW137" s="13" t="s">
        <v>5</v>
      </c>
      <c r="AX137" s="13" t="s">
        <v>77</v>
      </c>
      <c r="AY137" s="247" t="s">
        <v>211</v>
      </c>
    </row>
    <row r="138" s="13" customFormat="1">
      <c r="A138" s="13"/>
      <c r="B138" s="237"/>
      <c r="C138" s="238"/>
      <c r="D138" s="232" t="s">
        <v>222</v>
      </c>
      <c r="E138" s="239" t="s">
        <v>22</v>
      </c>
      <c r="F138" s="240" t="s">
        <v>1777</v>
      </c>
      <c r="G138" s="238"/>
      <c r="H138" s="241">
        <v>-1.6000000000000001</v>
      </c>
      <c r="I138" s="242"/>
      <c r="J138" s="242"/>
      <c r="K138" s="238"/>
      <c r="L138" s="238"/>
      <c r="M138" s="243"/>
      <c r="N138" s="244"/>
      <c r="O138" s="245"/>
      <c r="P138" s="245"/>
      <c r="Q138" s="245"/>
      <c r="R138" s="245"/>
      <c r="S138" s="245"/>
      <c r="T138" s="245"/>
      <c r="U138" s="245"/>
      <c r="V138" s="245"/>
      <c r="W138" s="245"/>
      <c r="X138" s="246"/>
      <c r="Y138" s="13"/>
      <c r="Z138" s="13"/>
      <c r="AA138" s="13"/>
      <c r="AB138" s="13"/>
      <c r="AC138" s="13"/>
      <c r="AD138" s="13"/>
      <c r="AE138" s="13"/>
      <c r="AT138" s="247" t="s">
        <v>222</v>
      </c>
      <c r="AU138" s="247" t="s">
        <v>86</v>
      </c>
      <c r="AV138" s="13" t="s">
        <v>86</v>
      </c>
      <c r="AW138" s="13" t="s">
        <v>5</v>
      </c>
      <c r="AX138" s="13" t="s">
        <v>77</v>
      </c>
      <c r="AY138" s="247" t="s">
        <v>211</v>
      </c>
    </row>
    <row r="139" s="13" customFormat="1">
      <c r="A139" s="13"/>
      <c r="B139" s="237"/>
      <c r="C139" s="238"/>
      <c r="D139" s="232" t="s">
        <v>222</v>
      </c>
      <c r="E139" s="239" t="s">
        <v>22</v>
      </c>
      <c r="F139" s="240" t="s">
        <v>4684</v>
      </c>
      <c r="G139" s="238"/>
      <c r="H139" s="241">
        <v>40.210999999999999</v>
      </c>
      <c r="I139" s="242"/>
      <c r="J139" s="242"/>
      <c r="K139" s="238"/>
      <c r="L139" s="238"/>
      <c r="M139" s="243"/>
      <c r="N139" s="244"/>
      <c r="O139" s="245"/>
      <c r="P139" s="245"/>
      <c r="Q139" s="245"/>
      <c r="R139" s="245"/>
      <c r="S139" s="245"/>
      <c r="T139" s="245"/>
      <c r="U139" s="245"/>
      <c r="V139" s="245"/>
      <c r="W139" s="245"/>
      <c r="X139" s="246"/>
      <c r="Y139" s="13"/>
      <c r="Z139" s="13"/>
      <c r="AA139" s="13"/>
      <c r="AB139" s="13"/>
      <c r="AC139" s="13"/>
      <c r="AD139" s="13"/>
      <c r="AE139" s="13"/>
      <c r="AT139" s="247" t="s">
        <v>222</v>
      </c>
      <c r="AU139" s="247" t="s">
        <v>86</v>
      </c>
      <c r="AV139" s="13" t="s">
        <v>86</v>
      </c>
      <c r="AW139" s="13" t="s">
        <v>5</v>
      </c>
      <c r="AX139" s="13" t="s">
        <v>77</v>
      </c>
      <c r="AY139" s="247" t="s">
        <v>211</v>
      </c>
    </row>
    <row r="140" s="13" customFormat="1">
      <c r="A140" s="13"/>
      <c r="B140" s="237"/>
      <c r="C140" s="238"/>
      <c r="D140" s="232" t="s">
        <v>222</v>
      </c>
      <c r="E140" s="239" t="s">
        <v>22</v>
      </c>
      <c r="F140" s="240" t="s">
        <v>4685</v>
      </c>
      <c r="G140" s="238"/>
      <c r="H140" s="241">
        <v>-3.2000000000000002</v>
      </c>
      <c r="I140" s="242"/>
      <c r="J140" s="242"/>
      <c r="K140" s="238"/>
      <c r="L140" s="238"/>
      <c r="M140" s="243"/>
      <c r="N140" s="244"/>
      <c r="O140" s="245"/>
      <c r="P140" s="245"/>
      <c r="Q140" s="245"/>
      <c r="R140" s="245"/>
      <c r="S140" s="245"/>
      <c r="T140" s="245"/>
      <c r="U140" s="245"/>
      <c r="V140" s="245"/>
      <c r="W140" s="245"/>
      <c r="X140" s="246"/>
      <c r="Y140" s="13"/>
      <c r="Z140" s="13"/>
      <c r="AA140" s="13"/>
      <c r="AB140" s="13"/>
      <c r="AC140" s="13"/>
      <c r="AD140" s="13"/>
      <c r="AE140" s="13"/>
      <c r="AT140" s="247" t="s">
        <v>222</v>
      </c>
      <c r="AU140" s="247" t="s">
        <v>86</v>
      </c>
      <c r="AV140" s="13" t="s">
        <v>86</v>
      </c>
      <c r="AW140" s="13" t="s">
        <v>5</v>
      </c>
      <c r="AX140" s="13" t="s">
        <v>77</v>
      </c>
      <c r="AY140" s="247" t="s">
        <v>211</v>
      </c>
    </row>
    <row r="141" s="13" customFormat="1">
      <c r="A141" s="13"/>
      <c r="B141" s="237"/>
      <c r="C141" s="238"/>
      <c r="D141" s="232" t="s">
        <v>222</v>
      </c>
      <c r="E141" s="239" t="s">
        <v>22</v>
      </c>
      <c r="F141" s="240" t="s">
        <v>4686</v>
      </c>
      <c r="G141" s="238"/>
      <c r="H141" s="241">
        <v>-4.7460000000000004</v>
      </c>
      <c r="I141" s="242"/>
      <c r="J141" s="242"/>
      <c r="K141" s="238"/>
      <c r="L141" s="238"/>
      <c r="M141" s="243"/>
      <c r="N141" s="244"/>
      <c r="O141" s="245"/>
      <c r="P141" s="245"/>
      <c r="Q141" s="245"/>
      <c r="R141" s="245"/>
      <c r="S141" s="245"/>
      <c r="T141" s="245"/>
      <c r="U141" s="245"/>
      <c r="V141" s="245"/>
      <c r="W141" s="245"/>
      <c r="X141" s="246"/>
      <c r="Y141" s="13"/>
      <c r="Z141" s="13"/>
      <c r="AA141" s="13"/>
      <c r="AB141" s="13"/>
      <c r="AC141" s="13"/>
      <c r="AD141" s="13"/>
      <c r="AE141" s="13"/>
      <c r="AT141" s="247" t="s">
        <v>222</v>
      </c>
      <c r="AU141" s="247" t="s">
        <v>86</v>
      </c>
      <c r="AV141" s="13" t="s">
        <v>86</v>
      </c>
      <c r="AW141" s="13" t="s">
        <v>5</v>
      </c>
      <c r="AX141" s="13" t="s">
        <v>77</v>
      </c>
      <c r="AY141" s="247" t="s">
        <v>211</v>
      </c>
    </row>
    <row r="142" s="13" customFormat="1">
      <c r="A142" s="13"/>
      <c r="B142" s="237"/>
      <c r="C142" s="238"/>
      <c r="D142" s="232" t="s">
        <v>222</v>
      </c>
      <c r="E142" s="239" t="s">
        <v>22</v>
      </c>
      <c r="F142" s="240" t="s">
        <v>4330</v>
      </c>
      <c r="G142" s="238"/>
      <c r="H142" s="241">
        <v>3.165</v>
      </c>
      <c r="I142" s="242"/>
      <c r="J142" s="242"/>
      <c r="K142" s="238"/>
      <c r="L142" s="238"/>
      <c r="M142" s="243"/>
      <c r="N142" s="244"/>
      <c r="O142" s="245"/>
      <c r="P142" s="245"/>
      <c r="Q142" s="245"/>
      <c r="R142" s="245"/>
      <c r="S142" s="245"/>
      <c r="T142" s="245"/>
      <c r="U142" s="245"/>
      <c r="V142" s="245"/>
      <c r="W142" s="245"/>
      <c r="X142" s="246"/>
      <c r="Y142" s="13"/>
      <c r="Z142" s="13"/>
      <c r="AA142" s="13"/>
      <c r="AB142" s="13"/>
      <c r="AC142" s="13"/>
      <c r="AD142" s="13"/>
      <c r="AE142" s="13"/>
      <c r="AT142" s="247" t="s">
        <v>222</v>
      </c>
      <c r="AU142" s="247" t="s">
        <v>86</v>
      </c>
      <c r="AV142" s="13" t="s">
        <v>86</v>
      </c>
      <c r="AW142" s="13" t="s">
        <v>5</v>
      </c>
      <c r="AX142" s="13" t="s">
        <v>77</v>
      </c>
      <c r="AY142" s="247" t="s">
        <v>211</v>
      </c>
    </row>
    <row r="143" s="13" customFormat="1">
      <c r="A143" s="13"/>
      <c r="B143" s="237"/>
      <c r="C143" s="238"/>
      <c r="D143" s="232" t="s">
        <v>222</v>
      </c>
      <c r="E143" s="239" t="s">
        <v>22</v>
      </c>
      <c r="F143" s="240" t="s">
        <v>4687</v>
      </c>
      <c r="G143" s="238"/>
      <c r="H143" s="241">
        <v>25.280000000000001</v>
      </c>
      <c r="I143" s="242"/>
      <c r="J143" s="242"/>
      <c r="K143" s="238"/>
      <c r="L143" s="238"/>
      <c r="M143" s="243"/>
      <c r="N143" s="244"/>
      <c r="O143" s="245"/>
      <c r="P143" s="245"/>
      <c r="Q143" s="245"/>
      <c r="R143" s="245"/>
      <c r="S143" s="245"/>
      <c r="T143" s="245"/>
      <c r="U143" s="245"/>
      <c r="V143" s="245"/>
      <c r="W143" s="245"/>
      <c r="X143" s="246"/>
      <c r="Y143" s="13"/>
      <c r="Z143" s="13"/>
      <c r="AA143" s="13"/>
      <c r="AB143" s="13"/>
      <c r="AC143" s="13"/>
      <c r="AD143" s="13"/>
      <c r="AE143" s="13"/>
      <c r="AT143" s="247" t="s">
        <v>222</v>
      </c>
      <c r="AU143" s="247" t="s">
        <v>86</v>
      </c>
      <c r="AV143" s="13" t="s">
        <v>86</v>
      </c>
      <c r="AW143" s="13" t="s">
        <v>5</v>
      </c>
      <c r="AX143" s="13" t="s">
        <v>77</v>
      </c>
      <c r="AY143" s="247" t="s">
        <v>211</v>
      </c>
    </row>
    <row r="144" s="13" customFormat="1">
      <c r="A144" s="13"/>
      <c r="B144" s="237"/>
      <c r="C144" s="238"/>
      <c r="D144" s="232" t="s">
        <v>222</v>
      </c>
      <c r="E144" s="239" t="s">
        <v>22</v>
      </c>
      <c r="F144" s="240" t="s">
        <v>1778</v>
      </c>
      <c r="G144" s="238"/>
      <c r="H144" s="241">
        <v>-1.8</v>
      </c>
      <c r="I144" s="242"/>
      <c r="J144" s="242"/>
      <c r="K144" s="238"/>
      <c r="L144" s="238"/>
      <c r="M144" s="243"/>
      <c r="N144" s="244"/>
      <c r="O144" s="245"/>
      <c r="P144" s="245"/>
      <c r="Q144" s="245"/>
      <c r="R144" s="245"/>
      <c r="S144" s="245"/>
      <c r="T144" s="245"/>
      <c r="U144" s="245"/>
      <c r="V144" s="245"/>
      <c r="W144" s="245"/>
      <c r="X144" s="246"/>
      <c r="Y144" s="13"/>
      <c r="Z144" s="13"/>
      <c r="AA144" s="13"/>
      <c r="AB144" s="13"/>
      <c r="AC144" s="13"/>
      <c r="AD144" s="13"/>
      <c r="AE144" s="13"/>
      <c r="AT144" s="247" t="s">
        <v>222</v>
      </c>
      <c r="AU144" s="247" t="s">
        <v>86</v>
      </c>
      <c r="AV144" s="13" t="s">
        <v>86</v>
      </c>
      <c r="AW144" s="13" t="s">
        <v>5</v>
      </c>
      <c r="AX144" s="13" t="s">
        <v>77</v>
      </c>
      <c r="AY144" s="247" t="s">
        <v>211</v>
      </c>
    </row>
    <row r="145" s="13" customFormat="1">
      <c r="A145" s="13"/>
      <c r="B145" s="237"/>
      <c r="C145" s="238"/>
      <c r="D145" s="232" t="s">
        <v>222</v>
      </c>
      <c r="E145" s="239" t="s">
        <v>22</v>
      </c>
      <c r="F145" s="240" t="s">
        <v>4688</v>
      </c>
      <c r="G145" s="238"/>
      <c r="H145" s="241">
        <v>11.337</v>
      </c>
      <c r="I145" s="242"/>
      <c r="J145" s="242"/>
      <c r="K145" s="238"/>
      <c r="L145" s="238"/>
      <c r="M145" s="243"/>
      <c r="N145" s="244"/>
      <c r="O145" s="245"/>
      <c r="P145" s="245"/>
      <c r="Q145" s="245"/>
      <c r="R145" s="245"/>
      <c r="S145" s="245"/>
      <c r="T145" s="245"/>
      <c r="U145" s="245"/>
      <c r="V145" s="245"/>
      <c r="W145" s="245"/>
      <c r="X145" s="246"/>
      <c r="Y145" s="13"/>
      <c r="Z145" s="13"/>
      <c r="AA145" s="13"/>
      <c r="AB145" s="13"/>
      <c r="AC145" s="13"/>
      <c r="AD145" s="13"/>
      <c r="AE145" s="13"/>
      <c r="AT145" s="247" t="s">
        <v>222</v>
      </c>
      <c r="AU145" s="247" t="s">
        <v>86</v>
      </c>
      <c r="AV145" s="13" t="s">
        <v>86</v>
      </c>
      <c r="AW145" s="13" t="s">
        <v>5</v>
      </c>
      <c r="AX145" s="13" t="s">
        <v>77</v>
      </c>
      <c r="AY145" s="247" t="s">
        <v>211</v>
      </c>
    </row>
    <row r="146" s="13" customFormat="1">
      <c r="A146" s="13"/>
      <c r="B146" s="237"/>
      <c r="C146" s="238"/>
      <c r="D146" s="232" t="s">
        <v>222</v>
      </c>
      <c r="E146" s="239" t="s">
        <v>22</v>
      </c>
      <c r="F146" s="240" t="s">
        <v>1777</v>
      </c>
      <c r="G146" s="238"/>
      <c r="H146" s="241">
        <v>-1.6000000000000001</v>
      </c>
      <c r="I146" s="242"/>
      <c r="J146" s="242"/>
      <c r="K146" s="238"/>
      <c r="L146" s="238"/>
      <c r="M146" s="243"/>
      <c r="N146" s="244"/>
      <c r="O146" s="245"/>
      <c r="P146" s="245"/>
      <c r="Q146" s="245"/>
      <c r="R146" s="245"/>
      <c r="S146" s="245"/>
      <c r="T146" s="245"/>
      <c r="U146" s="245"/>
      <c r="V146" s="245"/>
      <c r="W146" s="245"/>
      <c r="X146" s="246"/>
      <c r="Y146" s="13"/>
      <c r="Z146" s="13"/>
      <c r="AA146" s="13"/>
      <c r="AB146" s="13"/>
      <c r="AC146" s="13"/>
      <c r="AD146" s="13"/>
      <c r="AE146" s="13"/>
      <c r="AT146" s="247" t="s">
        <v>222</v>
      </c>
      <c r="AU146" s="247" t="s">
        <v>86</v>
      </c>
      <c r="AV146" s="13" t="s">
        <v>86</v>
      </c>
      <c r="AW146" s="13" t="s">
        <v>5</v>
      </c>
      <c r="AX146" s="13" t="s">
        <v>77</v>
      </c>
      <c r="AY146" s="247" t="s">
        <v>211</v>
      </c>
    </row>
    <row r="147" s="13" customFormat="1">
      <c r="A147" s="13"/>
      <c r="B147" s="237"/>
      <c r="C147" s="238"/>
      <c r="D147" s="232" t="s">
        <v>222</v>
      </c>
      <c r="E147" s="239" t="s">
        <v>22</v>
      </c>
      <c r="F147" s="240" t="s">
        <v>1778</v>
      </c>
      <c r="G147" s="238"/>
      <c r="H147" s="241">
        <v>-1.8</v>
      </c>
      <c r="I147" s="242"/>
      <c r="J147" s="242"/>
      <c r="K147" s="238"/>
      <c r="L147" s="238"/>
      <c r="M147" s="243"/>
      <c r="N147" s="244"/>
      <c r="O147" s="245"/>
      <c r="P147" s="245"/>
      <c r="Q147" s="245"/>
      <c r="R147" s="245"/>
      <c r="S147" s="245"/>
      <c r="T147" s="245"/>
      <c r="U147" s="245"/>
      <c r="V147" s="245"/>
      <c r="W147" s="245"/>
      <c r="X147" s="246"/>
      <c r="Y147" s="13"/>
      <c r="Z147" s="13"/>
      <c r="AA147" s="13"/>
      <c r="AB147" s="13"/>
      <c r="AC147" s="13"/>
      <c r="AD147" s="13"/>
      <c r="AE147" s="13"/>
      <c r="AT147" s="247" t="s">
        <v>222</v>
      </c>
      <c r="AU147" s="247" t="s">
        <v>86</v>
      </c>
      <c r="AV147" s="13" t="s">
        <v>86</v>
      </c>
      <c r="AW147" s="13" t="s">
        <v>5</v>
      </c>
      <c r="AX147" s="13" t="s">
        <v>77</v>
      </c>
      <c r="AY147" s="247" t="s">
        <v>211</v>
      </c>
    </row>
    <row r="148" s="14" customFormat="1">
      <c r="A148" s="14"/>
      <c r="B148" s="248"/>
      <c r="C148" s="249"/>
      <c r="D148" s="232" t="s">
        <v>222</v>
      </c>
      <c r="E148" s="250" t="s">
        <v>22</v>
      </c>
      <c r="F148" s="251" t="s">
        <v>4121</v>
      </c>
      <c r="G148" s="249"/>
      <c r="H148" s="252">
        <v>176.77799999999996</v>
      </c>
      <c r="I148" s="253"/>
      <c r="J148" s="253"/>
      <c r="K148" s="249"/>
      <c r="L148" s="249"/>
      <c r="M148" s="254"/>
      <c r="N148" s="255"/>
      <c r="O148" s="256"/>
      <c r="P148" s="256"/>
      <c r="Q148" s="256"/>
      <c r="R148" s="256"/>
      <c r="S148" s="256"/>
      <c r="T148" s="256"/>
      <c r="U148" s="256"/>
      <c r="V148" s="256"/>
      <c r="W148" s="256"/>
      <c r="X148" s="257"/>
      <c r="Y148" s="14"/>
      <c r="Z148" s="14"/>
      <c r="AA148" s="14"/>
      <c r="AB148" s="14"/>
      <c r="AC148" s="14"/>
      <c r="AD148" s="14"/>
      <c r="AE148" s="14"/>
      <c r="AT148" s="258" t="s">
        <v>222</v>
      </c>
      <c r="AU148" s="258" t="s">
        <v>86</v>
      </c>
      <c r="AV148" s="14" t="s">
        <v>218</v>
      </c>
      <c r="AW148" s="14" t="s">
        <v>5</v>
      </c>
      <c r="AX148" s="14" t="s">
        <v>84</v>
      </c>
      <c r="AY148" s="258" t="s">
        <v>211</v>
      </c>
    </row>
    <row r="149" s="2" customFormat="1" ht="24.15" customHeight="1">
      <c r="A149" s="40"/>
      <c r="B149" s="41"/>
      <c r="C149" s="218" t="s">
        <v>258</v>
      </c>
      <c r="D149" s="218" t="s">
        <v>213</v>
      </c>
      <c r="E149" s="219" t="s">
        <v>4332</v>
      </c>
      <c r="F149" s="220" t="s">
        <v>4333</v>
      </c>
      <c r="G149" s="221" t="s">
        <v>272</v>
      </c>
      <c r="H149" s="222">
        <v>94.444000000000003</v>
      </c>
      <c r="I149" s="223"/>
      <c r="J149" s="223"/>
      <c r="K149" s="224">
        <f>ROUND(P149*H149,2)</f>
        <v>0</v>
      </c>
      <c r="L149" s="220" t="s">
        <v>217</v>
      </c>
      <c r="M149" s="46"/>
      <c r="N149" s="225" t="s">
        <v>22</v>
      </c>
      <c r="O149" s="226" t="s">
        <v>46</v>
      </c>
      <c r="P149" s="227">
        <f>I149+J149</f>
        <v>0</v>
      </c>
      <c r="Q149" s="227">
        <f>ROUND(I149*H149,2)</f>
        <v>0</v>
      </c>
      <c r="R149" s="227">
        <f>ROUND(J149*H149,2)</f>
        <v>0</v>
      </c>
      <c r="S149" s="86"/>
      <c r="T149" s="228">
        <f>S149*H149</f>
        <v>0</v>
      </c>
      <c r="U149" s="228">
        <v>0.015400000000000001</v>
      </c>
      <c r="V149" s="228">
        <f>U149*H149</f>
        <v>1.4544376000000001</v>
      </c>
      <c r="W149" s="228">
        <v>0</v>
      </c>
      <c r="X149" s="229">
        <f>W149*H149</f>
        <v>0</v>
      </c>
      <c r="Y149" s="40"/>
      <c r="Z149" s="40"/>
      <c r="AA149" s="40"/>
      <c r="AB149" s="40"/>
      <c r="AC149" s="40"/>
      <c r="AD149" s="40"/>
      <c r="AE149" s="40"/>
      <c r="AR149" s="230" t="s">
        <v>218</v>
      </c>
      <c r="AT149" s="230" t="s">
        <v>213</v>
      </c>
      <c r="AU149" s="230" t="s">
        <v>86</v>
      </c>
      <c r="AY149" s="19" t="s">
        <v>211</v>
      </c>
      <c r="BE149" s="231">
        <f>IF(O149="základní",K149,0)</f>
        <v>0</v>
      </c>
      <c r="BF149" s="231">
        <f>IF(O149="snížená",K149,0)</f>
        <v>0</v>
      </c>
      <c r="BG149" s="231">
        <f>IF(O149="zákl. přenesená",K149,0)</f>
        <v>0</v>
      </c>
      <c r="BH149" s="231">
        <f>IF(O149="sníž. přenesená",K149,0)</f>
        <v>0</v>
      </c>
      <c r="BI149" s="231">
        <f>IF(O149="nulová",K149,0)</f>
        <v>0</v>
      </c>
      <c r="BJ149" s="19" t="s">
        <v>84</v>
      </c>
      <c r="BK149" s="231">
        <f>ROUND(P149*H149,2)</f>
        <v>0</v>
      </c>
      <c r="BL149" s="19" t="s">
        <v>218</v>
      </c>
      <c r="BM149" s="230" t="s">
        <v>4689</v>
      </c>
    </row>
    <row r="150" s="2" customFormat="1">
      <c r="A150" s="40"/>
      <c r="B150" s="41"/>
      <c r="C150" s="42"/>
      <c r="D150" s="232" t="s">
        <v>220</v>
      </c>
      <c r="E150" s="42"/>
      <c r="F150" s="233" t="s">
        <v>4335</v>
      </c>
      <c r="G150" s="42"/>
      <c r="H150" s="42"/>
      <c r="I150" s="234"/>
      <c r="J150" s="234"/>
      <c r="K150" s="42"/>
      <c r="L150" s="42"/>
      <c r="M150" s="46"/>
      <c r="N150" s="235"/>
      <c r="O150" s="236"/>
      <c r="P150" s="86"/>
      <c r="Q150" s="86"/>
      <c r="R150" s="86"/>
      <c r="S150" s="86"/>
      <c r="T150" s="86"/>
      <c r="U150" s="86"/>
      <c r="V150" s="86"/>
      <c r="W150" s="86"/>
      <c r="X150" s="87"/>
      <c r="Y150" s="40"/>
      <c r="Z150" s="40"/>
      <c r="AA150" s="40"/>
      <c r="AB150" s="40"/>
      <c r="AC150" s="40"/>
      <c r="AD150" s="40"/>
      <c r="AE150" s="40"/>
      <c r="AT150" s="19" t="s">
        <v>220</v>
      </c>
      <c r="AU150" s="19" t="s">
        <v>86</v>
      </c>
    </row>
    <row r="151" s="13" customFormat="1">
      <c r="A151" s="13"/>
      <c r="B151" s="237"/>
      <c r="C151" s="238"/>
      <c r="D151" s="232" t="s">
        <v>222</v>
      </c>
      <c r="E151" s="239" t="s">
        <v>22</v>
      </c>
      <c r="F151" s="240" t="s">
        <v>4690</v>
      </c>
      <c r="G151" s="238"/>
      <c r="H151" s="241">
        <v>20.870000000000001</v>
      </c>
      <c r="I151" s="242"/>
      <c r="J151" s="242"/>
      <c r="K151" s="238"/>
      <c r="L151" s="238"/>
      <c r="M151" s="243"/>
      <c r="N151" s="244"/>
      <c r="O151" s="245"/>
      <c r="P151" s="245"/>
      <c r="Q151" s="245"/>
      <c r="R151" s="245"/>
      <c r="S151" s="245"/>
      <c r="T151" s="245"/>
      <c r="U151" s="245"/>
      <c r="V151" s="245"/>
      <c r="W151" s="245"/>
      <c r="X151" s="246"/>
      <c r="Y151" s="13"/>
      <c r="Z151" s="13"/>
      <c r="AA151" s="13"/>
      <c r="AB151" s="13"/>
      <c r="AC151" s="13"/>
      <c r="AD151" s="13"/>
      <c r="AE151" s="13"/>
      <c r="AT151" s="247" t="s">
        <v>222</v>
      </c>
      <c r="AU151" s="247" t="s">
        <v>86</v>
      </c>
      <c r="AV151" s="13" t="s">
        <v>86</v>
      </c>
      <c r="AW151" s="13" t="s">
        <v>5</v>
      </c>
      <c r="AX151" s="13" t="s">
        <v>77</v>
      </c>
      <c r="AY151" s="247" t="s">
        <v>211</v>
      </c>
    </row>
    <row r="152" s="13" customFormat="1">
      <c r="A152" s="13"/>
      <c r="B152" s="237"/>
      <c r="C152" s="238"/>
      <c r="D152" s="232" t="s">
        <v>222</v>
      </c>
      <c r="E152" s="239" t="s">
        <v>22</v>
      </c>
      <c r="F152" s="240" t="s">
        <v>4691</v>
      </c>
      <c r="G152" s="238"/>
      <c r="H152" s="241">
        <v>11.640000000000001</v>
      </c>
      <c r="I152" s="242"/>
      <c r="J152" s="242"/>
      <c r="K152" s="238"/>
      <c r="L152" s="238"/>
      <c r="M152" s="243"/>
      <c r="N152" s="244"/>
      <c r="O152" s="245"/>
      <c r="P152" s="245"/>
      <c r="Q152" s="245"/>
      <c r="R152" s="245"/>
      <c r="S152" s="245"/>
      <c r="T152" s="245"/>
      <c r="U152" s="245"/>
      <c r="V152" s="245"/>
      <c r="W152" s="245"/>
      <c r="X152" s="246"/>
      <c r="Y152" s="13"/>
      <c r="Z152" s="13"/>
      <c r="AA152" s="13"/>
      <c r="AB152" s="13"/>
      <c r="AC152" s="13"/>
      <c r="AD152" s="13"/>
      <c r="AE152" s="13"/>
      <c r="AT152" s="247" t="s">
        <v>222</v>
      </c>
      <c r="AU152" s="247" t="s">
        <v>86</v>
      </c>
      <c r="AV152" s="13" t="s">
        <v>86</v>
      </c>
      <c r="AW152" s="13" t="s">
        <v>5</v>
      </c>
      <c r="AX152" s="13" t="s">
        <v>77</v>
      </c>
      <c r="AY152" s="247" t="s">
        <v>211</v>
      </c>
    </row>
    <row r="153" s="13" customFormat="1">
      <c r="A153" s="13"/>
      <c r="B153" s="237"/>
      <c r="C153" s="238"/>
      <c r="D153" s="232" t="s">
        <v>222</v>
      </c>
      <c r="E153" s="239" t="s">
        <v>22</v>
      </c>
      <c r="F153" s="240" t="s">
        <v>4692</v>
      </c>
      <c r="G153" s="238"/>
      <c r="H153" s="241">
        <v>13.058</v>
      </c>
      <c r="I153" s="242"/>
      <c r="J153" s="242"/>
      <c r="K153" s="238"/>
      <c r="L153" s="238"/>
      <c r="M153" s="243"/>
      <c r="N153" s="244"/>
      <c r="O153" s="245"/>
      <c r="P153" s="245"/>
      <c r="Q153" s="245"/>
      <c r="R153" s="245"/>
      <c r="S153" s="245"/>
      <c r="T153" s="245"/>
      <c r="U153" s="245"/>
      <c r="V153" s="245"/>
      <c r="W153" s="245"/>
      <c r="X153" s="246"/>
      <c r="Y153" s="13"/>
      <c r="Z153" s="13"/>
      <c r="AA153" s="13"/>
      <c r="AB153" s="13"/>
      <c r="AC153" s="13"/>
      <c r="AD153" s="13"/>
      <c r="AE153" s="13"/>
      <c r="AT153" s="247" t="s">
        <v>222</v>
      </c>
      <c r="AU153" s="247" t="s">
        <v>86</v>
      </c>
      <c r="AV153" s="13" t="s">
        <v>86</v>
      </c>
      <c r="AW153" s="13" t="s">
        <v>5</v>
      </c>
      <c r="AX153" s="13" t="s">
        <v>77</v>
      </c>
      <c r="AY153" s="247" t="s">
        <v>211</v>
      </c>
    </row>
    <row r="154" s="13" customFormat="1">
      <c r="A154" s="13"/>
      <c r="B154" s="237"/>
      <c r="C154" s="238"/>
      <c r="D154" s="232" t="s">
        <v>222</v>
      </c>
      <c r="E154" s="239" t="s">
        <v>22</v>
      </c>
      <c r="F154" s="240" t="s">
        <v>4693</v>
      </c>
      <c r="G154" s="238"/>
      <c r="H154" s="241">
        <v>26.544</v>
      </c>
      <c r="I154" s="242"/>
      <c r="J154" s="242"/>
      <c r="K154" s="238"/>
      <c r="L154" s="238"/>
      <c r="M154" s="243"/>
      <c r="N154" s="244"/>
      <c r="O154" s="245"/>
      <c r="P154" s="245"/>
      <c r="Q154" s="245"/>
      <c r="R154" s="245"/>
      <c r="S154" s="245"/>
      <c r="T154" s="245"/>
      <c r="U154" s="245"/>
      <c r="V154" s="245"/>
      <c r="W154" s="245"/>
      <c r="X154" s="246"/>
      <c r="Y154" s="13"/>
      <c r="Z154" s="13"/>
      <c r="AA154" s="13"/>
      <c r="AB154" s="13"/>
      <c r="AC154" s="13"/>
      <c r="AD154" s="13"/>
      <c r="AE154" s="13"/>
      <c r="AT154" s="247" t="s">
        <v>222</v>
      </c>
      <c r="AU154" s="247" t="s">
        <v>86</v>
      </c>
      <c r="AV154" s="13" t="s">
        <v>86</v>
      </c>
      <c r="AW154" s="13" t="s">
        <v>5</v>
      </c>
      <c r="AX154" s="13" t="s">
        <v>77</v>
      </c>
      <c r="AY154" s="247" t="s">
        <v>211</v>
      </c>
    </row>
    <row r="155" s="13" customFormat="1">
      <c r="A155" s="13"/>
      <c r="B155" s="237"/>
      <c r="C155" s="238"/>
      <c r="D155" s="232" t="s">
        <v>222</v>
      </c>
      <c r="E155" s="239" t="s">
        <v>22</v>
      </c>
      <c r="F155" s="240" t="s">
        <v>4694</v>
      </c>
      <c r="G155" s="238"/>
      <c r="H155" s="241">
        <v>22.332000000000001</v>
      </c>
      <c r="I155" s="242"/>
      <c r="J155" s="242"/>
      <c r="K155" s="238"/>
      <c r="L155" s="238"/>
      <c r="M155" s="243"/>
      <c r="N155" s="244"/>
      <c r="O155" s="245"/>
      <c r="P155" s="245"/>
      <c r="Q155" s="245"/>
      <c r="R155" s="245"/>
      <c r="S155" s="245"/>
      <c r="T155" s="245"/>
      <c r="U155" s="245"/>
      <c r="V155" s="245"/>
      <c r="W155" s="245"/>
      <c r="X155" s="246"/>
      <c r="Y155" s="13"/>
      <c r="Z155" s="13"/>
      <c r="AA155" s="13"/>
      <c r="AB155" s="13"/>
      <c r="AC155" s="13"/>
      <c r="AD155" s="13"/>
      <c r="AE155" s="13"/>
      <c r="AT155" s="247" t="s">
        <v>222</v>
      </c>
      <c r="AU155" s="247" t="s">
        <v>86</v>
      </c>
      <c r="AV155" s="13" t="s">
        <v>86</v>
      </c>
      <c r="AW155" s="13" t="s">
        <v>5</v>
      </c>
      <c r="AX155" s="13" t="s">
        <v>77</v>
      </c>
      <c r="AY155" s="247" t="s">
        <v>211</v>
      </c>
    </row>
    <row r="156" s="14" customFormat="1">
      <c r="A156" s="14"/>
      <c r="B156" s="248"/>
      <c r="C156" s="249"/>
      <c r="D156" s="232" t="s">
        <v>222</v>
      </c>
      <c r="E156" s="250" t="s">
        <v>22</v>
      </c>
      <c r="F156" s="251" t="s">
        <v>4121</v>
      </c>
      <c r="G156" s="249"/>
      <c r="H156" s="252">
        <v>94.444000000000017</v>
      </c>
      <c r="I156" s="253"/>
      <c r="J156" s="253"/>
      <c r="K156" s="249"/>
      <c r="L156" s="249"/>
      <c r="M156" s="254"/>
      <c r="N156" s="255"/>
      <c r="O156" s="256"/>
      <c r="P156" s="256"/>
      <c r="Q156" s="256"/>
      <c r="R156" s="256"/>
      <c r="S156" s="256"/>
      <c r="T156" s="256"/>
      <c r="U156" s="256"/>
      <c r="V156" s="256"/>
      <c r="W156" s="256"/>
      <c r="X156" s="257"/>
      <c r="Y156" s="14"/>
      <c r="Z156" s="14"/>
      <c r="AA156" s="14"/>
      <c r="AB156" s="14"/>
      <c r="AC156" s="14"/>
      <c r="AD156" s="14"/>
      <c r="AE156" s="14"/>
      <c r="AT156" s="258" t="s">
        <v>222</v>
      </c>
      <c r="AU156" s="258" t="s">
        <v>86</v>
      </c>
      <c r="AV156" s="14" t="s">
        <v>218</v>
      </c>
      <c r="AW156" s="14" t="s">
        <v>5</v>
      </c>
      <c r="AX156" s="14" t="s">
        <v>84</v>
      </c>
      <c r="AY156" s="258" t="s">
        <v>211</v>
      </c>
    </row>
    <row r="157" s="2" customFormat="1" ht="24.15" customHeight="1">
      <c r="A157" s="40"/>
      <c r="B157" s="41"/>
      <c r="C157" s="218" t="s">
        <v>263</v>
      </c>
      <c r="D157" s="218" t="s">
        <v>213</v>
      </c>
      <c r="E157" s="219" t="s">
        <v>1757</v>
      </c>
      <c r="F157" s="220" t="s">
        <v>1758</v>
      </c>
      <c r="G157" s="221" t="s">
        <v>272</v>
      </c>
      <c r="H157" s="222">
        <v>102.398</v>
      </c>
      <c r="I157" s="223"/>
      <c r="J157" s="223"/>
      <c r="K157" s="224">
        <f>ROUND(P157*H157,2)</f>
        <v>0</v>
      </c>
      <c r="L157" s="220" t="s">
        <v>217</v>
      </c>
      <c r="M157" s="46"/>
      <c r="N157" s="225" t="s">
        <v>22</v>
      </c>
      <c r="O157" s="226" t="s">
        <v>46</v>
      </c>
      <c r="P157" s="227">
        <f>I157+J157</f>
        <v>0</v>
      </c>
      <c r="Q157" s="227">
        <f>ROUND(I157*H157,2)</f>
        <v>0</v>
      </c>
      <c r="R157" s="227">
        <f>ROUND(J157*H157,2)</f>
        <v>0</v>
      </c>
      <c r="S157" s="86"/>
      <c r="T157" s="228">
        <f>S157*H157</f>
        <v>0</v>
      </c>
      <c r="U157" s="228">
        <v>0.018380000000000001</v>
      </c>
      <c r="V157" s="228">
        <f>U157*H157</f>
        <v>1.88207524</v>
      </c>
      <c r="W157" s="228">
        <v>0</v>
      </c>
      <c r="X157" s="229">
        <f>W157*H157</f>
        <v>0</v>
      </c>
      <c r="Y157" s="40"/>
      <c r="Z157" s="40"/>
      <c r="AA157" s="40"/>
      <c r="AB157" s="40"/>
      <c r="AC157" s="40"/>
      <c r="AD157" s="40"/>
      <c r="AE157" s="40"/>
      <c r="AR157" s="230" t="s">
        <v>218</v>
      </c>
      <c r="AT157" s="230" t="s">
        <v>213</v>
      </c>
      <c r="AU157" s="230" t="s">
        <v>86</v>
      </c>
      <c r="AY157" s="19" t="s">
        <v>211</v>
      </c>
      <c r="BE157" s="231">
        <f>IF(O157="základní",K157,0)</f>
        <v>0</v>
      </c>
      <c r="BF157" s="231">
        <f>IF(O157="snížená",K157,0)</f>
        <v>0</v>
      </c>
      <c r="BG157" s="231">
        <f>IF(O157="zákl. přenesená",K157,0)</f>
        <v>0</v>
      </c>
      <c r="BH157" s="231">
        <f>IF(O157="sníž. přenesená",K157,0)</f>
        <v>0</v>
      </c>
      <c r="BI157" s="231">
        <f>IF(O157="nulová",K157,0)</f>
        <v>0</v>
      </c>
      <c r="BJ157" s="19" t="s">
        <v>84</v>
      </c>
      <c r="BK157" s="231">
        <f>ROUND(P157*H157,2)</f>
        <v>0</v>
      </c>
      <c r="BL157" s="19" t="s">
        <v>218</v>
      </c>
      <c r="BM157" s="230" t="s">
        <v>4695</v>
      </c>
    </row>
    <row r="158" s="2" customFormat="1">
      <c r="A158" s="40"/>
      <c r="B158" s="41"/>
      <c r="C158" s="42"/>
      <c r="D158" s="232" t="s">
        <v>220</v>
      </c>
      <c r="E158" s="42"/>
      <c r="F158" s="233" t="s">
        <v>1760</v>
      </c>
      <c r="G158" s="42"/>
      <c r="H158" s="42"/>
      <c r="I158" s="234"/>
      <c r="J158" s="234"/>
      <c r="K158" s="42"/>
      <c r="L158" s="42"/>
      <c r="M158" s="46"/>
      <c r="N158" s="235"/>
      <c r="O158" s="236"/>
      <c r="P158" s="86"/>
      <c r="Q158" s="86"/>
      <c r="R158" s="86"/>
      <c r="S158" s="86"/>
      <c r="T158" s="86"/>
      <c r="U158" s="86"/>
      <c r="V158" s="86"/>
      <c r="W158" s="86"/>
      <c r="X158" s="87"/>
      <c r="Y158" s="40"/>
      <c r="Z158" s="40"/>
      <c r="AA158" s="40"/>
      <c r="AB158" s="40"/>
      <c r="AC158" s="40"/>
      <c r="AD158" s="40"/>
      <c r="AE158" s="40"/>
      <c r="AT158" s="19" t="s">
        <v>220</v>
      </c>
      <c r="AU158" s="19" t="s">
        <v>86</v>
      </c>
    </row>
    <row r="159" s="13" customFormat="1">
      <c r="A159" s="13"/>
      <c r="B159" s="237"/>
      <c r="C159" s="238"/>
      <c r="D159" s="232" t="s">
        <v>222</v>
      </c>
      <c r="E159" s="239" t="s">
        <v>22</v>
      </c>
      <c r="F159" s="240" t="s">
        <v>4696</v>
      </c>
      <c r="G159" s="238"/>
      <c r="H159" s="241">
        <v>19.795000000000002</v>
      </c>
      <c r="I159" s="242"/>
      <c r="J159" s="242"/>
      <c r="K159" s="238"/>
      <c r="L159" s="238"/>
      <c r="M159" s="243"/>
      <c r="N159" s="244"/>
      <c r="O159" s="245"/>
      <c r="P159" s="245"/>
      <c r="Q159" s="245"/>
      <c r="R159" s="245"/>
      <c r="S159" s="245"/>
      <c r="T159" s="245"/>
      <c r="U159" s="245"/>
      <c r="V159" s="245"/>
      <c r="W159" s="245"/>
      <c r="X159" s="246"/>
      <c r="Y159" s="13"/>
      <c r="Z159" s="13"/>
      <c r="AA159" s="13"/>
      <c r="AB159" s="13"/>
      <c r="AC159" s="13"/>
      <c r="AD159" s="13"/>
      <c r="AE159" s="13"/>
      <c r="AT159" s="247" t="s">
        <v>222</v>
      </c>
      <c r="AU159" s="247" t="s">
        <v>86</v>
      </c>
      <c r="AV159" s="13" t="s">
        <v>86</v>
      </c>
      <c r="AW159" s="13" t="s">
        <v>5</v>
      </c>
      <c r="AX159" s="13" t="s">
        <v>77</v>
      </c>
      <c r="AY159" s="247" t="s">
        <v>211</v>
      </c>
    </row>
    <row r="160" s="13" customFormat="1">
      <c r="A160" s="13"/>
      <c r="B160" s="237"/>
      <c r="C160" s="238"/>
      <c r="D160" s="232" t="s">
        <v>222</v>
      </c>
      <c r="E160" s="239" t="s">
        <v>22</v>
      </c>
      <c r="F160" s="240" t="s">
        <v>4697</v>
      </c>
      <c r="G160" s="238"/>
      <c r="H160" s="241">
        <v>11.84</v>
      </c>
      <c r="I160" s="242"/>
      <c r="J160" s="242"/>
      <c r="K160" s="238"/>
      <c r="L160" s="238"/>
      <c r="M160" s="243"/>
      <c r="N160" s="244"/>
      <c r="O160" s="245"/>
      <c r="P160" s="245"/>
      <c r="Q160" s="245"/>
      <c r="R160" s="245"/>
      <c r="S160" s="245"/>
      <c r="T160" s="245"/>
      <c r="U160" s="245"/>
      <c r="V160" s="245"/>
      <c r="W160" s="245"/>
      <c r="X160" s="246"/>
      <c r="Y160" s="13"/>
      <c r="Z160" s="13"/>
      <c r="AA160" s="13"/>
      <c r="AB160" s="13"/>
      <c r="AC160" s="13"/>
      <c r="AD160" s="13"/>
      <c r="AE160" s="13"/>
      <c r="AT160" s="247" t="s">
        <v>222</v>
      </c>
      <c r="AU160" s="247" t="s">
        <v>86</v>
      </c>
      <c r="AV160" s="13" t="s">
        <v>86</v>
      </c>
      <c r="AW160" s="13" t="s">
        <v>5</v>
      </c>
      <c r="AX160" s="13" t="s">
        <v>77</v>
      </c>
      <c r="AY160" s="247" t="s">
        <v>211</v>
      </c>
    </row>
    <row r="161" s="13" customFormat="1">
      <c r="A161" s="13"/>
      <c r="B161" s="237"/>
      <c r="C161" s="238"/>
      <c r="D161" s="232" t="s">
        <v>222</v>
      </c>
      <c r="E161" s="239" t="s">
        <v>22</v>
      </c>
      <c r="F161" s="240" t="s">
        <v>4698</v>
      </c>
      <c r="G161" s="238"/>
      <c r="H161" s="241">
        <v>12.913</v>
      </c>
      <c r="I161" s="242"/>
      <c r="J161" s="242"/>
      <c r="K161" s="238"/>
      <c r="L161" s="238"/>
      <c r="M161" s="243"/>
      <c r="N161" s="244"/>
      <c r="O161" s="245"/>
      <c r="P161" s="245"/>
      <c r="Q161" s="245"/>
      <c r="R161" s="245"/>
      <c r="S161" s="245"/>
      <c r="T161" s="245"/>
      <c r="U161" s="245"/>
      <c r="V161" s="245"/>
      <c r="W161" s="245"/>
      <c r="X161" s="246"/>
      <c r="Y161" s="13"/>
      <c r="Z161" s="13"/>
      <c r="AA161" s="13"/>
      <c r="AB161" s="13"/>
      <c r="AC161" s="13"/>
      <c r="AD161" s="13"/>
      <c r="AE161" s="13"/>
      <c r="AT161" s="247" t="s">
        <v>222</v>
      </c>
      <c r="AU161" s="247" t="s">
        <v>86</v>
      </c>
      <c r="AV161" s="13" t="s">
        <v>86</v>
      </c>
      <c r="AW161" s="13" t="s">
        <v>5</v>
      </c>
      <c r="AX161" s="13" t="s">
        <v>77</v>
      </c>
      <c r="AY161" s="247" t="s">
        <v>211</v>
      </c>
    </row>
    <row r="162" s="13" customFormat="1">
      <c r="A162" s="13"/>
      <c r="B162" s="237"/>
      <c r="C162" s="238"/>
      <c r="D162" s="232" t="s">
        <v>222</v>
      </c>
      <c r="E162" s="239" t="s">
        <v>22</v>
      </c>
      <c r="F162" s="240" t="s">
        <v>4699</v>
      </c>
      <c r="G162" s="238"/>
      <c r="H162" s="241">
        <v>25.603999999999999</v>
      </c>
      <c r="I162" s="242"/>
      <c r="J162" s="242"/>
      <c r="K162" s="238"/>
      <c r="L162" s="238"/>
      <c r="M162" s="243"/>
      <c r="N162" s="244"/>
      <c r="O162" s="245"/>
      <c r="P162" s="245"/>
      <c r="Q162" s="245"/>
      <c r="R162" s="245"/>
      <c r="S162" s="245"/>
      <c r="T162" s="245"/>
      <c r="U162" s="245"/>
      <c r="V162" s="245"/>
      <c r="W162" s="245"/>
      <c r="X162" s="246"/>
      <c r="Y162" s="13"/>
      <c r="Z162" s="13"/>
      <c r="AA162" s="13"/>
      <c r="AB162" s="13"/>
      <c r="AC162" s="13"/>
      <c r="AD162" s="13"/>
      <c r="AE162" s="13"/>
      <c r="AT162" s="247" t="s">
        <v>222</v>
      </c>
      <c r="AU162" s="247" t="s">
        <v>86</v>
      </c>
      <c r="AV162" s="13" t="s">
        <v>86</v>
      </c>
      <c r="AW162" s="13" t="s">
        <v>5</v>
      </c>
      <c r="AX162" s="13" t="s">
        <v>77</v>
      </c>
      <c r="AY162" s="247" t="s">
        <v>211</v>
      </c>
    </row>
    <row r="163" s="13" customFormat="1">
      <c r="A163" s="13"/>
      <c r="B163" s="237"/>
      <c r="C163" s="238"/>
      <c r="D163" s="232" t="s">
        <v>222</v>
      </c>
      <c r="E163" s="239" t="s">
        <v>22</v>
      </c>
      <c r="F163" s="240" t="s">
        <v>4700</v>
      </c>
      <c r="G163" s="238"/>
      <c r="H163" s="241">
        <v>24.309000000000001</v>
      </c>
      <c r="I163" s="242"/>
      <c r="J163" s="242"/>
      <c r="K163" s="238"/>
      <c r="L163" s="238"/>
      <c r="M163" s="243"/>
      <c r="N163" s="244"/>
      <c r="O163" s="245"/>
      <c r="P163" s="245"/>
      <c r="Q163" s="245"/>
      <c r="R163" s="245"/>
      <c r="S163" s="245"/>
      <c r="T163" s="245"/>
      <c r="U163" s="245"/>
      <c r="V163" s="245"/>
      <c r="W163" s="245"/>
      <c r="X163" s="246"/>
      <c r="Y163" s="13"/>
      <c r="Z163" s="13"/>
      <c r="AA163" s="13"/>
      <c r="AB163" s="13"/>
      <c r="AC163" s="13"/>
      <c r="AD163" s="13"/>
      <c r="AE163" s="13"/>
      <c r="AT163" s="247" t="s">
        <v>222</v>
      </c>
      <c r="AU163" s="247" t="s">
        <v>86</v>
      </c>
      <c r="AV163" s="13" t="s">
        <v>86</v>
      </c>
      <c r="AW163" s="13" t="s">
        <v>5</v>
      </c>
      <c r="AX163" s="13" t="s">
        <v>77</v>
      </c>
      <c r="AY163" s="247" t="s">
        <v>211</v>
      </c>
    </row>
    <row r="164" s="13" customFormat="1">
      <c r="A164" s="13"/>
      <c r="B164" s="237"/>
      <c r="C164" s="238"/>
      <c r="D164" s="232" t="s">
        <v>222</v>
      </c>
      <c r="E164" s="239" t="s">
        <v>22</v>
      </c>
      <c r="F164" s="240" t="s">
        <v>4669</v>
      </c>
      <c r="G164" s="238"/>
      <c r="H164" s="241">
        <v>7.9370000000000003</v>
      </c>
      <c r="I164" s="242"/>
      <c r="J164" s="242"/>
      <c r="K164" s="238"/>
      <c r="L164" s="238"/>
      <c r="M164" s="243"/>
      <c r="N164" s="244"/>
      <c r="O164" s="245"/>
      <c r="P164" s="245"/>
      <c r="Q164" s="245"/>
      <c r="R164" s="245"/>
      <c r="S164" s="245"/>
      <c r="T164" s="245"/>
      <c r="U164" s="245"/>
      <c r="V164" s="245"/>
      <c r="W164" s="245"/>
      <c r="X164" s="246"/>
      <c r="Y164" s="13"/>
      <c r="Z164" s="13"/>
      <c r="AA164" s="13"/>
      <c r="AB164" s="13"/>
      <c r="AC164" s="13"/>
      <c r="AD164" s="13"/>
      <c r="AE164" s="13"/>
      <c r="AT164" s="247" t="s">
        <v>222</v>
      </c>
      <c r="AU164" s="247" t="s">
        <v>86</v>
      </c>
      <c r="AV164" s="13" t="s">
        <v>86</v>
      </c>
      <c r="AW164" s="13" t="s">
        <v>5</v>
      </c>
      <c r="AX164" s="13" t="s">
        <v>77</v>
      </c>
      <c r="AY164" s="247" t="s">
        <v>211</v>
      </c>
    </row>
    <row r="165" s="14" customFormat="1">
      <c r="A165" s="14"/>
      <c r="B165" s="248"/>
      <c r="C165" s="249"/>
      <c r="D165" s="232" t="s">
        <v>222</v>
      </c>
      <c r="E165" s="250" t="s">
        <v>22</v>
      </c>
      <c r="F165" s="251" t="s">
        <v>4121</v>
      </c>
      <c r="G165" s="249"/>
      <c r="H165" s="252">
        <v>102.398</v>
      </c>
      <c r="I165" s="253"/>
      <c r="J165" s="253"/>
      <c r="K165" s="249"/>
      <c r="L165" s="249"/>
      <c r="M165" s="254"/>
      <c r="N165" s="255"/>
      <c r="O165" s="256"/>
      <c r="P165" s="256"/>
      <c r="Q165" s="256"/>
      <c r="R165" s="256"/>
      <c r="S165" s="256"/>
      <c r="T165" s="256"/>
      <c r="U165" s="256"/>
      <c r="V165" s="256"/>
      <c r="W165" s="256"/>
      <c r="X165" s="257"/>
      <c r="Y165" s="14"/>
      <c r="Z165" s="14"/>
      <c r="AA165" s="14"/>
      <c r="AB165" s="14"/>
      <c r="AC165" s="14"/>
      <c r="AD165" s="14"/>
      <c r="AE165" s="14"/>
      <c r="AT165" s="258" t="s">
        <v>222</v>
      </c>
      <c r="AU165" s="258" t="s">
        <v>86</v>
      </c>
      <c r="AV165" s="14" t="s">
        <v>218</v>
      </c>
      <c r="AW165" s="14" t="s">
        <v>5</v>
      </c>
      <c r="AX165" s="14" t="s">
        <v>84</v>
      </c>
      <c r="AY165" s="258" t="s">
        <v>211</v>
      </c>
    </row>
    <row r="166" s="2" customFormat="1" ht="24.15" customHeight="1">
      <c r="A166" s="40"/>
      <c r="B166" s="41"/>
      <c r="C166" s="218" t="s">
        <v>269</v>
      </c>
      <c r="D166" s="218" t="s">
        <v>213</v>
      </c>
      <c r="E166" s="219" t="s">
        <v>4341</v>
      </c>
      <c r="F166" s="220" t="s">
        <v>4342</v>
      </c>
      <c r="G166" s="221" t="s">
        <v>272</v>
      </c>
      <c r="H166" s="222">
        <v>353.55599999999998</v>
      </c>
      <c r="I166" s="223"/>
      <c r="J166" s="223"/>
      <c r="K166" s="224">
        <f>ROUND(P166*H166,2)</f>
        <v>0</v>
      </c>
      <c r="L166" s="220" t="s">
        <v>217</v>
      </c>
      <c r="M166" s="46"/>
      <c r="N166" s="225" t="s">
        <v>22</v>
      </c>
      <c r="O166" s="226" t="s">
        <v>46</v>
      </c>
      <c r="P166" s="227">
        <f>I166+J166</f>
        <v>0</v>
      </c>
      <c r="Q166" s="227">
        <f>ROUND(I166*H166,2)</f>
        <v>0</v>
      </c>
      <c r="R166" s="227">
        <f>ROUND(J166*H166,2)</f>
        <v>0</v>
      </c>
      <c r="S166" s="86"/>
      <c r="T166" s="228">
        <f>S166*H166</f>
        <v>0</v>
      </c>
      <c r="U166" s="228">
        <v>0.0079000000000000008</v>
      </c>
      <c r="V166" s="228">
        <f>U166*H166</f>
        <v>2.7930923999999999</v>
      </c>
      <c r="W166" s="228">
        <v>0</v>
      </c>
      <c r="X166" s="229">
        <f>W166*H166</f>
        <v>0</v>
      </c>
      <c r="Y166" s="40"/>
      <c r="Z166" s="40"/>
      <c r="AA166" s="40"/>
      <c r="AB166" s="40"/>
      <c r="AC166" s="40"/>
      <c r="AD166" s="40"/>
      <c r="AE166" s="40"/>
      <c r="AR166" s="230" t="s">
        <v>218</v>
      </c>
      <c r="AT166" s="230" t="s">
        <v>213</v>
      </c>
      <c r="AU166" s="230" t="s">
        <v>86</v>
      </c>
      <c r="AY166" s="19" t="s">
        <v>211</v>
      </c>
      <c r="BE166" s="231">
        <f>IF(O166="základní",K166,0)</f>
        <v>0</v>
      </c>
      <c r="BF166" s="231">
        <f>IF(O166="snížená",K166,0)</f>
        <v>0</v>
      </c>
      <c r="BG166" s="231">
        <f>IF(O166="zákl. přenesená",K166,0)</f>
        <v>0</v>
      </c>
      <c r="BH166" s="231">
        <f>IF(O166="sníž. přenesená",K166,0)</f>
        <v>0</v>
      </c>
      <c r="BI166" s="231">
        <f>IF(O166="nulová",K166,0)</f>
        <v>0</v>
      </c>
      <c r="BJ166" s="19" t="s">
        <v>84</v>
      </c>
      <c r="BK166" s="231">
        <f>ROUND(P166*H166,2)</f>
        <v>0</v>
      </c>
      <c r="BL166" s="19" t="s">
        <v>218</v>
      </c>
      <c r="BM166" s="230" t="s">
        <v>4701</v>
      </c>
    </row>
    <row r="167" s="2" customFormat="1">
      <c r="A167" s="40"/>
      <c r="B167" s="41"/>
      <c r="C167" s="42"/>
      <c r="D167" s="232" t="s">
        <v>220</v>
      </c>
      <c r="E167" s="42"/>
      <c r="F167" s="233" t="s">
        <v>4344</v>
      </c>
      <c r="G167" s="42"/>
      <c r="H167" s="42"/>
      <c r="I167" s="234"/>
      <c r="J167" s="234"/>
      <c r="K167" s="42"/>
      <c r="L167" s="42"/>
      <c r="M167" s="46"/>
      <c r="N167" s="235"/>
      <c r="O167" s="236"/>
      <c r="P167" s="86"/>
      <c r="Q167" s="86"/>
      <c r="R167" s="86"/>
      <c r="S167" s="86"/>
      <c r="T167" s="86"/>
      <c r="U167" s="86"/>
      <c r="V167" s="86"/>
      <c r="W167" s="86"/>
      <c r="X167" s="87"/>
      <c r="Y167" s="40"/>
      <c r="Z167" s="40"/>
      <c r="AA167" s="40"/>
      <c r="AB167" s="40"/>
      <c r="AC167" s="40"/>
      <c r="AD167" s="40"/>
      <c r="AE167" s="40"/>
      <c r="AT167" s="19" t="s">
        <v>220</v>
      </c>
      <c r="AU167" s="19" t="s">
        <v>86</v>
      </c>
    </row>
    <row r="168" s="13" customFormat="1">
      <c r="A168" s="13"/>
      <c r="B168" s="237"/>
      <c r="C168" s="238"/>
      <c r="D168" s="232" t="s">
        <v>222</v>
      </c>
      <c r="E168" s="239" t="s">
        <v>22</v>
      </c>
      <c r="F168" s="240" t="s">
        <v>4702</v>
      </c>
      <c r="G168" s="238"/>
      <c r="H168" s="241">
        <v>353.55599999999998</v>
      </c>
      <c r="I168" s="242"/>
      <c r="J168" s="242"/>
      <c r="K168" s="238"/>
      <c r="L168" s="238"/>
      <c r="M168" s="243"/>
      <c r="N168" s="244"/>
      <c r="O168" s="245"/>
      <c r="P168" s="245"/>
      <c r="Q168" s="245"/>
      <c r="R168" s="245"/>
      <c r="S168" s="245"/>
      <c r="T168" s="245"/>
      <c r="U168" s="245"/>
      <c r="V168" s="245"/>
      <c r="W168" s="245"/>
      <c r="X168" s="246"/>
      <c r="Y168" s="13"/>
      <c r="Z168" s="13"/>
      <c r="AA168" s="13"/>
      <c r="AB168" s="13"/>
      <c r="AC168" s="13"/>
      <c r="AD168" s="13"/>
      <c r="AE168" s="13"/>
      <c r="AT168" s="247" t="s">
        <v>222</v>
      </c>
      <c r="AU168" s="247" t="s">
        <v>86</v>
      </c>
      <c r="AV168" s="13" t="s">
        <v>86</v>
      </c>
      <c r="AW168" s="13" t="s">
        <v>5</v>
      </c>
      <c r="AX168" s="13" t="s">
        <v>84</v>
      </c>
      <c r="AY168" s="247" t="s">
        <v>211</v>
      </c>
    </row>
    <row r="169" s="2" customFormat="1" ht="24.15" customHeight="1">
      <c r="A169" s="40"/>
      <c r="B169" s="41"/>
      <c r="C169" s="218" t="s">
        <v>276</v>
      </c>
      <c r="D169" s="218" t="s">
        <v>213</v>
      </c>
      <c r="E169" s="219" t="s">
        <v>917</v>
      </c>
      <c r="F169" s="220" t="s">
        <v>918</v>
      </c>
      <c r="G169" s="221" t="s">
        <v>497</v>
      </c>
      <c r="H169" s="222">
        <v>1</v>
      </c>
      <c r="I169" s="223"/>
      <c r="J169" s="223"/>
      <c r="K169" s="224">
        <f>ROUND(P169*H169,2)</f>
        <v>0</v>
      </c>
      <c r="L169" s="220" t="s">
        <v>217</v>
      </c>
      <c r="M169" s="46"/>
      <c r="N169" s="225" t="s">
        <v>22</v>
      </c>
      <c r="O169" s="226" t="s">
        <v>46</v>
      </c>
      <c r="P169" s="227">
        <f>I169+J169</f>
        <v>0</v>
      </c>
      <c r="Q169" s="227">
        <f>ROUND(I169*H169,2)</f>
        <v>0</v>
      </c>
      <c r="R169" s="227">
        <f>ROUND(J169*H169,2)</f>
        <v>0</v>
      </c>
      <c r="S169" s="86"/>
      <c r="T169" s="228">
        <f>S169*H169</f>
        <v>0</v>
      </c>
      <c r="U169" s="228">
        <v>0.1575</v>
      </c>
      <c r="V169" s="228">
        <f>U169*H169</f>
        <v>0.1575</v>
      </c>
      <c r="W169" s="228">
        <v>0</v>
      </c>
      <c r="X169" s="229">
        <f>W169*H169</f>
        <v>0</v>
      </c>
      <c r="Y169" s="40"/>
      <c r="Z169" s="40"/>
      <c r="AA169" s="40"/>
      <c r="AB169" s="40"/>
      <c r="AC169" s="40"/>
      <c r="AD169" s="40"/>
      <c r="AE169" s="40"/>
      <c r="AR169" s="230" t="s">
        <v>218</v>
      </c>
      <c r="AT169" s="230" t="s">
        <v>213</v>
      </c>
      <c r="AU169" s="230" t="s">
        <v>86</v>
      </c>
      <c r="AY169" s="19" t="s">
        <v>211</v>
      </c>
      <c r="BE169" s="231">
        <f>IF(O169="základní",K169,0)</f>
        <v>0</v>
      </c>
      <c r="BF169" s="231">
        <f>IF(O169="snížená",K169,0)</f>
        <v>0</v>
      </c>
      <c r="BG169" s="231">
        <f>IF(O169="zákl. přenesená",K169,0)</f>
        <v>0</v>
      </c>
      <c r="BH169" s="231">
        <f>IF(O169="sníž. přenesená",K169,0)</f>
        <v>0</v>
      </c>
      <c r="BI169" s="231">
        <f>IF(O169="nulová",K169,0)</f>
        <v>0</v>
      </c>
      <c r="BJ169" s="19" t="s">
        <v>84</v>
      </c>
      <c r="BK169" s="231">
        <f>ROUND(P169*H169,2)</f>
        <v>0</v>
      </c>
      <c r="BL169" s="19" t="s">
        <v>218</v>
      </c>
      <c r="BM169" s="230" t="s">
        <v>4703</v>
      </c>
    </row>
    <row r="170" s="2" customFormat="1">
      <c r="A170" s="40"/>
      <c r="B170" s="41"/>
      <c r="C170" s="42"/>
      <c r="D170" s="232" t="s">
        <v>220</v>
      </c>
      <c r="E170" s="42"/>
      <c r="F170" s="233" t="s">
        <v>920</v>
      </c>
      <c r="G170" s="42"/>
      <c r="H170" s="42"/>
      <c r="I170" s="234"/>
      <c r="J170" s="234"/>
      <c r="K170" s="42"/>
      <c r="L170" s="42"/>
      <c r="M170" s="46"/>
      <c r="N170" s="235"/>
      <c r="O170" s="236"/>
      <c r="P170" s="86"/>
      <c r="Q170" s="86"/>
      <c r="R170" s="86"/>
      <c r="S170" s="86"/>
      <c r="T170" s="86"/>
      <c r="U170" s="86"/>
      <c r="V170" s="86"/>
      <c r="W170" s="86"/>
      <c r="X170" s="87"/>
      <c r="Y170" s="40"/>
      <c r="Z170" s="40"/>
      <c r="AA170" s="40"/>
      <c r="AB170" s="40"/>
      <c r="AC170" s="40"/>
      <c r="AD170" s="40"/>
      <c r="AE170" s="40"/>
      <c r="AT170" s="19" t="s">
        <v>220</v>
      </c>
      <c r="AU170" s="19" t="s">
        <v>86</v>
      </c>
    </row>
    <row r="171" s="13" customFormat="1">
      <c r="A171" s="13"/>
      <c r="B171" s="237"/>
      <c r="C171" s="238"/>
      <c r="D171" s="232" t="s">
        <v>222</v>
      </c>
      <c r="E171" s="239" t="s">
        <v>22</v>
      </c>
      <c r="F171" s="240" t="s">
        <v>4558</v>
      </c>
      <c r="G171" s="238"/>
      <c r="H171" s="241">
        <v>1</v>
      </c>
      <c r="I171" s="242"/>
      <c r="J171" s="242"/>
      <c r="K171" s="238"/>
      <c r="L171" s="238"/>
      <c r="M171" s="243"/>
      <c r="N171" s="244"/>
      <c r="O171" s="245"/>
      <c r="P171" s="245"/>
      <c r="Q171" s="245"/>
      <c r="R171" s="245"/>
      <c r="S171" s="245"/>
      <c r="T171" s="245"/>
      <c r="U171" s="245"/>
      <c r="V171" s="245"/>
      <c r="W171" s="245"/>
      <c r="X171" s="246"/>
      <c r="Y171" s="13"/>
      <c r="Z171" s="13"/>
      <c r="AA171" s="13"/>
      <c r="AB171" s="13"/>
      <c r="AC171" s="13"/>
      <c r="AD171" s="13"/>
      <c r="AE171" s="13"/>
      <c r="AT171" s="247" t="s">
        <v>222</v>
      </c>
      <c r="AU171" s="247" t="s">
        <v>86</v>
      </c>
      <c r="AV171" s="13" t="s">
        <v>86</v>
      </c>
      <c r="AW171" s="13" t="s">
        <v>5</v>
      </c>
      <c r="AX171" s="13" t="s">
        <v>84</v>
      </c>
      <c r="AY171" s="247" t="s">
        <v>211</v>
      </c>
    </row>
    <row r="172" s="2" customFormat="1" ht="24.15" customHeight="1">
      <c r="A172" s="40"/>
      <c r="B172" s="41"/>
      <c r="C172" s="218" t="s">
        <v>280</v>
      </c>
      <c r="D172" s="218" t="s">
        <v>213</v>
      </c>
      <c r="E172" s="219" t="s">
        <v>4346</v>
      </c>
      <c r="F172" s="220" t="s">
        <v>4347</v>
      </c>
      <c r="G172" s="221" t="s">
        <v>272</v>
      </c>
      <c r="H172" s="222">
        <v>2.0579999999999998</v>
      </c>
      <c r="I172" s="223"/>
      <c r="J172" s="223"/>
      <c r="K172" s="224">
        <f>ROUND(P172*H172,2)</f>
        <v>0</v>
      </c>
      <c r="L172" s="220" t="s">
        <v>217</v>
      </c>
      <c r="M172" s="46"/>
      <c r="N172" s="225" t="s">
        <v>22</v>
      </c>
      <c r="O172" s="226" t="s">
        <v>46</v>
      </c>
      <c r="P172" s="227">
        <f>I172+J172</f>
        <v>0</v>
      </c>
      <c r="Q172" s="227">
        <f>ROUND(I172*H172,2)</f>
        <v>0</v>
      </c>
      <c r="R172" s="227">
        <f>ROUND(J172*H172,2)</f>
        <v>0</v>
      </c>
      <c r="S172" s="86"/>
      <c r="T172" s="228">
        <f>S172*H172</f>
        <v>0</v>
      </c>
      <c r="U172" s="228">
        <v>0.030450000000000001</v>
      </c>
      <c r="V172" s="228">
        <f>U172*H172</f>
        <v>0.062666100000000002</v>
      </c>
      <c r="W172" s="228">
        <v>0</v>
      </c>
      <c r="X172" s="229">
        <f>W172*H172</f>
        <v>0</v>
      </c>
      <c r="Y172" s="40"/>
      <c r="Z172" s="40"/>
      <c r="AA172" s="40"/>
      <c r="AB172" s="40"/>
      <c r="AC172" s="40"/>
      <c r="AD172" s="40"/>
      <c r="AE172" s="40"/>
      <c r="AR172" s="230" t="s">
        <v>218</v>
      </c>
      <c r="AT172" s="230" t="s">
        <v>213</v>
      </c>
      <c r="AU172" s="230" t="s">
        <v>86</v>
      </c>
      <c r="AY172" s="19" t="s">
        <v>211</v>
      </c>
      <c r="BE172" s="231">
        <f>IF(O172="základní",K172,0)</f>
        <v>0</v>
      </c>
      <c r="BF172" s="231">
        <f>IF(O172="snížená",K172,0)</f>
        <v>0</v>
      </c>
      <c r="BG172" s="231">
        <f>IF(O172="zákl. přenesená",K172,0)</f>
        <v>0</v>
      </c>
      <c r="BH172" s="231">
        <f>IF(O172="sníž. přenesená",K172,0)</f>
        <v>0</v>
      </c>
      <c r="BI172" s="231">
        <f>IF(O172="nulová",K172,0)</f>
        <v>0</v>
      </c>
      <c r="BJ172" s="19" t="s">
        <v>84</v>
      </c>
      <c r="BK172" s="231">
        <f>ROUND(P172*H172,2)</f>
        <v>0</v>
      </c>
      <c r="BL172" s="19" t="s">
        <v>218</v>
      </c>
      <c r="BM172" s="230" t="s">
        <v>4704</v>
      </c>
    </row>
    <row r="173" s="2" customFormat="1">
      <c r="A173" s="40"/>
      <c r="B173" s="41"/>
      <c r="C173" s="42"/>
      <c r="D173" s="232" t="s">
        <v>220</v>
      </c>
      <c r="E173" s="42"/>
      <c r="F173" s="233" t="s">
        <v>4349</v>
      </c>
      <c r="G173" s="42"/>
      <c r="H173" s="42"/>
      <c r="I173" s="234"/>
      <c r="J173" s="234"/>
      <c r="K173" s="42"/>
      <c r="L173" s="42"/>
      <c r="M173" s="46"/>
      <c r="N173" s="235"/>
      <c r="O173" s="236"/>
      <c r="P173" s="86"/>
      <c r="Q173" s="86"/>
      <c r="R173" s="86"/>
      <c r="S173" s="86"/>
      <c r="T173" s="86"/>
      <c r="U173" s="86"/>
      <c r="V173" s="86"/>
      <c r="W173" s="86"/>
      <c r="X173" s="87"/>
      <c r="Y173" s="40"/>
      <c r="Z173" s="40"/>
      <c r="AA173" s="40"/>
      <c r="AB173" s="40"/>
      <c r="AC173" s="40"/>
      <c r="AD173" s="40"/>
      <c r="AE173" s="40"/>
      <c r="AT173" s="19" t="s">
        <v>220</v>
      </c>
      <c r="AU173" s="19" t="s">
        <v>86</v>
      </c>
    </row>
    <row r="174" s="13" customFormat="1">
      <c r="A174" s="13"/>
      <c r="B174" s="237"/>
      <c r="C174" s="238"/>
      <c r="D174" s="232" t="s">
        <v>222</v>
      </c>
      <c r="E174" s="239" t="s">
        <v>22</v>
      </c>
      <c r="F174" s="240" t="s">
        <v>4705</v>
      </c>
      <c r="G174" s="238"/>
      <c r="H174" s="241">
        <v>2.0579999999999998</v>
      </c>
      <c r="I174" s="242"/>
      <c r="J174" s="242"/>
      <c r="K174" s="238"/>
      <c r="L174" s="238"/>
      <c r="M174" s="243"/>
      <c r="N174" s="244"/>
      <c r="O174" s="245"/>
      <c r="P174" s="245"/>
      <c r="Q174" s="245"/>
      <c r="R174" s="245"/>
      <c r="S174" s="245"/>
      <c r="T174" s="245"/>
      <c r="U174" s="245"/>
      <c r="V174" s="245"/>
      <c r="W174" s="245"/>
      <c r="X174" s="246"/>
      <c r="Y174" s="13"/>
      <c r="Z174" s="13"/>
      <c r="AA174" s="13"/>
      <c r="AB174" s="13"/>
      <c r="AC174" s="13"/>
      <c r="AD174" s="13"/>
      <c r="AE174" s="13"/>
      <c r="AT174" s="247" t="s">
        <v>222</v>
      </c>
      <c r="AU174" s="247" t="s">
        <v>86</v>
      </c>
      <c r="AV174" s="13" t="s">
        <v>86</v>
      </c>
      <c r="AW174" s="13" t="s">
        <v>5</v>
      </c>
      <c r="AX174" s="13" t="s">
        <v>84</v>
      </c>
      <c r="AY174" s="247" t="s">
        <v>211</v>
      </c>
    </row>
    <row r="175" s="2" customFormat="1" ht="24.15" customHeight="1">
      <c r="A175" s="40"/>
      <c r="B175" s="41"/>
      <c r="C175" s="218" t="s">
        <v>286</v>
      </c>
      <c r="D175" s="218" t="s">
        <v>213</v>
      </c>
      <c r="E175" s="219" t="s">
        <v>922</v>
      </c>
      <c r="F175" s="220" t="s">
        <v>923</v>
      </c>
      <c r="G175" s="221" t="s">
        <v>272</v>
      </c>
      <c r="H175" s="222">
        <v>1.107</v>
      </c>
      <c r="I175" s="223"/>
      <c r="J175" s="223"/>
      <c r="K175" s="224">
        <f>ROUND(P175*H175,2)</f>
        <v>0</v>
      </c>
      <c r="L175" s="220" t="s">
        <v>217</v>
      </c>
      <c r="M175" s="46"/>
      <c r="N175" s="225" t="s">
        <v>22</v>
      </c>
      <c r="O175" s="226" t="s">
        <v>46</v>
      </c>
      <c r="P175" s="227">
        <f>I175+J175</f>
        <v>0</v>
      </c>
      <c r="Q175" s="227">
        <f>ROUND(I175*H175,2)</f>
        <v>0</v>
      </c>
      <c r="R175" s="227">
        <f>ROUND(J175*H175,2)</f>
        <v>0</v>
      </c>
      <c r="S175" s="86"/>
      <c r="T175" s="228">
        <f>S175*H175</f>
        <v>0</v>
      </c>
      <c r="U175" s="228">
        <v>0.033579999999999999</v>
      </c>
      <c r="V175" s="228">
        <f>U175*H175</f>
        <v>0.037173060000000001</v>
      </c>
      <c r="W175" s="228">
        <v>0</v>
      </c>
      <c r="X175" s="229">
        <f>W175*H175</f>
        <v>0</v>
      </c>
      <c r="Y175" s="40"/>
      <c r="Z175" s="40"/>
      <c r="AA175" s="40"/>
      <c r="AB175" s="40"/>
      <c r="AC175" s="40"/>
      <c r="AD175" s="40"/>
      <c r="AE175" s="40"/>
      <c r="AR175" s="230" t="s">
        <v>218</v>
      </c>
      <c r="AT175" s="230" t="s">
        <v>213</v>
      </c>
      <c r="AU175" s="230" t="s">
        <v>86</v>
      </c>
      <c r="AY175" s="19" t="s">
        <v>211</v>
      </c>
      <c r="BE175" s="231">
        <f>IF(O175="základní",K175,0)</f>
        <v>0</v>
      </c>
      <c r="BF175" s="231">
        <f>IF(O175="snížená",K175,0)</f>
        <v>0</v>
      </c>
      <c r="BG175" s="231">
        <f>IF(O175="zákl. přenesená",K175,0)</f>
        <v>0</v>
      </c>
      <c r="BH175" s="231">
        <f>IF(O175="sníž. přenesená",K175,0)</f>
        <v>0</v>
      </c>
      <c r="BI175" s="231">
        <f>IF(O175="nulová",K175,0)</f>
        <v>0</v>
      </c>
      <c r="BJ175" s="19" t="s">
        <v>84</v>
      </c>
      <c r="BK175" s="231">
        <f>ROUND(P175*H175,2)</f>
        <v>0</v>
      </c>
      <c r="BL175" s="19" t="s">
        <v>218</v>
      </c>
      <c r="BM175" s="230" t="s">
        <v>4706</v>
      </c>
    </row>
    <row r="176" s="2" customFormat="1">
      <c r="A176" s="40"/>
      <c r="B176" s="41"/>
      <c r="C176" s="42"/>
      <c r="D176" s="232" t="s">
        <v>220</v>
      </c>
      <c r="E176" s="42"/>
      <c r="F176" s="233" t="s">
        <v>925</v>
      </c>
      <c r="G176" s="42"/>
      <c r="H176" s="42"/>
      <c r="I176" s="234"/>
      <c r="J176" s="234"/>
      <c r="K176" s="42"/>
      <c r="L176" s="42"/>
      <c r="M176" s="46"/>
      <c r="N176" s="235"/>
      <c r="O176" s="236"/>
      <c r="P176" s="86"/>
      <c r="Q176" s="86"/>
      <c r="R176" s="86"/>
      <c r="S176" s="86"/>
      <c r="T176" s="86"/>
      <c r="U176" s="86"/>
      <c r="V176" s="86"/>
      <c r="W176" s="86"/>
      <c r="X176" s="87"/>
      <c r="Y176" s="40"/>
      <c r="Z176" s="40"/>
      <c r="AA176" s="40"/>
      <c r="AB176" s="40"/>
      <c r="AC176" s="40"/>
      <c r="AD176" s="40"/>
      <c r="AE176" s="40"/>
      <c r="AT176" s="19" t="s">
        <v>220</v>
      </c>
      <c r="AU176" s="19" t="s">
        <v>86</v>
      </c>
    </row>
    <row r="177" s="13" customFormat="1">
      <c r="A177" s="13"/>
      <c r="B177" s="237"/>
      <c r="C177" s="238"/>
      <c r="D177" s="232" t="s">
        <v>222</v>
      </c>
      <c r="E177" s="239" t="s">
        <v>22</v>
      </c>
      <c r="F177" s="240" t="s">
        <v>4707</v>
      </c>
      <c r="G177" s="238"/>
      <c r="H177" s="241">
        <v>1.107</v>
      </c>
      <c r="I177" s="242"/>
      <c r="J177" s="242"/>
      <c r="K177" s="238"/>
      <c r="L177" s="238"/>
      <c r="M177" s="243"/>
      <c r="N177" s="244"/>
      <c r="O177" s="245"/>
      <c r="P177" s="245"/>
      <c r="Q177" s="245"/>
      <c r="R177" s="245"/>
      <c r="S177" s="245"/>
      <c r="T177" s="245"/>
      <c r="U177" s="245"/>
      <c r="V177" s="245"/>
      <c r="W177" s="245"/>
      <c r="X177" s="246"/>
      <c r="Y177" s="13"/>
      <c r="Z177" s="13"/>
      <c r="AA177" s="13"/>
      <c r="AB177" s="13"/>
      <c r="AC177" s="13"/>
      <c r="AD177" s="13"/>
      <c r="AE177" s="13"/>
      <c r="AT177" s="247" t="s">
        <v>222</v>
      </c>
      <c r="AU177" s="247" t="s">
        <v>86</v>
      </c>
      <c r="AV177" s="13" t="s">
        <v>86</v>
      </c>
      <c r="AW177" s="13" t="s">
        <v>5</v>
      </c>
      <c r="AX177" s="13" t="s">
        <v>84</v>
      </c>
      <c r="AY177" s="247" t="s">
        <v>211</v>
      </c>
    </row>
    <row r="178" s="2" customFormat="1" ht="24.15" customHeight="1">
      <c r="A178" s="40"/>
      <c r="B178" s="41"/>
      <c r="C178" s="218" t="s">
        <v>292</v>
      </c>
      <c r="D178" s="218" t="s">
        <v>213</v>
      </c>
      <c r="E178" s="219" t="s">
        <v>922</v>
      </c>
      <c r="F178" s="220" t="s">
        <v>923</v>
      </c>
      <c r="G178" s="221" t="s">
        <v>272</v>
      </c>
      <c r="H178" s="222">
        <v>8.3699999999999992</v>
      </c>
      <c r="I178" s="223"/>
      <c r="J178" s="223"/>
      <c r="K178" s="224">
        <f>ROUND(P178*H178,2)</f>
        <v>0</v>
      </c>
      <c r="L178" s="220" t="s">
        <v>217</v>
      </c>
      <c r="M178" s="46"/>
      <c r="N178" s="225" t="s">
        <v>22</v>
      </c>
      <c r="O178" s="226" t="s">
        <v>46</v>
      </c>
      <c r="P178" s="227">
        <f>I178+J178</f>
        <v>0</v>
      </c>
      <c r="Q178" s="227">
        <f>ROUND(I178*H178,2)</f>
        <v>0</v>
      </c>
      <c r="R178" s="227">
        <f>ROUND(J178*H178,2)</f>
        <v>0</v>
      </c>
      <c r="S178" s="86"/>
      <c r="T178" s="228">
        <f>S178*H178</f>
        <v>0</v>
      </c>
      <c r="U178" s="228">
        <v>0.033579999999999999</v>
      </c>
      <c r="V178" s="228">
        <f>U178*H178</f>
        <v>0.28106459999999994</v>
      </c>
      <c r="W178" s="228">
        <v>0</v>
      </c>
      <c r="X178" s="229">
        <f>W178*H178</f>
        <v>0</v>
      </c>
      <c r="Y178" s="40"/>
      <c r="Z178" s="40"/>
      <c r="AA178" s="40"/>
      <c r="AB178" s="40"/>
      <c r="AC178" s="40"/>
      <c r="AD178" s="40"/>
      <c r="AE178" s="40"/>
      <c r="AR178" s="230" t="s">
        <v>218</v>
      </c>
      <c r="AT178" s="230" t="s">
        <v>213</v>
      </c>
      <c r="AU178" s="230" t="s">
        <v>86</v>
      </c>
      <c r="AY178" s="19" t="s">
        <v>211</v>
      </c>
      <c r="BE178" s="231">
        <f>IF(O178="základní",K178,0)</f>
        <v>0</v>
      </c>
      <c r="BF178" s="231">
        <f>IF(O178="snížená",K178,0)</f>
        <v>0</v>
      </c>
      <c r="BG178" s="231">
        <f>IF(O178="zákl. přenesená",K178,0)</f>
        <v>0</v>
      </c>
      <c r="BH178" s="231">
        <f>IF(O178="sníž. přenesená",K178,0)</f>
        <v>0</v>
      </c>
      <c r="BI178" s="231">
        <f>IF(O178="nulová",K178,0)</f>
        <v>0</v>
      </c>
      <c r="BJ178" s="19" t="s">
        <v>84</v>
      </c>
      <c r="BK178" s="231">
        <f>ROUND(P178*H178,2)</f>
        <v>0</v>
      </c>
      <c r="BL178" s="19" t="s">
        <v>218</v>
      </c>
      <c r="BM178" s="230" t="s">
        <v>4708</v>
      </c>
    </row>
    <row r="179" s="2" customFormat="1">
      <c r="A179" s="40"/>
      <c r="B179" s="41"/>
      <c r="C179" s="42"/>
      <c r="D179" s="232" t="s">
        <v>220</v>
      </c>
      <c r="E179" s="42"/>
      <c r="F179" s="233" t="s">
        <v>925</v>
      </c>
      <c r="G179" s="42"/>
      <c r="H179" s="42"/>
      <c r="I179" s="234"/>
      <c r="J179" s="234"/>
      <c r="K179" s="42"/>
      <c r="L179" s="42"/>
      <c r="M179" s="46"/>
      <c r="N179" s="235"/>
      <c r="O179" s="236"/>
      <c r="P179" s="86"/>
      <c r="Q179" s="86"/>
      <c r="R179" s="86"/>
      <c r="S179" s="86"/>
      <c r="T179" s="86"/>
      <c r="U179" s="86"/>
      <c r="V179" s="86"/>
      <c r="W179" s="86"/>
      <c r="X179" s="87"/>
      <c r="Y179" s="40"/>
      <c r="Z179" s="40"/>
      <c r="AA179" s="40"/>
      <c r="AB179" s="40"/>
      <c r="AC179" s="40"/>
      <c r="AD179" s="40"/>
      <c r="AE179" s="40"/>
      <c r="AT179" s="19" t="s">
        <v>220</v>
      </c>
      <c r="AU179" s="19" t="s">
        <v>86</v>
      </c>
    </row>
    <row r="180" s="13" customFormat="1">
      <c r="A180" s="13"/>
      <c r="B180" s="237"/>
      <c r="C180" s="238"/>
      <c r="D180" s="232" t="s">
        <v>222</v>
      </c>
      <c r="E180" s="239" t="s">
        <v>22</v>
      </c>
      <c r="F180" s="240" t="s">
        <v>4354</v>
      </c>
      <c r="G180" s="238"/>
      <c r="H180" s="241">
        <v>4.4400000000000004</v>
      </c>
      <c r="I180" s="242"/>
      <c r="J180" s="242"/>
      <c r="K180" s="238"/>
      <c r="L180" s="238"/>
      <c r="M180" s="243"/>
      <c r="N180" s="244"/>
      <c r="O180" s="245"/>
      <c r="P180" s="245"/>
      <c r="Q180" s="245"/>
      <c r="R180" s="245"/>
      <c r="S180" s="245"/>
      <c r="T180" s="245"/>
      <c r="U180" s="245"/>
      <c r="V180" s="245"/>
      <c r="W180" s="245"/>
      <c r="X180" s="246"/>
      <c r="Y180" s="13"/>
      <c r="Z180" s="13"/>
      <c r="AA180" s="13"/>
      <c r="AB180" s="13"/>
      <c r="AC180" s="13"/>
      <c r="AD180" s="13"/>
      <c r="AE180" s="13"/>
      <c r="AT180" s="247" t="s">
        <v>222</v>
      </c>
      <c r="AU180" s="247" t="s">
        <v>86</v>
      </c>
      <c r="AV180" s="13" t="s">
        <v>86</v>
      </c>
      <c r="AW180" s="13" t="s">
        <v>5</v>
      </c>
      <c r="AX180" s="13" t="s">
        <v>77</v>
      </c>
      <c r="AY180" s="247" t="s">
        <v>211</v>
      </c>
    </row>
    <row r="181" s="13" customFormat="1">
      <c r="A181" s="13"/>
      <c r="B181" s="237"/>
      <c r="C181" s="238"/>
      <c r="D181" s="232" t="s">
        <v>222</v>
      </c>
      <c r="E181" s="239" t="s">
        <v>22</v>
      </c>
      <c r="F181" s="240" t="s">
        <v>4355</v>
      </c>
      <c r="G181" s="238"/>
      <c r="H181" s="241">
        <v>1.2450000000000001</v>
      </c>
      <c r="I181" s="242"/>
      <c r="J181" s="242"/>
      <c r="K181" s="238"/>
      <c r="L181" s="238"/>
      <c r="M181" s="243"/>
      <c r="N181" s="244"/>
      <c r="O181" s="245"/>
      <c r="P181" s="245"/>
      <c r="Q181" s="245"/>
      <c r="R181" s="245"/>
      <c r="S181" s="245"/>
      <c r="T181" s="245"/>
      <c r="U181" s="245"/>
      <c r="V181" s="245"/>
      <c r="W181" s="245"/>
      <c r="X181" s="246"/>
      <c r="Y181" s="13"/>
      <c r="Z181" s="13"/>
      <c r="AA181" s="13"/>
      <c r="AB181" s="13"/>
      <c r="AC181" s="13"/>
      <c r="AD181" s="13"/>
      <c r="AE181" s="13"/>
      <c r="AT181" s="247" t="s">
        <v>222</v>
      </c>
      <c r="AU181" s="247" t="s">
        <v>86</v>
      </c>
      <c r="AV181" s="13" t="s">
        <v>86</v>
      </c>
      <c r="AW181" s="13" t="s">
        <v>5</v>
      </c>
      <c r="AX181" s="13" t="s">
        <v>77</v>
      </c>
      <c r="AY181" s="247" t="s">
        <v>211</v>
      </c>
    </row>
    <row r="182" s="13" customFormat="1">
      <c r="A182" s="13"/>
      <c r="B182" s="237"/>
      <c r="C182" s="238"/>
      <c r="D182" s="232" t="s">
        <v>222</v>
      </c>
      <c r="E182" s="239" t="s">
        <v>22</v>
      </c>
      <c r="F182" s="240" t="s">
        <v>4356</v>
      </c>
      <c r="G182" s="238"/>
      <c r="H182" s="241">
        <v>1.2749999999999999</v>
      </c>
      <c r="I182" s="242"/>
      <c r="J182" s="242"/>
      <c r="K182" s="238"/>
      <c r="L182" s="238"/>
      <c r="M182" s="243"/>
      <c r="N182" s="244"/>
      <c r="O182" s="245"/>
      <c r="P182" s="245"/>
      <c r="Q182" s="245"/>
      <c r="R182" s="245"/>
      <c r="S182" s="245"/>
      <c r="T182" s="245"/>
      <c r="U182" s="245"/>
      <c r="V182" s="245"/>
      <c r="W182" s="245"/>
      <c r="X182" s="246"/>
      <c r="Y182" s="13"/>
      <c r="Z182" s="13"/>
      <c r="AA182" s="13"/>
      <c r="AB182" s="13"/>
      <c r="AC182" s="13"/>
      <c r="AD182" s="13"/>
      <c r="AE182" s="13"/>
      <c r="AT182" s="247" t="s">
        <v>222</v>
      </c>
      <c r="AU182" s="247" t="s">
        <v>86</v>
      </c>
      <c r="AV182" s="13" t="s">
        <v>86</v>
      </c>
      <c r="AW182" s="13" t="s">
        <v>5</v>
      </c>
      <c r="AX182" s="13" t="s">
        <v>77</v>
      </c>
      <c r="AY182" s="247" t="s">
        <v>211</v>
      </c>
    </row>
    <row r="183" s="13" customFormat="1">
      <c r="A183" s="13"/>
      <c r="B183" s="237"/>
      <c r="C183" s="238"/>
      <c r="D183" s="232" t="s">
        <v>222</v>
      </c>
      <c r="E183" s="239" t="s">
        <v>22</v>
      </c>
      <c r="F183" s="240" t="s">
        <v>4357</v>
      </c>
      <c r="G183" s="238"/>
      <c r="H183" s="241">
        <v>1.4099999999999999</v>
      </c>
      <c r="I183" s="242"/>
      <c r="J183" s="242"/>
      <c r="K183" s="238"/>
      <c r="L183" s="238"/>
      <c r="M183" s="243"/>
      <c r="N183" s="244"/>
      <c r="O183" s="245"/>
      <c r="P183" s="245"/>
      <c r="Q183" s="245"/>
      <c r="R183" s="245"/>
      <c r="S183" s="245"/>
      <c r="T183" s="245"/>
      <c r="U183" s="245"/>
      <c r="V183" s="245"/>
      <c r="W183" s="245"/>
      <c r="X183" s="246"/>
      <c r="Y183" s="13"/>
      <c r="Z183" s="13"/>
      <c r="AA183" s="13"/>
      <c r="AB183" s="13"/>
      <c r="AC183" s="13"/>
      <c r="AD183" s="13"/>
      <c r="AE183" s="13"/>
      <c r="AT183" s="247" t="s">
        <v>222</v>
      </c>
      <c r="AU183" s="247" t="s">
        <v>86</v>
      </c>
      <c r="AV183" s="13" t="s">
        <v>86</v>
      </c>
      <c r="AW183" s="13" t="s">
        <v>5</v>
      </c>
      <c r="AX183" s="13" t="s">
        <v>77</v>
      </c>
      <c r="AY183" s="247" t="s">
        <v>211</v>
      </c>
    </row>
    <row r="184" s="14" customFormat="1">
      <c r="A184" s="14"/>
      <c r="B184" s="248"/>
      <c r="C184" s="249"/>
      <c r="D184" s="232" t="s">
        <v>222</v>
      </c>
      <c r="E184" s="250" t="s">
        <v>22</v>
      </c>
      <c r="F184" s="251" t="s">
        <v>4121</v>
      </c>
      <c r="G184" s="249"/>
      <c r="H184" s="252">
        <v>8.370000000000001</v>
      </c>
      <c r="I184" s="253"/>
      <c r="J184" s="253"/>
      <c r="K184" s="249"/>
      <c r="L184" s="249"/>
      <c r="M184" s="254"/>
      <c r="N184" s="255"/>
      <c r="O184" s="256"/>
      <c r="P184" s="256"/>
      <c r="Q184" s="256"/>
      <c r="R184" s="256"/>
      <c r="S184" s="256"/>
      <c r="T184" s="256"/>
      <c r="U184" s="256"/>
      <c r="V184" s="256"/>
      <c r="W184" s="256"/>
      <c r="X184" s="257"/>
      <c r="Y184" s="14"/>
      <c r="Z184" s="14"/>
      <c r="AA184" s="14"/>
      <c r="AB184" s="14"/>
      <c r="AC184" s="14"/>
      <c r="AD184" s="14"/>
      <c r="AE184" s="14"/>
      <c r="AT184" s="258" t="s">
        <v>222</v>
      </c>
      <c r="AU184" s="258" t="s">
        <v>86</v>
      </c>
      <c r="AV184" s="14" t="s">
        <v>218</v>
      </c>
      <c r="AW184" s="14" t="s">
        <v>5</v>
      </c>
      <c r="AX184" s="14" t="s">
        <v>84</v>
      </c>
      <c r="AY184" s="258" t="s">
        <v>211</v>
      </c>
    </row>
    <row r="185" s="2" customFormat="1" ht="24.15" customHeight="1">
      <c r="A185" s="40"/>
      <c r="B185" s="41"/>
      <c r="C185" s="218" t="s">
        <v>9</v>
      </c>
      <c r="D185" s="218" t="s">
        <v>213</v>
      </c>
      <c r="E185" s="219" t="s">
        <v>944</v>
      </c>
      <c r="F185" s="220" t="s">
        <v>945</v>
      </c>
      <c r="G185" s="221" t="s">
        <v>272</v>
      </c>
      <c r="H185" s="222">
        <v>20</v>
      </c>
      <c r="I185" s="223"/>
      <c r="J185" s="223"/>
      <c r="K185" s="224">
        <f>ROUND(P185*H185,2)</f>
        <v>0</v>
      </c>
      <c r="L185" s="220" t="s">
        <v>217</v>
      </c>
      <c r="M185" s="46"/>
      <c r="N185" s="225" t="s">
        <v>22</v>
      </c>
      <c r="O185" s="226" t="s">
        <v>46</v>
      </c>
      <c r="P185" s="227">
        <f>I185+J185</f>
        <v>0</v>
      </c>
      <c r="Q185" s="227">
        <f>ROUND(I185*H185,2)</f>
        <v>0</v>
      </c>
      <c r="R185" s="227">
        <f>ROUND(J185*H185,2)</f>
        <v>0</v>
      </c>
      <c r="S185" s="86"/>
      <c r="T185" s="228">
        <f>S185*H185</f>
        <v>0</v>
      </c>
      <c r="U185" s="228">
        <v>0</v>
      </c>
      <c r="V185" s="228">
        <f>U185*H185</f>
        <v>0</v>
      </c>
      <c r="W185" s="228">
        <v>0</v>
      </c>
      <c r="X185" s="229">
        <f>W185*H185</f>
        <v>0</v>
      </c>
      <c r="Y185" s="40"/>
      <c r="Z185" s="40"/>
      <c r="AA185" s="40"/>
      <c r="AB185" s="40"/>
      <c r="AC185" s="40"/>
      <c r="AD185" s="40"/>
      <c r="AE185" s="40"/>
      <c r="AR185" s="230" t="s">
        <v>218</v>
      </c>
      <c r="AT185" s="230" t="s">
        <v>213</v>
      </c>
      <c r="AU185" s="230" t="s">
        <v>86</v>
      </c>
      <c r="AY185" s="19" t="s">
        <v>211</v>
      </c>
      <c r="BE185" s="231">
        <f>IF(O185="základní",K185,0)</f>
        <v>0</v>
      </c>
      <c r="BF185" s="231">
        <f>IF(O185="snížená",K185,0)</f>
        <v>0</v>
      </c>
      <c r="BG185" s="231">
        <f>IF(O185="zákl. přenesená",K185,0)</f>
        <v>0</v>
      </c>
      <c r="BH185" s="231">
        <f>IF(O185="sníž. přenesená",K185,0)</f>
        <v>0</v>
      </c>
      <c r="BI185" s="231">
        <f>IF(O185="nulová",K185,0)</f>
        <v>0</v>
      </c>
      <c r="BJ185" s="19" t="s">
        <v>84</v>
      </c>
      <c r="BK185" s="231">
        <f>ROUND(P185*H185,2)</f>
        <v>0</v>
      </c>
      <c r="BL185" s="19" t="s">
        <v>218</v>
      </c>
      <c r="BM185" s="230" t="s">
        <v>4709</v>
      </c>
    </row>
    <row r="186" s="2" customFormat="1">
      <c r="A186" s="40"/>
      <c r="B186" s="41"/>
      <c r="C186" s="42"/>
      <c r="D186" s="232" t="s">
        <v>220</v>
      </c>
      <c r="E186" s="42"/>
      <c r="F186" s="233" t="s">
        <v>947</v>
      </c>
      <c r="G186" s="42"/>
      <c r="H186" s="42"/>
      <c r="I186" s="234"/>
      <c r="J186" s="234"/>
      <c r="K186" s="42"/>
      <c r="L186" s="42"/>
      <c r="M186" s="46"/>
      <c r="N186" s="235"/>
      <c r="O186" s="236"/>
      <c r="P186" s="86"/>
      <c r="Q186" s="86"/>
      <c r="R186" s="86"/>
      <c r="S186" s="86"/>
      <c r="T186" s="86"/>
      <c r="U186" s="86"/>
      <c r="V186" s="86"/>
      <c r="W186" s="86"/>
      <c r="X186" s="87"/>
      <c r="Y186" s="40"/>
      <c r="Z186" s="40"/>
      <c r="AA186" s="40"/>
      <c r="AB186" s="40"/>
      <c r="AC186" s="40"/>
      <c r="AD186" s="40"/>
      <c r="AE186" s="40"/>
      <c r="AT186" s="19" t="s">
        <v>220</v>
      </c>
      <c r="AU186" s="19" t="s">
        <v>86</v>
      </c>
    </row>
    <row r="187" s="13" customFormat="1">
      <c r="A187" s="13"/>
      <c r="B187" s="237"/>
      <c r="C187" s="238"/>
      <c r="D187" s="232" t="s">
        <v>222</v>
      </c>
      <c r="E187" s="239" t="s">
        <v>22</v>
      </c>
      <c r="F187" s="240" t="s">
        <v>4710</v>
      </c>
      <c r="G187" s="238"/>
      <c r="H187" s="241">
        <v>20</v>
      </c>
      <c r="I187" s="242"/>
      <c r="J187" s="242"/>
      <c r="K187" s="238"/>
      <c r="L187" s="238"/>
      <c r="M187" s="243"/>
      <c r="N187" s="244"/>
      <c r="O187" s="245"/>
      <c r="P187" s="245"/>
      <c r="Q187" s="245"/>
      <c r="R187" s="245"/>
      <c r="S187" s="245"/>
      <c r="T187" s="245"/>
      <c r="U187" s="245"/>
      <c r="V187" s="245"/>
      <c r="W187" s="245"/>
      <c r="X187" s="246"/>
      <c r="Y187" s="13"/>
      <c r="Z187" s="13"/>
      <c r="AA187" s="13"/>
      <c r="AB187" s="13"/>
      <c r="AC187" s="13"/>
      <c r="AD187" s="13"/>
      <c r="AE187" s="13"/>
      <c r="AT187" s="247" t="s">
        <v>222</v>
      </c>
      <c r="AU187" s="247" t="s">
        <v>86</v>
      </c>
      <c r="AV187" s="13" t="s">
        <v>86</v>
      </c>
      <c r="AW187" s="13" t="s">
        <v>5</v>
      </c>
      <c r="AX187" s="13" t="s">
        <v>84</v>
      </c>
      <c r="AY187" s="247" t="s">
        <v>211</v>
      </c>
    </row>
    <row r="188" s="2" customFormat="1" ht="24.15" customHeight="1">
      <c r="A188" s="40"/>
      <c r="B188" s="41"/>
      <c r="C188" s="218" t="s">
        <v>302</v>
      </c>
      <c r="D188" s="218" t="s">
        <v>213</v>
      </c>
      <c r="E188" s="219" t="s">
        <v>1802</v>
      </c>
      <c r="F188" s="220" t="s">
        <v>1803</v>
      </c>
      <c r="G188" s="221" t="s">
        <v>272</v>
      </c>
      <c r="H188" s="222">
        <v>11.313000000000001</v>
      </c>
      <c r="I188" s="223"/>
      <c r="J188" s="223"/>
      <c r="K188" s="224">
        <f>ROUND(P188*H188,2)</f>
        <v>0</v>
      </c>
      <c r="L188" s="220" t="s">
        <v>217</v>
      </c>
      <c r="M188" s="46"/>
      <c r="N188" s="225" t="s">
        <v>22</v>
      </c>
      <c r="O188" s="226" t="s">
        <v>46</v>
      </c>
      <c r="P188" s="227">
        <f>I188+J188</f>
        <v>0</v>
      </c>
      <c r="Q188" s="227">
        <f>ROUND(I188*H188,2)</f>
        <v>0</v>
      </c>
      <c r="R188" s="227">
        <f>ROUND(J188*H188,2)</f>
        <v>0</v>
      </c>
      <c r="S188" s="86"/>
      <c r="T188" s="228">
        <f>S188*H188</f>
        <v>0</v>
      </c>
      <c r="U188" s="228">
        <v>0</v>
      </c>
      <c r="V188" s="228">
        <f>U188*H188</f>
        <v>0</v>
      </c>
      <c r="W188" s="228">
        <v>0</v>
      </c>
      <c r="X188" s="229">
        <f>W188*H188</f>
        <v>0</v>
      </c>
      <c r="Y188" s="40"/>
      <c r="Z188" s="40"/>
      <c r="AA188" s="40"/>
      <c r="AB188" s="40"/>
      <c r="AC188" s="40"/>
      <c r="AD188" s="40"/>
      <c r="AE188" s="40"/>
      <c r="AR188" s="230" t="s">
        <v>218</v>
      </c>
      <c r="AT188" s="230" t="s">
        <v>213</v>
      </c>
      <c r="AU188" s="230" t="s">
        <v>86</v>
      </c>
      <c r="AY188" s="19" t="s">
        <v>211</v>
      </c>
      <c r="BE188" s="231">
        <f>IF(O188="základní",K188,0)</f>
        <v>0</v>
      </c>
      <c r="BF188" s="231">
        <f>IF(O188="snížená",K188,0)</f>
        <v>0</v>
      </c>
      <c r="BG188" s="231">
        <f>IF(O188="zákl. přenesená",K188,0)</f>
        <v>0</v>
      </c>
      <c r="BH188" s="231">
        <f>IF(O188="sníž. přenesená",K188,0)</f>
        <v>0</v>
      </c>
      <c r="BI188" s="231">
        <f>IF(O188="nulová",K188,0)</f>
        <v>0</v>
      </c>
      <c r="BJ188" s="19" t="s">
        <v>84</v>
      </c>
      <c r="BK188" s="231">
        <f>ROUND(P188*H188,2)</f>
        <v>0</v>
      </c>
      <c r="BL188" s="19" t="s">
        <v>218</v>
      </c>
      <c r="BM188" s="230" t="s">
        <v>4711</v>
      </c>
    </row>
    <row r="189" s="2" customFormat="1">
      <c r="A189" s="40"/>
      <c r="B189" s="41"/>
      <c r="C189" s="42"/>
      <c r="D189" s="232" t="s">
        <v>220</v>
      </c>
      <c r="E189" s="42"/>
      <c r="F189" s="233" t="s">
        <v>1805</v>
      </c>
      <c r="G189" s="42"/>
      <c r="H189" s="42"/>
      <c r="I189" s="234"/>
      <c r="J189" s="234"/>
      <c r="K189" s="42"/>
      <c r="L189" s="42"/>
      <c r="M189" s="46"/>
      <c r="N189" s="235"/>
      <c r="O189" s="236"/>
      <c r="P189" s="86"/>
      <c r="Q189" s="86"/>
      <c r="R189" s="86"/>
      <c r="S189" s="86"/>
      <c r="T189" s="86"/>
      <c r="U189" s="86"/>
      <c r="V189" s="86"/>
      <c r="W189" s="86"/>
      <c r="X189" s="87"/>
      <c r="Y189" s="40"/>
      <c r="Z189" s="40"/>
      <c r="AA189" s="40"/>
      <c r="AB189" s="40"/>
      <c r="AC189" s="40"/>
      <c r="AD189" s="40"/>
      <c r="AE189" s="40"/>
      <c r="AT189" s="19" t="s">
        <v>220</v>
      </c>
      <c r="AU189" s="19" t="s">
        <v>86</v>
      </c>
    </row>
    <row r="190" s="13" customFormat="1">
      <c r="A190" s="13"/>
      <c r="B190" s="237"/>
      <c r="C190" s="238"/>
      <c r="D190" s="232" t="s">
        <v>222</v>
      </c>
      <c r="E190" s="239" t="s">
        <v>22</v>
      </c>
      <c r="F190" s="240" t="s">
        <v>4712</v>
      </c>
      <c r="G190" s="238"/>
      <c r="H190" s="241">
        <v>11.313000000000001</v>
      </c>
      <c r="I190" s="242"/>
      <c r="J190" s="242"/>
      <c r="K190" s="238"/>
      <c r="L190" s="238"/>
      <c r="M190" s="243"/>
      <c r="N190" s="244"/>
      <c r="O190" s="245"/>
      <c r="P190" s="245"/>
      <c r="Q190" s="245"/>
      <c r="R190" s="245"/>
      <c r="S190" s="245"/>
      <c r="T190" s="245"/>
      <c r="U190" s="245"/>
      <c r="V190" s="245"/>
      <c r="W190" s="245"/>
      <c r="X190" s="246"/>
      <c r="Y190" s="13"/>
      <c r="Z190" s="13"/>
      <c r="AA190" s="13"/>
      <c r="AB190" s="13"/>
      <c r="AC190" s="13"/>
      <c r="AD190" s="13"/>
      <c r="AE190" s="13"/>
      <c r="AT190" s="247" t="s">
        <v>222</v>
      </c>
      <c r="AU190" s="247" t="s">
        <v>86</v>
      </c>
      <c r="AV190" s="13" t="s">
        <v>86</v>
      </c>
      <c r="AW190" s="13" t="s">
        <v>5</v>
      </c>
      <c r="AX190" s="13" t="s">
        <v>84</v>
      </c>
      <c r="AY190" s="247" t="s">
        <v>211</v>
      </c>
    </row>
    <row r="191" s="2" customFormat="1" ht="24.15" customHeight="1">
      <c r="A191" s="40"/>
      <c r="B191" s="41"/>
      <c r="C191" s="218" t="s">
        <v>308</v>
      </c>
      <c r="D191" s="218" t="s">
        <v>213</v>
      </c>
      <c r="E191" s="219" t="s">
        <v>949</v>
      </c>
      <c r="F191" s="220" t="s">
        <v>950</v>
      </c>
      <c r="G191" s="221" t="s">
        <v>345</v>
      </c>
      <c r="H191" s="222">
        <v>16.170000000000002</v>
      </c>
      <c r="I191" s="223"/>
      <c r="J191" s="223"/>
      <c r="K191" s="224">
        <f>ROUND(P191*H191,2)</f>
        <v>0</v>
      </c>
      <c r="L191" s="220" t="s">
        <v>217</v>
      </c>
      <c r="M191" s="46"/>
      <c r="N191" s="225" t="s">
        <v>22</v>
      </c>
      <c r="O191" s="226" t="s">
        <v>46</v>
      </c>
      <c r="P191" s="227">
        <f>I191+J191</f>
        <v>0</v>
      </c>
      <c r="Q191" s="227">
        <f>ROUND(I191*H191,2)</f>
        <v>0</v>
      </c>
      <c r="R191" s="227">
        <f>ROUND(J191*H191,2)</f>
        <v>0</v>
      </c>
      <c r="S191" s="86"/>
      <c r="T191" s="228">
        <f>S191*H191</f>
        <v>0</v>
      </c>
      <c r="U191" s="228">
        <v>0.0015</v>
      </c>
      <c r="V191" s="228">
        <f>U191*H191</f>
        <v>0.024255000000000002</v>
      </c>
      <c r="W191" s="228">
        <v>0</v>
      </c>
      <c r="X191" s="229">
        <f>W191*H191</f>
        <v>0</v>
      </c>
      <c r="Y191" s="40"/>
      <c r="Z191" s="40"/>
      <c r="AA191" s="40"/>
      <c r="AB191" s="40"/>
      <c r="AC191" s="40"/>
      <c r="AD191" s="40"/>
      <c r="AE191" s="40"/>
      <c r="AR191" s="230" t="s">
        <v>218</v>
      </c>
      <c r="AT191" s="230" t="s">
        <v>213</v>
      </c>
      <c r="AU191" s="230" t="s">
        <v>86</v>
      </c>
      <c r="AY191" s="19" t="s">
        <v>211</v>
      </c>
      <c r="BE191" s="231">
        <f>IF(O191="základní",K191,0)</f>
        <v>0</v>
      </c>
      <c r="BF191" s="231">
        <f>IF(O191="snížená",K191,0)</f>
        <v>0</v>
      </c>
      <c r="BG191" s="231">
        <f>IF(O191="zákl. přenesená",K191,0)</f>
        <v>0</v>
      </c>
      <c r="BH191" s="231">
        <f>IF(O191="sníž. přenesená",K191,0)</f>
        <v>0</v>
      </c>
      <c r="BI191" s="231">
        <f>IF(O191="nulová",K191,0)</f>
        <v>0</v>
      </c>
      <c r="BJ191" s="19" t="s">
        <v>84</v>
      </c>
      <c r="BK191" s="231">
        <f>ROUND(P191*H191,2)</f>
        <v>0</v>
      </c>
      <c r="BL191" s="19" t="s">
        <v>218</v>
      </c>
      <c r="BM191" s="230" t="s">
        <v>4713</v>
      </c>
    </row>
    <row r="192" s="2" customFormat="1">
      <c r="A192" s="40"/>
      <c r="B192" s="41"/>
      <c r="C192" s="42"/>
      <c r="D192" s="232" t="s">
        <v>220</v>
      </c>
      <c r="E192" s="42"/>
      <c r="F192" s="233" t="s">
        <v>952</v>
      </c>
      <c r="G192" s="42"/>
      <c r="H192" s="42"/>
      <c r="I192" s="234"/>
      <c r="J192" s="234"/>
      <c r="K192" s="42"/>
      <c r="L192" s="42"/>
      <c r="M192" s="46"/>
      <c r="N192" s="235"/>
      <c r="O192" s="236"/>
      <c r="P192" s="86"/>
      <c r="Q192" s="86"/>
      <c r="R192" s="86"/>
      <c r="S192" s="86"/>
      <c r="T192" s="86"/>
      <c r="U192" s="86"/>
      <c r="V192" s="86"/>
      <c r="W192" s="86"/>
      <c r="X192" s="87"/>
      <c r="Y192" s="40"/>
      <c r="Z192" s="40"/>
      <c r="AA192" s="40"/>
      <c r="AB192" s="40"/>
      <c r="AC192" s="40"/>
      <c r="AD192" s="40"/>
      <c r="AE192" s="40"/>
      <c r="AT192" s="19" t="s">
        <v>220</v>
      </c>
      <c r="AU192" s="19" t="s">
        <v>86</v>
      </c>
    </row>
    <row r="193" s="13" customFormat="1">
      <c r="A193" s="13"/>
      <c r="B193" s="237"/>
      <c r="C193" s="238"/>
      <c r="D193" s="232" t="s">
        <v>222</v>
      </c>
      <c r="E193" s="239" t="s">
        <v>22</v>
      </c>
      <c r="F193" s="240" t="s">
        <v>4714</v>
      </c>
      <c r="G193" s="238"/>
      <c r="H193" s="241">
        <v>16.170000000000002</v>
      </c>
      <c r="I193" s="242"/>
      <c r="J193" s="242"/>
      <c r="K193" s="238"/>
      <c r="L193" s="238"/>
      <c r="M193" s="243"/>
      <c r="N193" s="244"/>
      <c r="O193" s="245"/>
      <c r="P193" s="245"/>
      <c r="Q193" s="245"/>
      <c r="R193" s="245"/>
      <c r="S193" s="245"/>
      <c r="T193" s="245"/>
      <c r="U193" s="245"/>
      <c r="V193" s="245"/>
      <c r="W193" s="245"/>
      <c r="X193" s="246"/>
      <c r="Y193" s="13"/>
      <c r="Z193" s="13"/>
      <c r="AA193" s="13"/>
      <c r="AB193" s="13"/>
      <c r="AC193" s="13"/>
      <c r="AD193" s="13"/>
      <c r="AE193" s="13"/>
      <c r="AT193" s="247" t="s">
        <v>222</v>
      </c>
      <c r="AU193" s="247" t="s">
        <v>86</v>
      </c>
      <c r="AV193" s="13" t="s">
        <v>86</v>
      </c>
      <c r="AW193" s="13" t="s">
        <v>5</v>
      </c>
      <c r="AX193" s="13" t="s">
        <v>84</v>
      </c>
      <c r="AY193" s="247" t="s">
        <v>211</v>
      </c>
    </row>
    <row r="194" s="2" customFormat="1" ht="24.15" customHeight="1">
      <c r="A194" s="40"/>
      <c r="B194" s="41"/>
      <c r="C194" s="218" t="s">
        <v>314</v>
      </c>
      <c r="D194" s="218" t="s">
        <v>213</v>
      </c>
      <c r="E194" s="219" t="s">
        <v>949</v>
      </c>
      <c r="F194" s="220" t="s">
        <v>950</v>
      </c>
      <c r="G194" s="221" t="s">
        <v>345</v>
      </c>
      <c r="H194" s="222">
        <v>33.399999999999999</v>
      </c>
      <c r="I194" s="223"/>
      <c r="J194" s="223"/>
      <c r="K194" s="224">
        <f>ROUND(P194*H194,2)</f>
        <v>0</v>
      </c>
      <c r="L194" s="220" t="s">
        <v>217</v>
      </c>
      <c r="M194" s="46"/>
      <c r="N194" s="225" t="s">
        <v>22</v>
      </c>
      <c r="O194" s="226" t="s">
        <v>46</v>
      </c>
      <c r="P194" s="227">
        <f>I194+J194</f>
        <v>0</v>
      </c>
      <c r="Q194" s="227">
        <f>ROUND(I194*H194,2)</f>
        <v>0</v>
      </c>
      <c r="R194" s="227">
        <f>ROUND(J194*H194,2)</f>
        <v>0</v>
      </c>
      <c r="S194" s="86"/>
      <c r="T194" s="228">
        <f>S194*H194</f>
        <v>0</v>
      </c>
      <c r="U194" s="228">
        <v>0.0015</v>
      </c>
      <c r="V194" s="228">
        <f>U194*H194</f>
        <v>0.050099999999999999</v>
      </c>
      <c r="W194" s="228">
        <v>0</v>
      </c>
      <c r="X194" s="229">
        <f>W194*H194</f>
        <v>0</v>
      </c>
      <c r="Y194" s="40"/>
      <c r="Z194" s="40"/>
      <c r="AA194" s="40"/>
      <c r="AB194" s="40"/>
      <c r="AC194" s="40"/>
      <c r="AD194" s="40"/>
      <c r="AE194" s="40"/>
      <c r="AR194" s="230" t="s">
        <v>218</v>
      </c>
      <c r="AT194" s="230" t="s">
        <v>213</v>
      </c>
      <c r="AU194" s="230" t="s">
        <v>86</v>
      </c>
      <c r="AY194" s="19" t="s">
        <v>211</v>
      </c>
      <c r="BE194" s="231">
        <f>IF(O194="základní",K194,0)</f>
        <v>0</v>
      </c>
      <c r="BF194" s="231">
        <f>IF(O194="snížená",K194,0)</f>
        <v>0</v>
      </c>
      <c r="BG194" s="231">
        <f>IF(O194="zákl. přenesená",K194,0)</f>
        <v>0</v>
      </c>
      <c r="BH194" s="231">
        <f>IF(O194="sníž. přenesená",K194,0)</f>
        <v>0</v>
      </c>
      <c r="BI194" s="231">
        <f>IF(O194="nulová",K194,0)</f>
        <v>0</v>
      </c>
      <c r="BJ194" s="19" t="s">
        <v>84</v>
      </c>
      <c r="BK194" s="231">
        <f>ROUND(P194*H194,2)</f>
        <v>0</v>
      </c>
      <c r="BL194" s="19" t="s">
        <v>218</v>
      </c>
      <c r="BM194" s="230" t="s">
        <v>4715</v>
      </c>
    </row>
    <row r="195" s="2" customFormat="1">
      <c r="A195" s="40"/>
      <c r="B195" s="41"/>
      <c r="C195" s="42"/>
      <c r="D195" s="232" t="s">
        <v>220</v>
      </c>
      <c r="E195" s="42"/>
      <c r="F195" s="233" t="s">
        <v>952</v>
      </c>
      <c r="G195" s="42"/>
      <c r="H195" s="42"/>
      <c r="I195" s="234"/>
      <c r="J195" s="234"/>
      <c r="K195" s="42"/>
      <c r="L195" s="42"/>
      <c r="M195" s="46"/>
      <c r="N195" s="235"/>
      <c r="O195" s="236"/>
      <c r="P195" s="86"/>
      <c r="Q195" s="86"/>
      <c r="R195" s="86"/>
      <c r="S195" s="86"/>
      <c r="T195" s="86"/>
      <c r="U195" s="86"/>
      <c r="V195" s="86"/>
      <c r="W195" s="86"/>
      <c r="X195" s="87"/>
      <c r="Y195" s="40"/>
      <c r="Z195" s="40"/>
      <c r="AA195" s="40"/>
      <c r="AB195" s="40"/>
      <c r="AC195" s="40"/>
      <c r="AD195" s="40"/>
      <c r="AE195" s="40"/>
      <c r="AT195" s="19" t="s">
        <v>220</v>
      </c>
      <c r="AU195" s="19" t="s">
        <v>86</v>
      </c>
    </row>
    <row r="196" s="13" customFormat="1">
      <c r="A196" s="13"/>
      <c r="B196" s="237"/>
      <c r="C196" s="238"/>
      <c r="D196" s="232" t="s">
        <v>222</v>
      </c>
      <c r="E196" s="239" t="s">
        <v>22</v>
      </c>
      <c r="F196" s="240" t="s">
        <v>4365</v>
      </c>
      <c r="G196" s="238"/>
      <c r="H196" s="241">
        <v>16.800000000000001</v>
      </c>
      <c r="I196" s="242"/>
      <c r="J196" s="242"/>
      <c r="K196" s="238"/>
      <c r="L196" s="238"/>
      <c r="M196" s="243"/>
      <c r="N196" s="244"/>
      <c r="O196" s="245"/>
      <c r="P196" s="245"/>
      <c r="Q196" s="245"/>
      <c r="R196" s="245"/>
      <c r="S196" s="245"/>
      <c r="T196" s="245"/>
      <c r="U196" s="245"/>
      <c r="V196" s="245"/>
      <c r="W196" s="245"/>
      <c r="X196" s="246"/>
      <c r="Y196" s="13"/>
      <c r="Z196" s="13"/>
      <c r="AA196" s="13"/>
      <c r="AB196" s="13"/>
      <c r="AC196" s="13"/>
      <c r="AD196" s="13"/>
      <c r="AE196" s="13"/>
      <c r="AT196" s="247" t="s">
        <v>222</v>
      </c>
      <c r="AU196" s="247" t="s">
        <v>86</v>
      </c>
      <c r="AV196" s="13" t="s">
        <v>86</v>
      </c>
      <c r="AW196" s="13" t="s">
        <v>5</v>
      </c>
      <c r="AX196" s="13" t="s">
        <v>77</v>
      </c>
      <c r="AY196" s="247" t="s">
        <v>211</v>
      </c>
    </row>
    <row r="197" s="13" customFormat="1">
      <c r="A197" s="13"/>
      <c r="B197" s="237"/>
      <c r="C197" s="238"/>
      <c r="D197" s="232" t="s">
        <v>222</v>
      </c>
      <c r="E197" s="239" t="s">
        <v>22</v>
      </c>
      <c r="F197" s="240" t="s">
        <v>4366</v>
      </c>
      <c r="G197" s="238"/>
      <c r="H197" s="241">
        <v>5.0999999999999996</v>
      </c>
      <c r="I197" s="242"/>
      <c r="J197" s="242"/>
      <c r="K197" s="238"/>
      <c r="L197" s="238"/>
      <c r="M197" s="243"/>
      <c r="N197" s="244"/>
      <c r="O197" s="245"/>
      <c r="P197" s="245"/>
      <c r="Q197" s="245"/>
      <c r="R197" s="245"/>
      <c r="S197" s="245"/>
      <c r="T197" s="245"/>
      <c r="U197" s="245"/>
      <c r="V197" s="245"/>
      <c r="W197" s="245"/>
      <c r="X197" s="246"/>
      <c r="Y197" s="13"/>
      <c r="Z197" s="13"/>
      <c r="AA197" s="13"/>
      <c r="AB197" s="13"/>
      <c r="AC197" s="13"/>
      <c r="AD197" s="13"/>
      <c r="AE197" s="13"/>
      <c r="AT197" s="247" t="s">
        <v>222</v>
      </c>
      <c r="AU197" s="247" t="s">
        <v>86</v>
      </c>
      <c r="AV197" s="13" t="s">
        <v>86</v>
      </c>
      <c r="AW197" s="13" t="s">
        <v>5</v>
      </c>
      <c r="AX197" s="13" t="s">
        <v>77</v>
      </c>
      <c r="AY197" s="247" t="s">
        <v>211</v>
      </c>
    </row>
    <row r="198" s="13" customFormat="1">
      <c r="A198" s="13"/>
      <c r="B198" s="237"/>
      <c r="C198" s="238"/>
      <c r="D198" s="232" t="s">
        <v>222</v>
      </c>
      <c r="E198" s="239" t="s">
        <v>22</v>
      </c>
      <c r="F198" s="240" t="s">
        <v>4367</v>
      </c>
      <c r="G198" s="238"/>
      <c r="H198" s="241">
        <v>5.2999999999999998</v>
      </c>
      <c r="I198" s="242"/>
      <c r="J198" s="242"/>
      <c r="K198" s="238"/>
      <c r="L198" s="238"/>
      <c r="M198" s="243"/>
      <c r="N198" s="244"/>
      <c r="O198" s="245"/>
      <c r="P198" s="245"/>
      <c r="Q198" s="245"/>
      <c r="R198" s="245"/>
      <c r="S198" s="245"/>
      <c r="T198" s="245"/>
      <c r="U198" s="245"/>
      <c r="V198" s="245"/>
      <c r="W198" s="245"/>
      <c r="X198" s="246"/>
      <c r="Y198" s="13"/>
      <c r="Z198" s="13"/>
      <c r="AA198" s="13"/>
      <c r="AB198" s="13"/>
      <c r="AC198" s="13"/>
      <c r="AD198" s="13"/>
      <c r="AE198" s="13"/>
      <c r="AT198" s="247" t="s">
        <v>222</v>
      </c>
      <c r="AU198" s="247" t="s">
        <v>86</v>
      </c>
      <c r="AV198" s="13" t="s">
        <v>86</v>
      </c>
      <c r="AW198" s="13" t="s">
        <v>5</v>
      </c>
      <c r="AX198" s="13" t="s">
        <v>77</v>
      </c>
      <c r="AY198" s="247" t="s">
        <v>211</v>
      </c>
    </row>
    <row r="199" s="13" customFormat="1">
      <c r="A199" s="13"/>
      <c r="B199" s="237"/>
      <c r="C199" s="238"/>
      <c r="D199" s="232" t="s">
        <v>222</v>
      </c>
      <c r="E199" s="239" t="s">
        <v>22</v>
      </c>
      <c r="F199" s="240" t="s">
        <v>4368</v>
      </c>
      <c r="G199" s="238"/>
      <c r="H199" s="241">
        <v>6.2000000000000002</v>
      </c>
      <c r="I199" s="242"/>
      <c r="J199" s="242"/>
      <c r="K199" s="238"/>
      <c r="L199" s="238"/>
      <c r="M199" s="243"/>
      <c r="N199" s="244"/>
      <c r="O199" s="245"/>
      <c r="P199" s="245"/>
      <c r="Q199" s="245"/>
      <c r="R199" s="245"/>
      <c r="S199" s="245"/>
      <c r="T199" s="245"/>
      <c r="U199" s="245"/>
      <c r="V199" s="245"/>
      <c r="W199" s="245"/>
      <c r="X199" s="246"/>
      <c r="Y199" s="13"/>
      <c r="Z199" s="13"/>
      <c r="AA199" s="13"/>
      <c r="AB199" s="13"/>
      <c r="AC199" s="13"/>
      <c r="AD199" s="13"/>
      <c r="AE199" s="13"/>
      <c r="AT199" s="247" t="s">
        <v>222</v>
      </c>
      <c r="AU199" s="247" t="s">
        <v>86</v>
      </c>
      <c r="AV199" s="13" t="s">
        <v>86</v>
      </c>
      <c r="AW199" s="13" t="s">
        <v>5</v>
      </c>
      <c r="AX199" s="13" t="s">
        <v>77</v>
      </c>
      <c r="AY199" s="247" t="s">
        <v>211</v>
      </c>
    </row>
    <row r="200" s="14" customFormat="1">
      <c r="A200" s="14"/>
      <c r="B200" s="248"/>
      <c r="C200" s="249"/>
      <c r="D200" s="232" t="s">
        <v>222</v>
      </c>
      <c r="E200" s="250" t="s">
        <v>22</v>
      </c>
      <c r="F200" s="251" t="s">
        <v>4369</v>
      </c>
      <c r="G200" s="249"/>
      <c r="H200" s="252">
        <v>33.399999999999999</v>
      </c>
      <c r="I200" s="253"/>
      <c r="J200" s="253"/>
      <c r="K200" s="249"/>
      <c r="L200" s="249"/>
      <c r="M200" s="254"/>
      <c r="N200" s="255"/>
      <c r="O200" s="256"/>
      <c r="P200" s="256"/>
      <c r="Q200" s="256"/>
      <c r="R200" s="256"/>
      <c r="S200" s="256"/>
      <c r="T200" s="256"/>
      <c r="U200" s="256"/>
      <c r="V200" s="256"/>
      <c r="W200" s="256"/>
      <c r="X200" s="257"/>
      <c r="Y200" s="14"/>
      <c r="Z200" s="14"/>
      <c r="AA200" s="14"/>
      <c r="AB200" s="14"/>
      <c r="AC200" s="14"/>
      <c r="AD200" s="14"/>
      <c r="AE200" s="14"/>
      <c r="AT200" s="258" t="s">
        <v>222</v>
      </c>
      <c r="AU200" s="258" t="s">
        <v>86</v>
      </c>
      <c r="AV200" s="14" t="s">
        <v>218</v>
      </c>
      <c r="AW200" s="14" t="s">
        <v>5</v>
      </c>
      <c r="AX200" s="14" t="s">
        <v>84</v>
      </c>
      <c r="AY200" s="258" t="s">
        <v>211</v>
      </c>
    </row>
    <row r="201" s="2" customFormat="1" ht="24.15" customHeight="1">
      <c r="A201" s="40"/>
      <c r="B201" s="41"/>
      <c r="C201" s="218" t="s">
        <v>318</v>
      </c>
      <c r="D201" s="218" t="s">
        <v>213</v>
      </c>
      <c r="E201" s="219" t="s">
        <v>3773</v>
      </c>
      <c r="F201" s="220" t="s">
        <v>3774</v>
      </c>
      <c r="G201" s="221" t="s">
        <v>272</v>
      </c>
      <c r="H201" s="222">
        <v>2.6949999999999998</v>
      </c>
      <c r="I201" s="223"/>
      <c r="J201" s="223"/>
      <c r="K201" s="224">
        <f>ROUND(P201*H201,2)</f>
        <v>0</v>
      </c>
      <c r="L201" s="220" t="s">
        <v>217</v>
      </c>
      <c r="M201" s="46"/>
      <c r="N201" s="225" t="s">
        <v>22</v>
      </c>
      <c r="O201" s="226" t="s">
        <v>46</v>
      </c>
      <c r="P201" s="227">
        <f>I201+J201</f>
        <v>0</v>
      </c>
      <c r="Q201" s="227">
        <f>ROUND(I201*H201,2)</f>
        <v>0</v>
      </c>
      <c r="R201" s="227">
        <f>ROUND(J201*H201,2)</f>
        <v>0</v>
      </c>
      <c r="S201" s="86"/>
      <c r="T201" s="228">
        <f>S201*H201</f>
        <v>0</v>
      </c>
      <c r="U201" s="228">
        <v>0.105</v>
      </c>
      <c r="V201" s="228">
        <f>U201*H201</f>
        <v>0.28297499999999998</v>
      </c>
      <c r="W201" s="228">
        <v>0</v>
      </c>
      <c r="X201" s="229">
        <f>W201*H201</f>
        <v>0</v>
      </c>
      <c r="Y201" s="40"/>
      <c r="Z201" s="40"/>
      <c r="AA201" s="40"/>
      <c r="AB201" s="40"/>
      <c r="AC201" s="40"/>
      <c r="AD201" s="40"/>
      <c r="AE201" s="40"/>
      <c r="AR201" s="230" t="s">
        <v>218</v>
      </c>
      <c r="AT201" s="230" t="s">
        <v>213</v>
      </c>
      <c r="AU201" s="230" t="s">
        <v>86</v>
      </c>
      <c r="AY201" s="19" t="s">
        <v>211</v>
      </c>
      <c r="BE201" s="231">
        <f>IF(O201="základní",K201,0)</f>
        <v>0</v>
      </c>
      <c r="BF201" s="231">
        <f>IF(O201="snížená",K201,0)</f>
        <v>0</v>
      </c>
      <c r="BG201" s="231">
        <f>IF(O201="zákl. přenesená",K201,0)</f>
        <v>0</v>
      </c>
      <c r="BH201" s="231">
        <f>IF(O201="sníž. přenesená",K201,0)</f>
        <v>0</v>
      </c>
      <c r="BI201" s="231">
        <f>IF(O201="nulová",K201,0)</f>
        <v>0</v>
      </c>
      <c r="BJ201" s="19" t="s">
        <v>84</v>
      </c>
      <c r="BK201" s="231">
        <f>ROUND(P201*H201,2)</f>
        <v>0</v>
      </c>
      <c r="BL201" s="19" t="s">
        <v>218</v>
      </c>
      <c r="BM201" s="230" t="s">
        <v>4716</v>
      </c>
    </row>
    <row r="202" s="2" customFormat="1">
      <c r="A202" s="40"/>
      <c r="B202" s="41"/>
      <c r="C202" s="42"/>
      <c r="D202" s="232" t="s">
        <v>220</v>
      </c>
      <c r="E202" s="42"/>
      <c r="F202" s="233" t="s">
        <v>3776</v>
      </c>
      <c r="G202" s="42"/>
      <c r="H202" s="42"/>
      <c r="I202" s="234"/>
      <c r="J202" s="234"/>
      <c r="K202" s="42"/>
      <c r="L202" s="42"/>
      <c r="M202" s="46"/>
      <c r="N202" s="235"/>
      <c r="O202" s="236"/>
      <c r="P202" s="86"/>
      <c r="Q202" s="86"/>
      <c r="R202" s="86"/>
      <c r="S202" s="86"/>
      <c r="T202" s="86"/>
      <c r="U202" s="86"/>
      <c r="V202" s="86"/>
      <c r="W202" s="86"/>
      <c r="X202" s="87"/>
      <c r="Y202" s="40"/>
      <c r="Z202" s="40"/>
      <c r="AA202" s="40"/>
      <c r="AB202" s="40"/>
      <c r="AC202" s="40"/>
      <c r="AD202" s="40"/>
      <c r="AE202" s="40"/>
      <c r="AT202" s="19" t="s">
        <v>220</v>
      </c>
      <c r="AU202" s="19" t="s">
        <v>86</v>
      </c>
    </row>
    <row r="203" s="13" customFormat="1">
      <c r="A203" s="13"/>
      <c r="B203" s="237"/>
      <c r="C203" s="238"/>
      <c r="D203" s="232" t="s">
        <v>222</v>
      </c>
      <c r="E203" s="239" t="s">
        <v>22</v>
      </c>
      <c r="F203" s="240" t="s">
        <v>4371</v>
      </c>
      <c r="G203" s="238"/>
      <c r="H203" s="241">
        <v>2.6949999999999998</v>
      </c>
      <c r="I203" s="242"/>
      <c r="J203" s="242"/>
      <c r="K203" s="238"/>
      <c r="L203" s="238"/>
      <c r="M203" s="243"/>
      <c r="N203" s="244"/>
      <c r="O203" s="245"/>
      <c r="P203" s="245"/>
      <c r="Q203" s="245"/>
      <c r="R203" s="245"/>
      <c r="S203" s="245"/>
      <c r="T203" s="245"/>
      <c r="U203" s="245"/>
      <c r="V203" s="245"/>
      <c r="W203" s="245"/>
      <c r="X203" s="246"/>
      <c r="Y203" s="13"/>
      <c r="Z203" s="13"/>
      <c r="AA203" s="13"/>
      <c r="AB203" s="13"/>
      <c r="AC203" s="13"/>
      <c r="AD203" s="13"/>
      <c r="AE203" s="13"/>
      <c r="AT203" s="247" t="s">
        <v>222</v>
      </c>
      <c r="AU203" s="247" t="s">
        <v>86</v>
      </c>
      <c r="AV203" s="13" t="s">
        <v>86</v>
      </c>
      <c r="AW203" s="13" t="s">
        <v>5</v>
      </c>
      <c r="AX203" s="13" t="s">
        <v>77</v>
      </c>
      <c r="AY203" s="247" t="s">
        <v>211</v>
      </c>
    </row>
    <row r="204" s="14" customFormat="1">
      <c r="A204" s="14"/>
      <c r="B204" s="248"/>
      <c r="C204" s="249"/>
      <c r="D204" s="232" t="s">
        <v>222</v>
      </c>
      <c r="E204" s="250" t="s">
        <v>22</v>
      </c>
      <c r="F204" s="251" t="s">
        <v>331</v>
      </c>
      <c r="G204" s="249"/>
      <c r="H204" s="252">
        <v>2.6949999999999998</v>
      </c>
      <c r="I204" s="253"/>
      <c r="J204" s="253"/>
      <c r="K204" s="249"/>
      <c r="L204" s="249"/>
      <c r="M204" s="254"/>
      <c r="N204" s="255"/>
      <c r="O204" s="256"/>
      <c r="P204" s="256"/>
      <c r="Q204" s="256"/>
      <c r="R204" s="256"/>
      <c r="S204" s="256"/>
      <c r="T204" s="256"/>
      <c r="U204" s="256"/>
      <c r="V204" s="256"/>
      <c r="W204" s="256"/>
      <c r="X204" s="257"/>
      <c r="Y204" s="14"/>
      <c r="Z204" s="14"/>
      <c r="AA204" s="14"/>
      <c r="AB204" s="14"/>
      <c r="AC204" s="14"/>
      <c r="AD204" s="14"/>
      <c r="AE204" s="14"/>
      <c r="AT204" s="258" t="s">
        <v>222</v>
      </c>
      <c r="AU204" s="258" t="s">
        <v>86</v>
      </c>
      <c r="AV204" s="14" t="s">
        <v>218</v>
      </c>
      <c r="AW204" s="14" t="s">
        <v>5</v>
      </c>
      <c r="AX204" s="14" t="s">
        <v>84</v>
      </c>
      <c r="AY204" s="258" t="s">
        <v>211</v>
      </c>
    </row>
    <row r="205" s="2" customFormat="1" ht="24.15" customHeight="1">
      <c r="A205" s="40"/>
      <c r="B205" s="41"/>
      <c r="C205" s="218" t="s">
        <v>323</v>
      </c>
      <c r="D205" s="218" t="s">
        <v>213</v>
      </c>
      <c r="E205" s="219" t="s">
        <v>4372</v>
      </c>
      <c r="F205" s="220" t="s">
        <v>4373</v>
      </c>
      <c r="G205" s="221" t="s">
        <v>272</v>
      </c>
      <c r="H205" s="222">
        <v>32.100000000000001</v>
      </c>
      <c r="I205" s="223"/>
      <c r="J205" s="223"/>
      <c r="K205" s="224">
        <f>ROUND(P205*H205,2)</f>
        <v>0</v>
      </c>
      <c r="L205" s="220" t="s">
        <v>217</v>
      </c>
      <c r="M205" s="46"/>
      <c r="N205" s="225" t="s">
        <v>22</v>
      </c>
      <c r="O205" s="226" t="s">
        <v>46</v>
      </c>
      <c r="P205" s="227">
        <f>I205+J205</f>
        <v>0</v>
      </c>
      <c r="Q205" s="227">
        <f>ROUND(I205*H205,2)</f>
        <v>0</v>
      </c>
      <c r="R205" s="227">
        <f>ROUND(J205*H205,2)</f>
        <v>0</v>
      </c>
      <c r="S205" s="86"/>
      <c r="T205" s="228">
        <f>S205*H205</f>
        <v>0</v>
      </c>
      <c r="U205" s="228">
        <v>0.11169999999999999</v>
      </c>
      <c r="V205" s="228">
        <f>U205*H205</f>
        <v>3.5855700000000001</v>
      </c>
      <c r="W205" s="228">
        <v>0</v>
      </c>
      <c r="X205" s="229">
        <f>W205*H205</f>
        <v>0</v>
      </c>
      <c r="Y205" s="40"/>
      <c r="Z205" s="40"/>
      <c r="AA205" s="40"/>
      <c r="AB205" s="40"/>
      <c r="AC205" s="40"/>
      <c r="AD205" s="40"/>
      <c r="AE205" s="40"/>
      <c r="AR205" s="230" t="s">
        <v>218</v>
      </c>
      <c r="AT205" s="230" t="s">
        <v>213</v>
      </c>
      <c r="AU205" s="230" t="s">
        <v>86</v>
      </c>
      <c r="AY205" s="19" t="s">
        <v>211</v>
      </c>
      <c r="BE205" s="231">
        <f>IF(O205="základní",K205,0)</f>
        <v>0</v>
      </c>
      <c r="BF205" s="231">
        <f>IF(O205="snížená",K205,0)</f>
        <v>0</v>
      </c>
      <c r="BG205" s="231">
        <f>IF(O205="zákl. přenesená",K205,0)</f>
        <v>0</v>
      </c>
      <c r="BH205" s="231">
        <f>IF(O205="sníž. přenesená",K205,0)</f>
        <v>0</v>
      </c>
      <c r="BI205" s="231">
        <f>IF(O205="nulová",K205,0)</f>
        <v>0</v>
      </c>
      <c r="BJ205" s="19" t="s">
        <v>84</v>
      </c>
      <c r="BK205" s="231">
        <f>ROUND(P205*H205,2)</f>
        <v>0</v>
      </c>
      <c r="BL205" s="19" t="s">
        <v>218</v>
      </c>
      <c r="BM205" s="230" t="s">
        <v>4717</v>
      </c>
    </row>
    <row r="206" s="2" customFormat="1">
      <c r="A206" s="40"/>
      <c r="B206" s="41"/>
      <c r="C206" s="42"/>
      <c r="D206" s="232" t="s">
        <v>220</v>
      </c>
      <c r="E206" s="42"/>
      <c r="F206" s="233" t="s">
        <v>4375</v>
      </c>
      <c r="G206" s="42"/>
      <c r="H206" s="42"/>
      <c r="I206" s="234"/>
      <c r="J206" s="234"/>
      <c r="K206" s="42"/>
      <c r="L206" s="42"/>
      <c r="M206" s="46"/>
      <c r="N206" s="235"/>
      <c r="O206" s="236"/>
      <c r="P206" s="86"/>
      <c r="Q206" s="86"/>
      <c r="R206" s="86"/>
      <c r="S206" s="86"/>
      <c r="T206" s="86"/>
      <c r="U206" s="86"/>
      <c r="V206" s="86"/>
      <c r="W206" s="86"/>
      <c r="X206" s="87"/>
      <c r="Y206" s="40"/>
      <c r="Z206" s="40"/>
      <c r="AA206" s="40"/>
      <c r="AB206" s="40"/>
      <c r="AC206" s="40"/>
      <c r="AD206" s="40"/>
      <c r="AE206" s="40"/>
      <c r="AT206" s="19" t="s">
        <v>220</v>
      </c>
      <c r="AU206" s="19" t="s">
        <v>86</v>
      </c>
    </row>
    <row r="207" s="13" customFormat="1">
      <c r="A207" s="13"/>
      <c r="B207" s="237"/>
      <c r="C207" s="238"/>
      <c r="D207" s="232" t="s">
        <v>222</v>
      </c>
      <c r="E207" s="239" t="s">
        <v>22</v>
      </c>
      <c r="F207" s="240" t="s">
        <v>4672</v>
      </c>
      <c r="G207" s="238"/>
      <c r="H207" s="241">
        <v>32.100000000000001</v>
      </c>
      <c r="I207" s="242"/>
      <c r="J207" s="242"/>
      <c r="K207" s="238"/>
      <c r="L207" s="238"/>
      <c r="M207" s="243"/>
      <c r="N207" s="244"/>
      <c r="O207" s="245"/>
      <c r="P207" s="245"/>
      <c r="Q207" s="245"/>
      <c r="R207" s="245"/>
      <c r="S207" s="245"/>
      <c r="T207" s="245"/>
      <c r="U207" s="245"/>
      <c r="V207" s="245"/>
      <c r="W207" s="245"/>
      <c r="X207" s="246"/>
      <c r="Y207" s="13"/>
      <c r="Z207" s="13"/>
      <c r="AA207" s="13"/>
      <c r="AB207" s="13"/>
      <c r="AC207" s="13"/>
      <c r="AD207" s="13"/>
      <c r="AE207" s="13"/>
      <c r="AT207" s="247" t="s">
        <v>222</v>
      </c>
      <c r="AU207" s="247" t="s">
        <v>86</v>
      </c>
      <c r="AV207" s="13" t="s">
        <v>86</v>
      </c>
      <c r="AW207" s="13" t="s">
        <v>5</v>
      </c>
      <c r="AX207" s="13" t="s">
        <v>84</v>
      </c>
      <c r="AY207" s="247" t="s">
        <v>211</v>
      </c>
    </row>
    <row r="208" s="2" customFormat="1" ht="16.5" customHeight="1">
      <c r="A208" s="40"/>
      <c r="B208" s="41"/>
      <c r="C208" s="218" t="s">
        <v>8</v>
      </c>
      <c r="D208" s="218" t="s">
        <v>213</v>
      </c>
      <c r="E208" s="219" t="s">
        <v>994</v>
      </c>
      <c r="F208" s="220" t="s">
        <v>3778</v>
      </c>
      <c r="G208" s="221" t="s">
        <v>345</v>
      </c>
      <c r="H208" s="222">
        <v>33.399999999999999</v>
      </c>
      <c r="I208" s="223"/>
      <c r="J208" s="223"/>
      <c r="K208" s="224">
        <f>ROUND(P208*H208,2)</f>
        <v>0</v>
      </c>
      <c r="L208" s="220" t="s">
        <v>22</v>
      </c>
      <c r="M208" s="46"/>
      <c r="N208" s="225" t="s">
        <v>22</v>
      </c>
      <c r="O208" s="226" t="s">
        <v>46</v>
      </c>
      <c r="P208" s="227">
        <f>I208+J208</f>
        <v>0</v>
      </c>
      <c r="Q208" s="227">
        <f>ROUND(I208*H208,2)</f>
        <v>0</v>
      </c>
      <c r="R208" s="227">
        <f>ROUND(J208*H208,2)</f>
        <v>0</v>
      </c>
      <c r="S208" s="86"/>
      <c r="T208" s="228">
        <f>S208*H208</f>
        <v>0</v>
      </c>
      <c r="U208" s="228">
        <v>0</v>
      </c>
      <c r="V208" s="228">
        <f>U208*H208</f>
        <v>0</v>
      </c>
      <c r="W208" s="228">
        <v>0</v>
      </c>
      <c r="X208" s="229">
        <f>W208*H208</f>
        <v>0</v>
      </c>
      <c r="Y208" s="40"/>
      <c r="Z208" s="40"/>
      <c r="AA208" s="40"/>
      <c r="AB208" s="40"/>
      <c r="AC208" s="40"/>
      <c r="AD208" s="40"/>
      <c r="AE208" s="40"/>
      <c r="AR208" s="230" t="s">
        <v>218</v>
      </c>
      <c r="AT208" s="230" t="s">
        <v>213</v>
      </c>
      <c r="AU208" s="230" t="s">
        <v>86</v>
      </c>
      <c r="AY208" s="19" t="s">
        <v>211</v>
      </c>
      <c r="BE208" s="231">
        <f>IF(O208="základní",K208,0)</f>
        <v>0</v>
      </c>
      <c r="BF208" s="231">
        <f>IF(O208="snížená",K208,0)</f>
        <v>0</v>
      </c>
      <c r="BG208" s="231">
        <f>IF(O208="zákl. přenesená",K208,0)</f>
        <v>0</v>
      </c>
      <c r="BH208" s="231">
        <f>IF(O208="sníž. přenesená",K208,0)</f>
        <v>0</v>
      </c>
      <c r="BI208" s="231">
        <f>IF(O208="nulová",K208,0)</f>
        <v>0</v>
      </c>
      <c r="BJ208" s="19" t="s">
        <v>84</v>
      </c>
      <c r="BK208" s="231">
        <f>ROUND(P208*H208,2)</f>
        <v>0</v>
      </c>
      <c r="BL208" s="19" t="s">
        <v>218</v>
      </c>
      <c r="BM208" s="230" t="s">
        <v>4718</v>
      </c>
    </row>
    <row r="209" s="2" customFormat="1">
      <c r="A209" s="40"/>
      <c r="B209" s="41"/>
      <c r="C209" s="42"/>
      <c r="D209" s="232" t="s">
        <v>220</v>
      </c>
      <c r="E209" s="42"/>
      <c r="F209" s="233" t="s">
        <v>3778</v>
      </c>
      <c r="G209" s="42"/>
      <c r="H209" s="42"/>
      <c r="I209" s="234"/>
      <c r="J209" s="234"/>
      <c r="K209" s="42"/>
      <c r="L209" s="42"/>
      <c r="M209" s="46"/>
      <c r="N209" s="235"/>
      <c r="O209" s="236"/>
      <c r="P209" s="86"/>
      <c r="Q209" s="86"/>
      <c r="R209" s="86"/>
      <c r="S209" s="86"/>
      <c r="T209" s="86"/>
      <c r="U209" s="86"/>
      <c r="V209" s="86"/>
      <c r="W209" s="86"/>
      <c r="X209" s="87"/>
      <c r="Y209" s="40"/>
      <c r="Z209" s="40"/>
      <c r="AA209" s="40"/>
      <c r="AB209" s="40"/>
      <c r="AC209" s="40"/>
      <c r="AD209" s="40"/>
      <c r="AE209" s="40"/>
      <c r="AT209" s="19" t="s">
        <v>220</v>
      </c>
      <c r="AU209" s="19" t="s">
        <v>86</v>
      </c>
    </row>
    <row r="210" s="13" customFormat="1">
      <c r="A210" s="13"/>
      <c r="B210" s="237"/>
      <c r="C210" s="238"/>
      <c r="D210" s="232" t="s">
        <v>222</v>
      </c>
      <c r="E210" s="239" t="s">
        <v>22</v>
      </c>
      <c r="F210" s="240" t="s">
        <v>4365</v>
      </c>
      <c r="G210" s="238"/>
      <c r="H210" s="241">
        <v>16.800000000000001</v>
      </c>
      <c r="I210" s="242"/>
      <c r="J210" s="242"/>
      <c r="K210" s="238"/>
      <c r="L210" s="238"/>
      <c r="M210" s="243"/>
      <c r="N210" s="244"/>
      <c r="O210" s="245"/>
      <c r="P210" s="245"/>
      <c r="Q210" s="245"/>
      <c r="R210" s="245"/>
      <c r="S210" s="245"/>
      <c r="T210" s="245"/>
      <c r="U210" s="245"/>
      <c r="V210" s="245"/>
      <c r="W210" s="245"/>
      <c r="X210" s="246"/>
      <c r="Y210" s="13"/>
      <c r="Z210" s="13"/>
      <c r="AA210" s="13"/>
      <c r="AB210" s="13"/>
      <c r="AC210" s="13"/>
      <c r="AD210" s="13"/>
      <c r="AE210" s="13"/>
      <c r="AT210" s="247" t="s">
        <v>222</v>
      </c>
      <c r="AU210" s="247" t="s">
        <v>86</v>
      </c>
      <c r="AV210" s="13" t="s">
        <v>86</v>
      </c>
      <c r="AW210" s="13" t="s">
        <v>5</v>
      </c>
      <c r="AX210" s="13" t="s">
        <v>77</v>
      </c>
      <c r="AY210" s="247" t="s">
        <v>211</v>
      </c>
    </row>
    <row r="211" s="13" customFormat="1">
      <c r="A211" s="13"/>
      <c r="B211" s="237"/>
      <c r="C211" s="238"/>
      <c r="D211" s="232" t="s">
        <v>222</v>
      </c>
      <c r="E211" s="239" t="s">
        <v>22</v>
      </c>
      <c r="F211" s="240" t="s">
        <v>4366</v>
      </c>
      <c r="G211" s="238"/>
      <c r="H211" s="241">
        <v>5.0999999999999996</v>
      </c>
      <c r="I211" s="242"/>
      <c r="J211" s="242"/>
      <c r="K211" s="238"/>
      <c r="L211" s="238"/>
      <c r="M211" s="243"/>
      <c r="N211" s="244"/>
      <c r="O211" s="245"/>
      <c r="P211" s="245"/>
      <c r="Q211" s="245"/>
      <c r="R211" s="245"/>
      <c r="S211" s="245"/>
      <c r="T211" s="245"/>
      <c r="U211" s="245"/>
      <c r="V211" s="245"/>
      <c r="W211" s="245"/>
      <c r="X211" s="246"/>
      <c r="Y211" s="13"/>
      <c r="Z211" s="13"/>
      <c r="AA211" s="13"/>
      <c r="AB211" s="13"/>
      <c r="AC211" s="13"/>
      <c r="AD211" s="13"/>
      <c r="AE211" s="13"/>
      <c r="AT211" s="247" t="s">
        <v>222</v>
      </c>
      <c r="AU211" s="247" t="s">
        <v>86</v>
      </c>
      <c r="AV211" s="13" t="s">
        <v>86</v>
      </c>
      <c r="AW211" s="13" t="s">
        <v>5</v>
      </c>
      <c r="AX211" s="13" t="s">
        <v>77</v>
      </c>
      <c r="AY211" s="247" t="s">
        <v>211</v>
      </c>
    </row>
    <row r="212" s="13" customFormat="1">
      <c r="A212" s="13"/>
      <c r="B212" s="237"/>
      <c r="C212" s="238"/>
      <c r="D212" s="232" t="s">
        <v>222</v>
      </c>
      <c r="E212" s="239" t="s">
        <v>22</v>
      </c>
      <c r="F212" s="240" t="s">
        <v>4367</v>
      </c>
      <c r="G212" s="238"/>
      <c r="H212" s="241">
        <v>5.2999999999999998</v>
      </c>
      <c r="I212" s="242"/>
      <c r="J212" s="242"/>
      <c r="K212" s="238"/>
      <c r="L212" s="238"/>
      <c r="M212" s="243"/>
      <c r="N212" s="244"/>
      <c r="O212" s="245"/>
      <c r="P212" s="245"/>
      <c r="Q212" s="245"/>
      <c r="R212" s="245"/>
      <c r="S212" s="245"/>
      <c r="T212" s="245"/>
      <c r="U212" s="245"/>
      <c r="V212" s="245"/>
      <c r="W212" s="245"/>
      <c r="X212" s="246"/>
      <c r="Y212" s="13"/>
      <c r="Z212" s="13"/>
      <c r="AA212" s="13"/>
      <c r="AB212" s="13"/>
      <c r="AC212" s="13"/>
      <c r="AD212" s="13"/>
      <c r="AE212" s="13"/>
      <c r="AT212" s="247" t="s">
        <v>222</v>
      </c>
      <c r="AU212" s="247" t="s">
        <v>86</v>
      </c>
      <c r="AV212" s="13" t="s">
        <v>86</v>
      </c>
      <c r="AW212" s="13" t="s">
        <v>5</v>
      </c>
      <c r="AX212" s="13" t="s">
        <v>77</v>
      </c>
      <c r="AY212" s="247" t="s">
        <v>211</v>
      </c>
    </row>
    <row r="213" s="13" customFormat="1">
      <c r="A213" s="13"/>
      <c r="B213" s="237"/>
      <c r="C213" s="238"/>
      <c r="D213" s="232" t="s">
        <v>222</v>
      </c>
      <c r="E213" s="239" t="s">
        <v>22</v>
      </c>
      <c r="F213" s="240" t="s">
        <v>4368</v>
      </c>
      <c r="G213" s="238"/>
      <c r="H213" s="241">
        <v>6.2000000000000002</v>
      </c>
      <c r="I213" s="242"/>
      <c r="J213" s="242"/>
      <c r="K213" s="238"/>
      <c r="L213" s="238"/>
      <c r="M213" s="243"/>
      <c r="N213" s="244"/>
      <c r="O213" s="245"/>
      <c r="P213" s="245"/>
      <c r="Q213" s="245"/>
      <c r="R213" s="245"/>
      <c r="S213" s="245"/>
      <c r="T213" s="245"/>
      <c r="U213" s="245"/>
      <c r="V213" s="245"/>
      <c r="W213" s="245"/>
      <c r="X213" s="246"/>
      <c r="Y213" s="13"/>
      <c r="Z213" s="13"/>
      <c r="AA213" s="13"/>
      <c r="AB213" s="13"/>
      <c r="AC213" s="13"/>
      <c r="AD213" s="13"/>
      <c r="AE213" s="13"/>
      <c r="AT213" s="247" t="s">
        <v>222</v>
      </c>
      <c r="AU213" s="247" t="s">
        <v>86</v>
      </c>
      <c r="AV213" s="13" t="s">
        <v>86</v>
      </c>
      <c r="AW213" s="13" t="s">
        <v>5</v>
      </c>
      <c r="AX213" s="13" t="s">
        <v>77</v>
      </c>
      <c r="AY213" s="247" t="s">
        <v>211</v>
      </c>
    </row>
    <row r="214" s="14" customFormat="1">
      <c r="A214" s="14"/>
      <c r="B214" s="248"/>
      <c r="C214" s="249"/>
      <c r="D214" s="232" t="s">
        <v>222</v>
      </c>
      <c r="E214" s="250" t="s">
        <v>22</v>
      </c>
      <c r="F214" s="251" t="s">
        <v>4121</v>
      </c>
      <c r="G214" s="249"/>
      <c r="H214" s="252">
        <v>33.399999999999999</v>
      </c>
      <c r="I214" s="253"/>
      <c r="J214" s="253"/>
      <c r="K214" s="249"/>
      <c r="L214" s="249"/>
      <c r="M214" s="254"/>
      <c r="N214" s="255"/>
      <c r="O214" s="256"/>
      <c r="P214" s="256"/>
      <c r="Q214" s="256"/>
      <c r="R214" s="256"/>
      <c r="S214" s="256"/>
      <c r="T214" s="256"/>
      <c r="U214" s="256"/>
      <c r="V214" s="256"/>
      <c r="W214" s="256"/>
      <c r="X214" s="257"/>
      <c r="Y214" s="14"/>
      <c r="Z214" s="14"/>
      <c r="AA214" s="14"/>
      <c r="AB214" s="14"/>
      <c r="AC214" s="14"/>
      <c r="AD214" s="14"/>
      <c r="AE214" s="14"/>
      <c r="AT214" s="258" t="s">
        <v>222</v>
      </c>
      <c r="AU214" s="258" t="s">
        <v>86</v>
      </c>
      <c r="AV214" s="14" t="s">
        <v>218</v>
      </c>
      <c r="AW214" s="14" t="s">
        <v>5</v>
      </c>
      <c r="AX214" s="14" t="s">
        <v>84</v>
      </c>
      <c r="AY214" s="258" t="s">
        <v>211</v>
      </c>
    </row>
    <row r="215" s="12" customFormat="1" ht="22.8" customHeight="1">
      <c r="A215" s="12"/>
      <c r="B215" s="201"/>
      <c r="C215" s="202"/>
      <c r="D215" s="203" t="s">
        <v>76</v>
      </c>
      <c r="E215" s="216" t="s">
        <v>263</v>
      </c>
      <c r="F215" s="216" t="s">
        <v>379</v>
      </c>
      <c r="G215" s="202"/>
      <c r="H215" s="202"/>
      <c r="I215" s="205"/>
      <c r="J215" s="205"/>
      <c r="K215" s="217">
        <f>BK215</f>
        <v>0</v>
      </c>
      <c r="L215" s="202"/>
      <c r="M215" s="207"/>
      <c r="N215" s="208"/>
      <c r="O215" s="209"/>
      <c r="P215" s="209"/>
      <c r="Q215" s="210">
        <f>SUM(Q216:Q276)</f>
        <v>0</v>
      </c>
      <c r="R215" s="210">
        <f>SUM(R216:R276)</f>
        <v>0</v>
      </c>
      <c r="S215" s="209"/>
      <c r="T215" s="211">
        <f>SUM(T216:T276)</f>
        <v>0</v>
      </c>
      <c r="U215" s="209"/>
      <c r="V215" s="211">
        <f>SUM(V216:V276)</f>
        <v>0.0089145000000000005</v>
      </c>
      <c r="W215" s="209"/>
      <c r="X215" s="212">
        <f>SUM(X216:X276)</f>
        <v>21.647005999999998</v>
      </c>
      <c r="Y215" s="12"/>
      <c r="Z215" s="12"/>
      <c r="AA215" s="12"/>
      <c r="AB215" s="12"/>
      <c r="AC215" s="12"/>
      <c r="AD215" s="12"/>
      <c r="AE215" s="12"/>
      <c r="AR215" s="213" t="s">
        <v>84</v>
      </c>
      <c r="AT215" s="214" t="s">
        <v>76</v>
      </c>
      <c r="AU215" s="214" t="s">
        <v>84</v>
      </c>
      <c r="AY215" s="213" t="s">
        <v>211</v>
      </c>
      <c r="BK215" s="215">
        <f>SUM(BK216:BK276)</f>
        <v>0</v>
      </c>
    </row>
    <row r="216" s="2" customFormat="1" ht="24.15" customHeight="1">
      <c r="A216" s="40"/>
      <c r="B216" s="41"/>
      <c r="C216" s="218" t="s">
        <v>337</v>
      </c>
      <c r="D216" s="218" t="s">
        <v>213</v>
      </c>
      <c r="E216" s="219" t="s">
        <v>3780</v>
      </c>
      <c r="F216" s="220" t="s">
        <v>3781</v>
      </c>
      <c r="G216" s="221" t="s">
        <v>272</v>
      </c>
      <c r="H216" s="222">
        <v>32.100000000000001</v>
      </c>
      <c r="I216" s="223"/>
      <c r="J216" s="223"/>
      <c r="K216" s="224">
        <f>ROUND(P216*H216,2)</f>
        <v>0</v>
      </c>
      <c r="L216" s="220" t="s">
        <v>217</v>
      </c>
      <c r="M216" s="46"/>
      <c r="N216" s="225" t="s">
        <v>22</v>
      </c>
      <c r="O216" s="226" t="s">
        <v>46</v>
      </c>
      <c r="P216" s="227">
        <f>I216+J216</f>
        <v>0</v>
      </c>
      <c r="Q216" s="227">
        <f>ROUND(I216*H216,2)</f>
        <v>0</v>
      </c>
      <c r="R216" s="227">
        <f>ROUND(J216*H216,2)</f>
        <v>0</v>
      </c>
      <c r="S216" s="86"/>
      <c r="T216" s="228">
        <f>S216*H216</f>
        <v>0</v>
      </c>
      <c r="U216" s="228">
        <v>0.00021000000000000001</v>
      </c>
      <c r="V216" s="228">
        <f>U216*H216</f>
        <v>0.0067410000000000005</v>
      </c>
      <c r="W216" s="228">
        <v>0</v>
      </c>
      <c r="X216" s="229">
        <f>W216*H216</f>
        <v>0</v>
      </c>
      <c r="Y216" s="40"/>
      <c r="Z216" s="40"/>
      <c r="AA216" s="40"/>
      <c r="AB216" s="40"/>
      <c r="AC216" s="40"/>
      <c r="AD216" s="40"/>
      <c r="AE216" s="40"/>
      <c r="AR216" s="230" t="s">
        <v>218</v>
      </c>
      <c r="AT216" s="230" t="s">
        <v>213</v>
      </c>
      <c r="AU216" s="230" t="s">
        <v>86</v>
      </c>
      <c r="AY216" s="19" t="s">
        <v>211</v>
      </c>
      <c r="BE216" s="231">
        <f>IF(O216="základní",K216,0)</f>
        <v>0</v>
      </c>
      <c r="BF216" s="231">
        <f>IF(O216="snížená",K216,0)</f>
        <v>0</v>
      </c>
      <c r="BG216" s="231">
        <f>IF(O216="zákl. přenesená",K216,0)</f>
        <v>0</v>
      </c>
      <c r="BH216" s="231">
        <f>IF(O216="sníž. přenesená",K216,0)</f>
        <v>0</v>
      </c>
      <c r="BI216" s="231">
        <f>IF(O216="nulová",K216,0)</f>
        <v>0</v>
      </c>
      <c r="BJ216" s="19" t="s">
        <v>84</v>
      </c>
      <c r="BK216" s="231">
        <f>ROUND(P216*H216,2)</f>
        <v>0</v>
      </c>
      <c r="BL216" s="19" t="s">
        <v>218</v>
      </c>
      <c r="BM216" s="230" t="s">
        <v>4719</v>
      </c>
    </row>
    <row r="217" s="2" customFormat="1">
      <c r="A217" s="40"/>
      <c r="B217" s="41"/>
      <c r="C217" s="42"/>
      <c r="D217" s="232" t="s">
        <v>220</v>
      </c>
      <c r="E217" s="42"/>
      <c r="F217" s="233" t="s">
        <v>3783</v>
      </c>
      <c r="G217" s="42"/>
      <c r="H217" s="42"/>
      <c r="I217" s="234"/>
      <c r="J217" s="234"/>
      <c r="K217" s="42"/>
      <c r="L217" s="42"/>
      <c r="M217" s="46"/>
      <c r="N217" s="235"/>
      <c r="O217" s="236"/>
      <c r="P217" s="86"/>
      <c r="Q217" s="86"/>
      <c r="R217" s="86"/>
      <c r="S217" s="86"/>
      <c r="T217" s="86"/>
      <c r="U217" s="86"/>
      <c r="V217" s="86"/>
      <c r="W217" s="86"/>
      <c r="X217" s="87"/>
      <c r="Y217" s="40"/>
      <c r="Z217" s="40"/>
      <c r="AA217" s="40"/>
      <c r="AB217" s="40"/>
      <c r="AC217" s="40"/>
      <c r="AD217" s="40"/>
      <c r="AE217" s="40"/>
      <c r="AT217" s="19" t="s">
        <v>220</v>
      </c>
      <c r="AU217" s="19" t="s">
        <v>86</v>
      </c>
    </row>
    <row r="218" s="13" customFormat="1">
      <c r="A218" s="13"/>
      <c r="B218" s="237"/>
      <c r="C218" s="238"/>
      <c r="D218" s="232" t="s">
        <v>222</v>
      </c>
      <c r="E218" s="239" t="s">
        <v>22</v>
      </c>
      <c r="F218" s="240" t="s">
        <v>4672</v>
      </c>
      <c r="G218" s="238"/>
      <c r="H218" s="241">
        <v>32.100000000000001</v>
      </c>
      <c r="I218" s="242"/>
      <c r="J218" s="242"/>
      <c r="K218" s="238"/>
      <c r="L218" s="238"/>
      <c r="M218" s="243"/>
      <c r="N218" s="244"/>
      <c r="O218" s="245"/>
      <c r="P218" s="245"/>
      <c r="Q218" s="245"/>
      <c r="R218" s="245"/>
      <c r="S218" s="245"/>
      <c r="T218" s="245"/>
      <c r="U218" s="245"/>
      <c r="V218" s="245"/>
      <c r="W218" s="245"/>
      <c r="X218" s="246"/>
      <c r="Y218" s="13"/>
      <c r="Z218" s="13"/>
      <c r="AA218" s="13"/>
      <c r="AB218" s="13"/>
      <c r="AC218" s="13"/>
      <c r="AD218" s="13"/>
      <c r="AE218" s="13"/>
      <c r="AT218" s="247" t="s">
        <v>222</v>
      </c>
      <c r="AU218" s="247" t="s">
        <v>86</v>
      </c>
      <c r="AV218" s="13" t="s">
        <v>86</v>
      </c>
      <c r="AW218" s="13" t="s">
        <v>5</v>
      </c>
      <c r="AX218" s="13" t="s">
        <v>84</v>
      </c>
      <c r="AY218" s="247" t="s">
        <v>211</v>
      </c>
    </row>
    <row r="219" s="2" customFormat="1" ht="24.15" customHeight="1">
      <c r="A219" s="40"/>
      <c r="B219" s="41"/>
      <c r="C219" s="218" t="s">
        <v>342</v>
      </c>
      <c r="D219" s="218" t="s">
        <v>213</v>
      </c>
      <c r="E219" s="219" t="s">
        <v>4378</v>
      </c>
      <c r="F219" s="220" t="s">
        <v>4379</v>
      </c>
      <c r="G219" s="221" t="s">
        <v>272</v>
      </c>
      <c r="H219" s="222">
        <v>62.100000000000001</v>
      </c>
      <c r="I219" s="223"/>
      <c r="J219" s="223"/>
      <c r="K219" s="224">
        <f>ROUND(P219*H219,2)</f>
        <v>0</v>
      </c>
      <c r="L219" s="220" t="s">
        <v>217</v>
      </c>
      <c r="M219" s="46"/>
      <c r="N219" s="225" t="s">
        <v>22</v>
      </c>
      <c r="O219" s="226" t="s">
        <v>46</v>
      </c>
      <c r="P219" s="227">
        <f>I219+J219</f>
        <v>0</v>
      </c>
      <c r="Q219" s="227">
        <f>ROUND(I219*H219,2)</f>
        <v>0</v>
      </c>
      <c r="R219" s="227">
        <f>ROUND(J219*H219,2)</f>
        <v>0</v>
      </c>
      <c r="S219" s="86"/>
      <c r="T219" s="228">
        <f>S219*H219</f>
        <v>0</v>
      </c>
      <c r="U219" s="228">
        <v>3.4999999999999997E-05</v>
      </c>
      <c r="V219" s="228">
        <f>U219*H219</f>
        <v>0.0021734999999999997</v>
      </c>
      <c r="W219" s="228">
        <v>0</v>
      </c>
      <c r="X219" s="229">
        <f>W219*H219</f>
        <v>0</v>
      </c>
      <c r="Y219" s="40"/>
      <c r="Z219" s="40"/>
      <c r="AA219" s="40"/>
      <c r="AB219" s="40"/>
      <c r="AC219" s="40"/>
      <c r="AD219" s="40"/>
      <c r="AE219" s="40"/>
      <c r="AR219" s="230" t="s">
        <v>218</v>
      </c>
      <c r="AT219" s="230" t="s">
        <v>213</v>
      </c>
      <c r="AU219" s="230" t="s">
        <v>86</v>
      </c>
      <c r="AY219" s="19" t="s">
        <v>211</v>
      </c>
      <c r="BE219" s="231">
        <f>IF(O219="základní",K219,0)</f>
        <v>0</v>
      </c>
      <c r="BF219" s="231">
        <f>IF(O219="snížená",K219,0)</f>
        <v>0</v>
      </c>
      <c r="BG219" s="231">
        <f>IF(O219="zákl. přenesená",K219,0)</f>
        <v>0</v>
      </c>
      <c r="BH219" s="231">
        <f>IF(O219="sníž. přenesená",K219,0)</f>
        <v>0</v>
      </c>
      <c r="BI219" s="231">
        <f>IF(O219="nulová",K219,0)</f>
        <v>0</v>
      </c>
      <c r="BJ219" s="19" t="s">
        <v>84</v>
      </c>
      <c r="BK219" s="231">
        <f>ROUND(P219*H219,2)</f>
        <v>0</v>
      </c>
      <c r="BL219" s="19" t="s">
        <v>218</v>
      </c>
      <c r="BM219" s="230" t="s">
        <v>4720</v>
      </c>
    </row>
    <row r="220" s="2" customFormat="1">
      <c r="A220" s="40"/>
      <c r="B220" s="41"/>
      <c r="C220" s="42"/>
      <c r="D220" s="232" t="s">
        <v>220</v>
      </c>
      <c r="E220" s="42"/>
      <c r="F220" s="233" t="s">
        <v>4381</v>
      </c>
      <c r="G220" s="42"/>
      <c r="H220" s="42"/>
      <c r="I220" s="234"/>
      <c r="J220" s="234"/>
      <c r="K220" s="42"/>
      <c r="L220" s="42"/>
      <c r="M220" s="46"/>
      <c r="N220" s="235"/>
      <c r="O220" s="236"/>
      <c r="P220" s="86"/>
      <c r="Q220" s="86"/>
      <c r="R220" s="86"/>
      <c r="S220" s="86"/>
      <c r="T220" s="86"/>
      <c r="U220" s="86"/>
      <c r="V220" s="86"/>
      <c r="W220" s="86"/>
      <c r="X220" s="87"/>
      <c r="Y220" s="40"/>
      <c r="Z220" s="40"/>
      <c r="AA220" s="40"/>
      <c r="AB220" s="40"/>
      <c r="AC220" s="40"/>
      <c r="AD220" s="40"/>
      <c r="AE220" s="40"/>
      <c r="AT220" s="19" t="s">
        <v>220</v>
      </c>
      <c r="AU220" s="19" t="s">
        <v>86</v>
      </c>
    </row>
    <row r="221" s="13" customFormat="1">
      <c r="A221" s="13"/>
      <c r="B221" s="237"/>
      <c r="C221" s="238"/>
      <c r="D221" s="232" t="s">
        <v>222</v>
      </c>
      <c r="E221" s="239" t="s">
        <v>22</v>
      </c>
      <c r="F221" s="240" t="s">
        <v>4721</v>
      </c>
      <c r="G221" s="238"/>
      <c r="H221" s="241">
        <v>62.100000000000001</v>
      </c>
      <c r="I221" s="242"/>
      <c r="J221" s="242"/>
      <c r="K221" s="238"/>
      <c r="L221" s="238"/>
      <c r="M221" s="243"/>
      <c r="N221" s="244"/>
      <c r="O221" s="245"/>
      <c r="P221" s="245"/>
      <c r="Q221" s="245"/>
      <c r="R221" s="245"/>
      <c r="S221" s="245"/>
      <c r="T221" s="245"/>
      <c r="U221" s="245"/>
      <c r="V221" s="245"/>
      <c r="W221" s="245"/>
      <c r="X221" s="246"/>
      <c r="Y221" s="13"/>
      <c r="Z221" s="13"/>
      <c r="AA221" s="13"/>
      <c r="AB221" s="13"/>
      <c r="AC221" s="13"/>
      <c r="AD221" s="13"/>
      <c r="AE221" s="13"/>
      <c r="AT221" s="247" t="s">
        <v>222</v>
      </c>
      <c r="AU221" s="247" t="s">
        <v>86</v>
      </c>
      <c r="AV221" s="13" t="s">
        <v>86</v>
      </c>
      <c r="AW221" s="13" t="s">
        <v>5</v>
      </c>
      <c r="AX221" s="13" t="s">
        <v>84</v>
      </c>
      <c r="AY221" s="247" t="s">
        <v>211</v>
      </c>
    </row>
    <row r="222" s="2" customFormat="1" ht="24.15" customHeight="1">
      <c r="A222" s="40"/>
      <c r="B222" s="41"/>
      <c r="C222" s="218" t="s">
        <v>349</v>
      </c>
      <c r="D222" s="218" t="s">
        <v>213</v>
      </c>
      <c r="E222" s="219" t="s">
        <v>2984</v>
      </c>
      <c r="F222" s="220" t="s">
        <v>2985</v>
      </c>
      <c r="G222" s="221" t="s">
        <v>272</v>
      </c>
      <c r="H222" s="222">
        <v>34.844000000000001</v>
      </c>
      <c r="I222" s="223"/>
      <c r="J222" s="223"/>
      <c r="K222" s="224">
        <f>ROUND(P222*H222,2)</f>
        <v>0</v>
      </c>
      <c r="L222" s="220" t="s">
        <v>217</v>
      </c>
      <c r="M222" s="46"/>
      <c r="N222" s="225" t="s">
        <v>22</v>
      </c>
      <c r="O222" s="226" t="s">
        <v>46</v>
      </c>
      <c r="P222" s="227">
        <f>I222+J222</f>
        <v>0</v>
      </c>
      <c r="Q222" s="227">
        <f>ROUND(I222*H222,2)</f>
        <v>0</v>
      </c>
      <c r="R222" s="227">
        <f>ROUND(J222*H222,2)</f>
        <v>0</v>
      </c>
      <c r="S222" s="86"/>
      <c r="T222" s="228">
        <f>S222*H222</f>
        <v>0</v>
      </c>
      <c r="U222" s="228">
        <v>0</v>
      </c>
      <c r="V222" s="228">
        <f>U222*H222</f>
        <v>0</v>
      </c>
      <c r="W222" s="228">
        <v>0.13100000000000001</v>
      </c>
      <c r="X222" s="229">
        <f>W222*H222</f>
        <v>4.5645640000000007</v>
      </c>
      <c r="Y222" s="40"/>
      <c r="Z222" s="40"/>
      <c r="AA222" s="40"/>
      <c r="AB222" s="40"/>
      <c r="AC222" s="40"/>
      <c r="AD222" s="40"/>
      <c r="AE222" s="40"/>
      <c r="AR222" s="230" t="s">
        <v>218</v>
      </c>
      <c r="AT222" s="230" t="s">
        <v>213</v>
      </c>
      <c r="AU222" s="230" t="s">
        <v>86</v>
      </c>
      <c r="AY222" s="19" t="s">
        <v>211</v>
      </c>
      <c r="BE222" s="231">
        <f>IF(O222="základní",K222,0)</f>
        <v>0</v>
      </c>
      <c r="BF222" s="231">
        <f>IF(O222="snížená",K222,0)</f>
        <v>0</v>
      </c>
      <c r="BG222" s="231">
        <f>IF(O222="zákl. přenesená",K222,0)</f>
        <v>0</v>
      </c>
      <c r="BH222" s="231">
        <f>IF(O222="sníž. přenesená",K222,0)</f>
        <v>0</v>
      </c>
      <c r="BI222" s="231">
        <f>IF(O222="nulová",K222,0)</f>
        <v>0</v>
      </c>
      <c r="BJ222" s="19" t="s">
        <v>84</v>
      </c>
      <c r="BK222" s="231">
        <f>ROUND(P222*H222,2)</f>
        <v>0</v>
      </c>
      <c r="BL222" s="19" t="s">
        <v>218</v>
      </c>
      <c r="BM222" s="230" t="s">
        <v>4722</v>
      </c>
    </row>
    <row r="223" s="2" customFormat="1">
      <c r="A223" s="40"/>
      <c r="B223" s="41"/>
      <c r="C223" s="42"/>
      <c r="D223" s="232" t="s">
        <v>220</v>
      </c>
      <c r="E223" s="42"/>
      <c r="F223" s="233" t="s">
        <v>2987</v>
      </c>
      <c r="G223" s="42"/>
      <c r="H223" s="42"/>
      <c r="I223" s="234"/>
      <c r="J223" s="234"/>
      <c r="K223" s="42"/>
      <c r="L223" s="42"/>
      <c r="M223" s="46"/>
      <c r="N223" s="235"/>
      <c r="O223" s="236"/>
      <c r="P223" s="86"/>
      <c r="Q223" s="86"/>
      <c r="R223" s="86"/>
      <c r="S223" s="86"/>
      <c r="T223" s="86"/>
      <c r="U223" s="86"/>
      <c r="V223" s="86"/>
      <c r="W223" s="86"/>
      <c r="X223" s="87"/>
      <c r="Y223" s="40"/>
      <c r="Z223" s="40"/>
      <c r="AA223" s="40"/>
      <c r="AB223" s="40"/>
      <c r="AC223" s="40"/>
      <c r="AD223" s="40"/>
      <c r="AE223" s="40"/>
      <c r="AT223" s="19" t="s">
        <v>220</v>
      </c>
      <c r="AU223" s="19" t="s">
        <v>86</v>
      </c>
    </row>
    <row r="224" s="13" customFormat="1">
      <c r="A224" s="13"/>
      <c r="B224" s="237"/>
      <c r="C224" s="238"/>
      <c r="D224" s="232" t="s">
        <v>222</v>
      </c>
      <c r="E224" s="239" t="s">
        <v>22</v>
      </c>
      <c r="F224" s="240" t="s">
        <v>4723</v>
      </c>
      <c r="G224" s="238"/>
      <c r="H224" s="241">
        <v>9.7370000000000001</v>
      </c>
      <c r="I224" s="242"/>
      <c r="J224" s="242"/>
      <c r="K224" s="238"/>
      <c r="L224" s="238"/>
      <c r="M224" s="243"/>
      <c r="N224" s="244"/>
      <c r="O224" s="245"/>
      <c r="P224" s="245"/>
      <c r="Q224" s="245"/>
      <c r="R224" s="245"/>
      <c r="S224" s="245"/>
      <c r="T224" s="245"/>
      <c r="U224" s="245"/>
      <c r="V224" s="245"/>
      <c r="W224" s="245"/>
      <c r="X224" s="246"/>
      <c r="Y224" s="13"/>
      <c r="Z224" s="13"/>
      <c r="AA224" s="13"/>
      <c r="AB224" s="13"/>
      <c r="AC224" s="13"/>
      <c r="AD224" s="13"/>
      <c r="AE224" s="13"/>
      <c r="AT224" s="247" t="s">
        <v>222</v>
      </c>
      <c r="AU224" s="247" t="s">
        <v>86</v>
      </c>
      <c r="AV224" s="13" t="s">
        <v>86</v>
      </c>
      <c r="AW224" s="13" t="s">
        <v>5</v>
      </c>
      <c r="AX224" s="13" t="s">
        <v>77</v>
      </c>
      <c r="AY224" s="247" t="s">
        <v>211</v>
      </c>
    </row>
    <row r="225" s="13" customFormat="1">
      <c r="A225" s="13"/>
      <c r="B225" s="237"/>
      <c r="C225" s="238"/>
      <c r="D225" s="232" t="s">
        <v>222</v>
      </c>
      <c r="E225" s="239" t="s">
        <v>22</v>
      </c>
      <c r="F225" s="240" t="s">
        <v>4724</v>
      </c>
      <c r="G225" s="238"/>
      <c r="H225" s="241">
        <v>21.966999999999999</v>
      </c>
      <c r="I225" s="242"/>
      <c r="J225" s="242"/>
      <c r="K225" s="238"/>
      <c r="L225" s="238"/>
      <c r="M225" s="243"/>
      <c r="N225" s="244"/>
      <c r="O225" s="245"/>
      <c r="P225" s="245"/>
      <c r="Q225" s="245"/>
      <c r="R225" s="245"/>
      <c r="S225" s="245"/>
      <c r="T225" s="245"/>
      <c r="U225" s="245"/>
      <c r="V225" s="245"/>
      <c r="W225" s="245"/>
      <c r="X225" s="246"/>
      <c r="Y225" s="13"/>
      <c r="Z225" s="13"/>
      <c r="AA225" s="13"/>
      <c r="AB225" s="13"/>
      <c r="AC225" s="13"/>
      <c r="AD225" s="13"/>
      <c r="AE225" s="13"/>
      <c r="AT225" s="247" t="s">
        <v>222</v>
      </c>
      <c r="AU225" s="247" t="s">
        <v>86</v>
      </c>
      <c r="AV225" s="13" t="s">
        <v>86</v>
      </c>
      <c r="AW225" s="13" t="s">
        <v>5</v>
      </c>
      <c r="AX225" s="13" t="s">
        <v>77</v>
      </c>
      <c r="AY225" s="247" t="s">
        <v>211</v>
      </c>
    </row>
    <row r="226" s="13" customFormat="1">
      <c r="A226" s="13"/>
      <c r="B226" s="237"/>
      <c r="C226" s="238"/>
      <c r="D226" s="232" t="s">
        <v>222</v>
      </c>
      <c r="E226" s="239" t="s">
        <v>22</v>
      </c>
      <c r="F226" s="240" t="s">
        <v>4725</v>
      </c>
      <c r="G226" s="238"/>
      <c r="H226" s="241">
        <v>3.1400000000000001</v>
      </c>
      <c r="I226" s="242"/>
      <c r="J226" s="242"/>
      <c r="K226" s="238"/>
      <c r="L226" s="238"/>
      <c r="M226" s="243"/>
      <c r="N226" s="244"/>
      <c r="O226" s="245"/>
      <c r="P226" s="245"/>
      <c r="Q226" s="245"/>
      <c r="R226" s="245"/>
      <c r="S226" s="245"/>
      <c r="T226" s="245"/>
      <c r="U226" s="245"/>
      <c r="V226" s="245"/>
      <c r="W226" s="245"/>
      <c r="X226" s="246"/>
      <c r="Y226" s="13"/>
      <c r="Z226" s="13"/>
      <c r="AA226" s="13"/>
      <c r="AB226" s="13"/>
      <c r="AC226" s="13"/>
      <c r="AD226" s="13"/>
      <c r="AE226" s="13"/>
      <c r="AT226" s="247" t="s">
        <v>222</v>
      </c>
      <c r="AU226" s="247" t="s">
        <v>86</v>
      </c>
      <c r="AV226" s="13" t="s">
        <v>86</v>
      </c>
      <c r="AW226" s="13" t="s">
        <v>5</v>
      </c>
      <c r="AX226" s="13" t="s">
        <v>77</v>
      </c>
      <c r="AY226" s="247" t="s">
        <v>211</v>
      </c>
    </row>
    <row r="227" s="14" customFormat="1">
      <c r="A227" s="14"/>
      <c r="B227" s="248"/>
      <c r="C227" s="249"/>
      <c r="D227" s="232" t="s">
        <v>222</v>
      </c>
      <c r="E227" s="250" t="s">
        <v>22</v>
      </c>
      <c r="F227" s="251" t="s">
        <v>4121</v>
      </c>
      <c r="G227" s="249"/>
      <c r="H227" s="252">
        <v>34.844000000000001</v>
      </c>
      <c r="I227" s="253"/>
      <c r="J227" s="253"/>
      <c r="K227" s="249"/>
      <c r="L227" s="249"/>
      <c r="M227" s="254"/>
      <c r="N227" s="255"/>
      <c r="O227" s="256"/>
      <c r="P227" s="256"/>
      <c r="Q227" s="256"/>
      <c r="R227" s="256"/>
      <c r="S227" s="256"/>
      <c r="T227" s="256"/>
      <c r="U227" s="256"/>
      <c r="V227" s="256"/>
      <c r="W227" s="256"/>
      <c r="X227" s="257"/>
      <c r="Y227" s="14"/>
      <c r="Z227" s="14"/>
      <c r="AA227" s="14"/>
      <c r="AB227" s="14"/>
      <c r="AC227" s="14"/>
      <c r="AD227" s="14"/>
      <c r="AE227" s="14"/>
      <c r="AT227" s="258" t="s">
        <v>222</v>
      </c>
      <c r="AU227" s="258" t="s">
        <v>86</v>
      </c>
      <c r="AV227" s="14" t="s">
        <v>218</v>
      </c>
      <c r="AW227" s="14" t="s">
        <v>5</v>
      </c>
      <c r="AX227" s="14" t="s">
        <v>84</v>
      </c>
      <c r="AY227" s="258" t="s">
        <v>211</v>
      </c>
    </row>
    <row r="228" s="2" customFormat="1" ht="24.15" customHeight="1">
      <c r="A228" s="40"/>
      <c r="B228" s="41"/>
      <c r="C228" s="218" t="s">
        <v>356</v>
      </c>
      <c r="D228" s="218" t="s">
        <v>213</v>
      </c>
      <c r="E228" s="219" t="s">
        <v>4387</v>
      </c>
      <c r="F228" s="220" t="s">
        <v>4388</v>
      </c>
      <c r="G228" s="221" t="s">
        <v>272</v>
      </c>
      <c r="H228" s="222">
        <v>4.9000000000000004</v>
      </c>
      <c r="I228" s="223"/>
      <c r="J228" s="223"/>
      <c r="K228" s="224">
        <f>ROUND(P228*H228,2)</f>
        <v>0</v>
      </c>
      <c r="L228" s="220" t="s">
        <v>217</v>
      </c>
      <c r="M228" s="46"/>
      <c r="N228" s="225" t="s">
        <v>22</v>
      </c>
      <c r="O228" s="226" t="s">
        <v>46</v>
      </c>
      <c r="P228" s="227">
        <f>I228+J228</f>
        <v>0</v>
      </c>
      <c r="Q228" s="227">
        <f>ROUND(I228*H228,2)</f>
        <v>0</v>
      </c>
      <c r="R228" s="227">
        <f>ROUND(J228*H228,2)</f>
        <v>0</v>
      </c>
      <c r="S228" s="86"/>
      <c r="T228" s="228">
        <f>S228*H228</f>
        <v>0</v>
      </c>
      <c r="U228" s="228">
        <v>0</v>
      </c>
      <c r="V228" s="228">
        <f>U228*H228</f>
        <v>0</v>
      </c>
      <c r="W228" s="228">
        <v>0.089999999999999997</v>
      </c>
      <c r="X228" s="229">
        <f>W228*H228</f>
        <v>0.441</v>
      </c>
      <c r="Y228" s="40"/>
      <c r="Z228" s="40"/>
      <c r="AA228" s="40"/>
      <c r="AB228" s="40"/>
      <c r="AC228" s="40"/>
      <c r="AD228" s="40"/>
      <c r="AE228" s="40"/>
      <c r="AR228" s="230" t="s">
        <v>218</v>
      </c>
      <c r="AT228" s="230" t="s">
        <v>213</v>
      </c>
      <c r="AU228" s="230" t="s">
        <v>86</v>
      </c>
      <c r="AY228" s="19" t="s">
        <v>211</v>
      </c>
      <c r="BE228" s="231">
        <f>IF(O228="základní",K228,0)</f>
        <v>0</v>
      </c>
      <c r="BF228" s="231">
        <f>IF(O228="snížená",K228,0)</f>
        <v>0</v>
      </c>
      <c r="BG228" s="231">
        <f>IF(O228="zákl. přenesená",K228,0)</f>
        <v>0</v>
      </c>
      <c r="BH228" s="231">
        <f>IF(O228="sníž. přenesená",K228,0)</f>
        <v>0</v>
      </c>
      <c r="BI228" s="231">
        <f>IF(O228="nulová",K228,0)</f>
        <v>0</v>
      </c>
      <c r="BJ228" s="19" t="s">
        <v>84</v>
      </c>
      <c r="BK228" s="231">
        <f>ROUND(P228*H228,2)</f>
        <v>0</v>
      </c>
      <c r="BL228" s="19" t="s">
        <v>218</v>
      </c>
      <c r="BM228" s="230" t="s">
        <v>4726</v>
      </c>
    </row>
    <row r="229" s="2" customFormat="1">
      <c r="A229" s="40"/>
      <c r="B229" s="41"/>
      <c r="C229" s="42"/>
      <c r="D229" s="232" t="s">
        <v>220</v>
      </c>
      <c r="E229" s="42"/>
      <c r="F229" s="233" t="s">
        <v>4390</v>
      </c>
      <c r="G229" s="42"/>
      <c r="H229" s="42"/>
      <c r="I229" s="234"/>
      <c r="J229" s="234"/>
      <c r="K229" s="42"/>
      <c r="L229" s="42"/>
      <c r="M229" s="46"/>
      <c r="N229" s="235"/>
      <c r="O229" s="236"/>
      <c r="P229" s="86"/>
      <c r="Q229" s="86"/>
      <c r="R229" s="86"/>
      <c r="S229" s="86"/>
      <c r="T229" s="86"/>
      <c r="U229" s="86"/>
      <c r="V229" s="86"/>
      <c r="W229" s="86"/>
      <c r="X229" s="87"/>
      <c r="Y229" s="40"/>
      <c r="Z229" s="40"/>
      <c r="AA229" s="40"/>
      <c r="AB229" s="40"/>
      <c r="AC229" s="40"/>
      <c r="AD229" s="40"/>
      <c r="AE229" s="40"/>
      <c r="AT229" s="19" t="s">
        <v>220</v>
      </c>
      <c r="AU229" s="19" t="s">
        <v>86</v>
      </c>
    </row>
    <row r="230" s="13" customFormat="1">
      <c r="A230" s="13"/>
      <c r="B230" s="237"/>
      <c r="C230" s="238"/>
      <c r="D230" s="232" t="s">
        <v>222</v>
      </c>
      <c r="E230" s="239" t="s">
        <v>22</v>
      </c>
      <c r="F230" s="240" t="s">
        <v>4727</v>
      </c>
      <c r="G230" s="238"/>
      <c r="H230" s="241">
        <v>4.9000000000000004</v>
      </c>
      <c r="I230" s="242"/>
      <c r="J230" s="242"/>
      <c r="K230" s="238"/>
      <c r="L230" s="238"/>
      <c r="M230" s="243"/>
      <c r="N230" s="244"/>
      <c r="O230" s="245"/>
      <c r="P230" s="245"/>
      <c r="Q230" s="245"/>
      <c r="R230" s="245"/>
      <c r="S230" s="245"/>
      <c r="T230" s="245"/>
      <c r="U230" s="245"/>
      <c r="V230" s="245"/>
      <c r="W230" s="245"/>
      <c r="X230" s="246"/>
      <c r="Y230" s="13"/>
      <c r="Z230" s="13"/>
      <c r="AA230" s="13"/>
      <c r="AB230" s="13"/>
      <c r="AC230" s="13"/>
      <c r="AD230" s="13"/>
      <c r="AE230" s="13"/>
      <c r="AT230" s="247" t="s">
        <v>222</v>
      </c>
      <c r="AU230" s="247" t="s">
        <v>86</v>
      </c>
      <c r="AV230" s="13" t="s">
        <v>86</v>
      </c>
      <c r="AW230" s="13" t="s">
        <v>5</v>
      </c>
      <c r="AX230" s="13" t="s">
        <v>84</v>
      </c>
      <c r="AY230" s="247" t="s">
        <v>211</v>
      </c>
    </row>
    <row r="231" s="2" customFormat="1" ht="24.15" customHeight="1">
      <c r="A231" s="40"/>
      <c r="B231" s="41"/>
      <c r="C231" s="218" t="s">
        <v>362</v>
      </c>
      <c r="D231" s="218" t="s">
        <v>213</v>
      </c>
      <c r="E231" s="219" t="s">
        <v>4392</v>
      </c>
      <c r="F231" s="220" t="s">
        <v>4393</v>
      </c>
      <c r="G231" s="221" t="s">
        <v>272</v>
      </c>
      <c r="H231" s="222">
        <v>27.199999999999999</v>
      </c>
      <c r="I231" s="223"/>
      <c r="J231" s="223"/>
      <c r="K231" s="224">
        <f>ROUND(P231*H231,2)</f>
        <v>0</v>
      </c>
      <c r="L231" s="220" t="s">
        <v>217</v>
      </c>
      <c r="M231" s="46"/>
      <c r="N231" s="225" t="s">
        <v>22</v>
      </c>
      <c r="O231" s="226" t="s">
        <v>46</v>
      </c>
      <c r="P231" s="227">
        <f>I231+J231</f>
        <v>0</v>
      </c>
      <c r="Q231" s="227">
        <f>ROUND(I231*H231,2)</f>
        <v>0</v>
      </c>
      <c r="R231" s="227">
        <f>ROUND(J231*H231,2)</f>
        <v>0</v>
      </c>
      <c r="S231" s="86"/>
      <c r="T231" s="228">
        <f>S231*H231</f>
        <v>0</v>
      </c>
      <c r="U231" s="228">
        <v>0</v>
      </c>
      <c r="V231" s="228">
        <f>U231*H231</f>
        <v>0</v>
      </c>
      <c r="W231" s="228">
        <v>0.089999999999999997</v>
      </c>
      <c r="X231" s="229">
        <f>W231*H231</f>
        <v>2.448</v>
      </c>
      <c r="Y231" s="40"/>
      <c r="Z231" s="40"/>
      <c r="AA231" s="40"/>
      <c r="AB231" s="40"/>
      <c r="AC231" s="40"/>
      <c r="AD231" s="40"/>
      <c r="AE231" s="40"/>
      <c r="AR231" s="230" t="s">
        <v>218</v>
      </c>
      <c r="AT231" s="230" t="s">
        <v>213</v>
      </c>
      <c r="AU231" s="230" t="s">
        <v>86</v>
      </c>
      <c r="AY231" s="19" t="s">
        <v>211</v>
      </c>
      <c r="BE231" s="231">
        <f>IF(O231="základní",K231,0)</f>
        <v>0</v>
      </c>
      <c r="BF231" s="231">
        <f>IF(O231="snížená",K231,0)</f>
        <v>0</v>
      </c>
      <c r="BG231" s="231">
        <f>IF(O231="zákl. přenesená",K231,0)</f>
        <v>0</v>
      </c>
      <c r="BH231" s="231">
        <f>IF(O231="sníž. přenesená",K231,0)</f>
        <v>0</v>
      </c>
      <c r="BI231" s="231">
        <f>IF(O231="nulová",K231,0)</f>
        <v>0</v>
      </c>
      <c r="BJ231" s="19" t="s">
        <v>84</v>
      </c>
      <c r="BK231" s="231">
        <f>ROUND(P231*H231,2)</f>
        <v>0</v>
      </c>
      <c r="BL231" s="19" t="s">
        <v>218</v>
      </c>
      <c r="BM231" s="230" t="s">
        <v>4728</v>
      </c>
    </row>
    <row r="232" s="2" customFormat="1">
      <c r="A232" s="40"/>
      <c r="B232" s="41"/>
      <c r="C232" s="42"/>
      <c r="D232" s="232" t="s">
        <v>220</v>
      </c>
      <c r="E232" s="42"/>
      <c r="F232" s="233" t="s">
        <v>4395</v>
      </c>
      <c r="G232" s="42"/>
      <c r="H232" s="42"/>
      <c r="I232" s="234"/>
      <c r="J232" s="234"/>
      <c r="K232" s="42"/>
      <c r="L232" s="42"/>
      <c r="M232" s="46"/>
      <c r="N232" s="235"/>
      <c r="O232" s="236"/>
      <c r="P232" s="86"/>
      <c r="Q232" s="86"/>
      <c r="R232" s="86"/>
      <c r="S232" s="86"/>
      <c r="T232" s="86"/>
      <c r="U232" s="86"/>
      <c r="V232" s="86"/>
      <c r="W232" s="86"/>
      <c r="X232" s="87"/>
      <c r="Y232" s="40"/>
      <c r="Z232" s="40"/>
      <c r="AA232" s="40"/>
      <c r="AB232" s="40"/>
      <c r="AC232" s="40"/>
      <c r="AD232" s="40"/>
      <c r="AE232" s="40"/>
      <c r="AT232" s="19" t="s">
        <v>220</v>
      </c>
      <c r="AU232" s="19" t="s">
        <v>86</v>
      </c>
    </row>
    <row r="233" s="13" customFormat="1">
      <c r="A233" s="13"/>
      <c r="B233" s="237"/>
      <c r="C233" s="238"/>
      <c r="D233" s="232" t="s">
        <v>222</v>
      </c>
      <c r="E233" s="239" t="s">
        <v>22</v>
      </c>
      <c r="F233" s="240" t="s">
        <v>4729</v>
      </c>
      <c r="G233" s="238"/>
      <c r="H233" s="241">
        <v>27.199999999999999</v>
      </c>
      <c r="I233" s="242"/>
      <c r="J233" s="242"/>
      <c r="K233" s="238"/>
      <c r="L233" s="238"/>
      <c r="M233" s="243"/>
      <c r="N233" s="244"/>
      <c r="O233" s="245"/>
      <c r="P233" s="245"/>
      <c r="Q233" s="245"/>
      <c r="R233" s="245"/>
      <c r="S233" s="245"/>
      <c r="T233" s="245"/>
      <c r="U233" s="245"/>
      <c r="V233" s="245"/>
      <c r="W233" s="245"/>
      <c r="X233" s="246"/>
      <c r="Y233" s="13"/>
      <c r="Z233" s="13"/>
      <c r="AA233" s="13"/>
      <c r="AB233" s="13"/>
      <c r="AC233" s="13"/>
      <c r="AD233" s="13"/>
      <c r="AE233" s="13"/>
      <c r="AT233" s="247" t="s">
        <v>222</v>
      </c>
      <c r="AU233" s="247" t="s">
        <v>86</v>
      </c>
      <c r="AV233" s="13" t="s">
        <v>86</v>
      </c>
      <c r="AW233" s="13" t="s">
        <v>5</v>
      </c>
      <c r="AX233" s="13" t="s">
        <v>84</v>
      </c>
      <c r="AY233" s="247" t="s">
        <v>211</v>
      </c>
    </row>
    <row r="234" s="2" customFormat="1" ht="24.15" customHeight="1">
      <c r="A234" s="40"/>
      <c r="B234" s="41"/>
      <c r="C234" s="218" t="s">
        <v>368</v>
      </c>
      <c r="D234" s="218" t="s">
        <v>213</v>
      </c>
      <c r="E234" s="219" t="s">
        <v>4399</v>
      </c>
      <c r="F234" s="220" t="s">
        <v>4400</v>
      </c>
      <c r="G234" s="221" t="s">
        <v>272</v>
      </c>
      <c r="H234" s="222">
        <v>3.2000000000000002</v>
      </c>
      <c r="I234" s="223"/>
      <c r="J234" s="223"/>
      <c r="K234" s="224">
        <f>ROUND(P234*H234,2)</f>
        <v>0</v>
      </c>
      <c r="L234" s="220" t="s">
        <v>217</v>
      </c>
      <c r="M234" s="46"/>
      <c r="N234" s="225" t="s">
        <v>22</v>
      </c>
      <c r="O234" s="226" t="s">
        <v>46</v>
      </c>
      <c r="P234" s="227">
        <f>I234+J234</f>
        <v>0</v>
      </c>
      <c r="Q234" s="227">
        <f>ROUND(I234*H234,2)</f>
        <v>0</v>
      </c>
      <c r="R234" s="227">
        <f>ROUND(J234*H234,2)</f>
        <v>0</v>
      </c>
      <c r="S234" s="86"/>
      <c r="T234" s="228">
        <f>S234*H234</f>
        <v>0</v>
      </c>
      <c r="U234" s="228">
        <v>0</v>
      </c>
      <c r="V234" s="228">
        <f>U234*H234</f>
        <v>0</v>
      </c>
      <c r="W234" s="228">
        <v>0.048000000000000001</v>
      </c>
      <c r="X234" s="229">
        <f>W234*H234</f>
        <v>0.15360000000000001</v>
      </c>
      <c r="Y234" s="40"/>
      <c r="Z234" s="40"/>
      <c r="AA234" s="40"/>
      <c r="AB234" s="40"/>
      <c r="AC234" s="40"/>
      <c r="AD234" s="40"/>
      <c r="AE234" s="40"/>
      <c r="AR234" s="230" t="s">
        <v>218</v>
      </c>
      <c r="AT234" s="230" t="s">
        <v>213</v>
      </c>
      <c r="AU234" s="230" t="s">
        <v>86</v>
      </c>
      <c r="AY234" s="19" t="s">
        <v>211</v>
      </c>
      <c r="BE234" s="231">
        <f>IF(O234="základní",K234,0)</f>
        <v>0</v>
      </c>
      <c r="BF234" s="231">
        <f>IF(O234="snížená",K234,0)</f>
        <v>0</v>
      </c>
      <c r="BG234" s="231">
        <f>IF(O234="zákl. přenesená",K234,0)</f>
        <v>0</v>
      </c>
      <c r="BH234" s="231">
        <f>IF(O234="sníž. přenesená",K234,0)</f>
        <v>0</v>
      </c>
      <c r="BI234" s="231">
        <f>IF(O234="nulová",K234,0)</f>
        <v>0</v>
      </c>
      <c r="BJ234" s="19" t="s">
        <v>84</v>
      </c>
      <c r="BK234" s="231">
        <f>ROUND(P234*H234,2)</f>
        <v>0</v>
      </c>
      <c r="BL234" s="19" t="s">
        <v>218</v>
      </c>
      <c r="BM234" s="230" t="s">
        <v>4730</v>
      </c>
    </row>
    <row r="235" s="2" customFormat="1">
      <c r="A235" s="40"/>
      <c r="B235" s="41"/>
      <c r="C235" s="42"/>
      <c r="D235" s="232" t="s">
        <v>220</v>
      </c>
      <c r="E235" s="42"/>
      <c r="F235" s="233" t="s">
        <v>4402</v>
      </c>
      <c r="G235" s="42"/>
      <c r="H235" s="42"/>
      <c r="I235" s="234"/>
      <c r="J235" s="234"/>
      <c r="K235" s="42"/>
      <c r="L235" s="42"/>
      <c r="M235" s="46"/>
      <c r="N235" s="235"/>
      <c r="O235" s="236"/>
      <c r="P235" s="86"/>
      <c r="Q235" s="86"/>
      <c r="R235" s="86"/>
      <c r="S235" s="86"/>
      <c r="T235" s="86"/>
      <c r="U235" s="86"/>
      <c r="V235" s="86"/>
      <c r="W235" s="86"/>
      <c r="X235" s="87"/>
      <c r="Y235" s="40"/>
      <c r="Z235" s="40"/>
      <c r="AA235" s="40"/>
      <c r="AB235" s="40"/>
      <c r="AC235" s="40"/>
      <c r="AD235" s="40"/>
      <c r="AE235" s="40"/>
      <c r="AT235" s="19" t="s">
        <v>220</v>
      </c>
      <c r="AU235" s="19" t="s">
        <v>86</v>
      </c>
    </row>
    <row r="236" s="13" customFormat="1">
      <c r="A236" s="13"/>
      <c r="B236" s="237"/>
      <c r="C236" s="238"/>
      <c r="D236" s="232" t="s">
        <v>222</v>
      </c>
      <c r="E236" s="239" t="s">
        <v>22</v>
      </c>
      <c r="F236" s="240" t="s">
        <v>4403</v>
      </c>
      <c r="G236" s="238"/>
      <c r="H236" s="241">
        <v>3.2000000000000002</v>
      </c>
      <c r="I236" s="242"/>
      <c r="J236" s="242"/>
      <c r="K236" s="238"/>
      <c r="L236" s="238"/>
      <c r="M236" s="243"/>
      <c r="N236" s="244"/>
      <c r="O236" s="245"/>
      <c r="P236" s="245"/>
      <c r="Q236" s="245"/>
      <c r="R236" s="245"/>
      <c r="S236" s="245"/>
      <c r="T236" s="245"/>
      <c r="U236" s="245"/>
      <c r="V236" s="245"/>
      <c r="W236" s="245"/>
      <c r="X236" s="246"/>
      <c r="Y236" s="13"/>
      <c r="Z236" s="13"/>
      <c r="AA236" s="13"/>
      <c r="AB236" s="13"/>
      <c r="AC236" s="13"/>
      <c r="AD236" s="13"/>
      <c r="AE236" s="13"/>
      <c r="AT236" s="247" t="s">
        <v>222</v>
      </c>
      <c r="AU236" s="247" t="s">
        <v>86</v>
      </c>
      <c r="AV236" s="13" t="s">
        <v>86</v>
      </c>
      <c r="AW236" s="13" t="s">
        <v>5</v>
      </c>
      <c r="AX236" s="13" t="s">
        <v>77</v>
      </c>
      <c r="AY236" s="247" t="s">
        <v>211</v>
      </c>
    </row>
    <row r="237" s="14" customFormat="1">
      <c r="A237" s="14"/>
      <c r="B237" s="248"/>
      <c r="C237" s="249"/>
      <c r="D237" s="232" t="s">
        <v>222</v>
      </c>
      <c r="E237" s="250" t="s">
        <v>22</v>
      </c>
      <c r="F237" s="251" t="s">
        <v>331</v>
      </c>
      <c r="G237" s="249"/>
      <c r="H237" s="252">
        <v>3.2000000000000002</v>
      </c>
      <c r="I237" s="253"/>
      <c r="J237" s="253"/>
      <c r="K237" s="249"/>
      <c r="L237" s="249"/>
      <c r="M237" s="254"/>
      <c r="N237" s="255"/>
      <c r="O237" s="256"/>
      <c r="P237" s="256"/>
      <c r="Q237" s="256"/>
      <c r="R237" s="256"/>
      <c r="S237" s="256"/>
      <c r="T237" s="256"/>
      <c r="U237" s="256"/>
      <c r="V237" s="256"/>
      <c r="W237" s="256"/>
      <c r="X237" s="257"/>
      <c r="Y237" s="14"/>
      <c r="Z237" s="14"/>
      <c r="AA237" s="14"/>
      <c r="AB237" s="14"/>
      <c r="AC237" s="14"/>
      <c r="AD237" s="14"/>
      <c r="AE237" s="14"/>
      <c r="AT237" s="258" t="s">
        <v>222</v>
      </c>
      <c r="AU237" s="258" t="s">
        <v>86</v>
      </c>
      <c r="AV237" s="14" t="s">
        <v>218</v>
      </c>
      <c r="AW237" s="14" t="s">
        <v>5</v>
      </c>
      <c r="AX237" s="14" t="s">
        <v>84</v>
      </c>
      <c r="AY237" s="258" t="s">
        <v>211</v>
      </c>
    </row>
    <row r="238" s="2" customFormat="1" ht="24.15" customHeight="1">
      <c r="A238" s="40"/>
      <c r="B238" s="41"/>
      <c r="C238" s="218" t="s">
        <v>374</v>
      </c>
      <c r="D238" s="218" t="s">
        <v>213</v>
      </c>
      <c r="E238" s="219" t="s">
        <v>4404</v>
      </c>
      <c r="F238" s="220" t="s">
        <v>4405</v>
      </c>
      <c r="G238" s="221" t="s">
        <v>272</v>
      </c>
      <c r="H238" s="222">
        <v>3.2530000000000001</v>
      </c>
      <c r="I238" s="223"/>
      <c r="J238" s="223"/>
      <c r="K238" s="224">
        <f>ROUND(P238*H238,2)</f>
        <v>0</v>
      </c>
      <c r="L238" s="220" t="s">
        <v>217</v>
      </c>
      <c r="M238" s="46"/>
      <c r="N238" s="225" t="s">
        <v>22</v>
      </c>
      <c r="O238" s="226" t="s">
        <v>46</v>
      </c>
      <c r="P238" s="227">
        <f>I238+J238</f>
        <v>0</v>
      </c>
      <c r="Q238" s="227">
        <f>ROUND(I238*H238,2)</f>
        <v>0</v>
      </c>
      <c r="R238" s="227">
        <f>ROUND(J238*H238,2)</f>
        <v>0</v>
      </c>
      <c r="S238" s="86"/>
      <c r="T238" s="228">
        <f>S238*H238</f>
        <v>0</v>
      </c>
      <c r="U238" s="228">
        <v>0</v>
      </c>
      <c r="V238" s="228">
        <f>U238*H238</f>
        <v>0</v>
      </c>
      <c r="W238" s="228">
        <v>0.037999999999999999</v>
      </c>
      <c r="X238" s="229">
        <f>W238*H238</f>
        <v>0.123614</v>
      </c>
      <c r="Y238" s="40"/>
      <c r="Z238" s="40"/>
      <c r="AA238" s="40"/>
      <c r="AB238" s="40"/>
      <c r="AC238" s="40"/>
      <c r="AD238" s="40"/>
      <c r="AE238" s="40"/>
      <c r="AR238" s="230" t="s">
        <v>218</v>
      </c>
      <c r="AT238" s="230" t="s">
        <v>213</v>
      </c>
      <c r="AU238" s="230" t="s">
        <v>86</v>
      </c>
      <c r="AY238" s="19" t="s">
        <v>211</v>
      </c>
      <c r="BE238" s="231">
        <f>IF(O238="základní",K238,0)</f>
        <v>0</v>
      </c>
      <c r="BF238" s="231">
        <f>IF(O238="snížená",K238,0)</f>
        <v>0</v>
      </c>
      <c r="BG238" s="231">
        <f>IF(O238="zákl. přenesená",K238,0)</f>
        <v>0</v>
      </c>
      <c r="BH238" s="231">
        <f>IF(O238="sníž. přenesená",K238,0)</f>
        <v>0</v>
      </c>
      <c r="BI238" s="231">
        <f>IF(O238="nulová",K238,0)</f>
        <v>0</v>
      </c>
      <c r="BJ238" s="19" t="s">
        <v>84</v>
      </c>
      <c r="BK238" s="231">
        <f>ROUND(P238*H238,2)</f>
        <v>0</v>
      </c>
      <c r="BL238" s="19" t="s">
        <v>218</v>
      </c>
      <c r="BM238" s="230" t="s">
        <v>4731</v>
      </c>
    </row>
    <row r="239" s="2" customFormat="1">
      <c r="A239" s="40"/>
      <c r="B239" s="41"/>
      <c r="C239" s="42"/>
      <c r="D239" s="232" t="s">
        <v>220</v>
      </c>
      <c r="E239" s="42"/>
      <c r="F239" s="233" t="s">
        <v>4407</v>
      </c>
      <c r="G239" s="42"/>
      <c r="H239" s="42"/>
      <c r="I239" s="234"/>
      <c r="J239" s="234"/>
      <c r="K239" s="42"/>
      <c r="L239" s="42"/>
      <c r="M239" s="46"/>
      <c r="N239" s="235"/>
      <c r="O239" s="236"/>
      <c r="P239" s="86"/>
      <c r="Q239" s="86"/>
      <c r="R239" s="86"/>
      <c r="S239" s="86"/>
      <c r="T239" s="86"/>
      <c r="U239" s="86"/>
      <c r="V239" s="86"/>
      <c r="W239" s="86"/>
      <c r="X239" s="87"/>
      <c r="Y239" s="40"/>
      <c r="Z239" s="40"/>
      <c r="AA239" s="40"/>
      <c r="AB239" s="40"/>
      <c r="AC239" s="40"/>
      <c r="AD239" s="40"/>
      <c r="AE239" s="40"/>
      <c r="AT239" s="19" t="s">
        <v>220</v>
      </c>
      <c r="AU239" s="19" t="s">
        <v>86</v>
      </c>
    </row>
    <row r="240" s="13" customFormat="1">
      <c r="A240" s="13"/>
      <c r="B240" s="237"/>
      <c r="C240" s="238"/>
      <c r="D240" s="232" t="s">
        <v>222</v>
      </c>
      <c r="E240" s="239" t="s">
        <v>22</v>
      </c>
      <c r="F240" s="240" t="s">
        <v>4408</v>
      </c>
      <c r="G240" s="238"/>
      <c r="H240" s="241">
        <v>3.2530000000000001</v>
      </c>
      <c r="I240" s="242"/>
      <c r="J240" s="242"/>
      <c r="K240" s="238"/>
      <c r="L240" s="238"/>
      <c r="M240" s="243"/>
      <c r="N240" s="244"/>
      <c r="O240" s="245"/>
      <c r="P240" s="245"/>
      <c r="Q240" s="245"/>
      <c r="R240" s="245"/>
      <c r="S240" s="245"/>
      <c r="T240" s="245"/>
      <c r="U240" s="245"/>
      <c r="V240" s="245"/>
      <c r="W240" s="245"/>
      <c r="X240" s="246"/>
      <c r="Y240" s="13"/>
      <c r="Z240" s="13"/>
      <c r="AA240" s="13"/>
      <c r="AB240" s="13"/>
      <c r="AC240" s="13"/>
      <c r="AD240" s="13"/>
      <c r="AE240" s="13"/>
      <c r="AT240" s="247" t="s">
        <v>222</v>
      </c>
      <c r="AU240" s="247" t="s">
        <v>86</v>
      </c>
      <c r="AV240" s="13" t="s">
        <v>86</v>
      </c>
      <c r="AW240" s="13" t="s">
        <v>5</v>
      </c>
      <c r="AX240" s="13" t="s">
        <v>77</v>
      </c>
      <c r="AY240" s="247" t="s">
        <v>211</v>
      </c>
    </row>
    <row r="241" s="14" customFormat="1">
      <c r="A241" s="14"/>
      <c r="B241" s="248"/>
      <c r="C241" s="249"/>
      <c r="D241" s="232" t="s">
        <v>222</v>
      </c>
      <c r="E241" s="250" t="s">
        <v>22</v>
      </c>
      <c r="F241" s="251" t="s">
        <v>331</v>
      </c>
      <c r="G241" s="249"/>
      <c r="H241" s="252">
        <v>3.2530000000000001</v>
      </c>
      <c r="I241" s="253"/>
      <c r="J241" s="253"/>
      <c r="K241" s="249"/>
      <c r="L241" s="249"/>
      <c r="M241" s="254"/>
      <c r="N241" s="255"/>
      <c r="O241" s="256"/>
      <c r="P241" s="256"/>
      <c r="Q241" s="256"/>
      <c r="R241" s="256"/>
      <c r="S241" s="256"/>
      <c r="T241" s="256"/>
      <c r="U241" s="256"/>
      <c r="V241" s="256"/>
      <c r="W241" s="256"/>
      <c r="X241" s="257"/>
      <c r="Y241" s="14"/>
      <c r="Z241" s="14"/>
      <c r="AA241" s="14"/>
      <c r="AB241" s="14"/>
      <c r="AC241" s="14"/>
      <c r="AD241" s="14"/>
      <c r="AE241" s="14"/>
      <c r="AT241" s="258" t="s">
        <v>222</v>
      </c>
      <c r="AU241" s="258" t="s">
        <v>86</v>
      </c>
      <c r="AV241" s="14" t="s">
        <v>218</v>
      </c>
      <c r="AW241" s="14" t="s">
        <v>5</v>
      </c>
      <c r="AX241" s="14" t="s">
        <v>84</v>
      </c>
      <c r="AY241" s="258" t="s">
        <v>211</v>
      </c>
    </row>
    <row r="242" s="2" customFormat="1" ht="24.15" customHeight="1">
      <c r="A242" s="40"/>
      <c r="B242" s="41"/>
      <c r="C242" s="218" t="s">
        <v>380</v>
      </c>
      <c r="D242" s="218" t="s">
        <v>213</v>
      </c>
      <c r="E242" s="219" t="s">
        <v>4409</v>
      </c>
      <c r="F242" s="220" t="s">
        <v>4410</v>
      </c>
      <c r="G242" s="221" t="s">
        <v>272</v>
      </c>
      <c r="H242" s="222">
        <v>2.3999999999999999</v>
      </c>
      <c r="I242" s="223"/>
      <c r="J242" s="223"/>
      <c r="K242" s="224">
        <f>ROUND(P242*H242,2)</f>
        <v>0</v>
      </c>
      <c r="L242" s="220" t="s">
        <v>217</v>
      </c>
      <c r="M242" s="46"/>
      <c r="N242" s="225" t="s">
        <v>22</v>
      </c>
      <c r="O242" s="226" t="s">
        <v>46</v>
      </c>
      <c r="P242" s="227">
        <f>I242+J242</f>
        <v>0</v>
      </c>
      <c r="Q242" s="227">
        <f>ROUND(I242*H242,2)</f>
        <v>0</v>
      </c>
      <c r="R242" s="227">
        <f>ROUND(J242*H242,2)</f>
        <v>0</v>
      </c>
      <c r="S242" s="86"/>
      <c r="T242" s="228">
        <f>S242*H242</f>
        <v>0</v>
      </c>
      <c r="U242" s="228">
        <v>0</v>
      </c>
      <c r="V242" s="228">
        <f>U242*H242</f>
        <v>0</v>
      </c>
      <c r="W242" s="228">
        <v>0.034000000000000002</v>
      </c>
      <c r="X242" s="229">
        <f>W242*H242</f>
        <v>0.081600000000000006</v>
      </c>
      <c r="Y242" s="40"/>
      <c r="Z242" s="40"/>
      <c r="AA242" s="40"/>
      <c r="AB242" s="40"/>
      <c r="AC242" s="40"/>
      <c r="AD242" s="40"/>
      <c r="AE242" s="40"/>
      <c r="AR242" s="230" t="s">
        <v>218</v>
      </c>
      <c r="AT242" s="230" t="s">
        <v>213</v>
      </c>
      <c r="AU242" s="230" t="s">
        <v>86</v>
      </c>
      <c r="AY242" s="19" t="s">
        <v>211</v>
      </c>
      <c r="BE242" s="231">
        <f>IF(O242="základní",K242,0)</f>
        <v>0</v>
      </c>
      <c r="BF242" s="231">
        <f>IF(O242="snížená",K242,0)</f>
        <v>0</v>
      </c>
      <c r="BG242" s="231">
        <f>IF(O242="zákl. přenesená",K242,0)</f>
        <v>0</v>
      </c>
      <c r="BH242" s="231">
        <f>IF(O242="sníž. přenesená",K242,0)</f>
        <v>0</v>
      </c>
      <c r="BI242" s="231">
        <f>IF(O242="nulová",K242,0)</f>
        <v>0</v>
      </c>
      <c r="BJ242" s="19" t="s">
        <v>84</v>
      </c>
      <c r="BK242" s="231">
        <f>ROUND(P242*H242,2)</f>
        <v>0</v>
      </c>
      <c r="BL242" s="19" t="s">
        <v>218</v>
      </c>
      <c r="BM242" s="230" t="s">
        <v>4732</v>
      </c>
    </row>
    <row r="243" s="2" customFormat="1">
      <c r="A243" s="40"/>
      <c r="B243" s="41"/>
      <c r="C243" s="42"/>
      <c r="D243" s="232" t="s">
        <v>220</v>
      </c>
      <c r="E243" s="42"/>
      <c r="F243" s="233" t="s">
        <v>4412</v>
      </c>
      <c r="G243" s="42"/>
      <c r="H243" s="42"/>
      <c r="I243" s="234"/>
      <c r="J243" s="234"/>
      <c r="K243" s="42"/>
      <c r="L243" s="42"/>
      <c r="M243" s="46"/>
      <c r="N243" s="235"/>
      <c r="O243" s="236"/>
      <c r="P243" s="86"/>
      <c r="Q243" s="86"/>
      <c r="R243" s="86"/>
      <c r="S243" s="86"/>
      <c r="T243" s="86"/>
      <c r="U243" s="86"/>
      <c r="V243" s="86"/>
      <c r="W243" s="86"/>
      <c r="X243" s="87"/>
      <c r="Y243" s="40"/>
      <c r="Z243" s="40"/>
      <c r="AA243" s="40"/>
      <c r="AB243" s="40"/>
      <c r="AC243" s="40"/>
      <c r="AD243" s="40"/>
      <c r="AE243" s="40"/>
      <c r="AT243" s="19" t="s">
        <v>220</v>
      </c>
      <c r="AU243" s="19" t="s">
        <v>86</v>
      </c>
    </row>
    <row r="244" s="13" customFormat="1">
      <c r="A244" s="13"/>
      <c r="B244" s="237"/>
      <c r="C244" s="238"/>
      <c r="D244" s="232" t="s">
        <v>222</v>
      </c>
      <c r="E244" s="239" t="s">
        <v>22</v>
      </c>
      <c r="F244" s="240" t="s">
        <v>4413</v>
      </c>
      <c r="G244" s="238"/>
      <c r="H244" s="241">
        <v>2.3999999999999999</v>
      </c>
      <c r="I244" s="242"/>
      <c r="J244" s="242"/>
      <c r="K244" s="238"/>
      <c r="L244" s="238"/>
      <c r="M244" s="243"/>
      <c r="N244" s="244"/>
      <c r="O244" s="245"/>
      <c r="P244" s="245"/>
      <c r="Q244" s="245"/>
      <c r="R244" s="245"/>
      <c r="S244" s="245"/>
      <c r="T244" s="245"/>
      <c r="U244" s="245"/>
      <c r="V244" s="245"/>
      <c r="W244" s="245"/>
      <c r="X244" s="246"/>
      <c r="Y244" s="13"/>
      <c r="Z244" s="13"/>
      <c r="AA244" s="13"/>
      <c r="AB244" s="13"/>
      <c r="AC244" s="13"/>
      <c r="AD244" s="13"/>
      <c r="AE244" s="13"/>
      <c r="AT244" s="247" t="s">
        <v>222</v>
      </c>
      <c r="AU244" s="247" t="s">
        <v>86</v>
      </c>
      <c r="AV244" s="13" t="s">
        <v>86</v>
      </c>
      <c r="AW244" s="13" t="s">
        <v>5</v>
      </c>
      <c r="AX244" s="13" t="s">
        <v>77</v>
      </c>
      <c r="AY244" s="247" t="s">
        <v>211</v>
      </c>
    </row>
    <row r="245" s="14" customFormat="1">
      <c r="A245" s="14"/>
      <c r="B245" s="248"/>
      <c r="C245" s="249"/>
      <c r="D245" s="232" t="s">
        <v>222</v>
      </c>
      <c r="E245" s="250" t="s">
        <v>22</v>
      </c>
      <c r="F245" s="251" t="s">
        <v>331</v>
      </c>
      <c r="G245" s="249"/>
      <c r="H245" s="252">
        <v>2.3999999999999999</v>
      </c>
      <c r="I245" s="253"/>
      <c r="J245" s="253"/>
      <c r="K245" s="249"/>
      <c r="L245" s="249"/>
      <c r="M245" s="254"/>
      <c r="N245" s="255"/>
      <c r="O245" s="256"/>
      <c r="P245" s="256"/>
      <c r="Q245" s="256"/>
      <c r="R245" s="256"/>
      <c r="S245" s="256"/>
      <c r="T245" s="256"/>
      <c r="U245" s="256"/>
      <c r="V245" s="256"/>
      <c r="W245" s="256"/>
      <c r="X245" s="257"/>
      <c r="Y245" s="14"/>
      <c r="Z245" s="14"/>
      <c r="AA245" s="14"/>
      <c r="AB245" s="14"/>
      <c r="AC245" s="14"/>
      <c r="AD245" s="14"/>
      <c r="AE245" s="14"/>
      <c r="AT245" s="258" t="s">
        <v>222</v>
      </c>
      <c r="AU245" s="258" t="s">
        <v>86</v>
      </c>
      <c r="AV245" s="14" t="s">
        <v>218</v>
      </c>
      <c r="AW245" s="14" t="s">
        <v>5</v>
      </c>
      <c r="AX245" s="14" t="s">
        <v>84</v>
      </c>
      <c r="AY245" s="258" t="s">
        <v>211</v>
      </c>
    </row>
    <row r="246" s="2" customFormat="1" ht="24.15" customHeight="1">
      <c r="A246" s="40"/>
      <c r="B246" s="41"/>
      <c r="C246" s="218" t="s">
        <v>385</v>
      </c>
      <c r="D246" s="218" t="s">
        <v>213</v>
      </c>
      <c r="E246" s="219" t="s">
        <v>1957</v>
      </c>
      <c r="F246" s="220" t="s">
        <v>1958</v>
      </c>
      <c r="G246" s="221" t="s">
        <v>272</v>
      </c>
      <c r="H246" s="222">
        <v>10</v>
      </c>
      <c r="I246" s="223"/>
      <c r="J246" s="223"/>
      <c r="K246" s="224">
        <f>ROUND(P246*H246,2)</f>
        <v>0</v>
      </c>
      <c r="L246" s="220" t="s">
        <v>217</v>
      </c>
      <c r="M246" s="46"/>
      <c r="N246" s="225" t="s">
        <v>22</v>
      </c>
      <c r="O246" s="226" t="s">
        <v>46</v>
      </c>
      <c r="P246" s="227">
        <f>I246+J246</f>
        <v>0</v>
      </c>
      <c r="Q246" s="227">
        <f>ROUND(I246*H246,2)</f>
        <v>0</v>
      </c>
      <c r="R246" s="227">
        <f>ROUND(J246*H246,2)</f>
        <v>0</v>
      </c>
      <c r="S246" s="86"/>
      <c r="T246" s="228">
        <f>S246*H246</f>
        <v>0</v>
      </c>
      <c r="U246" s="228">
        <v>0</v>
      </c>
      <c r="V246" s="228">
        <f>U246*H246</f>
        <v>0</v>
      </c>
      <c r="W246" s="228">
        <v>0.075999999999999998</v>
      </c>
      <c r="X246" s="229">
        <f>W246*H246</f>
        <v>0.76000000000000001</v>
      </c>
      <c r="Y246" s="40"/>
      <c r="Z246" s="40"/>
      <c r="AA246" s="40"/>
      <c r="AB246" s="40"/>
      <c r="AC246" s="40"/>
      <c r="AD246" s="40"/>
      <c r="AE246" s="40"/>
      <c r="AR246" s="230" t="s">
        <v>218</v>
      </c>
      <c r="AT246" s="230" t="s">
        <v>213</v>
      </c>
      <c r="AU246" s="230" t="s">
        <v>86</v>
      </c>
      <c r="AY246" s="19" t="s">
        <v>211</v>
      </c>
      <c r="BE246" s="231">
        <f>IF(O246="základní",K246,0)</f>
        <v>0</v>
      </c>
      <c r="BF246" s="231">
        <f>IF(O246="snížená",K246,0)</f>
        <v>0</v>
      </c>
      <c r="BG246" s="231">
        <f>IF(O246="zákl. přenesená",K246,0)</f>
        <v>0</v>
      </c>
      <c r="BH246" s="231">
        <f>IF(O246="sníž. přenesená",K246,0)</f>
        <v>0</v>
      </c>
      <c r="BI246" s="231">
        <f>IF(O246="nulová",K246,0)</f>
        <v>0</v>
      </c>
      <c r="BJ246" s="19" t="s">
        <v>84</v>
      </c>
      <c r="BK246" s="231">
        <f>ROUND(P246*H246,2)</f>
        <v>0</v>
      </c>
      <c r="BL246" s="19" t="s">
        <v>218</v>
      </c>
      <c r="BM246" s="230" t="s">
        <v>4733</v>
      </c>
    </row>
    <row r="247" s="2" customFormat="1">
      <c r="A247" s="40"/>
      <c r="B247" s="41"/>
      <c r="C247" s="42"/>
      <c r="D247" s="232" t="s">
        <v>220</v>
      </c>
      <c r="E247" s="42"/>
      <c r="F247" s="233" t="s">
        <v>1960</v>
      </c>
      <c r="G247" s="42"/>
      <c r="H247" s="42"/>
      <c r="I247" s="234"/>
      <c r="J247" s="234"/>
      <c r="K247" s="42"/>
      <c r="L247" s="42"/>
      <c r="M247" s="46"/>
      <c r="N247" s="235"/>
      <c r="O247" s="236"/>
      <c r="P247" s="86"/>
      <c r="Q247" s="86"/>
      <c r="R247" s="86"/>
      <c r="S247" s="86"/>
      <c r="T247" s="86"/>
      <c r="U247" s="86"/>
      <c r="V247" s="86"/>
      <c r="W247" s="86"/>
      <c r="X247" s="87"/>
      <c r="Y247" s="40"/>
      <c r="Z247" s="40"/>
      <c r="AA247" s="40"/>
      <c r="AB247" s="40"/>
      <c r="AC247" s="40"/>
      <c r="AD247" s="40"/>
      <c r="AE247" s="40"/>
      <c r="AT247" s="19" t="s">
        <v>220</v>
      </c>
      <c r="AU247" s="19" t="s">
        <v>86</v>
      </c>
    </row>
    <row r="248" s="13" customFormat="1">
      <c r="A248" s="13"/>
      <c r="B248" s="237"/>
      <c r="C248" s="238"/>
      <c r="D248" s="232" t="s">
        <v>222</v>
      </c>
      <c r="E248" s="239" t="s">
        <v>22</v>
      </c>
      <c r="F248" s="240" t="s">
        <v>4734</v>
      </c>
      <c r="G248" s="238"/>
      <c r="H248" s="241">
        <v>8.1999999999999993</v>
      </c>
      <c r="I248" s="242"/>
      <c r="J248" s="242"/>
      <c r="K248" s="238"/>
      <c r="L248" s="238"/>
      <c r="M248" s="243"/>
      <c r="N248" s="244"/>
      <c r="O248" s="245"/>
      <c r="P248" s="245"/>
      <c r="Q248" s="245"/>
      <c r="R248" s="245"/>
      <c r="S248" s="245"/>
      <c r="T248" s="245"/>
      <c r="U248" s="245"/>
      <c r="V248" s="245"/>
      <c r="W248" s="245"/>
      <c r="X248" s="246"/>
      <c r="Y248" s="13"/>
      <c r="Z248" s="13"/>
      <c r="AA248" s="13"/>
      <c r="AB248" s="13"/>
      <c r="AC248" s="13"/>
      <c r="AD248" s="13"/>
      <c r="AE248" s="13"/>
      <c r="AT248" s="247" t="s">
        <v>222</v>
      </c>
      <c r="AU248" s="247" t="s">
        <v>86</v>
      </c>
      <c r="AV248" s="13" t="s">
        <v>86</v>
      </c>
      <c r="AW248" s="13" t="s">
        <v>5</v>
      </c>
      <c r="AX248" s="13" t="s">
        <v>77</v>
      </c>
      <c r="AY248" s="247" t="s">
        <v>211</v>
      </c>
    </row>
    <row r="249" s="13" customFormat="1">
      <c r="A249" s="13"/>
      <c r="B249" s="237"/>
      <c r="C249" s="238"/>
      <c r="D249" s="232" t="s">
        <v>222</v>
      </c>
      <c r="E249" s="239" t="s">
        <v>22</v>
      </c>
      <c r="F249" s="240" t="s">
        <v>4735</v>
      </c>
      <c r="G249" s="238"/>
      <c r="H249" s="241">
        <v>1.8</v>
      </c>
      <c r="I249" s="242"/>
      <c r="J249" s="242"/>
      <c r="K249" s="238"/>
      <c r="L249" s="238"/>
      <c r="M249" s="243"/>
      <c r="N249" s="244"/>
      <c r="O249" s="245"/>
      <c r="P249" s="245"/>
      <c r="Q249" s="245"/>
      <c r="R249" s="245"/>
      <c r="S249" s="245"/>
      <c r="T249" s="245"/>
      <c r="U249" s="245"/>
      <c r="V249" s="245"/>
      <c r="W249" s="245"/>
      <c r="X249" s="246"/>
      <c r="Y249" s="13"/>
      <c r="Z249" s="13"/>
      <c r="AA249" s="13"/>
      <c r="AB249" s="13"/>
      <c r="AC249" s="13"/>
      <c r="AD249" s="13"/>
      <c r="AE249" s="13"/>
      <c r="AT249" s="247" t="s">
        <v>222</v>
      </c>
      <c r="AU249" s="247" t="s">
        <v>86</v>
      </c>
      <c r="AV249" s="13" t="s">
        <v>86</v>
      </c>
      <c r="AW249" s="13" t="s">
        <v>5</v>
      </c>
      <c r="AX249" s="13" t="s">
        <v>77</v>
      </c>
      <c r="AY249" s="247" t="s">
        <v>211</v>
      </c>
    </row>
    <row r="250" s="14" customFormat="1">
      <c r="A250" s="14"/>
      <c r="B250" s="248"/>
      <c r="C250" s="249"/>
      <c r="D250" s="232" t="s">
        <v>222</v>
      </c>
      <c r="E250" s="250" t="s">
        <v>22</v>
      </c>
      <c r="F250" s="251" t="s">
        <v>331</v>
      </c>
      <c r="G250" s="249"/>
      <c r="H250" s="252">
        <v>10</v>
      </c>
      <c r="I250" s="253"/>
      <c r="J250" s="253"/>
      <c r="K250" s="249"/>
      <c r="L250" s="249"/>
      <c r="M250" s="254"/>
      <c r="N250" s="255"/>
      <c r="O250" s="256"/>
      <c r="P250" s="256"/>
      <c r="Q250" s="256"/>
      <c r="R250" s="256"/>
      <c r="S250" s="256"/>
      <c r="T250" s="256"/>
      <c r="U250" s="256"/>
      <c r="V250" s="256"/>
      <c r="W250" s="256"/>
      <c r="X250" s="257"/>
      <c r="Y250" s="14"/>
      <c r="Z250" s="14"/>
      <c r="AA250" s="14"/>
      <c r="AB250" s="14"/>
      <c r="AC250" s="14"/>
      <c r="AD250" s="14"/>
      <c r="AE250" s="14"/>
      <c r="AT250" s="258" t="s">
        <v>222</v>
      </c>
      <c r="AU250" s="258" t="s">
        <v>86</v>
      </c>
      <c r="AV250" s="14" t="s">
        <v>218</v>
      </c>
      <c r="AW250" s="14" t="s">
        <v>5</v>
      </c>
      <c r="AX250" s="14" t="s">
        <v>84</v>
      </c>
      <c r="AY250" s="258" t="s">
        <v>211</v>
      </c>
    </row>
    <row r="251" s="2" customFormat="1" ht="24.15" customHeight="1">
      <c r="A251" s="40"/>
      <c r="B251" s="41"/>
      <c r="C251" s="218" t="s">
        <v>390</v>
      </c>
      <c r="D251" s="218" t="s">
        <v>213</v>
      </c>
      <c r="E251" s="219" t="s">
        <v>4419</v>
      </c>
      <c r="F251" s="220" t="s">
        <v>4420</v>
      </c>
      <c r="G251" s="221" t="s">
        <v>345</v>
      </c>
      <c r="H251" s="222">
        <v>27.649999999999999</v>
      </c>
      <c r="I251" s="223"/>
      <c r="J251" s="223"/>
      <c r="K251" s="224">
        <f>ROUND(P251*H251,2)</f>
        <v>0</v>
      </c>
      <c r="L251" s="220" t="s">
        <v>217</v>
      </c>
      <c r="M251" s="46"/>
      <c r="N251" s="225" t="s">
        <v>22</v>
      </c>
      <c r="O251" s="226" t="s">
        <v>46</v>
      </c>
      <c r="P251" s="227">
        <f>I251+J251</f>
        <v>0</v>
      </c>
      <c r="Q251" s="227">
        <f>ROUND(I251*H251,2)</f>
        <v>0</v>
      </c>
      <c r="R251" s="227">
        <f>ROUND(J251*H251,2)</f>
        <v>0</v>
      </c>
      <c r="S251" s="86"/>
      <c r="T251" s="228">
        <f>S251*H251</f>
        <v>0</v>
      </c>
      <c r="U251" s="228">
        <v>0</v>
      </c>
      <c r="V251" s="228">
        <f>U251*H251</f>
        <v>0</v>
      </c>
      <c r="W251" s="228">
        <v>0.0080000000000000002</v>
      </c>
      <c r="X251" s="229">
        <f>W251*H251</f>
        <v>0.22119999999999998</v>
      </c>
      <c r="Y251" s="40"/>
      <c r="Z251" s="40"/>
      <c r="AA251" s="40"/>
      <c r="AB251" s="40"/>
      <c r="AC251" s="40"/>
      <c r="AD251" s="40"/>
      <c r="AE251" s="40"/>
      <c r="AR251" s="230" t="s">
        <v>218</v>
      </c>
      <c r="AT251" s="230" t="s">
        <v>213</v>
      </c>
      <c r="AU251" s="230" t="s">
        <v>86</v>
      </c>
      <c r="AY251" s="19" t="s">
        <v>211</v>
      </c>
      <c r="BE251" s="231">
        <f>IF(O251="základní",K251,0)</f>
        <v>0</v>
      </c>
      <c r="BF251" s="231">
        <f>IF(O251="snížená",K251,0)</f>
        <v>0</v>
      </c>
      <c r="BG251" s="231">
        <f>IF(O251="zákl. přenesená",K251,0)</f>
        <v>0</v>
      </c>
      <c r="BH251" s="231">
        <f>IF(O251="sníž. přenesená",K251,0)</f>
        <v>0</v>
      </c>
      <c r="BI251" s="231">
        <f>IF(O251="nulová",K251,0)</f>
        <v>0</v>
      </c>
      <c r="BJ251" s="19" t="s">
        <v>84</v>
      </c>
      <c r="BK251" s="231">
        <f>ROUND(P251*H251,2)</f>
        <v>0</v>
      </c>
      <c r="BL251" s="19" t="s">
        <v>218</v>
      </c>
      <c r="BM251" s="230" t="s">
        <v>4736</v>
      </c>
    </row>
    <row r="252" s="2" customFormat="1">
      <c r="A252" s="40"/>
      <c r="B252" s="41"/>
      <c r="C252" s="42"/>
      <c r="D252" s="232" t="s">
        <v>220</v>
      </c>
      <c r="E252" s="42"/>
      <c r="F252" s="233" t="s">
        <v>4422</v>
      </c>
      <c r="G252" s="42"/>
      <c r="H252" s="42"/>
      <c r="I252" s="234"/>
      <c r="J252" s="234"/>
      <c r="K252" s="42"/>
      <c r="L252" s="42"/>
      <c r="M252" s="46"/>
      <c r="N252" s="235"/>
      <c r="O252" s="236"/>
      <c r="P252" s="86"/>
      <c r="Q252" s="86"/>
      <c r="R252" s="86"/>
      <c r="S252" s="86"/>
      <c r="T252" s="86"/>
      <c r="U252" s="86"/>
      <c r="V252" s="86"/>
      <c r="W252" s="86"/>
      <c r="X252" s="87"/>
      <c r="Y252" s="40"/>
      <c r="Z252" s="40"/>
      <c r="AA252" s="40"/>
      <c r="AB252" s="40"/>
      <c r="AC252" s="40"/>
      <c r="AD252" s="40"/>
      <c r="AE252" s="40"/>
      <c r="AT252" s="19" t="s">
        <v>220</v>
      </c>
      <c r="AU252" s="19" t="s">
        <v>86</v>
      </c>
    </row>
    <row r="253" s="13" customFormat="1">
      <c r="A253" s="13"/>
      <c r="B253" s="237"/>
      <c r="C253" s="238"/>
      <c r="D253" s="232" t="s">
        <v>222</v>
      </c>
      <c r="E253" s="239" t="s">
        <v>22</v>
      </c>
      <c r="F253" s="240" t="s">
        <v>4737</v>
      </c>
      <c r="G253" s="238"/>
      <c r="H253" s="241">
        <v>27.649999999999999</v>
      </c>
      <c r="I253" s="242"/>
      <c r="J253" s="242"/>
      <c r="K253" s="238"/>
      <c r="L253" s="238"/>
      <c r="M253" s="243"/>
      <c r="N253" s="244"/>
      <c r="O253" s="245"/>
      <c r="P253" s="245"/>
      <c r="Q253" s="245"/>
      <c r="R253" s="245"/>
      <c r="S253" s="245"/>
      <c r="T253" s="245"/>
      <c r="U253" s="245"/>
      <c r="V253" s="245"/>
      <c r="W253" s="245"/>
      <c r="X253" s="246"/>
      <c r="Y253" s="13"/>
      <c r="Z253" s="13"/>
      <c r="AA253" s="13"/>
      <c r="AB253" s="13"/>
      <c r="AC253" s="13"/>
      <c r="AD253" s="13"/>
      <c r="AE253" s="13"/>
      <c r="AT253" s="247" t="s">
        <v>222</v>
      </c>
      <c r="AU253" s="247" t="s">
        <v>86</v>
      </c>
      <c r="AV253" s="13" t="s">
        <v>86</v>
      </c>
      <c r="AW253" s="13" t="s">
        <v>5</v>
      </c>
      <c r="AX253" s="13" t="s">
        <v>84</v>
      </c>
      <c r="AY253" s="247" t="s">
        <v>211</v>
      </c>
    </row>
    <row r="254" s="2" customFormat="1" ht="24.15" customHeight="1">
      <c r="A254" s="40"/>
      <c r="B254" s="41"/>
      <c r="C254" s="218" t="s">
        <v>402</v>
      </c>
      <c r="D254" s="218" t="s">
        <v>213</v>
      </c>
      <c r="E254" s="219" t="s">
        <v>4738</v>
      </c>
      <c r="F254" s="220" t="s">
        <v>4739</v>
      </c>
      <c r="G254" s="221" t="s">
        <v>345</v>
      </c>
      <c r="H254" s="222">
        <v>4.4000000000000004</v>
      </c>
      <c r="I254" s="223"/>
      <c r="J254" s="223"/>
      <c r="K254" s="224">
        <f>ROUND(P254*H254,2)</f>
        <v>0</v>
      </c>
      <c r="L254" s="220" t="s">
        <v>217</v>
      </c>
      <c r="M254" s="46"/>
      <c r="N254" s="225" t="s">
        <v>22</v>
      </c>
      <c r="O254" s="226" t="s">
        <v>46</v>
      </c>
      <c r="P254" s="227">
        <f>I254+J254</f>
        <v>0</v>
      </c>
      <c r="Q254" s="227">
        <f>ROUND(I254*H254,2)</f>
        <v>0</v>
      </c>
      <c r="R254" s="227">
        <f>ROUND(J254*H254,2)</f>
        <v>0</v>
      </c>
      <c r="S254" s="86"/>
      <c r="T254" s="228">
        <f>S254*H254</f>
        <v>0</v>
      </c>
      <c r="U254" s="228">
        <v>0</v>
      </c>
      <c r="V254" s="228">
        <f>U254*H254</f>
        <v>0</v>
      </c>
      <c r="W254" s="228">
        <v>0.012</v>
      </c>
      <c r="X254" s="229">
        <f>W254*H254</f>
        <v>0.052800000000000007</v>
      </c>
      <c r="Y254" s="40"/>
      <c r="Z254" s="40"/>
      <c r="AA254" s="40"/>
      <c r="AB254" s="40"/>
      <c r="AC254" s="40"/>
      <c r="AD254" s="40"/>
      <c r="AE254" s="40"/>
      <c r="AR254" s="230" t="s">
        <v>218</v>
      </c>
      <c r="AT254" s="230" t="s">
        <v>213</v>
      </c>
      <c r="AU254" s="230" t="s">
        <v>86</v>
      </c>
      <c r="AY254" s="19" t="s">
        <v>211</v>
      </c>
      <c r="BE254" s="231">
        <f>IF(O254="základní",K254,0)</f>
        <v>0</v>
      </c>
      <c r="BF254" s="231">
        <f>IF(O254="snížená",K254,0)</f>
        <v>0</v>
      </c>
      <c r="BG254" s="231">
        <f>IF(O254="zákl. přenesená",K254,0)</f>
        <v>0</v>
      </c>
      <c r="BH254" s="231">
        <f>IF(O254="sníž. přenesená",K254,0)</f>
        <v>0</v>
      </c>
      <c r="BI254" s="231">
        <f>IF(O254="nulová",K254,0)</f>
        <v>0</v>
      </c>
      <c r="BJ254" s="19" t="s">
        <v>84</v>
      </c>
      <c r="BK254" s="231">
        <f>ROUND(P254*H254,2)</f>
        <v>0</v>
      </c>
      <c r="BL254" s="19" t="s">
        <v>218</v>
      </c>
      <c r="BM254" s="230" t="s">
        <v>4740</v>
      </c>
    </row>
    <row r="255" s="2" customFormat="1">
      <c r="A255" s="40"/>
      <c r="B255" s="41"/>
      <c r="C255" s="42"/>
      <c r="D255" s="232" t="s">
        <v>220</v>
      </c>
      <c r="E255" s="42"/>
      <c r="F255" s="233" t="s">
        <v>4741</v>
      </c>
      <c r="G255" s="42"/>
      <c r="H255" s="42"/>
      <c r="I255" s="234"/>
      <c r="J255" s="234"/>
      <c r="K255" s="42"/>
      <c r="L255" s="42"/>
      <c r="M255" s="46"/>
      <c r="N255" s="235"/>
      <c r="O255" s="236"/>
      <c r="P255" s="86"/>
      <c r="Q255" s="86"/>
      <c r="R255" s="86"/>
      <c r="S255" s="86"/>
      <c r="T255" s="86"/>
      <c r="U255" s="86"/>
      <c r="V255" s="86"/>
      <c r="W255" s="86"/>
      <c r="X255" s="87"/>
      <c r="Y255" s="40"/>
      <c r="Z255" s="40"/>
      <c r="AA255" s="40"/>
      <c r="AB255" s="40"/>
      <c r="AC255" s="40"/>
      <c r="AD255" s="40"/>
      <c r="AE255" s="40"/>
      <c r="AT255" s="19" t="s">
        <v>220</v>
      </c>
      <c r="AU255" s="19" t="s">
        <v>86</v>
      </c>
    </row>
    <row r="256" s="13" customFormat="1">
      <c r="A256" s="13"/>
      <c r="B256" s="237"/>
      <c r="C256" s="238"/>
      <c r="D256" s="232" t="s">
        <v>222</v>
      </c>
      <c r="E256" s="239" t="s">
        <v>22</v>
      </c>
      <c r="F256" s="240" t="s">
        <v>4742</v>
      </c>
      <c r="G256" s="238"/>
      <c r="H256" s="241">
        <v>4.4000000000000004</v>
      </c>
      <c r="I256" s="242"/>
      <c r="J256" s="242"/>
      <c r="K256" s="238"/>
      <c r="L256" s="238"/>
      <c r="M256" s="243"/>
      <c r="N256" s="244"/>
      <c r="O256" s="245"/>
      <c r="P256" s="245"/>
      <c r="Q256" s="245"/>
      <c r="R256" s="245"/>
      <c r="S256" s="245"/>
      <c r="T256" s="245"/>
      <c r="U256" s="245"/>
      <c r="V256" s="245"/>
      <c r="W256" s="245"/>
      <c r="X256" s="246"/>
      <c r="Y256" s="13"/>
      <c r="Z256" s="13"/>
      <c r="AA256" s="13"/>
      <c r="AB256" s="13"/>
      <c r="AC256" s="13"/>
      <c r="AD256" s="13"/>
      <c r="AE256" s="13"/>
      <c r="AT256" s="247" t="s">
        <v>222</v>
      </c>
      <c r="AU256" s="247" t="s">
        <v>86</v>
      </c>
      <c r="AV256" s="13" t="s">
        <v>86</v>
      </c>
      <c r="AW256" s="13" t="s">
        <v>5</v>
      </c>
      <c r="AX256" s="13" t="s">
        <v>84</v>
      </c>
      <c r="AY256" s="247" t="s">
        <v>211</v>
      </c>
    </row>
    <row r="257" s="2" customFormat="1">
      <c r="A257" s="40"/>
      <c r="B257" s="41"/>
      <c r="C257" s="218" t="s">
        <v>407</v>
      </c>
      <c r="D257" s="218" t="s">
        <v>213</v>
      </c>
      <c r="E257" s="219" t="s">
        <v>4426</v>
      </c>
      <c r="F257" s="220" t="s">
        <v>4427</v>
      </c>
      <c r="G257" s="221" t="s">
        <v>272</v>
      </c>
      <c r="H257" s="222">
        <v>31.899999999999999</v>
      </c>
      <c r="I257" s="223"/>
      <c r="J257" s="223"/>
      <c r="K257" s="224">
        <f>ROUND(P257*H257,2)</f>
        <v>0</v>
      </c>
      <c r="L257" s="220" t="s">
        <v>217</v>
      </c>
      <c r="M257" s="46"/>
      <c r="N257" s="225" t="s">
        <v>22</v>
      </c>
      <c r="O257" s="226" t="s">
        <v>46</v>
      </c>
      <c r="P257" s="227">
        <f>I257+J257</f>
        <v>0</v>
      </c>
      <c r="Q257" s="227">
        <f>ROUND(I257*H257,2)</f>
        <v>0</v>
      </c>
      <c r="R257" s="227">
        <f>ROUND(J257*H257,2)</f>
        <v>0</v>
      </c>
      <c r="S257" s="86"/>
      <c r="T257" s="228">
        <f>S257*H257</f>
        <v>0</v>
      </c>
      <c r="U257" s="228">
        <v>0</v>
      </c>
      <c r="V257" s="228">
        <f>U257*H257</f>
        <v>0</v>
      </c>
      <c r="W257" s="228">
        <v>0.050000000000000003</v>
      </c>
      <c r="X257" s="229">
        <f>W257*H257</f>
        <v>1.595</v>
      </c>
      <c r="Y257" s="40"/>
      <c r="Z257" s="40"/>
      <c r="AA257" s="40"/>
      <c r="AB257" s="40"/>
      <c r="AC257" s="40"/>
      <c r="AD257" s="40"/>
      <c r="AE257" s="40"/>
      <c r="AR257" s="230" t="s">
        <v>218</v>
      </c>
      <c r="AT257" s="230" t="s">
        <v>213</v>
      </c>
      <c r="AU257" s="230" t="s">
        <v>86</v>
      </c>
      <c r="AY257" s="19" t="s">
        <v>211</v>
      </c>
      <c r="BE257" s="231">
        <f>IF(O257="základní",K257,0)</f>
        <v>0</v>
      </c>
      <c r="BF257" s="231">
        <f>IF(O257="snížená",K257,0)</f>
        <v>0</v>
      </c>
      <c r="BG257" s="231">
        <f>IF(O257="zákl. přenesená",K257,0)</f>
        <v>0</v>
      </c>
      <c r="BH257" s="231">
        <f>IF(O257="sníž. přenesená",K257,0)</f>
        <v>0</v>
      </c>
      <c r="BI257" s="231">
        <f>IF(O257="nulová",K257,0)</f>
        <v>0</v>
      </c>
      <c r="BJ257" s="19" t="s">
        <v>84</v>
      </c>
      <c r="BK257" s="231">
        <f>ROUND(P257*H257,2)</f>
        <v>0</v>
      </c>
      <c r="BL257" s="19" t="s">
        <v>218</v>
      </c>
      <c r="BM257" s="230" t="s">
        <v>4743</v>
      </c>
    </row>
    <row r="258" s="2" customFormat="1">
      <c r="A258" s="40"/>
      <c r="B258" s="41"/>
      <c r="C258" s="42"/>
      <c r="D258" s="232" t="s">
        <v>220</v>
      </c>
      <c r="E258" s="42"/>
      <c r="F258" s="233" t="s">
        <v>4429</v>
      </c>
      <c r="G258" s="42"/>
      <c r="H258" s="42"/>
      <c r="I258" s="234"/>
      <c r="J258" s="234"/>
      <c r="K258" s="42"/>
      <c r="L258" s="42"/>
      <c r="M258" s="46"/>
      <c r="N258" s="235"/>
      <c r="O258" s="236"/>
      <c r="P258" s="86"/>
      <c r="Q258" s="86"/>
      <c r="R258" s="86"/>
      <c r="S258" s="86"/>
      <c r="T258" s="86"/>
      <c r="U258" s="86"/>
      <c r="V258" s="86"/>
      <c r="W258" s="86"/>
      <c r="X258" s="87"/>
      <c r="Y258" s="40"/>
      <c r="Z258" s="40"/>
      <c r="AA258" s="40"/>
      <c r="AB258" s="40"/>
      <c r="AC258" s="40"/>
      <c r="AD258" s="40"/>
      <c r="AE258" s="40"/>
      <c r="AT258" s="19" t="s">
        <v>220</v>
      </c>
      <c r="AU258" s="19" t="s">
        <v>86</v>
      </c>
    </row>
    <row r="259" s="13" customFormat="1">
      <c r="A259" s="13"/>
      <c r="B259" s="237"/>
      <c r="C259" s="238"/>
      <c r="D259" s="232" t="s">
        <v>222</v>
      </c>
      <c r="E259" s="239" t="s">
        <v>22</v>
      </c>
      <c r="F259" s="240" t="s">
        <v>4744</v>
      </c>
      <c r="G259" s="238"/>
      <c r="H259" s="241">
        <v>31.899999999999999</v>
      </c>
      <c r="I259" s="242"/>
      <c r="J259" s="242"/>
      <c r="K259" s="238"/>
      <c r="L259" s="238"/>
      <c r="M259" s="243"/>
      <c r="N259" s="244"/>
      <c r="O259" s="245"/>
      <c r="P259" s="245"/>
      <c r="Q259" s="245"/>
      <c r="R259" s="245"/>
      <c r="S259" s="245"/>
      <c r="T259" s="245"/>
      <c r="U259" s="245"/>
      <c r="V259" s="245"/>
      <c r="W259" s="245"/>
      <c r="X259" s="246"/>
      <c r="Y259" s="13"/>
      <c r="Z259" s="13"/>
      <c r="AA259" s="13"/>
      <c r="AB259" s="13"/>
      <c r="AC259" s="13"/>
      <c r="AD259" s="13"/>
      <c r="AE259" s="13"/>
      <c r="AT259" s="247" t="s">
        <v>222</v>
      </c>
      <c r="AU259" s="247" t="s">
        <v>86</v>
      </c>
      <c r="AV259" s="13" t="s">
        <v>86</v>
      </c>
      <c r="AW259" s="13" t="s">
        <v>5</v>
      </c>
      <c r="AX259" s="13" t="s">
        <v>84</v>
      </c>
      <c r="AY259" s="247" t="s">
        <v>211</v>
      </c>
    </row>
    <row r="260" s="2" customFormat="1">
      <c r="A260" s="40"/>
      <c r="B260" s="41"/>
      <c r="C260" s="218" t="s">
        <v>413</v>
      </c>
      <c r="D260" s="218" t="s">
        <v>213</v>
      </c>
      <c r="E260" s="219" t="s">
        <v>1997</v>
      </c>
      <c r="F260" s="220" t="s">
        <v>1998</v>
      </c>
      <c r="G260" s="221" t="s">
        <v>272</v>
      </c>
      <c r="H260" s="222">
        <v>135.352</v>
      </c>
      <c r="I260" s="223"/>
      <c r="J260" s="223"/>
      <c r="K260" s="224">
        <f>ROUND(P260*H260,2)</f>
        <v>0</v>
      </c>
      <c r="L260" s="220" t="s">
        <v>217</v>
      </c>
      <c r="M260" s="46"/>
      <c r="N260" s="225" t="s">
        <v>22</v>
      </c>
      <c r="O260" s="226" t="s">
        <v>46</v>
      </c>
      <c r="P260" s="227">
        <f>I260+J260</f>
        <v>0</v>
      </c>
      <c r="Q260" s="227">
        <f>ROUND(I260*H260,2)</f>
        <v>0</v>
      </c>
      <c r="R260" s="227">
        <f>ROUND(J260*H260,2)</f>
        <v>0</v>
      </c>
      <c r="S260" s="86"/>
      <c r="T260" s="228">
        <f>S260*H260</f>
        <v>0</v>
      </c>
      <c r="U260" s="228">
        <v>0</v>
      </c>
      <c r="V260" s="228">
        <f>U260*H260</f>
        <v>0</v>
      </c>
      <c r="W260" s="228">
        <v>0.045999999999999999</v>
      </c>
      <c r="X260" s="229">
        <f>W260*H260</f>
        <v>6.2261920000000002</v>
      </c>
      <c r="Y260" s="40"/>
      <c r="Z260" s="40"/>
      <c r="AA260" s="40"/>
      <c r="AB260" s="40"/>
      <c r="AC260" s="40"/>
      <c r="AD260" s="40"/>
      <c r="AE260" s="40"/>
      <c r="AR260" s="230" t="s">
        <v>218</v>
      </c>
      <c r="AT260" s="230" t="s">
        <v>213</v>
      </c>
      <c r="AU260" s="230" t="s">
        <v>86</v>
      </c>
      <c r="AY260" s="19" t="s">
        <v>211</v>
      </c>
      <c r="BE260" s="231">
        <f>IF(O260="základní",K260,0)</f>
        <v>0</v>
      </c>
      <c r="BF260" s="231">
        <f>IF(O260="snížená",K260,0)</f>
        <v>0</v>
      </c>
      <c r="BG260" s="231">
        <f>IF(O260="zákl. přenesená",K260,0)</f>
        <v>0</v>
      </c>
      <c r="BH260" s="231">
        <f>IF(O260="sníž. přenesená",K260,0)</f>
        <v>0</v>
      </c>
      <c r="BI260" s="231">
        <f>IF(O260="nulová",K260,0)</f>
        <v>0</v>
      </c>
      <c r="BJ260" s="19" t="s">
        <v>84</v>
      </c>
      <c r="BK260" s="231">
        <f>ROUND(P260*H260,2)</f>
        <v>0</v>
      </c>
      <c r="BL260" s="19" t="s">
        <v>218</v>
      </c>
      <c r="BM260" s="230" t="s">
        <v>4745</v>
      </c>
    </row>
    <row r="261" s="2" customFormat="1">
      <c r="A261" s="40"/>
      <c r="B261" s="41"/>
      <c r="C261" s="42"/>
      <c r="D261" s="232" t="s">
        <v>220</v>
      </c>
      <c r="E261" s="42"/>
      <c r="F261" s="233" t="s">
        <v>2000</v>
      </c>
      <c r="G261" s="42"/>
      <c r="H261" s="42"/>
      <c r="I261" s="234"/>
      <c r="J261" s="234"/>
      <c r="K261" s="42"/>
      <c r="L261" s="42"/>
      <c r="M261" s="46"/>
      <c r="N261" s="235"/>
      <c r="O261" s="236"/>
      <c r="P261" s="86"/>
      <c r="Q261" s="86"/>
      <c r="R261" s="86"/>
      <c r="S261" s="86"/>
      <c r="T261" s="86"/>
      <c r="U261" s="86"/>
      <c r="V261" s="86"/>
      <c r="W261" s="86"/>
      <c r="X261" s="87"/>
      <c r="Y261" s="40"/>
      <c r="Z261" s="40"/>
      <c r="AA261" s="40"/>
      <c r="AB261" s="40"/>
      <c r="AC261" s="40"/>
      <c r="AD261" s="40"/>
      <c r="AE261" s="40"/>
      <c r="AT261" s="19" t="s">
        <v>220</v>
      </c>
      <c r="AU261" s="19" t="s">
        <v>86</v>
      </c>
    </row>
    <row r="262" s="13" customFormat="1">
      <c r="A262" s="13"/>
      <c r="B262" s="237"/>
      <c r="C262" s="238"/>
      <c r="D262" s="232" t="s">
        <v>222</v>
      </c>
      <c r="E262" s="239" t="s">
        <v>22</v>
      </c>
      <c r="F262" s="240" t="s">
        <v>4746</v>
      </c>
      <c r="G262" s="238"/>
      <c r="H262" s="241">
        <v>62.529000000000003</v>
      </c>
      <c r="I262" s="242"/>
      <c r="J262" s="242"/>
      <c r="K262" s="238"/>
      <c r="L262" s="238"/>
      <c r="M262" s="243"/>
      <c r="N262" s="244"/>
      <c r="O262" s="245"/>
      <c r="P262" s="245"/>
      <c r="Q262" s="245"/>
      <c r="R262" s="245"/>
      <c r="S262" s="245"/>
      <c r="T262" s="245"/>
      <c r="U262" s="245"/>
      <c r="V262" s="245"/>
      <c r="W262" s="245"/>
      <c r="X262" s="246"/>
      <c r="Y262" s="13"/>
      <c r="Z262" s="13"/>
      <c r="AA262" s="13"/>
      <c r="AB262" s="13"/>
      <c r="AC262" s="13"/>
      <c r="AD262" s="13"/>
      <c r="AE262" s="13"/>
      <c r="AT262" s="247" t="s">
        <v>222</v>
      </c>
      <c r="AU262" s="247" t="s">
        <v>86</v>
      </c>
      <c r="AV262" s="13" t="s">
        <v>86</v>
      </c>
      <c r="AW262" s="13" t="s">
        <v>5</v>
      </c>
      <c r="AX262" s="13" t="s">
        <v>77</v>
      </c>
      <c r="AY262" s="247" t="s">
        <v>211</v>
      </c>
    </row>
    <row r="263" s="13" customFormat="1">
      <c r="A263" s="13"/>
      <c r="B263" s="237"/>
      <c r="C263" s="238"/>
      <c r="D263" s="232" t="s">
        <v>222</v>
      </c>
      <c r="E263" s="239" t="s">
        <v>22</v>
      </c>
      <c r="F263" s="240" t="s">
        <v>4747</v>
      </c>
      <c r="G263" s="238"/>
      <c r="H263" s="241">
        <v>-1.581</v>
      </c>
      <c r="I263" s="242"/>
      <c r="J263" s="242"/>
      <c r="K263" s="238"/>
      <c r="L263" s="238"/>
      <c r="M263" s="243"/>
      <c r="N263" s="244"/>
      <c r="O263" s="245"/>
      <c r="P263" s="245"/>
      <c r="Q263" s="245"/>
      <c r="R263" s="245"/>
      <c r="S263" s="245"/>
      <c r="T263" s="245"/>
      <c r="U263" s="245"/>
      <c r="V263" s="245"/>
      <c r="W263" s="245"/>
      <c r="X263" s="246"/>
      <c r="Y263" s="13"/>
      <c r="Z263" s="13"/>
      <c r="AA263" s="13"/>
      <c r="AB263" s="13"/>
      <c r="AC263" s="13"/>
      <c r="AD263" s="13"/>
      <c r="AE263" s="13"/>
      <c r="AT263" s="247" t="s">
        <v>222</v>
      </c>
      <c r="AU263" s="247" t="s">
        <v>86</v>
      </c>
      <c r="AV263" s="13" t="s">
        <v>86</v>
      </c>
      <c r="AW263" s="13" t="s">
        <v>5</v>
      </c>
      <c r="AX263" s="13" t="s">
        <v>77</v>
      </c>
      <c r="AY263" s="247" t="s">
        <v>211</v>
      </c>
    </row>
    <row r="264" s="13" customFormat="1">
      <c r="A264" s="13"/>
      <c r="B264" s="237"/>
      <c r="C264" s="238"/>
      <c r="D264" s="232" t="s">
        <v>222</v>
      </c>
      <c r="E264" s="239" t="s">
        <v>22</v>
      </c>
      <c r="F264" s="240" t="s">
        <v>1778</v>
      </c>
      <c r="G264" s="238"/>
      <c r="H264" s="241">
        <v>-1.8</v>
      </c>
      <c r="I264" s="242"/>
      <c r="J264" s="242"/>
      <c r="K264" s="238"/>
      <c r="L264" s="238"/>
      <c r="M264" s="243"/>
      <c r="N264" s="244"/>
      <c r="O264" s="245"/>
      <c r="P264" s="245"/>
      <c r="Q264" s="245"/>
      <c r="R264" s="245"/>
      <c r="S264" s="245"/>
      <c r="T264" s="245"/>
      <c r="U264" s="245"/>
      <c r="V264" s="245"/>
      <c r="W264" s="245"/>
      <c r="X264" s="246"/>
      <c r="Y264" s="13"/>
      <c r="Z264" s="13"/>
      <c r="AA264" s="13"/>
      <c r="AB264" s="13"/>
      <c r="AC264" s="13"/>
      <c r="AD264" s="13"/>
      <c r="AE264" s="13"/>
      <c r="AT264" s="247" t="s">
        <v>222</v>
      </c>
      <c r="AU264" s="247" t="s">
        <v>86</v>
      </c>
      <c r="AV264" s="13" t="s">
        <v>86</v>
      </c>
      <c r="AW264" s="13" t="s">
        <v>5</v>
      </c>
      <c r="AX264" s="13" t="s">
        <v>77</v>
      </c>
      <c r="AY264" s="247" t="s">
        <v>211</v>
      </c>
    </row>
    <row r="265" s="13" customFormat="1">
      <c r="A265" s="13"/>
      <c r="B265" s="237"/>
      <c r="C265" s="238"/>
      <c r="D265" s="232" t="s">
        <v>222</v>
      </c>
      <c r="E265" s="239" t="s">
        <v>22</v>
      </c>
      <c r="F265" s="240" t="s">
        <v>4676</v>
      </c>
      <c r="G265" s="238"/>
      <c r="H265" s="241">
        <v>54.667999999999999</v>
      </c>
      <c r="I265" s="242"/>
      <c r="J265" s="242"/>
      <c r="K265" s="238"/>
      <c r="L265" s="238"/>
      <c r="M265" s="243"/>
      <c r="N265" s="244"/>
      <c r="O265" s="245"/>
      <c r="P265" s="245"/>
      <c r="Q265" s="245"/>
      <c r="R265" s="245"/>
      <c r="S265" s="245"/>
      <c r="T265" s="245"/>
      <c r="U265" s="245"/>
      <c r="V265" s="245"/>
      <c r="W265" s="245"/>
      <c r="X265" s="246"/>
      <c r="Y265" s="13"/>
      <c r="Z265" s="13"/>
      <c r="AA265" s="13"/>
      <c r="AB265" s="13"/>
      <c r="AC265" s="13"/>
      <c r="AD265" s="13"/>
      <c r="AE265" s="13"/>
      <c r="AT265" s="247" t="s">
        <v>222</v>
      </c>
      <c r="AU265" s="247" t="s">
        <v>86</v>
      </c>
      <c r="AV265" s="13" t="s">
        <v>86</v>
      </c>
      <c r="AW265" s="13" t="s">
        <v>5</v>
      </c>
      <c r="AX265" s="13" t="s">
        <v>77</v>
      </c>
      <c r="AY265" s="247" t="s">
        <v>211</v>
      </c>
    </row>
    <row r="266" s="13" customFormat="1">
      <c r="A266" s="13"/>
      <c r="B266" s="237"/>
      <c r="C266" s="238"/>
      <c r="D266" s="232" t="s">
        <v>222</v>
      </c>
      <c r="E266" s="239" t="s">
        <v>22</v>
      </c>
      <c r="F266" s="240" t="s">
        <v>4680</v>
      </c>
      <c r="G266" s="238"/>
      <c r="H266" s="241">
        <v>-2.52</v>
      </c>
      <c r="I266" s="242"/>
      <c r="J266" s="242"/>
      <c r="K266" s="238"/>
      <c r="L266" s="238"/>
      <c r="M266" s="243"/>
      <c r="N266" s="244"/>
      <c r="O266" s="245"/>
      <c r="P266" s="245"/>
      <c r="Q266" s="245"/>
      <c r="R266" s="245"/>
      <c r="S266" s="245"/>
      <c r="T266" s="245"/>
      <c r="U266" s="245"/>
      <c r="V266" s="245"/>
      <c r="W266" s="245"/>
      <c r="X266" s="246"/>
      <c r="Y266" s="13"/>
      <c r="Z266" s="13"/>
      <c r="AA266" s="13"/>
      <c r="AB266" s="13"/>
      <c r="AC266" s="13"/>
      <c r="AD266" s="13"/>
      <c r="AE266" s="13"/>
      <c r="AT266" s="247" t="s">
        <v>222</v>
      </c>
      <c r="AU266" s="247" t="s">
        <v>86</v>
      </c>
      <c r="AV266" s="13" t="s">
        <v>86</v>
      </c>
      <c r="AW266" s="13" t="s">
        <v>5</v>
      </c>
      <c r="AX266" s="13" t="s">
        <v>77</v>
      </c>
      <c r="AY266" s="247" t="s">
        <v>211</v>
      </c>
    </row>
    <row r="267" s="13" customFormat="1">
      <c r="A267" s="13"/>
      <c r="B267" s="237"/>
      <c r="C267" s="238"/>
      <c r="D267" s="232" t="s">
        <v>222</v>
      </c>
      <c r="E267" s="239" t="s">
        <v>22</v>
      </c>
      <c r="F267" s="240" t="s">
        <v>4748</v>
      </c>
      <c r="G267" s="238"/>
      <c r="H267" s="241">
        <v>24.056000000000001</v>
      </c>
      <c r="I267" s="242"/>
      <c r="J267" s="242"/>
      <c r="K267" s="238"/>
      <c r="L267" s="238"/>
      <c r="M267" s="243"/>
      <c r="N267" s="244"/>
      <c r="O267" s="245"/>
      <c r="P267" s="245"/>
      <c r="Q267" s="245"/>
      <c r="R267" s="245"/>
      <c r="S267" s="245"/>
      <c r="T267" s="245"/>
      <c r="U267" s="245"/>
      <c r="V267" s="245"/>
      <c r="W267" s="245"/>
      <c r="X267" s="246"/>
      <c r="Y267" s="13"/>
      <c r="Z267" s="13"/>
      <c r="AA267" s="13"/>
      <c r="AB267" s="13"/>
      <c r="AC267" s="13"/>
      <c r="AD267" s="13"/>
      <c r="AE267" s="13"/>
      <c r="AT267" s="247" t="s">
        <v>222</v>
      </c>
      <c r="AU267" s="247" t="s">
        <v>86</v>
      </c>
      <c r="AV267" s="13" t="s">
        <v>86</v>
      </c>
      <c r="AW267" s="13" t="s">
        <v>5</v>
      </c>
      <c r="AX267" s="13" t="s">
        <v>77</v>
      </c>
      <c r="AY267" s="247" t="s">
        <v>211</v>
      </c>
    </row>
    <row r="268" s="14" customFormat="1">
      <c r="A268" s="14"/>
      <c r="B268" s="248"/>
      <c r="C268" s="249"/>
      <c r="D268" s="232" t="s">
        <v>222</v>
      </c>
      <c r="E268" s="250" t="s">
        <v>22</v>
      </c>
      <c r="F268" s="251" t="s">
        <v>4121</v>
      </c>
      <c r="G268" s="249"/>
      <c r="H268" s="252">
        <v>135.352</v>
      </c>
      <c r="I268" s="253"/>
      <c r="J268" s="253"/>
      <c r="K268" s="249"/>
      <c r="L268" s="249"/>
      <c r="M268" s="254"/>
      <c r="N268" s="255"/>
      <c r="O268" s="256"/>
      <c r="P268" s="256"/>
      <c r="Q268" s="256"/>
      <c r="R268" s="256"/>
      <c r="S268" s="256"/>
      <c r="T268" s="256"/>
      <c r="U268" s="256"/>
      <c r="V268" s="256"/>
      <c r="W268" s="256"/>
      <c r="X268" s="257"/>
      <c r="Y268" s="14"/>
      <c r="Z268" s="14"/>
      <c r="AA268" s="14"/>
      <c r="AB268" s="14"/>
      <c r="AC268" s="14"/>
      <c r="AD268" s="14"/>
      <c r="AE268" s="14"/>
      <c r="AT268" s="258" t="s">
        <v>222</v>
      </c>
      <c r="AU268" s="258" t="s">
        <v>86</v>
      </c>
      <c r="AV268" s="14" t="s">
        <v>218</v>
      </c>
      <c r="AW268" s="14" t="s">
        <v>5</v>
      </c>
      <c r="AX268" s="14" t="s">
        <v>84</v>
      </c>
      <c r="AY268" s="258" t="s">
        <v>211</v>
      </c>
    </row>
    <row r="269" s="2" customFormat="1" ht="24.15" customHeight="1">
      <c r="A269" s="40"/>
      <c r="B269" s="41"/>
      <c r="C269" s="218" t="s">
        <v>418</v>
      </c>
      <c r="D269" s="218" t="s">
        <v>213</v>
      </c>
      <c r="E269" s="219" t="s">
        <v>2001</v>
      </c>
      <c r="F269" s="220" t="s">
        <v>2002</v>
      </c>
      <c r="G269" s="221" t="s">
        <v>272</v>
      </c>
      <c r="H269" s="222">
        <v>73.227000000000004</v>
      </c>
      <c r="I269" s="223"/>
      <c r="J269" s="223"/>
      <c r="K269" s="224">
        <f>ROUND(P269*H269,2)</f>
        <v>0</v>
      </c>
      <c r="L269" s="220" t="s">
        <v>217</v>
      </c>
      <c r="M269" s="46"/>
      <c r="N269" s="225" t="s">
        <v>22</v>
      </c>
      <c r="O269" s="226" t="s">
        <v>46</v>
      </c>
      <c r="P269" s="227">
        <f>I269+J269</f>
        <v>0</v>
      </c>
      <c r="Q269" s="227">
        <f>ROUND(I269*H269,2)</f>
        <v>0</v>
      </c>
      <c r="R269" s="227">
        <f>ROUND(J269*H269,2)</f>
        <v>0</v>
      </c>
      <c r="S269" s="86"/>
      <c r="T269" s="228">
        <f>S269*H269</f>
        <v>0</v>
      </c>
      <c r="U269" s="228">
        <v>0</v>
      </c>
      <c r="V269" s="228">
        <f>U269*H269</f>
        <v>0</v>
      </c>
      <c r="W269" s="228">
        <v>0.068000000000000005</v>
      </c>
      <c r="X269" s="229">
        <f>W269*H269</f>
        <v>4.9794360000000006</v>
      </c>
      <c r="Y269" s="40"/>
      <c r="Z269" s="40"/>
      <c r="AA269" s="40"/>
      <c r="AB269" s="40"/>
      <c r="AC269" s="40"/>
      <c r="AD269" s="40"/>
      <c r="AE269" s="40"/>
      <c r="AR269" s="230" t="s">
        <v>218</v>
      </c>
      <c r="AT269" s="230" t="s">
        <v>213</v>
      </c>
      <c r="AU269" s="230" t="s">
        <v>86</v>
      </c>
      <c r="AY269" s="19" t="s">
        <v>211</v>
      </c>
      <c r="BE269" s="231">
        <f>IF(O269="základní",K269,0)</f>
        <v>0</v>
      </c>
      <c r="BF269" s="231">
        <f>IF(O269="snížená",K269,0)</f>
        <v>0</v>
      </c>
      <c r="BG269" s="231">
        <f>IF(O269="zákl. přenesená",K269,0)</f>
        <v>0</v>
      </c>
      <c r="BH269" s="231">
        <f>IF(O269="sníž. přenesená",K269,0)</f>
        <v>0</v>
      </c>
      <c r="BI269" s="231">
        <f>IF(O269="nulová",K269,0)</f>
        <v>0</v>
      </c>
      <c r="BJ269" s="19" t="s">
        <v>84</v>
      </c>
      <c r="BK269" s="231">
        <f>ROUND(P269*H269,2)</f>
        <v>0</v>
      </c>
      <c r="BL269" s="19" t="s">
        <v>218</v>
      </c>
      <c r="BM269" s="230" t="s">
        <v>4749</v>
      </c>
    </row>
    <row r="270" s="2" customFormat="1">
      <c r="A270" s="40"/>
      <c r="B270" s="41"/>
      <c r="C270" s="42"/>
      <c r="D270" s="232" t="s">
        <v>220</v>
      </c>
      <c r="E270" s="42"/>
      <c r="F270" s="233" t="s">
        <v>2004</v>
      </c>
      <c r="G270" s="42"/>
      <c r="H270" s="42"/>
      <c r="I270" s="234"/>
      <c r="J270" s="234"/>
      <c r="K270" s="42"/>
      <c r="L270" s="42"/>
      <c r="M270" s="46"/>
      <c r="N270" s="235"/>
      <c r="O270" s="236"/>
      <c r="P270" s="86"/>
      <c r="Q270" s="86"/>
      <c r="R270" s="86"/>
      <c r="S270" s="86"/>
      <c r="T270" s="86"/>
      <c r="U270" s="86"/>
      <c r="V270" s="86"/>
      <c r="W270" s="86"/>
      <c r="X270" s="87"/>
      <c r="Y270" s="40"/>
      <c r="Z270" s="40"/>
      <c r="AA270" s="40"/>
      <c r="AB270" s="40"/>
      <c r="AC270" s="40"/>
      <c r="AD270" s="40"/>
      <c r="AE270" s="40"/>
      <c r="AT270" s="19" t="s">
        <v>220</v>
      </c>
      <c r="AU270" s="19" t="s">
        <v>86</v>
      </c>
    </row>
    <row r="271" s="13" customFormat="1">
      <c r="A271" s="13"/>
      <c r="B271" s="237"/>
      <c r="C271" s="238"/>
      <c r="D271" s="232" t="s">
        <v>222</v>
      </c>
      <c r="E271" s="239" t="s">
        <v>22</v>
      </c>
      <c r="F271" s="240" t="s">
        <v>4750</v>
      </c>
      <c r="G271" s="238"/>
      <c r="H271" s="241">
        <v>18.315000000000001</v>
      </c>
      <c r="I271" s="242"/>
      <c r="J271" s="242"/>
      <c r="K271" s="238"/>
      <c r="L271" s="238"/>
      <c r="M271" s="243"/>
      <c r="N271" s="244"/>
      <c r="O271" s="245"/>
      <c r="P271" s="245"/>
      <c r="Q271" s="245"/>
      <c r="R271" s="245"/>
      <c r="S271" s="245"/>
      <c r="T271" s="245"/>
      <c r="U271" s="245"/>
      <c r="V271" s="245"/>
      <c r="W271" s="245"/>
      <c r="X271" s="246"/>
      <c r="Y271" s="13"/>
      <c r="Z271" s="13"/>
      <c r="AA271" s="13"/>
      <c r="AB271" s="13"/>
      <c r="AC271" s="13"/>
      <c r="AD271" s="13"/>
      <c r="AE271" s="13"/>
      <c r="AT271" s="247" t="s">
        <v>222</v>
      </c>
      <c r="AU271" s="247" t="s">
        <v>86</v>
      </c>
      <c r="AV271" s="13" t="s">
        <v>86</v>
      </c>
      <c r="AW271" s="13" t="s">
        <v>5</v>
      </c>
      <c r="AX271" s="13" t="s">
        <v>77</v>
      </c>
      <c r="AY271" s="247" t="s">
        <v>211</v>
      </c>
    </row>
    <row r="272" s="13" customFormat="1">
      <c r="A272" s="13"/>
      <c r="B272" s="237"/>
      <c r="C272" s="238"/>
      <c r="D272" s="232" t="s">
        <v>222</v>
      </c>
      <c r="E272" s="239" t="s">
        <v>22</v>
      </c>
      <c r="F272" s="240" t="s">
        <v>4751</v>
      </c>
      <c r="G272" s="238"/>
      <c r="H272" s="241">
        <v>7.0949999999999998</v>
      </c>
      <c r="I272" s="242"/>
      <c r="J272" s="242"/>
      <c r="K272" s="238"/>
      <c r="L272" s="238"/>
      <c r="M272" s="243"/>
      <c r="N272" s="244"/>
      <c r="O272" s="245"/>
      <c r="P272" s="245"/>
      <c r="Q272" s="245"/>
      <c r="R272" s="245"/>
      <c r="S272" s="245"/>
      <c r="T272" s="245"/>
      <c r="U272" s="245"/>
      <c r="V272" s="245"/>
      <c r="W272" s="245"/>
      <c r="X272" s="246"/>
      <c r="Y272" s="13"/>
      <c r="Z272" s="13"/>
      <c r="AA272" s="13"/>
      <c r="AB272" s="13"/>
      <c r="AC272" s="13"/>
      <c r="AD272" s="13"/>
      <c r="AE272" s="13"/>
      <c r="AT272" s="247" t="s">
        <v>222</v>
      </c>
      <c r="AU272" s="247" t="s">
        <v>86</v>
      </c>
      <c r="AV272" s="13" t="s">
        <v>86</v>
      </c>
      <c r="AW272" s="13" t="s">
        <v>5</v>
      </c>
      <c r="AX272" s="13" t="s">
        <v>77</v>
      </c>
      <c r="AY272" s="247" t="s">
        <v>211</v>
      </c>
    </row>
    <row r="273" s="13" customFormat="1">
      <c r="A273" s="13"/>
      <c r="B273" s="237"/>
      <c r="C273" s="238"/>
      <c r="D273" s="232" t="s">
        <v>222</v>
      </c>
      <c r="E273" s="239" t="s">
        <v>22</v>
      </c>
      <c r="F273" s="240" t="s">
        <v>4752</v>
      </c>
      <c r="G273" s="238"/>
      <c r="H273" s="241">
        <v>16.103999999999999</v>
      </c>
      <c r="I273" s="242"/>
      <c r="J273" s="242"/>
      <c r="K273" s="238"/>
      <c r="L273" s="238"/>
      <c r="M273" s="243"/>
      <c r="N273" s="244"/>
      <c r="O273" s="245"/>
      <c r="P273" s="245"/>
      <c r="Q273" s="245"/>
      <c r="R273" s="245"/>
      <c r="S273" s="245"/>
      <c r="T273" s="245"/>
      <c r="U273" s="245"/>
      <c r="V273" s="245"/>
      <c r="W273" s="245"/>
      <c r="X273" s="246"/>
      <c r="Y273" s="13"/>
      <c r="Z273" s="13"/>
      <c r="AA273" s="13"/>
      <c r="AB273" s="13"/>
      <c r="AC273" s="13"/>
      <c r="AD273" s="13"/>
      <c r="AE273" s="13"/>
      <c r="AT273" s="247" t="s">
        <v>222</v>
      </c>
      <c r="AU273" s="247" t="s">
        <v>86</v>
      </c>
      <c r="AV273" s="13" t="s">
        <v>86</v>
      </c>
      <c r="AW273" s="13" t="s">
        <v>5</v>
      </c>
      <c r="AX273" s="13" t="s">
        <v>77</v>
      </c>
      <c r="AY273" s="247" t="s">
        <v>211</v>
      </c>
    </row>
    <row r="274" s="13" customFormat="1">
      <c r="A274" s="13"/>
      <c r="B274" s="237"/>
      <c r="C274" s="238"/>
      <c r="D274" s="232" t="s">
        <v>222</v>
      </c>
      <c r="E274" s="239" t="s">
        <v>22</v>
      </c>
      <c r="F274" s="240" t="s">
        <v>4436</v>
      </c>
      <c r="G274" s="238"/>
      <c r="H274" s="241">
        <v>21.515999999999998</v>
      </c>
      <c r="I274" s="242"/>
      <c r="J274" s="242"/>
      <c r="K274" s="238"/>
      <c r="L274" s="238"/>
      <c r="M274" s="243"/>
      <c r="N274" s="244"/>
      <c r="O274" s="245"/>
      <c r="P274" s="245"/>
      <c r="Q274" s="245"/>
      <c r="R274" s="245"/>
      <c r="S274" s="245"/>
      <c r="T274" s="245"/>
      <c r="U274" s="245"/>
      <c r="V274" s="245"/>
      <c r="W274" s="245"/>
      <c r="X274" s="246"/>
      <c r="Y274" s="13"/>
      <c r="Z274" s="13"/>
      <c r="AA274" s="13"/>
      <c r="AB274" s="13"/>
      <c r="AC274" s="13"/>
      <c r="AD274" s="13"/>
      <c r="AE274" s="13"/>
      <c r="AT274" s="247" t="s">
        <v>222</v>
      </c>
      <c r="AU274" s="247" t="s">
        <v>86</v>
      </c>
      <c r="AV274" s="13" t="s">
        <v>86</v>
      </c>
      <c r="AW274" s="13" t="s">
        <v>5</v>
      </c>
      <c r="AX274" s="13" t="s">
        <v>77</v>
      </c>
      <c r="AY274" s="247" t="s">
        <v>211</v>
      </c>
    </row>
    <row r="275" s="13" customFormat="1">
      <c r="A275" s="13"/>
      <c r="B275" s="237"/>
      <c r="C275" s="238"/>
      <c r="D275" s="232" t="s">
        <v>222</v>
      </c>
      <c r="E275" s="239" t="s">
        <v>22</v>
      </c>
      <c r="F275" s="240" t="s">
        <v>4435</v>
      </c>
      <c r="G275" s="238"/>
      <c r="H275" s="241">
        <v>10.196999999999999</v>
      </c>
      <c r="I275" s="242"/>
      <c r="J275" s="242"/>
      <c r="K275" s="238"/>
      <c r="L275" s="238"/>
      <c r="M275" s="243"/>
      <c r="N275" s="244"/>
      <c r="O275" s="245"/>
      <c r="P275" s="245"/>
      <c r="Q275" s="245"/>
      <c r="R275" s="245"/>
      <c r="S275" s="245"/>
      <c r="T275" s="245"/>
      <c r="U275" s="245"/>
      <c r="V275" s="245"/>
      <c r="W275" s="245"/>
      <c r="X275" s="246"/>
      <c r="Y275" s="13"/>
      <c r="Z275" s="13"/>
      <c r="AA275" s="13"/>
      <c r="AB275" s="13"/>
      <c r="AC275" s="13"/>
      <c r="AD275" s="13"/>
      <c r="AE275" s="13"/>
      <c r="AT275" s="247" t="s">
        <v>222</v>
      </c>
      <c r="AU275" s="247" t="s">
        <v>86</v>
      </c>
      <c r="AV275" s="13" t="s">
        <v>86</v>
      </c>
      <c r="AW275" s="13" t="s">
        <v>5</v>
      </c>
      <c r="AX275" s="13" t="s">
        <v>77</v>
      </c>
      <c r="AY275" s="247" t="s">
        <v>211</v>
      </c>
    </row>
    <row r="276" s="14" customFormat="1">
      <c r="A276" s="14"/>
      <c r="B276" s="248"/>
      <c r="C276" s="249"/>
      <c r="D276" s="232" t="s">
        <v>222</v>
      </c>
      <c r="E276" s="250" t="s">
        <v>22</v>
      </c>
      <c r="F276" s="251" t="s">
        <v>4121</v>
      </c>
      <c r="G276" s="249"/>
      <c r="H276" s="252">
        <v>73.22699999999999</v>
      </c>
      <c r="I276" s="253"/>
      <c r="J276" s="253"/>
      <c r="K276" s="249"/>
      <c r="L276" s="249"/>
      <c r="M276" s="254"/>
      <c r="N276" s="255"/>
      <c r="O276" s="256"/>
      <c r="P276" s="256"/>
      <c r="Q276" s="256"/>
      <c r="R276" s="256"/>
      <c r="S276" s="256"/>
      <c r="T276" s="256"/>
      <c r="U276" s="256"/>
      <c r="V276" s="256"/>
      <c r="W276" s="256"/>
      <c r="X276" s="257"/>
      <c r="Y276" s="14"/>
      <c r="Z276" s="14"/>
      <c r="AA276" s="14"/>
      <c r="AB276" s="14"/>
      <c r="AC276" s="14"/>
      <c r="AD276" s="14"/>
      <c r="AE276" s="14"/>
      <c r="AT276" s="258" t="s">
        <v>222</v>
      </c>
      <c r="AU276" s="258" t="s">
        <v>86</v>
      </c>
      <c r="AV276" s="14" t="s">
        <v>218</v>
      </c>
      <c r="AW276" s="14" t="s">
        <v>5</v>
      </c>
      <c r="AX276" s="14" t="s">
        <v>84</v>
      </c>
      <c r="AY276" s="258" t="s">
        <v>211</v>
      </c>
    </row>
    <row r="277" s="12" customFormat="1" ht="22.8" customHeight="1">
      <c r="A277" s="12"/>
      <c r="B277" s="201"/>
      <c r="C277" s="202"/>
      <c r="D277" s="203" t="s">
        <v>76</v>
      </c>
      <c r="E277" s="216" t="s">
        <v>400</v>
      </c>
      <c r="F277" s="216" t="s">
        <v>401</v>
      </c>
      <c r="G277" s="202"/>
      <c r="H277" s="202"/>
      <c r="I277" s="205"/>
      <c r="J277" s="205"/>
      <c r="K277" s="217">
        <f>BK277</f>
        <v>0</v>
      </c>
      <c r="L277" s="202"/>
      <c r="M277" s="207"/>
      <c r="N277" s="208"/>
      <c r="O277" s="209"/>
      <c r="P277" s="209"/>
      <c r="Q277" s="210">
        <f>SUM(Q278:Q298)</f>
        <v>0</v>
      </c>
      <c r="R277" s="210">
        <f>SUM(R278:R298)</f>
        <v>0</v>
      </c>
      <c r="S277" s="209"/>
      <c r="T277" s="211">
        <f>SUM(T278:T298)</f>
        <v>0</v>
      </c>
      <c r="U277" s="209"/>
      <c r="V277" s="211">
        <f>SUM(V278:V298)</f>
        <v>0</v>
      </c>
      <c r="W277" s="209"/>
      <c r="X277" s="212">
        <f>SUM(X278:X298)</f>
        <v>0</v>
      </c>
      <c r="Y277" s="12"/>
      <c r="Z277" s="12"/>
      <c r="AA277" s="12"/>
      <c r="AB277" s="12"/>
      <c r="AC277" s="12"/>
      <c r="AD277" s="12"/>
      <c r="AE277" s="12"/>
      <c r="AR277" s="213" t="s">
        <v>84</v>
      </c>
      <c r="AT277" s="214" t="s">
        <v>76</v>
      </c>
      <c r="AU277" s="214" t="s">
        <v>84</v>
      </c>
      <c r="AY277" s="213" t="s">
        <v>211</v>
      </c>
      <c r="BK277" s="215">
        <f>SUM(BK278:BK298)</f>
        <v>0</v>
      </c>
    </row>
    <row r="278" s="2" customFormat="1" ht="24.15" customHeight="1">
      <c r="A278" s="40"/>
      <c r="B278" s="41"/>
      <c r="C278" s="218" t="s">
        <v>423</v>
      </c>
      <c r="D278" s="218" t="s">
        <v>213</v>
      </c>
      <c r="E278" s="219" t="s">
        <v>3337</v>
      </c>
      <c r="F278" s="220" t="s">
        <v>3338</v>
      </c>
      <c r="G278" s="221" t="s">
        <v>249</v>
      </c>
      <c r="H278" s="222">
        <v>25.402999999999999</v>
      </c>
      <c r="I278" s="223"/>
      <c r="J278" s="223"/>
      <c r="K278" s="224">
        <f>ROUND(P278*H278,2)</f>
        <v>0</v>
      </c>
      <c r="L278" s="220" t="s">
        <v>217</v>
      </c>
      <c r="M278" s="46"/>
      <c r="N278" s="225" t="s">
        <v>22</v>
      </c>
      <c r="O278" s="226" t="s">
        <v>46</v>
      </c>
      <c r="P278" s="227">
        <f>I278+J278</f>
        <v>0</v>
      </c>
      <c r="Q278" s="227">
        <f>ROUND(I278*H278,2)</f>
        <v>0</v>
      </c>
      <c r="R278" s="227">
        <f>ROUND(J278*H278,2)</f>
        <v>0</v>
      </c>
      <c r="S278" s="86"/>
      <c r="T278" s="228">
        <f>S278*H278</f>
        <v>0</v>
      </c>
      <c r="U278" s="228">
        <v>0</v>
      </c>
      <c r="V278" s="228">
        <f>U278*H278</f>
        <v>0</v>
      </c>
      <c r="W278" s="228">
        <v>0</v>
      </c>
      <c r="X278" s="229">
        <f>W278*H278</f>
        <v>0</v>
      </c>
      <c r="Y278" s="40"/>
      <c r="Z278" s="40"/>
      <c r="AA278" s="40"/>
      <c r="AB278" s="40"/>
      <c r="AC278" s="40"/>
      <c r="AD278" s="40"/>
      <c r="AE278" s="40"/>
      <c r="AR278" s="230" t="s">
        <v>218</v>
      </c>
      <c r="AT278" s="230" t="s">
        <v>213</v>
      </c>
      <c r="AU278" s="230" t="s">
        <v>86</v>
      </c>
      <c r="AY278" s="19" t="s">
        <v>211</v>
      </c>
      <c r="BE278" s="231">
        <f>IF(O278="základní",K278,0)</f>
        <v>0</v>
      </c>
      <c r="BF278" s="231">
        <f>IF(O278="snížená",K278,0)</f>
        <v>0</v>
      </c>
      <c r="BG278" s="231">
        <f>IF(O278="zákl. přenesená",K278,0)</f>
        <v>0</v>
      </c>
      <c r="BH278" s="231">
        <f>IF(O278="sníž. přenesená",K278,0)</f>
        <v>0</v>
      </c>
      <c r="BI278" s="231">
        <f>IF(O278="nulová",K278,0)</f>
        <v>0</v>
      </c>
      <c r="BJ278" s="19" t="s">
        <v>84</v>
      </c>
      <c r="BK278" s="231">
        <f>ROUND(P278*H278,2)</f>
        <v>0</v>
      </c>
      <c r="BL278" s="19" t="s">
        <v>218</v>
      </c>
      <c r="BM278" s="230" t="s">
        <v>4753</v>
      </c>
    </row>
    <row r="279" s="2" customFormat="1">
      <c r="A279" s="40"/>
      <c r="B279" s="41"/>
      <c r="C279" s="42"/>
      <c r="D279" s="232" t="s">
        <v>220</v>
      </c>
      <c r="E279" s="42"/>
      <c r="F279" s="233" t="s">
        <v>3340</v>
      </c>
      <c r="G279" s="42"/>
      <c r="H279" s="42"/>
      <c r="I279" s="234"/>
      <c r="J279" s="234"/>
      <c r="K279" s="42"/>
      <c r="L279" s="42"/>
      <c r="M279" s="46"/>
      <c r="N279" s="235"/>
      <c r="O279" s="236"/>
      <c r="P279" s="86"/>
      <c r="Q279" s="86"/>
      <c r="R279" s="86"/>
      <c r="S279" s="86"/>
      <c r="T279" s="86"/>
      <c r="U279" s="86"/>
      <c r="V279" s="86"/>
      <c r="W279" s="86"/>
      <c r="X279" s="87"/>
      <c r="Y279" s="40"/>
      <c r="Z279" s="40"/>
      <c r="AA279" s="40"/>
      <c r="AB279" s="40"/>
      <c r="AC279" s="40"/>
      <c r="AD279" s="40"/>
      <c r="AE279" s="40"/>
      <c r="AT279" s="19" t="s">
        <v>220</v>
      </c>
      <c r="AU279" s="19" t="s">
        <v>86</v>
      </c>
    </row>
    <row r="280" s="2" customFormat="1" ht="24.15" customHeight="1">
      <c r="A280" s="40"/>
      <c r="B280" s="41"/>
      <c r="C280" s="218" t="s">
        <v>429</v>
      </c>
      <c r="D280" s="218" t="s">
        <v>213</v>
      </c>
      <c r="E280" s="219" t="s">
        <v>408</v>
      </c>
      <c r="F280" s="220" t="s">
        <v>409</v>
      </c>
      <c r="G280" s="221" t="s">
        <v>249</v>
      </c>
      <c r="H280" s="222">
        <v>355.642</v>
      </c>
      <c r="I280" s="223"/>
      <c r="J280" s="223"/>
      <c r="K280" s="224">
        <f>ROUND(P280*H280,2)</f>
        <v>0</v>
      </c>
      <c r="L280" s="220" t="s">
        <v>217</v>
      </c>
      <c r="M280" s="46"/>
      <c r="N280" s="225" t="s">
        <v>22</v>
      </c>
      <c r="O280" s="226" t="s">
        <v>46</v>
      </c>
      <c r="P280" s="227">
        <f>I280+J280</f>
        <v>0</v>
      </c>
      <c r="Q280" s="227">
        <f>ROUND(I280*H280,2)</f>
        <v>0</v>
      </c>
      <c r="R280" s="227">
        <f>ROUND(J280*H280,2)</f>
        <v>0</v>
      </c>
      <c r="S280" s="86"/>
      <c r="T280" s="228">
        <f>S280*H280</f>
        <v>0</v>
      </c>
      <c r="U280" s="228">
        <v>0</v>
      </c>
      <c r="V280" s="228">
        <f>U280*H280</f>
        <v>0</v>
      </c>
      <c r="W280" s="228">
        <v>0</v>
      </c>
      <c r="X280" s="229">
        <f>W280*H280</f>
        <v>0</v>
      </c>
      <c r="Y280" s="40"/>
      <c r="Z280" s="40"/>
      <c r="AA280" s="40"/>
      <c r="AB280" s="40"/>
      <c r="AC280" s="40"/>
      <c r="AD280" s="40"/>
      <c r="AE280" s="40"/>
      <c r="AR280" s="230" t="s">
        <v>218</v>
      </c>
      <c r="AT280" s="230" t="s">
        <v>213</v>
      </c>
      <c r="AU280" s="230" t="s">
        <v>86</v>
      </c>
      <c r="AY280" s="19" t="s">
        <v>211</v>
      </c>
      <c r="BE280" s="231">
        <f>IF(O280="základní",K280,0)</f>
        <v>0</v>
      </c>
      <c r="BF280" s="231">
        <f>IF(O280="snížená",K280,0)</f>
        <v>0</v>
      </c>
      <c r="BG280" s="231">
        <f>IF(O280="zákl. přenesená",K280,0)</f>
        <v>0</v>
      </c>
      <c r="BH280" s="231">
        <f>IF(O280="sníž. přenesená",K280,0)</f>
        <v>0</v>
      </c>
      <c r="BI280" s="231">
        <f>IF(O280="nulová",K280,0)</f>
        <v>0</v>
      </c>
      <c r="BJ280" s="19" t="s">
        <v>84</v>
      </c>
      <c r="BK280" s="231">
        <f>ROUND(P280*H280,2)</f>
        <v>0</v>
      </c>
      <c r="BL280" s="19" t="s">
        <v>218</v>
      </c>
      <c r="BM280" s="230" t="s">
        <v>4754</v>
      </c>
    </row>
    <row r="281" s="2" customFormat="1">
      <c r="A281" s="40"/>
      <c r="B281" s="41"/>
      <c r="C281" s="42"/>
      <c r="D281" s="232" t="s">
        <v>220</v>
      </c>
      <c r="E281" s="42"/>
      <c r="F281" s="233" t="s">
        <v>411</v>
      </c>
      <c r="G281" s="42"/>
      <c r="H281" s="42"/>
      <c r="I281" s="234"/>
      <c r="J281" s="234"/>
      <c r="K281" s="42"/>
      <c r="L281" s="42"/>
      <c r="M281" s="46"/>
      <c r="N281" s="235"/>
      <c r="O281" s="236"/>
      <c r="P281" s="86"/>
      <c r="Q281" s="86"/>
      <c r="R281" s="86"/>
      <c r="S281" s="86"/>
      <c r="T281" s="86"/>
      <c r="U281" s="86"/>
      <c r="V281" s="86"/>
      <c r="W281" s="86"/>
      <c r="X281" s="87"/>
      <c r="Y281" s="40"/>
      <c r="Z281" s="40"/>
      <c r="AA281" s="40"/>
      <c r="AB281" s="40"/>
      <c r="AC281" s="40"/>
      <c r="AD281" s="40"/>
      <c r="AE281" s="40"/>
      <c r="AT281" s="19" t="s">
        <v>220</v>
      </c>
      <c r="AU281" s="19" t="s">
        <v>86</v>
      </c>
    </row>
    <row r="282" s="13" customFormat="1">
      <c r="A282" s="13"/>
      <c r="B282" s="237"/>
      <c r="C282" s="238"/>
      <c r="D282" s="232" t="s">
        <v>222</v>
      </c>
      <c r="E282" s="239" t="s">
        <v>22</v>
      </c>
      <c r="F282" s="240" t="s">
        <v>4755</v>
      </c>
      <c r="G282" s="238"/>
      <c r="H282" s="241">
        <v>355.642</v>
      </c>
      <c r="I282" s="242"/>
      <c r="J282" s="242"/>
      <c r="K282" s="238"/>
      <c r="L282" s="238"/>
      <c r="M282" s="243"/>
      <c r="N282" s="244"/>
      <c r="O282" s="245"/>
      <c r="P282" s="245"/>
      <c r="Q282" s="245"/>
      <c r="R282" s="245"/>
      <c r="S282" s="245"/>
      <c r="T282" s="245"/>
      <c r="U282" s="245"/>
      <c r="V282" s="245"/>
      <c r="W282" s="245"/>
      <c r="X282" s="246"/>
      <c r="Y282" s="13"/>
      <c r="Z282" s="13"/>
      <c r="AA282" s="13"/>
      <c r="AB282" s="13"/>
      <c r="AC282" s="13"/>
      <c r="AD282" s="13"/>
      <c r="AE282" s="13"/>
      <c r="AT282" s="247" t="s">
        <v>222</v>
      </c>
      <c r="AU282" s="247" t="s">
        <v>86</v>
      </c>
      <c r="AV282" s="13" t="s">
        <v>86</v>
      </c>
      <c r="AW282" s="13" t="s">
        <v>5</v>
      </c>
      <c r="AX282" s="13" t="s">
        <v>84</v>
      </c>
      <c r="AY282" s="247" t="s">
        <v>211</v>
      </c>
    </row>
    <row r="283" s="2" customFormat="1" ht="24.15" customHeight="1">
      <c r="A283" s="40"/>
      <c r="B283" s="41"/>
      <c r="C283" s="218" t="s">
        <v>436</v>
      </c>
      <c r="D283" s="218" t="s">
        <v>213</v>
      </c>
      <c r="E283" s="219" t="s">
        <v>414</v>
      </c>
      <c r="F283" s="220" t="s">
        <v>415</v>
      </c>
      <c r="G283" s="221" t="s">
        <v>249</v>
      </c>
      <c r="H283" s="222">
        <v>25.402999999999999</v>
      </c>
      <c r="I283" s="223"/>
      <c r="J283" s="223"/>
      <c r="K283" s="224">
        <f>ROUND(P283*H283,2)</f>
        <v>0</v>
      </c>
      <c r="L283" s="220" t="s">
        <v>217</v>
      </c>
      <c r="M283" s="46"/>
      <c r="N283" s="225" t="s">
        <v>22</v>
      </c>
      <c r="O283" s="226" t="s">
        <v>46</v>
      </c>
      <c r="P283" s="227">
        <f>I283+J283</f>
        <v>0</v>
      </c>
      <c r="Q283" s="227">
        <f>ROUND(I283*H283,2)</f>
        <v>0</v>
      </c>
      <c r="R283" s="227">
        <f>ROUND(J283*H283,2)</f>
        <v>0</v>
      </c>
      <c r="S283" s="86"/>
      <c r="T283" s="228">
        <f>S283*H283</f>
        <v>0</v>
      </c>
      <c r="U283" s="228">
        <v>0</v>
      </c>
      <c r="V283" s="228">
        <f>U283*H283</f>
        <v>0</v>
      </c>
      <c r="W283" s="228">
        <v>0</v>
      </c>
      <c r="X283" s="229">
        <f>W283*H283</f>
        <v>0</v>
      </c>
      <c r="Y283" s="40"/>
      <c r="Z283" s="40"/>
      <c r="AA283" s="40"/>
      <c r="AB283" s="40"/>
      <c r="AC283" s="40"/>
      <c r="AD283" s="40"/>
      <c r="AE283" s="40"/>
      <c r="AR283" s="230" t="s">
        <v>218</v>
      </c>
      <c r="AT283" s="230" t="s">
        <v>213</v>
      </c>
      <c r="AU283" s="230" t="s">
        <v>86</v>
      </c>
      <c r="AY283" s="19" t="s">
        <v>211</v>
      </c>
      <c r="BE283" s="231">
        <f>IF(O283="základní",K283,0)</f>
        <v>0</v>
      </c>
      <c r="BF283" s="231">
        <f>IF(O283="snížená",K283,0)</f>
        <v>0</v>
      </c>
      <c r="BG283" s="231">
        <f>IF(O283="zákl. přenesená",K283,0)</f>
        <v>0</v>
      </c>
      <c r="BH283" s="231">
        <f>IF(O283="sníž. přenesená",K283,0)</f>
        <v>0</v>
      </c>
      <c r="BI283" s="231">
        <f>IF(O283="nulová",K283,0)</f>
        <v>0</v>
      </c>
      <c r="BJ283" s="19" t="s">
        <v>84</v>
      </c>
      <c r="BK283" s="231">
        <f>ROUND(P283*H283,2)</f>
        <v>0</v>
      </c>
      <c r="BL283" s="19" t="s">
        <v>218</v>
      </c>
      <c r="BM283" s="230" t="s">
        <v>4756</v>
      </c>
    </row>
    <row r="284" s="2" customFormat="1">
      <c r="A284" s="40"/>
      <c r="B284" s="41"/>
      <c r="C284" s="42"/>
      <c r="D284" s="232" t="s">
        <v>220</v>
      </c>
      <c r="E284" s="42"/>
      <c r="F284" s="233" t="s">
        <v>417</v>
      </c>
      <c r="G284" s="42"/>
      <c r="H284" s="42"/>
      <c r="I284" s="234"/>
      <c r="J284" s="234"/>
      <c r="K284" s="42"/>
      <c r="L284" s="42"/>
      <c r="M284" s="46"/>
      <c r="N284" s="235"/>
      <c r="O284" s="236"/>
      <c r="P284" s="86"/>
      <c r="Q284" s="86"/>
      <c r="R284" s="86"/>
      <c r="S284" s="86"/>
      <c r="T284" s="86"/>
      <c r="U284" s="86"/>
      <c r="V284" s="86"/>
      <c r="W284" s="86"/>
      <c r="X284" s="87"/>
      <c r="Y284" s="40"/>
      <c r="Z284" s="40"/>
      <c r="AA284" s="40"/>
      <c r="AB284" s="40"/>
      <c r="AC284" s="40"/>
      <c r="AD284" s="40"/>
      <c r="AE284" s="40"/>
      <c r="AT284" s="19" t="s">
        <v>220</v>
      </c>
      <c r="AU284" s="19" t="s">
        <v>86</v>
      </c>
    </row>
    <row r="285" s="2" customFormat="1">
      <c r="A285" s="40"/>
      <c r="B285" s="41"/>
      <c r="C285" s="218" t="s">
        <v>445</v>
      </c>
      <c r="D285" s="218" t="s">
        <v>213</v>
      </c>
      <c r="E285" s="219" t="s">
        <v>4446</v>
      </c>
      <c r="F285" s="220" t="s">
        <v>4447</v>
      </c>
      <c r="G285" s="221" t="s">
        <v>249</v>
      </c>
      <c r="H285" s="222">
        <v>2.8889999999999998</v>
      </c>
      <c r="I285" s="223"/>
      <c r="J285" s="223"/>
      <c r="K285" s="224">
        <f>ROUND(P285*H285,2)</f>
        <v>0</v>
      </c>
      <c r="L285" s="220" t="s">
        <v>217</v>
      </c>
      <c r="M285" s="46"/>
      <c r="N285" s="225" t="s">
        <v>22</v>
      </c>
      <c r="O285" s="226" t="s">
        <v>46</v>
      </c>
      <c r="P285" s="227">
        <f>I285+J285</f>
        <v>0</v>
      </c>
      <c r="Q285" s="227">
        <f>ROUND(I285*H285,2)</f>
        <v>0</v>
      </c>
      <c r="R285" s="227">
        <f>ROUND(J285*H285,2)</f>
        <v>0</v>
      </c>
      <c r="S285" s="86"/>
      <c r="T285" s="228">
        <f>S285*H285</f>
        <v>0</v>
      </c>
      <c r="U285" s="228">
        <v>0</v>
      </c>
      <c r="V285" s="228">
        <f>U285*H285</f>
        <v>0</v>
      </c>
      <c r="W285" s="228">
        <v>0</v>
      </c>
      <c r="X285" s="229">
        <f>W285*H285</f>
        <v>0</v>
      </c>
      <c r="Y285" s="40"/>
      <c r="Z285" s="40"/>
      <c r="AA285" s="40"/>
      <c r="AB285" s="40"/>
      <c r="AC285" s="40"/>
      <c r="AD285" s="40"/>
      <c r="AE285" s="40"/>
      <c r="AR285" s="230" t="s">
        <v>218</v>
      </c>
      <c r="AT285" s="230" t="s">
        <v>213</v>
      </c>
      <c r="AU285" s="230" t="s">
        <v>86</v>
      </c>
      <c r="AY285" s="19" t="s">
        <v>211</v>
      </c>
      <c r="BE285" s="231">
        <f>IF(O285="základní",K285,0)</f>
        <v>0</v>
      </c>
      <c r="BF285" s="231">
        <f>IF(O285="snížená",K285,0)</f>
        <v>0</v>
      </c>
      <c r="BG285" s="231">
        <f>IF(O285="zákl. přenesená",K285,0)</f>
        <v>0</v>
      </c>
      <c r="BH285" s="231">
        <f>IF(O285="sníž. přenesená",K285,0)</f>
        <v>0</v>
      </c>
      <c r="BI285" s="231">
        <f>IF(O285="nulová",K285,0)</f>
        <v>0</v>
      </c>
      <c r="BJ285" s="19" t="s">
        <v>84</v>
      </c>
      <c r="BK285" s="231">
        <f>ROUND(P285*H285,2)</f>
        <v>0</v>
      </c>
      <c r="BL285" s="19" t="s">
        <v>218</v>
      </c>
      <c r="BM285" s="230" t="s">
        <v>4757</v>
      </c>
    </row>
    <row r="286" s="2" customFormat="1">
      <c r="A286" s="40"/>
      <c r="B286" s="41"/>
      <c r="C286" s="42"/>
      <c r="D286" s="232" t="s">
        <v>220</v>
      </c>
      <c r="E286" s="42"/>
      <c r="F286" s="233" t="s">
        <v>4449</v>
      </c>
      <c r="G286" s="42"/>
      <c r="H286" s="42"/>
      <c r="I286" s="234"/>
      <c r="J286" s="234"/>
      <c r="K286" s="42"/>
      <c r="L286" s="42"/>
      <c r="M286" s="46"/>
      <c r="N286" s="235"/>
      <c r="O286" s="236"/>
      <c r="P286" s="86"/>
      <c r="Q286" s="86"/>
      <c r="R286" s="86"/>
      <c r="S286" s="86"/>
      <c r="T286" s="86"/>
      <c r="U286" s="86"/>
      <c r="V286" s="86"/>
      <c r="W286" s="86"/>
      <c r="X286" s="87"/>
      <c r="Y286" s="40"/>
      <c r="Z286" s="40"/>
      <c r="AA286" s="40"/>
      <c r="AB286" s="40"/>
      <c r="AC286" s="40"/>
      <c r="AD286" s="40"/>
      <c r="AE286" s="40"/>
      <c r="AT286" s="19" t="s">
        <v>220</v>
      </c>
      <c r="AU286" s="19" t="s">
        <v>86</v>
      </c>
    </row>
    <row r="287" s="13" customFormat="1">
      <c r="A287" s="13"/>
      <c r="B287" s="237"/>
      <c r="C287" s="238"/>
      <c r="D287" s="232" t="s">
        <v>222</v>
      </c>
      <c r="E287" s="239" t="s">
        <v>22</v>
      </c>
      <c r="F287" s="240" t="s">
        <v>4758</v>
      </c>
      <c r="G287" s="238"/>
      <c r="H287" s="241">
        <v>2.8889999999999998</v>
      </c>
      <c r="I287" s="242"/>
      <c r="J287" s="242"/>
      <c r="K287" s="238"/>
      <c r="L287" s="238"/>
      <c r="M287" s="243"/>
      <c r="N287" s="244"/>
      <c r="O287" s="245"/>
      <c r="P287" s="245"/>
      <c r="Q287" s="245"/>
      <c r="R287" s="245"/>
      <c r="S287" s="245"/>
      <c r="T287" s="245"/>
      <c r="U287" s="245"/>
      <c r="V287" s="245"/>
      <c r="W287" s="245"/>
      <c r="X287" s="246"/>
      <c r="Y287" s="13"/>
      <c r="Z287" s="13"/>
      <c r="AA287" s="13"/>
      <c r="AB287" s="13"/>
      <c r="AC287" s="13"/>
      <c r="AD287" s="13"/>
      <c r="AE287" s="13"/>
      <c r="AT287" s="247" t="s">
        <v>222</v>
      </c>
      <c r="AU287" s="247" t="s">
        <v>86</v>
      </c>
      <c r="AV287" s="13" t="s">
        <v>86</v>
      </c>
      <c r="AW287" s="13" t="s">
        <v>5</v>
      </c>
      <c r="AX287" s="13" t="s">
        <v>84</v>
      </c>
      <c r="AY287" s="247" t="s">
        <v>211</v>
      </c>
    </row>
    <row r="288" s="2" customFormat="1">
      <c r="A288" s="40"/>
      <c r="B288" s="41"/>
      <c r="C288" s="218" t="s">
        <v>451</v>
      </c>
      <c r="D288" s="218" t="s">
        <v>213</v>
      </c>
      <c r="E288" s="219" t="s">
        <v>1136</v>
      </c>
      <c r="F288" s="220" t="s">
        <v>1137</v>
      </c>
      <c r="G288" s="221" t="s">
        <v>249</v>
      </c>
      <c r="H288" s="222">
        <v>12.66</v>
      </c>
      <c r="I288" s="223"/>
      <c r="J288" s="223"/>
      <c r="K288" s="224">
        <f>ROUND(P288*H288,2)</f>
        <v>0</v>
      </c>
      <c r="L288" s="220" t="s">
        <v>217</v>
      </c>
      <c r="M288" s="46"/>
      <c r="N288" s="225" t="s">
        <v>22</v>
      </c>
      <c r="O288" s="226" t="s">
        <v>46</v>
      </c>
      <c r="P288" s="227">
        <f>I288+J288</f>
        <v>0</v>
      </c>
      <c r="Q288" s="227">
        <f>ROUND(I288*H288,2)</f>
        <v>0</v>
      </c>
      <c r="R288" s="227">
        <f>ROUND(J288*H288,2)</f>
        <v>0</v>
      </c>
      <c r="S288" s="86"/>
      <c r="T288" s="228">
        <f>S288*H288</f>
        <v>0</v>
      </c>
      <c r="U288" s="228">
        <v>0</v>
      </c>
      <c r="V288" s="228">
        <f>U288*H288</f>
        <v>0</v>
      </c>
      <c r="W288" s="228">
        <v>0</v>
      </c>
      <c r="X288" s="229">
        <f>W288*H288</f>
        <v>0</v>
      </c>
      <c r="Y288" s="40"/>
      <c r="Z288" s="40"/>
      <c r="AA288" s="40"/>
      <c r="AB288" s="40"/>
      <c r="AC288" s="40"/>
      <c r="AD288" s="40"/>
      <c r="AE288" s="40"/>
      <c r="AR288" s="230" t="s">
        <v>218</v>
      </c>
      <c r="AT288" s="230" t="s">
        <v>213</v>
      </c>
      <c r="AU288" s="230" t="s">
        <v>86</v>
      </c>
      <c r="AY288" s="19" t="s">
        <v>211</v>
      </c>
      <c r="BE288" s="231">
        <f>IF(O288="základní",K288,0)</f>
        <v>0</v>
      </c>
      <c r="BF288" s="231">
        <f>IF(O288="snížená",K288,0)</f>
        <v>0</v>
      </c>
      <c r="BG288" s="231">
        <f>IF(O288="zákl. přenesená",K288,0)</f>
        <v>0</v>
      </c>
      <c r="BH288" s="231">
        <f>IF(O288="sníž. přenesená",K288,0)</f>
        <v>0</v>
      </c>
      <c r="BI288" s="231">
        <f>IF(O288="nulová",K288,0)</f>
        <v>0</v>
      </c>
      <c r="BJ288" s="19" t="s">
        <v>84</v>
      </c>
      <c r="BK288" s="231">
        <f>ROUND(P288*H288,2)</f>
        <v>0</v>
      </c>
      <c r="BL288" s="19" t="s">
        <v>218</v>
      </c>
      <c r="BM288" s="230" t="s">
        <v>4759</v>
      </c>
    </row>
    <row r="289" s="2" customFormat="1">
      <c r="A289" s="40"/>
      <c r="B289" s="41"/>
      <c r="C289" s="42"/>
      <c r="D289" s="232" t="s">
        <v>220</v>
      </c>
      <c r="E289" s="42"/>
      <c r="F289" s="233" t="s">
        <v>1139</v>
      </c>
      <c r="G289" s="42"/>
      <c r="H289" s="42"/>
      <c r="I289" s="234"/>
      <c r="J289" s="234"/>
      <c r="K289" s="42"/>
      <c r="L289" s="42"/>
      <c r="M289" s="46"/>
      <c r="N289" s="235"/>
      <c r="O289" s="236"/>
      <c r="P289" s="86"/>
      <c r="Q289" s="86"/>
      <c r="R289" s="86"/>
      <c r="S289" s="86"/>
      <c r="T289" s="86"/>
      <c r="U289" s="86"/>
      <c r="V289" s="86"/>
      <c r="W289" s="86"/>
      <c r="X289" s="87"/>
      <c r="Y289" s="40"/>
      <c r="Z289" s="40"/>
      <c r="AA289" s="40"/>
      <c r="AB289" s="40"/>
      <c r="AC289" s="40"/>
      <c r="AD289" s="40"/>
      <c r="AE289" s="40"/>
      <c r="AT289" s="19" t="s">
        <v>220</v>
      </c>
      <c r="AU289" s="19" t="s">
        <v>86</v>
      </c>
    </row>
    <row r="290" s="13" customFormat="1">
      <c r="A290" s="13"/>
      <c r="B290" s="237"/>
      <c r="C290" s="238"/>
      <c r="D290" s="232" t="s">
        <v>222</v>
      </c>
      <c r="E290" s="239" t="s">
        <v>22</v>
      </c>
      <c r="F290" s="240" t="s">
        <v>4760</v>
      </c>
      <c r="G290" s="238"/>
      <c r="H290" s="241">
        <v>12.66</v>
      </c>
      <c r="I290" s="242"/>
      <c r="J290" s="242"/>
      <c r="K290" s="238"/>
      <c r="L290" s="238"/>
      <c r="M290" s="243"/>
      <c r="N290" s="244"/>
      <c r="O290" s="245"/>
      <c r="P290" s="245"/>
      <c r="Q290" s="245"/>
      <c r="R290" s="245"/>
      <c r="S290" s="245"/>
      <c r="T290" s="245"/>
      <c r="U290" s="245"/>
      <c r="V290" s="245"/>
      <c r="W290" s="245"/>
      <c r="X290" s="246"/>
      <c r="Y290" s="13"/>
      <c r="Z290" s="13"/>
      <c r="AA290" s="13"/>
      <c r="AB290" s="13"/>
      <c r="AC290" s="13"/>
      <c r="AD290" s="13"/>
      <c r="AE290" s="13"/>
      <c r="AT290" s="247" t="s">
        <v>222</v>
      </c>
      <c r="AU290" s="247" t="s">
        <v>86</v>
      </c>
      <c r="AV290" s="13" t="s">
        <v>86</v>
      </c>
      <c r="AW290" s="13" t="s">
        <v>5</v>
      </c>
      <c r="AX290" s="13" t="s">
        <v>84</v>
      </c>
      <c r="AY290" s="247" t="s">
        <v>211</v>
      </c>
    </row>
    <row r="291" s="2" customFormat="1">
      <c r="A291" s="40"/>
      <c r="B291" s="41"/>
      <c r="C291" s="218" t="s">
        <v>457</v>
      </c>
      <c r="D291" s="218" t="s">
        <v>213</v>
      </c>
      <c r="E291" s="219" t="s">
        <v>2018</v>
      </c>
      <c r="F291" s="220" t="s">
        <v>2019</v>
      </c>
      <c r="G291" s="221" t="s">
        <v>249</v>
      </c>
      <c r="H291" s="222">
        <v>7.6319999999999997</v>
      </c>
      <c r="I291" s="223"/>
      <c r="J291" s="223"/>
      <c r="K291" s="224">
        <f>ROUND(P291*H291,2)</f>
        <v>0</v>
      </c>
      <c r="L291" s="220" t="s">
        <v>217</v>
      </c>
      <c r="M291" s="46"/>
      <c r="N291" s="225" t="s">
        <v>22</v>
      </c>
      <c r="O291" s="226" t="s">
        <v>46</v>
      </c>
      <c r="P291" s="227">
        <f>I291+J291</f>
        <v>0</v>
      </c>
      <c r="Q291" s="227">
        <f>ROUND(I291*H291,2)</f>
        <v>0</v>
      </c>
      <c r="R291" s="227">
        <f>ROUND(J291*H291,2)</f>
        <v>0</v>
      </c>
      <c r="S291" s="86"/>
      <c r="T291" s="228">
        <f>S291*H291</f>
        <v>0</v>
      </c>
      <c r="U291" s="228">
        <v>0</v>
      </c>
      <c r="V291" s="228">
        <f>U291*H291</f>
        <v>0</v>
      </c>
      <c r="W291" s="228">
        <v>0</v>
      </c>
      <c r="X291" s="229">
        <f>W291*H291</f>
        <v>0</v>
      </c>
      <c r="Y291" s="40"/>
      <c r="Z291" s="40"/>
      <c r="AA291" s="40"/>
      <c r="AB291" s="40"/>
      <c r="AC291" s="40"/>
      <c r="AD291" s="40"/>
      <c r="AE291" s="40"/>
      <c r="AR291" s="230" t="s">
        <v>218</v>
      </c>
      <c r="AT291" s="230" t="s">
        <v>213</v>
      </c>
      <c r="AU291" s="230" t="s">
        <v>86</v>
      </c>
      <c r="AY291" s="19" t="s">
        <v>211</v>
      </c>
      <c r="BE291" s="231">
        <f>IF(O291="základní",K291,0)</f>
        <v>0</v>
      </c>
      <c r="BF291" s="231">
        <f>IF(O291="snížená",K291,0)</f>
        <v>0</v>
      </c>
      <c r="BG291" s="231">
        <f>IF(O291="zákl. přenesená",K291,0)</f>
        <v>0</v>
      </c>
      <c r="BH291" s="231">
        <f>IF(O291="sníž. přenesená",K291,0)</f>
        <v>0</v>
      </c>
      <c r="BI291" s="231">
        <f>IF(O291="nulová",K291,0)</f>
        <v>0</v>
      </c>
      <c r="BJ291" s="19" t="s">
        <v>84</v>
      </c>
      <c r="BK291" s="231">
        <f>ROUND(P291*H291,2)</f>
        <v>0</v>
      </c>
      <c r="BL291" s="19" t="s">
        <v>218</v>
      </c>
      <c r="BM291" s="230" t="s">
        <v>4761</v>
      </c>
    </row>
    <row r="292" s="2" customFormat="1">
      <c r="A292" s="40"/>
      <c r="B292" s="41"/>
      <c r="C292" s="42"/>
      <c r="D292" s="232" t="s">
        <v>220</v>
      </c>
      <c r="E292" s="42"/>
      <c r="F292" s="233" t="s">
        <v>2021</v>
      </c>
      <c r="G292" s="42"/>
      <c r="H292" s="42"/>
      <c r="I292" s="234"/>
      <c r="J292" s="234"/>
      <c r="K292" s="42"/>
      <c r="L292" s="42"/>
      <c r="M292" s="46"/>
      <c r="N292" s="235"/>
      <c r="O292" s="236"/>
      <c r="P292" s="86"/>
      <c r="Q292" s="86"/>
      <c r="R292" s="86"/>
      <c r="S292" s="86"/>
      <c r="T292" s="86"/>
      <c r="U292" s="86"/>
      <c r="V292" s="86"/>
      <c r="W292" s="86"/>
      <c r="X292" s="87"/>
      <c r="Y292" s="40"/>
      <c r="Z292" s="40"/>
      <c r="AA292" s="40"/>
      <c r="AB292" s="40"/>
      <c r="AC292" s="40"/>
      <c r="AD292" s="40"/>
      <c r="AE292" s="40"/>
      <c r="AT292" s="19" t="s">
        <v>220</v>
      </c>
      <c r="AU292" s="19" t="s">
        <v>86</v>
      </c>
    </row>
    <row r="293" s="13" customFormat="1">
      <c r="A293" s="13"/>
      <c r="B293" s="237"/>
      <c r="C293" s="238"/>
      <c r="D293" s="232" t="s">
        <v>222</v>
      </c>
      <c r="E293" s="239" t="s">
        <v>22</v>
      </c>
      <c r="F293" s="240" t="s">
        <v>4762</v>
      </c>
      <c r="G293" s="238"/>
      <c r="H293" s="241">
        <v>7.6319999999999997</v>
      </c>
      <c r="I293" s="242"/>
      <c r="J293" s="242"/>
      <c r="K293" s="238"/>
      <c r="L293" s="238"/>
      <c r="M293" s="243"/>
      <c r="N293" s="244"/>
      <c r="O293" s="245"/>
      <c r="P293" s="245"/>
      <c r="Q293" s="245"/>
      <c r="R293" s="245"/>
      <c r="S293" s="245"/>
      <c r="T293" s="245"/>
      <c r="U293" s="245"/>
      <c r="V293" s="245"/>
      <c r="W293" s="245"/>
      <c r="X293" s="246"/>
      <c r="Y293" s="13"/>
      <c r="Z293" s="13"/>
      <c r="AA293" s="13"/>
      <c r="AB293" s="13"/>
      <c r="AC293" s="13"/>
      <c r="AD293" s="13"/>
      <c r="AE293" s="13"/>
      <c r="AT293" s="247" t="s">
        <v>222</v>
      </c>
      <c r="AU293" s="247" t="s">
        <v>86</v>
      </c>
      <c r="AV293" s="13" t="s">
        <v>86</v>
      </c>
      <c r="AW293" s="13" t="s">
        <v>5</v>
      </c>
      <c r="AX293" s="13" t="s">
        <v>84</v>
      </c>
      <c r="AY293" s="247" t="s">
        <v>211</v>
      </c>
    </row>
    <row r="294" s="2" customFormat="1">
      <c r="A294" s="40"/>
      <c r="B294" s="41"/>
      <c r="C294" s="218" t="s">
        <v>462</v>
      </c>
      <c r="D294" s="218" t="s">
        <v>213</v>
      </c>
      <c r="E294" s="219" t="s">
        <v>424</v>
      </c>
      <c r="F294" s="220" t="s">
        <v>425</v>
      </c>
      <c r="G294" s="221" t="s">
        <v>249</v>
      </c>
      <c r="H294" s="222">
        <v>1.593</v>
      </c>
      <c r="I294" s="223"/>
      <c r="J294" s="223"/>
      <c r="K294" s="224">
        <f>ROUND(P294*H294,2)</f>
        <v>0</v>
      </c>
      <c r="L294" s="220" t="s">
        <v>217</v>
      </c>
      <c r="M294" s="46"/>
      <c r="N294" s="225" t="s">
        <v>22</v>
      </c>
      <c r="O294" s="226" t="s">
        <v>46</v>
      </c>
      <c r="P294" s="227">
        <f>I294+J294</f>
        <v>0</v>
      </c>
      <c r="Q294" s="227">
        <f>ROUND(I294*H294,2)</f>
        <v>0</v>
      </c>
      <c r="R294" s="227">
        <f>ROUND(J294*H294,2)</f>
        <v>0</v>
      </c>
      <c r="S294" s="86"/>
      <c r="T294" s="228">
        <f>S294*H294</f>
        <v>0</v>
      </c>
      <c r="U294" s="228">
        <v>0</v>
      </c>
      <c r="V294" s="228">
        <f>U294*H294</f>
        <v>0</v>
      </c>
      <c r="W294" s="228">
        <v>0</v>
      </c>
      <c r="X294" s="229">
        <f>W294*H294</f>
        <v>0</v>
      </c>
      <c r="Y294" s="40"/>
      <c r="Z294" s="40"/>
      <c r="AA294" s="40"/>
      <c r="AB294" s="40"/>
      <c r="AC294" s="40"/>
      <c r="AD294" s="40"/>
      <c r="AE294" s="40"/>
      <c r="AR294" s="230" t="s">
        <v>218</v>
      </c>
      <c r="AT294" s="230" t="s">
        <v>213</v>
      </c>
      <c r="AU294" s="230" t="s">
        <v>86</v>
      </c>
      <c r="AY294" s="19" t="s">
        <v>211</v>
      </c>
      <c r="BE294" s="231">
        <f>IF(O294="základní",K294,0)</f>
        <v>0</v>
      </c>
      <c r="BF294" s="231">
        <f>IF(O294="snížená",K294,0)</f>
        <v>0</v>
      </c>
      <c r="BG294" s="231">
        <f>IF(O294="zákl. přenesená",K294,0)</f>
        <v>0</v>
      </c>
      <c r="BH294" s="231">
        <f>IF(O294="sníž. přenesená",K294,0)</f>
        <v>0</v>
      </c>
      <c r="BI294" s="231">
        <f>IF(O294="nulová",K294,0)</f>
        <v>0</v>
      </c>
      <c r="BJ294" s="19" t="s">
        <v>84</v>
      </c>
      <c r="BK294" s="231">
        <f>ROUND(P294*H294,2)</f>
        <v>0</v>
      </c>
      <c r="BL294" s="19" t="s">
        <v>218</v>
      </c>
      <c r="BM294" s="230" t="s">
        <v>4763</v>
      </c>
    </row>
    <row r="295" s="2" customFormat="1">
      <c r="A295" s="40"/>
      <c r="B295" s="41"/>
      <c r="C295" s="42"/>
      <c r="D295" s="232" t="s">
        <v>220</v>
      </c>
      <c r="E295" s="42"/>
      <c r="F295" s="233" t="s">
        <v>427</v>
      </c>
      <c r="G295" s="42"/>
      <c r="H295" s="42"/>
      <c r="I295" s="234"/>
      <c r="J295" s="234"/>
      <c r="K295" s="42"/>
      <c r="L295" s="42"/>
      <c r="M295" s="46"/>
      <c r="N295" s="235"/>
      <c r="O295" s="236"/>
      <c r="P295" s="86"/>
      <c r="Q295" s="86"/>
      <c r="R295" s="86"/>
      <c r="S295" s="86"/>
      <c r="T295" s="86"/>
      <c r="U295" s="86"/>
      <c r="V295" s="86"/>
      <c r="W295" s="86"/>
      <c r="X295" s="87"/>
      <c r="Y295" s="40"/>
      <c r="Z295" s="40"/>
      <c r="AA295" s="40"/>
      <c r="AB295" s="40"/>
      <c r="AC295" s="40"/>
      <c r="AD295" s="40"/>
      <c r="AE295" s="40"/>
      <c r="AT295" s="19" t="s">
        <v>220</v>
      </c>
      <c r="AU295" s="19" t="s">
        <v>86</v>
      </c>
    </row>
    <row r="296" s="13" customFormat="1">
      <c r="A296" s="13"/>
      <c r="B296" s="237"/>
      <c r="C296" s="238"/>
      <c r="D296" s="232" t="s">
        <v>222</v>
      </c>
      <c r="E296" s="239" t="s">
        <v>22</v>
      </c>
      <c r="F296" s="240" t="s">
        <v>4764</v>
      </c>
      <c r="G296" s="238"/>
      <c r="H296" s="241">
        <v>1.593</v>
      </c>
      <c r="I296" s="242"/>
      <c r="J296" s="242"/>
      <c r="K296" s="238"/>
      <c r="L296" s="238"/>
      <c r="M296" s="243"/>
      <c r="N296" s="244"/>
      <c r="O296" s="245"/>
      <c r="P296" s="245"/>
      <c r="Q296" s="245"/>
      <c r="R296" s="245"/>
      <c r="S296" s="245"/>
      <c r="T296" s="245"/>
      <c r="U296" s="245"/>
      <c r="V296" s="245"/>
      <c r="W296" s="245"/>
      <c r="X296" s="246"/>
      <c r="Y296" s="13"/>
      <c r="Z296" s="13"/>
      <c r="AA296" s="13"/>
      <c r="AB296" s="13"/>
      <c r="AC296" s="13"/>
      <c r="AD296" s="13"/>
      <c r="AE296" s="13"/>
      <c r="AT296" s="247" t="s">
        <v>222</v>
      </c>
      <c r="AU296" s="247" t="s">
        <v>86</v>
      </c>
      <c r="AV296" s="13" t="s">
        <v>86</v>
      </c>
      <c r="AW296" s="13" t="s">
        <v>5</v>
      </c>
      <c r="AX296" s="13" t="s">
        <v>84</v>
      </c>
      <c r="AY296" s="247" t="s">
        <v>211</v>
      </c>
    </row>
    <row r="297" s="2" customFormat="1">
      <c r="A297" s="40"/>
      <c r="B297" s="41"/>
      <c r="C297" s="218" t="s">
        <v>467</v>
      </c>
      <c r="D297" s="218" t="s">
        <v>213</v>
      </c>
      <c r="E297" s="219" t="s">
        <v>1144</v>
      </c>
      <c r="F297" s="220" t="s">
        <v>1145</v>
      </c>
      <c r="G297" s="221" t="s">
        <v>249</v>
      </c>
      <c r="H297" s="222">
        <v>0.629</v>
      </c>
      <c r="I297" s="223"/>
      <c r="J297" s="223"/>
      <c r="K297" s="224">
        <f>ROUND(P297*H297,2)</f>
        <v>0</v>
      </c>
      <c r="L297" s="220" t="s">
        <v>217</v>
      </c>
      <c r="M297" s="46"/>
      <c r="N297" s="225" t="s">
        <v>22</v>
      </c>
      <c r="O297" s="226" t="s">
        <v>46</v>
      </c>
      <c r="P297" s="227">
        <f>I297+J297</f>
        <v>0</v>
      </c>
      <c r="Q297" s="227">
        <f>ROUND(I297*H297,2)</f>
        <v>0</v>
      </c>
      <c r="R297" s="227">
        <f>ROUND(J297*H297,2)</f>
        <v>0</v>
      </c>
      <c r="S297" s="86"/>
      <c r="T297" s="228">
        <f>S297*H297</f>
        <v>0</v>
      </c>
      <c r="U297" s="228">
        <v>0</v>
      </c>
      <c r="V297" s="228">
        <f>U297*H297</f>
        <v>0</v>
      </c>
      <c r="W297" s="228">
        <v>0</v>
      </c>
      <c r="X297" s="229">
        <f>W297*H297</f>
        <v>0</v>
      </c>
      <c r="Y297" s="40"/>
      <c r="Z297" s="40"/>
      <c r="AA297" s="40"/>
      <c r="AB297" s="40"/>
      <c r="AC297" s="40"/>
      <c r="AD297" s="40"/>
      <c r="AE297" s="40"/>
      <c r="AR297" s="230" t="s">
        <v>218</v>
      </c>
      <c r="AT297" s="230" t="s">
        <v>213</v>
      </c>
      <c r="AU297" s="230" t="s">
        <v>86</v>
      </c>
      <c r="AY297" s="19" t="s">
        <v>211</v>
      </c>
      <c r="BE297" s="231">
        <f>IF(O297="základní",K297,0)</f>
        <v>0</v>
      </c>
      <c r="BF297" s="231">
        <f>IF(O297="snížená",K297,0)</f>
        <v>0</v>
      </c>
      <c r="BG297" s="231">
        <f>IF(O297="zákl. přenesená",K297,0)</f>
        <v>0</v>
      </c>
      <c r="BH297" s="231">
        <f>IF(O297="sníž. přenesená",K297,0)</f>
        <v>0</v>
      </c>
      <c r="BI297" s="231">
        <f>IF(O297="nulová",K297,0)</f>
        <v>0</v>
      </c>
      <c r="BJ297" s="19" t="s">
        <v>84</v>
      </c>
      <c r="BK297" s="231">
        <f>ROUND(P297*H297,2)</f>
        <v>0</v>
      </c>
      <c r="BL297" s="19" t="s">
        <v>218</v>
      </c>
      <c r="BM297" s="230" t="s">
        <v>4765</v>
      </c>
    </row>
    <row r="298" s="2" customFormat="1">
      <c r="A298" s="40"/>
      <c r="B298" s="41"/>
      <c r="C298" s="42"/>
      <c r="D298" s="232" t="s">
        <v>220</v>
      </c>
      <c r="E298" s="42"/>
      <c r="F298" s="233" t="s">
        <v>1147</v>
      </c>
      <c r="G298" s="42"/>
      <c r="H298" s="42"/>
      <c r="I298" s="234"/>
      <c r="J298" s="234"/>
      <c r="K298" s="42"/>
      <c r="L298" s="42"/>
      <c r="M298" s="46"/>
      <c r="N298" s="235"/>
      <c r="O298" s="236"/>
      <c r="P298" s="86"/>
      <c r="Q298" s="86"/>
      <c r="R298" s="86"/>
      <c r="S298" s="86"/>
      <c r="T298" s="86"/>
      <c r="U298" s="86"/>
      <c r="V298" s="86"/>
      <c r="W298" s="86"/>
      <c r="X298" s="87"/>
      <c r="Y298" s="40"/>
      <c r="Z298" s="40"/>
      <c r="AA298" s="40"/>
      <c r="AB298" s="40"/>
      <c r="AC298" s="40"/>
      <c r="AD298" s="40"/>
      <c r="AE298" s="40"/>
      <c r="AT298" s="19" t="s">
        <v>220</v>
      </c>
      <c r="AU298" s="19" t="s">
        <v>86</v>
      </c>
    </row>
    <row r="299" s="12" customFormat="1" ht="22.8" customHeight="1">
      <c r="A299" s="12"/>
      <c r="B299" s="201"/>
      <c r="C299" s="202"/>
      <c r="D299" s="203" t="s">
        <v>76</v>
      </c>
      <c r="E299" s="216" t="s">
        <v>434</v>
      </c>
      <c r="F299" s="216" t="s">
        <v>435</v>
      </c>
      <c r="G299" s="202"/>
      <c r="H299" s="202"/>
      <c r="I299" s="205"/>
      <c r="J299" s="205"/>
      <c r="K299" s="217">
        <f>BK299</f>
        <v>0</v>
      </c>
      <c r="L299" s="202"/>
      <c r="M299" s="207"/>
      <c r="N299" s="208"/>
      <c r="O299" s="209"/>
      <c r="P299" s="209"/>
      <c r="Q299" s="210">
        <f>SUM(Q300:Q301)</f>
        <v>0</v>
      </c>
      <c r="R299" s="210">
        <f>SUM(R300:R301)</f>
        <v>0</v>
      </c>
      <c r="S299" s="209"/>
      <c r="T299" s="211">
        <f>SUM(T300:T301)</f>
        <v>0</v>
      </c>
      <c r="U299" s="209"/>
      <c r="V299" s="211">
        <f>SUM(V300:V301)</f>
        <v>0</v>
      </c>
      <c r="W299" s="209"/>
      <c r="X299" s="212">
        <f>SUM(X300:X301)</f>
        <v>0</v>
      </c>
      <c r="Y299" s="12"/>
      <c r="Z299" s="12"/>
      <c r="AA299" s="12"/>
      <c r="AB299" s="12"/>
      <c r="AC299" s="12"/>
      <c r="AD299" s="12"/>
      <c r="AE299" s="12"/>
      <c r="AR299" s="213" t="s">
        <v>84</v>
      </c>
      <c r="AT299" s="214" t="s">
        <v>76</v>
      </c>
      <c r="AU299" s="214" t="s">
        <v>84</v>
      </c>
      <c r="AY299" s="213" t="s">
        <v>211</v>
      </c>
      <c r="BK299" s="215">
        <f>SUM(BK300:BK301)</f>
        <v>0</v>
      </c>
    </row>
    <row r="300" s="2" customFormat="1" ht="24.15" customHeight="1">
      <c r="A300" s="40"/>
      <c r="B300" s="41"/>
      <c r="C300" s="218" t="s">
        <v>469</v>
      </c>
      <c r="D300" s="218" t="s">
        <v>213</v>
      </c>
      <c r="E300" s="219" t="s">
        <v>1149</v>
      </c>
      <c r="F300" s="220" t="s">
        <v>1150</v>
      </c>
      <c r="G300" s="221" t="s">
        <v>249</v>
      </c>
      <c r="H300" s="222">
        <v>15.461</v>
      </c>
      <c r="I300" s="223"/>
      <c r="J300" s="223"/>
      <c r="K300" s="224">
        <f>ROUND(P300*H300,2)</f>
        <v>0</v>
      </c>
      <c r="L300" s="220" t="s">
        <v>217</v>
      </c>
      <c r="M300" s="46"/>
      <c r="N300" s="225" t="s">
        <v>22</v>
      </c>
      <c r="O300" s="226" t="s">
        <v>46</v>
      </c>
      <c r="P300" s="227">
        <f>I300+J300</f>
        <v>0</v>
      </c>
      <c r="Q300" s="227">
        <f>ROUND(I300*H300,2)</f>
        <v>0</v>
      </c>
      <c r="R300" s="227">
        <f>ROUND(J300*H300,2)</f>
        <v>0</v>
      </c>
      <c r="S300" s="86"/>
      <c r="T300" s="228">
        <f>S300*H300</f>
        <v>0</v>
      </c>
      <c r="U300" s="228">
        <v>0</v>
      </c>
      <c r="V300" s="228">
        <f>U300*H300</f>
        <v>0</v>
      </c>
      <c r="W300" s="228">
        <v>0</v>
      </c>
      <c r="X300" s="229">
        <f>W300*H300</f>
        <v>0</v>
      </c>
      <c r="Y300" s="40"/>
      <c r="Z300" s="40"/>
      <c r="AA300" s="40"/>
      <c r="AB300" s="40"/>
      <c r="AC300" s="40"/>
      <c r="AD300" s="40"/>
      <c r="AE300" s="40"/>
      <c r="AR300" s="230" t="s">
        <v>218</v>
      </c>
      <c r="AT300" s="230" t="s">
        <v>213</v>
      </c>
      <c r="AU300" s="230" t="s">
        <v>86</v>
      </c>
      <c r="AY300" s="19" t="s">
        <v>211</v>
      </c>
      <c r="BE300" s="231">
        <f>IF(O300="základní",K300,0)</f>
        <v>0</v>
      </c>
      <c r="BF300" s="231">
        <f>IF(O300="snížená",K300,0)</f>
        <v>0</v>
      </c>
      <c r="BG300" s="231">
        <f>IF(O300="zákl. přenesená",K300,0)</f>
        <v>0</v>
      </c>
      <c r="BH300" s="231">
        <f>IF(O300="sníž. přenesená",K300,0)</f>
        <v>0</v>
      </c>
      <c r="BI300" s="231">
        <f>IF(O300="nulová",K300,0)</f>
        <v>0</v>
      </c>
      <c r="BJ300" s="19" t="s">
        <v>84</v>
      </c>
      <c r="BK300" s="231">
        <f>ROUND(P300*H300,2)</f>
        <v>0</v>
      </c>
      <c r="BL300" s="19" t="s">
        <v>218</v>
      </c>
      <c r="BM300" s="230" t="s">
        <v>4766</v>
      </c>
    </row>
    <row r="301" s="2" customFormat="1">
      <c r="A301" s="40"/>
      <c r="B301" s="41"/>
      <c r="C301" s="42"/>
      <c r="D301" s="232" t="s">
        <v>220</v>
      </c>
      <c r="E301" s="42"/>
      <c r="F301" s="233" t="s">
        <v>1152</v>
      </c>
      <c r="G301" s="42"/>
      <c r="H301" s="42"/>
      <c r="I301" s="234"/>
      <c r="J301" s="234"/>
      <c r="K301" s="42"/>
      <c r="L301" s="42"/>
      <c r="M301" s="46"/>
      <c r="N301" s="235"/>
      <c r="O301" s="236"/>
      <c r="P301" s="86"/>
      <c r="Q301" s="86"/>
      <c r="R301" s="86"/>
      <c r="S301" s="86"/>
      <c r="T301" s="86"/>
      <c r="U301" s="86"/>
      <c r="V301" s="86"/>
      <c r="W301" s="86"/>
      <c r="X301" s="87"/>
      <c r="Y301" s="40"/>
      <c r="Z301" s="40"/>
      <c r="AA301" s="40"/>
      <c r="AB301" s="40"/>
      <c r="AC301" s="40"/>
      <c r="AD301" s="40"/>
      <c r="AE301" s="40"/>
      <c r="AT301" s="19" t="s">
        <v>220</v>
      </c>
      <c r="AU301" s="19" t="s">
        <v>86</v>
      </c>
    </row>
    <row r="302" s="12" customFormat="1" ht="25.92" customHeight="1">
      <c r="A302" s="12"/>
      <c r="B302" s="201"/>
      <c r="C302" s="202"/>
      <c r="D302" s="203" t="s">
        <v>76</v>
      </c>
      <c r="E302" s="204" t="s">
        <v>441</v>
      </c>
      <c r="F302" s="204" t="s">
        <v>442</v>
      </c>
      <c r="G302" s="202"/>
      <c r="H302" s="202"/>
      <c r="I302" s="205"/>
      <c r="J302" s="205"/>
      <c r="K302" s="206">
        <f>BK302</f>
        <v>0</v>
      </c>
      <c r="L302" s="202"/>
      <c r="M302" s="207"/>
      <c r="N302" s="208"/>
      <c r="O302" s="209"/>
      <c r="P302" s="209"/>
      <c r="Q302" s="210">
        <f>Q303+Q329+Q351+Q368+Q431+Q435+Q462+Q490</f>
        <v>0</v>
      </c>
      <c r="R302" s="210">
        <f>R303+R329+R351+R368+R431+R435+R462+R490</f>
        <v>0</v>
      </c>
      <c r="S302" s="209"/>
      <c r="T302" s="211">
        <f>T303+T329+T351+T368+T431+T435+T462+T490</f>
        <v>0</v>
      </c>
      <c r="U302" s="209"/>
      <c r="V302" s="211">
        <f>V303+V329+V351+V368+V431+V435+V462+V490</f>
        <v>3.818149430605001</v>
      </c>
      <c r="W302" s="209"/>
      <c r="X302" s="212">
        <f>X303+X329+X351+X368+X431+X435+X462+X490</f>
        <v>3.7557332799999998</v>
      </c>
      <c r="Y302" s="12"/>
      <c r="Z302" s="12"/>
      <c r="AA302" s="12"/>
      <c r="AB302" s="12"/>
      <c r="AC302" s="12"/>
      <c r="AD302" s="12"/>
      <c r="AE302" s="12"/>
      <c r="AR302" s="213" t="s">
        <v>86</v>
      </c>
      <c r="AT302" s="214" t="s">
        <v>76</v>
      </c>
      <c r="AU302" s="214" t="s">
        <v>77</v>
      </c>
      <c r="AY302" s="213" t="s">
        <v>211</v>
      </c>
      <c r="BK302" s="215">
        <f>BK303+BK329+BK351+BK368+BK431+BK435+BK462+BK490</f>
        <v>0</v>
      </c>
    </row>
    <row r="303" s="12" customFormat="1" ht="22.8" customHeight="1">
      <c r="A303" s="12"/>
      <c r="B303" s="201"/>
      <c r="C303" s="202"/>
      <c r="D303" s="203" t="s">
        <v>76</v>
      </c>
      <c r="E303" s="216" t="s">
        <v>3362</v>
      </c>
      <c r="F303" s="216" t="s">
        <v>3363</v>
      </c>
      <c r="G303" s="202"/>
      <c r="H303" s="202"/>
      <c r="I303" s="205"/>
      <c r="J303" s="205"/>
      <c r="K303" s="217">
        <f>BK303</f>
        <v>0</v>
      </c>
      <c r="L303" s="202"/>
      <c r="M303" s="207"/>
      <c r="N303" s="208"/>
      <c r="O303" s="209"/>
      <c r="P303" s="209"/>
      <c r="Q303" s="210">
        <f>SUM(Q304:Q328)</f>
        <v>0</v>
      </c>
      <c r="R303" s="210">
        <f>SUM(R304:R328)</f>
        <v>0</v>
      </c>
      <c r="S303" s="209"/>
      <c r="T303" s="211">
        <f>SUM(T304:T328)</f>
        <v>0</v>
      </c>
      <c r="U303" s="209"/>
      <c r="V303" s="211">
        <f>SUM(V304:V328)</f>
        <v>0.0060774000000000002</v>
      </c>
      <c r="W303" s="209"/>
      <c r="X303" s="212">
        <f>SUM(X304:X328)</f>
        <v>0</v>
      </c>
      <c r="Y303" s="12"/>
      <c r="Z303" s="12"/>
      <c r="AA303" s="12"/>
      <c r="AB303" s="12"/>
      <c r="AC303" s="12"/>
      <c r="AD303" s="12"/>
      <c r="AE303" s="12"/>
      <c r="AR303" s="213" t="s">
        <v>86</v>
      </c>
      <c r="AT303" s="214" t="s">
        <v>76</v>
      </c>
      <c r="AU303" s="214" t="s">
        <v>84</v>
      </c>
      <c r="AY303" s="213" t="s">
        <v>211</v>
      </c>
      <c r="BK303" s="215">
        <f>SUM(BK304:BK328)</f>
        <v>0</v>
      </c>
    </row>
    <row r="304" s="2" customFormat="1" ht="24.15" customHeight="1">
      <c r="A304" s="40"/>
      <c r="B304" s="41"/>
      <c r="C304" s="218" t="s">
        <v>472</v>
      </c>
      <c r="D304" s="218" t="s">
        <v>213</v>
      </c>
      <c r="E304" s="219" t="s">
        <v>4459</v>
      </c>
      <c r="F304" s="220" t="s">
        <v>4460</v>
      </c>
      <c r="G304" s="221" t="s">
        <v>3370</v>
      </c>
      <c r="H304" s="222">
        <v>7</v>
      </c>
      <c r="I304" s="223"/>
      <c r="J304" s="223"/>
      <c r="K304" s="224">
        <f>ROUND(P304*H304,2)</f>
        <v>0</v>
      </c>
      <c r="L304" s="220" t="s">
        <v>217</v>
      </c>
      <c r="M304" s="46"/>
      <c r="N304" s="225" t="s">
        <v>22</v>
      </c>
      <c r="O304" s="226" t="s">
        <v>46</v>
      </c>
      <c r="P304" s="227">
        <f>I304+J304</f>
        <v>0</v>
      </c>
      <c r="Q304" s="227">
        <f>ROUND(I304*H304,2)</f>
        <v>0</v>
      </c>
      <c r="R304" s="227">
        <f>ROUND(J304*H304,2)</f>
        <v>0</v>
      </c>
      <c r="S304" s="86"/>
      <c r="T304" s="228">
        <f>S304*H304</f>
        <v>0</v>
      </c>
      <c r="U304" s="228">
        <v>0.00051820000000000002</v>
      </c>
      <c r="V304" s="228">
        <f>U304*H304</f>
        <v>0.0036274000000000002</v>
      </c>
      <c r="W304" s="228">
        <v>0</v>
      </c>
      <c r="X304" s="229">
        <f>W304*H304</f>
        <v>0</v>
      </c>
      <c r="Y304" s="40"/>
      <c r="Z304" s="40"/>
      <c r="AA304" s="40"/>
      <c r="AB304" s="40"/>
      <c r="AC304" s="40"/>
      <c r="AD304" s="40"/>
      <c r="AE304" s="40"/>
      <c r="AR304" s="230" t="s">
        <v>302</v>
      </c>
      <c r="AT304" s="230" t="s">
        <v>213</v>
      </c>
      <c r="AU304" s="230" t="s">
        <v>86</v>
      </c>
      <c r="AY304" s="19" t="s">
        <v>211</v>
      </c>
      <c r="BE304" s="231">
        <f>IF(O304="základní",K304,0)</f>
        <v>0</v>
      </c>
      <c r="BF304" s="231">
        <f>IF(O304="snížená",K304,0)</f>
        <v>0</v>
      </c>
      <c r="BG304" s="231">
        <f>IF(O304="zákl. přenesená",K304,0)</f>
        <v>0</v>
      </c>
      <c r="BH304" s="231">
        <f>IF(O304="sníž. přenesená",K304,0)</f>
        <v>0</v>
      </c>
      <c r="BI304" s="231">
        <f>IF(O304="nulová",K304,0)</f>
        <v>0</v>
      </c>
      <c r="BJ304" s="19" t="s">
        <v>84</v>
      </c>
      <c r="BK304" s="231">
        <f>ROUND(P304*H304,2)</f>
        <v>0</v>
      </c>
      <c r="BL304" s="19" t="s">
        <v>302</v>
      </c>
      <c r="BM304" s="230" t="s">
        <v>4767</v>
      </c>
    </row>
    <row r="305" s="2" customFormat="1">
      <c r="A305" s="40"/>
      <c r="B305" s="41"/>
      <c r="C305" s="42"/>
      <c r="D305" s="232" t="s">
        <v>220</v>
      </c>
      <c r="E305" s="42"/>
      <c r="F305" s="233" t="s">
        <v>4462</v>
      </c>
      <c r="G305" s="42"/>
      <c r="H305" s="42"/>
      <c r="I305" s="234"/>
      <c r="J305" s="234"/>
      <c r="K305" s="42"/>
      <c r="L305" s="42"/>
      <c r="M305" s="46"/>
      <c r="N305" s="235"/>
      <c r="O305" s="236"/>
      <c r="P305" s="86"/>
      <c r="Q305" s="86"/>
      <c r="R305" s="86"/>
      <c r="S305" s="86"/>
      <c r="T305" s="86"/>
      <c r="U305" s="86"/>
      <c r="V305" s="86"/>
      <c r="W305" s="86"/>
      <c r="X305" s="87"/>
      <c r="Y305" s="40"/>
      <c r="Z305" s="40"/>
      <c r="AA305" s="40"/>
      <c r="AB305" s="40"/>
      <c r="AC305" s="40"/>
      <c r="AD305" s="40"/>
      <c r="AE305" s="40"/>
      <c r="AT305" s="19" t="s">
        <v>220</v>
      </c>
      <c r="AU305" s="19" t="s">
        <v>86</v>
      </c>
    </row>
    <row r="306" s="13" customFormat="1">
      <c r="A306" s="13"/>
      <c r="B306" s="237"/>
      <c r="C306" s="238"/>
      <c r="D306" s="232" t="s">
        <v>222</v>
      </c>
      <c r="E306" s="239" t="s">
        <v>22</v>
      </c>
      <c r="F306" s="240" t="s">
        <v>4768</v>
      </c>
      <c r="G306" s="238"/>
      <c r="H306" s="241">
        <v>7</v>
      </c>
      <c r="I306" s="242"/>
      <c r="J306" s="242"/>
      <c r="K306" s="238"/>
      <c r="L306" s="238"/>
      <c r="M306" s="243"/>
      <c r="N306" s="244"/>
      <c r="O306" s="245"/>
      <c r="P306" s="245"/>
      <c r="Q306" s="245"/>
      <c r="R306" s="245"/>
      <c r="S306" s="245"/>
      <c r="T306" s="245"/>
      <c r="U306" s="245"/>
      <c r="V306" s="245"/>
      <c r="W306" s="245"/>
      <c r="X306" s="246"/>
      <c r="Y306" s="13"/>
      <c r="Z306" s="13"/>
      <c r="AA306" s="13"/>
      <c r="AB306" s="13"/>
      <c r="AC306" s="13"/>
      <c r="AD306" s="13"/>
      <c r="AE306" s="13"/>
      <c r="AT306" s="247" t="s">
        <v>222</v>
      </c>
      <c r="AU306" s="247" t="s">
        <v>86</v>
      </c>
      <c r="AV306" s="13" t="s">
        <v>86</v>
      </c>
      <c r="AW306" s="13" t="s">
        <v>5</v>
      </c>
      <c r="AX306" s="13" t="s">
        <v>84</v>
      </c>
      <c r="AY306" s="247" t="s">
        <v>211</v>
      </c>
    </row>
    <row r="307" s="2" customFormat="1" ht="24.15" customHeight="1">
      <c r="A307" s="40"/>
      <c r="B307" s="41"/>
      <c r="C307" s="218" t="s">
        <v>477</v>
      </c>
      <c r="D307" s="218" t="s">
        <v>213</v>
      </c>
      <c r="E307" s="219" t="s">
        <v>4464</v>
      </c>
      <c r="F307" s="220" t="s">
        <v>4465</v>
      </c>
      <c r="G307" s="221" t="s">
        <v>3370</v>
      </c>
      <c r="H307" s="222">
        <v>1</v>
      </c>
      <c r="I307" s="223"/>
      <c r="J307" s="223"/>
      <c r="K307" s="224">
        <f>ROUND(P307*H307,2)</f>
        <v>0</v>
      </c>
      <c r="L307" s="220" t="s">
        <v>217</v>
      </c>
      <c r="M307" s="46"/>
      <c r="N307" s="225" t="s">
        <v>22</v>
      </c>
      <c r="O307" s="226" t="s">
        <v>46</v>
      </c>
      <c r="P307" s="227">
        <f>I307+J307</f>
        <v>0</v>
      </c>
      <c r="Q307" s="227">
        <f>ROUND(I307*H307,2)</f>
        <v>0</v>
      </c>
      <c r="R307" s="227">
        <f>ROUND(J307*H307,2)</f>
        <v>0</v>
      </c>
      <c r="S307" s="86"/>
      <c r="T307" s="228">
        <f>S307*H307</f>
        <v>0</v>
      </c>
      <c r="U307" s="228">
        <v>0.00075000000000000002</v>
      </c>
      <c r="V307" s="228">
        <f>U307*H307</f>
        <v>0.00075000000000000002</v>
      </c>
      <c r="W307" s="228">
        <v>0</v>
      </c>
      <c r="X307" s="229">
        <f>W307*H307</f>
        <v>0</v>
      </c>
      <c r="Y307" s="40"/>
      <c r="Z307" s="40"/>
      <c r="AA307" s="40"/>
      <c r="AB307" s="40"/>
      <c r="AC307" s="40"/>
      <c r="AD307" s="40"/>
      <c r="AE307" s="40"/>
      <c r="AR307" s="230" t="s">
        <v>302</v>
      </c>
      <c r="AT307" s="230" t="s">
        <v>213</v>
      </c>
      <c r="AU307" s="230" t="s">
        <v>86</v>
      </c>
      <c r="AY307" s="19" t="s">
        <v>211</v>
      </c>
      <c r="BE307" s="231">
        <f>IF(O307="základní",K307,0)</f>
        <v>0</v>
      </c>
      <c r="BF307" s="231">
        <f>IF(O307="snížená",K307,0)</f>
        <v>0</v>
      </c>
      <c r="BG307" s="231">
        <f>IF(O307="zákl. přenesená",K307,0)</f>
        <v>0</v>
      </c>
      <c r="BH307" s="231">
        <f>IF(O307="sníž. přenesená",K307,0)</f>
        <v>0</v>
      </c>
      <c r="BI307" s="231">
        <f>IF(O307="nulová",K307,0)</f>
        <v>0</v>
      </c>
      <c r="BJ307" s="19" t="s">
        <v>84</v>
      </c>
      <c r="BK307" s="231">
        <f>ROUND(P307*H307,2)</f>
        <v>0</v>
      </c>
      <c r="BL307" s="19" t="s">
        <v>302</v>
      </c>
      <c r="BM307" s="230" t="s">
        <v>4769</v>
      </c>
    </row>
    <row r="308" s="2" customFormat="1">
      <c r="A308" s="40"/>
      <c r="B308" s="41"/>
      <c r="C308" s="42"/>
      <c r="D308" s="232" t="s">
        <v>220</v>
      </c>
      <c r="E308" s="42"/>
      <c r="F308" s="233" t="s">
        <v>4467</v>
      </c>
      <c r="G308" s="42"/>
      <c r="H308" s="42"/>
      <c r="I308" s="234"/>
      <c r="J308" s="234"/>
      <c r="K308" s="42"/>
      <c r="L308" s="42"/>
      <c r="M308" s="46"/>
      <c r="N308" s="235"/>
      <c r="O308" s="236"/>
      <c r="P308" s="86"/>
      <c r="Q308" s="86"/>
      <c r="R308" s="86"/>
      <c r="S308" s="86"/>
      <c r="T308" s="86"/>
      <c r="U308" s="86"/>
      <c r="V308" s="86"/>
      <c r="W308" s="86"/>
      <c r="X308" s="87"/>
      <c r="Y308" s="40"/>
      <c r="Z308" s="40"/>
      <c r="AA308" s="40"/>
      <c r="AB308" s="40"/>
      <c r="AC308" s="40"/>
      <c r="AD308" s="40"/>
      <c r="AE308" s="40"/>
      <c r="AT308" s="19" t="s">
        <v>220</v>
      </c>
      <c r="AU308" s="19" t="s">
        <v>86</v>
      </c>
    </row>
    <row r="309" s="13" customFormat="1">
      <c r="A309" s="13"/>
      <c r="B309" s="237"/>
      <c r="C309" s="238"/>
      <c r="D309" s="232" t="s">
        <v>222</v>
      </c>
      <c r="E309" s="239" t="s">
        <v>22</v>
      </c>
      <c r="F309" s="240" t="s">
        <v>4558</v>
      </c>
      <c r="G309" s="238"/>
      <c r="H309" s="241">
        <v>1</v>
      </c>
      <c r="I309" s="242"/>
      <c r="J309" s="242"/>
      <c r="K309" s="238"/>
      <c r="L309" s="238"/>
      <c r="M309" s="243"/>
      <c r="N309" s="244"/>
      <c r="O309" s="245"/>
      <c r="P309" s="245"/>
      <c r="Q309" s="245"/>
      <c r="R309" s="245"/>
      <c r="S309" s="245"/>
      <c r="T309" s="245"/>
      <c r="U309" s="245"/>
      <c r="V309" s="245"/>
      <c r="W309" s="245"/>
      <c r="X309" s="246"/>
      <c r="Y309" s="13"/>
      <c r="Z309" s="13"/>
      <c r="AA309" s="13"/>
      <c r="AB309" s="13"/>
      <c r="AC309" s="13"/>
      <c r="AD309" s="13"/>
      <c r="AE309" s="13"/>
      <c r="AT309" s="247" t="s">
        <v>222</v>
      </c>
      <c r="AU309" s="247" t="s">
        <v>86</v>
      </c>
      <c r="AV309" s="13" t="s">
        <v>86</v>
      </c>
      <c r="AW309" s="13" t="s">
        <v>5</v>
      </c>
      <c r="AX309" s="13" t="s">
        <v>84</v>
      </c>
      <c r="AY309" s="247" t="s">
        <v>211</v>
      </c>
    </row>
    <row r="310" s="2" customFormat="1" ht="24.15" customHeight="1">
      <c r="A310" s="40"/>
      <c r="B310" s="41"/>
      <c r="C310" s="218" t="s">
        <v>482</v>
      </c>
      <c r="D310" s="218" t="s">
        <v>213</v>
      </c>
      <c r="E310" s="219" t="s">
        <v>4469</v>
      </c>
      <c r="F310" s="220" t="s">
        <v>4470</v>
      </c>
      <c r="G310" s="221" t="s">
        <v>3370</v>
      </c>
      <c r="H310" s="222">
        <v>1</v>
      </c>
      <c r="I310" s="223"/>
      <c r="J310" s="223"/>
      <c r="K310" s="224">
        <f>ROUND(P310*H310,2)</f>
        <v>0</v>
      </c>
      <c r="L310" s="220" t="s">
        <v>217</v>
      </c>
      <c r="M310" s="46"/>
      <c r="N310" s="225" t="s">
        <v>22</v>
      </c>
      <c r="O310" s="226" t="s">
        <v>46</v>
      </c>
      <c r="P310" s="227">
        <f>I310+J310</f>
        <v>0</v>
      </c>
      <c r="Q310" s="227">
        <f>ROUND(I310*H310,2)</f>
        <v>0</v>
      </c>
      <c r="R310" s="227">
        <f>ROUND(J310*H310,2)</f>
        <v>0</v>
      </c>
      <c r="S310" s="86"/>
      <c r="T310" s="228">
        <f>S310*H310</f>
        <v>0</v>
      </c>
      <c r="U310" s="228">
        <v>0.00084999999999999995</v>
      </c>
      <c r="V310" s="228">
        <f>U310*H310</f>
        <v>0.00084999999999999995</v>
      </c>
      <c r="W310" s="228">
        <v>0</v>
      </c>
      <c r="X310" s="229">
        <f>W310*H310</f>
        <v>0</v>
      </c>
      <c r="Y310" s="40"/>
      <c r="Z310" s="40"/>
      <c r="AA310" s="40"/>
      <c r="AB310" s="40"/>
      <c r="AC310" s="40"/>
      <c r="AD310" s="40"/>
      <c r="AE310" s="40"/>
      <c r="AR310" s="230" t="s">
        <v>302</v>
      </c>
      <c r="AT310" s="230" t="s">
        <v>213</v>
      </c>
      <c r="AU310" s="230" t="s">
        <v>86</v>
      </c>
      <c r="AY310" s="19" t="s">
        <v>211</v>
      </c>
      <c r="BE310" s="231">
        <f>IF(O310="základní",K310,0)</f>
        <v>0</v>
      </c>
      <c r="BF310" s="231">
        <f>IF(O310="snížená",K310,0)</f>
        <v>0</v>
      </c>
      <c r="BG310" s="231">
        <f>IF(O310="zákl. přenesená",K310,0)</f>
        <v>0</v>
      </c>
      <c r="BH310" s="231">
        <f>IF(O310="sníž. přenesená",K310,0)</f>
        <v>0</v>
      </c>
      <c r="BI310" s="231">
        <f>IF(O310="nulová",K310,0)</f>
        <v>0</v>
      </c>
      <c r="BJ310" s="19" t="s">
        <v>84</v>
      </c>
      <c r="BK310" s="231">
        <f>ROUND(P310*H310,2)</f>
        <v>0</v>
      </c>
      <c r="BL310" s="19" t="s">
        <v>302</v>
      </c>
      <c r="BM310" s="230" t="s">
        <v>4770</v>
      </c>
    </row>
    <row r="311" s="2" customFormat="1">
      <c r="A311" s="40"/>
      <c r="B311" s="41"/>
      <c r="C311" s="42"/>
      <c r="D311" s="232" t="s">
        <v>220</v>
      </c>
      <c r="E311" s="42"/>
      <c r="F311" s="233" t="s">
        <v>4472</v>
      </c>
      <c r="G311" s="42"/>
      <c r="H311" s="42"/>
      <c r="I311" s="234"/>
      <c r="J311" s="234"/>
      <c r="K311" s="42"/>
      <c r="L311" s="42"/>
      <c r="M311" s="46"/>
      <c r="N311" s="235"/>
      <c r="O311" s="236"/>
      <c r="P311" s="86"/>
      <c r="Q311" s="86"/>
      <c r="R311" s="86"/>
      <c r="S311" s="86"/>
      <c r="T311" s="86"/>
      <c r="U311" s="86"/>
      <c r="V311" s="86"/>
      <c r="W311" s="86"/>
      <c r="X311" s="87"/>
      <c r="Y311" s="40"/>
      <c r="Z311" s="40"/>
      <c r="AA311" s="40"/>
      <c r="AB311" s="40"/>
      <c r="AC311" s="40"/>
      <c r="AD311" s="40"/>
      <c r="AE311" s="40"/>
      <c r="AT311" s="19" t="s">
        <v>220</v>
      </c>
      <c r="AU311" s="19" t="s">
        <v>86</v>
      </c>
    </row>
    <row r="312" s="13" customFormat="1">
      <c r="A312" s="13"/>
      <c r="B312" s="237"/>
      <c r="C312" s="238"/>
      <c r="D312" s="232" t="s">
        <v>222</v>
      </c>
      <c r="E312" s="239" t="s">
        <v>22</v>
      </c>
      <c r="F312" s="240" t="s">
        <v>4558</v>
      </c>
      <c r="G312" s="238"/>
      <c r="H312" s="241">
        <v>1</v>
      </c>
      <c r="I312" s="242"/>
      <c r="J312" s="242"/>
      <c r="K312" s="238"/>
      <c r="L312" s="238"/>
      <c r="M312" s="243"/>
      <c r="N312" s="244"/>
      <c r="O312" s="245"/>
      <c r="P312" s="245"/>
      <c r="Q312" s="245"/>
      <c r="R312" s="245"/>
      <c r="S312" s="245"/>
      <c r="T312" s="245"/>
      <c r="U312" s="245"/>
      <c r="V312" s="245"/>
      <c r="W312" s="245"/>
      <c r="X312" s="246"/>
      <c r="Y312" s="13"/>
      <c r="Z312" s="13"/>
      <c r="AA312" s="13"/>
      <c r="AB312" s="13"/>
      <c r="AC312" s="13"/>
      <c r="AD312" s="13"/>
      <c r="AE312" s="13"/>
      <c r="AT312" s="247" t="s">
        <v>222</v>
      </c>
      <c r="AU312" s="247" t="s">
        <v>86</v>
      </c>
      <c r="AV312" s="13" t="s">
        <v>86</v>
      </c>
      <c r="AW312" s="13" t="s">
        <v>5</v>
      </c>
      <c r="AX312" s="13" t="s">
        <v>84</v>
      </c>
      <c r="AY312" s="247" t="s">
        <v>211</v>
      </c>
    </row>
    <row r="313" s="2" customFormat="1" ht="24.15" customHeight="1">
      <c r="A313" s="40"/>
      <c r="B313" s="41"/>
      <c r="C313" s="218" t="s">
        <v>487</v>
      </c>
      <c r="D313" s="218" t="s">
        <v>213</v>
      </c>
      <c r="E313" s="219" t="s">
        <v>4473</v>
      </c>
      <c r="F313" s="220" t="s">
        <v>4474</v>
      </c>
      <c r="G313" s="221" t="s">
        <v>3370</v>
      </c>
      <c r="H313" s="222">
        <v>1</v>
      </c>
      <c r="I313" s="223"/>
      <c r="J313" s="223"/>
      <c r="K313" s="224">
        <f>ROUND(P313*H313,2)</f>
        <v>0</v>
      </c>
      <c r="L313" s="220" t="s">
        <v>217</v>
      </c>
      <c r="M313" s="46"/>
      <c r="N313" s="225" t="s">
        <v>22</v>
      </c>
      <c r="O313" s="226" t="s">
        <v>46</v>
      </c>
      <c r="P313" s="227">
        <f>I313+J313</f>
        <v>0</v>
      </c>
      <c r="Q313" s="227">
        <f>ROUND(I313*H313,2)</f>
        <v>0</v>
      </c>
      <c r="R313" s="227">
        <f>ROUND(J313*H313,2)</f>
        <v>0</v>
      </c>
      <c r="S313" s="86"/>
      <c r="T313" s="228">
        <f>S313*H313</f>
        <v>0</v>
      </c>
      <c r="U313" s="228">
        <v>0.00084999999999999995</v>
      </c>
      <c r="V313" s="228">
        <f>U313*H313</f>
        <v>0.00084999999999999995</v>
      </c>
      <c r="W313" s="228">
        <v>0</v>
      </c>
      <c r="X313" s="229">
        <f>W313*H313</f>
        <v>0</v>
      </c>
      <c r="Y313" s="40"/>
      <c r="Z313" s="40"/>
      <c r="AA313" s="40"/>
      <c r="AB313" s="40"/>
      <c r="AC313" s="40"/>
      <c r="AD313" s="40"/>
      <c r="AE313" s="40"/>
      <c r="AR313" s="230" t="s">
        <v>302</v>
      </c>
      <c r="AT313" s="230" t="s">
        <v>213</v>
      </c>
      <c r="AU313" s="230" t="s">
        <v>86</v>
      </c>
      <c r="AY313" s="19" t="s">
        <v>211</v>
      </c>
      <c r="BE313" s="231">
        <f>IF(O313="základní",K313,0)</f>
        <v>0</v>
      </c>
      <c r="BF313" s="231">
        <f>IF(O313="snížená",K313,0)</f>
        <v>0</v>
      </c>
      <c r="BG313" s="231">
        <f>IF(O313="zákl. přenesená",K313,0)</f>
        <v>0</v>
      </c>
      <c r="BH313" s="231">
        <f>IF(O313="sníž. přenesená",K313,0)</f>
        <v>0</v>
      </c>
      <c r="BI313" s="231">
        <f>IF(O313="nulová",K313,0)</f>
        <v>0</v>
      </c>
      <c r="BJ313" s="19" t="s">
        <v>84</v>
      </c>
      <c r="BK313" s="231">
        <f>ROUND(P313*H313,2)</f>
        <v>0</v>
      </c>
      <c r="BL313" s="19" t="s">
        <v>302</v>
      </c>
      <c r="BM313" s="230" t="s">
        <v>4771</v>
      </c>
    </row>
    <row r="314" s="2" customFormat="1">
      <c r="A314" s="40"/>
      <c r="B314" s="41"/>
      <c r="C314" s="42"/>
      <c r="D314" s="232" t="s">
        <v>220</v>
      </c>
      <c r="E314" s="42"/>
      <c r="F314" s="233" t="s">
        <v>4476</v>
      </c>
      <c r="G314" s="42"/>
      <c r="H314" s="42"/>
      <c r="I314" s="234"/>
      <c r="J314" s="234"/>
      <c r="K314" s="42"/>
      <c r="L314" s="42"/>
      <c r="M314" s="46"/>
      <c r="N314" s="235"/>
      <c r="O314" s="236"/>
      <c r="P314" s="86"/>
      <c r="Q314" s="86"/>
      <c r="R314" s="86"/>
      <c r="S314" s="86"/>
      <c r="T314" s="86"/>
      <c r="U314" s="86"/>
      <c r="V314" s="86"/>
      <c r="W314" s="86"/>
      <c r="X314" s="87"/>
      <c r="Y314" s="40"/>
      <c r="Z314" s="40"/>
      <c r="AA314" s="40"/>
      <c r="AB314" s="40"/>
      <c r="AC314" s="40"/>
      <c r="AD314" s="40"/>
      <c r="AE314" s="40"/>
      <c r="AT314" s="19" t="s">
        <v>220</v>
      </c>
      <c r="AU314" s="19" t="s">
        <v>86</v>
      </c>
    </row>
    <row r="315" s="13" customFormat="1">
      <c r="A315" s="13"/>
      <c r="B315" s="237"/>
      <c r="C315" s="238"/>
      <c r="D315" s="232" t="s">
        <v>222</v>
      </c>
      <c r="E315" s="239" t="s">
        <v>22</v>
      </c>
      <c r="F315" s="240" t="s">
        <v>4558</v>
      </c>
      <c r="G315" s="238"/>
      <c r="H315" s="241">
        <v>1</v>
      </c>
      <c r="I315" s="242"/>
      <c r="J315" s="242"/>
      <c r="K315" s="238"/>
      <c r="L315" s="238"/>
      <c r="M315" s="243"/>
      <c r="N315" s="244"/>
      <c r="O315" s="245"/>
      <c r="P315" s="245"/>
      <c r="Q315" s="245"/>
      <c r="R315" s="245"/>
      <c r="S315" s="245"/>
      <c r="T315" s="245"/>
      <c r="U315" s="245"/>
      <c r="V315" s="245"/>
      <c r="W315" s="245"/>
      <c r="X315" s="246"/>
      <c r="Y315" s="13"/>
      <c r="Z315" s="13"/>
      <c r="AA315" s="13"/>
      <c r="AB315" s="13"/>
      <c r="AC315" s="13"/>
      <c r="AD315" s="13"/>
      <c r="AE315" s="13"/>
      <c r="AT315" s="247" t="s">
        <v>222</v>
      </c>
      <c r="AU315" s="247" t="s">
        <v>86</v>
      </c>
      <c r="AV315" s="13" t="s">
        <v>86</v>
      </c>
      <c r="AW315" s="13" t="s">
        <v>5</v>
      </c>
      <c r="AX315" s="13" t="s">
        <v>84</v>
      </c>
      <c r="AY315" s="247" t="s">
        <v>211</v>
      </c>
    </row>
    <row r="316" s="2" customFormat="1" ht="21.75" customHeight="1">
      <c r="A316" s="40"/>
      <c r="B316" s="41"/>
      <c r="C316" s="218" t="s">
        <v>490</v>
      </c>
      <c r="D316" s="218" t="s">
        <v>213</v>
      </c>
      <c r="E316" s="219" t="s">
        <v>4477</v>
      </c>
      <c r="F316" s="220" t="s">
        <v>4478</v>
      </c>
      <c r="G316" s="221" t="s">
        <v>497</v>
      </c>
      <c r="H316" s="222">
        <v>3</v>
      </c>
      <c r="I316" s="223"/>
      <c r="J316" s="223"/>
      <c r="K316" s="224">
        <f>ROUND(P316*H316,2)</f>
        <v>0</v>
      </c>
      <c r="L316" s="220" t="s">
        <v>22</v>
      </c>
      <c r="M316" s="46"/>
      <c r="N316" s="225" t="s">
        <v>22</v>
      </c>
      <c r="O316" s="226" t="s">
        <v>46</v>
      </c>
      <c r="P316" s="227">
        <f>I316+J316</f>
        <v>0</v>
      </c>
      <c r="Q316" s="227">
        <f>ROUND(I316*H316,2)</f>
        <v>0</v>
      </c>
      <c r="R316" s="227">
        <f>ROUND(J316*H316,2)</f>
        <v>0</v>
      </c>
      <c r="S316" s="86"/>
      <c r="T316" s="228">
        <f>S316*H316</f>
        <v>0</v>
      </c>
      <c r="U316" s="228">
        <v>0</v>
      </c>
      <c r="V316" s="228">
        <f>U316*H316</f>
        <v>0</v>
      </c>
      <c r="W316" s="228">
        <v>0</v>
      </c>
      <c r="X316" s="229">
        <f>W316*H316</f>
        <v>0</v>
      </c>
      <c r="Y316" s="40"/>
      <c r="Z316" s="40"/>
      <c r="AA316" s="40"/>
      <c r="AB316" s="40"/>
      <c r="AC316" s="40"/>
      <c r="AD316" s="40"/>
      <c r="AE316" s="40"/>
      <c r="AR316" s="230" t="s">
        <v>302</v>
      </c>
      <c r="AT316" s="230" t="s">
        <v>213</v>
      </c>
      <c r="AU316" s="230" t="s">
        <v>86</v>
      </c>
      <c r="AY316" s="19" t="s">
        <v>211</v>
      </c>
      <c r="BE316" s="231">
        <f>IF(O316="základní",K316,0)</f>
        <v>0</v>
      </c>
      <c r="BF316" s="231">
        <f>IF(O316="snížená",K316,0)</f>
        <v>0</v>
      </c>
      <c r="BG316" s="231">
        <f>IF(O316="zákl. přenesená",K316,0)</f>
        <v>0</v>
      </c>
      <c r="BH316" s="231">
        <f>IF(O316="sníž. přenesená",K316,0)</f>
        <v>0</v>
      </c>
      <c r="BI316" s="231">
        <f>IF(O316="nulová",K316,0)</f>
        <v>0</v>
      </c>
      <c r="BJ316" s="19" t="s">
        <v>84</v>
      </c>
      <c r="BK316" s="231">
        <f>ROUND(P316*H316,2)</f>
        <v>0</v>
      </c>
      <c r="BL316" s="19" t="s">
        <v>302</v>
      </c>
      <c r="BM316" s="230" t="s">
        <v>4772</v>
      </c>
    </row>
    <row r="317" s="2" customFormat="1">
      <c r="A317" s="40"/>
      <c r="B317" s="41"/>
      <c r="C317" s="42"/>
      <c r="D317" s="232" t="s">
        <v>220</v>
      </c>
      <c r="E317" s="42"/>
      <c r="F317" s="233" t="s">
        <v>4478</v>
      </c>
      <c r="G317" s="42"/>
      <c r="H317" s="42"/>
      <c r="I317" s="234"/>
      <c r="J317" s="234"/>
      <c r="K317" s="42"/>
      <c r="L317" s="42"/>
      <c r="M317" s="46"/>
      <c r="N317" s="235"/>
      <c r="O317" s="236"/>
      <c r="P317" s="86"/>
      <c r="Q317" s="86"/>
      <c r="R317" s="86"/>
      <c r="S317" s="86"/>
      <c r="T317" s="86"/>
      <c r="U317" s="86"/>
      <c r="V317" s="86"/>
      <c r="W317" s="86"/>
      <c r="X317" s="87"/>
      <c r="Y317" s="40"/>
      <c r="Z317" s="40"/>
      <c r="AA317" s="40"/>
      <c r="AB317" s="40"/>
      <c r="AC317" s="40"/>
      <c r="AD317" s="40"/>
      <c r="AE317" s="40"/>
      <c r="AT317" s="19" t="s">
        <v>220</v>
      </c>
      <c r="AU317" s="19" t="s">
        <v>86</v>
      </c>
    </row>
    <row r="318" s="13" customFormat="1">
      <c r="A318" s="13"/>
      <c r="B318" s="237"/>
      <c r="C318" s="238"/>
      <c r="D318" s="232" t="s">
        <v>222</v>
      </c>
      <c r="E318" s="239" t="s">
        <v>22</v>
      </c>
      <c r="F318" s="240" t="s">
        <v>4773</v>
      </c>
      <c r="G318" s="238"/>
      <c r="H318" s="241">
        <v>3</v>
      </c>
      <c r="I318" s="242"/>
      <c r="J318" s="242"/>
      <c r="K318" s="238"/>
      <c r="L318" s="238"/>
      <c r="M318" s="243"/>
      <c r="N318" s="244"/>
      <c r="O318" s="245"/>
      <c r="P318" s="245"/>
      <c r="Q318" s="245"/>
      <c r="R318" s="245"/>
      <c r="S318" s="245"/>
      <c r="T318" s="245"/>
      <c r="U318" s="245"/>
      <c r="V318" s="245"/>
      <c r="W318" s="245"/>
      <c r="X318" s="246"/>
      <c r="Y318" s="13"/>
      <c r="Z318" s="13"/>
      <c r="AA318" s="13"/>
      <c r="AB318" s="13"/>
      <c r="AC318" s="13"/>
      <c r="AD318" s="13"/>
      <c r="AE318" s="13"/>
      <c r="AT318" s="247" t="s">
        <v>222</v>
      </c>
      <c r="AU318" s="247" t="s">
        <v>86</v>
      </c>
      <c r="AV318" s="13" t="s">
        <v>86</v>
      </c>
      <c r="AW318" s="13" t="s">
        <v>5</v>
      </c>
      <c r="AX318" s="13" t="s">
        <v>84</v>
      </c>
      <c r="AY318" s="247" t="s">
        <v>211</v>
      </c>
    </row>
    <row r="319" s="2" customFormat="1" ht="16.5" customHeight="1">
      <c r="A319" s="40"/>
      <c r="B319" s="41"/>
      <c r="C319" s="218" t="s">
        <v>494</v>
      </c>
      <c r="D319" s="218" t="s">
        <v>213</v>
      </c>
      <c r="E319" s="219" t="s">
        <v>4480</v>
      </c>
      <c r="F319" s="220" t="s">
        <v>4481</v>
      </c>
      <c r="G319" s="221" t="s">
        <v>497</v>
      </c>
      <c r="H319" s="222">
        <v>3</v>
      </c>
      <c r="I319" s="223"/>
      <c r="J319" s="223"/>
      <c r="K319" s="224">
        <f>ROUND(P319*H319,2)</f>
        <v>0</v>
      </c>
      <c r="L319" s="220" t="s">
        <v>22</v>
      </c>
      <c r="M319" s="46"/>
      <c r="N319" s="225" t="s">
        <v>22</v>
      </c>
      <c r="O319" s="226" t="s">
        <v>46</v>
      </c>
      <c r="P319" s="227">
        <f>I319+J319</f>
        <v>0</v>
      </c>
      <c r="Q319" s="227">
        <f>ROUND(I319*H319,2)</f>
        <v>0</v>
      </c>
      <c r="R319" s="227">
        <f>ROUND(J319*H319,2)</f>
        <v>0</v>
      </c>
      <c r="S319" s="86"/>
      <c r="T319" s="228">
        <f>S319*H319</f>
        <v>0</v>
      </c>
      <c r="U319" s="228">
        <v>0</v>
      </c>
      <c r="V319" s="228">
        <f>U319*H319</f>
        <v>0</v>
      </c>
      <c r="W319" s="228">
        <v>0</v>
      </c>
      <c r="X319" s="229">
        <f>W319*H319</f>
        <v>0</v>
      </c>
      <c r="Y319" s="40"/>
      <c r="Z319" s="40"/>
      <c r="AA319" s="40"/>
      <c r="AB319" s="40"/>
      <c r="AC319" s="40"/>
      <c r="AD319" s="40"/>
      <c r="AE319" s="40"/>
      <c r="AR319" s="230" t="s">
        <v>302</v>
      </c>
      <c r="AT319" s="230" t="s">
        <v>213</v>
      </c>
      <c r="AU319" s="230" t="s">
        <v>86</v>
      </c>
      <c r="AY319" s="19" t="s">
        <v>211</v>
      </c>
      <c r="BE319" s="231">
        <f>IF(O319="základní",K319,0)</f>
        <v>0</v>
      </c>
      <c r="BF319" s="231">
        <f>IF(O319="snížená",K319,0)</f>
        <v>0</v>
      </c>
      <c r="BG319" s="231">
        <f>IF(O319="zákl. přenesená",K319,0)</f>
        <v>0</v>
      </c>
      <c r="BH319" s="231">
        <f>IF(O319="sníž. přenesená",K319,0)</f>
        <v>0</v>
      </c>
      <c r="BI319" s="231">
        <f>IF(O319="nulová",K319,0)</f>
        <v>0</v>
      </c>
      <c r="BJ319" s="19" t="s">
        <v>84</v>
      </c>
      <c r="BK319" s="231">
        <f>ROUND(P319*H319,2)</f>
        <v>0</v>
      </c>
      <c r="BL319" s="19" t="s">
        <v>302</v>
      </c>
      <c r="BM319" s="230" t="s">
        <v>4774</v>
      </c>
    </row>
    <row r="320" s="2" customFormat="1">
      <c r="A320" s="40"/>
      <c r="B320" s="41"/>
      <c r="C320" s="42"/>
      <c r="D320" s="232" t="s">
        <v>220</v>
      </c>
      <c r="E320" s="42"/>
      <c r="F320" s="233" t="s">
        <v>4481</v>
      </c>
      <c r="G320" s="42"/>
      <c r="H320" s="42"/>
      <c r="I320" s="234"/>
      <c r="J320" s="234"/>
      <c r="K320" s="42"/>
      <c r="L320" s="42"/>
      <c r="M320" s="46"/>
      <c r="N320" s="235"/>
      <c r="O320" s="236"/>
      <c r="P320" s="86"/>
      <c r="Q320" s="86"/>
      <c r="R320" s="86"/>
      <c r="S320" s="86"/>
      <c r="T320" s="86"/>
      <c r="U320" s="86"/>
      <c r="V320" s="86"/>
      <c r="W320" s="86"/>
      <c r="X320" s="87"/>
      <c r="Y320" s="40"/>
      <c r="Z320" s="40"/>
      <c r="AA320" s="40"/>
      <c r="AB320" s="40"/>
      <c r="AC320" s="40"/>
      <c r="AD320" s="40"/>
      <c r="AE320" s="40"/>
      <c r="AT320" s="19" t="s">
        <v>220</v>
      </c>
      <c r="AU320" s="19" t="s">
        <v>86</v>
      </c>
    </row>
    <row r="321" s="13" customFormat="1">
      <c r="A321" s="13"/>
      <c r="B321" s="237"/>
      <c r="C321" s="238"/>
      <c r="D321" s="232" t="s">
        <v>222</v>
      </c>
      <c r="E321" s="239" t="s">
        <v>22</v>
      </c>
      <c r="F321" s="240" t="s">
        <v>4773</v>
      </c>
      <c r="G321" s="238"/>
      <c r="H321" s="241">
        <v>3</v>
      </c>
      <c r="I321" s="242"/>
      <c r="J321" s="242"/>
      <c r="K321" s="238"/>
      <c r="L321" s="238"/>
      <c r="M321" s="243"/>
      <c r="N321" s="244"/>
      <c r="O321" s="245"/>
      <c r="P321" s="245"/>
      <c r="Q321" s="245"/>
      <c r="R321" s="245"/>
      <c r="S321" s="245"/>
      <c r="T321" s="245"/>
      <c r="U321" s="245"/>
      <c r="V321" s="245"/>
      <c r="W321" s="245"/>
      <c r="X321" s="246"/>
      <c r="Y321" s="13"/>
      <c r="Z321" s="13"/>
      <c r="AA321" s="13"/>
      <c r="AB321" s="13"/>
      <c r="AC321" s="13"/>
      <c r="AD321" s="13"/>
      <c r="AE321" s="13"/>
      <c r="AT321" s="247" t="s">
        <v>222</v>
      </c>
      <c r="AU321" s="247" t="s">
        <v>86</v>
      </c>
      <c r="AV321" s="13" t="s">
        <v>86</v>
      </c>
      <c r="AW321" s="13" t="s">
        <v>5</v>
      </c>
      <c r="AX321" s="13" t="s">
        <v>84</v>
      </c>
      <c r="AY321" s="247" t="s">
        <v>211</v>
      </c>
    </row>
    <row r="322" s="2" customFormat="1" ht="16.5" customHeight="1">
      <c r="A322" s="40"/>
      <c r="B322" s="41"/>
      <c r="C322" s="218" t="s">
        <v>500</v>
      </c>
      <c r="D322" s="218" t="s">
        <v>213</v>
      </c>
      <c r="E322" s="219" t="s">
        <v>4484</v>
      </c>
      <c r="F322" s="220" t="s">
        <v>4485</v>
      </c>
      <c r="G322" s="221" t="s">
        <v>497</v>
      </c>
      <c r="H322" s="222">
        <v>7</v>
      </c>
      <c r="I322" s="223"/>
      <c r="J322" s="223"/>
      <c r="K322" s="224">
        <f>ROUND(P322*H322,2)</f>
        <v>0</v>
      </c>
      <c r="L322" s="220" t="s">
        <v>22</v>
      </c>
      <c r="M322" s="46"/>
      <c r="N322" s="225" t="s">
        <v>22</v>
      </c>
      <c r="O322" s="226" t="s">
        <v>46</v>
      </c>
      <c r="P322" s="227">
        <f>I322+J322</f>
        <v>0</v>
      </c>
      <c r="Q322" s="227">
        <f>ROUND(I322*H322,2)</f>
        <v>0</v>
      </c>
      <c r="R322" s="227">
        <f>ROUND(J322*H322,2)</f>
        <v>0</v>
      </c>
      <c r="S322" s="86"/>
      <c r="T322" s="228">
        <f>S322*H322</f>
        <v>0</v>
      </c>
      <c r="U322" s="228">
        <v>0</v>
      </c>
      <c r="V322" s="228">
        <f>U322*H322</f>
        <v>0</v>
      </c>
      <c r="W322" s="228">
        <v>0</v>
      </c>
      <c r="X322" s="229">
        <f>W322*H322</f>
        <v>0</v>
      </c>
      <c r="Y322" s="40"/>
      <c r="Z322" s="40"/>
      <c r="AA322" s="40"/>
      <c r="AB322" s="40"/>
      <c r="AC322" s="40"/>
      <c r="AD322" s="40"/>
      <c r="AE322" s="40"/>
      <c r="AR322" s="230" t="s">
        <v>302</v>
      </c>
      <c r="AT322" s="230" t="s">
        <v>213</v>
      </c>
      <c r="AU322" s="230" t="s">
        <v>86</v>
      </c>
      <c r="AY322" s="19" t="s">
        <v>211</v>
      </c>
      <c r="BE322" s="231">
        <f>IF(O322="základní",K322,0)</f>
        <v>0</v>
      </c>
      <c r="BF322" s="231">
        <f>IF(O322="snížená",K322,0)</f>
        <v>0</v>
      </c>
      <c r="BG322" s="231">
        <f>IF(O322="zákl. přenesená",K322,0)</f>
        <v>0</v>
      </c>
      <c r="BH322" s="231">
        <f>IF(O322="sníž. přenesená",K322,0)</f>
        <v>0</v>
      </c>
      <c r="BI322" s="231">
        <f>IF(O322="nulová",K322,0)</f>
        <v>0</v>
      </c>
      <c r="BJ322" s="19" t="s">
        <v>84</v>
      </c>
      <c r="BK322" s="231">
        <f>ROUND(P322*H322,2)</f>
        <v>0</v>
      </c>
      <c r="BL322" s="19" t="s">
        <v>302</v>
      </c>
      <c r="BM322" s="230" t="s">
        <v>4775</v>
      </c>
    </row>
    <row r="323" s="2" customFormat="1">
      <c r="A323" s="40"/>
      <c r="B323" s="41"/>
      <c r="C323" s="42"/>
      <c r="D323" s="232" t="s">
        <v>220</v>
      </c>
      <c r="E323" s="42"/>
      <c r="F323" s="233" t="s">
        <v>4485</v>
      </c>
      <c r="G323" s="42"/>
      <c r="H323" s="42"/>
      <c r="I323" s="234"/>
      <c r="J323" s="234"/>
      <c r="K323" s="42"/>
      <c r="L323" s="42"/>
      <c r="M323" s="46"/>
      <c r="N323" s="235"/>
      <c r="O323" s="236"/>
      <c r="P323" s="86"/>
      <c r="Q323" s="86"/>
      <c r="R323" s="86"/>
      <c r="S323" s="86"/>
      <c r="T323" s="86"/>
      <c r="U323" s="86"/>
      <c r="V323" s="86"/>
      <c r="W323" s="86"/>
      <c r="X323" s="87"/>
      <c r="Y323" s="40"/>
      <c r="Z323" s="40"/>
      <c r="AA323" s="40"/>
      <c r="AB323" s="40"/>
      <c r="AC323" s="40"/>
      <c r="AD323" s="40"/>
      <c r="AE323" s="40"/>
      <c r="AT323" s="19" t="s">
        <v>220</v>
      </c>
      <c r="AU323" s="19" t="s">
        <v>86</v>
      </c>
    </row>
    <row r="324" s="13" customFormat="1">
      <c r="A324" s="13"/>
      <c r="B324" s="237"/>
      <c r="C324" s="238"/>
      <c r="D324" s="232" t="s">
        <v>222</v>
      </c>
      <c r="E324" s="239" t="s">
        <v>22</v>
      </c>
      <c r="F324" s="240" t="s">
        <v>4768</v>
      </c>
      <c r="G324" s="238"/>
      <c r="H324" s="241">
        <v>7</v>
      </c>
      <c r="I324" s="242"/>
      <c r="J324" s="242"/>
      <c r="K324" s="238"/>
      <c r="L324" s="238"/>
      <c r="M324" s="243"/>
      <c r="N324" s="244"/>
      <c r="O324" s="245"/>
      <c r="P324" s="245"/>
      <c r="Q324" s="245"/>
      <c r="R324" s="245"/>
      <c r="S324" s="245"/>
      <c r="T324" s="245"/>
      <c r="U324" s="245"/>
      <c r="V324" s="245"/>
      <c r="W324" s="245"/>
      <c r="X324" s="246"/>
      <c r="Y324" s="13"/>
      <c r="Z324" s="13"/>
      <c r="AA324" s="13"/>
      <c r="AB324" s="13"/>
      <c r="AC324" s="13"/>
      <c r="AD324" s="13"/>
      <c r="AE324" s="13"/>
      <c r="AT324" s="247" t="s">
        <v>222</v>
      </c>
      <c r="AU324" s="247" t="s">
        <v>86</v>
      </c>
      <c r="AV324" s="13" t="s">
        <v>86</v>
      </c>
      <c r="AW324" s="13" t="s">
        <v>5</v>
      </c>
      <c r="AX324" s="13" t="s">
        <v>84</v>
      </c>
      <c r="AY324" s="247" t="s">
        <v>211</v>
      </c>
    </row>
    <row r="325" s="2" customFormat="1" ht="24.15" customHeight="1">
      <c r="A325" s="40"/>
      <c r="B325" s="41"/>
      <c r="C325" s="218" t="s">
        <v>507</v>
      </c>
      <c r="D325" s="218" t="s">
        <v>213</v>
      </c>
      <c r="E325" s="219" t="s">
        <v>4776</v>
      </c>
      <c r="F325" s="220" t="s">
        <v>4777</v>
      </c>
      <c r="G325" s="221" t="s">
        <v>249</v>
      </c>
      <c r="H325" s="222">
        <v>0.0060000000000000001</v>
      </c>
      <c r="I325" s="223"/>
      <c r="J325" s="223"/>
      <c r="K325" s="224">
        <f>ROUND(P325*H325,2)</f>
        <v>0</v>
      </c>
      <c r="L325" s="220" t="s">
        <v>217</v>
      </c>
      <c r="M325" s="46"/>
      <c r="N325" s="225" t="s">
        <v>22</v>
      </c>
      <c r="O325" s="226" t="s">
        <v>46</v>
      </c>
      <c r="P325" s="227">
        <f>I325+J325</f>
        <v>0</v>
      </c>
      <c r="Q325" s="227">
        <f>ROUND(I325*H325,2)</f>
        <v>0</v>
      </c>
      <c r="R325" s="227">
        <f>ROUND(J325*H325,2)</f>
        <v>0</v>
      </c>
      <c r="S325" s="86"/>
      <c r="T325" s="228">
        <f>S325*H325</f>
        <v>0</v>
      </c>
      <c r="U325" s="228">
        <v>0</v>
      </c>
      <c r="V325" s="228">
        <f>U325*H325</f>
        <v>0</v>
      </c>
      <c r="W325" s="228">
        <v>0</v>
      </c>
      <c r="X325" s="229">
        <f>W325*H325</f>
        <v>0</v>
      </c>
      <c r="Y325" s="40"/>
      <c r="Z325" s="40"/>
      <c r="AA325" s="40"/>
      <c r="AB325" s="40"/>
      <c r="AC325" s="40"/>
      <c r="AD325" s="40"/>
      <c r="AE325" s="40"/>
      <c r="AR325" s="230" t="s">
        <v>302</v>
      </c>
      <c r="AT325" s="230" t="s">
        <v>213</v>
      </c>
      <c r="AU325" s="230" t="s">
        <v>86</v>
      </c>
      <c r="AY325" s="19" t="s">
        <v>211</v>
      </c>
      <c r="BE325" s="231">
        <f>IF(O325="základní",K325,0)</f>
        <v>0</v>
      </c>
      <c r="BF325" s="231">
        <f>IF(O325="snížená",K325,0)</f>
        <v>0</v>
      </c>
      <c r="BG325" s="231">
        <f>IF(O325="zákl. přenesená",K325,0)</f>
        <v>0</v>
      </c>
      <c r="BH325" s="231">
        <f>IF(O325="sníž. přenesená",K325,0)</f>
        <v>0</v>
      </c>
      <c r="BI325" s="231">
        <f>IF(O325="nulová",K325,0)</f>
        <v>0</v>
      </c>
      <c r="BJ325" s="19" t="s">
        <v>84</v>
      </c>
      <c r="BK325" s="231">
        <f>ROUND(P325*H325,2)</f>
        <v>0</v>
      </c>
      <c r="BL325" s="19" t="s">
        <v>302</v>
      </c>
      <c r="BM325" s="230" t="s">
        <v>4778</v>
      </c>
    </row>
    <row r="326" s="2" customFormat="1">
      <c r="A326" s="40"/>
      <c r="B326" s="41"/>
      <c r="C326" s="42"/>
      <c r="D326" s="232" t="s">
        <v>220</v>
      </c>
      <c r="E326" s="42"/>
      <c r="F326" s="233" t="s">
        <v>4779</v>
      </c>
      <c r="G326" s="42"/>
      <c r="H326" s="42"/>
      <c r="I326" s="234"/>
      <c r="J326" s="234"/>
      <c r="K326" s="42"/>
      <c r="L326" s="42"/>
      <c r="M326" s="46"/>
      <c r="N326" s="235"/>
      <c r="O326" s="236"/>
      <c r="P326" s="86"/>
      <c r="Q326" s="86"/>
      <c r="R326" s="86"/>
      <c r="S326" s="86"/>
      <c r="T326" s="86"/>
      <c r="U326" s="86"/>
      <c r="V326" s="86"/>
      <c r="W326" s="86"/>
      <c r="X326" s="87"/>
      <c r="Y326" s="40"/>
      <c r="Z326" s="40"/>
      <c r="AA326" s="40"/>
      <c r="AB326" s="40"/>
      <c r="AC326" s="40"/>
      <c r="AD326" s="40"/>
      <c r="AE326" s="40"/>
      <c r="AT326" s="19" t="s">
        <v>220</v>
      </c>
      <c r="AU326" s="19" t="s">
        <v>86</v>
      </c>
    </row>
    <row r="327" s="2" customFormat="1" ht="24.15" customHeight="1">
      <c r="A327" s="40"/>
      <c r="B327" s="41"/>
      <c r="C327" s="218" t="s">
        <v>515</v>
      </c>
      <c r="D327" s="218" t="s">
        <v>213</v>
      </c>
      <c r="E327" s="219" t="s">
        <v>4491</v>
      </c>
      <c r="F327" s="220" t="s">
        <v>4492</v>
      </c>
      <c r="G327" s="221" t="s">
        <v>249</v>
      </c>
      <c r="H327" s="222">
        <v>0.0060000000000000001</v>
      </c>
      <c r="I327" s="223"/>
      <c r="J327" s="223"/>
      <c r="K327" s="224">
        <f>ROUND(P327*H327,2)</f>
        <v>0</v>
      </c>
      <c r="L327" s="220" t="s">
        <v>217</v>
      </c>
      <c r="M327" s="46"/>
      <c r="N327" s="225" t="s">
        <v>22</v>
      </c>
      <c r="O327" s="226" t="s">
        <v>46</v>
      </c>
      <c r="P327" s="227">
        <f>I327+J327</f>
        <v>0</v>
      </c>
      <c r="Q327" s="227">
        <f>ROUND(I327*H327,2)</f>
        <v>0</v>
      </c>
      <c r="R327" s="227">
        <f>ROUND(J327*H327,2)</f>
        <v>0</v>
      </c>
      <c r="S327" s="86"/>
      <c r="T327" s="228">
        <f>S327*H327</f>
        <v>0</v>
      </c>
      <c r="U327" s="228">
        <v>0</v>
      </c>
      <c r="V327" s="228">
        <f>U327*H327</f>
        <v>0</v>
      </c>
      <c r="W327" s="228">
        <v>0</v>
      </c>
      <c r="X327" s="229">
        <f>W327*H327</f>
        <v>0</v>
      </c>
      <c r="Y327" s="40"/>
      <c r="Z327" s="40"/>
      <c r="AA327" s="40"/>
      <c r="AB327" s="40"/>
      <c r="AC327" s="40"/>
      <c r="AD327" s="40"/>
      <c r="AE327" s="40"/>
      <c r="AR327" s="230" t="s">
        <v>302</v>
      </c>
      <c r="AT327" s="230" t="s">
        <v>213</v>
      </c>
      <c r="AU327" s="230" t="s">
        <v>86</v>
      </c>
      <c r="AY327" s="19" t="s">
        <v>211</v>
      </c>
      <c r="BE327" s="231">
        <f>IF(O327="základní",K327,0)</f>
        <v>0</v>
      </c>
      <c r="BF327" s="231">
        <f>IF(O327="snížená",K327,0)</f>
        <v>0</v>
      </c>
      <c r="BG327" s="231">
        <f>IF(O327="zákl. přenesená",K327,0)</f>
        <v>0</v>
      </c>
      <c r="BH327" s="231">
        <f>IF(O327="sníž. přenesená",K327,0)</f>
        <v>0</v>
      </c>
      <c r="BI327" s="231">
        <f>IF(O327="nulová",K327,0)</f>
        <v>0</v>
      </c>
      <c r="BJ327" s="19" t="s">
        <v>84</v>
      </c>
      <c r="BK327" s="231">
        <f>ROUND(P327*H327,2)</f>
        <v>0</v>
      </c>
      <c r="BL327" s="19" t="s">
        <v>302</v>
      </c>
      <c r="BM327" s="230" t="s">
        <v>4780</v>
      </c>
    </row>
    <row r="328" s="2" customFormat="1">
      <c r="A328" s="40"/>
      <c r="B328" s="41"/>
      <c r="C328" s="42"/>
      <c r="D328" s="232" t="s">
        <v>220</v>
      </c>
      <c r="E328" s="42"/>
      <c r="F328" s="233" t="s">
        <v>4494</v>
      </c>
      <c r="G328" s="42"/>
      <c r="H328" s="42"/>
      <c r="I328" s="234"/>
      <c r="J328" s="234"/>
      <c r="K328" s="42"/>
      <c r="L328" s="42"/>
      <c r="M328" s="46"/>
      <c r="N328" s="235"/>
      <c r="O328" s="236"/>
      <c r="P328" s="86"/>
      <c r="Q328" s="86"/>
      <c r="R328" s="86"/>
      <c r="S328" s="86"/>
      <c r="T328" s="86"/>
      <c r="U328" s="86"/>
      <c r="V328" s="86"/>
      <c r="W328" s="86"/>
      <c r="X328" s="87"/>
      <c r="Y328" s="40"/>
      <c r="Z328" s="40"/>
      <c r="AA328" s="40"/>
      <c r="AB328" s="40"/>
      <c r="AC328" s="40"/>
      <c r="AD328" s="40"/>
      <c r="AE328" s="40"/>
      <c r="AT328" s="19" t="s">
        <v>220</v>
      </c>
      <c r="AU328" s="19" t="s">
        <v>86</v>
      </c>
    </row>
    <row r="329" s="12" customFormat="1" ht="22.8" customHeight="1">
      <c r="A329" s="12"/>
      <c r="B329" s="201"/>
      <c r="C329" s="202"/>
      <c r="D329" s="203" t="s">
        <v>76</v>
      </c>
      <c r="E329" s="216" t="s">
        <v>1264</v>
      </c>
      <c r="F329" s="216" t="s">
        <v>1265</v>
      </c>
      <c r="G329" s="202"/>
      <c r="H329" s="202"/>
      <c r="I329" s="205"/>
      <c r="J329" s="205"/>
      <c r="K329" s="217">
        <f>BK329</f>
        <v>0</v>
      </c>
      <c r="L329" s="202"/>
      <c r="M329" s="207"/>
      <c r="N329" s="208"/>
      <c r="O329" s="209"/>
      <c r="P329" s="209"/>
      <c r="Q329" s="210">
        <f>SUM(Q330:Q350)</f>
        <v>0</v>
      </c>
      <c r="R329" s="210">
        <f>SUM(R330:R350)</f>
        <v>0</v>
      </c>
      <c r="S329" s="209"/>
      <c r="T329" s="211">
        <f>SUM(T330:T350)</f>
        <v>0</v>
      </c>
      <c r="U329" s="209"/>
      <c r="V329" s="211">
        <f>SUM(V330:V350)</f>
        <v>0.85537456880000007</v>
      </c>
      <c r="W329" s="209"/>
      <c r="X329" s="212">
        <f>SUM(X330:X350)</f>
        <v>0.62897528000000003</v>
      </c>
      <c r="Y329" s="12"/>
      <c r="Z329" s="12"/>
      <c r="AA329" s="12"/>
      <c r="AB329" s="12"/>
      <c r="AC329" s="12"/>
      <c r="AD329" s="12"/>
      <c r="AE329" s="12"/>
      <c r="AR329" s="213" t="s">
        <v>86</v>
      </c>
      <c r="AT329" s="214" t="s">
        <v>76</v>
      </c>
      <c r="AU329" s="214" t="s">
        <v>84</v>
      </c>
      <c r="AY329" s="213" t="s">
        <v>211</v>
      </c>
      <c r="BK329" s="215">
        <f>SUM(BK330:BK350)</f>
        <v>0</v>
      </c>
    </row>
    <row r="330" s="2" customFormat="1" ht="24.15" customHeight="1">
      <c r="A330" s="40"/>
      <c r="B330" s="41"/>
      <c r="C330" s="218" t="s">
        <v>521</v>
      </c>
      <c r="D330" s="218" t="s">
        <v>213</v>
      </c>
      <c r="E330" s="219" t="s">
        <v>4495</v>
      </c>
      <c r="F330" s="220" t="s">
        <v>4496</v>
      </c>
      <c r="G330" s="221" t="s">
        <v>272</v>
      </c>
      <c r="H330" s="222">
        <v>11.156000000000001</v>
      </c>
      <c r="I330" s="223"/>
      <c r="J330" s="223"/>
      <c r="K330" s="224">
        <f>ROUND(P330*H330,2)</f>
        <v>0</v>
      </c>
      <c r="L330" s="220" t="s">
        <v>217</v>
      </c>
      <c r="M330" s="46"/>
      <c r="N330" s="225" t="s">
        <v>22</v>
      </c>
      <c r="O330" s="226" t="s">
        <v>46</v>
      </c>
      <c r="P330" s="227">
        <f>I330+J330</f>
        <v>0</v>
      </c>
      <c r="Q330" s="227">
        <f>ROUND(I330*H330,2)</f>
        <v>0</v>
      </c>
      <c r="R330" s="227">
        <f>ROUND(J330*H330,2)</f>
        <v>0</v>
      </c>
      <c r="S330" s="86"/>
      <c r="T330" s="228">
        <f>S330*H330</f>
        <v>0</v>
      </c>
      <c r="U330" s="228">
        <v>0.044283599999999999</v>
      </c>
      <c r="V330" s="228">
        <f>U330*H330</f>
        <v>0.49402784160000002</v>
      </c>
      <c r="W330" s="228">
        <v>0</v>
      </c>
      <c r="X330" s="229">
        <f>W330*H330</f>
        <v>0</v>
      </c>
      <c r="Y330" s="40"/>
      <c r="Z330" s="40"/>
      <c r="AA330" s="40"/>
      <c r="AB330" s="40"/>
      <c r="AC330" s="40"/>
      <c r="AD330" s="40"/>
      <c r="AE330" s="40"/>
      <c r="AR330" s="230" t="s">
        <v>302</v>
      </c>
      <c r="AT330" s="230" t="s">
        <v>213</v>
      </c>
      <c r="AU330" s="230" t="s">
        <v>86</v>
      </c>
      <c r="AY330" s="19" t="s">
        <v>211</v>
      </c>
      <c r="BE330" s="231">
        <f>IF(O330="základní",K330,0)</f>
        <v>0</v>
      </c>
      <c r="BF330" s="231">
        <f>IF(O330="snížená",K330,0)</f>
        <v>0</v>
      </c>
      <c r="BG330" s="231">
        <f>IF(O330="zákl. přenesená",K330,0)</f>
        <v>0</v>
      </c>
      <c r="BH330" s="231">
        <f>IF(O330="sníž. přenesená",K330,0)</f>
        <v>0</v>
      </c>
      <c r="BI330" s="231">
        <f>IF(O330="nulová",K330,0)</f>
        <v>0</v>
      </c>
      <c r="BJ330" s="19" t="s">
        <v>84</v>
      </c>
      <c r="BK330" s="231">
        <f>ROUND(P330*H330,2)</f>
        <v>0</v>
      </c>
      <c r="BL330" s="19" t="s">
        <v>302</v>
      </c>
      <c r="BM330" s="230" t="s">
        <v>4781</v>
      </c>
    </row>
    <row r="331" s="2" customFormat="1">
      <c r="A331" s="40"/>
      <c r="B331" s="41"/>
      <c r="C331" s="42"/>
      <c r="D331" s="232" t="s">
        <v>220</v>
      </c>
      <c r="E331" s="42"/>
      <c r="F331" s="233" t="s">
        <v>4498</v>
      </c>
      <c r="G331" s="42"/>
      <c r="H331" s="42"/>
      <c r="I331" s="234"/>
      <c r="J331" s="234"/>
      <c r="K331" s="42"/>
      <c r="L331" s="42"/>
      <c r="M331" s="46"/>
      <c r="N331" s="235"/>
      <c r="O331" s="236"/>
      <c r="P331" s="86"/>
      <c r="Q331" s="86"/>
      <c r="R331" s="86"/>
      <c r="S331" s="86"/>
      <c r="T331" s="86"/>
      <c r="U331" s="86"/>
      <c r="V331" s="86"/>
      <c r="W331" s="86"/>
      <c r="X331" s="87"/>
      <c r="Y331" s="40"/>
      <c r="Z331" s="40"/>
      <c r="AA331" s="40"/>
      <c r="AB331" s="40"/>
      <c r="AC331" s="40"/>
      <c r="AD331" s="40"/>
      <c r="AE331" s="40"/>
      <c r="AT331" s="19" t="s">
        <v>220</v>
      </c>
      <c r="AU331" s="19" t="s">
        <v>86</v>
      </c>
    </row>
    <row r="332" s="13" customFormat="1">
      <c r="A332" s="13"/>
      <c r="B332" s="237"/>
      <c r="C332" s="238"/>
      <c r="D332" s="232" t="s">
        <v>222</v>
      </c>
      <c r="E332" s="239" t="s">
        <v>22</v>
      </c>
      <c r="F332" s="240" t="s">
        <v>4782</v>
      </c>
      <c r="G332" s="238"/>
      <c r="H332" s="241">
        <v>11.156000000000001</v>
      </c>
      <c r="I332" s="242"/>
      <c r="J332" s="242"/>
      <c r="K332" s="238"/>
      <c r="L332" s="238"/>
      <c r="M332" s="243"/>
      <c r="N332" s="244"/>
      <c r="O332" s="245"/>
      <c r="P332" s="245"/>
      <c r="Q332" s="245"/>
      <c r="R332" s="245"/>
      <c r="S332" s="245"/>
      <c r="T332" s="245"/>
      <c r="U332" s="245"/>
      <c r="V332" s="245"/>
      <c r="W332" s="245"/>
      <c r="X332" s="246"/>
      <c r="Y332" s="13"/>
      <c r="Z332" s="13"/>
      <c r="AA332" s="13"/>
      <c r="AB332" s="13"/>
      <c r="AC332" s="13"/>
      <c r="AD332" s="13"/>
      <c r="AE332" s="13"/>
      <c r="AT332" s="247" t="s">
        <v>222</v>
      </c>
      <c r="AU332" s="247" t="s">
        <v>86</v>
      </c>
      <c r="AV332" s="13" t="s">
        <v>86</v>
      </c>
      <c r="AW332" s="13" t="s">
        <v>5</v>
      </c>
      <c r="AX332" s="13" t="s">
        <v>84</v>
      </c>
      <c r="AY332" s="247" t="s">
        <v>211</v>
      </c>
    </row>
    <row r="333" s="2" customFormat="1" ht="24.15" customHeight="1">
      <c r="A333" s="40"/>
      <c r="B333" s="41"/>
      <c r="C333" s="218" t="s">
        <v>526</v>
      </c>
      <c r="D333" s="218" t="s">
        <v>213</v>
      </c>
      <c r="E333" s="219" t="s">
        <v>4500</v>
      </c>
      <c r="F333" s="220" t="s">
        <v>4501</v>
      </c>
      <c r="G333" s="221" t="s">
        <v>272</v>
      </c>
      <c r="H333" s="222">
        <v>11.156000000000001</v>
      </c>
      <c r="I333" s="223"/>
      <c r="J333" s="223"/>
      <c r="K333" s="224">
        <f>ROUND(P333*H333,2)</f>
        <v>0</v>
      </c>
      <c r="L333" s="220" t="s">
        <v>217</v>
      </c>
      <c r="M333" s="46"/>
      <c r="N333" s="225" t="s">
        <v>22</v>
      </c>
      <c r="O333" s="226" t="s">
        <v>46</v>
      </c>
      <c r="P333" s="227">
        <f>I333+J333</f>
        <v>0</v>
      </c>
      <c r="Q333" s="227">
        <f>ROUND(I333*H333,2)</f>
        <v>0</v>
      </c>
      <c r="R333" s="227">
        <f>ROUND(J333*H333,2)</f>
        <v>0</v>
      </c>
      <c r="S333" s="86"/>
      <c r="T333" s="228">
        <f>S333*H333</f>
        <v>0</v>
      </c>
      <c r="U333" s="228">
        <v>0</v>
      </c>
      <c r="V333" s="228">
        <f>U333*H333</f>
        <v>0</v>
      </c>
      <c r="W333" s="228">
        <v>0.05638</v>
      </c>
      <c r="X333" s="229">
        <f>W333*H333</f>
        <v>0.62897528000000003</v>
      </c>
      <c r="Y333" s="40"/>
      <c r="Z333" s="40"/>
      <c r="AA333" s="40"/>
      <c r="AB333" s="40"/>
      <c r="AC333" s="40"/>
      <c r="AD333" s="40"/>
      <c r="AE333" s="40"/>
      <c r="AR333" s="230" t="s">
        <v>302</v>
      </c>
      <c r="AT333" s="230" t="s">
        <v>213</v>
      </c>
      <c r="AU333" s="230" t="s">
        <v>86</v>
      </c>
      <c r="AY333" s="19" t="s">
        <v>211</v>
      </c>
      <c r="BE333" s="231">
        <f>IF(O333="základní",K333,0)</f>
        <v>0</v>
      </c>
      <c r="BF333" s="231">
        <f>IF(O333="snížená",K333,0)</f>
        <v>0</v>
      </c>
      <c r="BG333" s="231">
        <f>IF(O333="zákl. přenesená",K333,0)</f>
        <v>0</v>
      </c>
      <c r="BH333" s="231">
        <f>IF(O333="sníž. přenesená",K333,0)</f>
        <v>0</v>
      </c>
      <c r="BI333" s="231">
        <f>IF(O333="nulová",K333,0)</f>
        <v>0</v>
      </c>
      <c r="BJ333" s="19" t="s">
        <v>84</v>
      </c>
      <c r="BK333" s="231">
        <f>ROUND(P333*H333,2)</f>
        <v>0</v>
      </c>
      <c r="BL333" s="19" t="s">
        <v>302</v>
      </c>
      <c r="BM333" s="230" t="s">
        <v>4783</v>
      </c>
    </row>
    <row r="334" s="2" customFormat="1">
      <c r="A334" s="40"/>
      <c r="B334" s="41"/>
      <c r="C334" s="42"/>
      <c r="D334" s="232" t="s">
        <v>220</v>
      </c>
      <c r="E334" s="42"/>
      <c r="F334" s="233" t="s">
        <v>4503</v>
      </c>
      <c r="G334" s="42"/>
      <c r="H334" s="42"/>
      <c r="I334" s="234"/>
      <c r="J334" s="234"/>
      <c r="K334" s="42"/>
      <c r="L334" s="42"/>
      <c r="M334" s="46"/>
      <c r="N334" s="235"/>
      <c r="O334" s="236"/>
      <c r="P334" s="86"/>
      <c r="Q334" s="86"/>
      <c r="R334" s="86"/>
      <c r="S334" s="86"/>
      <c r="T334" s="86"/>
      <c r="U334" s="86"/>
      <c r="V334" s="86"/>
      <c r="W334" s="86"/>
      <c r="X334" s="87"/>
      <c r="Y334" s="40"/>
      <c r="Z334" s="40"/>
      <c r="AA334" s="40"/>
      <c r="AB334" s="40"/>
      <c r="AC334" s="40"/>
      <c r="AD334" s="40"/>
      <c r="AE334" s="40"/>
      <c r="AT334" s="19" t="s">
        <v>220</v>
      </c>
      <c r="AU334" s="19" t="s">
        <v>86</v>
      </c>
    </row>
    <row r="335" s="13" customFormat="1">
      <c r="A335" s="13"/>
      <c r="B335" s="237"/>
      <c r="C335" s="238"/>
      <c r="D335" s="232" t="s">
        <v>222</v>
      </c>
      <c r="E335" s="239" t="s">
        <v>22</v>
      </c>
      <c r="F335" s="240" t="s">
        <v>4782</v>
      </c>
      <c r="G335" s="238"/>
      <c r="H335" s="241">
        <v>11.156000000000001</v>
      </c>
      <c r="I335" s="242"/>
      <c r="J335" s="242"/>
      <c r="K335" s="238"/>
      <c r="L335" s="238"/>
      <c r="M335" s="243"/>
      <c r="N335" s="244"/>
      <c r="O335" s="245"/>
      <c r="P335" s="245"/>
      <c r="Q335" s="245"/>
      <c r="R335" s="245"/>
      <c r="S335" s="245"/>
      <c r="T335" s="245"/>
      <c r="U335" s="245"/>
      <c r="V335" s="245"/>
      <c r="W335" s="245"/>
      <c r="X335" s="246"/>
      <c r="Y335" s="13"/>
      <c r="Z335" s="13"/>
      <c r="AA335" s="13"/>
      <c r="AB335" s="13"/>
      <c r="AC335" s="13"/>
      <c r="AD335" s="13"/>
      <c r="AE335" s="13"/>
      <c r="AT335" s="247" t="s">
        <v>222</v>
      </c>
      <c r="AU335" s="247" t="s">
        <v>86</v>
      </c>
      <c r="AV335" s="13" t="s">
        <v>86</v>
      </c>
      <c r="AW335" s="13" t="s">
        <v>5</v>
      </c>
      <c r="AX335" s="13" t="s">
        <v>84</v>
      </c>
      <c r="AY335" s="247" t="s">
        <v>211</v>
      </c>
    </row>
    <row r="336" s="2" customFormat="1" ht="24.15" customHeight="1">
      <c r="A336" s="40"/>
      <c r="B336" s="41"/>
      <c r="C336" s="218" t="s">
        <v>531</v>
      </c>
      <c r="D336" s="218" t="s">
        <v>213</v>
      </c>
      <c r="E336" s="219" t="s">
        <v>4504</v>
      </c>
      <c r="F336" s="220" t="s">
        <v>4505</v>
      </c>
      <c r="G336" s="221" t="s">
        <v>497</v>
      </c>
      <c r="H336" s="222">
        <v>1</v>
      </c>
      <c r="I336" s="223"/>
      <c r="J336" s="223"/>
      <c r="K336" s="224">
        <f>ROUND(P336*H336,2)</f>
        <v>0</v>
      </c>
      <c r="L336" s="220" t="s">
        <v>217</v>
      </c>
      <c r="M336" s="46"/>
      <c r="N336" s="225" t="s">
        <v>22</v>
      </c>
      <c r="O336" s="226" t="s">
        <v>46</v>
      </c>
      <c r="P336" s="227">
        <f>I336+J336</f>
        <v>0</v>
      </c>
      <c r="Q336" s="227">
        <f>ROUND(I336*H336,2)</f>
        <v>0</v>
      </c>
      <c r="R336" s="227">
        <f>ROUND(J336*H336,2)</f>
        <v>0</v>
      </c>
      <c r="S336" s="86"/>
      <c r="T336" s="228">
        <f>S336*H336</f>
        <v>0</v>
      </c>
      <c r="U336" s="228">
        <v>0.00022000000000000001</v>
      </c>
      <c r="V336" s="228">
        <f>U336*H336</f>
        <v>0.00022000000000000001</v>
      </c>
      <c r="W336" s="228">
        <v>0</v>
      </c>
      <c r="X336" s="229">
        <f>W336*H336</f>
        <v>0</v>
      </c>
      <c r="Y336" s="40"/>
      <c r="Z336" s="40"/>
      <c r="AA336" s="40"/>
      <c r="AB336" s="40"/>
      <c r="AC336" s="40"/>
      <c r="AD336" s="40"/>
      <c r="AE336" s="40"/>
      <c r="AR336" s="230" t="s">
        <v>302</v>
      </c>
      <c r="AT336" s="230" t="s">
        <v>213</v>
      </c>
      <c r="AU336" s="230" t="s">
        <v>86</v>
      </c>
      <c r="AY336" s="19" t="s">
        <v>211</v>
      </c>
      <c r="BE336" s="231">
        <f>IF(O336="základní",K336,0)</f>
        <v>0</v>
      </c>
      <c r="BF336" s="231">
        <f>IF(O336="snížená",K336,0)</f>
        <v>0</v>
      </c>
      <c r="BG336" s="231">
        <f>IF(O336="zákl. přenesená",K336,0)</f>
        <v>0</v>
      </c>
      <c r="BH336" s="231">
        <f>IF(O336="sníž. přenesená",K336,0)</f>
        <v>0</v>
      </c>
      <c r="BI336" s="231">
        <f>IF(O336="nulová",K336,0)</f>
        <v>0</v>
      </c>
      <c r="BJ336" s="19" t="s">
        <v>84</v>
      </c>
      <c r="BK336" s="231">
        <f>ROUND(P336*H336,2)</f>
        <v>0</v>
      </c>
      <c r="BL336" s="19" t="s">
        <v>302</v>
      </c>
      <c r="BM336" s="230" t="s">
        <v>4784</v>
      </c>
    </row>
    <row r="337" s="2" customFormat="1">
      <c r="A337" s="40"/>
      <c r="B337" s="41"/>
      <c r="C337" s="42"/>
      <c r="D337" s="232" t="s">
        <v>220</v>
      </c>
      <c r="E337" s="42"/>
      <c r="F337" s="233" t="s">
        <v>4507</v>
      </c>
      <c r="G337" s="42"/>
      <c r="H337" s="42"/>
      <c r="I337" s="234"/>
      <c r="J337" s="234"/>
      <c r="K337" s="42"/>
      <c r="L337" s="42"/>
      <c r="M337" s="46"/>
      <c r="N337" s="235"/>
      <c r="O337" s="236"/>
      <c r="P337" s="86"/>
      <c r="Q337" s="86"/>
      <c r="R337" s="86"/>
      <c r="S337" s="86"/>
      <c r="T337" s="86"/>
      <c r="U337" s="86"/>
      <c r="V337" s="86"/>
      <c r="W337" s="86"/>
      <c r="X337" s="87"/>
      <c r="Y337" s="40"/>
      <c r="Z337" s="40"/>
      <c r="AA337" s="40"/>
      <c r="AB337" s="40"/>
      <c r="AC337" s="40"/>
      <c r="AD337" s="40"/>
      <c r="AE337" s="40"/>
      <c r="AT337" s="19" t="s">
        <v>220</v>
      </c>
      <c r="AU337" s="19" t="s">
        <v>86</v>
      </c>
    </row>
    <row r="338" s="13" customFormat="1">
      <c r="A338" s="13"/>
      <c r="B338" s="237"/>
      <c r="C338" s="238"/>
      <c r="D338" s="232" t="s">
        <v>222</v>
      </c>
      <c r="E338" s="239" t="s">
        <v>22</v>
      </c>
      <c r="F338" s="240" t="s">
        <v>4558</v>
      </c>
      <c r="G338" s="238"/>
      <c r="H338" s="241">
        <v>1</v>
      </c>
      <c r="I338" s="242"/>
      <c r="J338" s="242"/>
      <c r="K338" s="238"/>
      <c r="L338" s="238"/>
      <c r="M338" s="243"/>
      <c r="N338" s="244"/>
      <c r="O338" s="245"/>
      <c r="P338" s="245"/>
      <c r="Q338" s="245"/>
      <c r="R338" s="245"/>
      <c r="S338" s="245"/>
      <c r="T338" s="245"/>
      <c r="U338" s="245"/>
      <c r="V338" s="245"/>
      <c r="W338" s="245"/>
      <c r="X338" s="246"/>
      <c r="Y338" s="13"/>
      <c r="Z338" s="13"/>
      <c r="AA338" s="13"/>
      <c r="AB338" s="13"/>
      <c r="AC338" s="13"/>
      <c r="AD338" s="13"/>
      <c r="AE338" s="13"/>
      <c r="AT338" s="247" t="s">
        <v>222</v>
      </c>
      <c r="AU338" s="247" t="s">
        <v>86</v>
      </c>
      <c r="AV338" s="13" t="s">
        <v>86</v>
      </c>
      <c r="AW338" s="13" t="s">
        <v>5</v>
      </c>
      <c r="AX338" s="13" t="s">
        <v>84</v>
      </c>
      <c r="AY338" s="247" t="s">
        <v>211</v>
      </c>
    </row>
    <row r="339" s="2" customFormat="1">
      <c r="A339" s="40"/>
      <c r="B339" s="41"/>
      <c r="C339" s="259" t="s">
        <v>537</v>
      </c>
      <c r="D339" s="259" t="s">
        <v>452</v>
      </c>
      <c r="E339" s="260" t="s">
        <v>4508</v>
      </c>
      <c r="F339" s="261" t="s">
        <v>4509</v>
      </c>
      <c r="G339" s="262" t="s">
        <v>497</v>
      </c>
      <c r="H339" s="263">
        <v>1</v>
      </c>
      <c r="I339" s="264"/>
      <c r="J339" s="265"/>
      <c r="K339" s="266">
        <f>ROUND(P339*H339,2)</f>
        <v>0</v>
      </c>
      <c r="L339" s="261" t="s">
        <v>217</v>
      </c>
      <c r="M339" s="267"/>
      <c r="N339" s="268" t="s">
        <v>22</v>
      </c>
      <c r="O339" s="226" t="s">
        <v>46</v>
      </c>
      <c r="P339" s="227">
        <f>I339+J339</f>
        <v>0</v>
      </c>
      <c r="Q339" s="227">
        <f>ROUND(I339*H339,2)</f>
        <v>0</v>
      </c>
      <c r="R339" s="227">
        <f>ROUND(J339*H339,2)</f>
        <v>0</v>
      </c>
      <c r="S339" s="86"/>
      <c r="T339" s="228">
        <f>S339*H339</f>
        <v>0</v>
      </c>
      <c r="U339" s="228">
        <v>0.01272</v>
      </c>
      <c r="V339" s="228">
        <f>U339*H339</f>
        <v>0.01272</v>
      </c>
      <c r="W339" s="228">
        <v>0</v>
      </c>
      <c r="X339" s="229">
        <f>W339*H339</f>
        <v>0</v>
      </c>
      <c r="Y339" s="40"/>
      <c r="Z339" s="40"/>
      <c r="AA339" s="40"/>
      <c r="AB339" s="40"/>
      <c r="AC339" s="40"/>
      <c r="AD339" s="40"/>
      <c r="AE339" s="40"/>
      <c r="AR339" s="230" t="s">
        <v>402</v>
      </c>
      <c r="AT339" s="230" t="s">
        <v>452</v>
      </c>
      <c r="AU339" s="230" t="s">
        <v>86</v>
      </c>
      <c r="AY339" s="19" t="s">
        <v>211</v>
      </c>
      <c r="BE339" s="231">
        <f>IF(O339="základní",K339,0)</f>
        <v>0</v>
      </c>
      <c r="BF339" s="231">
        <f>IF(O339="snížená",K339,0)</f>
        <v>0</v>
      </c>
      <c r="BG339" s="231">
        <f>IF(O339="zákl. přenesená",K339,0)</f>
        <v>0</v>
      </c>
      <c r="BH339" s="231">
        <f>IF(O339="sníž. přenesená",K339,0)</f>
        <v>0</v>
      </c>
      <c r="BI339" s="231">
        <f>IF(O339="nulová",K339,0)</f>
        <v>0</v>
      </c>
      <c r="BJ339" s="19" t="s">
        <v>84</v>
      </c>
      <c r="BK339" s="231">
        <f>ROUND(P339*H339,2)</f>
        <v>0</v>
      </c>
      <c r="BL339" s="19" t="s">
        <v>302</v>
      </c>
      <c r="BM339" s="230" t="s">
        <v>4785</v>
      </c>
    </row>
    <row r="340" s="2" customFormat="1">
      <c r="A340" s="40"/>
      <c r="B340" s="41"/>
      <c r="C340" s="42"/>
      <c r="D340" s="232" t="s">
        <v>220</v>
      </c>
      <c r="E340" s="42"/>
      <c r="F340" s="233" t="s">
        <v>4509</v>
      </c>
      <c r="G340" s="42"/>
      <c r="H340" s="42"/>
      <c r="I340" s="234"/>
      <c r="J340" s="234"/>
      <c r="K340" s="42"/>
      <c r="L340" s="42"/>
      <c r="M340" s="46"/>
      <c r="N340" s="235"/>
      <c r="O340" s="236"/>
      <c r="P340" s="86"/>
      <c r="Q340" s="86"/>
      <c r="R340" s="86"/>
      <c r="S340" s="86"/>
      <c r="T340" s="86"/>
      <c r="U340" s="86"/>
      <c r="V340" s="86"/>
      <c r="W340" s="86"/>
      <c r="X340" s="87"/>
      <c r="Y340" s="40"/>
      <c r="Z340" s="40"/>
      <c r="AA340" s="40"/>
      <c r="AB340" s="40"/>
      <c r="AC340" s="40"/>
      <c r="AD340" s="40"/>
      <c r="AE340" s="40"/>
      <c r="AT340" s="19" t="s">
        <v>220</v>
      </c>
      <c r="AU340" s="19" t="s">
        <v>86</v>
      </c>
    </row>
    <row r="341" s="2" customFormat="1" ht="24.15" customHeight="1">
      <c r="A341" s="40"/>
      <c r="B341" s="41"/>
      <c r="C341" s="218" t="s">
        <v>542</v>
      </c>
      <c r="D341" s="218" t="s">
        <v>213</v>
      </c>
      <c r="E341" s="219" t="s">
        <v>4511</v>
      </c>
      <c r="F341" s="220" t="s">
        <v>4512</v>
      </c>
      <c r="G341" s="221" t="s">
        <v>272</v>
      </c>
      <c r="H341" s="222">
        <v>12.852</v>
      </c>
      <c r="I341" s="223"/>
      <c r="J341" s="223"/>
      <c r="K341" s="224">
        <f>ROUND(P341*H341,2)</f>
        <v>0</v>
      </c>
      <c r="L341" s="220" t="s">
        <v>217</v>
      </c>
      <c r="M341" s="46"/>
      <c r="N341" s="225" t="s">
        <v>22</v>
      </c>
      <c r="O341" s="226" t="s">
        <v>46</v>
      </c>
      <c r="P341" s="227">
        <f>I341+J341</f>
        <v>0</v>
      </c>
      <c r="Q341" s="227">
        <f>ROUND(I341*H341,2)</f>
        <v>0</v>
      </c>
      <c r="R341" s="227">
        <f>ROUND(J341*H341,2)</f>
        <v>0</v>
      </c>
      <c r="S341" s="86"/>
      <c r="T341" s="228">
        <f>S341*H341</f>
        <v>0</v>
      </c>
      <c r="U341" s="228">
        <v>0.017096099999999999</v>
      </c>
      <c r="V341" s="228">
        <f>U341*H341</f>
        <v>0.2197190772</v>
      </c>
      <c r="W341" s="228">
        <v>0</v>
      </c>
      <c r="X341" s="229">
        <f>W341*H341</f>
        <v>0</v>
      </c>
      <c r="Y341" s="40"/>
      <c r="Z341" s="40"/>
      <c r="AA341" s="40"/>
      <c r="AB341" s="40"/>
      <c r="AC341" s="40"/>
      <c r="AD341" s="40"/>
      <c r="AE341" s="40"/>
      <c r="AR341" s="230" t="s">
        <v>302</v>
      </c>
      <c r="AT341" s="230" t="s">
        <v>213</v>
      </c>
      <c r="AU341" s="230" t="s">
        <v>86</v>
      </c>
      <c r="AY341" s="19" t="s">
        <v>211</v>
      </c>
      <c r="BE341" s="231">
        <f>IF(O341="základní",K341,0)</f>
        <v>0</v>
      </c>
      <c r="BF341" s="231">
        <f>IF(O341="snížená",K341,0)</f>
        <v>0</v>
      </c>
      <c r="BG341" s="231">
        <f>IF(O341="zákl. přenesená",K341,0)</f>
        <v>0</v>
      </c>
      <c r="BH341" s="231">
        <f>IF(O341="sníž. přenesená",K341,0)</f>
        <v>0</v>
      </c>
      <c r="BI341" s="231">
        <f>IF(O341="nulová",K341,0)</f>
        <v>0</v>
      </c>
      <c r="BJ341" s="19" t="s">
        <v>84</v>
      </c>
      <c r="BK341" s="231">
        <f>ROUND(P341*H341,2)</f>
        <v>0</v>
      </c>
      <c r="BL341" s="19" t="s">
        <v>302</v>
      </c>
      <c r="BM341" s="230" t="s">
        <v>4786</v>
      </c>
    </row>
    <row r="342" s="2" customFormat="1">
      <c r="A342" s="40"/>
      <c r="B342" s="41"/>
      <c r="C342" s="42"/>
      <c r="D342" s="232" t="s">
        <v>220</v>
      </c>
      <c r="E342" s="42"/>
      <c r="F342" s="233" t="s">
        <v>4514</v>
      </c>
      <c r="G342" s="42"/>
      <c r="H342" s="42"/>
      <c r="I342" s="234"/>
      <c r="J342" s="234"/>
      <c r="K342" s="42"/>
      <c r="L342" s="42"/>
      <c r="M342" s="46"/>
      <c r="N342" s="235"/>
      <c r="O342" s="236"/>
      <c r="P342" s="86"/>
      <c r="Q342" s="86"/>
      <c r="R342" s="86"/>
      <c r="S342" s="86"/>
      <c r="T342" s="86"/>
      <c r="U342" s="86"/>
      <c r="V342" s="86"/>
      <c r="W342" s="86"/>
      <c r="X342" s="87"/>
      <c r="Y342" s="40"/>
      <c r="Z342" s="40"/>
      <c r="AA342" s="40"/>
      <c r="AB342" s="40"/>
      <c r="AC342" s="40"/>
      <c r="AD342" s="40"/>
      <c r="AE342" s="40"/>
      <c r="AT342" s="19" t="s">
        <v>220</v>
      </c>
      <c r="AU342" s="19" t="s">
        <v>86</v>
      </c>
    </row>
    <row r="343" s="13" customFormat="1">
      <c r="A343" s="13"/>
      <c r="B343" s="237"/>
      <c r="C343" s="238"/>
      <c r="D343" s="232" t="s">
        <v>222</v>
      </c>
      <c r="E343" s="239" t="s">
        <v>22</v>
      </c>
      <c r="F343" s="240" t="s">
        <v>4787</v>
      </c>
      <c r="G343" s="238"/>
      <c r="H343" s="241">
        <v>12.852</v>
      </c>
      <c r="I343" s="242"/>
      <c r="J343" s="242"/>
      <c r="K343" s="238"/>
      <c r="L343" s="238"/>
      <c r="M343" s="243"/>
      <c r="N343" s="244"/>
      <c r="O343" s="245"/>
      <c r="P343" s="245"/>
      <c r="Q343" s="245"/>
      <c r="R343" s="245"/>
      <c r="S343" s="245"/>
      <c r="T343" s="245"/>
      <c r="U343" s="245"/>
      <c r="V343" s="245"/>
      <c r="W343" s="245"/>
      <c r="X343" s="246"/>
      <c r="Y343" s="13"/>
      <c r="Z343" s="13"/>
      <c r="AA343" s="13"/>
      <c r="AB343" s="13"/>
      <c r="AC343" s="13"/>
      <c r="AD343" s="13"/>
      <c r="AE343" s="13"/>
      <c r="AT343" s="247" t="s">
        <v>222</v>
      </c>
      <c r="AU343" s="247" t="s">
        <v>86</v>
      </c>
      <c r="AV343" s="13" t="s">
        <v>86</v>
      </c>
      <c r="AW343" s="13" t="s">
        <v>5</v>
      </c>
      <c r="AX343" s="13" t="s">
        <v>84</v>
      </c>
      <c r="AY343" s="247" t="s">
        <v>211</v>
      </c>
    </row>
    <row r="344" s="2" customFormat="1">
      <c r="A344" s="40"/>
      <c r="B344" s="41"/>
      <c r="C344" s="218" t="s">
        <v>548</v>
      </c>
      <c r="D344" s="218" t="s">
        <v>213</v>
      </c>
      <c r="E344" s="219" t="s">
        <v>4516</v>
      </c>
      <c r="F344" s="220" t="s">
        <v>4517</v>
      </c>
      <c r="G344" s="221" t="s">
        <v>497</v>
      </c>
      <c r="H344" s="222">
        <v>5</v>
      </c>
      <c r="I344" s="223"/>
      <c r="J344" s="223"/>
      <c r="K344" s="224">
        <f>ROUND(P344*H344,2)</f>
        <v>0</v>
      </c>
      <c r="L344" s="220" t="s">
        <v>217</v>
      </c>
      <c r="M344" s="46"/>
      <c r="N344" s="225" t="s">
        <v>22</v>
      </c>
      <c r="O344" s="226" t="s">
        <v>46</v>
      </c>
      <c r="P344" s="227">
        <f>I344+J344</f>
        <v>0</v>
      </c>
      <c r="Q344" s="227">
        <f>ROUND(I344*H344,2)</f>
        <v>0</v>
      </c>
      <c r="R344" s="227">
        <f>ROUND(J344*H344,2)</f>
        <v>0</v>
      </c>
      <c r="S344" s="86"/>
      <c r="T344" s="228">
        <f>S344*H344</f>
        <v>0</v>
      </c>
      <c r="U344" s="228">
        <v>0.025737530000000002</v>
      </c>
      <c r="V344" s="228">
        <f>U344*H344</f>
        <v>0.12868765000000002</v>
      </c>
      <c r="W344" s="228">
        <v>0</v>
      </c>
      <c r="X344" s="229">
        <f>W344*H344</f>
        <v>0</v>
      </c>
      <c r="Y344" s="40"/>
      <c r="Z344" s="40"/>
      <c r="AA344" s="40"/>
      <c r="AB344" s="40"/>
      <c r="AC344" s="40"/>
      <c r="AD344" s="40"/>
      <c r="AE344" s="40"/>
      <c r="AR344" s="230" t="s">
        <v>302</v>
      </c>
      <c r="AT344" s="230" t="s">
        <v>213</v>
      </c>
      <c r="AU344" s="230" t="s">
        <v>86</v>
      </c>
      <c r="AY344" s="19" t="s">
        <v>211</v>
      </c>
      <c r="BE344" s="231">
        <f>IF(O344="základní",K344,0)</f>
        <v>0</v>
      </c>
      <c r="BF344" s="231">
        <f>IF(O344="snížená",K344,0)</f>
        <v>0</v>
      </c>
      <c r="BG344" s="231">
        <f>IF(O344="zákl. přenesená",K344,0)</f>
        <v>0</v>
      </c>
      <c r="BH344" s="231">
        <f>IF(O344="sníž. přenesená",K344,0)</f>
        <v>0</v>
      </c>
      <c r="BI344" s="231">
        <f>IF(O344="nulová",K344,0)</f>
        <v>0</v>
      </c>
      <c r="BJ344" s="19" t="s">
        <v>84</v>
      </c>
      <c r="BK344" s="231">
        <f>ROUND(P344*H344,2)</f>
        <v>0</v>
      </c>
      <c r="BL344" s="19" t="s">
        <v>302</v>
      </c>
      <c r="BM344" s="230" t="s">
        <v>4788</v>
      </c>
    </row>
    <row r="345" s="2" customFormat="1">
      <c r="A345" s="40"/>
      <c r="B345" s="41"/>
      <c r="C345" s="42"/>
      <c r="D345" s="232" t="s">
        <v>220</v>
      </c>
      <c r="E345" s="42"/>
      <c r="F345" s="233" t="s">
        <v>4519</v>
      </c>
      <c r="G345" s="42"/>
      <c r="H345" s="42"/>
      <c r="I345" s="234"/>
      <c r="J345" s="234"/>
      <c r="K345" s="42"/>
      <c r="L345" s="42"/>
      <c r="M345" s="46"/>
      <c r="N345" s="235"/>
      <c r="O345" s="236"/>
      <c r="P345" s="86"/>
      <c r="Q345" s="86"/>
      <c r="R345" s="86"/>
      <c r="S345" s="86"/>
      <c r="T345" s="86"/>
      <c r="U345" s="86"/>
      <c r="V345" s="86"/>
      <c r="W345" s="86"/>
      <c r="X345" s="87"/>
      <c r="Y345" s="40"/>
      <c r="Z345" s="40"/>
      <c r="AA345" s="40"/>
      <c r="AB345" s="40"/>
      <c r="AC345" s="40"/>
      <c r="AD345" s="40"/>
      <c r="AE345" s="40"/>
      <c r="AT345" s="19" t="s">
        <v>220</v>
      </c>
      <c r="AU345" s="19" t="s">
        <v>86</v>
      </c>
    </row>
    <row r="346" s="13" customFormat="1">
      <c r="A346" s="13"/>
      <c r="B346" s="237"/>
      <c r="C346" s="238"/>
      <c r="D346" s="232" t="s">
        <v>222</v>
      </c>
      <c r="E346" s="239" t="s">
        <v>22</v>
      </c>
      <c r="F346" s="240" t="s">
        <v>4789</v>
      </c>
      <c r="G346" s="238"/>
      <c r="H346" s="241">
        <v>5</v>
      </c>
      <c r="I346" s="242"/>
      <c r="J346" s="242"/>
      <c r="K346" s="238"/>
      <c r="L346" s="238"/>
      <c r="M346" s="243"/>
      <c r="N346" s="244"/>
      <c r="O346" s="245"/>
      <c r="P346" s="245"/>
      <c r="Q346" s="245"/>
      <c r="R346" s="245"/>
      <c r="S346" s="245"/>
      <c r="T346" s="245"/>
      <c r="U346" s="245"/>
      <c r="V346" s="245"/>
      <c r="W346" s="245"/>
      <c r="X346" s="246"/>
      <c r="Y346" s="13"/>
      <c r="Z346" s="13"/>
      <c r="AA346" s="13"/>
      <c r="AB346" s="13"/>
      <c r="AC346" s="13"/>
      <c r="AD346" s="13"/>
      <c r="AE346" s="13"/>
      <c r="AT346" s="247" t="s">
        <v>222</v>
      </c>
      <c r="AU346" s="247" t="s">
        <v>86</v>
      </c>
      <c r="AV346" s="13" t="s">
        <v>86</v>
      </c>
      <c r="AW346" s="13" t="s">
        <v>5</v>
      </c>
      <c r="AX346" s="13" t="s">
        <v>84</v>
      </c>
      <c r="AY346" s="247" t="s">
        <v>211</v>
      </c>
    </row>
    <row r="347" s="2" customFormat="1" ht="24.15" customHeight="1">
      <c r="A347" s="40"/>
      <c r="B347" s="41"/>
      <c r="C347" s="218" t="s">
        <v>556</v>
      </c>
      <c r="D347" s="218" t="s">
        <v>213</v>
      </c>
      <c r="E347" s="219" t="s">
        <v>1280</v>
      </c>
      <c r="F347" s="220" t="s">
        <v>1281</v>
      </c>
      <c r="G347" s="221" t="s">
        <v>249</v>
      </c>
      <c r="H347" s="222">
        <v>0.86399999999999999</v>
      </c>
      <c r="I347" s="223"/>
      <c r="J347" s="223"/>
      <c r="K347" s="224">
        <f>ROUND(P347*H347,2)</f>
        <v>0</v>
      </c>
      <c r="L347" s="220" t="s">
        <v>217</v>
      </c>
      <c r="M347" s="46"/>
      <c r="N347" s="225" t="s">
        <v>22</v>
      </c>
      <c r="O347" s="226" t="s">
        <v>46</v>
      </c>
      <c r="P347" s="227">
        <f>I347+J347</f>
        <v>0</v>
      </c>
      <c r="Q347" s="227">
        <f>ROUND(I347*H347,2)</f>
        <v>0</v>
      </c>
      <c r="R347" s="227">
        <f>ROUND(J347*H347,2)</f>
        <v>0</v>
      </c>
      <c r="S347" s="86"/>
      <c r="T347" s="228">
        <f>S347*H347</f>
        <v>0</v>
      </c>
      <c r="U347" s="228">
        <v>0</v>
      </c>
      <c r="V347" s="228">
        <f>U347*H347</f>
        <v>0</v>
      </c>
      <c r="W347" s="228">
        <v>0</v>
      </c>
      <c r="X347" s="229">
        <f>W347*H347</f>
        <v>0</v>
      </c>
      <c r="Y347" s="40"/>
      <c r="Z347" s="40"/>
      <c r="AA347" s="40"/>
      <c r="AB347" s="40"/>
      <c r="AC347" s="40"/>
      <c r="AD347" s="40"/>
      <c r="AE347" s="40"/>
      <c r="AR347" s="230" t="s">
        <v>302</v>
      </c>
      <c r="AT347" s="230" t="s">
        <v>213</v>
      </c>
      <c r="AU347" s="230" t="s">
        <v>86</v>
      </c>
      <c r="AY347" s="19" t="s">
        <v>211</v>
      </c>
      <c r="BE347" s="231">
        <f>IF(O347="základní",K347,0)</f>
        <v>0</v>
      </c>
      <c r="BF347" s="231">
        <f>IF(O347="snížená",K347,0)</f>
        <v>0</v>
      </c>
      <c r="BG347" s="231">
        <f>IF(O347="zákl. přenesená",K347,0)</f>
        <v>0</v>
      </c>
      <c r="BH347" s="231">
        <f>IF(O347="sníž. přenesená",K347,0)</f>
        <v>0</v>
      </c>
      <c r="BI347" s="231">
        <f>IF(O347="nulová",K347,0)</f>
        <v>0</v>
      </c>
      <c r="BJ347" s="19" t="s">
        <v>84</v>
      </c>
      <c r="BK347" s="231">
        <f>ROUND(P347*H347,2)</f>
        <v>0</v>
      </c>
      <c r="BL347" s="19" t="s">
        <v>302</v>
      </c>
      <c r="BM347" s="230" t="s">
        <v>4790</v>
      </c>
    </row>
    <row r="348" s="2" customFormat="1">
      <c r="A348" s="40"/>
      <c r="B348" s="41"/>
      <c r="C348" s="42"/>
      <c r="D348" s="232" t="s">
        <v>220</v>
      </c>
      <c r="E348" s="42"/>
      <c r="F348" s="233" t="s">
        <v>1283</v>
      </c>
      <c r="G348" s="42"/>
      <c r="H348" s="42"/>
      <c r="I348" s="234"/>
      <c r="J348" s="234"/>
      <c r="K348" s="42"/>
      <c r="L348" s="42"/>
      <c r="M348" s="46"/>
      <c r="N348" s="235"/>
      <c r="O348" s="236"/>
      <c r="P348" s="86"/>
      <c r="Q348" s="86"/>
      <c r="R348" s="86"/>
      <c r="S348" s="86"/>
      <c r="T348" s="86"/>
      <c r="U348" s="86"/>
      <c r="V348" s="86"/>
      <c r="W348" s="86"/>
      <c r="X348" s="87"/>
      <c r="Y348" s="40"/>
      <c r="Z348" s="40"/>
      <c r="AA348" s="40"/>
      <c r="AB348" s="40"/>
      <c r="AC348" s="40"/>
      <c r="AD348" s="40"/>
      <c r="AE348" s="40"/>
      <c r="AT348" s="19" t="s">
        <v>220</v>
      </c>
      <c r="AU348" s="19" t="s">
        <v>86</v>
      </c>
    </row>
    <row r="349" s="2" customFormat="1" ht="24.15" customHeight="1">
      <c r="A349" s="40"/>
      <c r="B349" s="41"/>
      <c r="C349" s="218" t="s">
        <v>562</v>
      </c>
      <c r="D349" s="218" t="s">
        <v>213</v>
      </c>
      <c r="E349" s="219" t="s">
        <v>1285</v>
      </c>
      <c r="F349" s="220" t="s">
        <v>1286</v>
      </c>
      <c r="G349" s="221" t="s">
        <v>249</v>
      </c>
      <c r="H349" s="222">
        <v>0.86399999999999999</v>
      </c>
      <c r="I349" s="223"/>
      <c r="J349" s="223"/>
      <c r="K349" s="224">
        <f>ROUND(P349*H349,2)</f>
        <v>0</v>
      </c>
      <c r="L349" s="220" t="s">
        <v>217</v>
      </c>
      <c r="M349" s="46"/>
      <c r="N349" s="225" t="s">
        <v>22</v>
      </c>
      <c r="O349" s="226" t="s">
        <v>46</v>
      </c>
      <c r="P349" s="227">
        <f>I349+J349</f>
        <v>0</v>
      </c>
      <c r="Q349" s="227">
        <f>ROUND(I349*H349,2)</f>
        <v>0</v>
      </c>
      <c r="R349" s="227">
        <f>ROUND(J349*H349,2)</f>
        <v>0</v>
      </c>
      <c r="S349" s="86"/>
      <c r="T349" s="228">
        <f>S349*H349</f>
        <v>0</v>
      </c>
      <c r="U349" s="228">
        <v>0</v>
      </c>
      <c r="V349" s="228">
        <f>U349*H349</f>
        <v>0</v>
      </c>
      <c r="W349" s="228">
        <v>0</v>
      </c>
      <c r="X349" s="229">
        <f>W349*H349</f>
        <v>0</v>
      </c>
      <c r="Y349" s="40"/>
      <c r="Z349" s="40"/>
      <c r="AA349" s="40"/>
      <c r="AB349" s="40"/>
      <c r="AC349" s="40"/>
      <c r="AD349" s="40"/>
      <c r="AE349" s="40"/>
      <c r="AR349" s="230" t="s">
        <v>302</v>
      </c>
      <c r="AT349" s="230" t="s">
        <v>213</v>
      </c>
      <c r="AU349" s="230" t="s">
        <v>86</v>
      </c>
      <c r="AY349" s="19" t="s">
        <v>211</v>
      </c>
      <c r="BE349" s="231">
        <f>IF(O349="základní",K349,0)</f>
        <v>0</v>
      </c>
      <c r="BF349" s="231">
        <f>IF(O349="snížená",K349,0)</f>
        <v>0</v>
      </c>
      <c r="BG349" s="231">
        <f>IF(O349="zákl. přenesená",K349,0)</f>
        <v>0</v>
      </c>
      <c r="BH349" s="231">
        <f>IF(O349="sníž. přenesená",K349,0)</f>
        <v>0</v>
      </c>
      <c r="BI349" s="231">
        <f>IF(O349="nulová",K349,0)</f>
        <v>0</v>
      </c>
      <c r="BJ349" s="19" t="s">
        <v>84</v>
      </c>
      <c r="BK349" s="231">
        <f>ROUND(P349*H349,2)</f>
        <v>0</v>
      </c>
      <c r="BL349" s="19" t="s">
        <v>302</v>
      </c>
      <c r="BM349" s="230" t="s">
        <v>4791</v>
      </c>
    </row>
    <row r="350" s="2" customFormat="1">
      <c r="A350" s="40"/>
      <c r="B350" s="41"/>
      <c r="C350" s="42"/>
      <c r="D350" s="232" t="s">
        <v>220</v>
      </c>
      <c r="E350" s="42"/>
      <c r="F350" s="233" t="s">
        <v>1288</v>
      </c>
      <c r="G350" s="42"/>
      <c r="H350" s="42"/>
      <c r="I350" s="234"/>
      <c r="J350" s="234"/>
      <c r="K350" s="42"/>
      <c r="L350" s="42"/>
      <c r="M350" s="46"/>
      <c r="N350" s="235"/>
      <c r="O350" s="236"/>
      <c r="P350" s="86"/>
      <c r="Q350" s="86"/>
      <c r="R350" s="86"/>
      <c r="S350" s="86"/>
      <c r="T350" s="86"/>
      <c r="U350" s="86"/>
      <c r="V350" s="86"/>
      <c r="W350" s="86"/>
      <c r="X350" s="87"/>
      <c r="Y350" s="40"/>
      <c r="Z350" s="40"/>
      <c r="AA350" s="40"/>
      <c r="AB350" s="40"/>
      <c r="AC350" s="40"/>
      <c r="AD350" s="40"/>
      <c r="AE350" s="40"/>
      <c r="AT350" s="19" t="s">
        <v>220</v>
      </c>
      <c r="AU350" s="19" t="s">
        <v>86</v>
      </c>
    </row>
    <row r="351" s="12" customFormat="1" ht="22.8" customHeight="1">
      <c r="A351" s="12"/>
      <c r="B351" s="201"/>
      <c r="C351" s="202"/>
      <c r="D351" s="203" t="s">
        <v>76</v>
      </c>
      <c r="E351" s="216" t="s">
        <v>513</v>
      </c>
      <c r="F351" s="216" t="s">
        <v>514</v>
      </c>
      <c r="G351" s="202"/>
      <c r="H351" s="202"/>
      <c r="I351" s="205"/>
      <c r="J351" s="205"/>
      <c r="K351" s="217">
        <f>BK351</f>
        <v>0</v>
      </c>
      <c r="L351" s="202"/>
      <c r="M351" s="207"/>
      <c r="N351" s="208"/>
      <c r="O351" s="209"/>
      <c r="P351" s="209"/>
      <c r="Q351" s="210">
        <f>SUM(Q352:Q367)</f>
        <v>0</v>
      </c>
      <c r="R351" s="210">
        <f>SUM(R352:R367)</f>
        <v>0</v>
      </c>
      <c r="S351" s="209"/>
      <c r="T351" s="211">
        <f>SUM(T352:T367)</f>
        <v>0</v>
      </c>
      <c r="U351" s="209"/>
      <c r="V351" s="211">
        <f>SUM(V352:V367)</f>
        <v>0.0222050892</v>
      </c>
      <c r="W351" s="209"/>
      <c r="X351" s="212">
        <f>SUM(X352:X367)</f>
        <v>0.0091850000000000005</v>
      </c>
      <c r="Y351" s="12"/>
      <c r="Z351" s="12"/>
      <c r="AA351" s="12"/>
      <c r="AB351" s="12"/>
      <c r="AC351" s="12"/>
      <c r="AD351" s="12"/>
      <c r="AE351" s="12"/>
      <c r="AR351" s="213" t="s">
        <v>86</v>
      </c>
      <c r="AT351" s="214" t="s">
        <v>76</v>
      </c>
      <c r="AU351" s="214" t="s">
        <v>84</v>
      </c>
      <c r="AY351" s="213" t="s">
        <v>211</v>
      </c>
      <c r="BK351" s="215">
        <f>SUM(BK352:BK367)</f>
        <v>0</v>
      </c>
    </row>
    <row r="352" s="2" customFormat="1" ht="24.15" customHeight="1">
      <c r="A352" s="40"/>
      <c r="B352" s="41"/>
      <c r="C352" s="218" t="s">
        <v>569</v>
      </c>
      <c r="D352" s="218" t="s">
        <v>213</v>
      </c>
      <c r="E352" s="219" t="s">
        <v>1290</v>
      </c>
      <c r="F352" s="220" t="s">
        <v>1291</v>
      </c>
      <c r="G352" s="221" t="s">
        <v>345</v>
      </c>
      <c r="H352" s="222">
        <v>5.5</v>
      </c>
      <c r="I352" s="223"/>
      <c r="J352" s="223"/>
      <c r="K352" s="224">
        <f>ROUND(P352*H352,2)</f>
        <v>0</v>
      </c>
      <c r="L352" s="220" t="s">
        <v>217</v>
      </c>
      <c r="M352" s="46"/>
      <c r="N352" s="225" t="s">
        <v>22</v>
      </c>
      <c r="O352" s="226" t="s">
        <v>46</v>
      </c>
      <c r="P352" s="227">
        <f>I352+J352</f>
        <v>0</v>
      </c>
      <c r="Q352" s="227">
        <f>ROUND(I352*H352,2)</f>
        <v>0</v>
      </c>
      <c r="R352" s="227">
        <f>ROUND(J352*H352,2)</f>
        <v>0</v>
      </c>
      <c r="S352" s="86"/>
      <c r="T352" s="228">
        <f>S352*H352</f>
        <v>0</v>
      </c>
      <c r="U352" s="228">
        <v>0</v>
      </c>
      <c r="V352" s="228">
        <f>U352*H352</f>
        <v>0</v>
      </c>
      <c r="W352" s="228">
        <v>0.00167</v>
      </c>
      <c r="X352" s="229">
        <f>W352*H352</f>
        <v>0.0091850000000000005</v>
      </c>
      <c r="Y352" s="40"/>
      <c r="Z352" s="40"/>
      <c r="AA352" s="40"/>
      <c r="AB352" s="40"/>
      <c r="AC352" s="40"/>
      <c r="AD352" s="40"/>
      <c r="AE352" s="40"/>
      <c r="AR352" s="230" t="s">
        <v>302</v>
      </c>
      <c r="AT352" s="230" t="s">
        <v>213</v>
      </c>
      <c r="AU352" s="230" t="s">
        <v>86</v>
      </c>
      <c r="AY352" s="19" t="s">
        <v>211</v>
      </c>
      <c r="BE352" s="231">
        <f>IF(O352="základní",K352,0)</f>
        <v>0</v>
      </c>
      <c r="BF352" s="231">
        <f>IF(O352="snížená",K352,0)</f>
        <v>0</v>
      </c>
      <c r="BG352" s="231">
        <f>IF(O352="zákl. přenesená",K352,0)</f>
        <v>0</v>
      </c>
      <c r="BH352" s="231">
        <f>IF(O352="sníž. přenesená",K352,0)</f>
        <v>0</v>
      </c>
      <c r="BI352" s="231">
        <f>IF(O352="nulová",K352,0)</f>
        <v>0</v>
      </c>
      <c r="BJ352" s="19" t="s">
        <v>84</v>
      </c>
      <c r="BK352" s="231">
        <f>ROUND(P352*H352,2)</f>
        <v>0</v>
      </c>
      <c r="BL352" s="19" t="s">
        <v>302</v>
      </c>
      <c r="BM352" s="230" t="s">
        <v>4792</v>
      </c>
    </row>
    <row r="353" s="2" customFormat="1">
      <c r="A353" s="40"/>
      <c r="B353" s="41"/>
      <c r="C353" s="42"/>
      <c r="D353" s="232" t="s">
        <v>220</v>
      </c>
      <c r="E353" s="42"/>
      <c r="F353" s="233" t="s">
        <v>1293</v>
      </c>
      <c r="G353" s="42"/>
      <c r="H353" s="42"/>
      <c r="I353" s="234"/>
      <c r="J353" s="234"/>
      <c r="K353" s="42"/>
      <c r="L353" s="42"/>
      <c r="M353" s="46"/>
      <c r="N353" s="235"/>
      <c r="O353" s="236"/>
      <c r="P353" s="86"/>
      <c r="Q353" s="86"/>
      <c r="R353" s="86"/>
      <c r="S353" s="86"/>
      <c r="T353" s="86"/>
      <c r="U353" s="86"/>
      <c r="V353" s="86"/>
      <c r="W353" s="86"/>
      <c r="X353" s="87"/>
      <c r="Y353" s="40"/>
      <c r="Z353" s="40"/>
      <c r="AA353" s="40"/>
      <c r="AB353" s="40"/>
      <c r="AC353" s="40"/>
      <c r="AD353" s="40"/>
      <c r="AE353" s="40"/>
      <c r="AT353" s="19" t="s">
        <v>220</v>
      </c>
      <c r="AU353" s="19" t="s">
        <v>86</v>
      </c>
    </row>
    <row r="354" s="13" customFormat="1">
      <c r="A354" s="13"/>
      <c r="B354" s="237"/>
      <c r="C354" s="238"/>
      <c r="D354" s="232" t="s">
        <v>222</v>
      </c>
      <c r="E354" s="239" t="s">
        <v>22</v>
      </c>
      <c r="F354" s="240" t="s">
        <v>4527</v>
      </c>
      <c r="G354" s="238"/>
      <c r="H354" s="241">
        <v>5.5</v>
      </c>
      <c r="I354" s="242"/>
      <c r="J354" s="242"/>
      <c r="K354" s="238"/>
      <c r="L354" s="238"/>
      <c r="M354" s="243"/>
      <c r="N354" s="244"/>
      <c r="O354" s="245"/>
      <c r="P354" s="245"/>
      <c r="Q354" s="245"/>
      <c r="R354" s="245"/>
      <c r="S354" s="245"/>
      <c r="T354" s="245"/>
      <c r="U354" s="245"/>
      <c r="V354" s="245"/>
      <c r="W354" s="245"/>
      <c r="X354" s="246"/>
      <c r="Y354" s="13"/>
      <c r="Z354" s="13"/>
      <c r="AA354" s="13"/>
      <c r="AB354" s="13"/>
      <c r="AC354" s="13"/>
      <c r="AD354" s="13"/>
      <c r="AE354" s="13"/>
      <c r="AT354" s="247" t="s">
        <v>222</v>
      </c>
      <c r="AU354" s="247" t="s">
        <v>86</v>
      </c>
      <c r="AV354" s="13" t="s">
        <v>86</v>
      </c>
      <c r="AW354" s="13" t="s">
        <v>5</v>
      </c>
      <c r="AX354" s="13" t="s">
        <v>77</v>
      </c>
      <c r="AY354" s="247" t="s">
        <v>211</v>
      </c>
    </row>
    <row r="355" s="14" customFormat="1">
      <c r="A355" s="14"/>
      <c r="B355" s="248"/>
      <c r="C355" s="249"/>
      <c r="D355" s="232" t="s">
        <v>222</v>
      </c>
      <c r="E355" s="250" t="s">
        <v>22</v>
      </c>
      <c r="F355" s="251" t="s">
        <v>331</v>
      </c>
      <c r="G355" s="249"/>
      <c r="H355" s="252">
        <v>5.5</v>
      </c>
      <c r="I355" s="253"/>
      <c r="J355" s="253"/>
      <c r="K355" s="249"/>
      <c r="L355" s="249"/>
      <c r="M355" s="254"/>
      <c r="N355" s="255"/>
      <c r="O355" s="256"/>
      <c r="P355" s="256"/>
      <c r="Q355" s="256"/>
      <c r="R355" s="256"/>
      <c r="S355" s="256"/>
      <c r="T355" s="256"/>
      <c r="U355" s="256"/>
      <c r="V355" s="256"/>
      <c r="W355" s="256"/>
      <c r="X355" s="257"/>
      <c r="Y355" s="14"/>
      <c r="Z355" s="14"/>
      <c r="AA355" s="14"/>
      <c r="AB355" s="14"/>
      <c r="AC355" s="14"/>
      <c r="AD355" s="14"/>
      <c r="AE355" s="14"/>
      <c r="AT355" s="258" t="s">
        <v>222</v>
      </c>
      <c r="AU355" s="258" t="s">
        <v>86</v>
      </c>
      <c r="AV355" s="14" t="s">
        <v>218</v>
      </c>
      <c r="AW355" s="14" t="s">
        <v>5</v>
      </c>
      <c r="AX355" s="14" t="s">
        <v>84</v>
      </c>
      <c r="AY355" s="258" t="s">
        <v>211</v>
      </c>
    </row>
    <row r="356" s="2" customFormat="1" ht="24.15" customHeight="1">
      <c r="A356" s="40"/>
      <c r="B356" s="41"/>
      <c r="C356" s="218" t="s">
        <v>574</v>
      </c>
      <c r="D356" s="218" t="s">
        <v>213</v>
      </c>
      <c r="E356" s="219" t="s">
        <v>3801</v>
      </c>
      <c r="F356" s="220" t="s">
        <v>3802</v>
      </c>
      <c r="G356" s="221" t="s">
        <v>345</v>
      </c>
      <c r="H356" s="222">
        <v>6.2000000000000002</v>
      </c>
      <c r="I356" s="223"/>
      <c r="J356" s="223"/>
      <c r="K356" s="224">
        <f>ROUND(P356*H356,2)</f>
        <v>0</v>
      </c>
      <c r="L356" s="220" t="s">
        <v>217</v>
      </c>
      <c r="M356" s="46"/>
      <c r="N356" s="225" t="s">
        <v>22</v>
      </c>
      <c r="O356" s="226" t="s">
        <v>46</v>
      </c>
      <c r="P356" s="227">
        <f>I356+J356</f>
        <v>0</v>
      </c>
      <c r="Q356" s="227">
        <f>ROUND(I356*H356,2)</f>
        <v>0</v>
      </c>
      <c r="R356" s="227">
        <f>ROUND(J356*H356,2)</f>
        <v>0</v>
      </c>
      <c r="S356" s="86"/>
      <c r="T356" s="228">
        <f>S356*H356</f>
        <v>0</v>
      </c>
      <c r="U356" s="228">
        <v>0.0035814660000000002</v>
      </c>
      <c r="V356" s="228">
        <f>U356*H356</f>
        <v>0.0222050892</v>
      </c>
      <c r="W356" s="228">
        <v>0</v>
      </c>
      <c r="X356" s="229">
        <f>W356*H356</f>
        <v>0</v>
      </c>
      <c r="Y356" s="40"/>
      <c r="Z356" s="40"/>
      <c r="AA356" s="40"/>
      <c r="AB356" s="40"/>
      <c r="AC356" s="40"/>
      <c r="AD356" s="40"/>
      <c r="AE356" s="40"/>
      <c r="AR356" s="230" t="s">
        <v>302</v>
      </c>
      <c r="AT356" s="230" t="s">
        <v>213</v>
      </c>
      <c r="AU356" s="230" t="s">
        <v>86</v>
      </c>
      <c r="AY356" s="19" t="s">
        <v>211</v>
      </c>
      <c r="BE356" s="231">
        <f>IF(O356="základní",K356,0)</f>
        <v>0</v>
      </c>
      <c r="BF356" s="231">
        <f>IF(O356="snížená",K356,0)</f>
        <v>0</v>
      </c>
      <c r="BG356" s="231">
        <f>IF(O356="zákl. přenesená",K356,0)</f>
        <v>0</v>
      </c>
      <c r="BH356" s="231">
        <f>IF(O356="sníž. přenesená",K356,0)</f>
        <v>0</v>
      </c>
      <c r="BI356" s="231">
        <f>IF(O356="nulová",K356,0)</f>
        <v>0</v>
      </c>
      <c r="BJ356" s="19" t="s">
        <v>84</v>
      </c>
      <c r="BK356" s="231">
        <f>ROUND(P356*H356,2)</f>
        <v>0</v>
      </c>
      <c r="BL356" s="19" t="s">
        <v>302</v>
      </c>
      <c r="BM356" s="230" t="s">
        <v>4793</v>
      </c>
    </row>
    <row r="357" s="2" customFormat="1">
      <c r="A357" s="40"/>
      <c r="B357" s="41"/>
      <c r="C357" s="42"/>
      <c r="D357" s="232" t="s">
        <v>220</v>
      </c>
      <c r="E357" s="42"/>
      <c r="F357" s="233" t="s">
        <v>3804</v>
      </c>
      <c r="G357" s="42"/>
      <c r="H357" s="42"/>
      <c r="I357" s="234"/>
      <c r="J357" s="234"/>
      <c r="K357" s="42"/>
      <c r="L357" s="42"/>
      <c r="M357" s="46"/>
      <c r="N357" s="235"/>
      <c r="O357" s="236"/>
      <c r="P357" s="86"/>
      <c r="Q357" s="86"/>
      <c r="R357" s="86"/>
      <c r="S357" s="86"/>
      <c r="T357" s="86"/>
      <c r="U357" s="86"/>
      <c r="V357" s="86"/>
      <c r="W357" s="86"/>
      <c r="X357" s="87"/>
      <c r="Y357" s="40"/>
      <c r="Z357" s="40"/>
      <c r="AA357" s="40"/>
      <c r="AB357" s="40"/>
      <c r="AC357" s="40"/>
      <c r="AD357" s="40"/>
      <c r="AE357" s="40"/>
      <c r="AT357" s="19" t="s">
        <v>220</v>
      </c>
      <c r="AU357" s="19" t="s">
        <v>86</v>
      </c>
    </row>
    <row r="358" s="13" customFormat="1">
      <c r="A358" s="13"/>
      <c r="B358" s="237"/>
      <c r="C358" s="238"/>
      <c r="D358" s="232" t="s">
        <v>222</v>
      </c>
      <c r="E358" s="239" t="s">
        <v>22</v>
      </c>
      <c r="F358" s="240" t="s">
        <v>4529</v>
      </c>
      <c r="G358" s="238"/>
      <c r="H358" s="241">
        <v>6.2000000000000002</v>
      </c>
      <c r="I358" s="242"/>
      <c r="J358" s="242"/>
      <c r="K358" s="238"/>
      <c r="L358" s="238"/>
      <c r="M358" s="243"/>
      <c r="N358" s="244"/>
      <c r="O358" s="245"/>
      <c r="P358" s="245"/>
      <c r="Q358" s="245"/>
      <c r="R358" s="245"/>
      <c r="S358" s="245"/>
      <c r="T358" s="245"/>
      <c r="U358" s="245"/>
      <c r="V358" s="245"/>
      <c r="W358" s="245"/>
      <c r="X358" s="246"/>
      <c r="Y358" s="13"/>
      <c r="Z358" s="13"/>
      <c r="AA358" s="13"/>
      <c r="AB358" s="13"/>
      <c r="AC358" s="13"/>
      <c r="AD358" s="13"/>
      <c r="AE358" s="13"/>
      <c r="AT358" s="247" t="s">
        <v>222</v>
      </c>
      <c r="AU358" s="247" t="s">
        <v>86</v>
      </c>
      <c r="AV358" s="13" t="s">
        <v>86</v>
      </c>
      <c r="AW358" s="13" t="s">
        <v>5</v>
      </c>
      <c r="AX358" s="13" t="s">
        <v>77</v>
      </c>
      <c r="AY358" s="247" t="s">
        <v>211</v>
      </c>
    </row>
    <row r="359" s="14" customFormat="1">
      <c r="A359" s="14"/>
      <c r="B359" s="248"/>
      <c r="C359" s="249"/>
      <c r="D359" s="232" t="s">
        <v>222</v>
      </c>
      <c r="E359" s="250" t="s">
        <v>22</v>
      </c>
      <c r="F359" s="251" t="s">
        <v>331</v>
      </c>
      <c r="G359" s="249"/>
      <c r="H359" s="252">
        <v>6.2000000000000002</v>
      </c>
      <c r="I359" s="253"/>
      <c r="J359" s="253"/>
      <c r="K359" s="249"/>
      <c r="L359" s="249"/>
      <c r="M359" s="254"/>
      <c r="N359" s="255"/>
      <c r="O359" s="256"/>
      <c r="P359" s="256"/>
      <c r="Q359" s="256"/>
      <c r="R359" s="256"/>
      <c r="S359" s="256"/>
      <c r="T359" s="256"/>
      <c r="U359" s="256"/>
      <c r="V359" s="256"/>
      <c r="W359" s="256"/>
      <c r="X359" s="257"/>
      <c r="Y359" s="14"/>
      <c r="Z359" s="14"/>
      <c r="AA359" s="14"/>
      <c r="AB359" s="14"/>
      <c r="AC359" s="14"/>
      <c r="AD359" s="14"/>
      <c r="AE359" s="14"/>
      <c r="AT359" s="258" t="s">
        <v>222</v>
      </c>
      <c r="AU359" s="258" t="s">
        <v>86</v>
      </c>
      <c r="AV359" s="14" t="s">
        <v>218</v>
      </c>
      <c r="AW359" s="14" t="s">
        <v>5</v>
      </c>
      <c r="AX359" s="14" t="s">
        <v>84</v>
      </c>
      <c r="AY359" s="258" t="s">
        <v>211</v>
      </c>
    </row>
    <row r="360" s="2" customFormat="1">
      <c r="A360" s="40"/>
      <c r="B360" s="41"/>
      <c r="C360" s="218" t="s">
        <v>580</v>
      </c>
      <c r="D360" s="218" t="s">
        <v>213</v>
      </c>
      <c r="E360" s="219" t="s">
        <v>3806</v>
      </c>
      <c r="F360" s="220" t="s">
        <v>3807</v>
      </c>
      <c r="G360" s="221" t="s">
        <v>497</v>
      </c>
      <c r="H360" s="222">
        <v>14</v>
      </c>
      <c r="I360" s="223"/>
      <c r="J360" s="223"/>
      <c r="K360" s="224">
        <f>ROUND(P360*H360,2)</f>
        <v>0</v>
      </c>
      <c r="L360" s="220" t="s">
        <v>217</v>
      </c>
      <c r="M360" s="46"/>
      <c r="N360" s="225" t="s">
        <v>22</v>
      </c>
      <c r="O360" s="226" t="s">
        <v>46</v>
      </c>
      <c r="P360" s="227">
        <f>I360+J360</f>
        <v>0</v>
      </c>
      <c r="Q360" s="227">
        <f>ROUND(I360*H360,2)</f>
        <v>0</v>
      </c>
      <c r="R360" s="227">
        <f>ROUND(J360*H360,2)</f>
        <v>0</v>
      </c>
      <c r="S360" s="86"/>
      <c r="T360" s="228">
        <f>S360*H360</f>
        <v>0</v>
      </c>
      <c r="U360" s="228">
        <v>0</v>
      </c>
      <c r="V360" s="228">
        <f>U360*H360</f>
        <v>0</v>
      </c>
      <c r="W360" s="228">
        <v>0</v>
      </c>
      <c r="X360" s="229">
        <f>W360*H360</f>
        <v>0</v>
      </c>
      <c r="Y360" s="40"/>
      <c r="Z360" s="40"/>
      <c r="AA360" s="40"/>
      <c r="AB360" s="40"/>
      <c r="AC360" s="40"/>
      <c r="AD360" s="40"/>
      <c r="AE360" s="40"/>
      <c r="AR360" s="230" t="s">
        <v>302</v>
      </c>
      <c r="AT360" s="230" t="s">
        <v>213</v>
      </c>
      <c r="AU360" s="230" t="s">
        <v>86</v>
      </c>
      <c r="AY360" s="19" t="s">
        <v>211</v>
      </c>
      <c r="BE360" s="231">
        <f>IF(O360="základní",K360,0)</f>
        <v>0</v>
      </c>
      <c r="BF360" s="231">
        <f>IF(O360="snížená",K360,0)</f>
        <v>0</v>
      </c>
      <c r="BG360" s="231">
        <f>IF(O360="zákl. přenesená",K360,0)</f>
        <v>0</v>
      </c>
      <c r="BH360" s="231">
        <f>IF(O360="sníž. přenesená",K360,0)</f>
        <v>0</v>
      </c>
      <c r="BI360" s="231">
        <f>IF(O360="nulová",K360,0)</f>
        <v>0</v>
      </c>
      <c r="BJ360" s="19" t="s">
        <v>84</v>
      </c>
      <c r="BK360" s="231">
        <f>ROUND(P360*H360,2)</f>
        <v>0</v>
      </c>
      <c r="BL360" s="19" t="s">
        <v>302</v>
      </c>
      <c r="BM360" s="230" t="s">
        <v>4794</v>
      </c>
    </row>
    <row r="361" s="2" customFormat="1">
      <c r="A361" s="40"/>
      <c r="B361" s="41"/>
      <c r="C361" s="42"/>
      <c r="D361" s="232" t="s">
        <v>220</v>
      </c>
      <c r="E361" s="42"/>
      <c r="F361" s="233" t="s">
        <v>3809</v>
      </c>
      <c r="G361" s="42"/>
      <c r="H361" s="42"/>
      <c r="I361" s="234"/>
      <c r="J361" s="234"/>
      <c r="K361" s="42"/>
      <c r="L361" s="42"/>
      <c r="M361" s="46"/>
      <c r="N361" s="235"/>
      <c r="O361" s="236"/>
      <c r="P361" s="86"/>
      <c r="Q361" s="86"/>
      <c r="R361" s="86"/>
      <c r="S361" s="86"/>
      <c r="T361" s="86"/>
      <c r="U361" s="86"/>
      <c r="V361" s="86"/>
      <c r="W361" s="86"/>
      <c r="X361" s="87"/>
      <c r="Y361" s="40"/>
      <c r="Z361" s="40"/>
      <c r="AA361" s="40"/>
      <c r="AB361" s="40"/>
      <c r="AC361" s="40"/>
      <c r="AD361" s="40"/>
      <c r="AE361" s="40"/>
      <c r="AT361" s="19" t="s">
        <v>220</v>
      </c>
      <c r="AU361" s="19" t="s">
        <v>86</v>
      </c>
    </row>
    <row r="362" s="13" customFormat="1">
      <c r="A362" s="13"/>
      <c r="B362" s="237"/>
      <c r="C362" s="238"/>
      <c r="D362" s="232" t="s">
        <v>222</v>
      </c>
      <c r="E362" s="239" t="s">
        <v>22</v>
      </c>
      <c r="F362" s="240" t="s">
        <v>4531</v>
      </c>
      <c r="G362" s="238"/>
      <c r="H362" s="241">
        <v>14</v>
      </c>
      <c r="I362" s="242"/>
      <c r="J362" s="242"/>
      <c r="K362" s="238"/>
      <c r="L362" s="238"/>
      <c r="M362" s="243"/>
      <c r="N362" s="244"/>
      <c r="O362" s="245"/>
      <c r="P362" s="245"/>
      <c r="Q362" s="245"/>
      <c r="R362" s="245"/>
      <c r="S362" s="245"/>
      <c r="T362" s="245"/>
      <c r="U362" s="245"/>
      <c r="V362" s="245"/>
      <c r="W362" s="245"/>
      <c r="X362" s="246"/>
      <c r="Y362" s="13"/>
      <c r="Z362" s="13"/>
      <c r="AA362" s="13"/>
      <c r="AB362" s="13"/>
      <c r="AC362" s="13"/>
      <c r="AD362" s="13"/>
      <c r="AE362" s="13"/>
      <c r="AT362" s="247" t="s">
        <v>222</v>
      </c>
      <c r="AU362" s="247" t="s">
        <v>86</v>
      </c>
      <c r="AV362" s="13" t="s">
        <v>86</v>
      </c>
      <c r="AW362" s="13" t="s">
        <v>5</v>
      </c>
      <c r="AX362" s="13" t="s">
        <v>77</v>
      </c>
      <c r="AY362" s="247" t="s">
        <v>211</v>
      </c>
    </row>
    <row r="363" s="14" customFormat="1">
      <c r="A363" s="14"/>
      <c r="B363" s="248"/>
      <c r="C363" s="249"/>
      <c r="D363" s="232" t="s">
        <v>222</v>
      </c>
      <c r="E363" s="250" t="s">
        <v>22</v>
      </c>
      <c r="F363" s="251" t="s">
        <v>331</v>
      </c>
      <c r="G363" s="249"/>
      <c r="H363" s="252">
        <v>14</v>
      </c>
      <c r="I363" s="253"/>
      <c r="J363" s="253"/>
      <c r="K363" s="249"/>
      <c r="L363" s="249"/>
      <c r="M363" s="254"/>
      <c r="N363" s="255"/>
      <c r="O363" s="256"/>
      <c r="P363" s="256"/>
      <c r="Q363" s="256"/>
      <c r="R363" s="256"/>
      <c r="S363" s="256"/>
      <c r="T363" s="256"/>
      <c r="U363" s="256"/>
      <c r="V363" s="256"/>
      <c r="W363" s="256"/>
      <c r="X363" s="257"/>
      <c r="Y363" s="14"/>
      <c r="Z363" s="14"/>
      <c r="AA363" s="14"/>
      <c r="AB363" s="14"/>
      <c r="AC363" s="14"/>
      <c r="AD363" s="14"/>
      <c r="AE363" s="14"/>
      <c r="AT363" s="258" t="s">
        <v>222</v>
      </c>
      <c r="AU363" s="258" t="s">
        <v>86</v>
      </c>
      <c r="AV363" s="14" t="s">
        <v>218</v>
      </c>
      <c r="AW363" s="14" t="s">
        <v>5</v>
      </c>
      <c r="AX363" s="14" t="s">
        <v>84</v>
      </c>
      <c r="AY363" s="258" t="s">
        <v>211</v>
      </c>
    </row>
    <row r="364" s="2" customFormat="1" ht="24.15" customHeight="1">
      <c r="A364" s="40"/>
      <c r="B364" s="41"/>
      <c r="C364" s="218" t="s">
        <v>586</v>
      </c>
      <c r="D364" s="218" t="s">
        <v>213</v>
      </c>
      <c r="E364" s="219" t="s">
        <v>3811</v>
      </c>
      <c r="F364" s="220" t="s">
        <v>3812</v>
      </c>
      <c r="G364" s="221" t="s">
        <v>249</v>
      </c>
      <c r="H364" s="222">
        <v>0.021999999999999999</v>
      </c>
      <c r="I364" s="223"/>
      <c r="J364" s="223"/>
      <c r="K364" s="224">
        <f>ROUND(P364*H364,2)</f>
        <v>0</v>
      </c>
      <c r="L364" s="220" t="s">
        <v>217</v>
      </c>
      <c r="M364" s="46"/>
      <c r="N364" s="225" t="s">
        <v>22</v>
      </c>
      <c r="O364" s="226" t="s">
        <v>46</v>
      </c>
      <c r="P364" s="227">
        <f>I364+J364</f>
        <v>0</v>
      </c>
      <c r="Q364" s="227">
        <f>ROUND(I364*H364,2)</f>
        <v>0</v>
      </c>
      <c r="R364" s="227">
        <f>ROUND(J364*H364,2)</f>
        <v>0</v>
      </c>
      <c r="S364" s="86"/>
      <c r="T364" s="228">
        <f>S364*H364</f>
        <v>0</v>
      </c>
      <c r="U364" s="228">
        <v>0</v>
      </c>
      <c r="V364" s="228">
        <f>U364*H364</f>
        <v>0</v>
      </c>
      <c r="W364" s="228">
        <v>0</v>
      </c>
      <c r="X364" s="229">
        <f>W364*H364</f>
        <v>0</v>
      </c>
      <c r="Y364" s="40"/>
      <c r="Z364" s="40"/>
      <c r="AA364" s="40"/>
      <c r="AB364" s="40"/>
      <c r="AC364" s="40"/>
      <c r="AD364" s="40"/>
      <c r="AE364" s="40"/>
      <c r="AR364" s="230" t="s">
        <v>302</v>
      </c>
      <c r="AT364" s="230" t="s">
        <v>213</v>
      </c>
      <c r="AU364" s="230" t="s">
        <v>86</v>
      </c>
      <c r="AY364" s="19" t="s">
        <v>211</v>
      </c>
      <c r="BE364" s="231">
        <f>IF(O364="základní",K364,0)</f>
        <v>0</v>
      </c>
      <c r="BF364" s="231">
        <f>IF(O364="snížená",K364,0)</f>
        <v>0</v>
      </c>
      <c r="BG364" s="231">
        <f>IF(O364="zákl. přenesená",K364,0)</f>
        <v>0</v>
      </c>
      <c r="BH364" s="231">
        <f>IF(O364="sníž. přenesená",K364,0)</f>
        <v>0</v>
      </c>
      <c r="BI364" s="231">
        <f>IF(O364="nulová",K364,0)</f>
        <v>0</v>
      </c>
      <c r="BJ364" s="19" t="s">
        <v>84</v>
      </c>
      <c r="BK364" s="231">
        <f>ROUND(P364*H364,2)</f>
        <v>0</v>
      </c>
      <c r="BL364" s="19" t="s">
        <v>302</v>
      </c>
      <c r="BM364" s="230" t="s">
        <v>4795</v>
      </c>
    </row>
    <row r="365" s="2" customFormat="1">
      <c r="A365" s="40"/>
      <c r="B365" s="41"/>
      <c r="C365" s="42"/>
      <c r="D365" s="232" t="s">
        <v>220</v>
      </c>
      <c r="E365" s="42"/>
      <c r="F365" s="233" t="s">
        <v>3814</v>
      </c>
      <c r="G365" s="42"/>
      <c r="H365" s="42"/>
      <c r="I365" s="234"/>
      <c r="J365" s="234"/>
      <c r="K365" s="42"/>
      <c r="L365" s="42"/>
      <c r="M365" s="46"/>
      <c r="N365" s="235"/>
      <c r="O365" s="236"/>
      <c r="P365" s="86"/>
      <c r="Q365" s="86"/>
      <c r="R365" s="86"/>
      <c r="S365" s="86"/>
      <c r="T365" s="86"/>
      <c r="U365" s="86"/>
      <c r="V365" s="86"/>
      <c r="W365" s="86"/>
      <c r="X365" s="87"/>
      <c r="Y365" s="40"/>
      <c r="Z365" s="40"/>
      <c r="AA365" s="40"/>
      <c r="AB365" s="40"/>
      <c r="AC365" s="40"/>
      <c r="AD365" s="40"/>
      <c r="AE365" s="40"/>
      <c r="AT365" s="19" t="s">
        <v>220</v>
      </c>
      <c r="AU365" s="19" t="s">
        <v>86</v>
      </c>
    </row>
    <row r="366" s="2" customFormat="1" ht="24.15" customHeight="1">
      <c r="A366" s="40"/>
      <c r="B366" s="41"/>
      <c r="C366" s="218" t="s">
        <v>592</v>
      </c>
      <c r="D366" s="218" t="s">
        <v>213</v>
      </c>
      <c r="E366" s="219" t="s">
        <v>1347</v>
      </c>
      <c r="F366" s="220" t="s">
        <v>1348</v>
      </c>
      <c r="G366" s="221" t="s">
        <v>249</v>
      </c>
      <c r="H366" s="222">
        <v>0.021999999999999999</v>
      </c>
      <c r="I366" s="223"/>
      <c r="J366" s="223"/>
      <c r="K366" s="224">
        <f>ROUND(P366*H366,2)</f>
        <v>0</v>
      </c>
      <c r="L366" s="220" t="s">
        <v>217</v>
      </c>
      <c r="M366" s="46"/>
      <c r="N366" s="225" t="s">
        <v>22</v>
      </c>
      <c r="O366" s="226" t="s">
        <v>46</v>
      </c>
      <c r="P366" s="227">
        <f>I366+J366</f>
        <v>0</v>
      </c>
      <c r="Q366" s="227">
        <f>ROUND(I366*H366,2)</f>
        <v>0</v>
      </c>
      <c r="R366" s="227">
        <f>ROUND(J366*H366,2)</f>
        <v>0</v>
      </c>
      <c r="S366" s="86"/>
      <c r="T366" s="228">
        <f>S366*H366</f>
        <v>0</v>
      </c>
      <c r="U366" s="228">
        <v>0</v>
      </c>
      <c r="V366" s="228">
        <f>U366*H366</f>
        <v>0</v>
      </c>
      <c r="W366" s="228">
        <v>0</v>
      </c>
      <c r="X366" s="229">
        <f>W366*H366</f>
        <v>0</v>
      </c>
      <c r="Y366" s="40"/>
      <c r="Z366" s="40"/>
      <c r="AA366" s="40"/>
      <c r="AB366" s="40"/>
      <c r="AC366" s="40"/>
      <c r="AD366" s="40"/>
      <c r="AE366" s="40"/>
      <c r="AR366" s="230" t="s">
        <v>302</v>
      </c>
      <c r="AT366" s="230" t="s">
        <v>213</v>
      </c>
      <c r="AU366" s="230" t="s">
        <v>86</v>
      </c>
      <c r="AY366" s="19" t="s">
        <v>211</v>
      </c>
      <c r="BE366" s="231">
        <f>IF(O366="základní",K366,0)</f>
        <v>0</v>
      </c>
      <c r="BF366" s="231">
        <f>IF(O366="snížená",K366,0)</f>
        <v>0</v>
      </c>
      <c r="BG366" s="231">
        <f>IF(O366="zákl. přenesená",K366,0)</f>
        <v>0</v>
      </c>
      <c r="BH366" s="231">
        <f>IF(O366="sníž. přenesená",K366,0)</f>
        <v>0</v>
      </c>
      <c r="BI366" s="231">
        <f>IF(O366="nulová",K366,0)</f>
        <v>0</v>
      </c>
      <c r="BJ366" s="19" t="s">
        <v>84</v>
      </c>
      <c r="BK366" s="231">
        <f>ROUND(P366*H366,2)</f>
        <v>0</v>
      </c>
      <c r="BL366" s="19" t="s">
        <v>302</v>
      </c>
      <c r="BM366" s="230" t="s">
        <v>4796</v>
      </c>
    </row>
    <row r="367" s="2" customFormat="1">
      <c r="A367" s="40"/>
      <c r="B367" s="41"/>
      <c r="C367" s="42"/>
      <c r="D367" s="232" t="s">
        <v>220</v>
      </c>
      <c r="E367" s="42"/>
      <c r="F367" s="233" t="s">
        <v>1350</v>
      </c>
      <c r="G367" s="42"/>
      <c r="H367" s="42"/>
      <c r="I367" s="234"/>
      <c r="J367" s="234"/>
      <c r="K367" s="42"/>
      <c r="L367" s="42"/>
      <c r="M367" s="46"/>
      <c r="N367" s="235"/>
      <c r="O367" s="236"/>
      <c r="P367" s="86"/>
      <c r="Q367" s="86"/>
      <c r="R367" s="86"/>
      <c r="S367" s="86"/>
      <c r="T367" s="86"/>
      <c r="U367" s="86"/>
      <c r="V367" s="86"/>
      <c r="W367" s="86"/>
      <c r="X367" s="87"/>
      <c r="Y367" s="40"/>
      <c r="Z367" s="40"/>
      <c r="AA367" s="40"/>
      <c r="AB367" s="40"/>
      <c r="AC367" s="40"/>
      <c r="AD367" s="40"/>
      <c r="AE367" s="40"/>
      <c r="AT367" s="19" t="s">
        <v>220</v>
      </c>
      <c r="AU367" s="19" t="s">
        <v>86</v>
      </c>
    </row>
    <row r="368" s="12" customFormat="1" ht="22.8" customHeight="1">
      <c r="A368" s="12"/>
      <c r="B368" s="201"/>
      <c r="C368" s="202"/>
      <c r="D368" s="203" t="s">
        <v>76</v>
      </c>
      <c r="E368" s="216" t="s">
        <v>554</v>
      </c>
      <c r="F368" s="216" t="s">
        <v>555</v>
      </c>
      <c r="G368" s="202"/>
      <c r="H368" s="202"/>
      <c r="I368" s="205"/>
      <c r="J368" s="205"/>
      <c r="K368" s="217">
        <f>BK368</f>
        <v>0</v>
      </c>
      <c r="L368" s="202"/>
      <c r="M368" s="207"/>
      <c r="N368" s="208"/>
      <c r="O368" s="209"/>
      <c r="P368" s="209"/>
      <c r="Q368" s="210">
        <f>SUM(Q369:Q430)</f>
        <v>0</v>
      </c>
      <c r="R368" s="210">
        <f>SUM(R369:R430)</f>
        <v>0</v>
      </c>
      <c r="S368" s="209"/>
      <c r="T368" s="211">
        <f>SUM(T369:T430)</f>
        <v>0</v>
      </c>
      <c r="U368" s="209"/>
      <c r="V368" s="211">
        <f>SUM(V369:V430)</f>
        <v>0.044912182525000004</v>
      </c>
      <c r="W368" s="209"/>
      <c r="X368" s="212">
        <f>SUM(X369:X430)</f>
        <v>0.032000000000000001</v>
      </c>
      <c r="Y368" s="12"/>
      <c r="Z368" s="12"/>
      <c r="AA368" s="12"/>
      <c r="AB368" s="12"/>
      <c r="AC368" s="12"/>
      <c r="AD368" s="12"/>
      <c r="AE368" s="12"/>
      <c r="AR368" s="213" t="s">
        <v>86</v>
      </c>
      <c r="AT368" s="214" t="s">
        <v>76</v>
      </c>
      <c r="AU368" s="214" t="s">
        <v>84</v>
      </c>
      <c r="AY368" s="213" t="s">
        <v>211</v>
      </c>
      <c r="BK368" s="215">
        <f>SUM(BK369:BK430)</f>
        <v>0</v>
      </c>
    </row>
    <row r="369" s="2" customFormat="1" ht="24.15" customHeight="1">
      <c r="A369" s="40"/>
      <c r="B369" s="41"/>
      <c r="C369" s="218" t="s">
        <v>597</v>
      </c>
      <c r="D369" s="218" t="s">
        <v>213</v>
      </c>
      <c r="E369" s="219" t="s">
        <v>1352</v>
      </c>
      <c r="F369" s="220" t="s">
        <v>4797</v>
      </c>
      <c r="G369" s="221" t="s">
        <v>497</v>
      </c>
      <c r="H369" s="222">
        <v>1</v>
      </c>
      <c r="I369" s="223"/>
      <c r="J369" s="223"/>
      <c r="K369" s="224">
        <f>ROUND(P369*H369,2)</f>
        <v>0</v>
      </c>
      <c r="L369" s="220" t="s">
        <v>22</v>
      </c>
      <c r="M369" s="46"/>
      <c r="N369" s="225" t="s">
        <v>22</v>
      </c>
      <c r="O369" s="226" t="s">
        <v>46</v>
      </c>
      <c r="P369" s="227">
        <f>I369+J369</f>
        <v>0</v>
      </c>
      <c r="Q369" s="227">
        <f>ROUND(I369*H369,2)</f>
        <v>0</v>
      </c>
      <c r="R369" s="227">
        <f>ROUND(J369*H369,2)</f>
        <v>0</v>
      </c>
      <c r="S369" s="86"/>
      <c r="T369" s="228">
        <f>S369*H369</f>
        <v>0</v>
      </c>
      <c r="U369" s="228">
        <v>0</v>
      </c>
      <c r="V369" s="228">
        <f>U369*H369</f>
        <v>0</v>
      </c>
      <c r="W369" s="228">
        <v>0</v>
      </c>
      <c r="X369" s="229">
        <f>W369*H369</f>
        <v>0</v>
      </c>
      <c r="Y369" s="40"/>
      <c r="Z369" s="40"/>
      <c r="AA369" s="40"/>
      <c r="AB369" s="40"/>
      <c r="AC369" s="40"/>
      <c r="AD369" s="40"/>
      <c r="AE369" s="40"/>
      <c r="AR369" s="230" t="s">
        <v>302</v>
      </c>
      <c r="AT369" s="230" t="s">
        <v>213</v>
      </c>
      <c r="AU369" s="230" t="s">
        <v>86</v>
      </c>
      <c r="AY369" s="19" t="s">
        <v>211</v>
      </c>
      <c r="BE369" s="231">
        <f>IF(O369="základní",K369,0)</f>
        <v>0</v>
      </c>
      <c r="BF369" s="231">
        <f>IF(O369="snížená",K369,0)</f>
        <v>0</v>
      </c>
      <c r="BG369" s="231">
        <f>IF(O369="zákl. přenesená",K369,0)</f>
        <v>0</v>
      </c>
      <c r="BH369" s="231">
        <f>IF(O369="sníž. přenesená",K369,0)</f>
        <v>0</v>
      </c>
      <c r="BI369" s="231">
        <f>IF(O369="nulová",K369,0)</f>
        <v>0</v>
      </c>
      <c r="BJ369" s="19" t="s">
        <v>84</v>
      </c>
      <c r="BK369" s="231">
        <f>ROUND(P369*H369,2)</f>
        <v>0</v>
      </c>
      <c r="BL369" s="19" t="s">
        <v>302</v>
      </c>
      <c r="BM369" s="230" t="s">
        <v>4798</v>
      </c>
    </row>
    <row r="370" s="2" customFormat="1">
      <c r="A370" s="40"/>
      <c r="B370" s="41"/>
      <c r="C370" s="42"/>
      <c r="D370" s="232" t="s">
        <v>220</v>
      </c>
      <c r="E370" s="42"/>
      <c r="F370" s="233" t="s">
        <v>4797</v>
      </c>
      <c r="G370" s="42"/>
      <c r="H370" s="42"/>
      <c r="I370" s="234"/>
      <c r="J370" s="234"/>
      <c r="K370" s="42"/>
      <c r="L370" s="42"/>
      <c r="M370" s="46"/>
      <c r="N370" s="235"/>
      <c r="O370" s="236"/>
      <c r="P370" s="86"/>
      <c r="Q370" s="86"/>
      <c r="R370" s="86"/>
      <c r="S370" s="86"/>
      <c r="T370" s="86"/>
      <c r="U370" s="86"/>
      <c r="V370" s="86"/>
      <c r="W370" s="86"/>
      <c r="X370" s="87"/>
      <c r="Y370" s="40"/>
      <c r="Z370" s="40"/>
      <c r="AA370" s="40"/>
      <c r="AB370" s="40"/>
      <c r="AC370" s="40"/>
      <c r="AD370" s="40"/>
      <c r="AE370" s="40"/>
      <c r="AT370" s="19" t="s">
        <v>220</v>
      </c>
      <c r="AU370" s="19" t="s">
        <v>86</v>
      </c>
    </row>
    <row r="371" s="13" customFormat="1">
      <c r="A371" s="13"/>
      <c r="B371" s="237"/>
      <c r="C371" s="238"/>
      <c r="D371" s="232" t="s">
        <v>222</v>
      </c>
      <c r="E371" s="239" t="s">
        <v>22</v>
      </c>
      <c r="F371" s="240" t="s">
        <v>4558</v>
      </c>
      <c r="G371" s="238"/>
      <c r="H371" s="241">
        <v>1</v>
      </c>
      <c r="I371" s="242"/>
      <c r="J371" s="242"/>
      <c r="K371" s="238"/>
      <c r="L371" s="238"/>
      <c r="M371" s="243"/>
      <c r="N371" s="244"/>
      <c r="O371" s="245"/>
      <c r="P371" s="245"/>
      <c r="Q371" s="245"/>
      <c r="R371" s="245"/>
      <c r="S371" s="245"/>
      <c r="T371" s="245"/>
      <c r="U371" s="245"/>
      <c r="V371" s="245"/>
      <c r="W371" s="245"/>
      <c r="X371" s="246"/>
      <c r="Y371" s="13"/>
      <c r="Z371" s="13"/>
      <c r="AA371" s="13"/>
      <c r="AB371" s="13"/>
      <c r="AC371" s="13"/>
      <c r="AD371" s="13"/>
      <c r="AE371" s="13"/>
      <c r="AT371" s="247" t="s">
        <v>222</v>
      </c>
      <c r="AU371" s="247" t="s">
        <v>86</v>
      </c>
      <c r="AV371" s="13" t="s">
        <v>86</v>
      </c>
      <c r="AW371" s="13" t="s">
        <v>5</v>
      </c>
      <c r="AX371" s="13" t="s">
        <v>84</v>
      </c>
      <c r="AY371" s="247" t="s">
        <v>211</v>
      </c>
    </row>
    <row r="372" s="2" customFormat="1" ht="21.75" customHeight="1">
      <c r="A372" s="40"/>
      <c r="B372" s="41"/>
      <c r="C372" s="218" t="s">
        <v>603</v>
      </c>
      <c r="D372" s="218" t="s">
        <v>213</v>
      </c>
      <c r="E372" s="219" t="s">
        <v>1356</v>
      </c>
      <c r="F372" s="220" t="s">
        <v>4799</v>
      </c>
      <c r="G372" s="221" t="s">
        <v>497</v>
      </c>
      <c r="H372" s="222">
        <v>3</v>
      </c>
      <c r="I372" s="223"/>
      <c r="J372" s="223"/>
      <c r="K372" s="224">
        <f>ROUND(P372*H372,2)</f>
        <v>0</v>
      </c>
      <c r="L372" s="220" t="s">
        <v>22</v>
      </c>
      <c r="M372" s="46"/>
      <c r="N372" s="225" t="s">
        <v>22</v>
      </c>
      <c r="O372" s="226" t="s">
        <v>46</v>
      </c>
      <c r="P372" s="227">
        <f>I372+J372</f>
        <v>0</v>
      </c>
      <c r="Q372" s="227">
        <f>ROUND(I372*H372,2)</f>
        <v>0</v>
      </c>
      <c r="R372" s="227">
        <f>ROUND(J372*H372,2)</f>
        <v>0</v>
      </c>
      <c r="S372" s="86"/>
      <c r="T372" s="228">
        <f>S372*H372</f>
        <v>0</v>
      </c>
      <c r="U372" s="228">
        <v>0</v>
      </c>
      <c r="V372" s="228">
        <f>U372*H372</f>
        <v>0</v>
      </c>
      <c r="W372" s="228">
        <v>0</v>
      </c>
      <c r="X372" s="229">
        <f>W372*H372</f>
        <v>0</v>
      </c>
      <c r="Y372" s="40"/>
      <c r="Z372" s="40"/>
      <c r="AA372" s="40"/>
      <c r="AB372" s="40"/>
      <c r="AC372" s="40"/>
      <c r="AD372" s="40"/>
      <c r="AE372" s="40"/>
      <c r="AR372" s="230" t="s">
        <v>302</v>
      </c>
      <c r="AT372" s="230" t="s">
        <v>213</v>
      </c>
      <c r="AU372" s="230" t="s">
        <v>86</v>
      </c>
      <c r="AY372" s="19" t="s">
        <v>211</v>
      </c>
      <c r="BE372" s="231">
        <f>IF(O372="základní",K372,0)</f>
        <v>0</v>
      </c>
      <c r="BF372" s="231">
        <f>IF(O372="snížená",K372,0)</f>
        <v>0</v>
      </c>
      <c r="BG372" s="231">
        <f>IF(O372="zákl. přenesená",K372,0)</f>
        <v>0</v>
      </c>
      <c r="BH372" s="231">
        <f>IF(O372="sníž. přenesená",K372,0)</f>
        <v>0</v>
      </c>
      <c r="BI372" s="231">
        <f>IF(O372="nulová",K372,0)</f>
        <v>0</v>
      </c>
      <c r="BJ372" s="19" t="s">
        <v>84</v>
      </c>
      <c r="BK372" s="231">
        <f>ROUND(P372*H372,2)</f>
        <v>0</v>
      </c>
      <c r="BL372" s="19" t="s">
        <v>302</v>
      </c>
      <c r="BM372" s="230" t="s">
        <v>4800</v>
      </c>
    </row>
    <row r="373" s="2" customFormat="1">
      <c r="A373" s="40"/>
      <c r="B373" s="41"/>
      <c r="C373" s="42"/>
      <c r="D373" s="232" t="s">
        <v>220</v>
      </c>
      <c r="E373" s="42"/>
      <c r="F373" s="233" t="s">
        <v>4799</v>
      </c>
      <c r="G373" s="42"/>
      <c r="H373" s="42"/>
      <c r="I373" s="234"/>
      <c r="J373" s="234"/>
      <c r="K373" s="42"/>
      <c r="L373" s="42"/>
      <c r="M373" s="46"/>
      <c r="N373" s="235"/>
      <c r="O373" s="236"/>
      <c r="P373" s="86"/>
      <c r="Q373" s="86"/>
      <c r="R373" s="86"/>
      <c r="S373" s="86"/>
      <c r="T373" s="86"/>
      <c r="U373" s="86"/>
      <c r="V373" s="86"/>
      <c r="W373" s="86"/>
      <c r="X373" s="87"/>
      <c r="Y373" s="40"/>
      <c r="Z373" s="40"/>
      <c r="AA373" s="40"/>
      <c r="AB373" s="40"/>
      <c r="AC373" s="40"/>
      <c r="AD373" s="40"/>
      <c r="AE373" s="40"/>
      <c r="AT373" s="19" t="s">
        <v>220</v>
      </c>
      <c r="AU373" s="19" t="s">
        <v>86</v>
      </c>
    </row>
    <row r="374" s="13" customFormat="1">
      <c r="A374" s="13"/>
      <c r="B374" s="237"/>
      <c r="C374" s="238"/>
      <c r="D374" s="232" t="s">
        <v>222</v>
      </c>
      <c r="E374" s="239" t="s">
        <v>22</v>
      </c>
      <c r="F374" s="240" t="s">
        <v>4773</v>
      </c>
      <c r="G374" s="238"/>
      <c r="H374" s="241">
        <v>3</v>
      </c>
      <c r="I374" s="242"/>
      <c r="J374" s="242"/>
      <c r="K374" s="238"/>
      <c r="L374" s="238"/>
      <c r="M374" s="243"/>
      <c r="N374" s="244"/>
      <c r="O374" s="245"/>
      <c r="P374" s="245"/>
      <c r="Q374" s="245"/>
      <c r="R374" s="245"/>
      <c r="S374" s="245"/>
      <c r="T374" s="245"/>
      <c r="U374" s="245"/>
      <c r="V374" s="245"/>
      <c r="W374" s="245"/>
      <c r="X374" s="246"/>
      <c r="Y374" s="13"/>
      <c r="Z374" s="13"/>
      <c r="AA374" s="13"/>
      <c r="AB374" s="13"/>
      <c r="AC374" s="13"/>
      <c r="AD374" s="13"/>
      <c r="AE374" s="13"/>
      <c r="AT374" s="247" t="s">
        <v>222</v>
      </c>
      <c r="AU374" s="247" t="s">
        <v>86</v>
      </c>
      <c r="AV374" s="13" t="s">
        <v>86</v>
      </c>
      <c r="AW374" s="13" t="s">
        <v>5</v>
      </c>
      <c r="AX374" s="13" t="s">
        <v>84</v>
      </c>
      <c r="AY374" s="247" t="s">
        <v>211</v>
      </c>
    </row>
    <row r="375" s="2" customFormat="1" ht="21.75" customHeight="1">
      <c r="A375" s="40"/>
      <c r="B375" s="41"/>
      <c r="C375" s="218" t="s">
        <v>609</v>
      </c>
      <c r="D375" s="218" t="s">
        <v>213</v>
      </c>
      <c r="E375" s="219" t="s">
        <v>1360</v>
      </c>
      <c r="F375" s="220" t="s">
        <v>4801</v>
      </c>
      <c r="G375" s="221" t="s">
        <v>497</v>
      </c>
      <c r="H375" s="222">
        <v>1</v>
      </c>
      <c r="I375" s="223"/>
      <c r="J375" s="223"/>
      <c r="K375" s="224">
        <f>ROUND(P375*H375,2)</f>
        <v>0</v>
      </c>
      <c r="L375" s="220" t="s">
        <v>22</v>
      </c>
      <c r="M375" s="46"/>
      <c r="N375" s="225" t="s">
        <v>22</v>
      </c>
      <c r="O375" s="226" t="s">
        <v>46</v>
      </c>
      <c r="P375" s="227">
        <f>I375+J375</f>
        <v>0</v>
      </c>
      <c r="Q375" s="227">
        <f>ROUND(I375*H375,2)</f>
        <v>0</v>
      </c>
      <c r="R375" s="227">
        <f>ROUND(J375*H375,2)</f>
        <v>0</v>
      </c>
      <c r="S375" s="86"/>
      <c r="T375" s="228">
        <f>S375*H375</f>
        <v>0</v>
      </c>
      <c r="U375" s="228">
        <v>0</v>
      </c>
      <c r="V375" s="228">
        <f>U375*H375</f>
        <v>0</v>
      </c>
      <c r="W375" s="228">
        <v>0</v>
      </c>
      <c r="X375" s="229">
        <f>W375*H375</f>
        <v>0</v>
      </c>
      <c r="Y375" s="40"/>
      <c r="Z375" s="40"/>
      <c r="AA375" s="40"/>
      <c r="AB375" s="40"/>
      <c r="AC375" s="40"/>
      <c r="AD375" s="40"/>
      <c r="AE375" s="40"/>
      <c r="AR375" s="230" t="s">
        <v>302</v>
      </c>
      <c r="AT375" s="230" t="s">
        <v>213</v>
      </c>
      <c r="AU375" s="230" t="s">
        <v>86</v>
      </c>
      <c r="AY375" s="19" t="s">
        <v>211</v>
      </c>
      <c r="BE375" s="231">
        <f>IF(O375="základní",K375,0)</f>
        <v>0</v>
      </c>
      <c r="BF375" s="231">
        <f>IF(O375="snížená",K375,0)</f>
        <v>0</v>
      </c>
      <c r="BG375" s="231">
        <f>IF(O375="zákl. přenesená",K375,0)</f>
        <v>0</v>
      </c>
      <c r="BH375" s="231">
        <f>IF(O375="sníž. přenesená",K375,0)</f>
        <v>0</v>
      </c>
      <c r="BI375" s="231">
        <f>IF(O375="nulová",K375,0)</f>
        <v>0</v>
      </c>
      <c r="BJ375" s="19" t="s">
        <v>84</v>
      </c>
      <c r="BK375" s="231">
        <f>ROUND(P375*H375,2)</f>
        <v>0</v>
      </c>
      <c r="BL375" s="19" t="s">
        <v>302</v>
      </c>
      <c r="BM375" s="230" t="s">
        <v>4802</v>
      </c>
    </row>
    <row r="376" s="2" customFormat="1">
      <c r="A376" s="40"/>
      <c r="B376" s="41"/>
      <c r="C376" s="42"/>
      <c r="D376" s="232" t="s">
        <v>220</v>
      </c>
      <c r="E376" s="42"/>
      <c r="F376" s="233" t="s">
        <v>4801</v>
      </c>
      <c r="G376" s="42"/>
      <c r="H376" s="42"/>
      <c r="I376" s="234"/>
      <c r="J376" s="234"/>
      <c r="K376" s="42"/>
      <c r="L376" s="42"/>
      <c r="M376" s="46"/>
      <c r="N376" s="235"/>
      <c r="O376" s="236"/>
      <c r="P376" s="86"/>
      <c r="Q376" s="86"/>
      <c r="R376" s="86"/>
      <c r="S376" s="86"/>
      <c r="T376" s="86"/>
      <c r="U376" s="86"/>
      <c r="V376" s="86"/>
      <c r="W376" s="86"/>
      <c r="X376" s="87"/>
      <c r="Y376" s="40"/>
      <c r="Z376" s="40"/>
      <c r="AA376" s="40"/>
      <c r="AB376" s="40"/>
      <c r="AC376" s="40"/>
      <c r="AD376" s="40"/>
      <c r="AE376" s="40"/>
      <c r="AT376" s="19" t="s">
        <v>220</v>
      </c>
      <c r="AU376" s="19" t="s">
        <v>86</v>
      </c>
    </row>
    <row r="377" s="13" customFormat="1">
      <c r="A377" s="13"/>
      <c r="B377" s="237"/>
      <c r="C377" s="238"/>
      <c r="D377" s="232" t="s">
        <v>222</v>
      </c>
      <c r="E377" s="239" t="s">
        <v>22</v>
      </c>
      <c r="F377" s="240" t="s">
        <v>4558</v>
      </c>
      <c r="G377" s="238"/>
      <c r="H377" s="241">
        <v>1</v>
      </c>
      <c r="I377" s="242"/>
      <c r="J377" s="242"/>
      <c r="K377" s="238"/>
      <c r="L377" s="238"/>
      <c r="M377" s="243"/>
      <c r="N377" s="244"/>
      <c r="O377" s="245"/>
      <c r="P377" s="245"/>
      <c r="Q377" s="245"/>
      <c r="R377" s="245"/>
      <c r="S377" s="245"/>
      <c r="T377" s="245"/>
      <c r="U377" s="245"/>
      <c r="V377" s="245"/>
      <c r="W377" s="245"/>
      <c r="X377" s="246"/>
      <c r="Y377" s="13"/>
      <c r="Z377" s="13"/>
      <c r="AA377" s="13"/>
      <c r="AB377" s="13"/>
      <c r="AC377" s="13"/>
      <c r="AD377" s="13"/>
      <c r="AE377" s="13"/>
      <c r="AT377" s="247" t="s">
        <v>222</v>
      </c>
      <c r="AU377" s="247" t="s">
        <v>86</v>
      </c>
      <c r="AV377" s="13" t="s">
        <v>86</v>
      </c>
      <c r="AW377" s="13" t="s">
        <v>5</v>
      </c>
      <c r="AX377" s="13" t="s">
        <v>84</v>
      </c>
      <c r="AY377" s="247" t="s">
        <v>211</v>
      </c>
    </row>
    <row r="378" s="2" customFormat="1" ht="24.15" customHeight="1">
      <c r="A378" s="40"/>
      <c r="B378" s="41"/>
      <c r="C378" s="218" t="s">
        <v>615</v>
      </c>
      <c r="D378" s="218" t="s">
        <v>213</v>
      </c>
      <c r="E378" s="219" t="s">
        <v>4540</v>
      </c>
      <c r="F378" s="220" t="s">
        <v>4541</v>
      </c>
      <c r="G378" s="221" t="s">
        <v>497</v>
      </c>
      <c r="H378" s="222">
        <v>5</v>
      </c>
      <c r="I378" s="223"/>
      <c r="J378" s="223"/>
      <c r="K378" s="224">
        <f>ROUND(P378*H378,2)</f>
        <v>0</v>
      </c>
      <c r="L378" s="220" t="s">
        <v>217</v>
      </c>
      <c r="M378" s="46"/>
      <c r="N378" s="225" t="s">
        <v>22</v>
      </c>
      <c r="O378" s="226" t="s">
        <v>46</v>
      </c>
      <c r="P378" s="227">
        <f>I378+J378</f>
        <v>0</v>
      </c>
      <c r="Q378" s="227">
        <f>ROUND(I378*H378,2)</f>
        <v>0</v>
      </c>
      <c r="R378" s="227">
        <f>ROUND(J378*H378,2)</f>
        <v>0</v>
      </c>
      <c r="S378" s="86"/>
      <c r="T378" s="228">
        <f>S378*H378</f>
        <v>0</v>
      </c>
      <c r="U378" s="228">
        <v>0</v>
      </c>
      <c r="V378" s="228">
        <f>U378*H378</f>
        <v>0</v>
      </c>
      <c r="W378" s="228">
        <v>0.0040000000000000001</v>
      </c>
      <c r="X378" s="229">
        <f>W378*H378</f>
        <v>0.02</v>
      </c>
      <c r="Y378" s="40"/>
      <c r="Z378" s="40"/>
      <c r="AA378" s="40"/>
      <c r="AB378" s="40"/>
      <c r="AC378" s="40"/>
      <c r="AD378" s="40"/>
      <c r="AE378" s="40"/>
      <c r="AR378" s="230" t="s">
        <v>302</v>
      </c>
      <c r="AT378" s="230" t="s">
        <v>213</v>
      </c>
      <c r="AU378" s="230" t="s">
        <v>86</v>
      </c>
      <c r="AY378" s="19" t="s">
        <v>211</v>
      </c>
      <c r="BE378" s="231">
        <f>IF(O378="základní",K378,0)</f>
        <v>0</v>
      </c>
      <c r="BF378" s="231">
        <f>IF(O378="snížená",K378,0)</f>
        <v>0</v>
      </c>
      <c r="BG378" s="231">
        <f>IF(O378="zákl. přenesená",K378,0)</f>
        <v>0</v>
      </c>
      <c r="BH378" s="231">
        <f>IF(O378="sníž. přenesená",K378,0)</f>
        <v>0</v>
      </c>
      <c r="BI378" s="231">
        <f>IF(O378="nulová",K378,0)</f>
        <v>0</v>
      </c>
      <c r="BJ378" s="19" t="s">
        <v>84</v>
      </c>
      <c r="BK378" s="231">
        <f>ROUND(P378*H378,2)</f>
        <v>0</v>
      </c>
      <c r="BL378" s="19" t="s">
        <v>302</v>
      </c>
      <c r="BM378" s="230" t="s">
        <v>4803</v>
      </c>
    </row>
    <row r="379" s="2" customFormat="1">
      <c r="A379" s="40"/>
      <c r="B379" s="41"/>
      <c r="C379" s="42"/>
      <c r="D379" s="232" t="s">
        <v>220</v>
      </c>
      <c r="E379" s="42"/>
      <c r="F379" s="233" t="s">
        <v>4543</v>
      </c>
      <c r="G379" s="42"/>
      <c r="H379" s="42"/>
      <c r="I379" s="234"/>
      <c r="J379" s="234"/>
      <c r="K379" s="42"/>
      <c r="L379" s="42"/>
      <c r="M379" s="46"/>
      <c r="N379" s="235"/>
      <c r="O379" s="236"/>
      <c r="P379" s="86"/>
      <c r="Q379" s="86"/>
      <c r="R379" s="86"/>
      <c r="S379" s="86"/>
      <c r="T379" s="86"/>
      <c r="U379" s="86"/>
      <c r="V379" s="86"/>
      <c r="W379" s="86"/>
      <c r="X379" s="87"/>
      <c r="Y379" s="40"/>
      <c r="Z379" s="40"/>
      <c r="AA379" s="40"/>
      <c r="AB379" s="40"/>
      <c r="AC379" s="40"/>
      <c r="AD379" s="40"/>
      <c r="AE379" s="40"/>
      <c r="AT379" s="19" t="s">
        <v>220</v>
      </c>
      <c r="AU379" s="19" t="s">
        <v>86</v>
      </c>
    </row>
    <row r="380" s="13" customFormat="1">
      <c r="A380" s="13"/>
      <c r="B380" s="237"/>
      <c r="C380" s="238"/>
      <c r="D380" s="232" t="s">
        <v>222</v>
      </c>
      <c r="E380" s="239" t="s">
        <v>22</v>
      </c>
      <c r="F380" s="240" t="s">
        <v>4544</v>
      </c>
      <c r="G380" s="238"/>
      <c r="H380" s="241">
        <v>5</v>
      </c>
      <c r="I380" s="242"/>
      <c r="J380" s="242"/>
      <c r="K380" s="238"/>
      <c r="L380" s="238"/>
      <c r="M380" s="243"/>
      <c r="N380" s="244"/>
      <c r="O380" s="245"/>
      <c r="P380" s="245"/>
      <c r="Q380" s="245"/>
      <c r="R380" s="245"/>
      <c r="S380" s="245"/>
      <c r="T380" s="245"/>
      <c r="U380" s="245"/>
      <c r="V380" s="245"/>
      <c r="W380" s="245"/>
      <c r="X380" s="246"/>
      <c r="Y380" s="13"/>
      <c r="Z380" s="13"/>
      <c r="AA380" s="13"/>
      <c r="AB380" s="13"/>
      <c r="AC380" s="13"/>
      <c r="AD380" s="13"/>
      <c r="AE380" s="13"/>
      <c r="AT380" s="247" t="s">
        <v>222</v>
      </c>
      <c r="AU380" s="247" t="s">
        <v>86</v>
      </c>
      <c r="AV380" s="13" t="s">
        <v>86</v>
      </c>
      <c r="AW380" s="13" t="s">
        <v>5</v>
      </c>
      <c r="AX380" s="13" t="s">
        <v>77</v>
      </c>
      <c r="AY380" s="247" t="s">
        <v>211</v>
      </c>
    </row>
    <row r="381" s="14" customFormat="1">
      <c r="A381" s="14"/>
      <c r="B381" s="248"/>
      <c r="C381" s="249"/>
      <c r="D381" s="232" t="s">
        <v>222</v>
      </c>
      <c r="E381" s="250" t="s">
        <v>22</v>
      </c>
      <c r="F381" s="251" t="s">
        <v>331</v>
      </c>
      <c r="G381" s="249"/>
      <c r="H381" s="252">
        <v>5</v>
      </c>
      <c r="I381" s="253"/>
      <c r="J381" s="253"/>
      <c r="K381" s="249"/>
      <c r="L381" s="249"/>
      <c r="M381" s="254"/>
      <c r="N381" s="255"/>
      <c r="O381" s="256"/>
      <c r="P381" s="256"/>
      <c r="Q381" s="256"/>
      <c r="R381" s="256"/>
      <c r="S381" s="256"/>
      <c r="T381" s="256"/>
      <c r="U381" s="256"/>
      <c r="V381" s="256"/>
      <c r="W381" s="256"/>
      <c r="X381" s="257"/>
      <c r="Y381" s="14"/>
      <c r="Z381" s="14"/>
      <c r="AA381" s="14"/>
      <c r="AB381" s="14"/>
      <c r="AC381" s="14"/>
      <c r="AD381" s="14"/>
      <c r="AE381" s="14"/>
      <c r="AT381" s="258" t="s">
        <v>222</v>
      </c>
      <c r="AU381" s="258" t="s">
        <v>86</v>
      </c>
      <c r="AV381" s="14" t="s">
        <v>218</v>
      </c>
      <c r="AW381" s="14" t="s">
        <v>5</v>
      </c>
      <c r="AX381" s="14" t="s">
        <v>84</v>
      </c>
      <c r="AY381" s="258" t="s">
        <v>211</v>
      </c>
    </row>
    <row r="382" s="2" customFormat="1" ht="24.15" customHeight="1">
      <c r="A382" s="40"/>
      <c r="B382" s="41"/>
      <c r="C382" s="218" t="s">
        <v>619</v>
      </c>
      <c r="D382" s="218" t="s">
        <v>213</v>
      </c>
      <c r="E382" s="219" t="s">
        <v>1364</v>
      </c>
      <c r="F382" s="220" t="s">
        <v>1365</v>
      </c>
      <c r="G382" s="221" t="s">
        <v>497</v>
      </c>
      <c r="H382" s="222">
        <v>2</v>
      </c>
      <c r="I382" s="223"/>
      <c r="J382" s="223"/>
      <c r="K382" s="224">
        <f>ROUND(P382*H382,2)</f>
        <v>0</v>
      </c>
      <c r="L382" s="220" t="s">
        <v>217</v>
      </c>
      <c r="M382" s="46"/>
      <c r="N382" s="225" t="s">
        <v>22</v>
      </c>
      <c r="O382" s="226" t="s">
        <v>46</v>
      </c>
      <c r="P382" s="227">
        <f>I382+J382</f>
        <v>0</v>
      </c>
      <c r="Q382" s="227">
        <f>ROUND(I382*H382,2)</f>
        <v>0</v>
      </c>
      <c r="R382" s="227">
        <f>ROUND(J382*H382,2)</f>
        <v>0</v>
      </c>
      <c r="S382" s="86"/>
      <c r="T382" s="228">
        <f>S382*H382</f>
        <v>0</v>
      </c>
      <c r="U382" s="228">
        <v>0</v>
      </c>
      <c r="V382" s="228">
        <f>U382*H382</f>
        <v>0</v>
      </c>
      <c r="W382" s="228">
        <v>0.0060000000000000001</v>
      </c>
      <c r="X382" s="229">
        <f>W382*H382</f>
        <v>0.012</v>
      </c>
      <c r="Y382" s="40"/>
      <c r="Z382" s="40"/>
      <c r="AA382" s="40"/>
      <c r="AB382" s="40"/>
      <c r="AC382" s="40"/>
      <c r="AD382" s="40"/>
      <c r="AE382" s="40"/>
      <c r="AR382" s="230" t="s">
        <v>302</v>
      </c>
      <c r="AT382" s="230" t="s">
        <v>213</v>
      </c>
      <c r="AU382" s="230" t="s">
        <v>86</v>
      </c>
      <c r="AY382" s="19" t="s">
        <v>211</v>
      </c>
      <c r="BE382" s="231">
        <f>IF(O382="základní",K382,0)</f>
        <v>0</v>
      </c>
      <c r="BF382" s="231">
        <f>IF(O382="snížená",K382,0)</f>
        <v>0</v>
      </c>
      <c r="BG382" s="231">
        <f>IF(O382="zákl. přenesená",K382,0)</f>
        <v>0</v>
      </c>
      <c r="BH382" s="231">
        <f>IF(O382="sníž. přenesená",K382,0)</f>
        <v>0</v>
      </c>
      <c r="BI382" s="231">
        <f>IF(O382="nulová",K382,0)</f>
        <v>0</v>
      </c>
      <c r="BJ382" s="19" t="s">
        <v>84</v>
      </c>
      <c r="BK382" s="231">
        <f>ROUND(P382*H382,2)</f>
        <v>0</v>
      </c>
      <c r="BL382" s="19" t="s">
        <v>302</v>
      </c>
      <c r="BM382" s="230" t="s">
        <v>4804</v>
      </c>
    </row>
    <row r="383" s="2" customFormat="1">
      <c r="A383" s="40"/>
      <c r="B383" s="41"/>
      <c r="C383" s="42"/>
      <c r="D383" s="232" t="s">
        <v>220</v>
      </c>
      <c r="E383" s="42"/>
      <c r="F383" s="233" t="s">
        <v>1367</v>
      </c>
      <c r="G383" s="42"/>
      <c r="H383" s="42"/>
      <c r="I383" s="234"/>
      <c r="J383" s="234"/>
      <c r="K383" s="42"/>
      <c r="L383" s="42"/>
      <c r="M383" s="46"/>
      <c r="N383" s="235"/>
      <c r="O383" s="236"/>
      <c r="P383" s="86"/>
      <c r="Q383" s="86"/>
      <c r="R383" s="86"/>
      <c r="S383" s="86"/>
      <c r="T383" s="86"/>
      <c r="U383" s="86"/>
      <c r="V383" s="86"/>
      <c r="W383" s="86"/>
      <c r="X383" s="87"/>
      <c r="Y383" s="40"/>
      <c r="Z383" s="40"/>
      <c r="AA383" s="40"/>
      <c r="AB383" s="40"/>
      <c r="AC383" s="40"/>
      <c r="AD383" s="40"/>
      <c r="AE383" s="40"/>
      <c r="AT383" s="19" t="s">
        <v>220</v>
      </c>
      <c r="AU383" s="19" t="s">
        <v>86</v>
      </c>
    </row>
    <row r="384" s="13" customFormat="1">
      <c r="A384" s="13"/>
      <c r="B384" s="237"/>
      <c r="C384" s="238"/>
      <c r="D384" s="232" t="s">
        <v>222</v>
      </c>
      <c r="E384" s="239" t="s">
        <v>22</v>
      </c>
      <c r="F384" s="240" t="s">
        <v>4546</v>
      </c>
      <c r="G384" s="238"/>
      <c r="H384" s="241">
        <v>2</v>
      </c>
      <c r="I384" s="242"/>
      <c r="J384" s="242"/>
      <c r="K384" s="238"/>
      <c r="L384" s="238"/>
      <c r="M384" s="243"/>
      <c r="N384" s="244"/>
      <c r="O384" s="245"/>
      <c r="P384" s="245"/>
      <c r="Q384" s="245"/>
      <c r="R384" s="245"/>
      <c r="S384" s="245"/>
      <c r="T384" s="245"/>
      <c r="U384" s="245"/>
      <c r="V384" s="245"/>
      <c r="W384" s="245"/>
      <c r="X384" s="246"/>
      <c r="Y384" s="13"/>
      <c r="Z384" s="13"/>
      <c r="AA384" s="13"/>
      <c r="AB384" s="13"/>
      <c r="AC384" s="13"/>
      <c r="AD384" s="13"/>
      <c r="AE384" s="13"/>
      <c r="AT384" s="247" t="s">
        <v>222</v>
      </c>
      <c r="AU384" s="247" t="s">
        <v>86</v>
      </c>
      <c r="AV384" s="13" t="s">
        <v>86</v>
      </c>
      <c r="AW384" s="13" t="s">
        <v>5</v>
      </c>
      <c r="AX384" s="13" t="s">
        <v>77</v>
      </c>
      <c r="AY384" s="247" t="s">
        <v>211</v>
      </c>
    </row>
    <row r="385" s="14" customFormat="1">
      <c r="A385" s="14"/>
      <c r="B385" s="248"/>
      <c r="C385" s="249"/>
      <c r="D385" s="232" t="s">
        <v>222</v>
      </c>
      <c r="E385" s="250" t="s">
        <v>22</v>
      </c>
      <c r="F385" s="251" t="s">
        <v>331</v>
      </c>
      <c r="G385" s="249"/>
      <c r="H385" s="252">
        <v>2</v>
      </c>
      <c r="I385" s="253"/>
      <c r="J385" s="253"/>
      <c r="K385" s="249"/>
      <c r="L385" s="249"/>
      <c r="M385" s="254"/>
      <c r="N385" s="255"/>
      <c r="O385" s="256"/>
      <c r="P385" s="256"/>
      <c r="Q385" s="256"/>
      <c r="R385" s="256"/>
      <c r="S385" s="256"/>
      <c r="T385" s="256"/>
      <c r="U385" s="256"/>
      <c r="V385" s="256"/>
      <c r="W385" s="256"/>
      <c r="X385" s="257"/>
      <c r="Y385" s="14"/>
      <c r="Z385" s="14"/>
      <c r="AA385" s="14"/>
      <c r="AB385" s="14"/>
      <c r="AC385" s="14"/>
      <c r="AD385" s="14"/>
      <c r="AE385" s="14"/>
      <c r="AT385" s="258" t="s">
        <v>222</v>
      </c>
      <c r="AU385" s="258" t="s">
        <v>86</v>
      </c>
      <c r="AV385" s="14" t="s">
        <v>218</v>
      </c>
      <c r="AW385" s="14" t="s">
        <v>5</v>
      </c>
      <c r="AX385" s="14" t="s">
        <v>84</v>
      </c>
      <c r="AY385" s="258" t="s">
        <v>211</v>
      </c>
    </row>
    <row r="386" s="2" customFormat="1" ht="24.15" customHeight="1">
      <c r="A386" s="40"/>
      <c r="B386" s="41"/>
      <c r="C386" s="218" t="s">
        <v>626</v>
      </c>
      <c r="D386" s="218" t="s">
        <v>213</v>
      </c>
      <c r="E386" s="219" t="s">
        <v>4547</v>
      </c>
      <c r="F386" s="220" t="s">
        <v>4548</v>
      </c>
      <c r="G386" s="221" t="s">
        <v>272</v>
      </c>
      <c r="H386" s="222">
        <v>5.6529999999999996</v>
      </c>
      <c r="I386" s="223"/>
      <c r="J386" s="223"/>
      <c r="K386" s="224">
        <f>ROUND(P386*H386,2)</f>
        <v>0</v>
      </c>
      <c r="L386" s="220" t="s">
        <v>217</v>
      </c>
      <c r="M386" s="46"/>
      <c r="N386" s="225" t="s">
        <v>22</v>
      </c>
      <c r="O386" s="226" t="s">
        <v>46</v>
      </c>
      <c r="P386" s="227">
        <f>I386+J386</f>
        <v>0</v>
      </c>
      <c r="Q386" s="227">
        <f>ROUND(I386*H386,2)</f>
        <v>0</v>
      </c>
      <c r="R386" s="227">
        <f>ROUND(J386*H386,2)</f>
        <v>0</v>
      </c>
      <c r="S386" s="86"/>
      <c r="T386" s="228">
        <f>S386*H386</f>
        <v>0</v>
      </c>
      <c r="U386" s="228">
        <v>0.000260425</v>
      </c>
      <c r="V386" s="228">
        <f>U386*H386</f>
        <v>0.0014721825249999999</v>
      </c>
      <c r="W386" s="228">
        <v>0</v>
      </c>
      <c r="X386" s="229">
        <f>W386*H386</f>
        <v>0</v>
      </c>
      <c r="Y386" s="40"/>
      <c r="Z386" s="40"/>
      <c r="AA386" s="40"/>
      <c r="AB386" s="40"/>
      <c r="AC386" s="40"/>
      <c r="AD386" s="40"/>
      <c r="AE386" s="40"/>
      <c r="AR386" s="230" t="s">
        <v>302</v>
      </c>
      <c r="AT386" s="230" t="s">
        <v>213</v>
      </c>
      <c r="AU386" s="230" t="s">
        <v>86</v>
      </c>
      <c r="AY386" s="19" t="s">
        <v>211</v>
      </c>
      <c r="BE386" s="231">
        <f>IF(O386="základní",K386,0)</f>
        <v>0</v>
      </c>
      <c r="BF386" s="231">
        <f>IF(O386="snížená",K386,0)</f>
        <v>0</v>
      </c>
      <c r="BG386" s="231">
        <f>IF(O386="zákl. přenesená",K386,0)</f>
        <v>0</v>
      </c>
      <c r="BH386" s="231">
        <f>IF(O386="sníž. přenesená",K386,0)</f>
        <v>0</v>
      </c>
      <c r="BI386" s="231">
        <f>IF(O386="nulová",K386,0)</f>
        <v>0</v>
      </c>
      <c r="BJ386" s="19" t="s">
        <v>84</v>
      </c>
      <c r="BK386" s="231">
        <f>ROUND(P386*H386,2)</f>
        <v>0</v>
      </c>
      <c r="BL386" s="19" t="s">
        <v>302</v>
      </c>
      <c r="BM386" s="230" t="s">
        <v>4805</v>
      </c>
    </row>
    <row r="387" s="2" customFormat="1">
      <c r="A387" s="40"/>
      <c r="B387" s="41"/>
      <c r="C387" s="42"/>
      <c r="D387" s="232" t="s">
        <v>220</v>
      </c>
      <c r="E387" s="42"/>
      <c r="F387" s="233" t="s">
        <v>4550</v>
      </c>
      <c r="G387" s="42"/>
      <c r="H387" s="42"/>
      <c r="I387" s="234"/>
      <c r="J387" s="234"/>
      <c r="K387" s="42"/>
      <c r="L387" s="42"/>
      <c r="M387" s="46"/>
      <c r="N387" s="235"/>
      <c r="O387" s="236"/>
      <c r="P387" s="86"/>
      <c r="Q387" s="86"/>
      <c r="R387" s="86"/>
      <c r="S387" s="86"/>
      <c r="T387" s="86"/>
      <c r="U387" s="86"/>
      <c r="V387" s="86"/>
      <c r="W387" s="86"/>
      <c r="X387" s="87"/>
      <c r="Y387" s="40"/>
      <c r="Z387" s="40"/>
      <c r="AA387" s="40"/>
      <c r="AB387" s="40"/>
      <c r="AC387" s="40"/>
      <c r="AD387" s="40"/>
      <c r="AE387" s="40"/>
      <c r="AT387" s="19" t="s">
        <v>220</v>
      </c>
      <c r="AU387" s="19" t="s">
        <v>86</v>
      </c>
    </row>
    <row r="388" s="13" customFormat="1">
      <c r="A388" s="13"/>
      <c r="B388" s="237"/>
      <c r="C388" s="238"/>
      <c r="D388" s="232" t="s">
        <v>222</v>
      </c>
      <c r="E388" s="239" t="s">
        <v>22</v>
      </c>
      <c r="F388" s="240" t="s">
        <v>4551</v>
      </c>
      <c r="G388" s="238"/>
      <c r="H388" s="241">
        <v>5.6529999999999996</v>
      </c>
      <c r="I388" s="242"/>
      <c r="J388" s="242"/>
      <c r="K388" s="238"/>
      <c r="L388" s="238"/>
      <c r="M388" s="243"/>
      <c r="N388" s="244"/>
      <c r="O388" s="245"/>
      <c r="P388" s="245"/>
      <c r="Q388" s="245"/>
      <c r="R388" s="245"/>
      <c r="S388" s="245"/>
      <c r="T388" s="245"/>
      <c r="U388" s="245"/>
      <c r="V388" s="245"/>
      <c r="W388" s="245"/>
      <c r="X388" s="246"/>
      <c r="Y388" s="13"/>
      <c r="Z388" s="13"/>
      <c r="AA388" s="13"/>
      <c r="AB388" s="13"/>
      <c r="AC388" s="13"/>
      <c r="AD388" s="13"/>
      <c r="AE388" s="13"/>
      <c r="AT388" s="247" t="s">
        <v>222</v>
      </c>
      <c r="AU388" s="247" t="s">
        <v>86</v>
      </c>
      <c r="AV388" s="13" t="s">
        <v>86</v>
      </c>
      <c r="AW388" s="13" t="s">
        <v>5</v>
      </c>
      <c r="AX388" s="13" t="s">
        <v>77</v>
      </c>
      <c r="AY388" s="247" t="s">
        <v>211</v>
      </c>
    </row>
    <row r="389" s="14" customFormat="1">
      <c r="A389" s="14"/>
      <c r="B389" s="248"/>
      <c r="C389" s="249"/>
      <c r="D389" s="232" t="s">
        <v>222</v>
      </c>
      <c r="E389" s="250" t="s">
        <v>22</v>
      </c>
      <c r="F389" s="251" t="s">
        <v>331</v>
      </c>
      <c r="G389" s="249"/>
      <c r="H389" s="252">
        <v>5.6529999999999996</v>
      </c>
      <c r="I389" s="253"/>
      <c r="J389" s="253"/>
      <c r="K389" s="249"/>
      <c r="L389" s="249"/>
      <c r="M389" s="254"/>
      <c r="N389" s="255"/>
      <c r="O389" s="256"/>
      <c r="P389" s="256"/>
      <c r="Q389" s="256"/>
      <c r="R389" s="256"/>
      <c r="S389" s="256"/>
      <c r="T389" s="256"/>
      <c r="U389" s="256"/>
      <c r="V389" s="256"/>
      <c r="W389" s="256"/>
      <c r="X389" s="257"/>
      <c r="Y389" s="14"/>
      <c r="Z389" s="14"/>
      <c r="AA389" s="14"/>
      <c r="AB389" s="14"/>
      <c r="AC389" s="14"/>
      <c r="AD389" s="14"/>
      <c r="AE389" s="14"/>
      <c r="AT389" s="258" t="s">
        <v>222</v>
      </c>
      <c r="AU389" s="258" t="s">
        <v>86</v>
      </c>
      <c r="AV389" s="14" t="s">
        <v>218</v>
      </c>
      <c r="AW389" s="14" t="s">
        <v>5</v>
      </c>
      <c r="AX389" s="14" t="s">
        <v>84</v>
      </c>
      <c r="AY389" s="258" t="s">
        <v>211</v>
      </c>
    </row>
    <row r="390" s="2" customFormat="1" ht="21.75" customHeight="1">
      <c r="A390" s="40"/>
      <c r="B390" s="41"/>
      <c r="C390" s="259" t="s">
        <v>634</v>
      </c>
      <c r="D390" s="259" t="s">
        <v>452</v>
      </c>
      <c r="E390" s="260" t="s">
        <v>4552</v>
      </c>
      <c r="F390" s="261" t="s">
        <v>4806</v>
      </c>
      <c r="G390" s="262" t="s">
        <v>497</v>
      </c>
      <c r="H390" s="263">
        <v>4</v>
      </c>
      <c r="I390" s="264"/>
      <c r="J390" s="265"/>
      <c r="K390" s="266">
        <f>ROUND(P390*H390,2)</f>
        <v>0</v>
      </c>
      <c r="L390" s="261" t="s">
        <v>22</v>
      </c>
      <c r="M390" s="267"/>
      <c r="N390" s="268" t="s">
        <v>22</v>
      </c>
      <c r="O390" s="226" t="s">
        <v>46</v>
      </c>
      <c r="P390" s="227">
        <f>I390+J390</f>
        <v>0</v>
      </c>
      <c r="Q390" s="227">
        <f>ROUND(I390*H390,2)</f>
        <v>0</v>
      </c>
      <c r="R390" s="227">
        <f>ROUND(J390*H390,2)</f>
        <v>0</v>
      </c>
      <c r="S390" s="86"/>
      <c r="T390" s="228">
        <f>S390*H390</f>
        <v>0</v>
      </c>
      <c r="U390" s="228">
        <v>0</v>
      </c>
      <c r="V390" s="228">
        <f>U390*H390</f>
        <v>0</v>
      </c>
      <c r="W390" s="228">
        <v>0</v>
      </c>
      <c r="X390" s="229">
        <f>W390*H390</f>
        <v>0</v>
      </c>
      <c r="Y390" s="40"/>
      <c r="Z390" s="40"/>
      <c r="AA390" s="40"/>
      <c r="AB390" s="40"/>
      <c r="AC390" s="40"/>
      <c r="AD390" s="40"/>
      <c r="AE390" s="40"/>
      <c r="AR390" s="230" t="s">
        <v>402</v>
      </c>
      <c r="AT390" s="230" t="s">
        <v>452</v>
      </c>
      <c r="AU390" s="230" t="s">
        <v>86</v>
      </c>
      <c r="AY390" s="19" t="s">
        <v>211</v>
      </c>
      <c r="BE390" s="231">
        <f>IF(O390="základní",K390,0)</f>
        <v>0</v>
      </c>
      <c r="BF390" s="231">
        <f>IF(O390="snížená",K390,0)</f>
        <v>0</v>
      </c>
      <c r="BG390" s="231">
        <f>IF(O390="zákl. přenesená",K390,0)</f>
        <v>0</v>
      </c>
      <c r="BH390" s="231">
        <f>IF(O390="sníž. přenesená",K390,0)</f>
        <v>0</v>
      </c>
      <c r="BI390" s="231">
        <f>IF(O390="nulová",K390,0)</f>
        <v>0</v>
      </c>
      <c r="BJ390" s="19" t="s">
        <v>84</v>
      </c>
      <c r="BK390" s="231">
        <f>ROUND(P390*H390,2)</f>
        <v>0</v>
      </c>
      <c r="BL390" s="19" t="s">
        <v>302</v>
      </c>
      <c r="BM390" s="230" t="s">
        <v>4807</v>
      </c>
    </row>
    <row r="391" s="2" customFormat="1">
      <c r="A391" s="40"/>
      <c r="B391" s="41"/>
      <c r="C391" s="42"/>
      <c r="D391" s="232" t="s">
        <v>220</v>
      </c>
      <c r="E391" s="42"/>
      <c r="F391" s="233" t="s">
        <v>4806</v>
      </c>
      <c r="G391" s="42"/>
      <c r="H391" s="42"/>
      <c r="I391" s="234"/>
      <c r="J391" s="234"/>
      <c r="K391" s="42"/>
      <c r="L391" s="42"/>
      <c r="M391" s="46"/>
      <c r="N391" s="235"/>
      <c r="O391" s="236"/>
      <c r="P391" s="86"/>
      <c r="Q391" s="86"/>
      <c r="R391" s="86"/>
      <c r="S391" s="86"/>
      <c r="T391" s="86"/>
      <c r="U391" s="86"/>
      <c r="V391" s="86"/>
      <c r="W391" s="86"/>
      <c r="X391" s="87"/>
      <c r="Y391" s="40"/>
      <c r="Z391" s="40"/>
      <c r="AA391" s="40"/>
      <c r="AB391" s="40"/>
      <c r="AC391" s="40"/>
      <c r="AD391" s="40"/>
      <c r="AE391" s="40"/>
      <c r="AT391" s="19" t="s">
        <v>220</v>
      </c>
      <c r="AU391" s="19" t="s">
        <v>86</v>
      </c>
    </row>
    <row r="392" s="13" customFormat="1">
      <c r="A392" s="13"/>
      <c r="B392" s="237"/>
      <c r="C392" s="238"/>
      <c r="D392" s="232" t="s">
        <v>222</v>
      </c>
      <c r="E392" s="239" t="s">
        <v>22</v>
      </c>
      <c r="F392" s="240" t="s">
        <v>4157</v>
      </c>
      <c r="G392" s="238"/>
      <c r="H392" s="241">
        <v>4</v>
      </c>
      <c r="I392" s="242"/>
      <c r="J392" s="242"/>
      <c r="K392" s="238"/>
      <c r="L392" s="238"/>
      <c r="M392" s="243"/>
      <c r="N392" s="244"/>
      <c r="O392" s="245"/>
      <c r="P392" s="245"/>
      <c r="Q392" s="245"/>
      <c r="R392" s="245"/>
      <c r="S392" s="245"/>
      <c r="T392" s="245"/>
      <c r="U392" s="245"/>
      <c r="V392" s="245"/>
      <c r="W392" s="245"/>
      <c r="X392" s="246"/>
      <c r="Y392" s="13"/>
      <c r="Z392" s="13"/>
      <c r="AA392" s="13"/>
      <c r="AB392" s="13"/>
      <c r="AC392" s="13"/>
      <c r="AD392" s="13"/>
      <c r="AE392" s="13"/>
      <c r="AT392" s="247" t="s">
        <v>222</v>
      </c>
      <c r="AU392" s="247" t="s">
        <v>86</v>
      </c>
      <c r="AV392" s="13" t="s">
        <v>86</v>
      </c>
      <c r="AW392" s="13" t="s">
        <v>5</v>
      </c>
      <c r="AX392" s="13" t="s">
        <v>84</v>
      </c>
      <c r="AY392" s="247" t="s">
        <v>211</v>
      </c>
    </row>
    <row r="393" s="2" customFormat="1" ht="21.75" customHeight="1">
      <c r="A393" s="40"/>
      <c r="B393" s="41"/>
      <c r="C393" s="259" t="s">
        <v>1091</v>
      </c>
      <c r="D393" s="259" t="s">
        <v>452</v>
      </c>
      <c r="E393" s="260" t="s">
        <v>4555</v>
      </c>
      <c r="F393" s="261" t="s">
        <v>4808</v>
      </c>
      <c r="G393" s="262" t="s">
        <v>497</v>
      </c>
      <c r="H393" s="263">
        <v>1</v>
      </c>
      <c r="I393" s="264"/>
      <c r="J393" s="265"/>
      <c r="K393" s="266">
        <f>ROUND(P393*H393,2)</f>
        <v>0</v>
      </c>
      <c r="L393" s="261" t="s">
        <v>22</v>
      </c>
      <c r="M393" s="267"/>
      <c r="N393" s="268" t="s">
        <v>22</v>
      </c>
      <c r="O393" s="226" t="s">
        <v>46</v>
      </c>
      <c r="P393" s="227">
        <f>I393+J393</f>
        <v>0</v>
      </c>
      <c r="Q393" s="227">
        <f>ROUND(I393*H393,2)</f>
        <v>0</v>
      </c>
      <c r="R393" s="227">
        <f>ROUND(J393*H393,2)</f>
        <v>0</v>
      </c>
      <c r="S393" s="86"/>
      <c r="T393" s="228">
        <f>S393*H393</f>
        <v>0</v>
      </c>
      <c r="U393" s="228">
        <v>0</v>
      </c>
      <c r="V393" s="228">
        <f>U393*H393</f>
        <v>0</v>
      </c>
      <c r="W393" s="228">
        <v>0</v>
      </c>
      <c r="X393" s="229">
        <f>W393*H393</f>
        <v>0</v>
      </c>
      <c r="Y393" s="40"/>
      <c r="Z393" s="40"/>
      <c r="AA393" s="40"/>
      <c r="AB393" s="40"/>
      <c r="AC393" s="40"/>
      <c r="AD393" s="40"/>
      <c r="AE393" s="40"/>
      <c r="AR393" s="230" t="s">
        <v>402</v>
      </c>
      <c r="AT393" s="230" t="s">
        <v>452</v>
      </c>
      <c r="AU393" s="230" t="s">
        <v>86</v>
      </c>
      <c r="AY393" s="19" t="s">
        <v>211</v>
      </c>
      <c r="BE393" s="231">
        <f>IF(O393="základní",K393,0)</f>
        <v>0</v>
      </c>
      <c r="BF393" s="231">
        <f>IF(O393="snížená",K393,0)</f>
        <v>0</v>
      </c>
      <c r="BG393" s="231">
        <f>IF(O393="zákl. přenesená",K393,0)</f>
        <v>0</v>
      </c>
      <c r="BH393" s="231">
        <f>IF(O393="sníž. přenesená",K393,0)</f>
        <v>0</v>
      </c>
      <c r="BI393" s="231">
        <f>IF(O393="nulová",K393,0)</f>
        <v>0</v>
      </c>
      <c r="BJ393" s="19" t="s">
        <v>84</v>
      </c>
      <c r="BK393" s="231">
        <f>ROUND(P393*H393,2)</f>
        <v>0</v>
      </c>
      <c r="BL393" s="19" t="s">
        <v>302</v>
      </c>
      <c r="BM393" s="230" t="s">
        <v>4809</v>
      </c>
    </row>
    <row r="394" s="2" customFormat="1">
      <c r="A394" s="40"/>
      <c r="B394" s="41"/>
      <c r="C394" s="42"/>
      <c r="D394" s="232" t="s">
        <v>220</v>
      </c>
      <c r="E394" s="42"/>
      <c r="F394" s="233" t="s">
        <v>4808</v>
      </c>
      <c r="G394" s="42"/>
      <c r="H394" s="42"/>
      <c r="I394" s="234"/>
      <c r="J394" s="234"/>
      <c r="K394" s="42"/>
      <c r="L394" s="42"/>
      <c r="M394" s="46"/>
      <c r="N394" s="235"/>
      <c r="O394" s="236"/>
      <c r="P394" s="86"/>
      <c r="Q394" s="86"/>
      <c r="R394" s="86"/>
      <c r="S394" s="86"/>
      <c r="T394" s="86"/>
      <c r="U394" s="86"/>
      <c r="V394" s="86"/>
      <c r="W394" s="86"/>
      <c r="X394" s="87"/>
      <c r="Y394" s="40"/>
      <c r="Z394" s="40"/>
      <c r="AA394" s="40"/>
      <c r="AB394" s="40"/>
      <c r="AC394" s="40"/>
      <c r="AD394" s="40"/>
      <c r="AE394" s="40"/>
      <c r="AT394" s="19" t="s">
        <v>220</v>
      </c>
      <c r="AU394" s="19" t="s">
        <v>86</v>
      </c>
    </row>
    <row r="395" s="13" customFormat="1">
      <c r="A395" s="13"/>
      <c r="B395" s="237"/>
      <c r="C395" s="238"/>
      <c r="D395" s="232" t="s">
        <v>222</v>
      </c>
      <c r="E395" s="239" t="s">
        <v>22</v>
      </c>
      <c r="F395" s="240" t="s">
        <v>4558</v>
      </c>
      <c r="G395" s="238"/>
      <c r="H395" s="241">
        <v>1</v>
      </c>
      <c r="I395" s="242"/>
      <c r="J395" s="242"/>
      <c r="K395" s="238"/>
      <c r="L395" s="238"/>
      <c r="M395" s="243"/>
      <c r="N395" s="244"/>
      <c r="O395" s="245"/>
      <c r="P395" s="245"/>
      <c r="Q395" s="245"/>
      <c r="R395" s="245"/>
      <c r="S395" s="245"/>
      <c r="T395" s="245"/>
      <c r="U395" s="245"/>
      <c r="V395" s="245"/>
      <c r="W395" s="245"/>
      <c r="X395" s="246"/>
      <c r="Y395" s="13"/>
      <c r="Z395" s="13"/>
      <c r="AA395" s="13"/>
      <c r="AB395" s="13"/>
      <c r="AC395" s="13"/>
      <c r="AD395" s="13"/>
      <c r="AE395" s="13"/>
      <c r="AT395" s="247" t="s">
        <v>222</v>
      </c>
      <c r="AU395" s="247" t="s">
        <v>86</v>
      </c>
      <c r="AV395" s="13" t="s">
        <v>86</v>
      </c>
      <c r="AW395" s="13" t="s">
        <v>5</v>
      </c>
      <c r="AX395" s="13" t="s">
        <v>84</v>
      </c>
      <c r="AY395" s="247" t="s">
        <v>211</v>
      </c>
    </row>
    <row r="396" s="2" customFormat="1" ht="21.75" customHeight="1">
      <c r="A396" s="40"/>
      <c r="B396" s="41"/>
      <c r="C396" s="259" t="s">
        <v>1097</v>
      </c>
      <c r="D396" s="259" t="s">
        <v>452</v>
      </c>
      <c r="E396" s="260" t="s">
        <v>4559</v>
      </c>
      <c r="F396" s="261" t="s">
        <v>4810</v>
      </c>
      <c r="G396" s="262" t="s">
        <v>497</v>
      </c>
      <c r="H396" s="263">
        <v>1</v>
      </c>
      <c r="I396" s="264"/>
      <c r="J396" s="265"/>
      <c r="K396" s="266">
        <f>ROUND(P396*H396,2)</f>
        <v>0</v>
      </c>
      <c r="L396" s="261" t="s">
        <v>22</v>
      </c>
      <c r="M396" s="267"/>
      <c r="N396" s="268" t="s">
        <v>22</v>
      </c>
      <c r="O396" s="226" t="s">
        <v>46</v>
      </c>
      <c r="P396" s="227">
        <f>I396+J396</f>
        <v>0</v>
      </c>
      <c r="Q396" s="227">
        <f>ROUND(I396*H396,2)</f>
        <v>0</v>
      </c>
      <c r="R396" s="227">
        <f>ROUND(J396*H396,2)</f>
        <v>0</v>
      </c>
      <c r="S396" s="86"/>
      <c r="T396" s="228">
        <f>S396*H396</f>
        <v>0</v>
      </c>
      <c r="U396" s="228">
        <v>0</v>
      </c>
      <c r="V396" s="228">
        <f>U396*H396</f>
        <v>0</v>
      </c>
      <c r="W396" s="228">
        <v>0</v>
      </c>
      <c r="X396" s="229">
        <f>W396*H396</f>
        <v>0</v>
      </c>
      <c r="Y396" s="40"/>
      <c r="Z396" s="40"/>
      <c r="AA396" s="40"/>
      <c r="AB396" s="40"/>
      <c r="AC396" s="40"/>
      <c r="AD396" s="40"/>
      <c r="AE396" s="40"/>
      <c r="AR396" s="230" t="s">
        <v>402</v>
      </c>
      <c r="AT396" s="230" t="s">
        <v>452</v>
      </c>
      <c r="AU396" s="230" t="s">
        <v>86</v>
      </c>
      <c r="AY396" s="19" t="s">
        <v>211</v>
      </c>
      <c r="BE396" s="231">
        <f>IF(O396="základní",K396,0)</f>
        <v>0</v>
      </c>
      <c r="BF396" s="231">
        <f>IF(O396="snížená",K396,0)</f>
        <v>0</v>
      </c>
      <c r="BG396" s="231">
        <f>IF(O396="zákl. přenesená",K396,0)</f>
        <v>0</v>
      </c>
      <c r="BH396" s="231">
        <f>IF(O396="sníž. přenesená",K396,0)</f>
        <v>0</v>
      </c>
      <c r="BI396" s="231">
        <f>IF(O396="nulová",K396,0)</f>
        <v>0</v>
      </c>
      <c r="BJ396" s="19" t="s">
        <v>84</v>
      </c>
      <c r="BK396" s="231">
        <f>ROUND(P396*H396,2)</f>
        <v>0</v>
      </c>
      <c r="BL396" s="19" t="s">
        <v>302</v>
      </c>
      <c r="BM396" s="230" t="s">
        <v>4811</v>
      </c>
    </row>
    <row r="397" s="2" customFormat="1">
      <c r="A397" s="40"/>
      <c r="B397" s="41"/>
      <c r="C397" s="42"/>
      <c r="D397" s="232" t="s">
        <v>220</v>
      </c>
      <c r="E397" s="42"/>
      <c r="F397" s="233" t="s">
        <v>4810</v>
      </c>
      <c r="G397" s="42"/>
      <c r="H397" s="42"/>
      <c r="I397" s="234"/>
      <c r="J397" s="234"/>
      <c r="K397" s="42"/>
      <c r="L397" s="42"/>
      <c r="M397" s="46"/>
      <c r="N397" s="235"/>
      <c r="O397" s="236"/>
      <c r="P397" s="86"/>
      <c r="Q397" s="86"/>
      <c r="R397" s="86"/>
      <c r="S397" s="86"/>
      <c r="T397" s="86"/>
      <c r="U397" s="86"/>
      <c r="V397" s="86"/>
      <c r="W397" s="86"/>
      <c r="X397" s="87"/>
      <c r="Y397" s="40"/>
      <c r="Z397" s="40"/>
      <c r="AA397" s="40"/>
      <c r="AB397" s="40"/>
      <c r="AC397" s="40"/>
      <c r="AD397" s="40"/>
      <c r="AE397" s="40"/>
      <c r="AT397" s="19" t="s">
        <v>220</v>
      </c>
      <c r="AU397" s="19" t="s">
        <v>86</v>
      </c>
    </row>
    <row r="398" s="13" customFormat="1">
      <c r="A398" s="13"/>
      <c r="B398" s="237"/>
      <c r="C398" s="238"/>
      <c r="D398" s="232" t="s">
        <v>222</v>
      </c>
      <c r="E398" s="239" t="s">
        <v>22</v>
      </c>
      <c r="F398" s="240" t="s">
        <v>4558</v>
      </c>
      <c r="G398" s="238"/>
      <c r="H398" s="241">
        <v>1</v>
      </c>
      <c r="I398" s="242"/>
      <c r="J398" s="242"/>
      <c r="K398" s="238"/>
      <c r="L398" s="238"/>
      <c r="M398" s="243"/>
      <c r="N398" s="244"/>
      <c r="O398" s="245"/>
      <c r="P398" s="245"/>
      <c r="Q398" s="245"/>
      <c r="R398" s="245"/>
      <c r="S398" s="245"/>
      <c r="T398" s="245"/>
      <c r="U398" s="245"/>
      <c r="V398" s="245"/>
      <c r="W398" s="245"/>
      <c r="X398" s="246"/>
      <c r="Y398" s="13"/>
      <c r="Z398" s="13"/>
      <c r="AA398" s="13"/>
      <c r="AB398" s="13"/>
      <c r="AC398" s="13"/>
      <c r="AD398" s="13"/>
      <c r="AE398" s="13"/>
      <c r="AT398" s="247" t="s">
        <v>222</v>
      </c>
      <c r="AU398" s="247" t="s">
        <v>86</v>
      </c>
      <c r="AV398" s="13" t="s">
        <v>86</v>
      </c>
      <c r="AW398" s="13" t="s">
        <v>5</v>
      </c>
      <c r="AX398" s="13" t="s">
        <v>84</v>
      </c>
      <c r="AY398" s="247" t="s">
        <v>211</v>
      </c>
    </row>
    <row r="399" s="2" customFormat="1" ht="21.75" customHeight="1">
      <c r="A399" s="40"/>
      <c r="B399" s="41"/>
      <c r="C399" s="259" t="s">
        <v>1103</v>
      </c>
      <c r="D399" s="259" t="s">
        <v>452</v>
      </c>
      <c r="E399" s="260" t="s">
        <v>4562</v>
      </c>
      <c r="F399" s="261" t="s">
        <v>4812</v>
      </c>
      <c r="G399" s="262" t="s">
        <v>497</v>
      </c>
      <c r="H399" s="263">
        <v>1</v>
      </c>
      <c r="I399" s="264"/>
      <c r="J399" s="265"/>
      <c r="K399" s="266">
        <f>ROUND(P399*H399,2)</f>
        <v>0</v>
      </c>
      <c r="L399" s="261" t="s">
        <v>22</v>
      </c>
      <c r="M399" s="267"/>
      <c r="N399" s="268" t="s">
        <v>22</v>
      </c>
      <c r="O399" s="226" t="s">
        <v>46</v>
      </c>
      <c r="P399" s="227">
        <f>I399+J399</f>
        <v>0</v>
      </c>
      <c r="Q399" s="227">
        <f>ROUND(I399*H399,2)</f>
        <v>0</v>
      </c>
      <c r="R399" s="227">
        <f>ROUND(J399*H399,2)</f>
        <v>0</v>
      </c>
      <c r="S399" s="86"/>
      <c r="T399" s="228">
        <f>S399*H399</f>
        <v>0</v>
      </c>
      <c r="U399" s="228">
        <v>0</v>
      </c>
      <c r="V399" s="228">
        <f>U399*H399</f>
        <v>0</v>
      </c>
      <c r="W399" s="228">
        <v>0</v>
      </c>
      <c r="X399" s="229">
        <f>W399*H399</f>
        <v>0</v>
      </c>
      <c r="Y399" s="40"/>
      <c r="Z399" s="40"/>
      <c r="AA399" s="40"/>
      <c r="AB399" s="40"/>
      <c r="AC399" s="40"/>
      <c r="AD399" s="40"/>
      <c r="AE399" s="40"/>
      <c r="AR399" s="230" t="s">
        <v>402</v>
      </c>
      <c r="AT399" s="230" t="s">
        <v>452</v>
      </c>
      <c r="AU399" s="230" t="s">
        <v>86</v>
      </c>
      <c r="AY399" s="19" t="s">
        <v>211</v>
      </c>
      <c r="BE399" s="231">
        <f>IF(O399="základní",K399,0)</f>
        <v>0</v>
      </c>
      <c r="BF399" s="231">
        <f>IF(O399="snížená",K399,0)</f>
        <v>0</v>
      </c>
      <c r="BG399" s="231">
        <f>IF(O399="zákl. přenesená",K399,0)</f>
        <v>0</v>
      </c>
      <c r="BH399" s="231">
        <f>IF(O399="sníž. přenesená",K399,0)</f>
        <v>0</v>
      </c>
      <c r="BI399" s="231">
        <f>IF(O399="nulová",K399,0)</f>
        <v>0</v>
      </c>
      <c r="BJ399" s="19" t="s">
        <v>84</v>
      </c>
      <c r="BK399" s="231">
        <f>ROUND(P399*H399,2)</f>
        <v>0</v>
      </c>
      <c r="BL399" s="19" t="s">
        <v>302</v>
      </c>
      <c r="BM399" s="230" t="s">
        <v>4813</v>
      </c>
    </row>
    <row r="400" s="2" customFormat="1">
      <c r="A400" s="40"/>
      <c r="B400" s="41"/>
      <c r="C400" s="42"/>
      <c r="D400" s="232" t="s">
        <v>220</v>
      </c>
      <c r="E400" s="42"/>
      <c r="F400" s="233" t="s">
        <v>4812</v>
      </c>
      <c r="G400" s="42"/>
      <c r="H400" s="42"/>
      <c r="I400" s="234"/>
      <c r="J400" s="234"/>
      <c r="K400" s="42"/>
      <c r="L400" s="42"/>
      <c r="M400" s="46"/>
      <c r="N400" s="235"/>
      <c r="O400" s="236"/>
      <c r="P400" s="86"/>
      <c r="Q400" s="86"/>
      <c r="R400" s="86"/>
      <c r="S400" s="86"/>
      <c r="T400" s="86"/>
      <c r="U400" s="86"/>
      <c r="V400" s="86"/>
      <c r="W400" s="86"/>
      <c r="X400" s="87"/>
      <c r="Y400" s="40"/>
      <c r="Z400" s="40"/>
      <c r="AA400" s="40"/>
      <c r="AB400" s="40"/>
      <c r="AC400" s="40"/>
      <c r="AD400" s="40"/>
      <c r="AE400" s="40"/>
      <c r="AT400" s="19" t="s">
        <v>220</v>
      </c>
      <c r="AU400" s="19" t="s">
        <v>86</v>
      </c>
    </row>
    <row r="401" s="13" customFormat="1">
      <c r="A401" s="13"/>
      <c r="B401" s="237"/>
      <c r="C401" s="238"/>
      <c r="D401" s="232" t="s">
        <v>222</v>
      </c>
      <c r="E401" s="239" t="s">
        <v>22</v>
      </c>
      <c r="F401" s="240" t="s">
        <v>4558</v>
      </c>
      <c r="G401" s="238"/>
      <c r="H401" s="241">
        <v>1</v>
      </c>
      <c r="I401" s="242"/>
      <c r="J401" s="242"/>
      <c r="K401" s="238"/>
      <c r="L401" s="238"/>
      <c r="M401" s="243"/>
      <c r="N401" s="244"/>
      <c r="O401" s="245"/>
      <c r="P401" s="245"/>
      <c r="Q401" s="245"/>
      <c r="R401" s="245"/>
      <c r="S401" s="245"/>
      <c r="T401" s="245"/>
      <c r="U401" s="245"/>
      <c r="V401" s="245"/>
      <c r="W401" s="245"/>
      <c r="X401" s="246"/>
      <c r="Y401" s="13"/>
      <c r="Z401" s="13"/>
      <c r="AA401" s="13"/>
      <c r="AB401" s="13"/>
      <c r="AC401" s="13"/>
      <c r="AD401" s="13"/>
      <c r="AE401" s="13"/>
      <c r="AT401" s="247" t="s">
        <v>222</v>
      </c>
      <c r="AU401" s="247" t="s">
        <v>86</v>
      </c>
      <c r="AV401" s="13" t="s">
        <v>86</v>
      </c>
      <c r="AW401" s="13" t="s">
        <v>5</v>
      </c>
      <c r="AX401" s="13" t="s">
        <v>84</v>
      </c>
      <c r="AY401" s="247" t="s">
        <v>211</v>
      </c>
    </row>
    <row r="402" s="2" customFormat="1" ht="24.15" customHeight="1">
      <c r="A402" s="40"/>
      <c r="B402" s="41"/>
      <c r="C402" s="218" t="s">
        <v>1108</v>
      </c>
      <c r="D402" s="218" t="s">
        <v>213</v>
      </c>
      <c r="E402" s="219" t="s">
        <v>4565</v>
      </c>
      <c r="F402" s="220" t="s">
        <v>4566</v>
      </c>
      <c r="G402" s="221" t="s">
        <v>497</v>
      </c>
      <c r="H402" s="222">
        <v>4</v>
      </c>
      <c r="I402" s="223"/>
      <c r="J402" s="223"/>
      <c r="K402" s="224">
        <f>ROUND(P402*H402,2)</f>
        <v>0</v>
      </c>
      <c r="L402" s="220" t="s">
        <v>217</v>
      </c>
      <c r="M402" s="46"/>
      <c r="N402" s="225" t="s">
        <v>22</v>
      </c>
      <c r="O402" s="226" t="s">
        <v>46</v>
      </c>
      <c r="P402" s="227">
        <f>I402+J402</f>
        <v>0</v>
      </c>
      <c r="Q402" s="227">
        <f>ROUND(I402*H402,2)</f>
        <v>0</v>
      </c>
      <c r="R402" s="227">
        <f>ROUND(J402*H402,2)</f>
        <v>0</v>
      </c>
      <c r="S402" s="86"/>
      <c r="T402" s="228">
        <f>S402*H402</f>
        <v>0</v>
      </c>
      <c r="U402" s="228">
        <v>0</v>
      </c>
      <c r="V402" s="228">
        <f>U402*H402</f>
        <v>0</v>
      </c>
      <c r="W402" s="228">
        <v>0</v>
      </c>
      <c r="X402" s="229">
        <f>W402*H402</f>
        <v>0</v>
      </c>
      <c r="Y402" s="40"/>
      <c r="Z402" s="40"/>
      <c r="AA402" s="40"/>
      <c r="AB402" s="40"/>
      <c r="AC402" s="40"/>
      <c r="AD402" s="40"/>
      <c r="AE402" s="40"/>
      <c r="AR402" s="230" t="s">
        <v>302</v>
      </c>
      <c r="AT402" s="230" t="s">
        <v>213</v>
      </c>
      <c r="AU402" s="230" t="s">
        <v>86</v>
      </c>
      <c r="AY402" s="19" t="s">
        <v>211</v>
      </c>
      <c r="BE402" s="231">
        <f>IF(O402="základní",K402,0)</f>
        <v>0</v>
      </c>
      <c r="BF402" s="231">
        <f>IF(O402="snížená",K402,0)</f>
        <v>0</v>
      </c>
      <c r="BG402" s="231">
        <f>IF(O402="zákl. přenesená",K402,0)</f>
        <v>0</v>
      </c>
      <c r="BH402" s="231">
        <f>IF(O402="sníž. přenesená",K402,0)</f>
        <v>0</v>
      </c>
      <c r="BI402" s="231">
        <f>IF(O402="nulová",K402,0)</f>
        <v>0</v>
      </c>
      <c r="BJ402" s="19" t="s">
        <v>84</v>
      </c>
      <c r="BK402" s="231">
        <f>ROUND(P402*H402,2)</f>
        <v>0</v>
      </c>
      <c r="BL402" s="19" t="s">
        <v>302</v>
      </c>
      <c r="BM402" s="230" t="s">
        <v>4814</v>
      </c>
    </row>
    <row r="403" s="2" customFormat="1">
      <c r="A403" s="40"/>
      <c r="B403" s="41"/>
      <c r="C403" s="42"/>
      <c r="D403" s="232" t="s">
        <v>220</v>
      </c>
      <c r="E403" s="42"/>
      <c r="F403" s="233" t="s">
        <v>4568</v>
      </c>
      <c r="G403" s="42"/>
      <c r="H403" s="42"/>
      <c r="I403" s="234"/>
      <c r="J403" s="234"/>
      <c r="K403" s="42"/>
      <c r="L403" s="42"/>
      <c r="M403" s="46"/>
      <c r="N403" s="235"/>
      <c r="O403" s="236"/>
      <c r="P403" s="86"/>
      <c r="Q403" s="86"/>
      <c r="R403" s="86"/>
      <c r="S403" s="86"/>
      <c r="T403" s="86"/>
      <c r="U403" s="86"/>
      <c r="V403" s="86"/>
      <c r="W403" s="86"/>
      <c r="X403" s="87"/>
      <c r="Y403" s="40"/>
      <c r="Z403" s="40"/>
      <c r="AA403" s="40"/>
      <c r="AB403" s="40"/>
      <c r="AC403" s="40"/>
      <c r="AD403" s="40"/>
      <c r="AE403" s="40"/>
      <c r="AT403" s="19" t="s">
        <v>220</v>
      </c>
      <c r="AU403" s="19" t="s">
        <v>86</v>
      </c>
    </row>
    <row r="404" s="13" customFormat="1">
      <c r="A404" s="13"/>
      <c r="B404" s="237"/>
      <c r="C404" s="238"/>
      <c r="D404" s="232" t="s">
        <v>222</v>
      </c>
      <c r="E404" s="239" t="s">
        <v>22</v>
      </c>
      <c r="F404" s="240" t="s">
        <v>4157</v>
      </c>
      <c r="G404" s="238"/>
      <c r="H404" s="241">
        <v>4</v>
      </c>
      <c r="I404" s="242"/>
      <c r="J404" s="242"/>
      <c r="K404" s="238"/>
      <c r="L404" s="238"/>
      <c r="M404" s="243"/>
      <c r="N404" s="244"/>
      <c r="O404" s="245"/>
      <c r="P404" s="245"/>
      <c r="Q404" s="245"/>
      <c r="R404" s="245"/>
      <c r="S404" s="245"/>
      <c r="T404" s="245"/>
      <c r="U404" s="245"/>
      <c r="V404" s="245"/>
      <c r="W404" s="245"/>
      <c r="X404" s="246"/>
      <c r="Y404" s="13"/>
      <c r="Z404" s="13"/>
      <c r="AA404" s="13"/>
      <c r="AB404" s="13"/>
      <c r="AC404" s="13"/>
      <c r="AD404" s="13"/>
      <c r="AE404" s="13"/>
      <c r="AT404" s="247" t="s">
        <v>222</v>
      </c>
      <c r="AU404" s="247" t="s">
        <v>86</v>
      </c>
      <c r="AV404" s="13" t="s">
        <v>86</v>
      </c>
      <c r="AW404" s="13" t="s">
        <v>5</v>
      </c>
      <c r="AX404" s="13" t="s">
        <v>84</v>
      </c>
      <c r="AY404" s="247" t="s">
        <v>211</v>
      </c>
    </row>
    <row r="405" s="2" customFormat="1" ht="24.15" customHeight="1">
      <c r="A405" s="40"/>
      <c r="B405" s="41"/>
      <c r="C405" s="259" t="s">
        <v>1113</v>
      </c>
      <c r="D405" s="259" t="s">
        <v>452</v>
      </c>
      <c r="E405" s="260" t="s">
        <v>2164</v>
      </c>
      <c r="F405" s="261" t="s">
        <v>2165</v>
      </c>
      <c r="G405" s="262" t="s">
        <v>497</v>
      </c>
      <c r="H405" s="263">
        <v>4</v>
      </c>
      <c r="I405" s="264"/>
      <c r="J405" s="265"/>
      <c r="K405" s="266">
        <f>ROUND(P405*H405,2)</f>
        <v>0</v>
      </c>
      <c r="L405" s="261" t="s">
        <v>217</v>
      </c>
      <c r="M405" s="267"/>
      <c r="N405" s="268" t="s">
        <v>22</v>
      </c>
      <c r="O405" s="226" t="s">
        <v>46</v>
      </c>
      <c r="P405" s="227">
        <f>I405+J405</f>
        <v>0</v>
      </c>
      <c r="Q405" s="227">
        <f>ROUND(I405*H405,2)</f>
        <v>0</v>
      </c>
      <c r="R405" s="227">
        <f>ROUND(J405*H405,2)</f>
        <v>0</v>
      </c>
      <c r="S405" s="86"/>
      <c r="T405" s="228">
        <f>S405*H405</f>
        <v>0</v>
      </c>
      <c r="U405" s="228">
        <v>0.0023999999999999998</v>
      </c>
      <c r="V405" s="228">
        <f>U405*H405</f>
        <v>0.0095999999999999992</v>
      </c>
      <c r="W405" s="228">
        <v>0</v>
      </c>
      <c r="X405" s="229">
        <f>W405*H405</f>
        <v>0</v>
      </c>
      <c r="Y405" s="40"/>
      <c r="Z405" s="40"/>
      <c r="AA405" s="40"/>
      <c r="AB405" s="40"/>
      <c r="AC405" s="40"/>
      <c r="AD405" s="40"/>
      <c r="AE405" s="40"/>
      <c r="AR405" s="230" t="s">
        <v>402</v>
      </c>
      <c r="AT405" s="230" t="s">
        <v>452</v>
      </c>
      <c r="AU405" s="230" t="s">
        <v>86</v>
      </c>
      <c r="AY405" s="19" t="s">
        <v>211</v>
      </c>
      <c r="BE405" s="231">
        <f>IF(O405="základní",K405,0)</f>
        <v>0</v>
      </c>
      <c r="BF405" s="231">
        <f>IF(O405="snížená",K405,0)</f>
        <v>0</v>
      </c>
      <c r="BG405" s="231">
        <f>IF(O405="zákl. přenesená",K405,0)</f>
        <v>0</v>
      </c>
      <c r="BH405" s="231">
        <f>IF(O405="sníž. přenesená",K405,0)</f>
        <v>0</v>
      </c>
      <c r="BI405" s="231">
        <f>IF(O405="nulová",K405,0)</f>
        <v>0</v>
      </c>
      <c r="BJ405" s="19" t="s">
        <v>84</v>
      </c>
      <c r="BK405" s="231">
        <f>ROUND(P405*H405,2)</f>
        <v>0</v>
      </c>
      <c r="BL405" s="19" t="s">
        <v>302</v>
      </c>
      <c r="BM405" s="230" t="s">
        <v>4815</v>
      </c>
    </row>
    <row r="406" s="2" customFormat="1">
      <c r="A406" s="40"/>
      <c r="B406" s="41"/>
      <c r="C406" s="42"/>
      <c r="D406" s="232" t="s">
        <v>220</v>
      </c>
      <c r="E406" s="42"/>
      <c r="F406" s="233" t="s">
        <v>2165</v>
      </c>
      <c r="G406" s="42"/>
      <c r="H406" s="42"/>
      <c r="I406" s="234"/>
      <c r="J406" s="234"/>
      <c r="K406" s="42"/>
      <c r="L406" s="42"/>
      <c r="M406" s="46"/>
      <c r="N406" s="235"/>
      <c r="O406" s="236"/>
      <c r="P406" s="86"/>
      <c r="Q406" s="86"/>
      <c r="R406" s="86"/>
      <c r="S406" s="86"/>
      <c r="T406" s="86"/>
      <c r="U406" s="86"/>
      <c r="V406" s="86"/>
      <c r="W406" s="86"/>
      <c r="X406" s="87"/>
      <c r="Y406" s="40"/>
      <c r="Z406" s="40"/>
      <c r="AA406" s="40"/>
      <c r="AB406" s="40"/>
      <c r="AC406" s="40"/>
      <c r="AD406" s="40"/>
      <c r="AE406" s="40"/>
      <c r="AT406" s="19" t="s">
        <v>220</v>
      </c>
      <c r="AU406" s="19" t="s">
        <v>86</v>
      </c>
    </row>
    <row r="407" s="2" customFormat="1" ht="24.15" customHeight="1">
      <c r="A407" s="40"/>
      <c r="B407" s="41"/>
      <c r="C407" s="218" t="s">
        <v>1118</v>
      </c>
      <c r="D407" s="218" t="s">
        <v>213</v>
      </c>
      <c r="E407" s="219" t="s">
        <v>4570</v>
      </c>
      <c r="F407" s="220" t="s">
        <v>4571</v>
      </c>
      <c r="G407" s="221" t="s">
        <v>497</v>
      </c>
      <c r="H407" s="222">
        <v>5</v>
      </c>
      <c r="I407" s="223"/>
      <c r="J407" s="223"/>
      <c r="K407" s="224">
        <f>ROUND(P407*H407,2)</f>
        <v>0</v>
      </c>
      <c r="L407" s="220" t="s">
        <v>217</v>
      </c>
      <c r="M407" s="46"/>
      <c r="N407" s="225" t="s">
        <v>22</v>
      </c>
      <c r="O407" s="226" t="s">
        <v>46</v>
      </c>
      <c r="P407" s="227">
        <f>I407+J407</f>
        <v>0</v>
      </c>
      <c r="Q407" s="227">
        <f>ROUND(I407*H407,2)</f>
        <v>0</v>
      </c>
      <c r="R407" s="227">
        <f>ROUND(J407*H407,2)</f>
        <v>0</v>
      </c>
      <c r="S407" s="86"/>
      <c r="T407" s="228">
        <f>S407*H407</f>
        <v>0</v>
      </c>
      <c r="U407" s="228">
        <v>0</v>
      </c>
      <c r="V407" s="228">
        <f>U407*H407</f>
        <v>0</v>
      </c>
      <c r="W407" s="228">
        <v>0</v>
      </c>
      <c r="X407" s="229">
        <f>W407*H407</f>
        <v>0</v>
      </c>
      <c r="Y407" s="40"/>
      <c r="Z407" s="40"/>
      <c r="AA407" s="40"/>
      <c r="AB407" s="40"/>
      <c r="AC407" s="40"/>
      <c r="AD407" s="40"/>
      <c r="AE407" s="40"/>
      <c r="AR407" s="230" t="s">
        <v>302</v>
      </c>
      <c r="AT407" s="230" t="s">
        <v>213</v>
      </c>
      <c r="AU407" s="230" t="s">
        <v>86</v>
      </c>
      <c r="AY407" s="19" t="s">
        <v>211</v>
      </c>
      <c r="BE407" s="231">
        <f>IF(O407="základní",K407,0)</f>
        <v>0</v>
      </c>
      <c r="BF407" s="231">
        <f>IF(O407="snížená",K407,0)</f>
        <v>0</v>
      </c>
      <c r="BG407" s="231">
        <f>IF(O407="zákl. přenesená",K407,0)</f>
        <v>0</v>
      </c>
      <c r="BH407" s="231">
        <f>IF(O407="sníž. přenesená",K407,0)</f>
        <v>0</v>
      </c>
      <c r="BI407" s="231">
        <f>IF(O407="nulová",K407,0)</f>
        <v>0</v>
      </c>
      <c r="BJ407" s="19" t="s">
        <v>84</v>
      </c>
      <c r="BK407" s="231">
        <f>ROUND(P407*H407,2)</f>
        <v>0</v>
      </c>
      <c r="BL407" s="19" t="s">
        <v>302</v>
      </c>
      <c r="BM407" s="230" t="s">
        <v>4816</v>
      </c>
    </row>
    <row r="408" s="2" customFormat="1">
      <c r="A408" s="40"/>
      <c r="B408" s="41"/>
      <c r="C408" s="42"/>
      <c r="D408" s="232" t="s">
        <v>220</v>
      </c>
      <c r="E408" s="42"/>
      <c r="F408" s="233" t="s">
        <v>4573</v>
      </c>
      <c r="G408" s="42"/>
      <c r="H408" s="42"/>
      <c r="I408" s="234"/>
      <c r="J408" s="234"/>
      <c r="K408" s="42"/>
      <c r="L408" s="42"/>
      <c r="M408" s="46"/>
      <c r="N408" s="235"/>
      <c r="O408" s="236"/>
      <c r="P408" s="86"/>
      <c r="Q408" s="86"/>
      <c r="R408" s="86"/>
      <c r="S408" s="86"/>
      <c r="T408" s="86"/>
      <c r="U408" s="86"/>
      <c r="V408" s="86"/>
      <c r="W408" s="86"/>
      <c r="X408" s="87"/>
      <c r="Y408" s="40"/>
      <c r="Z408" s="40"/>
      <c r="AA408" s="40"/>
      <c r="AB408" s="40"/>
      <c r="AC408" s="40"/>
      <c r="AD408" s="40"/>
      <c r="AE408" s="40"/>
      <c r="AT408" s="19" t="s">
        <v>220</v>
      </c>
      <c r="AU408" s="19" t="s">
        <v>86</v>
      </c>
    </row>
    <row r="409" s="13" customFormat="1">
      <c r="A409" s="13"/>
      <c r="B409" s="237"/>
      <c r="C409" s="238"/>
      <c r="D409" s="232" t="s">
        <v>222</v>
      </c>
      <c r="E409" s="239" t="s">
        <v>22</v>
      </c>
      <c r="F409" s="240" t="s">
        <v>4544</v>
      </c>
      <c r="G409" s="238"/>
      <c r="H409" s="241">
        <v>5</v>
      </c>
      <c r="I409" s="242"/>
      <c r="J409" s="242"/>
      <c r="K409" s="238"/>
      <c r="L409" s="238"/>
      <c r="M409" s="243"/>
      <c r="N409" s="244"/>
      <c r="O409" s="245"/>
      <c r="P409" s="245"/>
      <c r="Q409" s="245"/>
      <c r="R409" s="245"/>
      <c r="S409" s="245"/>
      <c r="T409" s="245"/>
      <c r="U409" s="245"/>
      <c r="V409" s="245"/>
      <c r="W409" s="245"/>
      <c r="X409" s="246"/>
      <c r="Y409" s="13"/>
      <c r="Z409" s="13"/>
      <c r="AA409" s="13"/>
      <c r="AB409" s="13"/>
      <c r="AC409" s="13"/>
      <c r="AD409" s="13"/>
      <c r="AE409" s="13"/>
      <c r="AT409" s="247" t="s">
        <v>222</v>
      </c>
      <c r="AU409" s="247" t="s">
        <v>86</v>
      </c>
      <c r="AV409" s="13" t="s">
        <v>86</v>
      </c>
      <c r="AW409" s="13" t="s">
        <v>5</v>
      </c>
      <c r="AX409" s="13" t="s">
        <v>77</v>
      </c>
      <c r="AY409" s="247" t="s">
        <v>211</v>
      </c>
    </row>
    <row r="410" s="14" customFormat="1">
      <c r="A410" s="14"/>
      <c r="B410" s="248"/>
      <c r="C410" s="249"/>
      <c r="D410" s="232" t="s">
        <v>222</v>
      </c>
      <c r="E410" s="250" t="s">
        <v>22</v>
      </c>
      <c r="F410" s="251" t="s">
        <v>331</v>
      </c>
      <c r="G410" s="249"/>
      <c r="H410" s="252">
        <v>5</v>
      </c>
      <c r="I410" s="253"/>
      <c r="J410" s="253"/>
      <c r="K410" s="249"/>
      <c r="L410" s="249"/>
      <c r="M410" s="254"/>
      <c r="N410" s="255"/>
      <c r="O410" s="256"/>
      <c r="P410" s="256"/>
      <c r="Q410" s="256"/>
      <c r="R410" s="256"/>
      <c r="S410" s="256"/>
      <c r="T410" s="256"/>
      <c r="U410" s="256"/>
      <c r="V410" s="256"/>
      <c r="W410" s="256"/>
      <c r="X410" s="257"/>
      <c r="Y410" s="14"/>
      <c r="Z410" s="14"/>
      <c r="AA410" s="14"/>
      <c r="AB410" s="14"/>
      <c r="AC410" s="14"/>
      <c r="AD410" s="14"/>
      <c r="AE410" s="14"/>
      <c r="AT410" s="258" t="s">
        <v>222</v>
      </c>
      <c r="AU410" s="258" t="s">
        <v>86</v>
      </c>
      <c r="AV410" s="14" t="s">
        <v>218</v>
      </c>
      <c r="AW410" s="14" t="s">
        <v>5</v>
      </c>
      <c r="AX410" s="14" t="s">
        <v>84</v>
      </c>
      <c r="AY410" s="258" t="s">
        <v>211</v>
      </c>
    </row>
    <row r="411" s="2" customFormat="1" ht="24.15" customHeight="1">
      <c r="A411" s="40"/>
      <c r="B411" s="41"/>
      <c r="C411" s="218" t="s">
        <v>1124</v>
      </c>
      <c r="D411" s="218" t="s">
        <v>213</v>
      </c>
      <c r="E411" s="219" t="s">
        <v>3825</v>
      </c>
      <c r="F411" s="220" t="s">
        <v>3826</v>
      </c>
      <c r="G411" s="221" t="s">
        <v>497</v>
      </c>
      <c r="H411" s="222">
        <v>2</v>
      </c>
      <c r="I411" s="223"/>
      <c r="J411" s="223"/>
      <c r="K411" s="224">
        <f>ROUND(P411*H411,2)</f>
        <v>0</v>
      </c>
      <c r="L411" s="220" t="s">
        <v>217</v>
      </c>
      <c r="M411" s="46"/>
      <c r="N411" s="225" t="s">
        <v>22</v>
      </c>
      <c r="O411" s="226" t="s">
        <v>46</v>
      </c>
      <c r="P411" s="227">
        <f>I411+J411</f>
        <v>0</v>
      </c>
      <c r="Q411" s="227">
        <f>ROUND(I411*H411,2)</f>
        <v>0</v>
      </c>
      <c r="R411" s="227">
        <f>ROUND(J411*H411,2)</f>
        <v>0</v>
      </c>
      <c r="S411" s="86"/>
      <c r="T411" s="228">
        <f>S411*H411</f>
        <v>0</v>
      </c>
      <c r="U411" s="228">
        <v>0</v>
      </c>
      <c r="V411" s="228">
        <f>U411*H411</f>
        <v>0</v>
      </c>
      <c r="W411" s="228">
        <v>0</v>
      </c>
      <c r="X411" s="229">
        <f>W411*H411</f>
        <v>0</v>
      </c>
      <c r="Y411" s="40"/>
      <c r="Z411" s="40"/>
      <c r="AA411" s="40"/>
      <c r="AB411" s="40"/>
      <c r="AC411" s="40"/>
      <c r="AD411" s="40"/>
      <c r="AE411" s="40"/>
      <c r="AR411" s="230" t="s">
        <v>302</v>
      </c>
      <c r="AT411" s="230" t="s">
        <v>213</v>
      </c>
      <c r="AU411" s="230" t="s">
        <v>86</v>
      </c>
      <c r="AY411" s="19" t="s">
        <v>211</v>
      </c>
      <c r="BE411" s="231">
        <f>IF(O411="základní",K411,0)</f>
        <v>0</v>
      </c>
      <c r="BF411" s="231">
        <f>IF(O411="snížená",K411,0)</f>
        <v>0</v>
      </c>
      <c r="BG411" s="231">
        <f>IF(O411="zákl. přenesená",K411,0)</f>
        <v>0</v>
      </c>
      <c r="BH411" s="231">
        <f>IF(O411="sníž. přenesená",K411,0)</f>
        <v>0</v>
      </c>
      <c r="BI411" s="231">
        <f>IF(O411="nulová",K411,0)</f>
        <v>0</v>
      </c>
      <c r="BJ411" s="19" t="s">
        <v>84</v>
      </c>
      <c r="BK411" s="231">
        <f>ROUND(P411*H411,2)</f>
        <v>0</v>
      </c>
      <c r="BL411" s="19" t="s">
        <v>302</v>
      </c>
      <c r="BM411" s="230" t="s">
        <v>4817</v>
      </c>
    </row>
    <row r="412" s="2" customFormat="1">
      <c r="A412" s="40"/>
      <c r="B412" s="41"/>
      <c r="C412" s="42"/>
      <c r="D412" s="232" t="s">
        <v>220</v>
      </c>
      <c r="E412" s="42"/>
      <c r="F412" s="233" t="s">
        <v>3828</v>
      </c>
      <c r="G412" s="42"/>
      <c r="H412" s="42"/>
      <c r="I412" s="234"/>
      <c r="J412" s="234"/>
      <c r="K412" s="42"/>
      <c r="L412" s="42"/>
      <c r="M412" s="46"/>
      <c r="N412" s="235"/>
      <c r="O412" s="236"/>
      <c r="P412" s="86"/>
      <c r="Q412" s="86"/>
      <c r="R412" s="86"/>
      <c r="S412" s="86"/>
      <c r="T412" s="86"/>
      <c r="U412" s="86"/>
      <c r="V412" s="86"/>
      <c r="W412" s="86"/>
      <c r="X412" s="87"/>
      <c r="Y412" s="40"/>
      <c r="Z412" s="40"/>
      <c r="AA412" s="40"/>
      <c r="AB412" s="40"/>
      <c r="AC412" s="40"/>
      <c r="AD412" s="40"/>
      <c r="AE412" s="40"/>
      <c r="AT412" s="19" t="s">
        <v>220</v>
      </c>
      <c r="AU412" s="19" t="s">
        <v>86</v>
      </c>
    </row>
    <row r="413" s="13" customFormat="1">
      <c r="A413" s="13"/>
      <c r="B413" s="237"/>
      <c r="C413" s="238"/>
      <c r="D413" s="232" t="s">
        <v>222</v>
      </c>
      <c r="E413" s="239" t="s">
        <v>22</v>
      </c>
      <c r="F413" s="240" t="s">
        <v>4575</v>
      </c>
      <c r="G413" s="238"/>
      <c r="H413" s="241">
        <v>2</v>
      </c>
      <c r="I413" s="242"/>
      <c r="J413" s="242"/>
      <c r="K413" s="238"/>
      <c r="L413" s="238"/>
      <c r="M413" s="243"/>
      <c r="N413" s="244"/>
      <c r="O413" s="245"/>
      <c r="P413" s="245"/>
      <c r="Q413" s="245"/>
      <c r="R413" s="245"/>
      <c r="S413" s="245"/>
      <c r="T413" s="245"/>
      <c r="U413" s="245"/>
      <c r="V413" s="245"/>
      <c r="W413" s="245"/>
      <c r="X413" s="246"/>
      <c r="Y413" s="13"/>
      <c r="Z413" s="13"/>
      <c r="AA413" s="13"/>
      <c r="AB413" s="13"/>
      <c r="AC413" s="13"/>
      <c r="AD413" s="13"/>
      <c r="AE413" s="13"/>
      <c r="AT413" s="247" t="s">
        <v>222</v>
      </c>
      <c r="AU413" s="247" t="s">
        <v>86</v>
      </c>
      <c r="AV413" s="13" t="s">
        <v>86</v>
      </c>
      <c r="AW413" s="13" t="s">
        <v>5</v>
      </c>
      <c r="AX413" s="13" t="s">
        <v>77</v>
      </c>
      <c r="AY413" s="247" t="s">
        <v>211</v>
      </c>
    </row>
    <row r="414" s="14" customFormat="1">
      <c r="A414" s="14"/>
      <c r="B414" s="248"/>
      <c r="C414" s="249"/>
      <c r="D414" s="232" t="s">
        <v>222</v>
      </c>
      <c r="E414" s="250" t="s">
        <v>22</v>
      </c>
      <c r="F414" s="251" t="s">
        <v>331</v>
      </c>
      <c r="G414" s="249"/>
      <c r="H414" s="252">
        <v>2</v>
      </c>
      <c r="I414" s="253"/>
      <c r="J414" s="253"/>
      <c r="K414" s="249"/>
      <c r="L414" s="249"/>
      <c r="M414" s="254"/>
      <c r="N414" s="255"/>
      <c r="O414" s="256"/>
      <c r="P414" s="256"/>
      <c r="Q414" s="256"/>
      <c r="R414" s="256"/>
      <c r="S414" s="256"/>
      <c r="T414" s="256"/>
      <c r="U414" s="256"/>
      <c r="V414" s="256"/>
      <c r="W414" s="256"/>
      <c r="X414" s="257"/>
      <c r="Y414" s="14"/>
      <c r="Z414" s="14"/>
      <c r="AA414" s="14"/>
      <c r="AB414" s="14"/>
      <c r="AC414" s="14"/>
      <c r="AD414" s="14"/>
      <c r="AE414" s="14"/>
      <c r="AT414" s="258" t="s">
        <v>222</v>
      </c>
      <c r="AU414" s="258" t="s">
        <v>86</v>
      </c>
      <c r="AV414" s="14" t="s">
        <v>218</v>
      </c>
      <c r="AW414" s="14" t="s">
        <v>5</v>
      </c>
      <c r="AX414" s="14" t="s">
        <v>84</v>
      </c>
      <c r="AY414" s="258" t="s">
        <v>211</v>
      </c>
    </row>
    <row r="415" s="2" customFormat="1" ht="24.15" customHeight="1">
      <c r="A415" s="40"/>
      <c r="B415" s="41"/>
      <c r="C415" s="259" t="s">
        <v>1130</v>
      </c>
      <c r="D415" s="259" t="s">
        <v>452</v>
      </c>
      <c r="E415" s="260" t="s">
        <v>4163</v>
      </c>
      <c r="F415" s="261" t="s">
        <v>4164</v>
      </c>
      <c r="G415" s="262" t="s">
        <v>345</v>
      </c>
      <c r="H415" s="263">
        <v>5.5</v>
      </c>
      <c r="I415" s="264"/>
      <c r="J415" s="265"/>
      <c r="K415" s="266">
        <f>ROUND(P415*H415,2)</f>
        <v>0</v>
      </c>
      <c r="L415" s="261" t="s">
        <v>217</v>
      </c>
      <c r="M415" s="267"/>
      <c r="N415" s="268" t="s">
        <v>22</v>
      </c>
      <c r="O415" s="226" t="s">
        <v>46</v>
      </c>
      <c r="P415" s="227">
        <f>I415+J415</f>
        <v>0</v>
      </c>
      <c r="Q415" s="227">
        <f>ROUND(I415*H415,2)</f>
        <v>0</v>
      </c>
      <c r="R415" s="227">
        <f>ROUND(J415*H415,2)</f>
        <v>0</v>
      </c>
      <c r="S415" s="86"/>
      <c r="T415" s="228">
        <f>S415*H415</f>
        <v>0</v>
      </c>
      <c r="U415" s="228">
        <v>0.0060000000000000001</v>
      </c>
      <c r="V415" s="228">
        <f>U415*H415</f>
        <v>0.033000000000000002</v>
      </c>
      <c r="W415" s="228">
        <v>0</v>
      </c>
      <c r="X415" s="229">
        <f>W415*H415</f>
        <v>0</v>
      </c>
      <c r="Y415" s="40"/>
      <c r="Z415" s="40"/>
      <c r="AA415" s="40"/>
      <c r="AB415" s="40"/>
      <c r="AC415" s="40"/>
      <c r="AD415" s="40"/>
      <c r="AE415" s="40"/>
      <c r="AR415" s="230" t="s">
        <v>402</v>
      </c>
      <c r="AT415" s="230" t="s">
        <v>452</v>
      </c>
      <c r="AU415" s="230" t="s">
        <v>86</v>
      </c>
      <c r="AY415" s="19" t="s">
        <v>211</v>
      </c>
      <c r="BE415" s="231">
        <f>IF(O415="základní",K415,0)</f>
        <v>0</v>
      </c>
      <c r="BF415" s="231">
        <f>IF(O415="snížená",K415,0)</f>
        <v>0</v>
      </c>
      <c r="BG415" s="231">
        <f>IF(O415="zákl. přenesená",K415,0)</f>
        <v>0</v>
      </c>
      <c r="BH415" s="231">
        <f>IF(O415="sníž. přenesená",K415,0)</f>
        <v>0</v>
      </c>
      <c r="BI415" s="231">
        <f>IF(O415="nulová",K415,0)</f>
        <v>0</v>
      </c>
      <c r="BJ415" s="19" t="s">
        <v>84</v>
      </c>
      <c r="BK415" s="231">
        <f>ROUND(P415*H415,2)</f>
        <v>0</v>
      </c>
      <c r="BL415" s="19" t="s">
        <v>302</v>
      </c>
      <c r="BM415" s="230" t="s">
        <v>4818</v>
      </c>
    </row>
    <row r="416" s="2" customFormat="1">
      <c r="A416" s="40"/>
      <c r="B416" s="41"/>
      <c r="C416" s="42"/>
      <c r="D416" s="232" t="s">
        <v>220</v>
      </c>
      <c r="E416" s="42"/>
      <c r="F416" s="233" t="s">
        <v>4164</v>
      </c>
      <c r="G416" s="42"/>
      <c r="H416" s="42"/>
      <c r="I416" s="234"/>
      <c r="J416" s="234"/>
      <c r="K416" s="42"/>
      <c r="L416" s="42"/>
      <c r="M416" s="46"/>
      <c r="N416" s="235"/>
      <c r="O416" s="236"/>
      <c r="P416" s="86"/>
      <c r="Q416" s="86"/>
      <c r="R416" s="86"/>
      <c r="S416" s="86"/>
      <c r="T416" s="86"/>
      <c r="U416" s="86"/>
      <c r="V416" s="86"/>
      <c r="W416" s="86"/>
      <c r="X416" s="87"/>
      <c r="Y416" s="40"/>
      <c r="Z416" s="40"/>
      <c r="AA416" s="40"/>
      <c r="AB416" s="40"/>
      <c r="AC416" s="40"/>
      <c r="AD416" s="40"/>
      <c r="AE416" s="40"/>
      <c r="AT416" s="19" t="s">
        <v>220</v>
      </c>
      <c r="AU416" s="19" t="s">
        <v>86</v>
      </c>
    </row>
    <row r="417" s="13" customFormat="1">
      <c r="A417" s="13"/>
      <c r="B417" s="237"/>
      <c r="C417" s="238"/>
      <c r="D417" s="232" t="s">
        <v>222</v>
      </c>
      <c r="E417" s="239" t="s">
        <v>22</v>
      </c>
      <c r="F417" s="240" t="s">
        <v>4527</v>
      </c>
      <c r="G417" s="238"/>
      <c r="H417" s="241">
        <v>5.5</v>
      </c>
      <c r="I417" s="242"/>
      <c r="J417" s="242"/>
      <c r="K417" s="238"/>
      <c r="L417" s="238"/>
      <c r="M417" s="243"/>
      <c r="N417" s="244"/>
      <c r="O417" s="245"/>
      <c r="P417" s="245"/>
      <c r="Q417" s="245"/>
      <c r="R417" s="245"/>
      <c r="S417" s="245"/>
      <c r="T417" s="245"/>
      <c r="U417" s="245"/>
      <c r="V417" s="245"/>
      <c r="W417" s="245"/>
      <c r="X417" s="246"/>
      <c r="Y417" s="13"/>
      <c r="Z417" s="13"/>
      <c r="AA417" s="13"/>
      <c r="AB417" s="13"/>
      <c r="AC417" s="13"/>
      <c r="AD417" s="13"/>
      <c r="AE417" s="13"/>
      <c r="AT417" s="247" t="s">
        <v>222</v>
      </c>
      <c r="AU417" s="247" t="s">
        <v>86</v>
      </c>
      <c r="AV417" s="13" t="s">
        <v>86</v>
      </c>
      <c r="AW417" s="13" t="s">
        <v>5</v>
      </c>
      <c r="AX417" s="13" t="s">
        <v>77</v>
      </c>
      <c r="AY417" s="247" t="s">
        <v>211</v>
      </c>
    </row>
    <row r="418" s="14" customFormat="1">
      <c r="A418" s="14"/>
      <c r="B418" s="248"/>
      <c r="C418" s="249"/>
      <c r="D418" s="232" t="s">
        <v>222</v>
      </c>
      <c r="E418" s="250" t="s">
        <v>22</v>
      </c>
      <c r="F418" s="251" t="s">
        <v>331</v>
      </c>
      <c r="G418" s="249"/>
      <c r="H418" s="252">
        <v>5.5</v>
      </c>
      <c r="I418" s="253"/>
      <c r="J418" s="253"/>
      <c r="K418" s="249"/>
      <c r="L418" s="249"/>
      <c r="M418" s="254"/>
      <c r="N418" s="255"/>
      <c r="O418" s="256"/>
      <c r="P418" s="256"/>
      <c r="Q418" s="256"/>
      <c r="R418" s="256"/>
      <c r="S418" s="256"/>
      <c r="T418" s="256"/>
      <c r="U418" s="256"/>
      <c r="V418" s="256"/>
      <c r="W418" s="256"/>
      <c r="X418" s="257"/>
      <c r="Y418" s="14"/>
      <c r="Z418" s="14"/>
      <c r="AA418" s="14"/>
      <c r="AB418" s="14"/>
      <c r="AC418" s="14"/>
      <c r="AD418" s="14"/>
      <c r="AE418" s="14"/>
      <c r="AT418" s="258" t="s">
        <v>222</v>
      </c>
      <c r="AU418" s="258" t="s">
        <v>86</v>
      </c>
      <c r="AV418" s="14" t="s">
        <v>218</v>
      </c>
      <c r="AW418" s="14" t="s">
        <v>5</v>
      </c>
      <c r="AX418" s="14" t="s">
        <v>84</v>
      </c>
      <c r="AY418" s="258" t="s">
        <v>211</v>
      </c>
    </row>
    <row r="419" s="2" customFormat="1" ht="24.15" customHeight="1">
      <c r="A419" s="40"/>
      <c r="B419" s="41"/>
      <c r="C419" s="259" t="s">
        <v>1133</v>
      </c>
      <c r="D419" s="259" t="s">
        <v>452</v>
      </c>
      <c r="E419" s="260" t="s">
        <v>3832</v>
      </c>
      <c r="F419" s="261" t="s">
        <v>3833</v>
      </c>
      <c r="G419" s="262" t="s">
        <v>497</v>
      </c>
      <c r="H419" s="263">
        <v>14</v>
      </c>
      <c r="I419" s="264"/>
      <c r="J419" s="265"/>
      <c r="K419" s="266">
        <f>ROUND(P419*H419,2)</f>
        <v>0</v>
      </c>
      <c r="L419" s="261" t="s">
        <v>217</v>
      </c>
      <c r="M419" s="267"/>
      <c r="N419" s="268" t="s">
        <v>22</v>
      </c>
      <c r="O419" s="226" t="s">
        <v>46</v>
      </c>
      <c r="P419" s="227">
        <f>I419+J419</f>
        <v>0</v>
      </c>
      <c r="Q419" s="227">
        <f>ROUND(I419*H419,2)</f>
        <v>0</v>
      </c>
      <c r="R419" s="227">
        <f>ROUND(J419*H419,2)</f>
        <v>0</v>
      </c>
      <c r="S419" s="86"/>
      <c r="T419" s="228">
        <f>S419*H419</f>
        <v>0</v>
      </c>
      <c r="U419" s="228">
        <v>6.0000000000000002E-05</v>
      </c>
      <c r="V419" s="228">
        <f>U419*H419</f>
        <v>0.00084000000000000003</v>
      </c>
      <c r="W419" s="228">
        <v>0</v>
      </c>
      <c r="X419" s="229">
        <f>W419*H419</f>
        <v>0</v>
      </c>
      <c r="Y419" s="40"/>
      <c r="Z419" s="40"/>
      <c r="AA419" s="40"/>
      <c r="AB419" s="40"/>
      <c r="AC419" s="40"/>
      <c r="AD419" s="40"/>
      <c r="AE419" s="40"/>
      <c r="AR419" s="230" t="s">
        <v>402</v>
      </c>
      <c r="AT419" s="230" t="s">
        <v>452</v>
      </c>
      <c r="AU419" s="230" t="s">
        <v>86</v>
      </c>
      <c r="AY419" s="19" t="s">
        <v>211</v>
      </c>
      <c r="BE419" s="231">
        <f>IF(O419="základní",K419,0)</f>
        <v>0</v>
      </c>
      <c r="BF419" s="231">
        <f>IF(O419="snížená",K419,0)</f>
        <v>0</v>
      </c>
      <c r="BG419" s="231">
        <f>IF(O419="zákl. přenesená",K419,0)</f>
        <v>0</v>
      </c>
      <c r="BH419" s="231">
        <f>IF(O419="sníž. přenesená",K419,0)</f>
        <v>0</v>
      </c>
      <c r="BI419" s="231">
        <f>IF(O419="nulová",K419,0)</f>
        <v>0</v>
      </c>
      <c r="BJ419" s="19" t="s">
        <v>84</v>
      </c>
      <c r="BK419" s="231">
        <f>ROUND(P419*H419,2)</f>
        <v>0</v>
      </c>
      <c r="BL419" s="19" t="s">
        <v>302</v>
      </c>
      <c r="BM419" s="230" t="s">
        <v>4819</v>
      </c>
    </row>
    <row r="420" s="2" customFormat="1">
      <c r="A420" s="40"/>
      <c r="B420" s="41"/>
      <c r="C420" s="42"/>
      <c r="D420" s="232" t="s">
        <v>220</v>
      </c>
      <c r="E420" s="42"/>
      <c r="F420" s="233" t="s">
        <v>3833</v>
      </c>
      <c r="G420" s="42"/>
      <c r="H420" s="42"/>
      <c r="I420" s="234"/>
      <c r="J420" s="234"/>
      <c r="K420" s="42"/>
      <c r="L420" s="42"/>
      <c r="M420" s="46"/>
      <c r="N420" s="235"/>
      <c r="O420" s="236"/>
      <c r="P420" s="86"/>
      <c r="Q420" s="86"/>
      <c r="R420" s="86"/>
      <c r="S420" s="86"/>
      <c r="T420" s="86"/>
      <c r="U420" s="86"/>
      <c r="V420" s="86"/>
      <c r="W420" s="86"/>
      <c r="X420" s="87"/>
      <c r="Y420" s="40"/>
      <c r="Z420" s="40"/>
      <c r="AA420" s="40"/>
      <c r="AB420" s="40"/>
      <c r="AC420" s="40"/>
      <c r="AD420" s="40"/>
      <c r="AE420" s="40"/>
      <c r="AT420" s="19" t="s">
        <v>220</v>
      </c>
      <c r="AU420" s="19" t="s">
        <v>86</v>
      </c>
    </row>
    <row r="421" s="13" customFormat="1">
      <c r="A421" s="13"/>
      <c r="B421" s="237"/>
      <c r="C421" s="238"/>
      <c r="D421" s="232" t="s">
        <v>222</v>
      </c>
      <c r="E421" s="239" t="s">
        <v>22</v>
      </c>
      <c r="F421" s="240" t="s">
        <v>4531</v>
      </c>
      <c r="G421" s="238"/>
      <c r="H421" s="241">
        <v>14</v>
      </c>
      <c r="I421" s="242"/>
      <c r="J421" s="242"/>
      <c r="K421" s="238"/>
      <c r="L421" s="238"/>
      <c r="M421" s="243"/>
      <c r="N421" s="244"/>
      <c r="O421" s="245"/>
      <c r="P421" s="245"/>
      <c r="Q421" s="245"/>
      <c r="R421" s="245"/>
      <c r="S421" s="245"/>
      <c r="T421" s="245"/>
      <c r="U421" s="245"/>
      <c r="V421" s="245"/>
      <c r="W421" s="245"/>
      <c r="X421" s="246"/>
      <c r="Y421" s="13"/>
      <c r="Z421" s="13"/>
      <c r="AA421" s="13"/>
      <c r="AB421" s="13"/>
      <c r="AC421" s="13"/>
      <c r="AD421" s="13"/>
      <c r="AE421" s="13"/>
      <c r="AT421" s="247" t="s">
        <v>222</v>
      </c>
      <c r="AU421" s="247" t="s">
        <v>86</v>
      </c>
      <c r="AV421" s="13" t="s">
        <v>86</v>
      </c>
      <c r="AW421" s="13" t="s">
        <v>5</v>
      </c>
      <c r="AX421" s="13" t="s">
        <v>77</v>
      </c>
      <c r="AY421" s="247" t="s">
        <v>211</v>
      </c>
    </row>
    <row r="422" s="14" customFormat="1">
      <c r="A422" s="14"/>
      <c r="B422" s="248"/>
      <c r="C422" s="249"/>
      <c r="D422" s="232" t="s">
        <v>222</v>
      </c>
      <c r="E422" s="250" t="s">
        <v>22</v>
      </c>
      <c r="F422" s="251" t="s">
        <v>331</v>
      </c>
      <c r="G422" s="249"/>
      <c r="H422" s="252">
        <v>14</v>
      </c>
      <c r="I422" s="253"/>
      <c r="J422" s="253"/>
      <c r="K422" s="249"/>
      <c r="L422" s="249"/>
      <c r="M422" s="254"/>
      <c r="N422" s="255"/>
      <c r="O422" s="256"/>
      <c r="P422" s="256"/>
      <c r="Q422" s="256"/>
      <c r="R422" s="256"/>
      <c r="S422" s="256"/>
      <c r="T422" s="256"/>
      <c r="U422" s="256"/>
      <c r="V422" s="256"/>
      <c r="W422" s="256"/>
      <c r="X422" s="257"/>
      <c r="Y422" s="14"/>
      <c r="Z422" s="14"/>
      <c r="AA422" s="14"/>
      <c r="AB422" s="14"/>
      <c r="AC422" s="14"/>
      <c r="AD422" s="14"/>
      <c r="AE422" s="14"/>
      <c r="AT422" s="258" t="s">
        <v>222</v>
      </c>
      <c r="AU422" s="258" t="s">
        <v>86</v>
      </c>
      <c r="AV422" s="14" t="s">
        <v>218</v>
      </c>
      <c r="AW422" s="14" t="s">
        <v>5</v>
      </c>
      <c r="AX422" s="14" t="s">
        <v>84</v>
      </c>
      <c r="AY422" s="258" t="s">
        <v>211</v>
      </c>
    </row>
    <row r="423" s="2" customFormat="1" ht="24.15" customHeight="1">
      <c r="A423" s="40"/>
      <c r="B423" s="41"/>
      <c r="C423" s="218" t="s">
        <v>1135</v>
      </c>
      <c r="D423" s="218" t="s">
        <v>213</v>
      </c>
      <c r="E423" s="219" t="s">
        <v>3835</v>
      </c>
      <c r="F423" s="220" t="s">
        <v>3836</v>
      </c>
      <c r="G423" s="221" t="s">
        <v>249</v>
      </c>
      <c r="H423" s="222">
        <v>0.044999999999999998</v>
      </c>
      <c r="I423" s="223"/>
      <c r="J423" s="223"/>
      <c r="K423" s="224">
        <f>ROUND(P423*H423,2)</f>
        <v>0</v>
      </c>
      <c r="L423" s="220" t="s">
        <v>217</v>
      </c>
      <c r="M423" s="46"/>
      <c r="N423" s="225" t="s">
        <v>22</v>
      </c>
      <c r="O423" s="226" t="s">
        <v>46</v>
      </c>
      <c r="P423" s="227">
        <f>I423+J423</f>
        <v>0</v>
      </c>
      <c r="Q423" s="227">
        <f>ROUND(I423*H423,2)</f>
        <v>0</v>
      </c>
      <c r="R423" s="227">
        <f>ROUND(J423*H423,2)</f>
        <v>0</v>
      </c>
      <c r="S423" s="86"/>
      <c r="T423" s="228">
        <f>S423*H423</f>
        <v>0</v>
      </c>
      <c r="U423" s="228">
        <v>0</v>
      </c>
      <c r="V423" s="228">
        <f>U423*H423</f>
        <v>0</v>
      </c>
      <c r="W423" s="228">
        <v>0</v>
      </c>
      <c r="X423" s="229">
        <f>W423*H423</f>
        <v>0</v>
      </c>
      <c r="Y423" s="40"/>
      <c r="Z423" s="40"/>
      <c r="AA423" s="40"/>
      <c r="AB423" s="40"/>
      <c r="AC423" s="40"/>
      <c r="AD423" s="40"/>
      <c r="AE423" s="40"/>
      <c r="AR423" s="230" t="s">
        <v>302</v>
      </c>
      <c r="AT423" s="230" t="s">
        <v>213</v>
      </c>
      <c r="AU423" s="230" t="s">
        <v>86</v>
      </c>
      <c r="AY423" s="19" t="s">
        <v>211</v>
      </c>
      <c r="BE423" s="231">
        <f>IF(O423="základní",K423,0)</f>
        <v>0</v>
      </c>
      <c r="BF423" s="231">
        <f>IF(O423="snížená",K423,0)</f>
        <v>0</v>
      </c>
      <c r="BG423" s="231">
        <f>IF(O423="zákl. přenesená",K423,0)</f>
        <v>0</v>
      </c>
      <c r="BH423" s="231">
        <f>IF(O423="sníž. přenesená",K423,0)</f>
        <v>0</v>
      </c>
      <c r="BI423" s="231">
        <f>IF(O423="nulová",K423,0)</f>
        <v>0</v>
      </c>
      <c r="BJ423" s="19" t="s">
        <v>84</v>
      </c>
      <c r="BK423" s="231">
        <f>ROUND(P423*H423,2)</f>
        <v>0</v>
      </c>
      <c r="BL423" s="19" t="s">
        <v>302</v>
      </c>
      <c r="BM423" s="230" t="s">
        <v>4820</v>
      </c>
    </row>
    <row r="424" s="2" customFormat="1">
      <c r="A424" s="40"/>
      <c r="B424" s="41"/>
      <c r="C424" s="42"/>
      <c r="D424" s="232" t="s">
        <v>220</v>
      </c>
      <c r="E424" s="42"/>
      <c r="F424" s="233" t="s">
        <v>3838</v>
      </c>
      <c r="G424" s="42"/>
      <c r="H424" s="42"/>
      <c r="I424" s="234"/>
      <c r="J424" s="234"/>
      <c r="K424" s="42"/>
      <c r="L424" s="42"/>
      <c r="M424" s="46"/>
      <c r="N424" s="235"/>
      <c r="O424" s="236"/>
      <c r="P424" s="86"/>
      <c r="Q424" s="86"/>
      <c r="R424" s="86"/>
      <c r="S424" s="86"/>
      <c r="T424" s="86"/>
      <c r="U424" s="86"/>
      <c r="V424" s="86"/>
      <c r="W424" s="86"/>
      <c r="X424" s="87"/>
      <c r="Y424" s="40"/>
      <c r="Z424" s="40"/>
      <c r="AA424" s="40"/>
      <c r="AB424" s="40"/>
      <c r="AC424" s="40"/>
      <c r="AD424" s="40"/>
      <c r="AE424" s="40"/>
      <c r="AT424" s="19" t="s">
        <v>220</v>
      </c>
      <c r="AU424" s="19" t="s">
        <v>86</v>
      </c>
    </row>
    <row r="425" s="2" customFormat="1" ht="24.15" customHeight="1">
      <c r="A425" s="40"/>
      <c r="B425" s="41"/>
      <c r="C425" s="218" t="s">
        <v>1140</v>
      </c>
      <c r="D425" s="218" t="s">
        <v>213</v>
      </c>
      <c r="E425" s="219" t="s">
        <v>4821</v>
      </c>
      <c r="F425" s="220" t="s">
        <v>4822</v>
      </c>
      <c r="G425" s="221" t="s">
        <v>249</v>
      </c>
      <c r="H425" s="222">
        <v>0.044999999999999998</v>
      </c>
      <c r="I425" s="223"/>
      <c r="J425" s="223"/>
      <c r="K425" s="224">
        <f>ROUND(P425*H425,2)</f>
        <v>0</v>
      </c>
      <c r="L425" s="220" t="s">
        <v>217</v>
      </c>
      <c r="M425" s="46"/>
      <c r="N425" s="225" t="s">
        <v>22</v>
      </c>
      <c r="O425" s="226" t="s">
        <v>46</v>
      </c>
      <c r="P425" s="227">
        <f>I425+J425</f>
        <v>0</v>
      </c>
      <c r="Q425" s="227">
        <f>ROUND(I425*H425,2)</f>
        <v>0</v>
      </c>
      <c r="R425" s="227">
        <f>ROUND(J425*H425,2)</f>
        <v>0</v>
      </c>
      <c r="S425" s="86"/>
      <c r="T425" s="228">
        <f>S425*H425</f>
        <v>0</v>
      </c>
      <c r="U425" s="228">
        <v>0</v>
      </c>
      <c r="V425" s="228">
        <f>U425*H425</f>
        <v>0</v>
      </c>
      <c r="W425" s="228">
        <v>0</v>
      </c>
      <c r="X425" s="229">
        <f>W425*H425</f>
        <v>0</v>
      </c>
      <c r="Y425" s="40"/>
      <c r="Z425" s="40"/>
      <c r="AA425" s="40"/>
      <c r="AB425" s="40"/>
      <c r="AC425" s="40"/>
      <c r="AD425" s="40"/>
      <c r="AE425" s="40"/>
      <c r="AR425" s="230" t="s">
        <v>302</v>
      </c>
      <c r="AT425" s="230" t="s">
        <v>213</v>
      </c>
      <c r="AU425" s="230" t="s">
        <v>86</v>
      </c>
      <c r="AY425" s="19" t="s">
        <v>211</v>
      </c>
      <c r="BE425" s="231">
        <f>IF(O425="základní",K425,0)</f>
        <v>0</v>
      </c>
      <c r="BF425" s="231">
        <f>IF(O425="snížená",K425,0)</f>
        <v>0</v>
      </c>
      <c r="BG425" s="231">
        <f>IF(O425="zákl. přenesená",K425,0)</f>
        <v>0</v>
      </c>
      <c r="BH425" s="231">
        <f>IF(O425="sníž. přenesená",K425,0)</f>
        <v>0</v>
      </c>
      <c r="BI425" s="231">
        <f>IF(O425="nulová",K425,0)</f>
        <v>0</v>
      </c>
      <c r="BJ425" s="19" t="s">
        <v>84</v>
      </c>
      <c r="BK425" s="231">
        <f>ROUND(P425*H425,2)</f>
        <v>0</v>
      </c>
      <c r="BL425" s="19" t="s">
        <v>302</v>
      </c>
      <c r="BM425" s="230" t="s">
        <v>4823</v>
      </c>
    </row>
    <row r="426" s="2" customFormat="1">
      <c r="A426" s="40"/>
      <c r="B426" s="41"/>
      <c r="C426" s="42"/>
      <c r="D426" s="232" t="s">
        <v>220</v>
      </c>
      <c r="E426" s="42"/>
      <c r="F426" s="233" t="s">
        <v>4824</v>
      </c>
      <c r="G426" s="42"/>
      <c r="H426" s="42"/>
      <c r="I426" s="234"/>
      <c r="J426" s="234"/>
      <c r="K426" s="42"/>
      <c r="L426" s="42"/>
      <c r="M426" s="46"/>
      <c r="N426" s="235"/>
      <c r="O426" s="236"/>
      <c r="P426" s="86"/>
      <c r="Q426" s="86"/>
      <c r="R426" s="86"/>
      <c r="S426" s="86"/>
      <c r="T426" s="86"/>
      <c r="U426" s="86"/>
      <c r="V426" s="86"/>
      <c r="W426" s="86"/>
      <c r="X426" s="87"/>
      <c r="Y426" s="40"/>
      <c r="Z426" s="40"/>
      <c r="AA426" s="40"/>
      <c r="AB426" s="40"/>
      <c r="AC426" s="40"/>
      <c r="AD426" s="40"/>
      <c r="AE426" s="40"/>
      <c r="AT426" s="19" t="s">
        <v>220</v>
      </c>
      <c r="AU426" s="19" t="s">
        <v>86</v>
      </c>
    </row>
    <row r="427" s="2" customFormat="1" ht="24.15" customHeight="1">
      <c r="A427" s="40"/>
      <c r="B427" s="41"/>
      <c r="C427" s="218" t="s">
        <v>1143</v>
      </c>
      <c r="D427" s="218" t="s">
        <v>213</v>
      </c>
      <c r="E427" s="219" t="s">
        <v>2171</v>
      </c>
      <c r="F427" s="220" t="s">
        <v>2172</v>
      </c>
      <c r="G427" s="221" t="s">
        <v>249</v>
      </c>
      <c r="H427" s="222">
        <v>0.044999999999999998</v>
      </c>
      <c r="I427" s="223"/>
      <c r="J427" s="223"/>
      <c r="K427" s="224">
        <f>ROUND(P427*H427,2)</f>
        <v>0</v>
      </c>
      <c r="L427" s="220" t="s">
        <v>217</v>
      </c>
      <c r="M427" s="46"/>
      <c r="N427" s="225" t="s">
        <v>22</v>
      </c>
      <c r="O427" s="226" t="s">
        <v>46</v>
      </c>
      <c r="P427" s="227">
        <f>I427+J427</f>
        <v>0</v>
      </c>
      <c r="Q427" s="227">
        <f>ROUND(I427*H427,2)</f>
        <v>0</v>
      </c>
      <c r="R427" s="227">
        <f>ROUND(J427*H427,2)</f>
        <v>0</v>
      </c>
      <c r="S427" s="86"/>
      <c r="T427" s="228">
        <f>S427*H427</f>
        <v>0</v>
      </c>
      <c r="U427" s="228">
        <v>0</v>
      </c>
      <c r="V427" s="228">
        <f>U427*H427</f>
        <v>0</v>
      </c>
      <c r="W427" s="228">
        <v>0</v>
      </c>
      <c r="X427" s="229">
        <f>W427*H427</f>
        <v>0</v>
      </c>
      <c r="Y427" s="40"/>
      <c r="Z427" s="40"/>
      <c r="AA427" s="40"/>
      <c r="AB427" s="40"/>
      <c r="AC427" s="40"/>
      <c r="AD427" s="40"/>
      <c r="AE427" s="40"/>
      <c r="AR427" s="230" t="s">
        <v>302</v>
      </c>
      <c r="AT427" s="230" t="s">
        <v>213</v>
      </c>
      <c r="AU427" s="230" t="s">
        <v>86</v>
      </c>
      <c r="AY427" s="19" t="s">
        <v>211</v>
      </c>
      <c r="BE427" s="231">
        <f>IF(O427="základní",K427,0)</f>
        <v>0</v>
      </c>
      <c r="BF427" s="231">
        <f>IF(O427="snížená",K427,0)</f>
        <v>0</v>
      </c>
      <c r="BG427" s="231">
        <f>IF(O427="zákl. přenesená",K427,0)</f>
        <v>0</v>
      </c>
      <c r="BH427" s="231">
        <f>IF(O427="sníž. přenesená",K427,0)</f>
        <v>0</v>
      </c>
      <c r="BI427" s="231">
        <f>IF(O427="nulová",K427,0)</f>
        <v>0</v>
      </c>
      <c r="BJ427" s="19" t="s">
        <v>84</v>
      </c>
      <c r="BK427" s="231">
        <f>ROUND(P427*H427,2)</f>
        <v>0</v>
      </c>
      <c r="BL427" s="19" t="s">
        <v>302</v>
      </c>
      <c r="BM427" s="230" t="s">
        <v>4825</v>
      </c>
    </row>
    <row r="428" s="2" customFormat="1">
      <c r="A428" s="40"/>
      <c r="B428" s="41"/>
      <c r="C428" s="42"/>
      <c r="D428" s="232" t="s">
        <v>220</v>
      </c>
      <c r="E428" s="42"/>
      <c r="F428" s="233" t="s">
        <v>2174</v>
      </c>
      <c r="G428" s="42"/>
      <c r="H428" s="42"/>
      <c r="I428" s="234"/>
      <c r="J428" s="234"/>
      <c r="K428" s="42"/>
      <c r="L428" s="42"/>
      <c r="M428" s="46"/>
      <c r="N428" s="235"/>
      <c r="O428" s="236"/>
      <c r="P428" s="86"/>
      <c r="Q428" s="86"/>
      <c r="R428" s="86"/>
      <c r="S428" s="86"/>
      <c r="T428" s="86"/>
      <c r="U428" s="86"/>
      <c r="V428" s="86"/>
      <c r="W428" s="86"/>
      <c r="X428" s="87"/>
      <c r="Y428" s="40"/>
      <c r="Z428" s="40"/>
      <c r="AA428" s="40"/>
      <c r="AB428" s="40"/>
      <c r="AC428" s="40"/>
      <c r="AD428" s="40"/>
      <c r="AE428" s="40"/>
      <c r="AT428" s="19" t="s">
        <v>220</v>
      </c>
      <c r="AU428" s="19" t="s">
        <v>86</v>
      </c>
    </row>
    <row r="429" s="2" customFormat="1" ht="24.15" customHeight="1">
      <c r="A429" s="40"/>
      <c r="B429" s="41"/>
      <c r="C429" s="218" t="s">
        <v>1148</v>
      </c>
      <c r="D429" s="218" t="s">
        <v>213</v>
      </c>
      <c r="E429" s="219" t="s">
        <v>2171</v>
      </c>
      <c r="F429" s="220" t="s">
        <v>2172</v>
      </c>
      <c r="G429" s="221" t="s">
        <v>249</v>
      </c>
      <c r="H429" s="222">
        <v>0.044999999999999998</v>
      </c>
      <c r="I429" s="223"/>
      <c r="J429" s="223"/>
      <c r="K429" s="224">
        <f>ROUND(P429*H429,2)</f>
        <v>0</v>
      </c>
      <c r="L429" s="220" t="s">
        <v>217</v>
      </c>
      <c r="M429" s="46"/>
      <c r="N429" s="225" t="s">
        <v>22</v>
      </c>
      <c r="O429" s="226" t="s">
        <v>46</v>
      </c>
      <c r="P429" s="227">
        <f>I429+J429</f>
        <v>0</v>
      </c>
      <c r="Q429" s="227">
        <f>ROUND(I429*H429,2)</f>
        <v>0</v>
      </c>
      <c r="R429" s="227">
        <f>ROUND(J429*H429,2)</f>
        <v>0</v>
      </c>
      <c r="S429" s="86"/>
      <c r="T429" s="228">
        <f>S429*H429</f>
        <v>0</v>
      </c>
      <c r="U429" s="228">
        <v>0</v>
      </c>
      <c r="V429" s="228">
        <f>U429*H429</f>
        <v>0</v>
      </c>
      <c r="W429" s="228">
        <v>0</v>
      </c>
      <c r="X429" s="229">
        <f>W429*H429</f>
        <v>0</v>
      </c>
      <c r="Y429" s="40"/>
      <c r="Z429" s="40"/>
      <c r="AA429" s="40"/>
      <c r="AB429" s="40"/>
      <c r="AC429" s="40"/>
      <c r="AD429" s="40"/>
      <c r="AE429" s="40"/>
      <c r="AR429" s="230" t="s">
        <v>302</v>
      </c>
      <c r="AT429" s="230" t="s">
        <v>213</v>
      </c>
      <c r="AU429" s="230" t="s">
        <v>86</v>
      </c>
      <c r="AY429" s="19" t="s">
        <v>211</v>
      </c>
      <c r="BE429" s="231">
        <f>IF(O429="základní",K429,0)</f>
        <v>0</v>
      </c>
      <c r="BF429" s="231">
        <f>IF(O429="snížená",K429,0)</f>
        <v>0</v>
      </c>
      <c r="BG429" s="231">
        <f>IF(O429="zákl. přenesená",K429,0)</f>
        <v>0</v>
      </c>
      <c r="BH429" s="231">
        <f>IF(O429="sníž. přenesená",K429,0)</f>
        <v>0</v>
      </c>
      <c r="BI429" s="231">
        <f>IF(O429="nulová",K429,0)</f>
        <v>0</v>
      </c>
      <c r="BJ429" s="19" t="s">
        <v>84</v>
      </c>
      <c r="BK429" s="231">
        <f>ROUND(P429*H429,2)</f>
        <v>0</v>
      </c>
      <c r="BL429" s="19" t="s">
        <v>302</v>
      </c>
      <c r="BM429" s="230" t="s">
        <v>4826</v>
      </c>
    </row>
    <row r="430" s="2" customFormat="1">
      <c r="A430" s="40"/>
      <c r="B430" s="41"/>
      <c r="C430" s="42"/>
      <c r="D430" s="232" t="s">
        <v>220</v>
      </c>
      <c r="E430" s="42"/>
      <c r="F430" s="233" t="s">
        <v>2174</v>
      </c>
      <c r="G430" s="42"/>
      <c r="H430" s="42"/>
      <c r="I430" s="234"/>
      <c r="J430" s="234"/>
      <c r="K430" s="42"/>
      <c r="L430" s="42"/>
      <c r="M430" s="46"/>
      <c r="N430" s="235"/>
      <c r="O430" s="236"/>
      <c r="P430" s="86"/>
      <c r="Q430" s="86"/>
      <c r="R430" s="86"/>
      <c r="S430" s="86"/>
      <c r="T430" s="86"/>
      <c r="U430" s="86"/>
      <c r="V430" s="86"/>
      <c r="W430" s="86"/>
      <c r="X430" s="87"/>
      <c r="Y430" s="40"/>
      <c r="Z430" s="40"/>
      <c r="AA430" s="40"/>
      <c r="AB430" s="40"/>
      <c r="AC430" s="40"/>
      <c r="AD430" s="40"/>
      <c r="AE430" s="40"/>
      <c r="AT430" s="19" t="s">
        <v>220</v>
      </c>
      <c r="AU430" s="19" t="s">
        <v>86</v>
      </c>
    </row>
    <row r="431" s="12" customFormat="1" ht="22.8" customHeight="1">
      <c r="A431" s="12"/>
      <c r="B431" s="201"/>
      <c r="C431" s="202"/>
      <c r="D431" s="203" t="s">
        <v>76</v>
      </c>
      <c r="E431" s="216" t="s">
        <v>567</v>
      </c>
      <c r="F431" s="216" t="s">
        <v>568</v>
      </c>
      <c r="G431" s="202"/>
      <c r="H431" s="202"/>
      <c r="I431" s="205"/>
      <c r="J431" s="205"/>
      <c r="K431" s="217">
        <f>BK431</f>
        <v>0</v>
      </c>
      <c r="L431" s="202"/>
      <c r="M431" s="207"/>
      <c r="N431" s="208"/>
      <c r="O431" s="209"/>
      <c r="P431" s="209"/>
      <c r="Q431" s="210">
        <f>SUM(Q432:Q434)</f>
        <v>0</v>
      </c>
      <c r="R431" s="210">
        <f>SUM(R432:R434)</f>
        <v>0</v>
      </c>
      <c r="S431" s="209"/>
      <c r="T431" s="211">
        <f>SUM(T432:T434)</f>
        <v>0</v>
      </c>
      <c r="U431" s="209"/>
      <c r="V431" s="211">
        <f>SUM(V432:V434)</f>
        <v>0</v>
      </c>
      <c r="W431" s="209"/>
      <c r="X431" s="212">
        <f>SUM(X432:X434)</f>
        <v>0.43244999999999995</v>
      </c>
      <c r="Y431" s="12"/>
      <c r="Z431" s="12"/>
      <c r="AA431" s="12"/>
      <c r="AB431" s="12"/>
      <c r="AC431" s="12"/>
      <c r="AD431" s="12"/>
      <c r="AE431" s="12"/>
      <c r="AR431" s="213" t="s">
        <v>86</v>
      </c>
      <c r="AT431" s="214" t="s">
        <v>76</v>
      </c>
      <c r="AU431" s="214" t="s">
        <v>84</v>
      </c>
      <c r="AY431" s="213" t="s">
        <v>211</v>
      </c>
      <c r="BK431" s="215">
        <f>SUM(BK432:BK434)</f>
        <v>0</v>
      </c>
    </row>
    <row r="432" s="2" customFormat="1" ht="24.15" customHeight="1">
      <c r="A432" s="40"/>
      <c r="B432" s="41"/>
      <c r="C432" s="218" t="s">
        <v>1153</v>
      </c>
      <c r="D432" s="218" t="s">
        <v>213</v>
      </c>
      <c r="E432" s="219" t="s">
        <v>2186</v>
      </c>
      <c r="F432" s="220" t="s">
        <v>2187</v>
      </c>
      <c r="G432" s="221" t="s">
        <v>272</v>
      </c>
      <c r="H432" s="222">
        <v>24.024999999999999</v>
      </c>
      <c r="I432" s="223"/>
      <c r="J432" s="223"/>
      <c r="K432" s="224">
        <f>ROUND(P432*H432,2)</f>
        <v>0</v>
      </c>
      <c r="L432" s="220" t="s">
        <v>217</v>
      </c>
      <c r="M432" s="46"/>
      <c r="N432" s="225" t="s">
        <v>22</v>
      </c>
      <c r="O432" s="226" t="s">
        <v>46</v>
      </c>
      <c r="P432" s="227">
        <f>I432+J432</f>
        <v>0</v>
      </c>
      <c r="Q432" s="227">
        <f>ROUND(I432*H432,2)</f>
        <v>0</v>
      </c>
      <c r="R432" s="227">
        <f>ROUND(J432*H432,2)</f>
        <v>0</v>
      </c>
      <c r="S432" s="86"/>
      <c r="T432" s="228">
        <f>S432*H432</f>
        <v>0</v>
      </c>
      <c r="U432" s="228">
        <v>0</v>
      </c>
      <c r="V432" s="228">
        <f>U432*H432</f>
        <v>0</v>
      </c>
      <c r="W432" s="228">
        <v>0.017999999999999999</v>
      </c>
      <c r="X432" s="229">
        <f>W432*H432</f>
        <v>0.43244999999999995</v>
      </c>
      <c r="Y432" s="40"/>
      <c r="Z432" s="40"/>
      <c r="AA432" s="40"/>
      <c r="AB432" s="40"/>
      <c r="AC432" s="40"/>
      <c r="AD432" s="40"/>
      <c r="AE432" s="40"/>
      <c r="AR432" s="230" t="s">
        <v>302</v>
      </c>
      <c r="AT432" s="230" t="s">
        <v>213</v>
      </c>
      <c r="AU432" s="230" t="s">
        <v>86</v>
      </c>
      <c r="AY432" s="19" t="s">
        <v>211</v>
      </c>
      <c r="BE432" s="231">
        <f>IF(O432="základní",K432,0)</f>
        <v>0</v>
      </c>
      <c r="BF432" s="231">
        <f>IF(O432="snížená",K432,0)</f>
        <v>0</v>
      </c>
      <c r="BG432" s="231">
        <f>IF(O432="zákl. přenesená",K432,0)</f>
        <v>0</v>
      </c>
      <c r="BH432" s="231">
        <f>IF(O432="sníž. přenesená",K432,0)</f>
        <v>0</v>
      </c>
      <c r="BI432" s="231">
        <f>IF(O432="nulová",K432,0)</f>
        <v>0</v>
      </c>
      <c r="BJ432" s="19" t="s">
        <v>84</v>
      </c>
      <c r="BK432" s="231">
        <f>ROUND(P432*H432,2)</f>
        <v>0</v>
      </c>
      <c r="BL432" s="19" t="s">
        <v>302</v>
      </c>
      <c r="BM432" s="230" t="s">
        <v>4827</v>
      </c>
    </row>
    <row r="433" s="2" customFormat="1">
      <c r="A433" s="40"/>
      <c r="B433" s="41"/>
      <c r="C433" s="42"/>
      <c r="D433" s="232" t="s">
        <v>220</v>
      </c>
      <c r="E433" s="42"/>
      <c r="F433" s="233" t="s">
        <v>2189</v>
      </c>
      <c r="G433" s="42"/>
      <c r="H433" s="42"/>
      <c r="I433" s="234"/>
      <c r="J433" s="234"/>
      <c r="K433" s="42"/>
      <c r="L433" s="42"/>
      <c r="M433" s="46"/>
      <c r="N433" s="235"/>
      <c r="O433" s="236"/>
      <c r="P433" s="86"/>
      <c r="Q433" s="86"/>
      <c r="R433" s="86"/>
      <c r="S433" s="86"/>
      <c r="T433" s="86"/>
      <c r="U433" s="86"/>
      <c r="V433" s="86"/>
      <c r="W433" s="86"/>
      <c r="X433" s="87"/>
      <c r="Y433" s="40"/>
      <c r="Z433" s="40"/>
      <c r="AA433" s="40"/>
      <c r="AB433" s="40"/>
      <c r="AC433" s="40"/>
      <c r="AD433" s="40"/>
      <c r="AE433" s="40"/>
      <c r="AT433" s="19" t="s">
        <v>220</v>
      </c>
      <c r="AU433" s="19" t="s">
        <v>86</v>
      </c>
    </row>
    <row r="434" s="13" customFormat="1">
      <c r="A434" s="13"/>
      <c r="B434" s="237"/>
      <c r="C434" s="238"/>
      <c r="D434" s="232" t="s">
        <v>222</v>
      </c>
      <c r="E434" s="239" t="s">
        <v>22</v>
      </c>
      <c r="F434" s="240" t="s">
        <v>4828</v>
      </c>
      <c r="G434" s="238"/>
      <c r="H434" s="241">
        <v>24.024999999999999</v>
      </c>
      <c r="I434" s="242"/>
      <c r="J434" s="242"/>
      <c r="K434" s="238"/>
      <c r="L434" s="238"/>
      <c r="M434" s="243"/>
      <c r="N434" s="244"/>
      <c r="O434" s="245"/>
      <c r="P434" s="245"/>
      <c r="Q434" s="245"/>
      <c r="R434" s="245"/>
      <c r="S434" s="245"/>
      <c r="T434" s="245"/>
      <c r="U434" s="245"/>
      <c r="V434" s="245"/>
      <c r="W434" s="245"/>
      <c r="X434" s="246"/>
      <c r="Y434" s="13"/>
      <c r="Z434" s="13"/>
      <c r="AA434" s="13"/>
      <c r="AB434" s="13"/>
      <c r="AC434" s="13"/>
      <c r="AD434" s="13"/>
      <c r="AE434" s="13"/>
      <c r="AT434" s="247" t="s">
        <v>222</v>
      </c>
      <c r="AU434" s="247" t="s">
        <v>86</v>
      </c>
      <c r="AV434" s="13" t="s">
        <v>86</v>
      </c>
      <c r="AW434" s="13" t="s">
        <v>5</v>
      </c>
      <c r="AX434" s="13" t="s">
        <v>84</v>
      </c>
      <c r="AY434" s="247" t="s">
        <v>211</v>
      </c>
    </row>
    <row r="435" s="12" customFormat="1" ht="22.8" customHeight="1">
      <c r="A435" s="12"/>
      <c r="B435" s="201"/>
      <c r="C435" s="202"/>
      <c r="D435" s="203" t="s">
        <v>76</v>
      </c>
      <c r="E435" s="216" t="s">
        <v>1368</v>
      </c>
      <c r="F435" s="216" t="s">
        <v>1369</v>
      </c>
      <c r="G435" s="202"/>
      <c r="H435" s="202"/>
      <c r="I435" s="205"/>
      <c r="J435" s="205"/>
      <c r="K435" s="217">
        <f>BK435</f>
        <v>0</v>
      </c>
      <c r="L435" s="202"/>
      <c r="M435" s="207"/>
      <c r="N435" s="208"/>
      <c r="O435" s="209"/>
      <c r="P435" s="209"/>
      <c r="Q435" s="210">
        <f>SUM(Q436:Q461)</f>
        <v>0</v>
      </c>
      <c r="R435" s="210">
        <f>SUM(R436:R461)</f>
        <v>0</v>
      </c>
      <c r="S435" s="209"/>
      <c r="T435" s="211">
        <f>SUM(T436:T461)</f>
        <v>0</v>
      </c>
      <c r="U435" s="209"/>
      <c r="V435" s="211">
        <f>SUM(V436:V461)</f>
        <v>1.07529936</v>
      </c>
      <c r="W435" s="209"/>
      <c r="X435" s="212">
        <f>SUM(X436:X461)</f>
        <v>2.6531229999999999</v>
      </c>
      <c r="Y435" s="12"/>
      <c r="Z435" s="12"/>
      <c r="AA435" s="12"/>
      <c r="AB435" s="12"/>
      <c r="AC435" s="12"/>
      <c r="AD435" s="12"/>
      <c r="AE435" s="12"/>
      <c r="AR435" s="213" t="s">
        <v>86</v>
      </c>
      <c r="AT435" s="214" t="s">
        <v>76</v>
      </c>
      <c r="AU435" s="214" t="s">
        <v>84</v>
      </c>
      <c r="AY435" s="213" t="s">
        <v>211</v>
      </c>
      <c r="BK435" s="215">
        <f>SUM(BK436:BK461)</f>
        <v>0</v>
      </c>
    </row>
    <row r="436" s="2" customFormat="1" ht="24.15" customHeight="1">
      <c r="A436" s="40"/>
      <c r="B436" s="41"/>
      <c r="C436" s="218" t="s">
        <v>1159</v>
      </c>
      <c r="D436" s="218" t="s">
        <v>213</v>
      </c>
      <c r="E436" s="219" t="s">
        <v>1371</v>
      </c>
      <c r="F436" s="220" t="s">
        <v>1372</v>
      </c>
      <c r="G436" s="221" t="s">
        <v>272</v>
      </c>
      <c r="H436" s="222">
        <v>32.100000000000001</v>
      </c>
      <c r="I436" s="223"/>
      <c r="J436" s="223"/>
      <c r="K436" s="224">
        <f>ROUND(P436*H436,2)</f>
        <v>0</v>
      </c>
      <c r="L436" s="220" t="s">
        <v>217</v>
      </c>
      <c r="M436" s="46"/>
      <c r="N436" s="225" t="s">
        <v>22</v>
      </c>
      <c r="O436" s="226" t="s">
        <v>46</v>
      </c>
      <c r="P436" s="227">
        <f>I436+J436</f>
        <v>0</v>
      </c>
      <c r="Q436" s="227">
        <f>ROUND(I436*H436,2)</f>
        <v>0</v>
      </c>
      <c r="R436" s="227">
        <f>ROUND(J436*H436,2)</f>
        <v>0</v>
      </c>
      <c r="S436" s="86"/>
      <c r="T436" s="228">
        <f>S436*H436</f>
        <v>0</v>
      </c>
      <c r="U436" s="228">
        <v>0.00029999999999999997</v>
      </c>
      <c r="V436" s="228">
        <f>U436*H436</f>
        <v>0.0096299999999999997</v>
      </c>
      <c r="W436" s="228">
        <v>0</v>
      </c>
      <c r="X436" s="229">
        <f>W436*H436</f>
        <v>0</v>
      </c>
      <c r="Y436" s="40"/>
      <c r="Z436" s="40"/>
      <c r="AA436" s="40"/>
      <c r="AB436" s="40"/>
      <c r="AC436" s="40"/>
      <c r="AD436" s="40"/>
      <c r="AE436" s="40"/>
      <c r="AR436" s="230" t="s">
        <v>302</v>
      </c>
      <c r="AT436" s="230" t="s">
        <v>213</v>
      </c>
      <c r="AU436" s="230" t="s">
        <v>86</v>
      </c>
      <c r="AY436" s="19" t="s">
        <v>211</v>
      </c>
      <c r="BE436" s="231">
        <f>IF(O436="základní",K436,0)</f>
        <v>0</v>
      </c>
      <c r="BF436" s="231">
        <f>IF(O436="snížená",K436,0)</f>
        <v>0</v>
      </c>
      <c r="BG436" s="231">
        <f>IF(O436="zákl. přenesená",K436,0)</f>
        <v>0</v>
      </c>
      <c r="BH436" s="231">
        <f>IF(O436="sníž. přenesená",K436,0)</f>
        <v>0</v>
      </c>
      <c r="BI436" s="231">
        <f>IF(O436="nulová",K436,0)</f>
        <v>0</v>
      </c>
      <c r="BJ436" s="19" t="s">
        <v>84</v>
      </c>
      <c r="BK436" s="231">
        <f>ROUND(P436*H436,2)</f>
        <v>0</v>
      </c>
      <c r="BL436" s="19" t="s">
        <v>302</v>
      </c>
      <c r="BM436" s="230" t="s">
        <v>4829</v>
      </c>
    </row>
    <row r="437" s="2" customFormat="1">
      <c r="A437" s="40"/>
      <c r="B437" s="41"/>
      <c r="C437" s="42"/>
      <c r="D437" s="232" t="s">
        <v>220</v>
      </c>
      <c r="E437" s="42"/>
      <c r="F437" s="233" t="s">
        <v>1374</v>
      </c>
      <c r="G437" s="42"/>
      <c r="H437" s="42"/>
      <c r="I437" s="234"/>
      <c r="J437" s="234"/>
      <c r="K437" s="42"/>
      <c r="L437" s="42"/>
      <c r="M437" s="46"/>
      <c r="N437" s="235"/>
      <c r="O437" s="236"/>
      <c r="P437" s="86"/>
      <c r="Q437" s="86"/>
      <c r="R437" s="86"/>
      <c r="S437" s="86"/>
      <c r="T437" s="86"/>
      <c r="U437" s="86"/>
      <c r="V437" s="86"/>
      <c r="W437" s="86"/>
      <c r="X437" s="87"/>
      <c r="Y437" s="40"/>
      <c r="Z437" s="40"/>
      <c r="AA437" s="40"/>
      <c r="AB437" s="40"/>
      <c r="AC437" s="40"/>
      <c r="AD437" s="40"/>
      <c r="AE437" s="40"/>
      <c r="AT437" s="19" t="s">
        <v>220</v>
      </c>
      <c r="AU437" s="19" t="s">
        <v>86</v>
      </c>
    </row>
    <row r="438" s="13" customFormat="1">
      <c r="A438" s="13"/>
      <c r="B438" s="237"/>
      <c r="C438" s="238"/>
      <c r="D438" s="232" t="s">
        <v>222</v>
      </c>
      <c r="E438" s="239" t="s">
        <v>22</v>
      </c>
      <c r="F438" s="240" t="s">
        <v>4672</v>
      </c>
      <c r="G438" s="238"/>
      <c r="H438" s="241">
        <v>32.100000000000001</v>
      </c>
      <c r="I438" s="242"/>
      <c r="J438" s="242"/>
      <c r="K438" s="238"/>
      <c r="L438" s="238"/>
      <c r="M438" s="243"/>
      <c r="N438" s="244"/>
      <c r="O438" s="245"/>
      <c r="P438" s="245"/>
      <c r="Q438" s="245"/>
      <c r="R438" s="245"/>
      <c r="S438" s="245"/>
      <c r="T438" s="245"/>
      <c r="U438" s="245"/>
      <c r="V438" s="245"/>
      <c r="W438" s="245"/>
      <c r="X438" s="246"/>
      <c r="Y438" s="13"/>
      <c r="Z438" s="13"/>
      <c r="AA438" s="13"/>
      <c r="AB438" s="13"/>
      <c r="AC438" s="13"/>
      <c r="AD438" s="13"/>
      <c r="AE438" s="13"/>
      <c r="AT438" s="247" t="s">
        <v>222</v>
      </c>
      <c r="AU438" s="247" t="s">
        <v>86</v>
      </c>
      <c r="AV438" s="13" t="s">
        <v>86</v>
      </c>
      <c r="AW438" s="13" t="s">
        <v>5</v>
      </c>
      <c r="AX438" s="13" t="s">
        <v>84</v>
      </c>
      <c r="AY438" s="247" t="s">
        <v>211</v>
      </c>
    </row>
    <row r="439" s="2" customFormat="1" ht="24.15" customHeight="1">
      <c r="A439" s="40"/>
      <c r="B439" s="41"/>
      <c r="C439" s="218" t="s">
        <v>1162</v>
      </c>
      <c r="D439" s="218" t="s">
        <v>213</v>
      </c>
      <c r="E439" s="219" t="s">
        <v>2215</v>
      </c>
      <c r="F439" s="220" t="s">
        <v>2216</v>
      </c>
      <c r="G439" s="221" t="s">
        <v>272</v>
      </c>
      <c r="H439" s="222">
        <v>32.100000000000001</v>
      </c>
      <c r="I439" s="223"/>
      <c r="J439" s="223"/>
      <c r="K439" s="224">
        <f>ROUND(P439*H439,2)</f>
        <v>0</v>
      </c>
      <c r="L439" s="220" t="s">
        <v>217</v>
      </c>
      <c r="M439" s="46"/>
      <c r="N439" s="225" t="s">
        <v>22</v>
      </c>
      <c r="O439" s="226" t="s">
        <v>46</v>
      </c>
      <c r="P439" s="227">
        <f>I439+J439</f>
        <v>0</v>
      </c>
      <c r="Q439" s="227">
        <f>ROUND(I439*H439,2)</f>
        <v>0</v>
      </c>
      <c r="R439" s="227">
        <f>ROUND(J439*H439,2)</f>
        <v>0</v>
      </c>
      <c r="S439" s="86"/>
      <c r="T439" s="228">
        <f>S439*H439</f>
        <v>0</v>
      </c>
      <c r="U439" s="228">
        <v>0.0045450000000000004</v>
      </c>
      <c r="V439" s="228">
        <f>U439*H439</f>
        <v>0.14589450000000001</v>
      </c>
      <c r="W439" s="228">
        <v>0</v>
      </c>
      <c r="X439" s="229">
        <f>W439*H439</f>
        <v>0</v>
      </c>
      <c r="Y439" s="40"/>
      <c r="Z439" s="40"/>
      <c r="AA439" s="40"/>
      <c r="AB439" s="40"/>
      <c r="AC439" s="40"/>
      <c r="AD439" s="40"/>
      <c r="AE439" s="40"/>
      <c r="AR439" s="230" t="s">
        <v>302</v>
      </c>
      <c r="AT439" s="230" t="s">
        <v>213</v>
      </c>
      <c r="AU439" s="230" t="s">
        <v>86</v>
      </c>
      <c r="AY439" s="19" t="s">
        <v>211</v>
      </c>
      <c r="BE439" s="231">
        <f>IF(O439="základní",K439,0)</f>
        <v>0</v>
      </c>
      <c r="BF439" s="231">
        <f>IF(O439="snížená",K439,0)</f>
        <v>0</v>
      </c>
      <c r="BG439" s="231">
        <f>IF(O439="zákl. přenesená",K439,0)</f>
        <v>0</v>
      </c>
      <c r="BH439" s="231">
        <f>IF(O439="sníž. přenesená",K439,0)</f>
        <v>0</v>
      </c>
      <c r="BI439" s="231">
        <f>IF(O439="nulová",K439,0)</f>
        <v>0</v>
      </c>
      <c r="BJ439" s="19" t="s">
        <v>84</v>
      </c>
      <c r="BK439" s="231">
        <f>ROUND(P439*H439,2)</f>
        <v>0</v>
      </c>
      <c r="BL439" s="19" t="s">
        <v>302</v>
      </c>
      <c r="BM439" s="230" t="s">
        <v>4830</v>
      </c>
    </row>
    <row r="440" s="2" customFormat="1">
      <c r="A440" s="40"/>
      <c r="B440" s="41"/>
      <c r="C440" s="42"/>
      <c r="D440" s="232" t="s">
        <v>220</v>
      </c>
      <c r="E440" s="42"/>
      <c r="F440" s="233" t="s">
        <v>2218</v>
      </c>
      <c r="G440" s="42"/>
      <c r="H440" s="42"/>
      <c r="I440" s="234"/>
      <c r="J440" s="234"/>
      <c r="K440" s="42"/>
      <c r="L440" s="42"/>
      <c r="M440" s="46"/>
      <c r="N440" s="235"/>
      <c r="O440" s="236"/>
      <c r="P440" s="86"/>
      <c r="Q440" s="86"/>
      <c r="R440" s="86"/>
      <c r="S440" s="86"/>
      <c r="T440" s="86"/>
      <c r="U440" s="86"/>
      <c r="V440" s="86"/>
      <c r="W440" s="86"/>
      <c r="X440" s="87"/>
      <c r="Y440" s="40"/>
      <c r="Z440" s="40"/>
      <c r="AA440" s="40"/>
      <c r="AB440" s="40"/>
      <c r="AC440" s="40"/>
      <c r="AD440" s="40"/>
      <c r="AE440" s="40"/>
      <c r="AT440" s="19" t="s">
        <v>220</v>
      </c>
      <c r="AU440" s="19" t="s">
        <v>86</v>
      </c>
    </row>
    <row r="441" s="2" customFormat="1" ht="24.15" customHeight="1">
      <c r="A441" s="40"/>
      <c r="B441" s="41"/>
      <c r="C441" s="218" t="s">
        <v>1164</v>
      </c>
      <c r="D441" s="218" t="s">
        <v>213</v>
      </c>
      <c r="E441" s="219" t="s">
        <v>1388</v>
      </c>
      <c r="F441" s="220" t="s">
        <v>1389</v>
      </c>
      <c r="G441" s="221" t="s">
        <v>345</v>
      </c>
      <c r="H441" s="222">
        <v>2.3700000000000001</v>
      </c>
      <c r="I441" s="223"/>
      <c r="J441" s="223"/>
      <c r="K441" s="224">
        <f>ROUND(P441*H441,2)</f>
        <v>0</v>
      </c>
      <c r="L441" s="220" t="s">
        <v>217</v>
      </c>
      <c r="M441" s="46"/>
      <c r="N441" s="225" t="s">
        <v>22</v>
      </c>
      <c r="O441" s="226" t="s">
        <v>46</v>
      </c>
      <c r="P441" s="227">
        <f>I441+J441</f>
        <v>0</v>
      </c>
      <c r="Q441" s="227">
        <f>ROUND(I441*H441,2)</f>
        <v>0</v>
      </c>
      <c r="R441" s="227">
        <f>ROUND(J441*H441,2)</f>
        <v>0</v>
      </c>
      <c r="S441" s="86"/>
      <c r="T441" s="228">
        <f>S441*H441</f>
        <v>0</v>
      </c>
      <c r="U441" s="228">
        <v>0.000428</v>
      </c>
      <c r="V441" s="228">
        <f>U441*H441</f>
        <v>0.00101436</v>
      </c>
      <c r="W441" s="228">
        <v>0</v>
      </c>
      <c r="X441" s="229">
        <f>W441*H441</f>
        <v>0</v>
      </c>
      <c r="Y441" s="40"/>
      <c r="Z441" s="40"/>
      <c r="AA441" s="40"/>
      <c r="AB441" s="40"/>
      <c r="AC441" s="40"/>
      <c r="AD441" s="40"/>
      <c r="AE441" s="40"/>
      <c r="AR441" s="230" t="s">
        <v>302</v>
      </c>
      <c r="AT441" s="230" t="s">
        <v>213</v>
      </c>
      <c r="AU441" s="230" t="s">
        <v>86</v>
      </c>
      <c r="AY441" s="19" t="s">
        <v>211</v>
      </c>
      <c r="BE441" s="231">
        <f>IF(O441="základní",K441,0)</f>
        <v>0</v>
      </c>
      <c r="BF441" s="231">
        <f>IF(O441="snížená",K441,0)</f>
        <v>0</v>
      </c>
      <c r="BG441" s="231">
        <f>IF(O441="zákl. přenesená",K441,0)</f>
        <v>0</v>
      </c>
      <c r="BH441" s="231">
        <f>IF(O441="sníž. přenesená",K441,0)</f>
        <v>0</v>
      </c>
      <c r="BI441" s="231">
        <f>IF(O441="nulová",K441,0)</f>
        <v>0</v>
      </c>
      <c r="BJ441" s="19" t="s">
        <v>84</v>
      </c>
      <c r="BK441" s="231">
        <f>ROUND(P441*H441,2)</f>
        <v>0</v>
      </c>
      <c r="BL441" s="19" t="s">
        <v>302</v>
      </c>
      <c r="BM441" s="230" t="s">
        <v>4831</v>
      </c>
    </row>
    <row r="442" s="2" customFormat="1">
      <c r="A442" s="40"/>
      <c r="B442" s="41"/>
      <c r="C442" s="42"/>
      <c r="D442" s="232" t="s">
        <v>220</v>
      </c>
      <c r="E442" s="42"/>
      <c r="F442" s="233" t="s">
        <v>1391</v>
      </c>
      <c r="G442" s="42"/>
      <c r="H442" s="42"/>
      <c r="I442" s="234"/>
      <c r="J442" s="234"/>
      <c r="K442" s="42"/>
      <c r="L442" s="42"/>
      <c r="M442" s="46"/>
      <c r="N442" s="235"/>
      <c r="O442" s="236"/>
      <c r="P442" s="86"/>
      <c r="Q442" s="86"/>
      <c r="R442" s="86"/>
      <c r="S442" s="86"/>
      <c r="T442" s="86"/>
      <c r="U442" s="86"/>
      <c r="V442" s="86"/>
      <c r="W442" s="86"/>
      <c r="X442" s="87"/>
      <c r="Y442" s="40"/>
      <c r="Z442" s="40"/>
      <c r="AA442" s="40"/>
      <c r="AB442" s="40"/>
      <c r="AC442" s="40"/>
      <c r="AD442" s="40"/>
      <c r="AE442" s="40"/>
      <c r="AT442" s="19" t="s">
        <v>220</v>
      </c>
      <c r="AU442" s="19" t="s">
        <v>86</v>
      </c>
    </row>
    <row r="443" s="13" customFormat="1">
      <c r="A443" s="13"/>
      <c r="B443" s="237"/>
      <c r="C443" s="238"/>
      <c r="D443" s="232" t="s">
        <v>222</v>
      </c>
      <c r="E443" s="239" t="s">
        <v>22</v>
      </c>
      <c r="F443" s="240" t="s">
        <v>4832</v>
      </c>
      <c r="G443" s="238"/>
      <c r="H443" s="241">
        <v>2.3700000000000001</v>
      </c>
      <c r="I443" s="242"/>
      <c r="J443" s="242"/>
      <c r="K443" s="238"/>
      <c r="L443" s="238"/>
      <c r="M443" s="243"/>
      <c r="N443" s="244"/>
      <c r="O443" s="245"/>
      <c r="P443" s="245"/>
      <c r="Q443" s="245"/>
      <c r="R443" s="245"/>
      <c r="S443" s="245"/>
      <c r="T443" s="245"/>
      <c r="U443" s="245"/>
      <c r="V443" s="245"/>
      <c r="W443" s="245"/>
      <c r="X443" s="246"/>
      <c r="Y443" s="13"/>
      <c r="Z443" s="13"/>
      <c r="AA443" s="13"/>
      <c r="AB443" s="13"/>
      <c r="AC443" s="13"/>
      <c r="AD443" s="13"/>
      <c r="AE443" s="13"/>
      <c r="AT443" s="247" t="s">
        <v>222</v>
      </c>
      <c r="AU443" s="247" t="s">
        <v>86</v>
      </c>
      <c r="AV443" s="13" t="s">
        <v>86</v>
      </c>
      <c r="AW443" s="13" t="s">
        <v>5</v>
      </c>
      <c r="AX443" s="13" t="s">
        <v>84</v>
      </c>
      <c r="AY443" s="247" t="s">
        <v>211</v>
      </c>
    </row>
    <row r="444" s="2" customFormat="1" ht="24.15" customHeight="1">
      <c r="A444" s="40"/>
      <c r="B444" s="41"/>
      <c r="C444" s="259" t="s">
        <v>1167</v>
      </c>
      <c r="D444" s="259" t="s">
        <v>452</v>
      </c>
      <c r="E444" s="260" t="s">
        <v>1393</v>
      </c>
      <c r="F444" s="261" t="s">
        <v>1394</v>
      </c>
      <c r="G444" s="262" t="s">
        <v>497</v>
      </c>
      <c r="H444" s="263">
        <v>8.6899999999999995</v>
      </c>
      <c r="I444" s="264"/>
      <c r="J444" s="265"/>
      <c r="K444" s="266">
        <f>ROUND(P444*H444,2)</f>
        <v>0</v>
      </c>
      <c r="L444" s="261" t="s">
        <v>217</v>
      </c>
      <c r="M444" s="267"/>
      <c r="N444" s="268" t="s">
        <v>22</v>
      </c>
      <c r="O444" s="226" t="s">
        <v>46</v>
      </c>
      <c r="P444" s="227">
        <f>I444+J444</f>
        <v>0</v>
      </c>
      <c r="Q444" s="227">
        <f>ROUND(I444*H444,2)</f>
        <v>0</v>
      </c>
      <c r="R444" s="227">
        <f>ROUND(J444*H444,2)</f>
        <v>0</v>
      </c>
      <c r="S444" s="86"/>
      <c r="T444" s="228">
        <f>S444*H444</f>
        <v>0</v>
      </c>
      <c r="U444" s="228">
        <v>0.00044999999999999999</v>
      </c>
      <c r="V444" s="228">
        <f>U444*H444</f>
        <v>0.0039104999999999999</v>
      </c>
      <c r="W444" s="228">
        <v>0</v>
      </c>
      <c r="X444" s="229">
        <f>W444*H444</f>
        <v>0</v>
      </c>
      <c r="Y444" s="40"/>
      <c r="Z444" s="40"/>
      <c r="AA444" s="40"/>
      <c r="AB444" s="40"/>
      <c r="AC444" s="40"/>
      <c r="AD444" s="40"/>
      <c r="AE444" s="40"/>
      <c r="AR444" s="230" t="s">
        <v>402</v>
      </c>
      <c r="AT444" s="230" t="s">
        <v>452</v>
      </c>
      <c r="AU444" s="230" t="s">
        <v>86</v>
      </c>
      <c r="AY444" s="19" t="s">
        <v>211</v>
      </c>
      <c r="BE444" s="231">
        <f>IF(O444="základní",K444,0)</f>
        <v>0</v>
      </c>
      <c r="BF444" s="231">
        <f>IF(O444="snížená",K444,0)</f>
        <v>0</v>
      </c>
      <c r="BG444" s="231">
        <f>IF(O444="zákl. přenesená",K444,0)</f>
        <v>0</v>
      </c>
      <c r="BH444" s="231">
        <f>IF(O444="sníž. přenesená",K444,0)</f>
        <v>0</v>
      </c>
      <c r="BI444" s="231">
        <f>IF(O444="nulová",K444,0)</f>
        <v>0</v>
      </c>
      <c r="BJ444" s="19" t="s">
        <v>84</v>
      </c>
      <c r="BK444" s="231">
        <f>ROUND(P444*H444,2)</f>
        <v>0</v>
      </c>
      <c r="BL444" s="19" t="s">
        <v>302</v>
      </c>
      <c r="BM444" s="230" t="s">
        <v>4833</v>
      </c>
    </row>
    <row r="445" s="2" customFormat="1">
      <c r="A445" s="40"/>
      <c r="B445" s="41"/>
      <c r="C445" s="42"/>
      <c r="D445" s="232" t="s">
        <v>220</v>
      </c>
      <c r="E445" s="42"/>
      <c r="F445" s="233" t="s">
        <v>1394</v>
      </c>
      <c r="G445" s="42"/>
      <c r="H445" s="42"/>
      <c r="I445" s="234"/>
      <c r="J445" s="234"/>
      <c r="K445" s="42"/>
      <c r="L445" s="42"/>
      <c r="M445" s="46"/>
      <c r="N445" s="235"/>
      <c r="O445" s="236"/>
      <c r="P445" s="86"/>
      <c r="Q445" s="86"/>
      <c r="R445" s="86"/>
      <c r="S445" s="86"/>
      <c r="T445" s="86"/>
      <c r="U445" s="86"/>
      <c r="V445" s="86"/>
      <c r="W445" s="86"/>
      <c r="X445" s="87"/>
      <c r="Y445" s="40"/>
      <c r="Z445" s="40"/>
      <c r="AA445" s="40"/>
      <c r="AB445" s="40"/>
      <c r="AC445" s="40"/>
      <c r="AD445" s="40"/>
      <c r="AE445" s="40"/>
      <c r="AT445" s="19" t="s">
        <v>220</v>
      </c>
      <c r="AU445" s="19" t="s">
        <v>86</v>
      </c>
    </row>
    <row r="446" s="13" customFormat="1">
      <c r="A446" s="13"/>
      <c r="B446" s="237"/>
      <c r="C446" s="238"/>
      <c r="D446" s="232" t="s">
        <v>222</v>
      </c>
      <c r="E446" s="239" t="s">
        <v>22</v>
      </c>
      <c r="F446" s="240" t="s">
        <v>4834</v>
      </c>
      <c r="G446" s="238"/>
      <c r="H446" s="241">
        <v>7.9000000000000004</v>
      </c>
      <c r="I446" s="242"/>
      <c r="J446" s="242"/>
      <c r="K446" s="238"/>
      <c r="L446" s="238"/>
      <c r="M446" s="243"/>
      <c r="N446" s="244"/>
      <c r="O446" s="245"/>
      <c r="P446" s="245"/>
      <c r="Q446" s="245"/>
      <c r="R446" s="245"/>
      <c r="S446" s="245"/>
      <c r="T446" s="245"/>
      <c r="U446" s="245"/>
      <c r="V446" s="245"/>
      <c r="W446" s="245"/>
      <c r="X446" s="246"/>
      <c r="Y446" s="13"/>
      <c r="Z446" s="13"/>
      <c r="AA446" s="13"/>
      <c r="AB446" s="13"/>
      <c r="AC446" s="13"/>
      <c r="AD446" s="13"/>
      <c r="AE446" s="13"/>
      <c r="AT446" s="247" t="s">
        <v>222</v>
      </c>
      <c r="AU446" s="247" t="s">
        <v>86</v>
      </c>
      <c r="AV446" s="13" t="s">
        <v>86</v>
      </c>
      <c r="AW446" s="13" t="s">
        <v>5</v>
      </c>
      <c r="AX446" s="13" t="s">
        <v>77</v>
      </c>
      <c r="AY446" s="247" t="s">
        <v>211</v>
      </c>
    </row>
    <row r="447" s="13" customFormat="1">
      <c r="A447" s="13"/>
      <c r="B447" s="237"/>
      <c r="C447" s="238"/>
      <c r="D447" s="232" t="s">
        <v>222</v>
      </c>
      <c r="E447" s="239" t="s">
        <v>22</v>
      </c>
      <c r="F447" s="240" t="s">
        <v>4835</v>
      </c>
      <c r="G447" s="238"/>
      <c r="H447" s="241">
        <v>8.6899999999999995</v>
      </c>
      <c r="I447" s="242"/>
      <c r="J447" s="242"/>
      <c r="K447" s="238"/>
      <c r="L447" s="238"/>
      <c r="M447" s="243"/>
      <c r="N447" s="244"/>
      <c r="O447" s="245"/>
      <c r="P447" s="245"/>
      <c r="Q447" s="245"/>
      <c r="R447" s="245"/>
      <c r="S447" s="245"/>
      <c r="T447" s="245"/>
      <c r="U447" s="245"/>
      <c r="V447" s="245"/>
      <c r="W447" s="245"/>
      <c r="X447" s="246"/>
      <c r="Y447" s="13"/>
      <c r="Z447" s="13"/>
      <c r="AA447" s="13"/>
      <c r="AB447" s="13"/>
      <c r="AC447" s="13"/>
      <c r="AD447" s="13"/>
      <c r="AE447" s="13"/>
      <c r="AT447" s="247" t="s">
        <v>222</v>
      </c>
      <c r="AU447" s="247" t="s">
        <v>86</v>
      </c>
      <c r="AV447" s="13" t="s">
        <v>86</v>
      </c>
      <c r="AW447" s="13" t="s">
        <v>5</v>
      </c>
      <c r="AX447" s="13" t="s">
        <v>84</v>
      </c>
      <c r="AY447" s="247" t="s">
        <v>211</v>
      </c>
    </row>
    <row r="448" s="2" customFormat="1" ht="24.15" customHeight="1">
      <c r="A448" s="40"/>
      <c r="B448" s="41"/>
      <c r="C448" s="218" t="s">
        <v>1173</v>
      </c>
      <c r="D448" s="218" t="s">
        <v>213</v>
      </c>
      <c r="E448" s="219" t="s">
        <v>2251</v>
      </c>
      <c r="F448" s="220" t="s">
        <v>2252</v>
      </c>
      <c r="G448" s="221" t="s">
        <v>272</v>
      </c>
      <c r="H448" s="222">
        <v>31.899999999999999</v>
      </c>
      <c r="I448" s="223"/>
      <c r="J448" s="223"/>
      <c r="K448" s="224">
        <f>ROUND(P448*H448,2)</f>
        <v>0</v>
      </c>
      <c r="L448" s="220" t="s">
        <v>217</v>
      </c>
      <c r="M448" s="46"/>
      <c r="N448" s="225" t="s">
        <v>22</v>
      </c>
      <c r="O448" s="226" t="s">
        <v>46</v>
      </c>
      <c r="P448" s="227">
        <f>I448+J448</f>
        <v>0</v>
      </c>
      <c r="Q448" s="227">
        <f>ROUND(I448*H448,2)</f>
        <v>0</v>
      </c>
      <c r="R448" s="227">
        <f>ROUND(J448*H448,2)</f>
        <v>0</v>
      </c>
      <c r="S448" s="86"/>
      <c r="T448" s="228">
        <f>S448*H448</f>
        <v>0</v>
      </c>
      <c r="U448" s="228">
        <v>0</v>
      </c>
      <c r="V448" s="228">
        <f>U448*H448</f>
        <v>0</v>
      </c>
      <c r="W448" s="228">
        <v>0.083169999999999994</v>
      </c>
      <c r="X448" s="229">
        <f>W448*H448</f>
        <v>2.6531229999999999</v>
      </c>
      <c r="Y448" s="40"/>
      <c r="Z448" s="40"/>
      <c r="AA448" s="40"/>
      <c r="AB448" s="40"/>
      <c r="AC448" s="40"/>
      <c r="AD448" s="40"/>
      <c r="AE448" s="40"/>
      <c r="AR448" s="230" t="s">
        <v>302</v>
      </c>
      <c r="AT448" s="230" t="s">
        <v>213</v>
      </c>
      <c r="AU448" s="230" t="s">
        <v>86</v>
      </c>
      <c r="AY448" s="19" t="s">
        <v>211</v>
      </c>
      <c r="BE448" s="231">
        <f>IF(O448="základní",K448,0)</f>
        <v>0</v>
      </c>
      <c r="BF448" s="231">
        <f>IF(O448="snížená",K448,0)</f>
        <v>0</v>
      </c>
      <c r="BG448" s="231">
        <f>IF(O448="zákl. přenesená",K448,0)</f>
        <v>0</v>
      </c>
      <c r="BH448" s="231">
        <f>IF(O448="sníž. přenesená",K448,0)</f>
        <v>0</v>
      </c>
      <c r="BI448" s="231">
        <f>IF(O448="nulová",K448,0)</f>
        <v>0</v>
      </c>
      <c r="BJ448" s="19" t="s">
        <v>84</v>
      </c>
      <c r="BK448" s="231">
        <f>ROUND(P448*H448,2)</f>
        <v>0</v>
      </c>
      <c r="BL448" s="19" t="s">
        <v>302</v>
      </c>
      <c r="BM448" s="230" t="s">
        <v>4836</v>
      </c>
    </row>
    <row r="449" s="2" customFormat="1">
      <c r="A449" s="40"/>
      <c r="B449" s="41"/>
      <c r="C449" s="42"/>
      <c r="D449" s="232" t="s">
        <v>220</v>
      </c>
      <c r="E449" s="42"/>
      <c r="F449" s="233" t="s">
        <v>2252</v>
      </c>
      <c r="G449" s="42"/>
      <c r="H449" s="42"/>
      <c r="I449" s="234"/>
      <c r="J449" s="234"/>
      <c r="K449" s="42"/>
      <c r="L449" s="42"/>
      <c r="M449" s="46"/>
      <c r="N449" s="235"/>
      <c r="O449" s="236"/>
      <c r="P449" s="86"/>
      <c r="Q449" s="86"/>
      <c r="R449" s="86"/>
      <c r="S449" s="86"/>
      <c r="T449" s="86"/>
      <c r="U449" s="86"/>
      <c r="V449" s="86"/>
      <c r="W449" s="86"/>
      <c r="X449" s="87"/>
      <c r="Y449" s="40"/>
      <c r="Z449" s="40"/>
      <c r="AA449" s="40"/>
      <c r="AB449" s="40"/>
      <c r="AC449" s="40"/>
      <c r="AD449" s="40"/>
      <c r="AE449" s="40"/>
      <c r="AT449" s="19" t="s">
        <v>220</v>
      </c>
      <c r="AU449" s="19" t="s">
        <v>86</v>
      </c>
    </row>
    <row r="450" s="13" customFormat="1">
      <c r="A450" s="13"/>
      <c r="B450" s="237"/>
      <c r="C450" s="238"/>
      <c r="D450" s="232" t="s">
        <v>222</v>
      </c>
      <c r="E450" s="239" t="s">
        <v>22</v>
      </c>
      <c r="F450" s="240" t="s">
        <v>4744</v>
      </c>
      <c r="G450" s="238"/>
      <c r="H450" s="241">
        <v>31.899999999999999</v>
      </c>
      <c r="I450" s="242"/>
      <c r="J450" s="242"/>
      <c r="K450" s="238"/>
      <c r="L450" s="238"/>
      <c r="M450" s="243"/>
      <c r="N450" s="244"/>
      <c r="O450" s="245"/>
      <c r="P450" s="245"/>
      <c r="Q450" s="245"/>
      <c r="R450" s="245"/>
      <c r="S450" s="245"/>
      <c r="T450" s="245"/>
      <c r="U450" s="245"/>
      <c r="V450" s="245"/>
      <c r="W450" s="245"/>
      <c r="X450" s="246"/>
      <c r="Y450" s="13"/>
      <c r="Z450" s="13"/>
      <c r="AA450" s="13"/>
      <c r="AB450" s="13"/>
      <c r="AC450" s="13"/>
      <c r="AD450" s="13"/>
      <c r="AE450" s="13"/>
      <c r="AT450" s="247" t="s">
        <v>222</v>
      </c>
      <c r="AU450" s="247" t="s">
        <v>86</v>
      </c>
      <c r="AV450" s="13" t="s">
        <v>86</v>
      </c>
      <c r="AW450" s="13" t="s">
        <v>5</v>
      </c>
      <c r="AX450" s="13" t="s">
        <v>84</v>
      </c>
      <c r="AY450" s="247" t="s">
        <v>211</v>
      </c>
    </row>
    <row r="451" s="2" customFormat="1" ht="24.15" customHeight="1">
      <c r="A451" s="40"/>
      <c r="B451" s="41"/>
      <c r="C451" s="218" t="s">
        <v>1176</v>
      </c>
      <c r="D451" s="218" t="s">
        <v>213</v>
      </c>
      <c r="E451" s="219" t="s">
        <v>1399</v>
      </c>
      <c r="F451" s="220" t="s">
        <v>1400</v>
      </c>
      <c r="G451" s="221" t="s">
        <v>272</v>
      </c>
      <c r="H451" s="222">
        <v>32.100000000000001</v>
      </c>
      <c r="I451" s="223"/>
      <c r="J451" s="223"/>
      <c r="K451" s="224">
        <f>ROUND(P451*H451,2)</f>
        <v>0</v>
      </c>
      <c r="L451" s="220" t="s">
        <v>217</v>
      </c>
      <c r="M451" s="46"/>
      <c r="N451" s="225" t="s">
        <v>22</v>
      </c>
      <c r="O451" s="226" t="s">
        <v>46</v>
      </c>
      <c r="P451" s="227">
        <f>I451+J451</f>
        <v>0</v>
      </c>
      <c r="Q451" s="227">
        <f>ROUND(I451*H451,2)</f>
        <v>0</v>
      </c>
      <c r="R451" s="227">
        <f>ROUND(J451*H451,2)</f>
        <v>0</v>
      </c>
      <c r="S451" s="86"/>
      <c r="T451" s="228">
        <f>S451*H451</f>
        <v>0</v>
      </c>
      <c r="U451" s="228">
        <v>0.0058799999999999998</v>
      </c>
      <c r="V451" s="228">
        <f>U451*H451</f>
        <v>0.188748</v>
      </c>
      <c r="W451" s="228">
        <v>0</v>
      </c>
      <c r="X451" s="229">
        <f>W451*H451</f>
        <v>0</v>
      </c>
      <c r="Y451" s="40"/>
      <c r="Z451" s="40"/>
      <c r="AA451" s="40"/>
      <c r="AB451" s="40"/>
      <c r="AC451" s="40"/>
      <c r="AD451" s="40"/>
      <c r="AE451" s="40"/>
      <c r="AR451" s="230" t="s">
        <v>302</v>
      </c>
      <c r="AT451" s="230" t="s">
        <v>213</v>
      </c>
      <c r="AU451" s="230" t="s">
        <v>86</v>
      </c>
      <c r="AY451" s="19" t="s">
        <v>211</v>
      </c>
      <c r="BE451" s="231">
        <f>IF(O451="základní",K451,0)</f>
        <v>0</v>
      </c>
      <c r="BF451" s="231">
        <f>IF(O451="snížená",K451,0)</f>
        <v>0</v>
      </c>
      <c r="BG451" s="231">
        <f>IF(O451="zákl. přenesená",K451,0)</f>
        <v>0</v>
      </c>
      <c r="BH451" s="231">
        <f>IF(O451="sníž. přenesená",K451,0)</f>
        <v>0</v>
      </c>
      <c r="BI451" s="231">
        <f>IF(O451="nulová",K451,0)</f>
        <v>0</v>
      </c>
      <c r="BJ451" s="19" t="s">
        <v>84</v>
      </c>
      <c r="BK451" s="231">
        <f>ROUND(P451*H451,2)</f>
        <v>0</v>
      </c>
      <c r="BL451" s="19" t="s">
        <v>302</v>
      </c>
      <c r="BM451" s="230" t="s">
        <v>4837</v>
      </c>
    </row>
    <row r="452" s="2" customFormat="1">
      <c r="A452" s="40"/>
      <c r="B452" s="41"/>
      <c r="C452" s="42"/>
      <c r="D452" s="232" t="s">
        <v>220</v>
      </c>
      <c r="E452" s="42"/>
      <c r="F452" s="233" t="s">
        <v>1402</v>
      </c>
      <c r="G452" s="42"/>
      <c r="H452" s="42"/>
      <c r="I452" s="234"/>
      <c r="J452" s="234"/>
      <c r="K452" s="42"/>
      <c r="L452" s="42"/>
      <c r="M452" s="46"/>
      <c r="N452" s="235"/>
      <c r="O452" s="236"/>
      <c r="P452" s="86"/>
      <c r="Q452" s="86"/>
      <c r="R452" s="86"/>
      <c r="S452" s="86"/>
      <c r="T452" s="86"/>
      <c r="U452" s="86"/>
      <c r="V452" s="86"/>
      <c r="W452" s="86"/>
      <c r="X452" s="87"/>
      <c r="Y452" s="40"/>
      <c r="Z452" s="40"/>
      <c r="AA452" s="40"/>
      <c r="AB452" s="40"/>
      <c r="AC452" s="40"/>
      <c r="AD452" s="40"/>
      <c r="AE452" s="40"/>
      <c r="AT452" s="19" t="s">
        <v>220</v>
      </c>
      <c r="AU452" s="19" t="s">
        <v>86</v>
      </c>
    </row>
    <row r="453" s="2" customFormat="1">
      <c r="A453" s="40"/>
      <c r="B453" s="41"/>
      <c r="C453" s="259" t="s">
        <v>1180</v>
      </c>
      <c r="D453" s="259" t="s">
        <v>452</v>
      </c>
      <c r="E453" s="260" t="s">
        <v>1404</v>
      </c>
      <c r="F453" s="261" t="s">
        <v>1405</v>
      </c>
      <c r="G453" s="262" t="s">
        <v>272</v>
      </c>
      <c r="H453" s="263">
        <v>35.310000000000002</v>
      </c>
      <c r="I453" s="264"/>
      <c r="J453" s="265"/>
      <c r="K453" s="266">
        <f>ROUND(P453*H453,2)</f>
        <v>0</v>
      </c>
      <c r="L453" s="261" t="s">
        <v>217</v>
      </c>
      <c r="M453" s="267"/>
      <c r="N453" s="268" t="s">
        <v>22</v>
      </c>
      <c r="O453" s="226" t="s">
        <v>46</v>
      </c>
      <c r="P453" s="227">
        <f>I453+J453</f>
        <v>0</v>
      </c>
      <c r="Q453" s="227">
        <f>ROUND(I453*H453,2)</f>
        <v>0</v>
      </c>
      <c r="R453" s="227">
        <f>ROUND(J453*H453,2)</f>
        <v>0</v>
      </c>
      <c r="S453" s="86"/>
      <c r="T453" s="228">
        <f>S453*H453</f>
        <v>0</v>
      </c>
      <c r="U453" s="228">
        <v>0.019199999999999998</v>
      </c>
      <c r="V453" s="228">
        <f>U453*H453</f>
        <v>0.677952</v>
      </c>
      <c r="W453" s="228">
        <v>0</v>
      </c>
      <c r="X453" s="229">
        <f>W453*H453</f>
        <v>0</v>
      </c>
      <c r="Y453" s="40"/>
      <c r="Z453" s="40"/>
      <c r="AA453" s="40"/>
      <c r="AB453" s="40"/>
      <c r="AC453" s="40"/>
      <c r="AD453" s="40"/>
      <c r="AE453" s="40"/>
      <c r="AR453" s="230" t="s">
        <v>402</v>
      </c>
      <c r="AT453" s="230" t="s">
        <v>452</v>
      </c>
      <c r="AU453" s="230" t="s">
        <v>86</v>
      </c>
      <c r="AY453" s="19" t="s">
        <v>211</v>
      </c>
      <c r="BE453" s="231">
        <f>IF(O453="základní",K453,0)</f>
        <v>0</v>
      </c>
      <c r="BF453" s="231">
        <f>IF(O453="snížená",K453,0)</f>
        <v>0</v>
      </c>
      <c r="BG453" s="231">
        <f>IF(O453="zákl. přenesená",K453,0)</f>
        <v>0</v>
      </c>
      <c r="BH453" s="231">
        <f>IF(O453="sníž. přenesená",K453,0)</f>
        <v>0</v>
      </c>
      <c r="BI453" s="231">
        <f>IF(O453="nulová",K453,0)</f>
        <v>0</v>
      </c>
      <c r="BJ453" s="19" t="s">
        <v>84</v>
      </c>
      <c r="BK453" s="231">
        <f>ROUND(P453*H453,2)</f>
        <v>0</v>
      </c>
      <c r="BL453" s="19" t="s">
        <v>302</v>
      </c>
      <c r="BM453" s="230" t="s">
        <v>4838</v>
      </c>
    </row>
    <row r="454" s="2" customFormat="1">
      <c r="A454" s="40"/>
      <c r="B454" s="41"/>
      <c r="C454" s="42"/>
      <c r="D454" s="232" t="s">
        <v>220</v>
      </c>
      <c r="E454" s="42"/>
      <c r="F454" s="233" t="s">
        <v>1405</v>
      </c>
      <c r="G454" s="42"/>
      <c r="H454" s="42"/>
      <c r="I454" s="234"/>
      <c r="J454" s="234"/>
      <c r="K454" s="42"/>
      <c r="L454" s="42"/>
      <c r="M454" s="46"/>
      <c r="N454" s="235"/>
      <c r="O454" s="236"/>
      <c r="P454" s="86"/>
      <c r="Q454" s="86"/>
      <c r="R454" s="86"/>
      <c r="S454" s="86"/>
      <c r="T454" s="86"/>
      <c r="U454" s="86"/>
      <c r="V454" s="86"/>
      <c r="W454" s="86"/>
      <c r="X454" s="87"/>
      <c r="Y454" s="40"/>
      <c r="Z454" s="40"/>
      <c r="AA454" s="40"/>
      <c r="AB454" s="40"/>
      <c r="AC454" s="40"/>
      <c r="AD454" s="40"/>
      <c r="AE454" s="40"/>
      <c r="AT454" s="19" t="s">
        <v>220</v>
      </c>
      <c r="AU454" s="19" t="s">
        <v>86</v>
      </c>
    </row>
    <row r="455" s="13" customFormat="1">
      <c r="A455" s="13"/>
      <c r="B455" s="237"/>
      <c r="C455" s="238"/>
      <c r="D455" s="232" t="s">
        <v>222</v>
      </c>
      <c r="E455" s="239" t="s">
        <v>22</v>
      </c>
      <c r="F455" s="240" t="s">
        <v>4839</v>
      </c>
      <c r="G455" s="238"/>
      <c r="H455" s="241">
        <v>35.310000000000002</v>
      </c>
      <c r="I455" s="242"/>
      <c r="J455" s="242"/>
      <c r="K455" s="238"/>
      <c r="L455" s="238"/>
      <c r="M455" s="243"/>
      <c r="N455" s="244"/>
      <c r="O455" s="245"/>
      <c r="P455" s="245"/>
      <c r="Q455" s="245"/>
      <c r="R455" s="245"/>
      <c r="S455" s="245"/>
      <c r="T455" s="245"/>
      <c r="U455" s="245"/>
      <c r="V455" s="245"/>
      <c r="W455" s="245"/>
      <c r="X455" s="246"/>
      <c r="Y455" s="13"/>
      <c r="Z455" s="13"/>
      <c r="AA455" s="13"/>
      <c r="AB455" s="13"/>
      <c r="AC455" s="13"/>
      <c r="AD455" s="13"/>
      <c r="AE455" s="13"/>
      <c r="AT455" s="247" t="s">
        <v>222</v>
      </c>
      <c r="AU455" s="247" t="s">
        <v>86</v>
      </c>
      <c r="AV455" s="13" t="s">
        <v>86</v>
      </c>
      <c r="AW455" s="13" t="s">
        <v>5</v>
      </c>
      <c r="AX455" s="13" t="s">
        <v>84</v>
      </c>
      <c r="AY455" s="247" t="s">
        <v>211</v>
      </c>
    </row>
    <row r="456" s="2" customFormat="1" ht="24.15" customHeight="1">
      <c r="A456" s="40"/>
      <c r="B456" s="41"/>
      <c r="C456" s="218" t="s">
        <v>1183</v>
      </c>
      <c r="D456" s="218" t="s">
        <v>213</v>
      </c>
      <c r="E456" s="219" t="s">
        <v>4596</v>
      </c>
      <c r="F456" s="220" t="s">
        <v>4597</v>
      </c>
      <c r="G456" s="221" t="s">
        <v>272</v>
      </c>
      <c r="H456" s="222">
        <v>32.100000000000001</v>
      </c>
      <c r="I456" s="223"/>
      <c r="J456" s="223"/>
      <c r="K456" s="224">
        <f>ROUND(P456*H456,2)</f>
        <v>0</v>
      </c>
      <c r="L456" s="220" t="s">
        <v>217</v>
      </c>
      <c r="M456" s="46"/>
      <c r="N456" s="225" t="s">
        <v>22</v>
      </c>
      <c r="O456" s="226" t="s">
        <v>46</v>
      </c>
      <c r="P456" s="227">
        <f>I456+J456</f>
        <v>0</v>
      </c>
      <c r="Q456" s="227">
        <f>ROUND(I456*H456,2)</f>
        <v>0</v>
      </c>
      <c r="R456" s="227">
        <f>ROUND(J456*H456,2)</f>
        <v>0</v>
      </c>
      <c r="S456" s="86"/>
      <c r="T456" s="228">
        <f>S456*H456</f>
        <v>0</v>
      </c>
      <c r="U456" s="228">
        <v>0.0015</v>
      </c>
      <c r="V456" s="228">
        <f>U456*H456</f>
        <v>0.048150000000000005</v>
      </c>
      <c r="W456" s="228">
        <v>0</v>
      </c>
      <c r="X456" s="229">
        <f>W456*H456</f>
        <v>0</v>
      </c>
      <c r="Y456" s="40"/>
      <c r="Z456" s="40"/>
      <c r="AA456" s="40"/>
      <c r="AB456" s="40"/>
      <c r="AC456" s="40"/>
      <c r="AD456" s="40"/>
      <c r="AE456" s="40"/>
      <c r="AR456" s="230" t="s">
        <v>302</v>
      </c>
      <c r="AT456" s="230" t="s">
        <v>213</v>
      </c>
      <c r="AU456" s="230" t="s">
        <v>86</v>
      </c>
      <c r="AY456" s="19" t="s">
        <v>211</v>
      </c>
      <c r="BE456" s="231">
        <f>IF(O456="základní",K456,0)</f>
        <v>0</v>
      </c>
      <c r="BF456" s="231">
        <f>IF(O456="snížená",K456,0)</f>
        <v>0</v>
      </c>
      <c r="BG456" s="231">
        <f>IF(O456="zákl. přenesená",K456,0)</f>
        <v>0</v>
      </c>
      <c r="BH456" s="231">
        <f>IF(O456="sníž. přenesená",K456,0)</f>
        <v>0</v>
      </c>
      <c r="BI456" s="231">
        <f>IF(O456="nulová",K456,0)</f>
        <v>0</v>
      </c>
      <c r="BJ456" s="19" t="s">
        <v>84</v>
      </c>
      <c r="BK456" s="231">
        <f>ROUND(P456*H456,2)</f>
        <v>0</v>
      </c>
      <c r="BL456" s="19" t="s">
        <v>302</v>
      </c>
      <c r="BM456" s="230" t="s">
        <v>4840</v>
      </c>
    </row>
    <row r="457" s="2" customFormat="1">
      <c r="A457" s="40"/>
      <c r="B457" s="41"/>
      <c r="C457" s="42"/>
      <c r="D457" s="232" t="s">
        <v>220</v>
      </c>
      <c r="E457" s="42"/>
      <c r="F457" s="233" t="s">
        <v>4599</v>
      </c>
      <c r="G457" s="42"/>
      <c r="H457" s="42"/>
      <c r="I457" s="234"/>
      <c r="J457" s="234"/>
      <c r="K457" s="42"/>
      <c r="L457" s="42"/>
      <c r="M457" s="46"/>
      <c r="N457" s="235"/>
      <c r="O457" s="236"/>
      <c r="P457" s="86"/>
      <c r="Q457" s="86"/>
      <c r="R457" s="86"/>
      <c r="S457" s="86"/>
      <c r="T457" s="86"/>
      <c r="U457" s="86"/>
      <c r="V457" s="86"/>
      <c r="W457" s="86"/>
      <c r="X457" s="87"/>
      <c r="Y457" s="40"/>
      <c r="Z457" s="40"/>
      <c r="AA457" s="40"/>
      <c r="AB457" s="40"/>
      <c r="AC457" s="40"/>
      <c r="AD457" s="40"/>
      <c r="AE457" s="40"/>
      <c r="AT457" s="19" t="s">
        <v>220</v>
      </c>
      <c r="AU457" s="19" t="s">
        <v>86</v>
      </c>
    </row>
    <row r="458" s="2" customFormat="1" ht="24.15" customHeight="1">
      <c r="A458" s="40"/>
      <c r="B458" s="41"/>
      <c r="C458" s="218" t="s">
        <v>1186</v>
      </c>
      <c r="D458" s="218" t="s">
        <v>213</v>
      </c>
      <c r="E458" s="219" t="s">
        <v>1424</v>
      </c>
      <c r="F458" s="220" t="s">
        <v>1425</v>
      </c>
      <c r="G458" s="221" t="s">
        <v>249</v>
      </c>
      <c r="H458" s="222">
        <v>1.075</v>
      </c>
      <c r="I458" s="223"/>
      <c r="J458" s="223"/>
      <c r="K458" s="224">
        <f>ROUND(P458*H458,2)</f>
        <v>0</v>
      </c>
      <c r="L458" s="220" t="s">
        <v>217</v>
      </c>
      <c r="M458" s="46"/>
      <c r="N458" s="225" t="s">
        <v>22</v>
      </c>
      <c r="O458" s="226" t="s">
        <v>46</v>
      </c>
      <c r="P458" s="227">
        <f>I458+J458</f>
        <v>0</v>
      </c>
      <c r="Q458" s="227">
        <f>ROUND(I458*H458,2)</f>
        <v>0</v>
      </c>
      <c r="R458" s="227">
        <f>ROUND(J458*H458,2)</f>
        <v>0</v>
      </c>
      <c r="S458" s="86"/>
      <c r="T458" s="228">
        <f>S458*H458</f>
        <v>0</v>
      </c>
      <c r="U458" s="228">
        <v>0</v>
      </c>
      <c r="V458" s="228">
        <f>U458*H458</f>
        <v>0</v>
      </c>
      <c r="W458" s="228">
        <v>0</v>
      </c>
      <c r="X458" s="229">
        <f>W458*H458</f>
        <v>0</v>
      </c>
      <c r="Y458" s="40"/>
      <c r="Z458" s="40"/>
      <c r="AA458" s="40"/>
      <c r="AB458" s="40"/>
      <c r="AC458" s="40"/>
      <c r="AD458" s="40"/>
      <c r="AE458" s="40"/>
      <c r="AR458" s="230" t="s">
        <v>302</v>
      </c>
      <c r="AT458" s="230" t="s">
        <v>213</v>
      </c>
      <c r="AU458" s="230" t="s">
        <v>86</v>
      </c>
      <c r="AY458" s="19" t="s">
        <v>211</v>
      </c>
      <c r="BE458" s="231">
        <f>IF(O458="základní",K458,0)</f>
        <v>0</v>
      </c>
      <c r="BF458" s="231">
        <f>IF(O458="snížená",K458,0)</f>
        <v>0</v>
      </c>
      <c r="BG458" s="231">
        <f>IF(O458="zákl. přenesená",K458,0)</f>
        <v>0</v>
      </c>
      <c r="BH458" s="231">
        <f>IF(O458="sníž. přenesená",K458,0)</f>
        <v>0</v>
      </c>
      <c r="BI458" s="231">
        <f>IF(O458="nulová",K458,0)</f>
        <v>0</v>
      </c>
      <c r="BJ458" s="19" t="s">
        <v>84</v>
      </c>
      <c r="BK458" s="231">
        <f>ROUND(P458*H458,2)</f>
        <v>0</v>
      </c>
      <c r="BL458" s="19" t="s">
        <v>302</v>
      </c>
      <c r="BM458" s="230" t="s">
        <v>4841</v>
      </c>
    </row>
    <row r="459" s="2" customFormat="1">
      <c r="A459" s="40"/>
      <c r="B459" s="41"/>
      <c r="C459" s="42"/>
      <c r="D459" s="232" t="s">
        <v>220</v>
      </c>
      <c r="E459" s="42"/>
      <c r="F459" s="233" t="s">
        <v>1427</v>
      </c>
      <c r="G459" s="42"/>
      <c r="H459" s="42"/>
      <c r="I459" s="234"/>
      <c r="J459" s="234"/>
      <c r="K459" s="42"/>
      <c r="L459" s="42"/>
      <c r="M459" s="46"/>
      <c r="N459" s="235"/>
      <c r="O459" s="236"/>
      <c r="P459" s="86"/>
      <c r="Q459" s="86"/>
      <c r="R459" s="86"/>
      <c r="S459" s="86"/>
      <c r="T459" s="86"/>
      <c r="U459" s="86"/>
      <c r="V459" s="86"/>
      <c r="W459" s="86"/>
      <c r="X459" s="87"/>
      <c r="Y459" s="40"/>
      <c r="Z459" s="40"/>
      <c r="AA459" s="40"/>
      <c r="AB459" s="40"/>
      <c r="AC459" s="40"/>
      <c r="AD459" s="40"/>
      <c r="AE459" s="40"/>
      <c r="AT459" s="19" t="s">
        <v>220</v>
      </c>
      <c r="AU459" s="19" t="s">
        <v>86</v>
      </c>
    </row>
    <row r="460" s="2" customFormat="1" ht="24.15" customHeight="1">
      <c r="A460" s="40"/>
      <c r="B460" s="41"/>
      <c r="C460" s="218" t="s">
        <v>1188</v>
      </c>
      <c r="D460" s="218" t="s">
        <v>213</v>
      </c>
      <c r="E460" s="219" t="s">
        <v>1429</v>
      </c>
      <c r="F460" s="220" t="s">
        <v>1430</v>
      </c>
      <c r="G460" s="221" t="s">
        <v>249</v>
      </c>
      <c r="H460" s="222">
        <v>1.075</v>
      </c>
      <c r="I460" s="223"/>
      <c r="J460" s="223"/>
      <c r="K460" s="224">
        <f>ROUND(P460*H460,2)</f>
        <v>0</v>
      </c>
      <c r="L460" s="220" t="s">
        <v>217</v>
      </c>
      <c r="M460" s="46"/>
      <c r="N460" s="225" t="s">
        <v>22</v>
      </c>
      <c r="O460" s="226" t="s">
        <v>46</v>
      </c>
      <c r="P460" s="227">
        <f>I460+J460</f>
        <v>0</v>
      </c>
      <c r="Q460" s="227">
        <f>ROUND(I460*H460,2)</f>
        <v>0</v>
      </c>
      <c r="R460" s="227">
        <f>ROUND(J460*H460,2)</f>
        <v>0</v>
      </c>
      <c r="S460" s="86"/>
      <c r="T460" s="228">
        <f>S460*H460</f>
        <v>0</v>
      </c>
      <c r="U460" s="228">
        <v>0</v>
      </c>
      <c r="V460" s="228">
        <f>U460*H460</f>
        <v>0</v>
      </c>
      <c r="W460" s="228">
        <v>0</v>
      </c>
      <c r="X460" s="229">
        <f>W460*H460</f>
        <v>0</v>
      </c>
      <c r="Y460" s="40"/>
      <c r="Z460" s="40"/>
      <c r="AA460" s="40"/>
      <c r="AB460" s="40"/>
      <c r="AC460" s="40"/>
      <c r="AD460" s="40"/>
      <c r="AE460" s="40"/>
      <c r="AR460" s="230" t="s">
        <v>302</v>
      </c>
      <c r="AT460" s="230" t="s">
        <v>213</v>
      </c>
      <c r="AU460" s="230" t="s">
        <v>86</v>
      </c>
      <c r="AY460" s="19" t="s">
        <v>211</v>
      </c>
      <c r="BE460" s="231">
        <f>IF(O460="základní",K460,0)</f>
        <v>0</v>
      </c>
      <c r="BF460" s="231">
        <f>IF(O460="snížená",K460,0)</f>
        <v>0</v>
      </c>
      <c r="BG460" s="231">
        <f>IF(O460="zákl. přenesená",K460,0)</f>
        <v>0</v>
      </c>
      <c r="BH460" s="231">
        <f>IF(O460="sníž. přenesená",K460,0)</f>
        <v>0</v>
      </c>
      <c r="BI460" s="231">
        <f>IF(O460="nulová",K460,0)</f>
        <v>0</v>
      </c>
      <c r="BJ460" s="19" t="s">
        <v>84</v>
      </c>
      <c r="BK460" s="231">
        <f>ROUND(P460*H460,2)</f>
        <v>0</v>
      </c>
      <c r="BL460" s="19" t="s">
        <v>302</v>
      </c>
      <c r="BM460" s="230" t="s">
        <v>4842</v>
      </c>
    </row>
    <row r="461" s="2" customFormat="1">
      <c r="A461" s="40"/>
      <c r="B461" s="41"/>
      <c r="C461" s="42"/>
      <c r="D461" s="232" t="s">
        <v>220</v>
      </c>
      <c r="E461" s="42"/>
      <c r="F461" s="233" t="s">
        <v>1432</v>
      </c>
      <c r="G461" s="42"/>
      <c r="H461" s="42"/>
      <c r="I461" s="234"/>
      <c r="J461" s="234"/>
      <c r="K461" s="42"/>
      <c r="L461" s="42"/>
      <c r="M461" s="46"/>
      <c r="N461" s="235"/>
      <c r="O461" s="236"/>
      <c r="P461" s="86"/>
      <c r="Q461" s="86"/>
      <c r="R461" s="86"/>
      <c r="S461" s="86"/>
      <c r="T461" s="86"/>
      <c r="U461" s="86"/>
      <c r="V461" s="86"/>
      <c r="W461" s="86"/>
      <c r="X461" s="87"/>
      <c r="Y461" s="40"/>
      <c r="Z461" s="40"/>
      <c r="AA461" s="40"/>
      <c r="AB461" s="40"/>
      <c r="AC461" s="40"/>
      <c r="AD461" s="40"/>
      <c r="AE461" s="40"/>
      <c r="AT461" s="19" t="s">
        <v>220</v>
      </c>
      <c r="AU461" s="19" t="s">
        <v>86</v>
      </c>
    </row>
    <row r="462" s="12" customFormat="1" ht="22.8" customHeight="1">
      <c r="A462" s="12"/>
      <c r="B462" s="201"/>
      <c r="C462" s="202"/>
      <c r="D462" s="203" t="s">
        <v>76</v>
      </c>
      <c r="E462" s="216" t="s">
        <v>3447</v>
      </c>
      <c r="F462" s="216" t="s">
        <v>3448</v>
      </c>
      <c r="G462" s="202"/>
      <c r="H462" s="202"/>
      <c r="I462" s="205"/>
      <c r="J462" s="205"/>
      <c r="K462" s="217">
        <f>BK462</f>
        <v>0</v>
      </c>
      <c r="L462" s="202"/>
      <c r="M462" s="207"/>
      <c r="N462" s="208"/>
      <c r="O462" s="209"/>
      <c r="P462" s="209"/>
      <c r="Q462" s="210">
        <f>SUM(Q463:Q489)</f>
        <v>0</v>
      </c>
      <c r="R462" s="210">
        <f>SUM(R463:R489)</f>
        <v>0</v>
      </c>
      <c r="S462" s="209"/>
      <c r="T462" s="211">
        <f>SUM(T463:T489)</f>
        <v>0</v>
      </c>
      <c r="U462" s="209"/>
      <c r="V462" s="211">
        <f>SUM(V463:V489)</f>
        <v>1.7084161400800004</v>
      </c>
      <c r="W462" s="209"/>
      <c r="X462" s="212">
        <f>SUM(X463:X489)</f>
        <v>0</v>
      </c>
      <c r="Y462" s="12"/>
      <c r="Z462" s="12"/>
      <c r="AA462" s="12"/>
      <c r="AB462" s="12"/>
      <c r="AC462" s="12"/>
      <c r="AD462" s="12"/>
      <c r="AE462" s="12"/>
      <c r="AR462" s="213" t="s">
        <v>86</v>
      </c>
      <c r="AT462" s="214" t="s">
        <v>76</v>
      </c>
      <c r="AU462" s="214" t="s">
        <v>84</v>
      </c>
      <c r="AY462" s="213" t="s">
        <v>211</v>
      </c>
      <c r="BK462" s="215">
        <f>SUM(BK463:BK489)</f>
        <v>0</v>
      </c>
    </row>
    <row r="463" s="2" customFormat="1" ht="24.15" customHeight="1">
      <c r="A463" s="40"/>
      <c r="B463" s="41"/>
      <c r="C463" s="218" t="s">
        <v>1194</v>
      </c>
      <c r="D463" s="218" t="s">
        <v>213</v>
      </c>
      <c r="E463" s="219" t="s">
        <v>4605</v>
      </c>
      <c r="F463" s="220" t="s">
        <v>4606</v>
      </c>
      <c r="G463" s="221" t="s">
        <v>272</v>
      </c>
      <c r="H463" s="222">
        <v>94.444000000000003</v>
      </c>
      <c r="I463" s="223"/>
      <c r="J463" s="223"/>
      <c r="K463" s="224">
        <f>ROUND(P463*H463,2)</f>
        <v>0</v>
      </c>
      <c r="L463" s="220" t="s">
        <v>217</v>
      </c>
      <c r="M463" s="46"/>
      <c r="N463" s="225" t="s">
        <v>22</v>
      </c>
      <c r="O463" s="226" t="s">
        <v>46</v>
      </c>
      <c r="P463" s="227">
        <f>I463+J463</f>
        <v>0</v>
      </c>
      <c r="Q463" s="227">
        <f>ROUND(I463*H463,2)</f>
        <v>0</v>
      </c>
      <c r="R463" s="227">
        <f>ROUND(J463*H463,2)</f>
        <v>0</v>
      </c>
      <c r="S463" s="86"/>
      <c r="T463" s="228">
        <f>S463*H463</f>
        <v>0</v>
      </c>
      <c r="U463" s="228">
        <v>0.00029999999999999997</v>
      </c>
      <c r="V463" s="228">
        <f>U463*H463</f>
        <v>0.028333199999999999</v>
      </c>
      <c r="W463" s="228">
        <v>0</v>
      </c>
      <c r="X463" s="229">
        <f>W463*H463</f>
        <v>0</v>
      </c>
      <c r="Y463" s="40"/>
      <c r="Z463" s="40"/>
      <c r="AA463" s="40"/>
      <c r="AB463" s="40"/>
      <c r="AC463" s="40"/>
      <c r="AD463" s="40"/>
      <c r="AE463" s="40"/>
      <c r="AR463" s="230" t="s">
        <v>302</v>
      </c>
      <c r="AT463" s="230" t="s">
        <v>213</v>
      </c>
      <c r="AU463" s="230" t="s">
        <v>86</v>
      </c>
      <c r="AY463" s="19" t="s">
        <v>211</v>
      </c>
      <c r="BE463" s="231">
        <f>IF(O463="základní",K463,0)</f>
        <v>0</v>
      </c>
      <c r="BF463" s="231">
        <f>IF(O463="snížená",K463,0)</f>
        <v>0</v>
      </c>
      <c r="BG463" s="231">
        <f>IF(O463="zákl. přenesená",K463,0)</f>
        <v>0</v>
      </c>
      <c r="BH463" s="231">
        <f>IF(O463="sníž. přenesená",K463,0)</f>
        <v>0</v>
      </c>
      <c r="BI463" s="231">
        <f>IF(O463="nulová",K463,0)</f>
        <v>0</v>
      </c>
      <c r="BJ463" s="19" t="s">
        <v>84</v>
      </c>
      <c r="BK463" s="231">
        <f>ROUND(P463*H463,2)</f>
        <v>0</v>
      </c>
      <c r="BL463" s="19" t="s">
        <v>302</v>
      </c>
      <c r="BM463" s="230" t="s">
        <v>4843</v>
      </c>
    </row>
    <row r="464" s="2" customFormat="1">
      <c r="A464" s="40"/>
      <c r="B464" s="41"/>
      <c r="C464" s="42"/>
      <c r="D464" s="232" t="s">
        <v>220</v>
      </c>
      <c r="E464" s="42"/>
      <c r="F464" s="233" t="s">
        <v>4608</v>
      </c>
      <c r="G464" s="42"/>
      <c r="H464" s="42"/>
      <c r="I464" s="234"/>
      <c r="J464" s="234"/>
      <c r="K464" s="42"/>
      <c r="L464" s="42"/>
      <c r="M464" s="46"/>
      <c r="N464" s="235"/>
      <c r="O464" s="236"/>
      <c r="P464" s="86"/>
      <c r="Q464" s="86"/>
      <c r="R464" s="86"/>
      <c r="S464" s="86"/>
      <c r="T464" s="86"/>
      <c r="U464" s="86"/>
      <c r="V464" s="86"/>
      <c r="W464" s="86"/>
      <c r="X464" s="87"/>
      <c r="Y464" s="40"/>
      <c r="Z464" s="40"/>
      <c r="AA464" s="40"/>
      <c r="AB464" s="40"/>
      <c r="AC464" s="40"/>
      <c r="AD464" s="40"/>
      <c r="AE464" s="40"/>
      <c r="AT464" s="19" t="s">
        <v>220</v>
      </c>
      <c r="AU464" s="19" t="s">
        <v>86</v>
      </c>
    </row>
    <row r="465" s="13" customFormat="1">
      <c r="A465" s="13"/>
      <c r="B465" s="237"/>
      <c r="C465" s="238"/>
      <c r="D465" s="232" t="s">
        <v>222</v>
      </c>
      <c r="E465" s="239" t="s">
        <v>22</v>
      </c>
      <c r="F465" s="240" t="s">
        <v>4690</v>
      </c>
      <c r="G465" s="238"/>
      <c r="H465" s="241">
        <v>20.870000000000001</v>
      </c>
      <c r="I465" s="242"/>
      <c r="J465" s="242"/>
      <c r="K465" s="238"/>
      <c r="L465" s="238"/>
      <c r="M465" s="243"/>
      <c r="N465" s="244"/>
      <c r="O465" s="245"/>
      <c r="P465" s="245"/>
      <c r="Q465" s="245"/>
      <c r="R465" s="245"/>
      <c r="S465" s="245"/>
      <c r="T465" s="245"/>
      <c r="U465" s="245"/>
      <c r="V465" s="245"/>
      <c r="W465" s="245"/>
      <c r="X465" s="246"/>
      <c r="Y465" s="13"/>
      <c r="Z465" s="13"/>
      <c r="AA465" s="13"/>
      <c r="AB465" s="13"/>
      <c r="AC465" s="13"/>
      <c r="AD465" s="13"/>
      <c r="AE465" s="13"/>
      <c r="AT465" s="247" t="s">
        <v>222</v>
      </c>
      <c r="AU465" s="247" t="s">
        <v>86</v>
      </c>
      <c r="AV465" s="13" t="s">
        <v>86</v>
      </c>
      <c r="AW465" s="13" t="s">
        <v>5</v>
      </c>
      <c r="AX465" s="13" t="s">
        <v>77</v>
      </c>
      <c r="AY465" s="247" t="s">
        <v>211</v>
      </c>
    </row>
    <row r="466" s="13" customFormat="1">
      <c r="A466" s="13"/>
      <c r="B466" s="237"/>
      <c r="C466" s="238"/>
      <c r="D466" s="232" t="s">
        <v>222</v>
      </c>
      <c r="E466" s="239" t="s">
        <v>22</v>
      </c>
      <c r="F466" s="240" t="s">
        <v>4691</v>
      </c>
      <c r="G466" s="238"/>
      <c r="H466" s="241">
        <v>11.640000000000001</v>
      </c>
      <c r="I466" s="242"/>
      <c r="J466" s="242"/>
      <c r="K466" s="238"/>
      <c r="L466" s="238"/>
      <c r="M466" s="243"/>
      <c r="N466" s="244"/>
      <c r="O466" s="245"/>
      <c r="P466" s="245"/>
      <c r="Q466" s="245"/>
      <c r="R466" s="245"/>
      <c r="S466" s="245"/>
      <c r="T466" s="245"/>
      <c r="U466" s="245"/>
      <c r="V466" s="245"/>
      <c r="W466" s="245"/>
      <c r="X466" s="246"/>
      <c r="Y466" s="13"/>
      <c r="Z466" s="13"/>
      <c r="AA466" s="13"/>
      <c r="AB466" s="13"/>
      <c r="AC466" s="13"/>
      <c r="AD466" s="13"/>
      <c r="AE466" s="13"/>
      <c r="AT466" s="247" t="s">
        <v>222</v>
      </c>
      <c r="AU466" s="247" t="s">
        <v>86</v>
      </c>
      <c r="AV466" s="13" t="s">
        <v>86</v>
      </c>
      <c r="AW466" s="13" t="s">
        <v>5</v>
      </c>
      <c r="AX466" s="13" t="s">
        <v>77</v>
      </c>
      <c r="AY466" s="247" t="s">
        <v>211</v>
      </c>
    </row>
    <row r="467" s="13" customFormat="1">
      <c r="A467" s="13"/>
      <c r="B467" s="237"/>
      <c r="C467" s="238"/>
      <c r="D467" s="232" t="s">
        <v>222</v>
      </c>
      <c r="E467" s="239" t="s">
        <v>22</v>
      </c>
      <c r="F467" s="240" t="s">
        <v>4692</v>
      </c>
      <c r="G467" s="238"/>
      <c r="H467" s="241">
        <v>13.058</v>
      </c>
      <c r="I467" s="242"/>
      <c r="J467" s="242"/>
      <c r="K467" s="238"/>
      <c r="L467" s="238"/>
      <c r="M467" s="243"/>
      <c r="N467" s="244"/>
      <c r="O467" s="245"/>
      <c r="P467" s="245"/>
      <c r="Q467" s="245"/>
      <c r="R467" s="245"/>
      <c r="S467" s="245"/>
      <c r="T467" s="245"/>
      <c r="U467" s="245"/>
      <c r="V467" s="245"/>
      <c r="W467" s="245"/>
      <c r="X467" s="246"/>
      <c r="Y467" s="13"/>
      <c r="Z467" s="13"/>
      <c r="AA467" s="13"/>
      <c r="AB467" s="13"/>
      <c r="AC467" s="13"/>
      <c r="AD467" s="13"/>
      <c r="AE467" s="13"/>
      <c r="AT467" s="247" t="s">
        <v>222</v>
      </c>
      <c r="AU467" s="247" t="s">
        <v>86</v>
      </c>
      <c r="AV467" s="13" t="s">
        <v>86</v>
      </c>
      <c r="AW467" s="13" t="s">
        <v>5</v>
      </c>
      <c r="AX467" s="13" t="s">
        <v>77</v>
      </c>
      <c r="AY467" s="247" t="s">
        <v>211</v>
      </c>
    </row>
    <row r="468" s="13" customFormat="1">
      <c r="A468" s="13"/>
      <c r="B468" s="237"/>
      <c r="C468" s="238"/>
      <c r="D468" s="232" t="s">
        <v>222</v>
      </c>
      <c r="E468" s="239" t="s">
        <v>22</v>
      </c>
      <c r="F468" s="240" t="s">
        <v>4693</v>
      </c>
      <c r="G468" s="238"/>
      <c r="H468" s="241">
        <v>26.544</v>
      </c>
      <c r="I468" s="242"/>
      <c r="J468" s="242"/>
      <c r="K468" s="238"/>
      <c r="L468" s="238"/>
      <c r="M468" s="243"/>
      <c r="N468" s="244"/>
      <c r="O468" s="245"/>
      <c r="P468" s="245"/>
      <c r="Q468" s="245"/>
      <c r="R468" s="245"/>
      <c r="S468" s="245"/>
      <c r="T468" s="245"/>
      <c r="U468" s="245"/>
      <c r="V468" s="245"/>
      <c r="W468" s="245"/>
      <c r="X468" s="246"/>
      <c r="Y468" s="13"/>
      <c r="Z468" s="13"/>
      <c r="AA468" s="13"/>
      <c r="AB468" s="13"/>
      <c r="AC468" s="13"/>
      <c r="AD468" s="13"/>
      <c r="AE468" s="13"/>
      <c r="AT468" s="247" t="s">
        <v>222</v>
      </c>
      <c r="AU468" s="247" t="s">
        <v>86</v>
      </c>
      <c r="AV468" s="13" t="s">
        <v>86</v>
      </c>
      <c r="AW468" s="13" t="s">
        <v>5</v>
      </c>
      <c r="AX468" s="13" t="s">
        <v>77</v>
      </c>
      <c r="AY468" s="247" t="s">
        <v>211</v>
      </c>
    </row>
    <row r="469" s="13" customFormat="1">
      <c r="A469" s="13"/>
      <c r="B469" s="237"/>
      <c r="C469" s="238"/>
      <c r="D469" s="232" t="s">
        <v>222</v>
      </c>
      <c r="E469" s="239" t="s">
        <v>22</v>
      </c>
      <c r="F469" s="240" t="s">
        <v>4694</v>
      </c>
      <c r="G469" s="238"/>
      <c r="H469" s="241">
        <v>22.332000000000001</v>
      </c>
      <c r="I469" s="242"/>
      <c r="J469" s="242"/>
      <c r="K469" s="238"/>
      <c r="L469" s="238"/>
      <c r="M469" s="243"/>
      <c r="N469" s="244"/>
      <c r="O469" s="245"/>
      <c r="P469" s="245"/>
      <c r="Q469" s="245"/>
      <c r="R469" s="245"/>
      <c r="S469" s="245"/>
      <c r="T469" s="245"/>
      <c r="U469" s="245"/>
      <c r="V469" s="245"/>
      <c r="W469" s="245"/>
      <c r="X469" s="246"/>
      <c r="Y469" s="13"/>
      <c r="Z469" s="13"/>
      <c r="AA469" s="13"/>
      <c r="AB469" s="13"/>
      <c r="AC469" s="13"/>
      <c r="AD469" s="13"/>
      <c r="AE469" s="13"/>
      <c r="AT469" s="247" t="s">
        <v>222</v>
      </c>
      <c r="AU469" s="247" t="s">
        <v>86</v>
      </c>
      <c r="AV469" s="13" t="s">
        <v>86</v>
      </c>
      <c r="AW469" s="13" t="s">
        <v>5</v>
      </c>
      <c r="AX469" s="13" t="s">
        <v>77</v>
      </c>
      <c r="AY469" s="247" t="s">
        <v>211</v>
      </c>
    </row>
    <row r="470" s="14" customFormat="1">
      <c r="A470" s="14"/>
      <c r="B470" s="248"/>
      <c r="C470" s="249"/>
      <c r="D470" s="232" t="s">
        <v>222</v>
      </c>
      <c r="E470" s="250" t="s">
        <v>22</v>
      </c>
      <c r="F470" s="251" t="s">
        <v>4121</v>
      </c>
      <c r="G470" s="249"/>
      <c r="H470" s="252">
        <v>94.444000000000017</v>
      </c>
      <c r="I470" s="253"/>
      <c r="J470" s="253"/>
      <c r="K470" s="249"/>
      <c r="L470" s="249"/>
      <c r="M470" s="254"/>
      <c r="N470" s="255"/>
      <c r="O470" s="256"/>
      <c r="P470" s="256"/>
      <c r="Q470" s="256"/>
      <c r="R470" s="256"/>
      <c r="S470" s="256"/>
      <c r="T470" s="256"/>
      <c r="U470" s="256"/>
      <c r="V470" s="256"/>
      <c r="W470" s="256"/>
      <c r="X470" s="257"/>
      <c r="Y470" s="14"/>
      <c r="Z470" s="14"/>
      <c r="AA470" s="14"/>
      <c r="AB470" s="14"/>
      <c r="AC470" s="14"/>
      <c r="AD470" s="14"/>
      <c r="AE470" s="14"/>
      <c r="AT470" s="258" t="s">
        <v>222</v>
      </c>
      <c r="AU470" s="258" t="s">
        <v>86</v>
      </c>
      <c r="AV470" s="14" t="s">
        <v>218</v>
      </c>
      <c r="AW470" s="14" t="s">
        <v>5</v>
      </c>
      <c r="AX470" s="14" t="s">
        <v>84</v>
      </c>
      <c r="AY470" s="258" t="s">
        <v>211</v>
      </c>
    </row>
    <row r="471" s="2" customFormat="1" ht="24.15" customHeight="1">
      <c r="A471" s="40"/>
      <c r="B471" s="41"/>
      <c r="C471" s="218" t="s">
        <v>1200</v>
      </c>
      <c r="D471" s="218" t="s">
        <v>213</v>
      </c>
      <c r="E471" s="219" t="s">
        <v>4611</v>
      </c>
      <c r="F471" s="220" t="s">
        <v>4612</v>
      </c>
      <c r="G471" s="221" t="s">
        <v>272</v>
      </c>
      <c r="H471" s="222">
        <v>94.444000000000003</v>
      </c>
      <c r="I471" s="223"/>
      <c r="J471" s="223"/>
      <c r="K471" s="224">
        <f>ROUND(P471*H471,2)</f>
        <v>0</v>
      </c>
      <c r="L471" s="220" t="s">
        <v>217</v>
      </c>
      <c r="M471" s="46"/>
      <c r="N471" s="225" t="s">
        <v>22</v>
      </c>
      <c r="O471" s="226" t="s">
        <v>46</v>
      </c>
      <c r="P471" s="227">
        <f>I471+J471</f>
        <v>0</v>
      </c>
      <c r="Q471" s="227">
        <f>ROUND(I471*H471,2)</f>
        <v>0</v>
      </c>
      <c r="R471" s="227">
        <f>ROUND(J471*H471,2)</f>
        <v>0</v>
      </c>
      <c r="S471" s="86"/>
      <c r="T471" s="228">
        <f>S471*H471</f>
        <v>0</v>
      </c>
      <c r="U471" s="228">
        <v>0.0015</v>
      </c>
      <c r="V471" s="228">
        <f>U471*H471</f>
        <v>0.14166600000000001</v>
      </c>
      <c r="W471" s="228">
        <v>0</v>
      </c>
      <c r="X471" s="229">
        <f>W471*H471</f>
        <v>0</v>
      </c>
      <c r="Y471" s="40"/>
      <c r="Z471" s="40"/>
      <c r="AA471" s="40"/>
      <c r="AB471" s="40"/>
      <c r="AC471" s="40"/>
      <c r="AD471" s="40"/>
      <c r="AE471" s="40"/>
      <c r="AR471" s="230" t="s">
        <v>302</v>
      </c>
      <c r="AT471" s="230" t="s">
        <v>213</v>
      </c>
      <c r="AU471" s="230" t="s">
        <v>86</v>
      </c>
      <c r="AY471" s="19" t="s">
        <v>211</v>
      </c>
      <c r="BE471" s="231">
        <f>IF(O471="základní",K471,0)</f>
        <v>0</v>
      </c>
      <c r="BF471" s="231">
        <f>IF(O471="snížená",K471,0)</f>
        <v>0</v>
      </c>
      <c r="BG471" s="231">
        <f>IF(O471="zákl. přenesená",K471,0)</f>
        <v>0</v>
      </c>
      <c r="BH471" s="231">
        <f>IF(O471="sníž. přenesená",K471,0)</f>
        <v>0</v>
      </c>
      <c r="BI471" s="231">
        <f>IF(O471="nulová",K471,0)</f>
        <v>0</v>
      </c>
      <c r="BJ471" s="19" t="s">
        <v>84</v>
      </c>
      <c r="BK471" s="231">
        <f>ROUND(P471*H471,2)</f>
        <v>0</v>
      </c>
      <c r="BL471" s="19" t="s">
        <v>302</v>
      </c>
      <c r="BM471" s="230" t="s">
        <v>4844</v>
      </c>
    </row>
    <row r="472" s="2" customFormat="1">
      <c r="A472" s="40"/>
      <c r="B472" s="41"/>
      <c r="C472" s="42"/>
      <c r="D472" s="232" t="s">
        <v>220</v>
      </c>
      <c r="E472" s="42"/>
      <c r="F472" s="233" t="s">
        <v>4614</v>
      </c>
      <c r="G472" s="42"/>
      <c r="H472" s="42"/>
      <c r="I472" s="234"/>
      <c r="J472" s="234"/>
      <c r="K472" s="42"/>
      <c r="L472" s="42"/>
      <c r="M472" s="46"/>
      <c r="N472" s="235"/>
      <c r="O472" s="236"/>
      <c r="P472" s="86"/>
      <c r="Q472" s="86"/>
      <c r="R472" s="86"/>
      <c r="S472" s="86"/>
      <c r="T472" s="86"/>
      <c r="U472" s="86"/>
      <c r="V472" s="86"/>
      <c r="W472" s="86"/>
      <c r="X472" s="87"/>
      <c r="Y472" s="40"/>
      <c r="Z472" s="40"/>
      <c r="AA472" s="40"/>
      <c r="AB472" s="40"/>
      <c r="AC472" s="40"/>
      <c r="AD472" s="40"/>
      <c r="AE472" s="40"/>
      <c r="AT472" s="19" t="s">
        <v>220</v>
      </c>
      <c r="AU472" s="19" t="s">
        <v>86</v>
      </c>
    </row>
    <row r="473" s="2" customFormat="1">
      <c r="A473" s="40"/>
      <c r="B473" s="41"/>
      <c r="C473" s="218" t="s">
        <v>1202</v>
      </c>
      <c r="D473" s="218" t="s">
        <v>213</v>
      </c>
      <c r="E473" s="219" t="s">
        <v>3453</v>
      </c>
      <c r="F473" s="220" t="s">
        <v>3454</v>
      </c>
      <c r="G473" s="221" t="s">
        <v>272</v>
      </c>
      <c r="H473" s="222">
        <v>94.444000000000003</v>
      </c>
      <c r="I473" s="223"/>
      <c r="J473" s="223"/>
      <c r="K473" s="224">
        <f>ROUND(P473*H473,2)</f>
        <v>0</v>
      </c>
      <c r="L473" s="220" t="s">
        <v>217</v>
      </c>
      <c r="M473" s="46"/>
      <c r="N473" s="225" t="s">
        <v>22</v>
      </c>
      <c r="O473" s="226" t="s">
        <v>46</v>
      </c>
      <c r="P473" s="227">
        <f>I473+J473</f>
        <v>0</v>
      </c>
      <c r="Q473" s="227">
        <f>ROUND(I473*H473,2)</f>
        <v>0</v>
      </c>
      <c r="R473" s="227">
        <f>ROUND(J473*H473,2)</f>
        <v>0</v>
      </c>
      <c r="S473" s="86"/>
      <c r="T473" s="228">
        <f>S473*H473</f>
        <v>0</v>
      </c>
      <c r="U473" s="228">
        <v>0.0048999999999999998</v>
      </c>
      <c r="V473" s="228">
        <f>U473*H473</f>
        <v>0.46277560000000001</v>
      </c>
      <c r="W473" s="228">
        <v>0</v>
      </c>
      <c r="X473" s="229">
        <f>W473*H473</f>
        <v>0</v>
      </c>
      <c r="Y473" s="40"/>
      <c r="Z473" s="40"/>
      <c r="AA473" s="40"/>
      <c r="AB473" s="40"/>
      <c r="AC473" s="40"/>
      <c r="AD473" s="40"/>
      <c r="AE473" s="40"/>
      <c r="AR473" s="230" t="s">
        <v>302</v>
      </c>
      <c r="AT473" s="230" t="s">
        <v>213</v>
      </c>
      <c r="AU473" s="230" t="s">
        <v>86</v>
      </c>
      <c r="AY473" s="19" t="s">
        <v>211</v>
      </c>
      <c r="BE473" s="231">
        <f>IF(O473="základní",K473,0)</f>
        <v>0</v>
      </c>
      <c r="BF473" s="231">
        <f>IF(O473="snížená",K473,0)</f>
        <v>0</v>
      </c>
      <c r="BG473" s="231">
        <f>IF(O473="zákl. přenesená",K473,0)</f>
        <v>0</v>
      </c>
      <c r="BH473" s="231">
        <f>IF(O473="sníž. přenesená",K473,0)</f>
        <v>0</v>
      </c>
      <c r="BI473" s="231">
        <f>IF(O473="nulová",K473,0)</f>
        <v>0</v>
      </c>
      <c r="BJ473" s="19" t="s">
        <v>84</v>
      </c>
      <c r="BK473" s="231">
        <f>ROUND(P473*H473,2)</f>
        <v>0</v>
      </c>
      <c r="BL473" s="19" t="s">
        <v>302</v>
      </c>
      <c r="BM473" s="230" t="s">
        <v>4845</v>
      </c>
    </row>
    <row r="474" s="2" customFormat="1">
      <c r="A474" s="40"/>
      <c r="B474" s="41"/>
      <c r="C474" s="42"/>
      <c r="D474" s="232" t="s">
        <v>220</v>
      </c>
      <c r="E474" s="42"/>
      <c r="F474" s="233" t="s">
        <v>3456</v>
      </c>
      <c r="G474" s="42"/>
      <c r="H474" s="42"/>
      <c r="I474" s="234"/>
      <c r="J474" s="234"/>
      <c r="K474" s="42"/>
      <c r="L474" s="42"/>
      <c r="M474" s="46"/>
      <c r="N474" s="235"/>
      <c r="O474" s="236"/>
      <c r="P474" s="86"/>
      <c r="Q474" s="86"/>
      <c r="R474" s="86"/>
      <c r="S474" s="86"/>
      <c r="T474" s="86"/>
      <c r="U474" s="86"/>
      <c r="V474" s="86"/>
      <c r="W474" s="86"/>
      <c r="X474" s="87"/>
      <c r="Y474" s="40"/>
      <c r="Z474" s="40"/>
      <c r="AA474" s="40"/>
      <c r="AB474" s="40"/>
      <c r="AC474" s="40"/>
      <c r="AD474" s="40"/>
      <c r="AE474" s="40"/>
      <c r="AT474" s="19" t="s">
        <v>220</v>
      </c>
      <c r="AU474" s="19" t="s">
        <v>86</v>
      </c>
    </row>
    <row r="475" s="2" customFormat="1" ht="24.15" customHeight="1">
      <c r="A475" s="40"/>
      <c r="B475" s="41"/>
      <c r="C475" s="259" t="s">
        <v>1209</v>
      </c>
      <c r="D475" s="259" t="s">
        <v>452</v>
      </c>
      <c r="E475" s="260" t="s">
        <v>4616</v>
      </c>
      <c r="F475" s="261" t="s">
        <v>4617</v>
      </c>
      <c r="G475" s="262" t="s">
        <v>272</v>
      </c>
      <c r="H475" s="263">
        <v>103.88800000000001</v>
      </c>
      <c r="I475" s="264"/>
      <c r="J475" s="265"/>
      <c r="K475" s="266">
        <f>ROUND(P475*H475,2)</f>
        <v>0</v>
      </c>
      <c r="L475" s="261" t="s">
        <v>217</v>
      </c>
      <c r="M475" s="267"/>
      <c r="N475" s="268" t="s">
        <v>22</v>
      </c>
      <c r="O475" s="226" t="s">
        <v>46</v>
      </c>
      <c r="P475" s="227">
        <f>I475+J475</f>
        <v>0</v>
      </c>
      <c r="Q475" s="227">
        <f>ROUND(I475*H475,2)</f>
        <v>0</v>
      </c>
      <c r="R475" s="227">
        <f>ROUND(J475*H475,2)</f>
        <v>0</v>
      </c>
      <c r="S475" s="86"/>
      <c r="T475" s="228">
        <f>S475*H475</f>
        <v>0</v>
      </c>
      <c r="U475" s="228">
        <v>0.010200000000000001</v>
      </c>
      <c r="V475" s="228">
        <f>U475*H475</f>
        <v>1.0596576000000002</v>
      </c>
      <c r="W475" s="228">
        <v>0</v>
      </c>
      <c r="X475" s="229">
        <f>W475*H475</f>
        <v>0</v>
      </c>
      <c r="Y475" s="40"/>
      <c r="Z475" s="40"/>
      <c r="AA475" s="40"/>
      <c r="AB475" s="40"/>
      <c r="AC475" s="40"/>
      <c r="AD475" s="40"/>
      <c r="AE475" s="40"/>
      <c r="AR475" s="230" t="s">
        <v>402</v>
      </c>
      <c r="AT475" s="230" t="s">
        <v>452</v>
      </c>
      <c r="AU475" s="230" t="s">
        <v>86</v>
      </c>
      <c r="AY475" s="19" t="s">
        <v>211</v>
      </c>
      <c r="BE475" s="231">
        <f>IF(O475="základní",K475,0)</f>
        <v>0</v>
      </c>
      <c r="BF475" s="231">
        <f>IF(O475="snížená",K475,0)</f>
        <v>0</v>
      </c>
      <c r="BG475" s="231">
        <f>IF(O475="zákl. přenesená",K475,0)</f>
        <v>0</v>
      </c>
      <c r="BH475" s="231">
        <f>IF(O475="sníž. přenesená",K475,0)</f>
        <v>0</v>
      </c>
      <c r="BI475" s="231">
        <f>IF(O475="nulová",K475,0)</f>
        <v>0</v>
      </c>
      <c r="BJ475" s="19" t="s">
        <v>84</v>
      </c>
      <c r="BK475" s="231">
        <f>ROUND(P475*H475,2)</f>
        <v>0</v>
      </c>
      <c r="BL475" s="19" t="s">
        <v>302</v>
      </c>
      <c r="BM475" s="230" t="s">
        <v>4846</v>
      </c>
    </row>
    <row r="476" s="2" customFormat="1">
      <c r="A476" s="40"/>
      <c r="B476" s="41"/>
      <c r="C476" s="42"/>
      <c r="D476" s="232" t="s">
        <v>220</v>
      </c>
      <c r="E476" s="42"/>
      <c r="F476" s="233" t="s">
        <v>4617</v>
      </c>
      <c r="G476" s="42"/>
      <c r="H476" s="42"/>
      <c r="I476" s="234"/>
      <c r="J476" s="234"/>
      <c r="K476" s="42"/>
      <c r="L476" s="42"/>
      <c r="M476" s="46"/>
      <c r="N476" s="235"/>
      <c r="O476" s="236"/>
      <c r="P476" s="86"/>
      <c r="Q476" s="86"/>
      <c r="R476" s="86"/>
      <c r="S476" s="86"/>
      <c r="T476" s="86"/>
      <c r="U476" s="86"/>
      <c r="V476" s="86"/>
      <c r="W476" s="86"/>
      <c r="X476" s="87"/>
      <c r="Y476" s="40"/>
      <c r="Z476" s="40"/>
      <c r="AA476" s="40"/>
      <c r="AB476" s="40"/>
      <c r="AC476" s="40"/>
      <c r="AD476" s="40"/>
      <c r="AE476" s="40"/>
      <c r="AT476" s="19" t="s">
        <v>220</v>
      </c>
      <c r="AU476" s="19" t="s">
        <v>86</v>
      </c>
    </row>
    <row r="477" s="13" customFormat="1">
      <c r="A477" s="13"/>
      <c r="B477" s="237"/>
      <c r="C477" s="238"/>
      <c r="D477" s="232" t="s">
        <v>222</v>
      </c>
      <c r="E477" s="239" t="s">
        <v>22</v>
      </c>
      <c r="F477" s="240" t="s">
        <v>4847</v>
      </c>
      <c r="G477" s="238"/>
      <c r="H477" s="241">
        <v>103.88800000000001</v>
      </c>
      <c r="I477" s="242"/>
      <c r="J477" s="242"/>
      <c r="K477" s="238"/>
      <c r="L477" s="238"/>
      <c r="M477" s="243"/>
      <c r="N477" s="244"/>
      <c r="O477" s="245"/>
      <c r="P477" s="245"/>
      <c r="Q477" s="245"/>
      <c r="R477" s="245"/>
      <c r="S477" s="245"/>
      <c r="T477" s="245"/>
      <c r="U477" s="245"/>
      <c r="V477" s="245"/>
      <c r="W477" s="245"/>
      <c r="X477" s="246"/>
      <c r="Y477" s="13"/>
      <c r="Z477" s="13"/>
      <c r="AA477" s="13"/>
      <c r="AB477" s="13"/>
      <c r="AC477" s="13"/>
      <c r="AD477" s="13"/>
      <c r="AE477" s="13"/>
      <c r="AT477" s="247" t="s">
        <v>222</v>
      </c>
      <c r="AU477" s="247" t="s">
        <v>86</v>
      </c>
      <c r="AV477" s="13" t="s">
        <v>86</v>
      </c>
      <c r="AW477" s="13" t="s">
        <v>5</v>
      </c>
      <c r="AX477" s="13" t="s">
        <v>84</v>
      </c>
      <c r="AY477" s="247" t="s">
        <v>211</v>
      </c>
    </row>
    <row r="478" s="2" customFormat="1" ht="24.15" customHeight="1">
      <c r="A478" s="40"/>
      <c r="B478" s="41"/>
      <c r="C478" s="218" t="s">
        <v>1215</v>
      </c>
      <c r="D478" s="218" t="s">
        <v>213</v>
      </c>
      <c r="E478" s="219" t="s">
        <v>4620</v>
      </c>
      <c r="F478" s="220" t="s">
        <v>4621</v>
      </c>
      <c r="G478" s="221" t="s">
        <v>272</v>
      </c>
      <c r="H478" s="222">
        <v>94.444000000000003</v>
      </c>
      <c r="I478" s="223"/>
      <c r="J478" s="223"/>
      <c r="K478" s="224">
        <f>ROUND(P478*H478,2)</f>
        <v>0</v>
      </c>
      <c r="L478" s="220" t="s">
        <v>217</v>
      </c>
      <c r="M478" s="46"/>
      <c r="N478" s="225" t="s">
        <v>22</v>
      </c>
      <c r="O478" s="226" t="s">
        <v>46</v>
      </c>
      <c r="P478" s="227">
        <f>I478+J478</f>
        <v>0</v>
      </c>
      <c r="Q478" s="227">
        <f>ROUND(I478*H478,2)</f>
        <v>0</v>
      </c>
      <c r="R478" s="227">
        <f>ROUND(J478*H478,2)</f>
        <v>0</v>
      </c>
      <c r="S478" s="86"/>
      <c r="T478" s="228">
        <f>S478*H478</f>
        <v>0</v>
      </c>
      <c r="U478" s="228">
        <v>0</v>
      </c>
      <c r="V478" s="228">
        <f>U478*H478</f>
        <v>0</v>
      </c>
      <c r="W478" s="228">
        <v>0</v>
      </c>
      <c r="X478" s="229">
        <f>W478*H478</f>
        <v>0</v>
      </c>
      <c r="Y478" s="40"/>
      <c r="Z478" s="40"/>
      <c r="AA478" s="40"/>
      <c r="AB478" s="40"/>
      <c r="AC478" s="40"/>
      <c r="AD478" s="40"/>
      <c r="AE478" s="40"/>
      <c r="AR478" s="230" t="s">
        <v>302</v>
      </c>
      <c r="AT478" s="230" t="s">
        <v>213</v>
      </c>
      <c r="AU478" s="230" t="s">
        <v>86</v>
      </c>
      <c r="AY478" s="19" t="s">
        <v>211</v>
      </c>
      <c r="BE478" s="231">
        <f>IF(O478="základní",K478,0)</f>
        <v>0</v>
      </c>
      <c r="BF478" s="231">
        <f>IF(O478="snížená",K478,0)</f>
        <v>0</v>
      </c>
      <c r="BG478" s="231">
        <f>IF(O478="zákl. přenesená",K478,0)</f>
        <v>0</v>
      </c>
      <c r="BH478" s="231">
        <f>IF(O478="sníž. přenesená",K478,0)</f>
        <v>0</v>
      </c>
      <c r="BI478" s="231">
        <f>IF(O478="nulová",K478,0)</f>
        <v>0</v>
      </c>
      <c r="BJ478" s="19" t="s">
        <v>84</v>
      </c>
      <c r="BK478" s="231">
        <f>ROUND(P478*H478,2)</f>
        <v>0</v>
      </c>
      <c r="BL478" s="19" t="s">
        <v>302</v>
      </c>
      <c r="BM478" s="230" t="s">
        <v>4848</v>
      </c>
    </row>
    <row r="479" s="2" customFormat="1">
      <c r="A479" s="40"/>
      <c r="B479" s="41"/>
      <c r="C479" s="42"/>
      <c r="D479" s="232" t="s">
        <v>220</v>
      </c>
      <c r="E479" s="42"/>
      <c r="F479" s="233" t="s">
        <v>4623</v>
      </c>
      <c r="G479" s="42"/>
      <c r="H479" s="42"/>
      <c r="I479" s="234"/>
      <c r="J479" s="234"/>
      <c r="K479" s="42"/>
      <c r="L479" s="42"/>
      <c r="M479" s="46"/>
      <c r="N479" s="235"/>
      <c r="O479" s="236"/>
      <c r="P479" s="86"/>
      <c r="Q479" s="86"/>
      <c r="R479" s="86"/>
      <c r="S479" s="86"/>
      <c r="T479" s="86"/>
      <c r="U479" s="86"/>
      <c r="V479" s="86"/>
      <c r="W479" s="86"/>
      <c r="X479" s="87"/>
      <c r="Y479" s="40"/>
      <c r="Z479" s="40"/>
      <c r="AA479" s="40"/>
      <c r="AB479" s="40"/>
      <c r="AC479" s="40"/>
      <c r="AD479" s="40"/>
      <c r="AE479" s="40"/>
      <c r="AT479" s="19" t="s">
        <v>220</v>
      </c>
      <c r="AU479" s="19" t="s">
        <v>86</v>
      </c>
    </row>
    <row r="480" s="2" customFormat="1" ht="24.15" customHeight="1">
      <c r="A480" s="40"/>
      <c r="B480" s="41"/>
      <c r="C480" s="218" t="s">
        <v>1218</v>
      </c>
      <c r="D480" s="218" t="s">
        <v>213</v>
      </c>
      <c r="E480" s="219" t="s">
        <v>4624</v>
      </c>
      <c r="F480" s="220" t="s">
        <v>4625</v>
      </c>
      <c r="G480" s="221" t="s">
        <v>272</v>
      </c>
      <c r="H480" s="222">
        <v>1.8</v>
      </c>
      <c r="I480" s="223"/>
      <c r="J480" s="223"/>
      <c r="K480" s="224">
        <f>ROUND(P480*H480,2)</f>
        <v>0</v>
      </c>
      <c r="L480" s="220" t="s">
        <v>217</v>
      </c>
      <c r="M480" s="46"/>
      <c r="N480" s="225" t="s">
        <v>22</v>
      </c>
      <c r="O480" s="226" t="s">
        <v>46</v>
      </c>
      <c r="P480" s="227">
        <f>I480+J480</f>
        <v>0</v>
      </c>
      <c r="Q480" s="227">
        <f>ROUND(I480*H480,2)</f>
        <v>0</v>
      </c>
      <c r="R480" s="227">
        <f>ROUND(J480*H480,2)</f>
        <v>0</v>
      </c>
      <c r="S480" s="86"/>
      <c r="T480" s="228">
        <f>S480*H480</f>
        <v>0</v>
      </c>
      <c r="U480" s="228">
        <v>0.00062985560000000001</v>
      </c>
      <c r="V480" s="228">
        <f>U480*H480</f>
        <v>0.00113374008</v>
      </c>
      <c r="W480" s="228">
        <v>0</v>
      </c>
      <c r="X480" s="229">
        <f>W480*H480</f>
        <v>0</v>
      </c>
      <c r="Y480" s="40"/>
      <c r="Z480" s="40"/>
      <c r="AA480" s="40"/>
      <c r="AB480" s="40"/>
      <c r="AC480" s="40"/>
      <c r="AD480" s="40"/>
      <c r="AE480" s="40"/>
      <c r="AR480" s="230" t="s">
        <v>218</v>
      </c>
      <c r="AT480" s="230" t="s">
        <v>213</v>
      </c>
      <c r="AU480" s="230" t="s">
        <v>86</v>
      </c>
      <c r="AY480" s="19" t="s">
        <v>211</v>
      </c>
      <c r="BE480" s="231">
        <f>IF(O480="základní",K480,0)</f>
        <v>0</v>
      </c>
      <c r="BF480" s="231">
        <f>IF(O480="snížená",K480,0)</f>
        <v>0</v>
      </c>
      <c r="BG480" s="231">
        <f>IF(O480="zákl. přenesená",K480,0)</f>
        <v>0</v>
      </c>
      <c r="BH480" s="231">
        <f>IF(O480="sníž. přenesená",K480,0)</f>
        <v>0</v>
      </c>
      <c r="BI480" s="231">
        <f>IF(O480="nulová",K480,0)</f>
        <v>0</v>
      </c>
      <c r="BJ480" s="19" t="s">
        <v>84</v>
      </c>
      <c r="BK480" s="231">
        <f>ROUND(P480*H480,2)</f>
        <v>0</v>
      </c>
      <c r="BL480" s="19" t="s">
        <v>218</v>
      </c>
      <c r="BM480" s="230" t="s">
        <v>4849</v>
      </c>
    </row>
    <row r="481" s="2" customFormat="1">
      <c r="A481" s="40"/>
      <c r="B481" s="41"/>
      <c r="C481" s="42"/>
      <c r="D481" s="232" t="s">
        <v>220</v>
      </c>
      <c r="E481" s="42"/>
      <c r="F481" s="233" t="s">
        <v>4627</v>
      </c>
      <c r="G481" s="42"/>
      <c r="H481" s="42"/>
      <c r="I481" s="234"/>
      <c r="J481" s="234"/>
      <c r="K481" s="42"/>
      <c r="L481" s="42"/>
      <c r="M481" s="46"/>
      <c r="N481" s="235"/>
      <c r="O481" s="236"/>
      <c r="P481" s="86"/>
      <c r="Q481" s="86"/>
      <c r="R481" s="86"/>
      <c r="S481" s="86"/>
      <c r="T481" s="86"/>
      <c r="U481" s="86"/>
      <c r="V481" s="86"/>
      <c r="W481" s="86"/>
      <c r="X481" s="87"/>
      <c r="Y481" s="40"/>
      <c r="Z481" s="40"/>
      <c r="AA481" s="40"/>
      <c r="AB481" s="40"/>
      <c r="AC481" s="40"/>
      <c r="AD481" s="40"/>
      <c r="AE481" s="40"/>
      <c r="AT481" s="19" t="s">
        <v>220</v>
      </c>
      <c r="AU481" s="19" t="s">
        <v>86</v>
      </c>
    </row>
    <row r="482" s="13" customFormat="1">
      <c r="A482" s="13"/>
      <c r="B482" s="237"/>
      <c r="C482" s="238"/>
      <c r="D482" s="232" t="s">
        <v>222</v>
      </c>
      <c r="E482" s="239" t="s">
        <v>22</v>
      </c>
      <c r="F482" s="240" t="s">
        <v>4850</v>
      </c>
      <c r="G482" s="238"/>
      <c r="H482" s="241">
        <v>1.8</v>
      </c>
      <c r="I482" s="242"/>
      <c r="J482" s="242"/>
      <c r="K482" s="238"/>
      <c r="L482" s="238"/>
      <c r="M482" s="243"/>
      <c r="N482" s="244"/>
      <c r="O482" s="245"/>
      <c r="P482" s="245"/>
      <c r="Q482" s="245"/>
      <c r="R482" s="245"/>
      <c r="S482" s="245"/>
      <c r="T482" s="245"/>
      <c r="U482" s="245"/>
      <c r="V482" s="245"/>
      <c r="W482" s="245"/>
      <c r="X482" s="246"/>
      <c r="Y482" s="13"/>
      <c r="Z482" s="13"/>
      <c r="AA482" s="13"/>
      <c r="AB482" s="13"/>
      <c r="AC482" s="13"/>
      <c r="AD482" s="13"/>
      <c r="AE482" s="13"/>
      <c r="AT482" s="247" t="s">
        <v>222</v>
      </c>
      <c r="AU482" s="247" t="s">
        <v>86</v>
      </c>
      <c r="AV482" s="13" t="s">
        <v>86</v>
      </c>
      <c r="AW482" s="13" t="s">
        <v>5</v>
      </c>
      <c r="AX482" s="13" t="s">
        <v>84</v>
      </c>
      <c r="AY482" s="247" t="s">
        <v>211</v>
      </c>
    </row>
    <row r="483" s="2" customFormat="1" ht="24.15" customHeight="1">
      <c r="A483" s="40"/>
      <c r="B483" s="41"/>
      <c r="C483" s="259" t="s">
        <v>1223</v>
      </c>
      <c r="D483" s="259" t="s">
        <v>452</v>
      </c>
      <c r="E483" s="260" t="s">
        <v>4629</v>
      </c>
      <c r="F483" s="261" t="s">
        <v>4630</v>
      </c>
      <c r="G483" s="262" t="s">
        <v>272</v>
      </c>
      <c r="H483" s="263">
        <v>1.98</v>
      </c>
      <c r="I483" s="264"/>
      <c r="J483" s="265"/>
      <c r="K483" s="266">
        <f>ROUND(P483*H483,2)</f>
        <v>0</v>
      </c>
      <c r="L483" s="261" t="s">
        <v>217</v>
      </c>
      <c r="M483" s="267"/>
      <c r="N483" s="268" t="s">
        <v>22</v>
      </c>
      <c r="O483" s="226" t="s">
        <v>46</v>
      </c>
      <c r="P483" s="227">
        <f>I483+J483</f>
        <v>0</v>
      </c>
      <c r="Q483" s="227">
        <f>ROUND(I483*H483,2)</f>
        <v>0</v>
      </c>
      <c r="R483" s="227">
        <f>ROUND(J483*H483,2)</f>
        <v>0</v>
      </c>
      <c r="S483" s="86"/>
      <c r="T483" s="228">
        <f>S483*H483</f>
        <v>0</v>
      </c>
      <c r="U483" s="228">
        <v>0.0074999999999999997</v>
      </c>
      <c r="V483" s="228">
        <f>U483*H483</f>
        <v>0.014849999999999999</v>
      </c>
      <c r="W483" s="228">
        <v>0</v>
      </c>
      <c r="X483" s="229">
        <f>W483*H483</f>
        <v>0</v>
      </c>
      <c r="Y483" s="40"/>
      <c r="Z483" s="40"/>
      <c r="AA483" s="40"/>
      <c r="AB483" s="40"/>
      <c r="AC483" s="40"/>
      <c r="AD483" s="40"/>
      <c r="AE483" s="40"/>
      <c r="AR483" s="230" t="s">
        <v>258</v>
      </c>
      <c r="AT483" s="230" t="s">
        <v>452</v>
      </c>
      <c r="AU483" s="230" t="s">
        <v>86</v>
      </c>
      <c r="AY483" s="19" t="s">
        <v>211</v>
      </c>
      <c r="BE483" s="231">
        <f>IF(O483="základní",K483,0)</f>
        <v>0</v>
      </c>
      <c r="BF483" s="231">
        <f>IF(O483="snížená",K483,0)</f>
        <v>0</v>
      </c>
      <c r="BG483" s="231">
        <f>IF(O483="zákl. přenesená",K483,0)</f>
        <v>0</v>
      </c>
      <c r="BH483" s="231">
        <f>IF(O483="sníž. přenesená",K483,0)</f>
        <v>0</v>
      </c>
      <c r="BI483" s="231">
        <f>IF(O483="nulová",K483,0)</f>
        <v>0</v>
      </c>
      <c r="BJ483" s="19" t="s">
        <v>84</v>
      </c>
      <c r="BK483" s="231">
        <f>ROUND(P483*H483,2)</f>
        <v>0</v>
      </c>
      <c r="BL483" s="19" t="s">
        <v>218</v>
      </c>
      <c r="BM483" s="230" t="s">
        <v>4851</v>
      </c>
    </row>
    <row r="484" s="2" customFormat="1">
      <c r="A484" s="40"/>
      <c r="B484" s="41"/>
      <c r="C484" s="42"/>
      <c r="D484" s="232" t="s">
        <v>220</v>
      </c>
      <c r="E484" s="42"/>
      <c r="F484" s="233" t="s">
        <v>4630</v>
      </c>
      <c r="G484" s="42"/>
      <c r="H484" s="42"/>
      <c r="I484" s="234"/>
      <c r="J484" s="234"/>
      <c r="K484" s="42"/>
      <c r="L484" s="42"/>
      <c r="M484" s="46"/>
      <c r="N484" s="235"/>
      <c r="O484" s="236"/>
      <c r="P484" s="86"/>
      <c r="Q484" s="86"/>
      <c r="R484" s="86"/>
      <c r="S484" s="86"/>
      <c r="T484" s="86"/>
      <c r="U484" s="86"/>
      <c r="V484" s="86"/>
      <c r="W484" s="86"/>
      <c r="X484" s="87"/>
      <c r="Y484" s="40"/>
      <c r="Z484" s="40"/>
      <c r="AA484" s="40"/>
      <c r="AB484" s="40"/>
      <c r="AC484" s="40"/>
      <c r="AD484" s="40"/>
      <c r="AE484" s="40"/>
      <c r="AT484" s="19" t="s">
        <v>220</v>
      </c>
      <c r="AU484" s="19" t="s">
        <v>86</v>
      </c>
    </row>
    <row r="485" s="13" customFormat="1">
      <c r="A485" s="13"/>
      <c r="B485" s="237"/>
      <c r="C485" s="238"/>
      <c r="D485" s="232" t="s">
        <v>222</v>
      </c>
      <c r="E485" s="239" t="s">
        <v>22</v>
      </c>
      <c r="F485" s="240" t="s">
        <v>4632</v>
      </c>
      <c r="G485" s="238"/>
      <c r="H485" s="241">
        <v>1.98</v>
      </c>
      <c r="I485" s="242"/>
      <c r="J485" s="242"/>
      <c r="K485" s="238"/>
      <c r="L485" s="238"/>
      <c r="M485" s="243"/>
      <c r="N485" s="244"/>
      <c r="O485" s="245"/>
      <c r="P485" s="245"/>
      <c r="Q485" s="245"/>
      <c r="R485" s="245"/>
      <c r="S485" s="245"/>
      <c r="T485" s="245"/>
      <c r="U485" s="245"/>
      <c r="V485" s="245"/>
      <c r="W485" s="245"/>
      <c r="X485" s="246"/>
      <c r="Y485" s="13"/>
      <c r="Z485" s="13"/>
      <c r="AA485" s="13"/>
      <c r="AB485" s="13"/>
      <c r="AC485" s="13"/>
      <c r="AD485" s="13"/>
      <c r="AE485" s="13"/>
      <c r="AT485" s="247" t="s">
        <v>222</v>
      </c>
      <c r="AU485" s="247" t="s">
        <v>86</v>
      </c>
      <c r="AV485" s="13" t="s">
        <v>86</v>
      </c>
      <c r="AW485" s="13" t="s">
        <v>5</v>
      </c>
      <c r="AX485" s="13" t="s">
        <v>84</v>
      </c>
      <c r="AY485" s="247" t="s">
        <v>211</v>
      </c>
    </row>
    <row r="486" s="2" customFormat="1" ht="24.15" customHeight="1">
      <c r="A486" s="40"/>
      <c r="B486" s="41"/>
      <c r="C486" s="218" t="s">
        <v>1226</v>
      </c>
      <c r="D486" s="218" t="s">
        <v>213</v>
      </c>
      <c r="E486" s="219" t="s">
        <v>4852</v>
      </c>
      <c r="F486" s="220" t="s">
        <v>4853</v>
      </c>
      <c r="G486" s="221" t="s">
        <v>249</v>
      </c>
      <c r="H486" s="222">
        <v>1.692</v>
      </c>
      <c r="I486" s="223"/>
      <c r="J486" s="223"/>
      <c r="K486" s="224">
        <f>ROUND(P486*H486,2)</f>
        <v>0</v>
      </c>
      <c r="L486" s="220" t="s">
        <v>217</v>
      </c>
      <c r="M486" s="46"/>
      <c r="N486" s="225" t="s">
        <v>22</v>
      </c>
      <c r="O486" s="226" t="s">
        <v>46</v>
      </c>
      <c r="P486" s="227">
        <f>I486+J486</f>
        <v>0</v>
      </c>
      <c r="Q486" s="227">
        <f>ROUND(I486*H486,2)</f>
        <v>0</v>
      </c>
      <c r="R486" s="227">
        <f>ROUND(J486*H486,2)</f>
        <v>0</v>
      </c>
      <c r="S486" s="86"/>
      <c r="T486" s="228">
        <f>S486*H486</f>
        <v>0</v>
      </c>
      <c r="U486" s="228">
        <v>0</v>
      </c>
      <c r="V486" s="228">
        <f>U486*H486</f>
        <v>0</v>
      </c>
      <c r="W486" s="228">
        <v>0</v>
      </c>
      <c r="X486" s="229">
        <f>W486*H486</f>
        <v>0</v>
      </c>
      <c r="Y486" s="40"/>
      <c r="Z486" s="40"/>
      <c r="AA486" s="40"/>
      <c r="AB486" s="40"/>
      <c r="AC486" s="40"/>
      <c r="AD486" s="40"/>
      <c r="AE486" s="40"/>
      <c r="AR486" s="230" t="s">
        <v>302</v>
      </c>
      <c r="AT486" s="230" t="s">
        <v>213</v>
      </c>
      <c r="AU486" s="230" t="s">
        <v>86</v>
      </c>
      <c r="AY486" s="19" t="s">
        <v>211</v>
      </c>
      <c r="BE486" s="231">
        <f>IF(O486="základní",K486,0)</f>
        <v>0</v>
      </c>
      <c r="BF486" s="231">
        <f>IF(O486="snížená",K486,0)</f>
        <v>0</v>
      </c>
      <c r="BG486" s="231">
        <f>IF(O486="zákl. přenesená",K486,0)</f>
        <v>0</v>
      </c>
      <c r="BH486" s="231">
        <f>IF(O486="sníž. přenesená",K486,0)</f>
        <v>0</v>
      </c>
      <c r="BI486" s="231">
        <f>IF(O486="nulová",K486,0)</f>
        <v>0</v>
      </c>
      <c r="BJ486" s="19" t="s">
        <v>84</v>
      </c>
      <c r="BK486" s="231">
        <f>ROUND(P486*H486,2)</f>
        <v>0</v>
      </c>
      <c r="BL486" s="19" t="s">
        <v>302</v>
      </c>
      <c r="BM486" s="230" t="s">
        <v>4854</v>
      </c>
    </row>
    <row r="487" s="2" customFormat="1">
      <c r="A487" s="40"/>
      <c r="B487" s="41"/>
      <c r="C487" s="42"/>
      <c r="D487" s="232" t="s">
        <v>220</v>
      </c>
      <c r="E487" s="42"/>
      <c r="F487" s="233" t="s">
        <v>4855</v>
      </c>
      <c r="G487" s="42"/>
      <c r="H487" s="42"/>
      <c r="I487" s="234"/>
      <c r="J487" s="234"/>
      <c r="K487" s="42"/>
      <c r="L487" s="42"/>
      <c r="M487" s="46"/>
      <c r="N487" s="235"/>
      <c r="O487" s="236"/>
      <c r="P487" s="86"/>
      <c r="Q487" s="86"/>
      <c r="R487" s="86"/>
      <c r="S487" s="86"/>
      <c r="T487" s="86"/>
      <c r="U487" s="86"/>
      <c r="V487" s="86"/>
      <c r="W487" s="86"/>
      <c r="X487" s="87"/>
      <c r="Y487" s="40"/>
      <c r="Z487" s="40"/>
      <c r="AA487" s="40"/>
      <c r="AB487" s="40"/>
      <c r="AC487" s="40"/>
      <c r="AD487" s="40"/>
      <c r="AE487" s="40"/>
      <c r="AT487" s="19" t="s">
        <v>220</v>
      </c>
      <c r="AU487" s="19" t="s">
        <v>86</v>
      </c>
    </row>
    <row r="488" s="2" customFormat="1" ht="24.15" customHeight="1">
      <c r="A488" s="40"/>
      <c r="B488" s="41"/>
      <c r="C488" s="218" t="s">
        <v>1228</v>
      </c>
      <c r="D488" s="218" t="s">
        <v>213</v>
      </c>
      <c r="E488" s="219" t="s">
        <v>4637</v>
      </c>
      <c r="F488" s="220" t="s">
        <v>4638</v>
      </c>
      <c r="G488" s="221" t="s">
        <v>249</v>
      </c>
      <c r="H488" s="222">
        <v>1.692</v>
      </c>
      <c r="I488" s="223"/>
      <c r="J488" s="223"/>
      <c r="K488" s="224">
        <f>ROUND(P488*H488,2)</f>
        <v>0</v>
      </c>
      <c r="L488" s="220" t="s">
        <v>217</v>
      </c>
      <c r="M488" s="46"/>
      <c r="N488" s="225" t="s">
        <v>22</v>
      </c>
      <c r="O488" s="226" t="s">
        <v>46</v>
      </c>
      <c r="P488" s="227">
        <f>I488+J488</f>
        <v>0</v>
      </c>
      <c r="Q488" s="227">
        <f>ROUND(I488*H488,2)</f>
        <v>0</v>
      </c>
      <c r="R488" s="227">
        <f>ROUND(J488*H488,2)</f>
        <v>0</v>
      </c>
      <c r="S488" s="86"/>
      <c r="T488" s="228">
        <f>S488*H488</f>
        <v>0</v>
      </c>
      <c r="U488" s="228">
        <v>0</v>
      </c>
      <c r="V488" s="228">
        <f>U488*H488</f>
        <v>0</v>
      </c>
      <c r="W488" s="228">
        <v>0</v>
      </c>
      <c r="X488" s="229">
        <f>W488*H488</f>
        <v>0</v>
      </c>
      <c r="Y488" s="40"/>
      <c r="Z488" s="40"/>
      <c r="AA488" s="40"/>
      <c r="AB488" s="40"/>
      <c r="AC488" s="40"/>
      <c r="AD488" s="40"/>
      <c r="AE488" s="40"/>
      <c r="AR488" s="230" t="s">
        <v>302</v>
      </c>
      <c r="AT488" s="230" t="s">
        <v>213</v>
      </c>
      <c r="AU488" s="230" t="s">
        <v>86</v>
      </c>
      <c r="AY488" s="19" t="s">
        <v>211</v>
      </c>
      <c r="BE488" s="231">
        <f>IF(O488="základní",K488,0)</f>
        <v>0</v>
      </c>
      <c r="BF488" s="231">
        <f>IF(O488="snížená",K488,0)</f>
        <v>0</v>
      </c>
      <c r="BG488" s="231">
        <f>IF(O488="zákl. přenesená",K488,0)</f>
        <v>0</v>
      </c>
      <c r="BH488" s="231">
        <f>IF(O488="sníž. přenesená",K488,0)</f>
        <v>0</v>
      </c>
      <c r="BI488" s="231">
        <f>IF(O488="nulová",K488,0)</f>
        <v>0</v>
      </c>
      <c r="BJ488" s="19" t="s">
        <v>84</v>
      </c>
      <c r="BK488" s="231">
        <f>ROUND(P488*H488,2)</f>
        <v>0</v>
      </c>
      <c r="BL488" s="19" t="s">
        <v>302</v>
      </c>
      <c r="BM488" s="230" t="s">
        <v>4856</v>
      </c>
    </row>
    <row r="489" s="2" customFormat="1">
      <c r="A489" s="40"/>
      <c r="B489" s="41"/>
      <c r="C489" s="42"/>
      <c r="D489" s="232" t="s">
        <v>220</v>
      </c>
      <c r="E489" s="42"/>
      <c r="F489" s="233" t="s">
        <v>4640</v>
      </c>
      <c r="G489" s="42"/>
      <c r="H489" s="42"/>
      <c r="I489" s="234"/>
      <c r="J489" s="234"/>
      <c r="K489" s="42"/>
      <c r="L489" s="42"/>
      <c r="M489" s="46"/>
      <c r="N489" s="235"/>
      <c r="O489" s="236"/>
      <c r="P489" s="86"/>
      <c r="Q489" s="86"/>
      <c r="R489" s="86"/>
      <c r="S489" s="86"/>
      <c r="T489" s="86"/>
      <c r="U489" s="86"/>
      <c r="V489" s="86"/>
      <c r="W489" s="86"/>
      <c r="X489" s="87"/>
      <c r="Y489" s="40"/>
      <c r="Z489" s="40"/>
      <c r="AA489" s="40"/>
      <c r="AB489" s="40"/>
      <c r="AC489" s="40"/>
      <c r="AD489" s="40"/>
      <c r="AE489" s="40"/>
      <c r="AT489" s="19" t="s">
        <v>220</v>
      </c>
      <c r="AU489" s="19" t="s">
        <v>86</v>
      </c>
    </row>
    <row r="490" s="12" customFormat="1" ht="22.8" customHeight="1">
      <c r="A490" s="12"/>
      <c r="B490" s="201"/>
      <c r="C490" s="202"/>
      <c r="D490" s="203" t="s">
        <v>76</v>
      </c>
      <c r="E490" s="216" t="s">
        <v>1461</v>
      </c>
      <c r="F490" s="216" t="s">
        <v>1462</v>
      </c>
      <c r="G490" s="202"/>
      <c r="H490" s="202"/>
      <c r="I490" s="205"/>
      <c r="J490" s="205"/>
      <c r="K490" s="217">
        <f>BK490</f>
        <v>0</v>
      </c>
      <c r="L490" s="202"/>
      <c r="M490" s="207"/>
      <c r="N490" s="208"/>
      <c r="O490" s="209"/>
      <c r="P490" s="209"/>
      <c r="Q490" s="210">
        <f>SUM(Q491:Q497)</f>
        <v>0</v>
      </c>
      <c r="R490" s="210">
        <f>SUM(R491:R497)</f>
        <v>0</v>
      </c>
      <c r="S490" s="209"/>
      <c r="T490" s="211">
        <f>SUM(T491:T497)</f>
        <v>0</v>
      </c>
      <c r="U490" s="209"/>
      <c r="V490" s="211">
        <f>SUM(V491:V497)</f>
        <v>0.10586469</v>
      </c>
      <c r="W490" s="209"/>
      <c r="X490" s="212">
        <f>SUM(X491:X497)</f>
        <v>0</v>
      </c>
      <c r="Y490" s="12"/>
      <c r="Z490" s="12"/>
      <c r="AA490" s="12"/>
      <c r="AB490" s="12"/>
      <c r="AC490" s="12"/>
      <c r="AD490" s="12"/>
      <c r="AE490" s="12"/>
      <c r="AR490" s="213" t="s">
        <v>86</v>
      </c>
      <c r="AT490" s="214" t="s">
        <v>76</v>
      </c>
      <c r="AU490" s="214" t="s">
        <v>84</v>
      </c>
      <c r="AY490" s="213" t="s">
        <v>211</v>
      </c>
      <c r="BK490" s="215">
        <f>SUM(BK491:BK497)</f>
        <v>0</v>
      </c>
    </row>
    <row r="491" s="2" customFormat="1" ht="24.15" customHeight="1">
      <c r="A491" s="40"/>
      <c r="B491" s="41"/>
      <c r="C491" s="218" t="s">
        <v>1232</v>
      </c>
      <c r="D491" s="218" t="s">
        <v>213</v>
      </c>
      <c r="E491" s="219" t="s">
        <v>4641</v>
      </c>
      <c r="F491" s="220" t="s">
        <v>4642</v>
      </c>
      <c r="G491" s="221" t="s">
        <v>272</v>
      </c>
      <c r="H491" s="222">
        <v>155.77500000000001</v>
      </c>
      <c r="I491" s="223"/>
      <c r="J491" s="223"/>
      <c r="K491" s="224">
        <f>ROUND(P491*H491,2)</f>
        <v>0</v>
      </c>
      <c r="L491" s="220" t="s">
        <v>217</v>
      </c>
      <c r="M491" s="46"/>
      <c r="N491" s="225" t="s">
        <v>22</v>
      </c>
      <c r="O491" s="226" t="s">
        <v>46</v>
      </c>
      <c r="P491" s="227">
        <f>I491+J491</f>
        <v>0</v>
      </c>
      <c r="Q491" s="227">
        <f>ROUND(I491*H491,2)</f>
        <v>0</v>
      </c>
      <c r="R491" s="227">
        <f>ROUND(J491*H491,2)</f>
        <v>0</v>
      </c>
      <c r="S491" s="86"/>
      <c r="T491" s="228">
        <f>S491*H491</f>
        <v>0</v>
      </c>
      <c r="U491" s="228">
        <v>0.00022000000000000001</v>
      </c>
      <c r="V491" s="228">
        <f>U491*H491</f>
        <v>0.034270500000000002</v>
      </c>
      <c r="W491" s="228">
        <v>0</v>
      </c>
      <c r="X491" s="229">
        <f>W491*H491</f>
        <v>0</v>
      </c>
      <c r="Y491" s="40"/>
      <c r="Z491" s="40"/>
      <c r="AA491" s="40"/>
      <c r="AB491" s="40"/>
      <c r="AC491" s="40"/>
      <c r="AD491" s="40"/>
      <c r="AE491" s="40"/>
      <c r="AR491" s="230" t="s">
        <v>302</v>
      </c>
      <c r="AT491" s="230" t="s">
        <v>213</v>
      </c>
      <c r="AU491" s="230" t="s">
        <v>86</v>
      </c>
      <c r="AY491" s="19" t="s">
        <v>211</v>
      </c>
      <c r="BE491" s="231">
        <f>IF(O491="základní",K491,0)</f>
        <v>0</v>
      </c>
      <c r="BF491" s="231">
        <f>IF(O491="snížená",K491,0)</f>
        <v>0</v>
      </c>
      <c r="BG491" s="231">
        <f>IF(O491="zákl. přenesená",K491,0)</f>
        <v>0</v>
      </c>
      <c r="BH491" s="231">
        <f>IF(O491="sníž. přenesená",K491,0)</f>
        <v>0</v>
      </c>
      <c r="BI491" s="231">
        <f>IF(O491="nulová",K491,0)</f>
        <v>0</v>
      </c>
      <c r="BJ491" s="19" t="s">
        <v>84</v>
      </c>
      <c r="BK491" s="231">
        <f>ROUND(P491*H491,2)</f>
        <v>0</v>
      </c>
      <c r="BL491" s="19" t="s">
        <v>302</v>
      </c>
      <c r="BM491" s="230" t="s">
        <v>4857</v>
      </c>
    </row>
    <row r="492" s="2" customFormat="1">
      <c r="A492" s="40"/>
      <c r="B492" s="41"/>
      <c r="C492" s="42"/>
      <c r="D492" s="232" t="s">
        <v>220</v>
      </c>
      <c r="E492" s="42"/>
      <c r="F492" s="233" t="s">
        <v>4644</v>
      </c>
      <c r="G492" s="42"/>
      <c r="H492" s="42"/>
      <c r="I492" s="234"/>
      <c r="J492" s="234"/>
      <c r="K492" s="42"/>
      <c r="L492" s="42"/>
      <c r="M492" s="46"/>
      <c r="N492" s="235"/>
      <c r="O492" s="236"/>
      <c r="P492" s="86"/>
      <c r="Q492" s="86"/>
      <c r="R492" s="86"/>
      <c r="S492" s="86"/>
      <c r="T492" s="86"/>
      <c r="U492" s="86"/>
      <c r="V492" s="86"/>
      <c r="W492" s="86"/>
      <c r="X492" s="87"/>
      <c r="Y492" s="40"/>
      <c r="Z492" s="40"/>
      <c r="AA492" s="40"/>
      <c r="AB492" s="40"/>
      <c r="AC492" s="40"/>
      <c r="AD492" s="40"/>
      <c r="AE492" s="40"/>
      <c r="AT492" s="19" t="s">
        <v>220</v>
      </c>
      <c r="AU492" s="19" t="s">
        <v>86</v>
      </c>
    </row>
    <row r="493" s="13" customFormat="1">
      <c r="A493" s="13"/>
      <c r="B493" s="237"/>
      <c r="C493" s="238"/>
      <c r="D493" s="232" t="s">
        <v>222</v>
      </c>
      <c r="E493" s="239" t="s">
        <v>22</v>
      </c>
      <c r="F493" s="240" t="s">
        <v>4858</v>
      </c>
      <c r="G493" s="238"/>
      <c r="H493" s="241">
        <v>155.77500000000001</v>
      </c>
      <c r="I493" s="242"/>
      <c r="J493" s="242"/>
      <c r="K493" s="238"/>
      <c r="L493" s="238"/>
      <c r="M493" s="243"/>
      <c r="N493" s="244"/>
      <c r="O493" s="245"/>
      <c r="P493" s="245"/>
      <c r="Q493" s="245"/>
      <c r="R493" s="245"/>
      <c r="S493" s="245"/>
      <c r="T493" s="245"/>
      <c r="U493" s="245"/>
      <c r="V493" s="245"/>
      <c r="W493" s="245"/>
      <c r="X493" s="246"/>
      <c r="Y493" s="13"/>
      <c r="Z493" s="13"/>
      <c r="AA493" s="13"/>
      <c r="AB493" s="13"/>
      <c r="AC493" s="13"/>
      <c r="AD493" s="13"/>
      <c r="AE493" s="13"/>
      <c r="AT493" s="247" t="s">
        <v>222</v>
      </c>
      <c r="AU493" s="247" t="s">
        <v>86</v>
      </c>
      <c r="AV493" s="13" t="s">
        <v>86</v>
      </c>
      <c r="AW493" s="13" t="s">
        <v>5</v>
      </c>
      <c r="AX493" s="13" t="s">
        <v>84</v>
      </c>
      <c r="AY493" s="247" t="s">
        <v>211</v>
      </c>
    </row>
    <row r="494" s="2" customFormat="1">
      <c r="A494" s="40"/>
      <c r="B494" s="41"/>
      <c r="C494" s="218" t="s">
        <v>1237</v>
      </c>
      <c r="D494" s="218" t="s">
        <v>213</v>
      </c>
      <c r="E494" s="219" t="s">
        <v>4646</v>
      </c>
      <c r="F494" s="220" t="s">
        <v>4647</v>
      </c>
      <c r="G494" s="221" t="s">
        <v>272</v>
      </c>
      <c r="H494" s="222">
        <v>155.77500000000001</v>
      </c>
      <c r="I494" s="223"/>
      <c r="J494" s="223"/>
      <c r="K494" s="224">
        <f>ROUND(P494*H494,2)</f>
        <v>0</v>
      </c>
      <c r="L494" s="220" t="s">
        <v>217</v>
      </c>
      <c r="M494" s="46"/>
      <c r="N494" s="225" t="s">
        <v>22</v>
      </c>
      <c r="O494" s="226" t="s">
        <v>46</v>
      </c>
      <c r="P494" s="227">
        <f>I494+J494</f>
        <v>0</v>
      </c>
      <c r="Q494" s="227">
        <f>ROUND(I494*H494,2)</f>
        <v>0</v>
      </c>
      <c r="R494" s="227">
        <f>ROUND(J494*H494,2)</f>
        <v>0</v>
      </c>
      <c r="S494" s="86"/>
      <c r="T494" s="228">
        <f>S494*H494</f>
        <v>0</v>
      </c>
      <c r="U494" s="228">
        <v>0.00020120000000000001</v>
      </c>
      <c r="V494" s="228">
        <f>U494*H494</f>
        <v>0.031341930000000004</v>
      </c>
      <c r="W494" s="228">
        <v>0</v>
      </c>
      <c r="X494" s="229">
        <f>W494*H494</f>
        <v>0</v>
      </c>
      <c r="Y494" s="40"/>
      <c r="Z494" s="40"/>
      <c r="AA494" s="40"/>
      <c r="AB494" s="40"/>
      <c r="AC494" s="40"/>
      <c r="AD494" s="40"/>
      <c r="AE494" s="40"/>
      <c r="AR494" s="230" t="s">
        <v>302</v>
      </c>
      <c r="AT494" s="230" t="s">
        <v>213</v>
      </c>
      <c r="AU494" s="230" t="s">
        <v>86</v>
      </c>
      <c r="AY494" s="19" t="s">
        <v>211</v>
      </c>
      <c r="BE494" s="231">
        <f>IF(O494="základní",K494,0)</f>
        <v>0</v>
      </c>
      <c r="BF494" s="231">
        <f>IF(O494="snížená",K494,0)</f>
        <v>0</v>
      </c>
      <c r="BG494" s="231">
        <f>IF(O494="zákl. přenesená",K494,0)</f>
        <v>0</v>
      </c>
      <c r="BH494" s="231">
        <f>IF(O494="sníž. přenesená",K494,0)</f>
        <v>0</v>
      </c>
      <c r="BI494" s="231">
        <f>IF(O494="nulová",K494,0)</f>
        <v>0</v>
      </c>
      <c r="BJ494" s="19" t="s">
        <v>84</v>
      </c>
      <c r="BK494" s="231">
        <f>ROUND(P494*H494,2)</f>
        <v>0</v>
      </c>
      <c r="BL494" s="19" t="s">
        <v>302</v>
      </c>
      <c r="BM494" s="230" t="s">
        <v>4859</v>
      </c>
    </row>
    <row r="495" s="2" customFormat="1">
      <c r="A495" s="40"/>
      <c r="B495" s="41"/>
      <c r="C495" s="42"/>
      <c r="D495" s="232" t="s">
        <v>220</v>
      </c>
      <c r="E495" s="42"/>
      <c r="F495" s="233" t="s">
        <v>4649</v>
      </c>
      <c r="G495" s="42"/>
      <c r="H495" s="42"/>
      <c r="I495" s="234"/>
      <c r="J495" s="234"/>
      <c r="K495" s="42"/>
      <c r="L495" s="42"/>
      <c r="M495" s="46"/>
      <c r="N495" s="235"/>
      <c r="O495" s="236"/>
      <c r="P495" s="86"/>
      <c r="Q495" s="86"/>
      <c r="R495" s="86"/>
      <c r="S495" s="86"/>
      <c r="T495" s="86"/>
      <c r="U495" s="86"/>
      <c r="V495" s="86"/>
      <c r="W495" s="86"/>
      <c r="X495" s="87"/>
      <c r="Y495" s="40"/>
      <c r="Z495" s="40"/>
      <c r="AA495" s="40"/>
      <c r="AB495" s="40"/>
      <c r="AC495" s="40"/>
      <c r="AD495" s="40"/>
      <c r="AE495" s="40"/>
      <c r="AT495" s="19" t="s">
        <v>220</v>
      </c>
      <c r="AU495" s="19" t="s">
        <v>86</v>
      </c>
    </row>
    <row r="496" s="2" customFormat="1">
      <c r="A496" s="40"/>
      <c r="B496" s="41"/>
      <c r="C496" s="218" t="s">
        <v>1244</v>
      </c>
      <c r="D496" s="218" t="s">
        <v>213</v>
      </c>
      <c r="E496" s="219" t="s">
        <v>4650</v>
      </c>
      <c r="F496" s="220" t="s">
        <v>4651</v>
      </c>
      <c r="G496" s="221" t="s">
        <v>272</v>
      </c>
      <c r="H496" s="222">
        <v>155.77500000000001</v>
      </c>
      <c r="I496" s="223"/>
      <c r="J496" s="223"/>
      <c r="K496" s="224">
        <f>ROUND(P496*H496,2)</f>
        <v>0</v>
      </c>
      <c r="L496" s="220" t="s">
        <v>217</v>
      </c>
      <c r="M496" s="46"/>
      <c r="N496" s="225" t="s">
        <v>22</v>
      </c>
      <c r="O496" s="226" t="s">
        <v>46</v>
      </c>
      <c r="P496" s="227">
        <f>I496+J496</f>
        <v>0</v>
      </c>
      <c r="Q496" s="227">
        <f>ROUND(I496*H496,2)</f>
        <v>0</v>
      </c>
      <c r="R496" s="227">
        <f>ROUND(J496*H496,2)</f>
        <v>0</v>
      </c>
      <c r="S496" s="86"/>
      <c r="T496" s="228">
        <f>S496*H496</f>
        <v>0</v>
      </c>
      <c r="U496" s="228">
        <v>0.00025839999999999999</v>
      </c>
      <c r="V496" s="228">
        <f>U496*H496</f>
        <v>0.040252259999999998</v>
      </c>
      <c r="W496" s="228">
        <v>0</v>
      </c>
      <c r="X496" s="229">
        <f>W496*H496</f>
        <v>0</v>
      </c>
      <c r="Y496" s="40"/>
      <c r="Z496" s="40"/>
      <c r="AA496" s="40"/>
      <c r="AB496" s="40"/>
      <c r="AC496" s="40"/>
      <c r="AD496" s="40"/>
      <c r="AE496" s="40"/>
      <c r="AR496" s="230" t="s">
        <v>302</v>
      </c>
      <c r="AT496" s="230" t="s">
        <v>213</v>
      </c>
      <c r="AU496" s="230" t="s">
        <v>86</v>
      </c>
      <c r="AY496" s="19" t="s">
        <v>211</v>
      </c>
      <c r="BE496" s="231">
        <f>IF(O496="základní",K496,0)</f>
        <v>0</v>
      </c>
      <c r="BF496" s="231">
        <f>IF(O496="snížená",K496,0)</f>
        <v>0</v>
      </c>
      <c r="BG496" s="231">
        <f>IF(O496="zákl. přenesená",K496,0)</f>
        <v>0</v>
      </c>
      <c r="BH496" s="231">
        <f>IF(O496="sníž. přenesená",K496,0)</f>
        <v>0</v>
      </c>
      <c r="BI496" s="231">
        <f>IF(O496="nulová",K496,0)</f>
        <v>0</v>
      </c>
      <c r="BJ496" s="19" t="s">
        <v>84</v>
      </c>
      <c r="BK496" s="231">
        <f>ROUND(P496*H496,2)</f>
        <v>0</v>
      </c>
      <c r="BL496" s="19" t="s">
        <v>302</v>
      </c>
      <c r="BM496" s="230" t="s">
        <v>4860</v>
      </c>
    </row>
    <row r="497" s="2" customFormat="1">
      <c r="A497" s="40"/>
      <c r="B497" s="41"/>
      <c r="C497" s="42"/>
      <c r="D497" s="232" t="s">
        <v>220</v>
      </c>
      <c r="E497" s="42"/>
      <c r="F497" s="233" t="s">
        <v>4653</v>
      </c>
      <c r="G497" s="42"/>
      <c r="H497" s="42"/>
      <c r="I497" s="234"/>
      <c r="J497" s="234"/>
      <c r="K497" s="42"/>
      <c r="L497" s="42"/>
      <c r="M497" s="46"/>
      <c r="N497" s="235"/>
      <c r="O497" s="236"/>
      <c r="P497" s="86"/>
      <c r="Q497" s="86"/>
      <c r="R497" s="86"/>
      <c r="S497" s="86"/>
      <c r="T497" s="86"/>
      <c r="U497" s="86"/>
      <c r="V497" s="86"/>
      <c r="W497" s="86"/>
      <c r="X497" s="87"/>
      <c r="Y497" s="40"/>
      <c r="Z497" s="40"/>
      <c r="AA497" s="40"/>
      <c r="AB497" s="40"/>
      <c r="AC497" s="40"/>
      <c r="AD497" s="40"/>
      <c r="AE497" s="40"/>
      <c r="AT497" s="19" t="s">
        <v>220</v>
      </c>
      <c r="AU497" s="19" t="s">
        <v>86</v>
      </c>
    </row>
    <row r="498" s="12" customFormat="1" ht="25.92" customHeight="1">
      <c r="A498" s="12"/>
      <c r="B498" s="201"/>
      <c r="C498" s="202"/>
      <c r="D498" s="203" t="s">
        <v>76</v>
      </c>
      <c r="E498" s="204" t="s">
        <v>624</v>
      </c>
      <c r="F498" s="204" t="s">
        <v>625</v>
      </c>
      <c r="G498" s="202"/>
      <c r="H498" s="202"/>
      <c r="I498" s="205"/>
      <c r="J498" s="205"/>
      <c r="K498" s="206">
        <f>BK498</f>
        <v>0</v>
      </c>
      <c r="L498" s="202"/>
      <c r="M498" s="207"/>
      <c r="N498" s="208"/>
      <c r="O498" s="209"/>
      <c r="P498" s="209"/>
      <c r="Q498" s="210">
        <f>SUM(Q499:Q508)</f>
        <v>0</v>
      </c>
      <c r="R498" s="210">
        <f>SUM(R499:R508)</f>
        <v>0</v>
      </c>
      <c r="S498" s="209"/>
      <c r="T498" s="211">
        <f>SUM(T499:T508)</f>
        <v>0</v>
      </c>
      <c r="U498" s="209"/>
      <c r="V498" s="211">
        <f>SUM(V499:V508)</f>
        <v>0</v>
      </c>
      <c r="W498" s="209"/>
      <c r="X498" s="212">
        <f>SUM(X499:X508)</f>
        <v>0</v>
      </c>
      <c r="Y498" s="12"/>
      <c r="Z498" s="12"/>
      <c r="AA498" s="12"/>
      <c r="AB498" s="12"/>
      <c r="AC498" s="12"/>
      <c r="AD498" s="12"/>
      <c r="AE498" s="12"/>
      <c r="AR498" s="213" t="s">
        <v>218</v>
      </c>
      <c r="AT498" s="214" t="s">
        <v>76</v>
      </c>
      <c r="AU498" s="214" t="s">
        <v>77</v>
      </c>
      <c r="AY498" s="213" t="s">
        <v>211</v>
      </c>
      <c r="BK498" s="215">
        <f>SUM(BK499:BK508)</f>
        <v>0</v>
      </c>
    </row>
    <row r="499" s="2" customFormat="1" ht="24.15" customHeight="1">
      <c r="A499" s="40"/>
      <c r="B499" s="41"/>
      <c r="C499" s="218" t="s">
        <v>1250</v>
      </c>
      <c r="D499" s="218" t="s">
        <v>213</v>
      </c>
      <c r="E499" s="219" t="s">
        <v>627</v>
      </c>
      <c r="F499" s="220" t="s">
        <v>628</v>
      </c>
      <c r="G499" s="221" t="s">
        <v>629</v>
      </c>
      <c r="H499" s="222">
        <v>20</v>
      </c>
      <c r="I499" s="223"/>
      <c r="J499" s="223"/>
      <c r="K499" s="224">
        <f>ROUND(P499*H499,2)</f>
        <v>0</v>
      </c>
      <c r="L499" s="220" t="s">
        <v>217</v>
      </c>
      <c r="M499" s="46"/>
      <c r="N499" s="225" t="s">
        <v>22</v>
      </c>
      <c r="O499" s="226" t="s">
        <v>46</v>
      </c>
      <c r="P499" s="227">
        <f>I499+J499</f>
        <v>0</v>
      </c>
      <c r="Q499" s="227">
        <f>ROUND(I499*H499,2)</f>
        <v>0</v>
      </c>
      <c r="R499" s="227">
        <f>ROUND(J499*H499,2)</f>
        <v>0</v>
      </c>
      <c r="S499" s="86"/>
      <c r="T499" s="228">
        <f>S499*H499</f>
        <v>0</v>
      </c>
      <c r="U499" s="228">
        <v>0</v>
      </c>
      <c r="V499" s="228">
        <f>U499*H499</f>
        <v>0</v>
      </c>
      <c r="W499" s="228">
        <v>0</v>
      </c>
      <c r="X499" s="229">
        <f>W499*H499</f>
        <v>0</v>
      </c>
      <c r="Y499" s="40"/>
      <c r="Z499" s="40"/>
      <c r="AA499" s="40"/>
      <c r="AB499" s="40"/>
      <c r="AC499" s="40"/>
      <c r="AD499" s="40"/>
      <c r="AE499" s="40"/>
      <c r="AR499" s="230" t="s">
        <v>630</v>
      </c>
      <c r="AT499" s="230" t="s">
        <v>213</v>
      </c>
      <c r="AU499" s="230" t="s">
        <v>84</v>
      </c>
      <c r="AY499" s="19" t="s">
        <v>211</v>
      </c>
      <c r="BE499" s="231">
        <f>IF(O499="základní",K499,0)</f>
        <v>0</v>
      </c>
      <c r="BF499" s="231">
        <f>IF(O499="snížená",K499,0)</f>
        <v>0</v>
      </c>
      <c r="BG499" s="231">
        <f>IF(O499="zákl. přenesená",K499,0)</f>
        <v>0</v>
      </c>
      <c r="BH499" s="231">
        <f>IF(O499="sníž. přenesená",K499,0)</f>
        <v>0</v>
      </c>
      <c r="BI499" s="231">
        <f>IF(O499="nulová",K499,0)</f>
        <v>0</v>
      </c>
      <c r="BJ499" s="19" t="s">
        <v>84</v>
      </c>
      <c r="BK499" s="231">
        <f>ROUND(P499*H499,2)</f>
        <v>0</v>
      </c>
      <c r="BL499" s="19" t="s">
        <v>630</v>
      </c>
      <c r="BM499" s="230" t="s">
        <v>4861</v>
      </c>
    </row>
    <row r="500" s="2" customFormat="1">
      <c r="A500" s="40"/>
      <c r="B500" s="41"/>
      <c r="C500" s="42"/>
      <c r="D500" s="232" t="s">
        <v>220</v>
      </c>
      <c r="E500" s="42"/>
      <c r="F500" s="233" t="s">
        <v>632</v>
      </c>
      <c r="G500" s="42"/>
      <c r="H500" s="42"/>
      <c r="I500" s="234"/>
      <c r="J500" s="234"/>
      <c r="K500" s="42"/>
      <c r="L500" s="42"/>
      <c r="M500" s="46"/>
      <c r="N500" s="235"/>
      <c r="O500" s="236"/>
      <c r="P500" s="86"/>
      <c r="Q500" s="86"/>
      <c r="R500" s="86"/>
      <c r="S500" s="86"/>
      <c r="T500" s="86"/>
      <c r="U500" s="86"/>
      <c r="V500" s="86"/>
      <c r="W500" s="86"/>
      <c r="X500" s="87"/>
      <c r="Y500" s="40"/>
      <c r="Z500" s="40"/>
      <c r="AA500" s="40"/>
      <c r="AB500" s="40"/>
      <c r="AC500" s="40"/>
      <c r="AD500" s="40"/>
      <c r="AE500" s="40"/>
      <c r="AT500" s="19" t="s">
        <v>220</v>
      </c>
      <c r="AU500" s="19" t="s">
        <v>84</v>
      </c>
    </row>
    <row r="501" s="13" customFormat="1">
      <c r="A501" s="13"/>
      <c r="B501" s="237"/>
      <c r="C501" s="238"/>
      <c r="D501" s="232" t="s">
        <v>222</v>
      </c>
      <c r="E501" s="239" t="s">
        <v>22</v>
      </c>
      <c r="F501" s="240" t="s">
        <v>4655</v>
      </c>
      <c r="G501" s="238"/>
      <c r="H501" s="241">
        <v>4</v>
      </c>
      <c r="I501" s="242"/>
      <c r="J501" s="242"/>
      <c r="K501" s="238"/>
      <c r="L501" s="238"/>
      <c r="M501" s="243"/>
      <c r="N501" s="244"/>
      <c r="O501" s="245"/>
      <c r="P501" s="245"/>
      <c r="Q501" s="245"/>
      <c r="R501" s="245"/>
      <c r="S501" s="245"/>
      <c r="T501" s="245"/>
      <c r="U501" s="245"/>
      <c r="V501" s="245"/>
      <c r="W501" s="245"/>
      <c r="X501" s="246"/>
      <c r="Y501" s="13"/>
      <c r="Z501" s="13"/>
      <c r="AA501" s="13"/>
      <c r="AB501" s="13"/>
      <c r="AC501" s="13"/>
      <c r="AD501" s="13"/>
      <c r="AE501" s="13"/>
      <c r="AT501" s="247" t="s">
        <v>222</v>
      </c>
      <c r="AU501" s="247" t="s">
        <v>84</v>
      </c>
      <c r="AV501" s="13" t="s">
        <v>86</v>
      </c>
      <c r="AW501" s="13" t="s">
        <v>5</v>
      </c>
      <c r="AX501" s="13" t="s">
        <v>77</v>
      </c>
      <c r="AY501" s="247" t="s">
        <v>211</v>
      </c>
    </row>
    <row r="502" s="13" customFormat="1">
      <c r="A502" s="13"/>
      <c r="B502" s="237"/>
      <c r="C502" s="238"/>
      <c r="D502" s="232" t="s">
        <v>222</v>
      </c>
      <c r="E502" s="239" t="s">
        <v>22</v>
      </c>
      <c r="F502" s="240" t="s">
        <v>4656</v>
      </c>
      <c r="G502" s="238"/>
      <c r="H502" s="241">
        <v>16</v>
      </c>
      <c r="I502" s="242"/>
      <c r="J502" s="242"/>
      <c r="K502" s="238"/>
      <c r="L502" s="238"/>
      <c r="M502" s="243"/>
      <c r="N502" s="244"/>
      <c r="O502" s="245"/>
      <c r="P502" s="245"/>
      <c r="Q502" s="245"/>
      <c r="R502" s="245"/>
      <c r="S502" s="245"/>
      <c r="T502" s="245"/>
      <c r="U502" s="245"/>
      <c r="V502" s="245"/>
      <c r="W502" s="245"/>
      <c r="X502" s="246"/>
      <c r="Y502" s="13"/>
      <c r="Z502" s="13"/>
      <c r="AA502" s="13"/>
      <c r="AB502" s="13"/>
      <c r="AC502" s="13"/>
      <c r="AD502" s="13"/>
      <c r="AE502" s="13"/>
      <c r="AT502" s="247" t="s">
        <v>222</v>
      </c>
      <c r="AU502" s="247" t="s">
        <v>84</v>
      </c>
      <c r="AV502" s="13" t="s">
        <v>86</v>
      </c>
      <c r="AW502" s="13" t="s">
        <v>5</v>
      </c>
      <c r="AX502" s="13" t="s">
        <v>77</v>
      </c>
      <c r="AY502" s="247" t="s">
        <v>211</v>
      </c>
    </row>
    <row r="503" s="14" customFormat="1">
      <c r="A503" s="14"/>
      <c r="B503" s="248"/>
      <c r="C503" s="249"/>
      <c r="D503" s="232" t="s">
        <v>222</v>
      </c>
      <c r="E503" s="250" t="s">
        <v>22</v>
      </c>
      <c r="F503" s="251" t="s">
        <v>331</v>
      </c>
      <c r="G503" s="249"/>
      <c r="H503" s="252">
        <v>20</v>
      </c>
      <c r="I503" s="253"/>
      <c r="J503" s="253"/>
      <c r="K503" s="249"/>
      <c r="L503" s="249"/>
      <c r="M503" s="254"/>
      <c r="N503" s="255"/>
      <c r="O503" s="256"/>
      <c r="P503" s="256"/>
      <c r="Q503" s="256"/>
      <c r="R503" s="256"/>
      <c r="S503" s="256"/>
      <c r="T503" s="256"/>
      <c r="U503" s="256"/>
      <c r="V503" s="256"/>
      <c r="W503" s="256"/>
      <c r="X503" s="257"/>
      <c r="Y503" s="14"/>
      <c r="Z503" s="14"/>
      <c r="AA503" s="14"/>
      <c r="AB503" s="14"/>
      <c r="AC503" s="14"/>
      <c r="AD503" s="14"/>
      <c r="AE503" s="14"/>
      <c r="AT503" s="258" t="s">
        <v>222</v>
      </c>
      <c r="AU503" s="258" t="s">
        <v>84</v>
      </c>
      <c r="AV503" s="14" t="s">
        <v>218</v>
      </c>
      <c r="AW503" s="14" t="s">
        <v>5</v>
      </c>
      <c r="AX503" s="14" t="s">
        <v>84</v>
      </c>
      <c r="AY503" s="258" t="s">
        <v>211</v>
      </c>
    </row>
    <row r="504" s="2" customFormat="1" ht="24.15" customHeight="1">
      <c r="A504" s="40"/>
      <c r="B504" s="41"/>
      <c r="C504" s="218" t="s">
        <v>1254</v>
      </c>
      <c r="D504" s="218" t="s">
        <v>213</v>
      </c>
      <c r="E504" s="219" t="s">
        <v>635</v>
      </c>
      <c r="F504" s="220" t="s">
        <v>636</v>
      </c>
      <c r="G504" s="221" t="s">
        <v>629</v>
      </c>
      <c r="H504" s="222">
        <v>24</v>
      </c>
      <c r="I504" s="223"/>
      <c r="J504" s="223"/>
      <c r="K504" s="224">
        <f>ROUND(P504*H504,2)</f>
        <v>0</v>
      </c>
      <c r="L504" s="220" t="s">
        <v>217</v>
      </c>
      <c r="M504" s="46"/>
      <c r="N504" s="225" t="s">
        <v>22</v>
      </c>
      <c r="O504" s="226" t="s">
        <v>46</v>
      </c>
      <c r="P504" s="227">
        <f>I504+J504</f>
        <v>0</v>
      </c>
      <c r="Q504" s="227">
        <f>ROUND(I504*H504,2)</f>
        <v>0</v>
      </c>
      <c r="R504" s="227">
        <f>ROUND(J504*H504,2)</f>
        <v>0</v>
      </c>
      <c r="S504" s="86"/>
      <c r="T504" s="228">
        <f>S504*H504</f>
        <v>0</v>
      </c>
      <c r="U504" s="228">
        <v>0</v>
      </c>
      <c r="V504" s="228">
        <f>U504*H504</f>
        <v>0</v>
      </c>
      <c r="W504" s="228">
        <v>0</v>
      </c>
      <c r="X504" s="229">
        <f>W504*H504</f>
        <v>0</v>
      </c>
      <c r="Y504" s="40"/>
      <c r="Z504" s="40"/>
      <c r="AA504" s="40"/>
      <c r="AB504" s="40"/>
      <c r="AC504" s="40"/>
      <c r="AD504" s="40"/>
      <c r="AE504" s="40"/>
      <c r="AR504" s="230" t="s">
        <v>630</v>
      </c>
      <c r="AT504" s="230" t="s">
        <v>213</v>
      </c>
      <c r="AU504" s="230" t="s">
        <v>84</v>
      </c>
      <c r="AY504" s="19" t="s">
        <v>211</v>
      </c>
      <c r="BE504" s="231">
        <f>IF(O504="základní",K504,0)</f>
        <v>0</v>
      </c>
      <c r="BF504" s="231">
        <f>IF(O504="snížená",K504,0)</f>
        <v>0</v>
      </c>
      <c r="BG504" s="231">
        <f>IF(O504="zákl. přenesená",K504,0)</f>
        <v>0</v>
      </c>
      <c r="BH504" s="231">
        <f>IF(O504="sníž. přenesená",K504,0)</f>
        <v>0</v>
      </c>
      <c r="BI504" s="231">
        <f>IF(O504="nulová",K504,0)</f>
        <v>0</v>
      </c>
      <c r="BJ504" s="19" t="s">
        <v>84</v>
      </c>
      <c r="BK504" s="231">
        <f>ROUND(P504*H504,2)</f>
        <v>0</v>
      </c>
      <c r="BL504" s="19" t="s">
        <v>630</v>
      </c>
      <c r="BM504" s="230" t="s">
        <v>4862</v>
      </c>
    </row>
    <row r="505" s="2" customFormat="1">
      <c r="A505" s="40"/>
      <c r="B505" s="41"/>
      <c r="C505" s="42"/>
      <c r="D505" s="232" t="s">
        <v>220</v>
      </c>
      <c r="E505" s="42"/>
      <c r="F505" s="233" t="s">
        <v>638</v>
      </c>
      <c r="G505" s="42"/>
      <c r="H505" s="42"/>
      <c r="I505" s="234"/>
      <c r="J505" s="234"/>
      <c r="K505" s="42"/>
      <c r="L505" s="42"/>
      <c r="M505" s="46"/>
      <c r="N505" s="235"/>
      <c r="O505" s="236"/>
      <c r="P505" s="86"/>
      <c r="Q505" s="86"/>
      <c r="R505" s="86"/>
      <c r="S505" s="86"/>
      <c r="T505" s="86"/>
      <c r="U505" s="86"/>
      <c r="V505" s="86"/>
      <c r="W505" s="86"/>
      <c r="X505" s="87"/>
      <c r="Y505" s="40"/>
      <c r="Z505" s="40"/>
      <c r="AA505" s="40"/>
      <c r="AB505" s="40"/>
      <c r="AC505" s="40"/>
      <c r="AD505" s="40"/>
      <c r="AE505" s="40"/>
      <c r="AT505" s="19" t="s">
        <v>220</v>
      </c>
      <c r="AU505" s="19" t="s">
        <v>84</v>
      </c>
    </row>
    <row r="506" s="13" customFormat="1">
      <c r="A506" s="13"/>
      <c r="B506" s="237"/>
      <c r="C506" s="238"/>
      <c r="D506" s="232" t="s">
        <v>222</v>
      </c>
      <c r="E506" s="239" t="s">
        <v>22</v>
      </c>
      <c r="F506" s="240" t="s">
        <v>4658</v>
      </c>
      <c r="G506" s="238"/>
      <c r="H506" s="241">
        <v>8</v>
      </c>
      <c r="I506" s="242"/>
      <c r="J506" s="242"/>
      <c r="K506" s="238"/>
      <c r="L506" s="238"/>
      <c r="M506" s="243"/>
      <c r="N506" s="244"/>
      <c r="O506" s="245"/>
      <c r="P506" s="245"/>
      <c r="Q506" s="245"/>
      <c r="R506" s="245"/>
      <c r="S506" s="245"/>
      <c r="T506" s="245"/>
      <c r="U506" s="245"/>
      <c r="V506" s="245"/>
      <c r="W506" s="245"/>
      <c r="X506" s="246"/>
      <c r="Y506" s="13"/>
      <c r="Z506" s="13"/>
      <c r="AA506" s="13"/>
      <c r="AB506" s="13"/>
      <c r="AC506" s="13"/>
      <c r="AD506" s="13"/>
      <c r="AE506" s="13"/>
      <c r="AT506" s="247" t="s">
        <v>222</v>
      </c>
      <c r="AU506" s="247" t="s">
        <v>84</v>
      </c>
      <c r="AV506" s="13" t="s">
        <v>86</v>
      </c>
      <c r="AW506" s="13" t="s">
        <v>5</v>
      </c>
      <c r="AX506" s="13" t="s">
        <v>77</v>
      </c>
      <c r="AY506" s="247" t="s">
        <v>211</v>
      </c>
    </row>
    <row r="507" s="13" customFormat="1">
      <c r="A507" s="13"/>
      <c r="B507" s="237"/>
      <c r="C507" s="238"/>
      <c r="D507" s="232" t="s">
        <v>222</v>
      </c>
      <c r="E507" s="239" t="s">
        <v>22</v>
      </c>
      <c r="F507" s="240" t="s">
        <v>4656</v>
      </c>
      <c r="G507" s="238"/>
      <c r="H507" s="241">
        <v>16</v>
      </c>
      <c r="I507" s="242"/>
      <c r="J507" s="242"/>
      <c r="K507" s="238"/>
      <c r="L507" s="238"/>
      <c r="M507" s="243"/>
      <c r="N507" s="244"/>
      <c r="O507" s="245"/>
      <c r="P507" s="245"/>
      <c r="Q507" s="245"/>
      <c r="R507" s="245"/>
      <c r="S507" s="245"/>
      <c r="T507" s="245"/>
      <c r="U507" s="245"/>
      <c r="V507" s="245"/>
      <c r="W507" s="245"/>
      <c r="X507" s="246"/>
      <c r="Y507" s="13"/>
      <c r="Z507" s="13"/>
      <c r="AA507" s="13"/>
      <c r="AB507" s="13"/>
      <c r="AC507" s="13"/>
      <c r="AD507" s="13"/>
      <c r="AE507" s="13"/>
      <c r="AT507" s="247" t="s">
        <v>222</v>
      </c>
      <c r="AU507" s="247" t="s">
        <v>84</v>
      </c>
      <c r="AV507" s="13" t="s">
        <v>86</v>
      </c>
      <c r="AW507" s="13" t="s">
        <v>5</v>
      </c>
      <c r="AX507" s="13" t="s">
        <v>77</v>
      </c>
      <c r="AY507" s="247" t="s">
        <v>211</v>
      </c>
    </row>
    <row r="508" s="14" customFormat="1">
      <c r="A508" s="14"/>
      <c r="B508" s="248"/>
      <c r="C508" s="249"/>
      <c r="D508" s="232" t="s">
        <v>222</v>
      </c>
      <c r="E508" s="250" t="s">
        <v>22</v>
      </c>
      <c r="F508" s="251" t="s">
        <v>331</v>
      </c>
      <c r="G508" s="249"/>
      <c r="H508" s="252">
        <v>24</v>
      </c>
      <c r="I508" s="253"/>
      <c r="J508" s="253"/>
      <c r="K508" s="249"/>
      <c r="L508" s="249"/>
      <c r="M508" s="254"/>
      <c r="N508" s="302"/>
      <c r="O508" s="303"/>
      <c r="P508" s="303"/>
      <c r="Q508" s="303"/>
      <c r="R508" s="303"/>
      <c r="S508" s="303"/>
      <c r="T508" s="303"/>
      <c r="U508" s="303"/>
      <c r="V508" s="303"/>
      <c r="W508" s="303"/>
      <c r="X508" s="304"/>
      <c r="Y508" s="14"/>
      <c r="Z508" s="14"/>
      <c r="AA508" s="14"/>
      <c r="AB508" s="14"/>
      <c r="AC508" s="14"/>
      <c r="AD508" s="14"/>
      <c r="AE508" s="14"/>
      <c r="AT508" s="258" t="s">
        <v>222</v>
      </c>
      <c r="AU508" s="258" t="s">
        <v>84</v>
      </c>
      <c r="AV508" s="14" t="s">
        <v>218</v>
      </c>
      <c r="AW508" s="14" t="s">
        <v>5</v>
      </c>
      <c r="AX508" s="14" t="s">
        <v>84</v>
      </c>
      <c r="AY508" s="258" t="s">
        <v>211</v>
      </c>
    </row>
    <row r="509" s="2" customFormat="1" ht="6.96" customHeight="1">
      <c r="A509" s="40"/>
      <c r="B509" s="61"/>
      <c r="C509" s="62"/>
      <c r="D509" s="62"/>
      <c r="E509" s="62"/>
      <c r="F509" s="62"/>
      <c r="G509" s="62"/>
      <c r="H509" s="62"/>
      <c r="I509" s="62"/>
      <c r="J509" s="62"/>
      <c r="K509" s="62"/>
      <c r="L509" s="62"/>
      <c r="M509" s="46"/>
      <c r="N509" s="40"/>
      <c r="P509" s="40"/>
      <c r="Q509" s="40"/>
      <c r="R509" s="40"/>
      <c r="S509" s="40"/>
      <c r="T509" s="40"/>
      <c r="U509" s="40"/>
      <c r="V509" s="40"/>
      <c r="W509" s="40"/>
      <c r="X509" s="40"/>
      <c r="Y509" s="40"/>
      <c r="Z509" s="40"/>
      <c r="AA509" s="40"/>
      <c r="AB509" s="40"/>
      <c r="AC509" s="40"/>
      <c r="AD509" s="40"/>
      <c r="AE509" s="40"/>
    </row>
  </sheetData>
  <sheetProtection sheet="1" autoFilter="0" formatColumns="0" formatRows="0" objects="1" scenarios="1" spinCount="100000" saltValue="MiU3KqZS/aljPZiopW76QMeQawjMVbYp6VfX149faH4WPbdQYOoPeLCTcn4VKv/cF6zHOzy0EGazxkS4UGrpHA==" hashValue="h8FqjVVeFWUpbbZ1+wA2fAXKOdpuO2GwUSekr+81G5oUygF8er8r4aeWhGQ62NNSUAEdcCj8Y2jFh9YtOmA79Q==" algorithmName="SHA-512" password="CC35"/>
  <autoFilter ref="C102:L508"/>
  <mergeCells count="12">
    <mergeCell ref="E7:H7"/>
    <mergeCell ref="E9:H9"/>
    <mergeCell ref="E11:H11"/>
    <mergeCell ref="E20:H20"/>
    <mergeCell ref="E29:H29"/>
    <mergeCell ref="E52:H52"/>
    <mergeCell ref="E54:H54"/>
    <mergeCell ref="E56:H56"/>
    <mergeCell ref="E91:H91"/>
    <mergeCell ref="E93:H93"/>
    <mergeCell ref="E95:H95"/>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148</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4291</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1495</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22</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ROUND(K97,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ROUND((SUM(BE97:BE251)),  2)</f>
        <v>0</v>
      </c>
      <c r="G37" s="40"/>
      <c r="H37" s="40"/>
      <c r="I37" s="161">
        <v>0.20999999999999999</v>
      </c>
      <c r="J37" s="40"/>
      <c r="K37" s="156">
        <f>ROUND(((SUM(BE97:BE251))*I37),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ROUND((SUM(BF97:BF251)),  2)</f>
        <v>0</v>
      </c>
      <c r="G38" s="40"/>
      <c r="H38" s="40"/>
      <c r="I38" s="161">
        <v>0.14999999999999999</v>
      </c>
      <c r="J38" s="40"/>
      <c r="K38" s="156">
        <f>ROUND(((SUM(BF97:BF251))*I38),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ROUND((SUM(BG97:BG251)),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ROUND((SUM(BH97:BH251)),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ROUND((SUM(BI97:BI251)),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4291</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03 - elektroinstalace</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Q97</f>
        <v>0</v>
      </c>
      <c r="J65" s="104">
        <f>R97</f>
        <v>0</v>
      </c>
      <c r="K65" s="104">
        <f>K97</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185</v>
      </c>
      <c r="E66" s="181"/>
      <c r="F66" s="181"/>
      <c r="G66" s="181"/>
      <c r="H66" s="181"/>
      <c r="I66" s="182">
        <f>Q98</f>
        <v>0</v>
      </c>
      <c r="J66" s="182">
        <f>R98</f>
        <v>0</v>
      </c>
      <c r="K66" s="182">
        <f>K98</f>
        <v>0</v>
      </c>
      <c r="L66" s="179"/>
      <c r="M66" s="183"/>
      <c r="S66" s="9"/>
      <c r="T66" s="9"/>
      <c r="U66" s="9"/>
      <c r="V66" s="9"/>
      <c r="W66" s="9"/>
      <c r="X66" s="9"/>
      <c r="Y66" s="9"/>
      <c r="Z66" s="9"/>
      <c r="AA66" s="9"/>
      <c r="AB66" s="9"/>
      <c r="AC66" s="9"/>
      <c r="AD66" s="9"/>
      <c r="AE66" s="9"/>
    </row>
    <row r="67" s="10" customFormat="1" ht="19.92" customHeight="1">
      <c r="A67" s="10"/>
      <c r="B67" s="184"/>
      <c r="C67" s="129"/>
      <c r="D67" s="185" t="s">
        <v>1496</v>
      </c>
      <c r="E67" s="186"/>
      <c r="F67" s="186"/>
      <c r="G67" s="186"/>
      <c r="H67" s="186"/>
      <c r="I67" s="187">
        <f>Q99</f>
        <v>0</v>
      </c>
      <c r="J67" s="187">
        <f>R99</f>
        <v>0</v>
      </c>
      <c r="K67" s="187">
        <f>K99</f>
        <v>0</v>
      </c>
      <c r="L67" s="129"/>
      <c r="M67" s="188"/>
      <c r="S67" s="10"/>
      <c r="T67" s="10"/>
      <c r="U67" s="10"/>
      <c r="V67" s="10"/>
      <c r="W67" s="10"/>
      <c r="X67" s="10"/>
      <c r="Y67" s="10"/>
      <c r="Z67" s="10"/>
      <c r="AA67" s="10"/>
      <c r="AB67" s="10"/>
      <c r="AC67" s="10"/>
      <c r="AD67" s="10"/>
      <c r="AE67" s="10"/>
    </row>
    <row r="68" s="10" customFormat="1" ht="14.88" customHeight="1">
      <c r="A68" s="10"/>
      <c r="B68" s="184"/>
      <c r="C68" s="129"/>
      <c r="D68" s="185" t="s">
        <v>2349</v>
      </c>
      <c r="E68" s="186"/>
      <c r="F68" s="186"/>
      <c r="G68" s="186"/>
      <c r="H68" s="186"/>
      <c r="I68" s="187">
        <f>Q100</f>
        <v>0</v>
      </c>
      <c r="J68" s="187">
        <f>R100</f>
        <v>0</v>
      </c>
      <c r="K68" s="187">
        <f>K100</f>
        <v>0</v>
      </c>
      <c r="L68" s="129"/>
      <c r="M68" s="188"/>
      <c r="S68" s="10"/>
      <c r="T68" s="10"/>
      <c r="U68" s="10"/>
      <c r="V68" s="10"/>
      <c r="W68" s="10"/>
      <c r="X68" s="10"/>
      <c r="Y68" s="10"/>
      <c r="Z68" s="10"/>
      <c r="AA68" s="10"/>
      <c r="AB68" s="10"/>
      <c r="AC68" s="10"/>
      <c r="AD68" s="10"/>
      <c r="AE68" s="10"/>
    </row>
    <row r="69" s="10" customFormat="1" ht="14.88" customHeight="1">
      <c r="A69" s="10"/>
      <c r="B69" s="184"/>
      <c r="C69" s="129"/>
      <c r="D69" s="185" t="s">
        <v>2350</v>
      </c>
      <c r="E69" s="186"/>
      <c r="F69" s="186"/>
      <c r="G69" s="186"/>
      <c r="H69" s="186"/>
      <c r="I69" s="187">
        <f>Q109</f>
        <v>0</v>
      </c>
      <c r="J69" s="187">
        <f>R109</f>
        <v>0</v>
      </c>
      <c r="K69" s="187">
        <f>K109</f>
        <v>0</v>
      </c>
      <c r="L69" s="129"/>
      <c r="M69" s="188"/>
      <c r="S69" s="10"/>
      <c r="T69" s="10"/>
      <c r="U69" s="10"/>
      <c r="V69" s="10"/>
      <c r="W69" s="10"/>
      <c r="X69" s="10"/>
      <c r="Y69" s="10"/>
      <c r="Z69" s="10"/>
      <c r="AA69" s="10"/>
      <c r="AB69" s="10"/>
      <c r="AC69" s="10"/>
      <c r="AD69" s="10"/>
      <c r="AE69" s="10"/>
    </row>
    <row r="70" s="10" customFormat="1" ht="14.88" customHeight="1">
      <c r="A70" s="10"/>
      <c r="B70" s="184"/>
      <c r="C70" s="129"/>
      <c r="D70" s="185" t="s">
        <v>2351</v>
      </c>
      <c r="E70" s="186"/>
      <c r="F70" s="186"/>
      <c r="G70" s="186"/>
      <c r="H70" s="186"/>
      <c r="I70" s="187">
        <f>Q120</f>
        <v>0</v>
      </c>
      <c r="J70" s="187">
        <f>R120</f>
        <v>0</v>
      </c>
      <c r="K70" s="187">
        <f>K120</f>
        <v>0</v>
      </c>
      <c r="L70" s="129"/>
      <c r="M70" s="188"/>
      <c r="S70" s="10"/>
      <c r="T70" s="10"/>
      <c r="U70" s="10"/>
      <c r="V70" s="10"/>
      <c r="W70" s="10"/>
      <c r="X70" s="10"/>
      <c r="Y70" s="10"/>
      <c r="Z70" s="10"/>
      <c r="AA70" s="10"/>
      <c r="AB70" s="10"/>
      <c r="AC70" s="10"/>
      <c r="AD70" s="10"/>
      <c r="AE70" s="10"/>
    </row>
    <row r="71" s="10" customFormat="1" ht="14.88" customHeight="1">
      <c r="A71" s="10"/>
      <c r="B71" s="184"/>
      <c r="C71" s="129"/>
      <c r="D71" s="185" t="s">
        <v>2352</v>
      </c>
      <c r="E71" s="186"/>
      <c r="F71" s="186"/>
      <c r="G71" s="186"/>
      <c r="H71" s="186"/>
      <c r="I71" s="187">
        <f>Q137</f>
        <v>0</v>
      </c>
      <c r="J71" s="187">
        <f>R137</f>
        <v>0</v>
      </c>
      <c r="K71" s="187">
        <f>K137</f>
        <v>0</v>
      </c>
      <c r="L71" s="129"/>
      <c r="M71" s="188"/>
      <c r="S71" s="10"/>
      <c r="T71" s="10"/>
      <c r="U71" s="10"/>
      <c r="V71" s="10"/>
      <c r="W71" s="10"/>
      <c r="X71" s="10"/>
      <c r="Y71" s="10"/>
      <c r="Z71" s="10"/>
      <c r="AA71" s="10"/>
      <c r="AB71" s="10"/>
      <c r="AC71" s="10"/>
      <c r="AD71" s="10"/>
      <c r="AE71" s="10"/>
    </row>
    <row r="72" s="10" customFormat="1" ht="14.88" customHeight="1">
      <c r="A72" s="10"/>
      <c r="B72" s="184"/>
      <c r="C72" s="129"/>
      <c r="D72" s="185" t="s">
        <v>2353</v>
      </c>
      <c r="E72" s="186"/>
      <c r="F72" s="186"/>
      <c r="G72" s="186"/>
      <c r="H72" s="186"/>
      <c r="I72" s="187">
        <f>Q158</f>
        <v>0</v>
      </c>
      <c r="J72" s="187">
        <f>R158</f>
        <v>0</v>
      </c>
      <c r="K72" s="187">
        <f>K158</f>
        <v>0</v>
      </c>
      <c r="L72" s="129"/>
      <c r="M72" s="188"/>
      <c r="S72" s="10"/>
      <c r="T72" s="10"/>
      <c r="U72" s="10"/>
      <c r="V72" s="10"/>
      <c r="W72" s="10"/>
      <c r="X72" s="10"/>
      <c r="Y72" s="10"/>
      <c r="Z72" s="10"/>
      <c r="AA72" s="10"/>
      <c r="AB72" s="10"/>
      <c r="AC72" s="10"/>
      <c r="AD72" s="10"/>
      <c r="AE72" s="10"/>
    </row>
    <row r="73" s="10" customFormat="1" ht="14.88" customHeight="1">
      <c r="A73" s="10"/>
      <c r="B73" s="184"/>
      <c r="C73" s="129"/>
      <c r="D73" s="185" t="s">
        <v>1502</v>
      </c>
      <c r="E73" s="186"/>
      <c r="F73" s="186"/>
      <c r="G73" s="186"/>
      <c r="H73" s="186"/>
      <c r="I73" s="187">
        <f>Q171</f>
        <v>0</v>
      </c>
      <c r="J73" s="187">
        <f>R171</f>
        <v>0</v>
      </c>
      <c r="K73" s="187">
        <f>K171</f>
        <v>0</v>
      </c>
      <c r="L73" s="129"/>
      <c r="M73" s="188"/>
      <c r="S73" s="10"/>
      <c r="T73" s="10"/>
      <c r="U73" s="10"/>
      <c r="V73" s="10"/>
      <c r="W73" s="10"/>
      <c r="X73" s="10"/>
      <c r="Y73" s="10"/>
      <c r="Z73" s="10"/>
      <c r="AA73" s="10"/>
      <c r="AB73" s="10"/>
      <c r="AC73" s="10"/>
      <c r="AD73" s="10"/>
      <c r="AE73" s="10"/>
    </row>
    <row r="74" s="10" customFormat="1" ht="14.88" customHeight="1">
      <c r="A74" s="10"/>
      <c r="B74" s="184"/>
      <c r="C74" s="129"/>
      <c r="D74" s="185" t="s">
        <v>2354</v>
      </c>
      <c r="E74" s="186"/>
      <c r="F74" s="186"/>
      <c r="G74" s="186"/>
      <c r="H74" s="186"/>
      <c r="I74" s="187">
        <f>Q214</f>
        <v>0</v>
      </c>
      <c r="J74" s="187">
        <f>R214</f>
        <v>0</v>
      </c>
      <c r="K74" s="187">
        <f>K214</f>
        <v>0</v>
      </c>
      <c r="L74" s="129"/>
      <c r="M74" s="188"/>
      <c r="S74" s="10"/>
      <c r="T74" s="10"/>
      <c r="U74" s="10"/>
      <c r="V74" s="10"/>
      <c r="W74" s="10"/>
      <c r="X74" s="10"/>
      <c r="Y74" s="10"/>
      <c r="Z74" s="10"/>
      <c r="AA74" s="10"/>
      <c r="AB74" s="10"/>
      <c r="AC74" s="10"/>
      <c r="AD74" s="10"/>
      <c r="AE74" s="10"/>
    </row>
    <row r="75" s="10" customFormat="1" ht="14.88" customHeight="1">
      <c r="A75" s="10"/>
      <c r="B75" s="184"/>
      <c r="C75" s="129"/>
      <c r="D75" s="185" t="s">
        <v>2355</v>
      </c>
      <c r="E75" s="186"/>
      <c r="F75" s="186"/>
      <c r="G75" s="186"/>
      <c r="H75" s="186"/>
      <c r="I75" s="187">
        <f>Q219</f>
        <v>0</v>
      </c>
      <c r="J75" s="187">
        <f>R219</f>
        <v>0</v>
      </c>
      <c r="K75" s="187">
        <f>K219</f>
        <v>0</v>
      </c>
      <c r="L75" s="129"/>
      <c r="M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42"/>
      <c r="M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62"/>
      <c r="M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64"/>
      <c r="M81" s="148"/>
      <c r="S81" s="40"/>
      <c r="T81" s="40"/>
      <c r="U81" s="40"/>
      <c r="V81" s="40"/>
      <c r="W81" s="40"/>
      <c r="X81" s="40"/>
      <c r="Y81" s="40"/>
      <c r="Z81" s="40"/>
      <c r="AA81" s="40"/>
      <c r="AB81" s="40"/>
      <c r="AC81" s="40"/>
      <c r="AD81" s="40"/>
      <c r="AE81" s="40"/>
    </row>
    <row r="82" s="2" customFormat="1" ht="24.96" customHeight="1">
      <c r="A82" s="40"/>
      <c r="B82" s="41"/>
      <c r="C82" s="25" t="s">
        <v>192</v>
      </c>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2" customHeight="1">
      <c r="A84" s="40"/>
      <c r="B84" s="41"/>
      <c r="C84" s="34" t="s">
        <v>17</v>
      </c>
      <c r="D84" s="42"/>
      <c r="E84" s="42"/>
      <c r="F84" s="42"/>
      <c r="G84" s="42"/>
      <c r="H84" s="42"/>
      <c r="I84" s="42"/>
      <c r="J84" s="42"/>
      <c r="K84" s="42"/>
      <c r="L84" s="42"/>
      <c r="M84" s="148"/>
      <c r="S84" s="40"/>
      <c r="T84" s="40"/>
      <c r="U84" s="40"/>
      <c r="V84" s="40"/>
      <c r="W84" s="40"/>
      <c r="X84" s="40"/>
      <c r="Y84" s="40"/>
      <c r="Z84" s="40"/>
      <c r="AA84" s="40"/>
      <c r="AB84" s="40"/>
      <c r="AC84" s="40"/>
      <c r="AD84" s="40"/>
      <c r="AE84" s="40"/>
    </row>
    <row r="85" s="2" customFormat="1" ht="16.5" customHeight="1">
      <c r="A85" s="40"/>
      <c r="B85" s="41"/>
      <c r="C85" s="42"/>
      <c r="D85" s="42"/>
      <c r="E85" s="173" t="str">
        <f>E7</f>
        <v>Stavební úpravy pro bezbariérovost objektu ZŠ Liberec, U školy, Liberec</v>
      </c>
      <c r="F85" s="34"/>
      <c r="G85" s="34"/>
      <c r="H85" s="34"/>
      <c r="I85" s="42"/>
      <c r="J85" s="42"/>
      <c r="K85" s="42"/>
      <c r="L85" s="42"/>
      <c r="M85" s="148"/>
      <c r="S85" s="40"/>
      <c r="T85" s="40"/>
      <c r="U85" s="40"/>
      <c r="V85" s="40"/>
      <c r="W85" s="40"/>
      <c r="X85" s="40"/>
      <c r="Y85" s="40"/>
      <c r="Z85" s="40"/>
      <c r="AA85" s="40"/>
      <c r="AB85" s="40"/>
      <c r="AC85" s="40"/>
      <c r="AD85" s="40"/>
      <c r="AE85" s="40"/>
    </row>
    <row r="86" s="1" customFormat="1" ht="12" customHeight="1">
      <c r="B86" s="23"/>
      <c r="C86" s="34" t="s">
        <v>164</v>
      </c>
      <c r="D86" s="24"/>
      <c r="E86" s="24"/>
      <c r="F86" s="24"/>
      <c r="G86" s="24"/>
      <c r="H86" s="24"/>
      <c r="I86" s="24"/>
      <c r="J86" s="24"/>
      <c r="K86" s="24"/>
      <c r="L86" s="24"/>
      <c r="M86" s="22"/>
    </row>
    <row r="87" s="2" customFormat="1" ht="16.5" customHeight="1">
      <c r="A87" s="40"/>
      <c r="B87" s="41"/>
      <c r="C87" s="42"/>
      <c r="D87" s="42"/>
      <c r="E87" s="173" t="s">
        <v>4291</v>
      </c>
      <c r="F87" s="42"/>
      <c r="G87" s="42"/>
      <c r="H87" s="42"/>
      <c r="I87" s="42"/>
      <c r="J87" s="42"/>
      <c r="K87" s="42"/>
      <c r="L87" s="42"/>
      <c r="M87" s="148"/>
      <c r="S87" s="40"/>
      <c r="T87" s="40"/>
      <c r="U87" s="40"/>
      <c r="V87" s="40"/>
      <c r="W87" s="40"/>
      <c r="X87" s="40"/>
      <c r="Y87" s="40"/>
      <c r="Z87" s="40"/>
      <c r="AA87" s="40"/>
      <c r="AB87" s="40"/>
      <c r="AC87" s="40"/>
      <c r="AD87" s="40"/>
      <c r="AE87" s="40"/>
    </row>
    <row r="88" s="2" customFormat="1" ht="12" customHeight="1">
      <c r="A88" s="40"/>
      <c r="B88" s="41"/>
      <c r="C88" s="34" t="s">
        <v>166</v>
      </c>
      <c r="D88" s="42"/>
      <c r="E88" s="42"/>
      <c r="F88" s="42"/>
      <c r="G88" s="42"/>
      <c r="H88" s="42"/>
      <c r="I88" s="42"/>
      <c r="J88" s="42"/>
      <c r="K88" s="42"/>
      <c r="L88" s="42"/>
      <c r="M88" s="148"/>
      <c r="S88" s="40"/>
      <c r="T88" s="40"/>
      <c r="U88" s="40"/>
      <c r="V88" s="40"/>
      <c r="W88" s="40"/>
      <c r="X88" s="40"/>
      <c r="Y88" s="40"/>
      <c r="Z88" s="40"/>
      <c r="AA88" s="40"/>
      <c r="AB88" s="40"/>
      <c r="AC88" s="40"/>
      <c r="AD88" s="40"/>
      <c r="AE88" s="40"/>
    </row>
    <row r="89" s="2" customFormat="1" ht="16.5" customHeight="1">
      <c r="A89" s="40"/>
      <c r="B89" s="41"/>
      <c r="C89" s="42"/>
      <c r="D89" s="42"/>
      <c r="E89" s="71" t="str">
        <f>E11</f>
        <v>03 - elektroinstalace</v>
      </c>
      <c r="F89" s="42"/>
      <c r="G89" s="42"/>
      <c r="H89" s="42"/>
      <c r="I89" s="42"/>
      <c r="J89" s="42"/>
      <c r="K89" s="42"/>
      <c r="L89" s="42"/>
      <c r="M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42"/>
      <c r="M90" s="148"/>
      <c r="S90" s="40"/>
      <c r="T90" s="40"/>
      <c r="U90" s="40"/>
      <c r="V90" s="40"/>
      <c r="W90" s="40"/>
      <c r="X90" s="40"/>
      <c r="Y90" s="40"/>
      <c r="Z90" s="40"/>
      <c r="AA90" s="40"/>
      <c r="AB90" s="40"/>
      <c r="AC90" s="40"/>
      <c r="AD90" s="40"/>
      <c r="AE90" s="40"/>
    </row>
    <row r="91" s="2" customFormat="1" ht="12" customHeight="1">
      <c r="A91" s="40"/>
      <c r="B91" s="41"/>
      <c r="C91" s="34" t="s">
        <v>23</v>
      </c>
      <c r="D91" s="42"/>
      <c r="E91" s="42"/>
      <c r="F91" s="29" t="str">
        <f>F14</f>
        <v>Liberec</v>
      </c>
      <c r="G91" s="42"/>
      <c r="H91" s="42"/>
      <c r="I91" s="34" t="s">
        <v>25</v>
      </c>
      <c r="J91" s="74" t="str">
        <f>IF(J14="","",J14)</f>
        <v>11.2.2022</v>
      </c>
      <c r="K91" s="42"/>
      <c r="L91" s="42"/>
      <c r="M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42"/>
      <c r="M92" s="148"/>
      <c r="S92" s="40"/>
      <c r="T92" s="40"/>
      <c r="U92" s="40"/>
      <c r="V92" s="40"/>
      <c r="W92" s="40"/>
      <c r="X92" s="40"/>
      <c r="Y92" s="40"/>
      <c r="Z92" s="40"/>
      <c r="AA92" s="40"/>
      <c r="AB92" s="40"/>
      <c r="AC92" s="40"/>
      <c r="AD92" s="40"/>
      <c r="AE92" s="40"/>
    </row>
    <row r="93" s="2" customFormat="1" ht="40.05" customHeight="1">
      <c r="A93" s="40"/>
      <c r="B93" s="41"/>
      <c r="C93" s="34" t="s">
        <v>27</v>
      </c>
      <c r="D93" s="42"/>
      <c r="E93" s="42"/>
      <c r="F93" s="29" t="str">
        <f>E17</f>
        <v>Statutární město Liberec</v>
      </c>
      <c r="G93" s="42"/>
      <c r="H93" s="42"/>
      <c r="I93" s="34" t="s">
        <v>34</v>
      </c>
      <c r="J93" s="38" t="str">
        <f>E23</f>
        <v>TRIGLYPH architektonická kancelář s.r.o.</v>
      </c>
      <c r="K93" s="42"/>
      <c r="L93" s="42"/>
      <c r="M93" s="148"/>
      <c r="S93" s="40"/>
      <c r="T93" s="40"/>
      <c r="U93" s="40"/>
      <c r="V93" s="40"/>
      <c r="W93" s="40"/>
      <c r="X93" s="40"/>
      <c r="Y93" s="40"/>
      <c r="Z93" s="40"/>
      <c r="AA93" s="40"/>
      <c r="AB93" s="40"/>
      <c r="AC93" s="40"/>
      <c r="AD93" s="40"/>
      <c r="AE93" s="40"/>
    </row>
    <row r="94" s="2" customFormat="1" ht="15.15" customHeight="1">
      <c r="A94" s="40"/>
      <c r="B94" s="41"/>
      <c r="C94" s="34" t="s">
        <v>32</v>
      </c>
      <c r="D94" s="42"/>
      <c r="E94" s="42"/>
      <c r="F94" s="29" t="str">
        <f>IF(E20="","",E20)</f>
        <v>Vyplň údaj</v>
      </c>
      <c r="G94" s="42"/>
      <c r="H94" s="42"/>
      <c r="I94" s="34" t="s">
        <v>37</v>
      </c>
      <c r="J94" s="38" t="str">
        <f>E26</f>
        <v xml:space="preserve"> </v>
      </c>
      <c r="K94" s="42"/>
      <c r="L94" s="42"/>
      <c r="M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42"/>
      <c r="M95" s="148"/>
      <c r="S95" s="40"/>
      <c r="T95" s="40"/>
      <c r="U95" s="40"/>
      <c r="V95" s="40"/>
      <c r="W95" s="40"/>
      <c r="X95" s="40"/>
      <c r="Y95" s="40"/>
      <c r="Z95" s="40"/>
      <c r="AA95" s="40"/>
      <c r="AB95" s="40"/>
      <c r="AC95" s="40"/>
      <c r="AD95" s="40"/>
      <c r="AE95" s="40"/>
    </row>
    <row r="96" s="11" customFormat="1" ht="29.28" customHeight="1">
      <c r="A96" s="189"/>
      <c r="B96" s="190"/>
      <c r="C96" s="191" t="s">
        <v>193</v>
      </c>
      <c r="D96" s="192" t="s">
        <v>60</v>
      </c>
      <c r="E96" s="192" t="s">
        <v>56</v>
      </c>
      <c r="F96" s="192" t="s">
        <v>57</v>
      </c>
      <c r="G96" s="192" t="s">
        <v>194</v>
      </c>
      <c r="H96" s="192" t="s">
        <v>195</v>
      </c>
      <c r="I96" s="192" t="s">
        <v>196</v>
      </c>
      <c r="J96" s="192" t="s">
        <v>197</v>
      </c>
      <c r="K96" s="192" t="s">
        <v>175</v>
      </c>
      <c r="L96" s="193" t="s">
        <v>198</v>
      </c>
      <c r="M96" s="194"/>
      <c r="N96" s="94" t="s">
        <v>22</v>
      </c>
      <c r="O96" s="95" t="s">
        <v>45</v>
      </c>
      <c r="P96" s="95" t="s">
        <v>199</v>
      </c>
      <c r="Q96" s="95" t="s">
        <v>200</v>
      </c>
      <c r="R96" s="95" t="s">
        <v>201</v>
      </c>
      <c r="S96" s="95" t="s">
        <v>202</v>
      </c>
      <c r="T96" s="95" t="s">
        <v>203</v>
      </c>
      <c r="U96" s="95" t="s">
        <v>204</v>
      </c>
      <c r="V96" s="95" t="s">
        <v>205</v>
      </c>
      <c r="W96" s="95" t="s">
        <v>206</v>
      </c>
      <c r="X96" s="96" t="s">
        <v>207</v>
      </c>
      <c r="Y96" s="189"/>
      <c r="Z96" s="189"/>
      <c r="AA96" s="189"/>
      <c r="AB96" s="189"/>
      <c r="AC96" s="189"/>
      <c r="AD96" s="189"/>
      <c r="AE96" s="189"/>
    </row>
    <row r="97" s="2" customFormat="1" ht="22.8" customHeight="1">
      <c r="A97" s="40"/>
      <c r="B97" s="41"/>
      <c r="C97" s="101" t="s">
        <v>208</v>
      </c>
      <c r="D97" s="42"/>
      <c r="E97" s="42"/>
      <c r="F97" s="42"/>
      <c r="G97" s="42"/>
      <c r="H97" s="42"/>
      <c r="I97" s="42"/>
      <c r="J97" s="42"/>
      <c r="K97" s="195">
        <f>BK97</f>
        <v>0</v>
      </c>
      <c r="L97" s="42"/>
      <c r="M97" s="46"/>
      <c r="N97" s="97"/>
      <c r="O97" s="196"/>
      <c r="P97" s="98"/>
      <c r="Q97" s="197">
        <f>Q98</f>
        <v>0</v>
      </c>
      <c r="R97" s="197">
        <f>R98</f>
        <v>0</v>
      </c>
      <c r="S97" s="98"/>
      <c r="T97" s="198">
        <f>T98</f>
        <v>0</v>
      </c>
      <c r="U97" s="98"/>
      <c r="V97" s="198">
        <f>V98</f>
        <v>0</v>
      </c>
      <c r="W97" s="98"/>
      <c r="X97" s="199">
        <f>X98</f>
        <v>0</v>
      </c>
      <c r="Y97" s="40"/>
      <c r="Z97" s="40"/>
      <c r="AA97" s="40"/>
      <c r="AB97" s="40"/>
      <c r="AC97" s="40"/>
      <c r="AD97" s="40"/>
      <c r="AE97" s="40"/>
      <c r="AT97" s="19" t="s">
        <v>76</v>
      </c>
      <c r="AU97" s="19" t="s">
        <v>176</v>
      </c>
      <c r="BK97" s="200">
        <f>BK98</f>
        <v>0</v>
      </c>
    </row>
    <row r="98" s="12" customFormat="1" ht="25.92" customHeight="1">
      <c r="A98" s="12"/>
      <c r="B98" s="201"/>
      <c r="C98" s="202"/>
      <c r="D98" s="203" t="s">
        <v>76</v>
      </c>
      <c r="E98" s="204" t="s">
        <v>441</v>
      </c>
      <c r="F98" s="204" t="s">
        <v>442</v>
      </c>
      <c r="G98" s="202"/>
      <c r="H98" s="202"/>
      <c r="I98" s="205"/>
      <c r="J98" s="205"/>
      <c r="K98" s="206">
        <f>BK98</f>
        <v>0</v>
      </c>
      <c r="L98" s="202"/>
      <c r="M98" s="207"/>
      <c r="N98" s="208"/>
      <c r="O98" s="209"/>
      <c r="P98" s="209"/>
      <c r="Q98" s="210">
        <f>Q99</f>
        <v>0</v>
      </c>
      <c r="R98" s="210">
        <f>R99</f>
        <v>0</v>
      </c>
      <c r="S98" s="209"/>
      <c r="T98" s="211">
        <f>T99</f>
        <v>0</v>
      </c>
      <c r="U98" s="209"/>
      <c r="V98" s="211">
        <f>V99</f>
        <v>0</v>
      </c>
      <c r="W98" s="209"/>
      <c r="X98" s="212">
        <f>X99</f>
        <v>0</v>
      </c>
      <c r="Y98" s="12"/>
      <c r="Z98" s="12"/>
      <c r="AA98" s="12"/>
      <c r="AB98" s="12"/>
      <c r="AC98" s="12"/>
      <c r="AD98" s="12"/>
      <c r="AE98" s="12"/>
      <c r="AR98" s="213" t="s">
        <v>86</v>
      </c>
      <c r="AT98" s="214" t="s">
        <v>76</v>
      </c>
      <c r="AU98" s="214" t="s">
        <v>77</v>
      </c>
      <c r="AY98" s="213" t="s">
        <v>211</v>
      </c>
      <c r="BK98" s="215">
        <f>BK99</f>
        <v>0</v>
      </c>
    </row>
    <row r="99" s="12" customFormat="1" ht="22.8" customHeight="1">
      <c r="A99" s="12"/>
      <c r="B99" s="201"/>
      <c r="C99" s="202"/>
      <c r="D99" s="203" t="s">
        <v>76</v>
      </c>
      <c r="E99" s="216" t="s">
        <v>1504</v>
      </c>
      <c r="F99" s="216" t="s">
        <v>1505</v>
      </c>
      <c r="G99" s="202"/>
      <c r="H99" s="202"/>
      <c r="I99" s="205"/>
      <c r="J99" s="205"/>
      <c r="K99" s="217">
        <f>BK99</f>
        <v>0</v>
      </c>
      <c r="L99" s="202"/>
      <c r="M99" s="207"/>
      <c r="N99" s="208"/>
      <c r="O99" s="209"/>
      <c r="P99" s="209"/>
      <c r="Q99" s="210">
        <f>Q100+Q109+Q120+Q137+Q158+Q171+Q214+Q219</f>
        <v>0</v>
      </c>
      <c r="R99" s="210">
        <f>R100+R109+R120+R137+R158+R171+R214+R219</f>
        <v>0</v>
      </c>
      <c r="S99" s="209"/>
      <c r="T99" s="211">
        <f>T100+T109+T120+T137+T158+T171+T214+T219</f>
        <v>0</v>
      </c>
      <c r="U99" s="209"/>
      <c r="V99" s="211">
        <f>V100+V109+V120+V137+V158+V171+V214+V219</f>
        <v>0</v>
      </c>
      <c r="W99" s="209"/>
      <c r="X99" s="212">
        <f>X100+X109+X120+X137+X158+X171+X214+X219</f>
        <v>0</v>
      </c>
      <c r="Y99" s="12"/>
      <c r="Z99" s="12"/>
      <c r="AA99" s="12"/>
      <c r="AB99" s="12"/>
      <c r="AC99" s="12"/>
      <c r="AD99" s="12"/>
      <c r="AE99" s="12"/>
      <c r="AR99" s="213" t="s">
        <v>86</v>
      </c>
      <c r="AT99" s="214" t="s">
        <v>76</v>
      </c>
      <c r="AU99" s="214" t="s">
        <v>84</v>
      </c>
      <c r="AY99" s="213" t="s">
        <v>211</v>
      </c>
      <c r="BK99" s="215">
        <f>BK100+BK109+BK120+BK137+BK158+BK171+BK214+BK219</f>
        <v>0</v>
      </c>
    </row>
    <row r="100" s="12" customFormat="1" ht="20.88" customHeight="1">
      <c r="A100" s="12"/>
      <c r="B100" s="201"/>
      <c r="C100" s="202"/>
      <c r="D100" s="203" t="s">
        <v>76</v>
      </c>
      <c r="E100" s="216" t="s">
        <v>1506</v>
      </c>
      <c r="F100" s="216" t="s">
        <v>2356</v>
      </c>
      <c r="G100" s="202"/>
      <c r="H100" s="202"/>
      <c r="I100" s="205"/>
      <c r="J100" s="205"/>
      <c r="K100" s="217">
        <f>BK100</f>
        <v>0</v>
      </c>
      <c r="L100" s="202"/>
      <c r="M100" s="207"/>
      <c r="N100" s="208"/>
      <c r="O100" s="209"/>
      <c r="P100" s="209"/>
      <c r="Q100" s="210">
        <f>SUM(Q101:Q108)</f>
        <v>0</v>
      </c>
      <c r="R100" s="210">
        <f>SUM(R101:R108)</f>
        <v>0</v>
      </c>
      <c r="S100" s="209"/>
      <c r="T100" s="211">
        <f>SUM(T101:T108)</f>
        <v>0</v>
      </c>
      <c r="U100" s="209"/>
      <c r="V100" s="211">
        <f>SUM(V101:V108)</f>
        <v>0</v>
      </c>
      <c r="W100" s="209"/>
      <c r="X100" s="212">
        <f>SUM(X101:X108)</f>
        <v>0</v>
      </c>
      <c r="Y100" s="12"/>
      <c r="Z100" s="12"/>
      <c r="AA100" s="12"/>
      <c r="AB100" s="12"/>
      <c r="AC100" s="12"/>
      <c r="AD100" s="12"/>
      <c r="AE100" s="12"/>
      <c r="AR100" s="213" t="s">
        <v>84</v>
      </c>
      <c r="AT100" s="214" t="s">
        <v>76</v>
      </c>
      <c r="AU100" s="214" t="s">
        <v>86</v>
      </c>
      <c r="AY100" s="213" t="s">
        <v>211</v>
      </c>
      <c r="BK100" s="215">
        <f>SUM(BK101:BK108)</f>
        <v>0</v>
      </c>
    </row>
    <row r="101" s="2" customFormat="1" ht="16.5" customHeight="1">
      <c r="A101" s="40"/>
      <c r="B101" s="41"/>
      <c r="C101" s="218" t="s">
        <v>84</v>
      </c>
      <c r="D101" s="218" t="s">
        <v>213</v>
      </c>
      <c r="E101" s="219" t="s">
        <v>1508</v>
      </c>
      <c r="F101" s="220" t="s">
        <v>4863</v>
      </c>
      <c r="G101" s="221" t="s">
        <v>688</v>
      </c>
      <c r="H101" s="222">
        <v>12</v>
      </c>
      <c r="I101" s="223"/>
      <c r="J101" s="223"/>
      <c r="K101" s="224">
        <f>ROUND(P101*H101,2)</f>
        <v>0</v>
      </c>
      <c r="L101" s="220" t="s">
        <v>22</v>
      </c>
      <c r="M101" s="46"/>
      <c r="N101" s="225" t="s">
        <v>22</v>
      </c>
      <c r="O101" s="226" t="s">
        <v>46</v>
      </c>
      <c r="P101" s="227">
        <f>I101+J101</f>
        <v>0</v>
      </c>
      <c r="Q101" s="227">
        <f>ROUND(I101*H101,2)</f>
        <v>0</v>
      </c>
      <c r="R101" s="227">
        <f>ROUND(J101*H101,2)</f>
        <v>0</v>
      </c>
      <c r="S101" s="86"/>
      <c r="T101" s="228">
        <f>S101*H101</f>
        <v>0</v>
      </c>
      <c r="U101" s="228">
        <v>0</v>
      </c>
      <c r="V101" s="228">
        <f>U101*H101</f>
        <v>0</v>
      </c>
      <c r="W101" s="228">
        <v>0</v>
      </c>
      <c r="X101" s="229">
        <f>W101*H101</f>
        <v>0</v>
      </c>
      <c r="Y101" s="40"/>
      <c r="Z101" s="40"/>
      <c r="AA101" s="40"/>
      <c r="AB101" s="40"/>
      <c r="AC101" s="40"/>
      <c r="AD101" s="40"/>
      <c r="AE101" s="40"/>
      <c r="AR101" s="230" t="s">
        <v>218</v>
      </c>
      <c r="AT101" s="230" t="s">
        <v>213</v>
      </c>
      <c r="AU101" s="230" t="s">
        <v>229</v>
      </c>
      <c r="AY101" s="19" t="s">
        <v>211</v>
      </c>
      <c r="BE101" s="231">
        <f>IF(O101="základní",K101,0)</f>
        <v>0</v>
      </c>
      <c r="BF101" s="231">
        <f>IF(O101="snížená",K101,0)</f>
        <v>0</v>
      </c>
      <c r="BG101" s="231">
        <f>IF(O101="zákl. přenesená",K101,0)</f>
        <v>0</v>
      </c>
      <c r="BH101" s="231">
        <f>IF(O101="sníž. přenesená",K101,0)</f>
        <v>0</v>
      </c>
      <c r="BI101" s="231">
        <f>IF(O101="nulová",K101,0)</f>
        <v>0</v>
      </c>
      <c r="BJ101" s="19" t="s">
        <v>84</v>
      </c>
      <c r="BK101" s="231">
        <f>ROUND(P101*H101,2)</f>
        <v>0</v>
      </c>
      <c r="BL101" s="19" t="s">
        <v>218</v>
      </c>
      <c r="BM101" s="230" t="s">
        <v>4864</v>
      </c>
    </row>
    <row r="102" s="2" customFormat="1">
      <c r="A102" s="40"/>
      <c r="B102" s="41"/>
      <c r="C102" s="42"/>
      <c r="D102" s="232" t="s">
        <v>220</v>
      </c>
      <c r="E102" s="42"/>
      <c r="F102" s="233" t="s">
        <v>4863</v>
      </c>
      <c r="G102" s="42"/>
      <c r="H102" s="42"/>
      <c r="I102" s="234"/>
      <c r="J102" s="234"/>
      <c r="K102" s="42"/>
      <c r="L102" s="42"/>
      <c r="M102" s="46"/>
      <c r="N102" s="235"/>
      <c r="O102" s="236"/>
      <c r="P102" s="86"/>
      <c r="Q102" s="86"/>
      <c r="R102" s="86"/>
      <c r="S102" s="86"/>
      <c r="T102" s="86"/>
      <c r="U102" s="86"/>
      <c r="V102" s="86"/>
      <c r="W102" s="86"/>
      <c r="X102" s="87"/>
      <c r="Y102" s="40"/>
      <c r="Z102" s="40"/>
      <c r="AA102" s="40"/>
      <c r="AB102" s="40"/>
      <c r="AC102" s="40"/>
      <c r="AD102" s="40"/>
      <c r="AE102" s="40"/>
      <c r="AT102" s="19" t="s">
        <v>220</v>
      </c>
      <c r="AU102" s="19" t="s">
        <v>229</v>
      </c>
    </row>
    <row r="103" s="2" customFormat="1" ht="16.5" customHeight="1">
      <c r="A103" s="40"/>
      <c r="B103" s="41"/>
      <c r="C103" s="218" t="s">
        <v>86</v>
      </c>
      <c r="D103" s="218" t="s">
        <v>213</v>
      </c>
      <c r="E103" s="219" t="s">
        <v>1511</v>
      </c>
      <c r="F103" s="220" t="s">
        <v>2370</v>
      </c>
      <c r="G103" s="221" t="s">
        <v>688</v>
      </c>
      <c r="H103" s="222">
        <v>7</v>
      </c>
      <c r="I103" s="223"/>
      <c r="J103" s="223"/>
      <c r="K103" s="224">
        <f>ROUND(P103*H103,2)</f>
        <v>0</v>
      </c>
      <c r="L103" s="220" t="s">
        <v>22</v>
      </c>
      <c r="M103" s="46"/>
      <c r="N103" s="225" t="s">
        <v>22</v>
      </c>
      <c r="O103" s="226" t="s">
        <v>46</v>
      </c>
      <c r="P103" s="227">
        <f>I103+J103</f>
        <v>0</v>
      </c>
      <c r="Q103" s="227">
        <f>ROUND(I103*H103,2)</f>
        <v>0</v>
      </c>
      <c r="R103" s="227">
        <f>ROUND(J103*H103,2)</f>
        <v>0</v>
      </c>
      <c r="S103" s="86"/>
      <c r="T103" s="228">
        <f>S103*H103</f>
        <v>0</v>
      </c>
      <c r="U103" s="228">
        <v>0</v>
      </c>
      <c r="V103" s="228">
        <f>U103*H103</f>
        <v>0</v>
      </c>
      <c r="W103" s="228">
        <v>0</v>
      </c>
      <c r="X103" s="229">
        <f>W103*H103</f>
        <v>0</v>
      </c>
      <c r="Y103" s="40"/>
      <c r="Z103" s="40"/>
      <c r="AA103" s="40"/>
      <c r="AB103" s="40"/>
      <c r="AC103" s="40"/>
      <c r="AD103" s="40"/>
      <c r="AE103" s="40"/>
      <c r="AR103" s="230" t="s">
        <v>218</v>
      </c>
      <c r="AT103" s="230" t="s">
        <v>213</v>
      </c>
      <c r="AU103" s="230" t="s">
        <v>229</v>
      </c>
      <c r="AY103" s="19" t="s">
        <v>211</v>
      </c>
      <c r="BE103" s="231">
        <f>IF(O103="základní",K103,0)</f>
        <v>0</v>
      </c>
      <c r="BF103" s="231">
        <f>IF(O103="snížená",K103,0)</f>
        <v>0</v>
      </c>
      <c r="BG103" s="231">
        <f>IF(O103="zákl. přenesená",K103,0)</f>
        <v>0</v>
      </c>
      <c r="BH103" s="231">
        <f>IF(O103="sníž. přenesená",K103,0)</f>
        <v>0</v>
      </c>
      <c r="BI103" s="231">
        <f>IF(O103="nulová",K103,0)</f>
        <v>0</v>
      </c>
      <c r="BJ103" s="19" t="s">
        <v>84</v>
      </c>
      <c r="BK103" s="231">
        <f>ROUND(P103*H103,2)</f>
        <v>0</v>
      </c>
      <c r="BL103" s="19" t="s">
        <v>218</v>
      </c>
      <c r="BM103" s="230" t="s">
        <v>4865</v>
      </c>
    </row>
    <row r="104" s="2" customFormat="1">
      <c r="A104" s="40"/>
      <c r="B104" s="41"/>
      <c r="C104" s="42"/>
      <c r="D104" s="232" t="s">
        <v>220</v>
      </c>
      <c r="E104" s="42"/>
      <c r="F104" s="233" t="s">
        <v>2370</v>
      </c>
      <c r="G104" s="42"/>
      <c r="H104" s="42"/>
      <c r="I104" s="234"/>
      <c r="J104" s="234"/>
      <c r="K104" s="42"/>
      <c r="L104" s="42"/>
      <c r="M104" s="46"/>
      <c r="N104" s="235"/>
      <c r="O104" s="236"/>
      <c r="P104" s="86"/>
      <c r="Q104" s="86"/>
      <c r="R104" s="86"/>
      <c r="S104" s="86"/>
      <c r="T104" s="86"/>
      <c r="U104" s="86"/>
      <c r="V104" s="86"/>
      <c r="W104" s="86"/>
      <c r="X104" s="87"/>
      <c r="Y104" s="40"/>
      <c r="Z104" s="40"/>
      <c r="AA104" s="40"/>
      <c r="AB104" s="40"/>
      <c r="AC104" s="40"/>
      <c r="AD104" s="40"/>
      <c r="AE104" s="40"/>
      <c r="AT104" s="19" t="s">
        <v>220</v>
      </c>
      <c r="AU104" s="19" t="s">
        <v>229</v>
      </c>
    </row>
    <row r="105" s="2" customFormat="1" ht="21.75" customHeight="1">
      <c r="A105" s="40"/>
      <c r="B105" s="41"/>
      <c r="C105" s="218" t="s">
        <v>229</v>
      </c>
      <c r="D105" s="218" t="s">
        <v>213</v>
      </c>
      <c r="E105" s="219" t="s">
        <v>1514</v>
      </c>
      <c r="F105" s="220" t="s">
        <v>2373</v>
      </c>
      <c r="G105" s="221" t="s">
        <v>688</v>
      </c>
      <c r="H105" s="222">
        <v>4</v>
      </c>
      <c r="I105" s="223"/>
      <c r="J105" s="223"/>
      <c r="K105" s="224">
        <f>ROUND(P105*H105,2)</f>
        <v>0</v>
      </c>
      <c r="L105" s="220" t="s">
        <v>22</v>
      </c>
      <c r="M105" s="46"/>
      <c r="N105" s="225" t="s">
        <v>22</v>
      </c>
      <c r="O105" s="226" t="s">
        <v>46</v>
      </c>
      <c r="P105" s="227">
        <f>I105+J105</f>
        <v>0</v>
      </c>
      <c r="Q105" s="227">
        <f>ROUND(I105*H105,2)</f>
        <v>0</v>
      </c>
      <c r="R105" s="227">
        <f>ROUND(J105*H105,2)</f>
        <v>0</v>
      </c>
      <c r="S105" s="86"/>
      <c r="T105" s="228">
        <f>S105*H105</f>
        <v>0</v>
      </c>
      <c r="U105" s="228">
        <v>0</v>
      </c>
      <c r="V105" s="228">
        <f>U105*H105</f>
        <v>0</v>
      </c>
      <c r="W105" s="228">
        <v>0</v>
      </c>
      <c r="X105" s="229">
        <f>W105*H105</f>
        <v>0</v>
      </c>
      <c r="Y105" s="40"/>
      <c r="Z105" s="40"/>
      <c r="AA105" s="40"/>
      <c r="AB105" s="40"/>
      <c r="AC105" s="40"/>
      <c r="AD105" s="40"/>
      <c r="AE105" s="40"/>
      <c r="AR105" s="230" t="s">
        <v>218</v>
      </c>
      <c r="AT105" s="230" t="s">
        <v>213</v>
      </c>
      <c r="AU105" s="230" t="s">
        <v>229</v>
      </c>
      <c r="AY105" s="19" t="s">
        <v>211</v>
      </c>
      <c r="BE105" s="231">
        <f>IF(O105="základní",K105,0)</f>
        <v>0</v>
      </c>
      <c r="BF105" s="231">
        <f>IF(O105="snížená",K105,0)</f>
        <v>0</v>
      </c>
      <c r="BG105" s="231">
        <f>IF(O105="zákl. přenesená",K105,0)</f>
        <v>0</v>
      </c>
      <c r="BH105" s="231">
        <f>IF(O105="sníž. přenesená",K105,0)</f>
        <v>0</v>
      </c>
      <c r="BI105" s="231">
        <f>IF(O105="nulová",K105,0)</f>
        <v>0</v>
      </c>
      <c r="BJ105" s="19" t="s">
        <v>84</v>
      </c>
      <c r="BK105" s="231">
        <f>ROUND(P105*H105,2)</f>
        <v>0</v>
      </c>
      <c r="BL105" s="19" t="s">
        <v>218</v>
      </c>
      <c r="BM105" s="230" t="s">
        <v>4866</v>
      </c>
    </row>
    <row r="106" s="2" customFormat="1">
      <c r="A106" s="40"/>
      <c r="B106" s="41"/>
      <c r="C106" s="42"/>
      <c r="D106" s="232" t="s">
        <v>220</v>
      </c>
      <c r="E106" s="42"/>
      <c r="F106" s="233" t="s">
        <v>2373</v>
      </c>
      <c r="G106" s="42"/>
      <c r="H106" s="42"/>
      <c r="I106" s="234"/>
      <c r="J106" s="234"/>
      <c r="K106" s="42"/>
      <c r="L106" s="42"/>
      <c r="M106" s="46"/>
      <c r="N106" s="235"/>
      <c r="O106" s="236"/>
      <c r="P106" s="86"/>
      <c r="Q106" s="86"/>
      <c r="R106" s="86"/>
      <c r="S106" s="86"/>
      <c r="T106" s="86"/>
      <c r="U106" s="86"/>
      <c r="V106" s="86"/>
      <c r="W106" s="86"/>
      <c r="X106" s="87"/>
      <c r="Y106" s="40"/>
      <c r="Z106" s="40"/>
      <c r="AA106" s="40"/>
      <c r="AB106" s="40"/>
      <c r="AC106" s="40"/>
      <c r="AD106" s="40"/>
      <c r="AE106" s="40"/>
      <c r="AT106" s="19" t="s">
        <v>220</v>
      </c>
      <c r="AU106" s="19" t="s">
        <v>229</v>
      </c>
    </row>
    <row r="107" s="2" customFormat="1" ht="16.5" customHeight="1">
      <c r="A107" s="40"/>
      <c r="B107" s="41"/>
      <c r="C107" s="218" t="s">
        <v>218</v>
      </c>
      <c r="D107" s="218" t="s">
        <v>213</v>
      </c>
      <c r="E107" s="219" t="s">
        <v>2363</v>
      </c>
      <c r="F107" s="220" t="s">
        <v>1515</v>
      </c>
      <c r="G107" s="221" t="s">
        <v>688</v>
      </c>
      <c r="H107" s="222">
        <v>1</v>
      </c>
      <c r="I107" s="223"/>
      <c r="J107" s="223"/>
      <c r="K107" s="224">
        <f>ROUND(P107*H107,2)</f>
        <v>0</v>
      </c>
      <c r="L107" s="220" t="s">
        <v>22</v>
      </c>
      <c r="M107" s="46"/>
      <c r="N107" s="225" t="s">
        <v>22</v>
      </c>
      <c r="O107" s="226" t="s">
        <v>46</v>
      </c>
      <c r="P107" s="227">
        <f>I107+J107</f>
        <v>0</v>
      </c>
      <c r="Q107" s="227">
        <f>ROUND(I107*H107,2)</f>
        <v>0</v>
      </c>
      <c r="R107" s="227">
        <f>ROUND(J107*H107,2)</f>
        <v>0</v>
      </c>
      <c r="S107" s="86"/>
      <c r="T107" s="228">
        <f>S107*H107</f>
        <v>0</v>
      </c>
      <c r="U107" s="228">
        <v>0</v>
      </c>
      <c r="V107" s="228">
        <f>U107*H107</f>
        <v>0</v>
      </c>
      <c r="W107" s="228">
        <v>0</v>
      </c>
      <c r="X107" s="229">
        <f>W107*H107</f>
        <v>0</v>
      </c>
      <c r="Y107" s="40"/>
      <c r="Z107" s="40"/>
      <c r="AA107" s="40"/>
      <c r="AB107" s="40"/>
      <c r="AC107" s="40"/>
      <c r="AD107" s="40"/>
      <c r="AE107" s="40"/>
      <c r="AR107" s="230" t="s">
        <v>218</v>
      </c>
      <c r="AT107" s="230" t="s">
        <v>213</v>
      </c>
      <c r="AU107" s="230" t="s">
        <v>229</v>
      </c>
      <c r="AY107" s="19" t="s">
        <v>211</v>
      </c>
      <c r="BE107" s="231">
        <f>IF(O107="základní",K107,0)</f>
        <v>0</v>
      </c>
      <c r="BF107" s="231">
        <f>IF(O107="snížená",K107,0)</f>
        <v>0</v>
      </c>
      <c r="BG107" s="231">
        <f>IF(O107="zákl. přenesená",K107,0)</f>
        <v>0</v>
      </c>
      <c r="BH107" s="231">
        <f>IF(O107="sníž. přenesená",K107,0)</f>
        <v>0</v>
      </c>
      <c r="BI107" s="231">
        <f>IF(O107="nulová",K107,0)</f>
        <v>0</v>
      </c>
      <c r="BJ107" s="19" t="s">
        <v>84</v>
      </c>
      <c r="BK107" s="231">
        <f>ROUND(P107*H107,2)</f>
        <v>0</v>
      </c>
      <c r="BL107" s="19" t="s">
        <v>218</v>
      </c>
      <c r="BM107" s="230" t="s">
        <v>4867</v>
      </c>
    </row>
    <row r="108" s="2" customFormat="1">
      <c r="A108" s="40"/>
      <c r="B108" s="41"/>
      <c r="C108" s="42"/>
      <c r="D108" s="232" t="s">
        <v>220</v>
      </c>
      <c r="E108" s="42"/>
      <c r="F108" s="233" t="s">
        <v>1515</v>
      </c>
      <c r="G108" s="42"/>
      <c r="H108" s="42"/>
      <c r="I108" s="234"/>
      <c r="J108" s="234"/>
      <c r="K108" s="42"/>
      <c r="L108" s="42"/>
      <c r="M108" s="46"/>
      <c r="N108" s="235"/>
      <c r="O108" s="236"/>
      <c r="P108" s="86"/>
      <c r="Q108" s="86"/>
      <c r="R108" s="86"/>
      <c r="S108" s="86"/>
      <c r="T108" s="86"/>
      <c r="U108" s="86"/>
      <c r="V108" s="86"/>
      <c r="W108" s="86"/>
      <c r="X108" s="87"/>
      <c r="Y108" s="40"/>
      <c r="Z108" s="40"/>
      <c r="AA108" s="40"/>
      <c r="AB108" s="40"/>
      <c r="AC108" s="40"/>
      <c r="AD108" s="40"/>
      <c r="AE108" s="40"/>
      <c r="AT108" s="19" t="s">
        <v>220</v>
      </c>
      <c r="AU108" s="19" t="s">
        <v>229</v>
      </c>
    </row>
    <row r="109" s="12" customFormat="1" ht="20.88" customHeight="1">
      <c r="A109" s="12"/>
      <c r="B109" s="201"/>
      <c r="C109" s="202"/>
      <c r="D109" s="203" t="s">
        <v>76</v>
      </c>
      <c r="E109" s="216" t="s">
        <v>1517</v>
      </c>
      <c r="F109" s="216" t="s">
        <v>1507</v>
      </c>
      <c r="G109" s="202"/>
      <c r="H109" s="202"/>
      <c r="I109" s="205"/>
      <c r="J109" s="205"/>
      <c r="K109" s="217">
        <f>BK109</f>
        <v>0</v>
      </c>
      <c r="L109" s="202"/>
      <c r="M109" s="207"/>
      <c r="N109" s="208"/>
      <c r="O109" s="209"/>
      <c r="P109" s="209"/>
      <c r="Q109" s="210">
        <f>SUM(Q110:Q119)</f>
        <v>0</v>
      </c>
      <c r="R109" s="210">
        <f>SUM(R110:R119)</f>
        <v>0</v>
      </c>
      <c r="S109" s="209"/>
      <c r="T109" s="211">
        <f>SUM(T110:T119)</f>
        <v>0</v>
      </c>
      <c r="U109" s="209"/>
      <c r="V109" s="211">
        <f>SUM(V110:V119)</f>
        <v>0</v>
      </c>
      <c r="W109" s="209"/>
      <c r="X109" s="212">
        <f>SUM(X110:X119)</f>
        <v>0</v>
      </c>
      <c r="Y109" s="12"/>
      <c r="Z109" s="12"/>
      <c r="AA109" s="12"/>
      <c r="AB109" s="12"/>
      <c r="AC109" s="12"/>
      <c r="AD109" s="12"/>
      <c r="AE109" s="12"/>
      <c r="AR109" s="213" t="s">
        <v>84</v>
      </c>
      <c r="AT109" s="214" t="s">
        <v>76</v>
      </c>
      <c r="AU109" s="214" t="s">
        <v>86</v>
      </c>
      <c r="AY109" s="213" t="s">
        <v>211</v>
      </c>
      <c r="BK109" s="215">
        <f>SUM(BK110:BK119)</f>
        <v>0</v>
      </c>
    </row>
    <row r="110" s="2" customFormat="1" ht="16.5" customHeight="1">
      <c r="A110" s="40"/>
      <c r="B110" s="41"/>
      <c r="C110" s="218" t="s">
        <v>240</v>
      </c>
      <c r="D110" s="218" t="s">
        <v>213</v>
      </c>
      <c r="E110" s="219" t="s">
        <v>1519</v>
      </c>
      <c r="F110" s="220" t="s">
        <v>4868</v>
      </c>
      <c r="G110" s="221" t="s">
        <v>688</v>
      </c>
      <c r="H110" s="222">
        <v>9</v>
      </c>
      <c r="I110" s="223"/>
      <c r="J110" s="223"/>
      <c r="K110" s="224">
        <f>ROUND(P110*H110,2)</f>
        <v>0</v>
      </c>
      <c r="L110" s="220" t="s">
        <v>22</v>
      </c>
      <c r="M110" s="46"/>
      <c r="N110" s="225" t="s">
        <v>22</v>
      </c>
      <c r="O110" s="226" t="s">
        <v>46</v>
      </c>
      <c r="P110" s="227">
        <f>I110+J110</f>
        <v>0</v>
      </c>
      <c r="Q110" s="227">
        <f>ROUND(I110*H110,2)</f>
        <v>0</v>
      </c>
      <c r="R110" s="227">
        <f>ROUND(J110*H110,2)</f>
        <v>0</v>
      </c>
      <c r="S110" s="86"/>
      <c r="T110" s="228">
        <f>S110*H110</f>
        <v>0</v>
      </c>
      <c r="U110" s="228">
        <v>0</v>
      </c>
      <c r="V110" s="228">
        <f>U110*H110</f>
        <v>0</v>
      </c>
      <c r="W110" s="228">
        <v>0</v>
      </c>
      <c r="X110" s="229">
        <f>W110*H110</f>
        <v>0</v>
      </c>
      <c r="Y110" s="40"/>
      <c r="Z110" s="40"/>
      <c r="AA110" s="40"/>
      <c r="AB110" s="40"/>
      <c r="AC110" s="40"/>
      <c r="AD110" s="40"/>
      <c r="AE110" s="40"/>
      <c r="AR110" s="230" t="s">
        <v>218</v>
      </c>
      <c r="AT110" s="230" t="s">
        <v>213</v>
      </c>
      <c r="AU110" s="230" t="s">
        <v>229</v>
      </c>
      <c r="AY110" s="19" t="s">
        <v>211</v>
      </c>
      <c r="BE110" s="231">
        <f>IF(O110="základní",K110,0)</f>
        <v>0</v>
      </c>
      <c r="BF110" s="231">
        <f>IF(O110="snížená",K110,0)</f>
        <v>0</v>
      </c>
      <c r="BG110" s="231">
        <f>IF(O110="zákl. přenesená",K110,0)</f>
        <v>0</v>
      </c>
      <c r="BH110" s="231">
        <f>IF(O110="sníž. přenesená",K110,0)</f>
        <v>0</v>
      </c>
      <c r="BI110" s="231">
        <f>IF(O110="nulová",K110,0)</f>
        <v>0</v>
      </c>
      <c r="BJ110" s="19" t="s">
        <v>84</v>
      </c>
      <c r="BK110" s="231">
        <f>ROUND(P110*H110,2)</f>
        <v>0</v>
      </c>
      <c r="BL110" s="19" t="s">
        <v>218</v>
      </c>
      <c r="BM110" s="230" t="s">
        <v>4869</v>
      </c>
    </row>
    <row r="111" s="2" customFormat="1">
      <c r="A111" s="40"/>
      <c r="B111" s="41"/>
      <c r="C111" s="42"/>
      <c r="D111" s="232" t="s">
        <v>220</v>
      </c>
      <c r="E111" s="42"/>
      <c r="F111" s="233" t="s">
        <v>4868</v>
      </c>
      <c r="G111" s="42"/>
      <c r="H111" s="42"/>
      <c r="I111" s="234"/>
      <c r="J111" s="234"/>
      <c r="K111" s="42"/>
      <c r="L111" s="42"/>
      <c r="M111" s="46"/>
      <c r="N111" s="235"/>
      <c r="O111" s="236"/>
      <c r="P111" s="86"/>
      <c r="Q111" s="86"/>
      <c r="R111" s="86"/>
      <c r="S111" s="86"/>
      <c r="T111" s="86"/>
      <c r="U111" s="86"/>
      <c r="V111" s="86"/>
      <c r="W111" s="86"/>
      <c r="X111" s="87"/>
      <c r="Y111" s="40"/>
      <c r="Z111" s="40"/>
      <c r="AA111" s="40"/>
      <c r="AB111" s="40"/>
      <c r="AC111" s="40"/>
      <c r="AD111" s="40"/>
      <c r="AE111" s="40"/>
      <c r="AT111" s="19" t="s">
        <v>220</v>
      </c>
      <c r="AU111" s="19" t="s">
        <v>229</v>
      </c>
    </row>
    <row r="112" s="2" customFormat="1" ht="16.5" customHeight="1">
      <c r="A112" s="40"/>
      <c r="B112" s="41"/>
      <c r="C112" s="218" t="s">
        <v>246</v>
      </c>
      <c r="D112" s="218" t="s">
        <v>213</v>
      </c>
      <c r="E112" s="219" t="s">
        <v>1522</v>
      </c>
      <c r="F112" s="220" t="s">
        <v>4870</v>
      </c>
      <c r="G112" s="221" t="s">
        <v>688</v>
      </c>
      <c r="H112" s="222">
        <v>6</v>
      </c>
      <c r="I112" s="223"/>
      <c r="J112" s="223"/>
      <c r="K112" s="224">
        <f>ROUND(P112*H112,2)</f>
        <v>0</v>
      </c>
      <c r="L112" s="220" t="s">
        <v>22</v>
      </c>
      <c r="M112" s="46"/>
      <c r="N112" s="225" t="s">
        <v>22</v>
      </c>
      <c r="O112" s="226" t="s">
        <v>46</v>
      </c>
      <c r="P112" s="227">
        <f>I112+J112</f>
        <v>0</v>
      </c>
      <c r="Q112" s="227">
        <f>ROUND(I112*H112,2)</f>
        <v>0</v>
      </c>
      <c r="R112" s="227">
        <f>ROUND(J112*H112,2)</f>
        <v>0</v>
      </c>
      <c r="S112" s="86"/>
      <c r="T112" s="228">
        <f>S112*H112</f>
        <v>0</v>
      </c>
      <c r="U112" s="228">
        <v>0</v>
      </c>
      <c r="V112" s="228">
        <f>U112*H112</f>
        <v>0</v>
      </c>
      <c r="W112" s="228">
        <v>0</v>
      </c>
      <c r="X112" s="229">
        <f>W112*H112</f>
        <v>0</v>
      </c>
      <c r="Y112" s="40"/>
      <c r="Z112" s="40"/>
      <c r="AA112" s="40"/>
      <c r="AB112" s="40"/>
      <c r="AC112" s="40"/>
      <c r="AD112" s="40"/>
      <c r="AE112" s="40"/>
      <c r="AR112" s="230" t="s">
        <v>218</v>
      </c>
      <c r="AT112" s="230" t="s">
        <v>213</v>
      </c>
      <c r="AU112" s="230" t="s">
        <v>229</v>
      </c>
      <c r="AY112" s="19" t="s">
        <v>211</v>
      </c>
      <c r="BE112" s="231">
        <f>IF(O112="základní",K112,0)</f>
        <v>0</v>
      </c>
      <c r="BF112" s="231">
        <f>IF(O112="snížená",K112,0)</f>
        <v>0</v>
      </c>
      <c r="BG112" s="231">
        <f>IF(O112="zákl. přenesená",K112,0)</f>
        <v>0</v>
      </c>
      <c r="BH112" s="231">
        <f>IF(O112="sníž. přenesená",K112,0)</f>
        <v>0</v>
      </c>
      <c r="BI112" s="231">
        <f>IF(O112="nulová",K112,0)</f>
        <v>0</v>
      </c>
      <c r="BJ112" s="19" t="s">
        <v>84</v>
      </c>
      <c r="BK112" s="231">
        <f>ROUND(P112*H112,2)</f>
        <v>0</v>
      </c>
      <c r="BL112" s="19" t="s">
        <v>218</v>
      </c>
      <c r="BM112" s="230" t="s">
        <v>4871</v>
      </c>
    </row>
    <row r="113" s="2" customFormat="1">
      <c r="A113" s="40"/>
      <c r="B113" s="41"/>
      <c r="C113" s="42"/>
      <c r="D113" s="232" t="s">
        <v>220</v>
      </c>
      <c r="E113" s="42"/>
      <c r="F113" s="233" t="s">
        <v>4870</v>
      </c>
      <c r="G113" s="42"/>
      <c r="H113" s="42"/>
      <c r="I113" s="234"/>
      <c r="J113" s="234"/>
      <c r="K113" s="42"/>
      <c r="L113" s="42"/>
      <c r="M113" s="46"/>
      <c r="N113" s="235"/>
      <c r="O113" s="236"/>
      <c r="P113" s="86"/>
      <c r="Q113" s="86"/>
      <c r="R113" s="86"/>
      <c r="S113" s="86"/>
      <c r="T113" s="86"/>
      <c r="U113" s="86"/>
      <c r="V113" s="86"/>
      <c r="W113" s="86"/>
      <c r="X113" s="87"/>
      <c r="Y113" s="40"/>
      <c r="Z113" s="40"/>
      <c r="AA113" s="40"/>
      <c r="AB113" s="40"/>
      <c r="AC113" s="40"/>
      <c r="AD113" s="40"/>
      <c r="AE113" s="40"/>
      <c r="AT113" s="19" t="s">
        <v>220</v>
      </c>
      <c r="AU113" s="19" t="s">
        <v>229</v>
      </c>
    </row>
    <row r="114" s="2" customFormat="1" ht="16.5" customHeight="1">
      <c r="A114" s="40"/>
      <c r="B114" s="41"/>
      <c r="C114" s="218" t="s">
        <v>253</v>
      </c>
      <c r="D114" s="218" t="s">
        <v>213</v>
      </c>
      <c r="E114" s="219" t="s">
        <v>1525</v>
      </c>
      <c r="F114" s="220" t="s">
        <v>4872</v>
      </c>
      <c r="G114" s="221" t="s">
        <v>688</v>
      </c>
      <c r="H114" s="222">
        <v>8</v>
      </c>
      <c r="I114" s="223"/>
      <c r="J114" s="223"/>
      <c r="K114" s="224">
        <f>ROUND(P114*H114,2)</f>
        <v>0</v>
      </c>
      <c r="L114" s="220" t="s">
        <v>22</v>
      </c>
      <c r="M114" s="46"/>
      <c r="N114" s="225" t="s">
        <v>22</v>
      </c>
      <c r="O114" s="226" t="s">
        <v>46</v>
      </c>
      <c r="P114" s="227">
        <f>I114+J114</f>
        <v>0</v>
      </c>
      <c r="Q114" s="227">
        <f>ROUND(I114*H114,2)</f>
        <v>0</v>
      </c>
      <c r="R114" s="227">
        <f>ROUND(J114*H114,2)</f>
        <v>0</v>
      </c>
      <c r="S114" s="86"/>
      <c r="T114" s="228">
        <f>S114*H114</f>
        <v>0</v>
      </c>
      <c r="U114" s="228">
        <v>0</v>
      </c>
      <c r="V114" s="228">
        <f>U114*H114</f>
        <v>0</v>
      </c>
      <c r="W114" s="228">
        <v>0</v>
      </c>
      <c r="X114" s="229">
        <f>W114*H114</f>
        <v>0</v>
      </c>
      <c r="Y114" s="40"/>
      <c r="Z114" s="40"/>
      <c r="AA114" s="40"/>
      <c r="AB114" s="40"/>
      <c r="AC114" s="40"/>
      <c r="AD114" s="40"/>
      <c r="AE114" s="40"/>
      <c r="AR114" s="230" t="s">
        <v>218</v>
      </c>
      <c r="AT114" s="230" t="s">
        <v>213</v>
      </c>
      <c r="AU114" s="230" t="s">
        <v>229</v>
      </c>
      <c r="AY114" s="19" t="s">
        <v>211</v>
      </c>
      <c r="BE114" s="231">
        <f>IF(O114="základní",K114,0)</f>
        <v>0</v>
      </c>
      <c r="BF114" s="231">
        <f>IF(O114="snížená",K114,0)</f>
        <v>0</v>
      </c>
      <c r="BG114" s="231">
        <f>IF(O114="zákl. přenesená",K114,0)</f>
        <v>0</v>
      </c>
      <c r="BH114" s="231">
        <f>IF(O114="sníž. přenesená",K114,0)</f>
        <v>0</v>
      </c>
      <c r="BI114" s="231">
        <f>IF(O114="nulová",K114,0)</f>
        <v>0</v>
      </c>
      <c r="BJ114" s="19" t="s">
        <v>84</v>
      </c>
      <c r="BK114" s="231">
        <f>ROUND(P114*H114,2)</f>
        <v>0</v>
      </c>
      <c r="BL114" s="19" t="s">
        <v>218</v>
      </c>
      <c r="BM114" s="230" t="s">
        <v>4873</v>
      </c>
    </row>
    <row r="115" s="2" customFormat="1">
      <c r="A115" s="40"/>
      <c r="B115" s="41"/>
      <c r="C115" s="42"/>
      <c r="D115" s="232" t="s">
        <v>220</v>
      </c>
      <c r="E115" s="42"/>
      <c r="F115" s="233" t="s">
        <v>4872</v>
      </c>
      <c r="G115" s="42"/>
      <c r="H115" s="42"/>
      <c r="I115" s="234"/>
      <c r="J115" s="234"/>
      <c r="K115" s="42"/>
      <c r="L115" s="42"/>
      <c r="M115" s="46"/>
      <c r="N115" s="235"/>
      <c r="O115" s="236"/>
      <c r="P115" s="86"/>
      <c r="Q115" s="86"/>
      <c r="R115" s="86"/>
      <c r="S115" s="86"/>
      <c r="T115" s="86"/>
      <c r="U115" s="86"/>
      <c r="V115" s="86"/>
      <c r="W115" s="86"/>
      <c r="X115" s="87"/>
      <c r="Y115" s="40"/>
      <c r="Z115" s="40"/>
      <c r="AA115" s="40"/>
      <c r="AB115" s="40"/>
      <c r="AC115" s="40"/>
      <c r="AD115" s="40"/>
      <c r="AE115" s="40"/>
      <c r="AT115" s="19" t="s">
        <v>220</v>
      </c>
      <c r="AU115" s="19" t="s">
        <v>229</v>
      </c>
    </row>
    <row r="116" s="2" customFormat="1" ht="16.5" customHeight="1">
      <c r="A116" s="40"/>
      <c r="B116" s="41"/>
      <c r="C116" s="218" t="s">
        <v>258</v>
      </c>
      <c r="D116" s="218" t="s">
        <v>213</v>
      </c>
      <c r="E116" s="219" t="s">
        <v>1528</v>
      </c>
      <c r="F116" s="220" t="s">
        <v>4874</v>
      </c>
      <c r="G116" s="221" t="s">
        <v>688</v>
      </c>
      <c r="H116" s="222">
        <v>2</v>
      </c>
      <c r="I116" s="223"/>
      <c r="J116" s="223"/>
      <c r="K116" s="224">
        <f>ROUND(P116*H116,2)</f>
        <v>0</v>
      </c>
      <c r="L116" s="220" t="s">
        <v>22</v>
      </c>
      <c r="M116" s="46"/>
      <c r="N116" s="225" t="s">
        <v>22</v>
      </c>
      <c r="O116" s="226" t="s">
        <v>46</v>
      </c>
      <c r="P116" s="227">
        <f>I116+J116</f>
        <v>0</v>
      </c>
      <c r="Q116" s="227">
        <f>ROUND(I116*H116,2)</f>
        <v>0</v>
      </c>
      <c r="R116" s="227">
        <f>ROUND(J116*H116,2)</f>
        <v>0</v>
      </c>
      <c r="S116" s="86"/>
      <c r="T116" s="228">
        <f>S116*H116</f>
        <v>0</v>
      </c>
      <c r="U116" s="228">
        <v>0</v>
      </c>
      <c r="V116" s="228">
        <f>U116*H116</f>
        <v>0</v>
      </c>
      <c r="W116" s="228">
        <v>0</v>
      </c>
      <c r="X116" s="229">
        <f>W116*H116</f>
        <v>0</v>
      </c>
      <c r="Y116" s="40"/>
      <c r="Z116" s="40"/>
      <c r="AA116" s="40"/>
      <c r="AB116" s="40"/>
      <c r="AC116" s="40"/>
      <c r="AD116" s="40"/>
      <c r="AE116" s="40"/>
      <c r="AR116" s="230" t="s">
        <v>218</v>
      </c>
      <c r="AT116" s="230" t="s">
        <v>213</v>
      </c>
      <c r="AU116" s="230" t="s">
        <v>229</v>
      </c>
      <c r="AY116" s="19" t="s">
        <v>211</v>
      </c>
      <c r="BE116" s="231">
        <f>IF(O116="základní",K116,0)</f>
        <v>0</v>
      </c>
      <c r="BF116" s="231">
        <f>IF(O116="snížená",K116,0)</f>
        <v>0</v>
      </c>
      <c r="BG116" s="231">
        <f>IF(O116="zákl. přenesená",K116,0)</f>
        <v>0</v>
      </c>
      <c r="BH116" s="231">
        <f>IF(O116="sníž. přenesená",K116,0)</f>
        <v>0</v>
      </c>
      <c r="BI116" s="231">
        <f>IF(O116="nulová",K116,0)</f>
        <v>0</v>
      </c>
      <c r="BJ116" s="19" t="s">
        <v>84</v>
      </c>
      <c r="BK116" s="231">
        <f>ROUND(P116*H116,2)</f>
        <v>0</v>
      </c>
      <c r="BL116" s="19" t="s">
        <v>218</v>
      </c>
      <c r="BM116" s="230" t="s">
        <v>4875</v>
      </c>
    </row>
    <row r="117" s="2" customFormat="1">
      <c r="A117" s="40"/>
      <c r="B117" s="41"/>
      <c r="C117" s="42"/>
      <c r="D117" s="232" t="s">
        <v>220</v>
      </c>
      <c r="E117" s="42"/>
      <c r="F117" s="233" t="s">
        <v>4874</v>
      </c>
      <c r="G117" s="42"/>
      <c r="H117" s="42"/>
      <c r="I117" s="234"/>
      <c r="J117" s="234"/>
      <c r="K117" s="42"/>
      <c r="L117" s="42"/>
      <c r="M117" s="46"/>
      <c r="N117" s="235"/>
      <c r="O117" s="236"/>
      <c r="P117" s="86"/>
      <c r="Q117" s="86"/>
      <c r="R117" s="86"/>
      <c r="S117" s="86"/>
      <c r="T117" s="86"/>
      <c r="U117" s="86"/>
      <c r="V117" s="86"/>
      <c r="W117" s="86"/>
      <c r="X117" s="87"/>
      <c r="Y117" s="40"/>
      <c r="Z117" s="40"/>
      <c r="AA117" s="40"/>
      <c r="AB117" s="40"/>
      <c r="AC117" s="40"/>
      <c r="AD117" s="40"/>
      <c r="AE117" s="40"/>
      <c r="AT117" s="19" t="s">
        <v>220</v>
      </c>
      <c r="AU117" s="19" t="s">
        <v>229</v>
      </c>
    </row>
    <row r="118" s="2" customFormat="1" ht="16.5" customHeight="1">
      <c r="A118" s="40"/>
      <c r="B118" s="41"/>
      <c r="C118" s="218" t="s">
        <v>263</v>
      </c>
      <c r="D118" s="218" t="s">
        <v>213</v>
      </c>
      <c r="E118" s="219" t="s">
        <v>1531</v>
      </c>
      <c r="F118" s="220" t="s">
        <v>1515</v>
      </c>
      <c r="G118" s="221" t="s">
        <v>688</v>
      </c>
      <c r="H118" s="222">
        <v>1</v>
      </c>
      <c r="I118" s="223"/>
      <c r="J118" s="223"/>
      <c r="K118" s="224">
        <f>ROUND(P118*H118,2)</f>
        <v>0</v>
      </c>
      <c r="L118" s="220" t="s">
        <v>22</v>
      </c>
      <c r="M118" s="46"/>
      <c r="N118" s="225" t="s">
        <v>22</v>
      </c>
      <c r="O118" s="226" t="s">
        <v>46</v>
      </c>
      <c r="P118" s="227">
        <f>I118+J118</f>
        <v>0</v>
      </c>
      <c r="Q118" s="227">
        <f>ROUND(I118*H118,2)</f>
        <v>0</v>
      </c>
      <c r="R118" s="227">
        <f>ROUND(J118*H118,2)</f>
        <v>0</v>
      </c>
      <c r="S118" s="86"/>
      <c r="T118" s="228">
        <f>S118*H118</f>
        <v>0</v>
      </c>
      <c r="U118" s="228">
        <v>0</v>
      </c>
      <c r="V118" s="228">
        <f>U118*H118</f>
        <v>0</v>
      </c>
      <c r="W118" s="228">
        <v>0</v>
      </c>
      <c r="X118" s="229">
        <f>W118*H118</f>
        <v>0</v>
      </c>
      <c r="Y118" s="40"/>
      <c r="Z118" s="40"/>
      <c r="AA118" s="40"/>
      <c r="AB118" s="40"/>
      <c r="AC118" s="40"/>
      <c r="AD118" s="40"/>
      <c r="AE118" s="40"/>
      <c r="AR118" s="230" t="s">
        <v>218</v>
      </c>
      <c r="AT118" s="230" t="s">
        <v>213</v>
      </c>
      <c r="AU118" s="230" t="s">
        <v>229</v>
      </c>
      <c r="AY118" s="19" t="s">
        <v>211</v>
      </c>
      <c r="BE118" s="231">
        <f>IF(O118="základní",K118,0)</f>
        <v>0</v>
      </c>
      <c r="BF118" s="231">
        <f>IF(O118="snížená",K118,0)</f>
        <v>0</v>
      </c>
      <c r="BG118" s="231">
        <f>IF(O118="zákl. přenesená",K118,0)</f>
        <v>0</v>
      </c>
      <c r="BH118" s="231">
        <f>IF(O118="sníž. přenesená",K118,0)</f>
        <v>0</v>
      </c>
      <c r="BI118" s="231">
        <f>IF(O118="nulová",K118,0)</f>
        <v>0</v>
      </c>
      <c r="BJ118" s="19" t="s">
        <v>84</v>
      </c>
      <c r="BK118" s="231">
        <f>ROUND(P118*H118,2)</f>
        <v>0</v>
      </c>
      <c r="BL118" s="19" t="s">
        <v>218</v>
      </c>
      <c r="BM118" s="230" t="s">
        <v>4876</v>
      </c>
    </row>
    <row r="119" s="2" customFormat="1">
      <c r="A119" s="40"/>
      <c r="B119" s="41"/>
      <c r="C119" s="42"/>
      <c r="D119" s="232" t="s">
        <v>220</v>
      </c>
      <c r="E119" s="42"/>
      <c r="F119" s="233" t="s">
        <v>1515</v>
      </c>
      <c r="G119" s="42"/>
      <c r="H119" s="42"/>
      <c r="I119" s="234"/>
      <c r="J119" s="234"/>
      <c r="K119" s="42"/>
      <c r="L119" s="42"/>
      <c r="M119" s="46"/>
      <c r="N119" s="235"/>
      <c r="O119" s="236"/>
      <c r="P119" s="86"/>
      <c r="Q119" s="86"/>
      <c r="R119" s="86"/>
      <c r="S119" s="86"/>
      <c r="T119" s="86"/>
      <c r="U119" s="86"/>
      <c r="V119" s="86"/>
      <c r="W119" s="86"/>
      <c r="X119" s="87"/>
      <c r="Y119" s="40"/>
      <c r="Z119" s="40"/>
      <c r="AA119" s="40"/>
      <c r="AB119" s="40"/>
      <c r="AC119" s="40"/>
      <c r="AD119" s="40"/>
      <c r="AE119" s="40"/>
      <c r="AT119" s="19" t="s">
        <v>220</v>
      </c>
      <c r="AU119" s="19" t="s">
        <v>229</v>
      </c>
    </row>
    <row r="120" s="12" customFormat="1" ht="20.88" customHeight="1">
      <c r="A120" s="12"/>
      <c r="B120" s="201"/>
      <c r="C120" s="202"/>
      <c r="D120" s="203" t="s">
        <v>76</v>
      </c>
      <c r="E120" s="216" t="s">
        <v>1533</v>
      </c>
      <c r="F120" s="216" t="s">
        <v>1518</v>
      </c>
      <c r="G120" s="202"/>
      <c r="H120" s="202"/>
      <c r="I120" s="205"/>
      <c r="J120" s="205"/>
      <c r="K120" s="217">
        <f>BK120</f>
        <v>0</v>
      </c>
      <c r="L120" s="202"/>
      <c r="M120" s="207"/>
      <c r="N120" s="208"/>
      <c r="O120" s="209"/>
      <c r="P120" s="209"/>
      <c r="Q120" s="210">
        <f>SUM(Q121:Q136)</f>
        <v>0</v>
      </c>
      <c r="R120" s="210">
        <f>SUM(R121:R136)</f>
        <v>0</v>
      </c>
      <c r="S120" s="209"/>
      <c r="T120" s="211">
        <f>SUM(T121:T136)</f>
        <v>0</v>
      </c>
      <c r="U120" s="209"/>
      <c r="V120" s="211">
        <f>SUM(V121:V136)</f>
        <v>0</v>
      </c>
      <c r="W120" s="209"/>
      <c r="X120" s="212">
        <f>SUM(X121:X136)</f>
        <v>0</v>
      </c>
      <c r="Y120" s="12"/>
      <c r="Z120" s="12"/>
      <c r="AA120" s="12"/>
      <c r="AB120" s="12"/>
      <c r="AC120" s="12"/>
      <c r="AD120" s="12"/>
      <c r="AE120" s="12"/>
      <c r="AR120" s="213" t="s">
        <v>84</v>
      </c>
      <c r="AT120" s="214" t="s">
        <v>76</v>
      </c>
      <c r="AU120" s="214" t="s">
        <v>86</v>
      </c>
      <c r="AY120" s="213" t="s">
        <v>211</v>
      </c>
      <c r="BK120" s="215">
        <f>SUM(BK121:BK136)</f>
        <v>0</v>
      </c>
    </row>
    <row r="121" s="2" customFormat="1" ht="16.5" customHeight="1">
      <c r="A121" s="40"/>
      <c r="B121" s="41"/>
      <c r="C121" s="218" t="s">
        <v>269</v>
      </c>
      <c r="D121" s="218" t="s">
        <v>213</v>
      </c>
      <c r="E121" s="219" t="s">
        <v>1535</v>
      </c>
      <c r="F121" s="220" t="s">
        <v>2401</v>
      </c>
      <c r="G121" s="221" t="s">
        <v>688</v>
      </c>
      <c r="H121" s="222">
        <v>15</v>
      </c>
      <c r="I121" s="223"/>
      <c r="J121" s="223"/>
      <c r="K121" s="224">
        <f>ROUND(P121*H121,2)</f>
        <v>0</v>
      </c>
      <c r="L121" s="220" t="s">
        <v>22</v>
      </c>
      <c r="M121" s="46"/>
      <c r="N121" s="225" t="s">
        <v>22</v>
      </c>
      <c r="O121" s="226" t="s">
        <v>46</v>
      </c>
      <c r="P121" s="227">
        <f>I121+J121</f>
        <v>0</v>
      </c>
      <c r="Q121" s="227">
        <f>ROUND(I121*H121,2)</f>
        <v>0</v>
      </c>
      <c r="R121" s="227">
        <f>ROUND(J121*H121,2)</f>
        <v>0</v>
      </c>
      <c r="S121" s="86"/>
      <c r="T121" s="228">
        <f>S121*H121</f>
        <v>0</v>
      </c>
      <c r="U121" s="228">
        <v>0</v>
      </c>
      <c r="V121" s="228">
        <f>U121*H121</f>
        <v>0</v>
      </c>
      <c r="W121" s="228">
        <v>0</v>
      </c>
      <c r="X121" s="229">
        <f>W121*H121</f>
        <v>0</v>
      </c>
      <c r="Y121" s="40"/>
      <c r="Z121" s="40"/>
      <c r="AA121" s="40"/>
      <c r="AB121" s="40"/>
      <c r="AC121" s="40"/>
      <c r="AD121" s="40"/>
      <c r="AE121" s="40"/>
      <c r="AR121" s="230" t="s">
        <v>218</v>
      </c>
      <c r="AT121" s="230" t="s">
        <v>213</v>
      </c>
      <c r="AU121" s="230" t="s">
        <v>229</v>
      </c>
      <c r="AY121" s="19" t="s">
        <v>211</v>
      </c>
      <c r="BE121" s="231">
        <f>IF(O121="základní",K121,0)</f>
        <v>0</v>
      </c>
      <c r="BF121" s="231">
        <f>IF(O121="snížená",K121,0)</f>
        <v>0</v>
      </c>
      <c r="BG121" s="231">
        <f>IF(O121="zákl. přenesená",K121,0)</f>
        <v>0</v>
      </c>
      <c r="BH121" s="231">
        <f>IF(O121="sníž. přenesená",K121,0)</f>
        <v>0</v>
      </c>
      <c r="BI121" s="231">
        <f>IF(O121="nulová",K121,0)</f>
        <v>0</v>
      </c>
      <c r="BJ121" s="19" t="s">
        <v>84</v>
      </c>
      <c r="BK121" s="231">
        <f>ROUND(P121*H121,2)</f>
        <v>0</v>
      </c>
      <c r="BL121" s="19" t="s">
        <v>218</v>
      </c>
      <c r="BM121" s="230" t="s">
        <v>4877</v>
      </c>
    </row>
    <row r="122" s="2" customFormat="1">
      <c r="A122" s="40"/>
      <c r="B122" s="41"/>
      <c r="C122" s="42"/>
      <c r="D122" s="232" t="s">
        <v>220</v>
      </c>
      <c r="E122" s="42"/>
      <c r="F122" s="233" t="s">
        <v>2401</v>
      </c>
      <c r="G122" s="42"/>
      <c r="H122" s="42"/>
      <c r="I122" s="234"/>
      <c r="J122" s="234"/>
      <c r="K122" s="42"/>
      <c r="L122" s="42"/>
      <c r="M122" s="46"/>
      <c r="N122" s="235"/>
      <c r="O122" s="236"/>
      <c r="P122" s="86"/>
      <c r="Q122" s="86"/>
      <c r="R122" s="86"/>
      <c r="S122" s="86"/>
      <c r="T122" s="86"/>
      <c r="U122" s="86"/>
      <c r="V122" s="86"/>
      <c r="W122" s="86"/>
      <c r="X122" s="87"/>
      <c r="Y122" s="40"/>
      <c r="Z122" s="40"/>
      <c r="AA122" s="40"/>
      <c r="AB122" s="40"/>
      <c r="AC122" s="40"/>
      <c r="AD122" s="40"/>
      <c r="AE122" s="40"/>
      <c r="AT122" s="19" t="s">
        <v>220</v>
      </c>
      <c r="AU122" s="19" t="s">
        <v>229</v>
      </c>
    </row>
    <row r="123" s="2" customFormat="1" ht="16.5" customHeight="1">
      <c r="A123" s="40"/>
      <c r="B123" s="41"/>
      <c r="C123" s="218" t="s">
        <v>276</v>
      </c>
      <c r="D123" s="218" t="s">
        <v>213</v>
      </c>
      <c r="E123" s="219" t="s">
        <v>1541</v>
      </c>
      <c r="F123" s="220" t="s">
        <v>2405</v>
      </c>
      <c r="G123" s="221" t="s">
        <v>688</v>
      </c>
      <c r="H123" s="222">
        <v>6</v>
      </c>
      <c r="I123" s="223"/>
      <c r="J123" s="223"/>
      <c r="K123" s="224">
        <f>ROUND(P123*H123,2)</f>
        <v>0</v>
      </c>
      <c r="L123" s="220" t="s">
        <v>22</v>
      </c>
      <c r="M123" s="46"/>
      <c r="N123" s="225" t="s">
        <v>22</v>
      </c>
      <c r="O123" s="226" t="s">
        <v>46</v>
      </c>
      <c r="P123" s="227">
        <f>I123+J123</f>
        <v>0</v>
      </c>
      <c r="Q123" s="227">
        <f>ROUND(I123*H123,2)</f>
        <v>0</v>
      </c>
      <c r="R123" s="227">
        <f>ROUND(J123*H123,2)</f>
        <v>0</v>
      </c>
      <c r="S123" s="86"/>
      <c r="T123" s="228">
        <f>S123*H123</f>
        <v>0</v>
      </c>
      <c r="U123" s="228">
        <v>0</v>
      </c>
      <c r="V123" s="228">
        <f>U123*H123</f>
        <v>0</v>
      </c>
      <c r="W123" s="228">
        <v>0</v>
      </c>
      <c r="X123" s="229">
        <f>W123*H123</f>
        <v>0</v>
      </c>
      <c r="Y123" s="40"/>
      <c r="Z123" s="40"/>
      <c r="AA123" s="40"/>
      <c r="AB123" s="40"/>
      <c r="AC123" s="40"/>
      <c r="AD123" s="40"/>
      <c r="AE123" s="40"/>
      <c r="AR123" s="230" t="s">
        <v>218</v>
      </c>
      <c r="AT123" s="230" t="s">
        <v>213</v>
      </c>
      <c r="AU123" s="230" t="s">
        <v>229</v>
      </c>
      <c r="AY123" s="19" t="s">
        <v>211</v>
      </c>
      <c r="BE123" s="231">
        <f>IF(O123="základní",K123,0)</f>
        <v>0</v>
      </c>
      <c r="BF123" s="231">
        <f>IF(O123="snížená",K123,0)</f>
        <v>0</v>
      </c>
      <c r="BG123" s="231">
        <f>IF(O123="zákl. přenesená",K123,0)</f>
        <v>0</v>
      </c>
      <c r="BH123" s="231">
        <f>IF(O123="sníž. přenesená",K123,0)</f>
        <v>0</v>
      </c>
      <c r="BI123" s="231">
        <f>IF(O123="nulová",K123,0)</f>
        <v>0</v>
      </c>
      <c r="BJ123" s="19" t="s">
        <v>84</v>
      </c>
      <c r="BK123" s="231">
        <f>ROUND(P123*H123,2)</f>
        <v>0</v>
      </c>
      <c r="BL123" s="19" t="s">
        <v>218</v>
      </c>
      <c r="BM123" s="230" t="s">
        <v>4878</v>
      </c>
    </row>
    <row r="124" s="2" customFormat="1">
      <c r="A124" s="40"/>
      <c r="B124" s="41"/>
      <c r="C124" s="42"/>
      <c r="D124" s="232" t="s">
        <v>220</v>
      </c>
      <c r="E124" s="42"/>
      <c r="F124" s="233" t="s">
        <v>2405</v>
      </c>
      <c r="G124" s="42"/>
      <c r="H124" s="42"/>
      <c r="I124" s="234"/>
      <c r="J124" s="234"/>
      <c r="K124" s="42"/>
      <c r="L124" s="42"/>
      <c r="M124" s="46"/>
      <c r="N124" s="235"/>
      <c r="O124" s="236"/>
      <c r="P124" s="86"/>
      <c r="Q124" s="86"/>
      <c r="R124" s="86"/>
      <c r="S124" s="86"/>
      <c r="T124" s="86"/>
      <c r="U124" s="86"/>
      <c r="V124" s="86"/>
      <c r="W124" s="86"/>
      <c r="X124" s="87"/>
      <c r="Y124" s="40"/>
      <c r="Z124" s="40"/>
      <c r="AA124" s="40"/>
      <c r="AB124" s="40"/>
      <c r="AC124" s="40"/>
      <c r="AD124" s="40"/>
      <c r="AE124" s="40"/>
      <c r="AT124" s="19" t="s">
        <v>220</v>
      </c>
      <c r="AU124" s="19" t="s">
        <v>229</v>
      </c>
    </row>
    <row r="125" s="2" customFormat="1" ht="16.5" customHeight="1">
      <c r="A125" s="40"/>
      <c r="B125" s="41"/>
      <c r="C125" s="218" t="s">
        <v>280</v>
      </c>
      <c r="D125" s="218" t="s">
        <v>213</v>
      </c>
      <c r="E125" s="219" t="s">
        <v>1544</v>
      </c>
      <c r="F125" s="220" t="s">
        <v>2407</v>
      </c>
      <c r="G125" s="221" t="s">
        <v>688</v>
      </c>
      <c r="H125" s="222">
        <v>6</v>
      </c>
      <c r="I125" s="223"/>
      <c r="J125" s="223"/>
      <c r="K125" s="224">
        <f>ROUND(P125*H125,2)</f>
        <v>0</v>
      </c>
      <c r="L125" s="220" t="s">
        <v>22</v>
      </c>
      <c r="M125" s="46"/>
      <c r="N125" s="225" t="s">
        <v>22</v>
      </c>
      <c r="O125" s="226" t="s">
        <v>46</v>
      </c>
      <c r="P125" s="227">
        <f>I125+J125</f>
        <v>0</v>
      </c>
      <c r="Q125" s="227">
        <f>ROUND(I125*H125,2)</f>
        <v>0</v>
      </c>
      <c r="R125" s="227">
        <f>ROUND(J125*H125,2)</f>
        <v>0</v>
      </c>
      <c r="S125" s="86"/>
      <c r="T125" s="228">
        <f>S125*H125</f>
        <v>0</v>
      </c>
      <c r="U125" s="228">
        <v>0</v>
      </c>
      <c r="V125" s="228">
        <f>U125*H125</f>
        <v>0</v>
      </c>
      <c r="W125" s="228">
        <v>0</v>
      </c>
      <c r="X125" s="229">
        <f>W125*H125</f>
        <v>0</v>
      </c>
      <c r="Y125" s="40"/>
      <c r="Z125" s="40"/>
      <c r="AA125" s="40"/>
      <c r="AB125" s="40"/>
      <c r="AC125" s="40"/>
      <c r="AD125" s="40"/>
      <c r="AE125" s="40"/>
      <c r="AR125" s="230" t="s">
        <v>218</v>
      </c>
      <c r="AT125" s="230" t="s">
        <v>213</v>
      </c>
      <c r="AU125" s="230" t="s">
        <v>229</v>
      </c>
      <c r="AY125" s="19" t="s">
        <v>211</v>
      </c>
      <c r="BE125" s="231">
        <f>IF(O125="základní",K125,0)</f>
        <v>0</v>
      </c>
      <c r="BF125" s="231">
        <f>IF(O125="snížená",K125,0)</f>
        <v>0</v>
      </c>
      <c r="BG125" s="231">
        <f>IF(O125="zákl. přenesená",K125,0)</f>
        <v>0</v>
      </c>
      <c r="BH125" s="231">
        <f>IF(O125="sníž. přenesená",K125,0)</f>
        <v>0</v>
      </c>
      <c r="BI125" s="231">
        <f>IF(O125="nulová",K125,0)</f>
        <v>0</v>
      </c>
      <c r="BJ125" s="19" t="s">
        <v>84</v>
      </c>
      <c r="BK125" s="231">
        <f>ROUND(P125*H125,2)</f>
        <v>0</v>
      </c>
      <c r="BL125" s="19" t="s">
        <v>218</v>
      </c>
      <c r="BM125" s="230" t="s">
        <v>4879</v>
      </c>
    </row>
    <row r="126" s="2" customFormat="1">
      <c r="A126" s="40"/>
      <c r="B126" s="41"/>
      <c r="C126" s="42"/>
      <c r="D126" s="232" t="s">
        <v>220</v>
      </c>
      <c r="E126" s="42"/>
      <c r="F126" s="233" t="s">
        <v>2407</v>
      </c>
      <c r="G126" s="42"/>
      <c r="H126" s="42"/>
      <c r="I126" s="234"/>
      <c r="J126" s="234"/>
      <c r="K126" s="42"/>
      <c r="L126" s="42"/>
      <c r="M126" s="46"/>
      <c r="N126" s="235"/>
      <c r="O126" s="236"/>
      <c r="P126" s="86"/>
      <c r="Q126" s="86"/>
      <c r="R126" s="86"/>
      <c r="S126" s="86"/>
      <c r="T126" s="86"/>
      <c r="U126" s="86"/>
      <c r="V126" s="86"/>
      <c r="W126" s="86"/>
      <c r="X126" s="87"/>
      <c r="Y126" s="40"/>
      <c r="Z126" s="40"/>
      <c r="AA126" s="40"/>
      <c r="AB126" s="40"/>
      <c r="AC126" s="40"/>
      <c r="AD126" s="40"/>
      <c r="AE126" s="40"/>
      <c r="AT126" s="19" t="s">
        <v>220</v>
      </c>
      <c r="AU126" s="19" t="s">
        <v>229</v>
      </c>
    </row>
    <row r="127" s="2" customFormat="1" ht="16.5" customHeight="1">
      <c r="A127" s="40"/>
      <c r="B127" s="41"/>
      <c r="C127" s="218" t="s">
        <v>286</v>
      </c>
      <c r="D127" s="218" t="s">
        <v>213</v>
      </c>
      <c r="E127" s="219" t="s">
        <v>1547</v>
      </c>
      <c r="F127" s="220" t="s">
        <v>2414</v>
      </c>
      <c r="G127" s="221" t="s">
        <v>688</v>
      </c>
      <c r="H127" s="222">
        <v>36</v>
      </c>
      <c r="I127" s="223"/>
      <c r="J127" s="223"/>
      <c r="K127" s="224">
        <f>ROUND(P127*H127,2)</f>
        <v>0</v>
      </c>
      <c r="L127" s="220" t="s">
        <v>22</v>
      </c>
      <c r="M127" s="46"/>
      <c r="N127" s="225" t="s">
        <v>22</v>
      </c>
      <c r="O127" s="226" t="s">
        <v>46</v>
      </c>
      <c r="P127" s="227">
        <f>I127+J127</f>
        <v>0</v>
      </c>
      <c r="Q127" s="227">
        <f>ROUND(I127*H127,2)</f>
        <v>0</v>
      </c>
      <c r="R127" s="227">
        <f>ROUND(J127*H127,2)</f>
        <v>0</v>
      </c>
      <c r="S127" s="86"/>
      <c r="T127" s="228">
        <f>S127*H127</f>
        <v>0</v>
      </c>
      <c r="U127" s="228">
        <v>0</v>
      </c>
      <c r="V127" s="228">
        <f>U127*H127</f>
        <v>0</v>
      </c>
      <c r="W127" s="228">
        <v>0</v>
      </c>
      <c r="X127" s="229">
        <f>W127*H127</f>
        <v>0</v>
      </c>
      <c r="Y127" s="40"/>
      <c r="Z127" s="40"/>
      <c r="AA127" s="40"/>
      <c r="AB127" s="40"/>
      <c r="AC127" s="40"/>
      <c r="AD127" s="40"/>
      <c r="AE127" s="40"/>
      <c r="AR127" s="230" t="s">
        <v>218</v>
      </c>
      <c r="AT127" s="230" t="s">
        <v>213</v>
      </c>
      <c r="AU127" s="230" t="s">
        <v>229</v>
      </c>
      <c r="AY127" s="19" t="s">
        <v>211</v>
      </c>
      <c r="BE127" s="231">
        <f>IF(O127="základní",K127,0)</f>
        <v>0</v>
      </c>
      <c r="BF127" s="231">
        <f>IF(O127="snížená",K127,0)</f>
        <v>0</v>
      </c>
      <c r="BG127" s="231">
        <f>IF(O127="zákl. přenesená",K127,0)</f>
        <v>0</v>
      </c>
      <c r="BH127" s="231">
        <f>IF(O127="sníž. přenesená",K127,0)</f>
        <v>0</v>
      </c>
      <c r="BI127" s="231">
        <f>IF(O127="nulová",K127,0)</f>
        <v>0</v>
      </c>
      <c r="BJ127" s="19" t="s">
        <v>84</v>
      </c>
      <c r="BK127" s="231">
        <f>ROUND(P127*H127,2)</f>
        <v>0</v>
      </c>
      <c r="BL127" s="19" t="s">
        <v>218</v>
      </c>
      <c r="BM127" s="230" t="s">
        <v>4880</v>
      </c>
    </row>
    <row r="128" s="2" customFormat="1">
      <c r="A128" s="40"/>
      <c r="B128" s="41"/>
      <c r="C128" s="42"/>
      <c r="D128" s="232" t="s">
        <v>220</v>
      </c>
      <c r="E128" s="42"/>
      <c r="F128" s="233" t="s">
        <v>2414</v>
      </c>
      <c r="G128" s="42"/>
      <c r="H128" s="42"/>
      <c r="I128" s="234"/>
      <c r="J128" s="234"/>
      <c r="K128" s="42"/>
      <c r="L128" s="42"/>
      <c r="M128" s="46"/>
      <c r="N128" s="235"/>
      <c r="O128" s="236"/>
      <c r="P128" s="86"/>
      <c r="Q128" s="86"/>
      <c r="R128" s="86"/>
      <c r="S128" s="86"/>
      <c r="T128" s="86"/>
      <c r="U128" s="86"/>
      <c r="V128" s="86"/>
      <c r="W128" s="86"/>
      <c r="X128" s="87"/>
      <c r="Y128" s="40"/>
      <c r="Z128" s="40"/>
      <c r="AA128" s="40"/>
      <c r="AB128" s="40"/>
      <c r="AC128" s="40"/>
      <c r="AD128" s="40"/>
      <c r="AE128" s="40"/>
      <c r="AT128" s="19" t="s">
        <v>220</v>
      </c>
      <c r="AU128" s="19" t="s">
        <v>229</v>
      </c>
    </row>
    <row r="129" s="2" customFormat="1" ht="16.5" customHeight="1">
      <c r="A129" s="40"/>
      <c r="B129" s="41"/>
      <c r="C129" s="218" t="s">
        <v>292</v>
      </c>
      <c r="D129" s="218" t="s">
        <v>213</v>
      </c>
      <c r="E129" s="219" t="s">
        <v>1550</v>
      </c>
      <c r="F129" s="220" t="s">
        <v>1520</v>
      </c>
      <c r="G129" s="221" t="s">
        <v>688</v>
      </c>
      <c r="H129" s="222">
        <v>1</v>
      </c>
      <c r="I129" s="223"/>
      <c r="J129" s="223"/>
      <c r="K129" s="224">
        <f>ROUND(P129*H129,2)</f>
        <v>0</v>
      </c>
      <c r="L129" s="220" t="s">
        <v>22</v>
      </c>
      <c r="M129" s="46"/>
      <c r="N129" s="225" t="s">
        <v>22</v>
      </c>
      <c r="O129" s="226" t="s">
        <v>46</v>
      </c>
      <c r="P129" s="227">
        <f>I129+J129</f>
        <v>0</v>
      </c>
      <c r="Q129" s="227">
        <f>ROUND(I129*H129,2)</f>
        <v>0</v>
      </c>
      <c r="R129" s="227">
        <f>ROUND(J129*H129,2)</f>
        <v>0</v>
      </c>
      <c r="S129" s="86"/>
      <c r="T129" s="228">
        <f>S129*H129</f>
        <v>0</v>
      </c>
      <c r="U129" s="228">
        <v>0</v>
      </c>
      <c r="V129" s="228">
        <f>U129*H129</f>
        <v>0</v>
      </c>
      <c r="W129" s="228">
        <v>0</v>
      </c>
      <c r="X129" s="229">
        <f>W129*H129</f>
        <v>0</v>
      </c>
      <c r="Y129" s="40"/>
      <c r="Z129" s="40"/>
      <c r="AA129" s="40"/>
      <c r="AB129" s="40"/>
      <c r="AC129" s="40"/>
      <c r="AD129" s="40"/>
      <c r="AE129" s="40"/>
      <c r="AR129" s="230" t="s">
        <v>218</v>
      </c>
      <c r="AT129" s="230" t="s">
        <v>213</v>
      </c>
      <c r="AU129" s="230" t="s">
        <v>229</v>
      </c>
      <c r="AY129" s="19" t="s">
        <v>211</v>
      </c>
      <c r="BE129" s="231">
        <f>IF(O129="základní",K129,0)</f>
        <v>0</v>
      </c>
      <c r="BF129" s="231">
        <f>IF(O129="snížená",K129,0)</f>
        <v>0</v>
      </c>
      <c r="BG129" s="231">
        <f>IF(O129="zákl. přenesená",K129,0)</f>
        <v>0</v>
      </c>
      <c r="BH129" s="231">
        <f>IF(O129="sníž. přenesená",K129,0)</f>
        <v>0</v>
      </c>
      <c r="BI129" s="231">
        <f>IF(O129="nulová",K129,0)</f>
        <v>0</v>
      </c>
      <c r="BJ129" s="19" t="s">
        <v>84</v>
      </c>
      <c r="BK129" s="231">
        <f>ROUND(P129*H129,2)</f>
        <v>0</v>
      </c>
      <c r="BL129" s="19" t="s">
        <v>218</v>
      </c>
      <c r="BM129" s="230" t="s">
        <v>4881</v>
      </c>
    </row>
    <row r="130" s="2" customFormat="1">
      <c r="A130" s="40"/>
      <c r="B130" s="41"/>
      <c r="C130" s="42"/>
      <c r="D130" s="232" t="s">
        <v>220</v>
      </c>
      <c r="E130" s="42"/>
      <c r="F130" s="233" t="s">
        <v>1520</v>
      </c>
      <c r="G130" s="42"/>
      <c r="H130" s="42"/>
      <c r="I130" s="234"/>
      <c r="J130" s="234"/>
      <c r="K130" s="42"/>
      <c r="L130" s="42"/>
      <c r="M130" s="46"/>
      <c r="N130" s="235"/>
      <c r="O130" s="236"/>
      <c r="P130" s="86"/>
      <c r="Q130" s="86"/>
      <c r="R130" s="86"/>
      <c r="S130" s="86"/>
      <c r="T130" s="86"/>
      <c r="U130" s="86"/>
      <c r="V130" s="86"/>
      <c r="W130" s="86"/>
      <c r="X130" s="87"/>
      <c r="Y130" s="40"/>
      <c r="Z130" s="40"/>
      <c r="AA130" s="40"/>
      <c r="AB130" s="40"/>
      <c r="AC130" s="40"/>
      <c r="AD130" s="40"/>
      <c r="AE130" s="40"/>
      <c r="AT130" s="19" t="s">
        <v>220</v>
      </c>
      <c r="AU130" s="19" t="s">
        <v>229</v>
      </c>
    </row>
    <row r="131" s="2" customFormat="1" ht="16.5" customHeight="1">
      <c r="A131" s="40"/>
      <c r="B131" s="41"/>
      <c r="C131" s="218" t="s">
        <v>9</v>
      </c>
      <c r="D131" s="218" t="s">
        <v>213</v>
      </c>
      <c r="E131" s="219" t="s">
        <v>2413</v>
      </c>
      <c r="F131" s="220" t="s">
        <v>1523</v>
      </c>
      <c r="G131" s="221" t="s">
        <v>688</v>
      </c>
      <c r="H131" s="222">
        <v>10</v>
      </c>
      <c r="I131" s="223"/>
      <c r="J131" s="223"/>
      <c r="K131" s="224">
        <f>ROUND(P131*H131,2)</f>
        <v>0</v>
      </c>
      <c r="L131" s="220" t="s">
        <v>22</v>
      </c>
      <c r="M131" s="46"/>
      <c r="N131" s="225" t="s">
        <v>22</v>
      </c>
      <c r="O131" s="226" t="s">
        <v>46</v>
      </c>
      <c r="P131" s="227">
        <f>I131+J131</f>
        <v>0</v>
      </c>
      <c r="Q131" s="227">
        <f>ROUND(I131*H131,2)</f>
        <v>0</v>
      </c>
      <c r="R131" s="227">
        <f>ROUND(J131*H131,2)</f>
        <v>0</v>
      </c>
      <c r="S131" s="86"/>
      <c r="T131" s="228">
        <f>S131*H131</f>
        <v>0</v>
      </c>
      <c r="U131" s="228">
        <v>0</v>
      </c>
      <c r="V131" s="228">
        <f>U131*H131</f>
        <v>0</v>
      </c>
      <c r="W131" s="228">
        <v>0</v>
      </c>
      <c r="X131" s="229">
        <f>W131*H131</f>
        <v>0</v>
      </c>
      <c r="Y131" s="40"/>
      <c r="Z131" s="40"/>
      <c r="AA131" s="40"/>
      <c r="AB131" s="40"/>
      <c r="AC131" s="40"/>
      <c r="AD131" s="40"/>
      <c r="AE131" s="40"/>
      <c r="AR131" s="230" t="s">
        <v>218</v>
      </c>
      <c r="AT131" s="230" t="s">
        <v>213</v>
      </c>
      <c r="AU131" s="230" t="s">
        <v>229</v>
      </c>
      <c r="AY131" s="19" t="s">
        <v>211</v>
      </c>
      <c r="BE131" s="231">
        <f>IF(O131="základní",K131,0)</f>
        <v>0</v>
      </c>
      <c r="BF131" s="231">
        <f>IF(O131="snížená",K131,0)</f>
        <v>0</v>
      </c>
      <c r="BG131" s="231">
        <f>IF(O131="zákl. přenesená",K131,0)</f>
        <v>0</v>
      </c>
      <c r="BH131" s="231">
        <f>IF(O131="sníž. přenesená",K131,0)</f>
        <v>0</v>
      </c>
      <c r="BI131" s="231">
        <f>IF(O131="nulová",K131,0)</f>
        <v>0</v>
      </c>
      <c r="BJ131" s="19" t="s">
        <v>84</v>
      </c>
      <c r="BK131" s="231">
        <f>ROUND(P131*H131,2)</f>
        <v>0</v>
      </c>
      <c r="BL131" s="19" t="s">
        <v>218</v>
      </c>
      <c r="BM131" s="230" t="s">
        <v>4882</v>
      </c>
    </row>
    <row r="132" s="2" customFormat="1">
      <c r="A132" s="40"/>
      <c r="B132" s="41"/>
      <c r="C132" s="42"/>
      <c r="D132" s="232" t="s">
        <v>220</v>
      </c>
      <c r="E132" s="42"/>
      <c r="F132" s="233" t="s">
        <v>1523</v>
      </c>
      <c r="G132" s="42"/>
      <c r="H132" s="42"/>
      <c r="I132" s="234"/>
      <c r="J132" s="234"/>
      <c r="K132" s="42"/>
      <c r="L132" s="42"/>
      <c r="M132" s="46"/>
      <c r="N132" s="235"/>
      <c r="O132" s="236"/>
      <c r="P132" s="86"/>
      <c r="Q132" s="86"/>
      <c r="R132" s="86"/>
      <c r="S132" s="86"/>
      <c r="T132" s="86"/>
      <c r="U132" s="86"/>
      <c r="V132" s="86"/>
      <c r="W132" s="86"/>
      <c r="X132" s="87"/>
      <c r="Y132" s="40"/>
      <c r="Z132" s="40"/>
      <c r="AA132" s="40"/>
      <c r="AB132" s="40"/>
      <c r="AC132" s="40"/>
      <c r="AD132" s="40"/>
      <c r="AE132" s="40"/>
      <c r="AT132" s="19" t="s">
        <v>220</v>
      </c>
      <c r="AU132" s="19" t="s">
        <v>229</v>
      </c>
    </row>
    <row r="133" s="2" customFormat="1" ht="16.5" customHeight="1">
      <c r="A133" s="40"/>
      <c r="B133" s="41"/>
      <c r="C133" s="218" t="s">
        <v>302</v>
      </c>
      <c r="D133" s="218" t="s">
        <v>213</v>
      </c>
      <c r="E133" s="219" t="s">
        <v>2416</v>
      </c>
      <c r="F133" s="220" t="s">
        <v>1526</v>
      </c>
      <c r="G133" s="221" t="s">
        <v>688</v>
      </c>
      <c r="H133" s="222">
        <v>2</v>
      </c>
      <c r="I133" s="223"/>
      <c r="J133" s="223"/>
      <c r="K133" s="224">
        <f>ROUND(P133*H133,2)</f>
        <v>0</v>
      </c>
      <c r="L133" s="220" t="s">
        <v>22</v>
      </c>
      <c r="M133" s="46"/>
      <c r="N133" s="225" t="s">
        <v>22</v>
      </c>
      <c r="O133" s="226" t="s">
        <v>46</v>
      </c>
      <c r="P133" s="227">
        <f>I133+J133</f>
        <v>0</v>
      </c>
      <c r="Q133" s="227">
        <f>ROUND(I133*H133,2)</f>
        <v>0</v>
      </c>
      <c r="R133" s="227">
        <f>ROUND(J133*H133,2)</f>
        <v>0</v>
      </c>
      <c r="S133" s="86"/>
      <c r="T133" s="228">
        <f>S133*H133</f>
        <v>0</v>
      </c>
      <c r="U133" s="228">
        <v>0</v>
      </c>
      <c r="V133" s="228">
        <f>U133*H133</f>
        <v>0</v>
      </c>
      <c r="W133" s="228">
        <v>0</v>
      </c>
      <c r="X133" s="229">
        <f>W133*H133</f>
        <v>0</v>
      </c>
      <c r="Y133" s="40"/>
      <c r="Z133" s="40"/>
      <c r="AA133" s="40"/>
      <c r="AB133" s="40"/>
      <c r="AC133" s="40"/>
      <c r="AD133" s="40"/>
      <c r="AE133" s="40"/>
      <c r="AR133" s="230" t="s">
        <v>218</v>
      </c>
      <c r="AT133" s="230" t="s">
        <v>213</v>
      </c>
      <c r="AU133" s="230" t="s">
        <v>229</v>
      </c>
      <c r="AY133" s="19" t="s">
        <v>211</v>
      </c>
      <c r="BE133" s="231">
        <f>IF(O133="základní",K133,0)</f>
        <v>0</v>
      </c>
      <c r="BF133" s="231">
        <f>IF(O133="snížená",K133,0)</f>
        <v>0</v>
      </c>
      <c r="BG133" s="231">
        <f>IF(O133="zákl. přenesená",K133,0)</f>
        <v>0</v>
      </c>
      <c r="BH133" s="231">
        <f>IF(O133="sníž. přenesená",K133,0)</f>
        <v>0</v>
      </c>
      <c r="BI133" s="231">
        <f>IF(O133="nulová",K133,0)</f>
        <v>0</v>
      </c>
      <c r="BJ133" s="19" t="s">
        <v>84</v>
      </c>
      <c r="BK133" s="231">
        <f>ROUND(P133*H133,2)</f>
        <v>0</v>
      </c>
      <c r="BL133" s="19" t="s">
        <v>218</v>
      </c>
      <c r="BM133" s="230" t="s">
        <v>4883</v>
      </c>
    </row>
    <row r="134" s="2" customFormat="1">
      <c r="A134" s="40"/>
      <c r="B134" s="41"/>
      <c r="C134" s="42"/>
      <c r="D134" s="232" t="s">
        <v>220</v>
      </c>
      <c r="E134" s="42"/>
      <c r="F134" s="233" t="s">
        <v>1526</v>
      </c>
      <c r="G134" s="42"/>
      <c r="H134" s="42"/>
      <c r="I134" s="234"/>
      <c r="J134" s="234"/>
      <c r="K134" s="42"/>
      <c r="L134" s="42"/>
      <c r="M134" s="46"/>
      <c r="N134" s="235"/>
      <c r="O134" s="236"/>
      <c r="P134" s="86"/>
      <c r="Q134" s="86"/>
      <c r="R134" s="86"/>
      <c r="S134" s="86"/>
      <c r="T134" s="86"/>
      <c r="U134" s="86"/>
      <c r="V134" s="86"/>
      <c r="W134" s="86"/>
      <c r="X134" s="87"/>
      <c r="Y134" s="40"/>
      <c r="Z134" s="40"/>
      <c r="AA134" s="40"/>
      <c r="AB134" s="40"/>
      <c r="AC134" s="40"/>
      <c r="AD134" s="40"/>
      <c r="AE134" s="40"/>
      <c r="AT134" s="19" t="s">
        <v>220</v>
      </c>
      <c r="AU134" s="19" t="s">
        <v>229</v>
      </c>
    </row>
    <row r="135" s="2" customFormat="1" ht="16.5" customHeight="1">
      <c r="A135" s="40"/>
      <c r="B135" s="41"/>
      <c r="C135" s="218" t="s">
        <v>308</v>
      </c>
      <c r="D135" s="218" t="s">
        <v>213</v>
      </c>
      <c r="E135" s="219" t="s">
        <v>2419</v>
      </c>
      <c r="F135" s="220" t="s">
        <v>1515</v>
      </c>
      <c r="G135" s="221" t="s">
        <v>688</v>
      </c>
      <c r="H135" s="222">
        <v>1</v>
      </c>
      <c r="I135" s="223"/>
      <c r="J135" s="223"/>
      <c r="K135" s="224">
        <f>ROUND(P135*H135,2)</f>
        <v>0</v>
      </c>
      <c r="L135" s="220" t="s">
        <v>22</v>
      </c>
      <c r="M135" s="46"/>
      <c r="N135" s="225" t="s">
        <v>22</v>
      </c>
      <c r="O135" s="226" t="s">
        <v>46</v>
      </c>
      <c r="P135" s="227">
        <f>I135+J135</f>
        <v>0</v>
      </c>
      <c r="Q135" s="227">
        <f>ROUND(I135*H135,2)</f>
        <v>0</v>
      </c>
      <c r="R135" s="227">
        <f>ROUND(J135*H135,2)</f>
        <v>0</v>
      </c>
      <c r="S135" s="86"/>
      <c r="T135" s="228">
        <f>S135*H135</f>
        <v>0</v>
      </c>
      <c r="U135" s="228">
        <v>0</v>
      </c>
      <c r="V135" s="228">
        <f>U135*H135</f>
        <v>0</v>
      </c>
      <c r="W135" s="228">
        <v>0</v>
      </c>
      <c r="X135" s="229">
        <f>W135*H135</f>
        <v>0</v>
      </c>
      <c r="Y135" s="40"/>
      <c r="Z135" s="40"/>
      <c r="AA135" s="40"/>
      <c r="AB135" s="40"/>
      <c r="AC135" s="40"/>
      <c r="AD135" s="40"/>
      <c r="AE135" s="40"/>
      <c r="AR135" s="230" t="s">
        <v>218</v>
      </c>
      <c r="AT135" s="230" t="s">
        <v>213</v>
      </c>
      <c r="AU135" s="230" t="s">
        <v>229</v>
      </c>
      <c r="AY135" s="19" t="s">
        <v>211</v>
      </c>
      <c r="BE135" s="231">
        <f>IF(O135="základní",K135,0)</f>
        <v>0</v>
      </c>
      <c r="BF135" s="231">
        <f>IF(O135="snížená",K135,0)</f>
        <v>0</v>
      </c>
      <c r="BG135" s="231">
        <f>IF(O135="zákl. přenesená",K135,0)</f>
        <v>0</v>
      </c>
      <c r="BH135" s="231">
        <f>IF(O135="sníž. přenesená",K135,0)</f>
        <v>0</v>
      </c>
      <c r="BI135" s="231">
        <f>IF(O135="nulová",K135,0)</f>
        <v>0</v>
      </c>
      <c r="BJ135" s="19" t="s">
        <v>84</v>
      </c>
      <c r="BK135" s="231">
        <f>ROUND(P135*H135,2)</f>
        <v>0</v>
      </c>
      <c r="BL135" s="19" t="s">
        <v>218</v>
      </c>
      <c r="BM135" s="230" t="s">
        <v>4884</v>
      </c>
    </row>
    <row r="136" s="2" customFormat="1">
      <c r="A136" s="40"/>
      <c r="B136" s="41"/>
      <c r="C136" s="42"/>
      <c r="D136" s="232" t="s">
        <v>220</v>
      </c>
      <c r="E136" s="42"/>
      <c r="F136" s="233" t="s">
        <v>1515</v>
      </c>
      <c r="G136" s="42"/>
      <c r="H136" s="42"/>
      <c r="I136" s="234"/>
      <c r="J136" s="234"/>
      <c r="K136" s="42"/>
      <c r="L136" s="42"/>
      <c r="M136" s="46"/>
      <c r="N136" s="235"/>
      <c r="O136" s="236"/>
      <c r="P136" s="86"/>
      <c r="Q136" s="86"/>
      <c r="R136" s="86"/>
      <c r="S136" s="86"/>
      <c r="T136" s="86"/>
      <c r="U136" s="86"/>
      <c r="V136" s="86"/>
      <c r="W136" s="86"/>
      <c r="X136" s="87"/>
      <c r="Y136" s="40"/>
      <c r="Z136" s="40"/>
      <c r="AA136" s="40"/>
      <c r="AB136" s="40"/>
      <c r="AC136" s="40"/>
      <c r="AD136" s="40"/>
      <c r="AE136" s="40"/>
      <c r="AT136" s="19" t="s">
        <v>220</v>
      </c>
      <c r="AU136" s="19" t="s">
        <v>229</v>
      </c>
    </row>
    <row r="137" s="12" customFormat="1" ht="20.88" customHeight="1">
      <c r="A137" s="12"/>
      <c r="B137" s="201"/>
      <c r="C137" s="202"/>
      <c r="D137" s="203" t="s">
        <v>76</v>
      </c>
      <c r="E137" s="216" t="s">
        <v>1552</v>
      </c>
      <c r="F137" s="216" t="s">
        <v>1534</v>
      </c>
      <c r="G137" s="202"/>
      <c r="H137" s="202"/>
      <c r="I137" s="205"/>
      <c r="J137" s="205"/>
      <c r="K137" s="217">
        <f>BK137</f>
        <v>0</v>
      </c>
      <c r="L137" s="202"/>
      <c r="M137" s="207"/>
      <c r="N137" s="208"/>
      <c r="O137" s="209"/>
      <c r="P137" s="209"/>
      <c r="Q137" s="210">
        <f>SUM(Q138:Q157)</f>
        <v>0</v>
      </c>
      <c r="R137" s="210">
        <f>SUM(R138:R157)</f>
        <v>0</v>
      </c>
      <c r="S137" s="209"/>
      <c r="T137" s="211">
        <f>SUM(T138:T157)</f>
        <v>0</v>
      </c>
      <c r="U137" s="209"/>
      <c r="V137" s="211">
        <f>SUM(V138:V157)</f>
        <v>0</v>
      </c>
      <c r="W137" s="209"/>
      <c r="X137" s="212">
        <f>SUM(X138:X157)</f>
        <v>0</v>
      </c>
      <c r="Y137" s="12"/>
      <c r="Z137" s="12"/>
      <c r="AA137" s="12"/>
      <c r="AB137" s="12"/>
      <c r="AC137" s="12"/>
      <c r="AD137" s="12"/>
      <c r="AE137" s="12"/>
      <c r="AR137" s="213" t="s">
        <v>84</v>
      </c>
      <c r="AT137" s="214" t="s">
        <v>76</v>
      </c>
      <c r="AU137" s="214" t="s">
        <v>86</v>
      </c>
      <c r="AY137" s="213" t="s">
        <v>211</v>
      </c>
      <c r="BK137" s="215">
        <f>SUM(BK138:BK157)</f>
        <v>0</v>
      </c>
    </row>
    <row r="138" s="2" customFormat="1" ht="16.5" customHeight="1">
      <c r="A138" s="40"/>
      <c r="B138" s="41"/>
      <c r="C138" s="218" t="s">
        <v>314</v>
      </c>
      <c r="D138" s="218" t="s">
        <v>213</v>
      </c>
      <c r="E138" s="219" t="s">
        <v>1554</v>
      </c>
      <c r="F138" s="220" t="s">
        <v>4885</v>
      </c>
      <c r="G138" s="221" t="s">
        <v>22</v>
      </c>
      <c r="H138" s="222">
        <v>0</v>
      </c>
      <c r="I138" s="223"/>
      <c r="J138" s="223"/>
      <c r="K138" s="224">
        <f>ROUND(P138*H138,2)</f>
        <v>0</v>
      </c>
      <c r="L138" s="220" t="s">
        <v>22</v>
      </c>
      <c r="M138" s="46"/>
      <c r="N138" s="225" t="s">
        <v>22</v>
      </c>
      <c r="O138" s="226" t="s">
        <v>46</v>
      </c>
      <c r="P138" s="227">
        <f>I138+J138</f>
        <v>0</v>
      </c>
      <c r="Q138" s="227">
        <f>ROUND(I138*H138,2)</f>
        <v>0</v>
      </c>
      <c r="R138" s="227">
        <f>ROUND(J138*H138,2)</f>
        <v>0</v>
      </c>
      <c r="S138" s="86"/>
      <c r="T138" s="228">
        <f>S138*H138</f>
        <v>0</v>
      </c>
      <c r="U138" s="228">
        <v>0</v>
      </c>
      <c r="V138" s="228">
        <f>U138*H138</f>
        <v>0</v>
      </c>
      <c r="W138" s="228">
        <v>0</v>
      </c>
      <c r="X138" s="229">
        <f>W138*H138</f>
        <v>0</v>
      </c>
      <c r="Y138" s="40"/>
      <c r="Z138" s="40"/>
      <c r="AA138" s="40"/>
      <c r="AB138" s="40"/>
      <c r="AC138" s="40"/>
      <c r="AD138" s="40"/>
      <c r="AE138" s="40"/>
      <c r="AR138" s="230" t="s">
        <v>218</v>
      </c>
      <c r="AT138" s="230" t="s">
        <v>213</v>
      </c>
      <c r="AU138" s="230" t="s">
        <v>229</v>
      </c>
      <c r="AY138" s="19" t="s">
        <v>211</v>
      </c>
      <c r="BE138" s="231">
        <f>IF(O138="základní",K138,0)</f>
        <v>0</v>
      </c>
      <c r="BF138" s="231">
        <f>IF(O138="snížená",K138,0)</f>
        <v>0</v>
      </c>
      <c r="BG138" s="231">
        <f>IF(O138="zákl. přenesená",K138,0)</f>
        <v>0</v>
      </c>
      <c r="BH138" s="231">
        <f>IF(O138="sníž. přenesená",K138,0)</f>
        <v>0</v>
      </c>
      <c r="BI138" s="231">
        <f>IF(O138="nulová",K138,0)</f>
        <v>0</v>
      </c>
      <c r="BJ138" s="19" t="s">
        <v>84</v>
      </c>
      <c r="BK138" s="231">
        <f>ROUND(P138*H138,2)</f>
        <v>0</v>
      </c>
      <c r="BL138" s="19" t="s">
        <v>218</v>
      </c>
      <c r="BM138" s="230" t="s">
        <v>4886</v>
      </c>
    </row>
    <row r="139" s="2" customFormat="1">
      <c r="A139" s="40"/>
      <c r="B139" s="41"/>
      <c r="C139" s="42"/>
      <c r="D139" s="232" t="s">
        <v>220</v>
      </c>
      <c r="E139" s="42"/>
      <c r="F139" s="233" t="s">
        <v>4885</v>
      </c>
      <c r="G139" s="42"/>
      <c r="H139" s="42"/>
      <c r="I139" s="234"/>
      <c r="J139" s="234"/>
      <c r="K139" s="42"/>
      <c r="L139" s="42"/>
      <c r="M139" s="46"/>
      <c r="N139" s="235"/>
      <c r="O139" s="236"/>
      <c r="P139" s="86"/>
      <c r="Q139" s="86"/>
      <c r="R139" s="86"/>
      <c r="S139" s="86"/>
      <c r="T139" s="86"/>
      <c r="U139" s="86"/>
      <c r="V139" s="86"/>
      <c r="W139" s="86"/>
      <c r="X139" s="87"/>
      <c r="Y139" s="40"/>
      <c r="Z139" s="40"/>
      <c r="AA139" s="40"/>
      <c r="AB139" s="40"/>
      <c r="AC139" s="40"/>
      <c r="AD139" s="40"/>
      <c r="AE139" s="40"/>
      <c r="AT139" s="19" t="s">
        <v>220</v>
      </c>
      <c r="AU139" s="19" t="s">
        <v>229</v>
      </c>
    </row>
    <row r="140" s="2" customFormat="1" ht="16.5" customHeight="1">
      <c r="A140" s="40"/>
      <c r="B140" s="41"/>
      <c r="C140" s="218" t="s">
        <v>318</v>
      </c>
      <c r="D140" s="218" t="s">
        <v>213</v>
      </c>
      <c r="E140" s="219" t="s">
        <v>1557</v>
      </c>
      <c r="F140" s="220" t="s">
        <v>4887</v>
      </c>
      <c r="G140" s="221" t="s">
        <v>22</v>
      </c>
      <c r="H140" s="222">
        <v>0</v>
      </c>
      <c r="I140" s="223"/>
      <c r="J140" s="223"/>
      <c r="K140" s="224">
        <f>ROUND(P140*H140,2)</f>
        <v>0</v>
      </c>
      <c r="L140" s="220" t="s">
        <v>22</v>
      </c>
      <c r="M140" s="46"/>
      <c r="N140" s="225" t="s">
        <v>22</v>
      </c>
      <c r="O140" s="226" t="s">
        <v>46</v>
      </c>
      <c r="P140" s="227">
        <f>I140+J140</f>
        <v>0</v>
      </c>
      <c r="Q140" s="227">
        <f>ROUND(I140*H140,2)</f>
        <v>0</v>
      </c>
      <c r="R140" s="227">
        <f>ROUND(J140*H140,2)</f>
        <v>0</v>
      </c>
      <c r="S140" s="86"/>
      <c r="T140" s="228">
        <f>S140*H140</f>
        <v>0</v>
      </c>
      <c r="U140" s="228">
        <v>0</v>
      </c>
      <c r="V140" s="228">
        <f>U140*H140</f>
        <v>0</v>
      </c>
      <c r="W140" s="228">
        <v>0</v>
      </c>
      <c r="X140" s="229">
        <f>W140*H140</f>
        <v>0</v>
      </c>
      <c r="Y140" s="40"/>
      <c r="Z140" s="40"/>
      <c r="AA140" s="40"/>
      <c r="AB140" s="40"/>
      <c r="AC140" s="40"/>
      <c r="AD140" s="40"/>
      <c r="AE140" s="40"/>
      <c r="AR140" s="230" t="s">
        <v>218</v>
      </c>
      <c r="AT140" s="230" t="s">
        <v>213</v>
      </c>
      <c r="AU140" s="230" t="s">
        <v>229</v>
      </c>
      <c r="AY140" s="19" t="s">
        <v>211</v>
      </c>
      <c r="BE140" s="231">
        <f>IF(O140="základní",K140,0)</f>
        <v>0</v>
      </c>
      <c r="BF140" s="231">
        <f>IF(O140="snížená",K140,0)</f>
        <v>0</v>
      </c>
      <c r="BG140" s="231">
        <f>IF(O140="zákl. přenesená",K140,0)</f>
        <v>0</v>
      </c>
      <c r="BH140" s="231">
        <f>IF(O140="sníž. přenesená",K140,0)</f>
        <v>0</v>
      </c>
      <c r="BI140" s="231">
        <f>IF(O140="nulová",K140,0)</f>
        <v>0</v>
      </c>
      <c r="BJ140" s="19" t="s">
        <v>84</v>
      </c>
      <c r="BK140" s="231">
        <f>ROUND(P140*H140,2)</f>
        <v>0</v>
      </c>
      <c r="BL140" s="19" t="s">
        <v>218</v>
      </c>
      <c r="BM140" s="230" t="s">
        <v>4888</v>
      </c>
    </row>
    <row r="141" s="2" customFormat="1">
      <c r="A141" s="40"/>
      <c r="B141" s="41"/>
      <c r="C141" s="42"/>
      <c r="D141" s="232" t="s">
        <v>220</v>
      </c>
      <c r="E141" s="42"/>
      <c r="F141" s="233" t="s">
        <v>4887</v>
      </c>
      <c r="G141" s="42"/>
      <c r="H141" s="42"/>
      <c r="I141" s="234"/>
      <c r="J141" s="234"/>
      <c r="K141" s="42"/>
      <c r="L141" s="42"/>
      <c r="M141" s="46"/>
      <c r="N141" s="235"/>
      <c r="O141" s="236"/>
      <c r="P141" s="86"/>
      <c r="Q141" s="86"/>
      <c r="R141" s="86"/>
      <c r="S141" s="86"/>
      <c r="T141" s="86"/>
      <c r="U141" s="86"/>
      <c r="V141" s="86"/>
      <c r="W141" s="86"/>
      <c r="X141" s="87"/>
      <c r="Y141" s="40"/>
      <c r="Z141" s="40"/>
      <c r="AA141" s="40"/>
      <c r="AB141" s="40"/>
      <c r="AC141" s="40"/>
      <c r="AD141" s="40"/>
      <c r="AE141" s="40"/>
      <c r="AT141" s="19" t="s">
        <v>220</v>
      </c>
      <c r="AU141" s="19" t="s">
        <v>229</v>
      </c>
    </row>
    <row r="142" s="2" customFormat="1" ht="16.5" customHeight="1">
      <c r="A142" s="40"/>
      <c r="B142" s="41"/>
      <c r="C142" s="218" t="s">
        <v>323</v>
      </c>
      <c r="D142" s="218" t="s">
        <v>213</v>
      </c>
      <c r="E142" s="219" t="s">
        <v>1560</v>
      </c>
      <c r="F142" s="220" t="s">
        <v>1542</v>
      </c>
      <c r="G142" s="221" t="s">
        <v>688</v>
      </c>
      <c r="H142" s="222">
        <v>2</v>
      </c>
      <c r="I142" s="223"/>
      <c r="J142" s="223"/>
      <c r="K142" s="224">
        <f>ROUND(P142*H142,2)</f>
        <v>0</v>
      </c>
      <c r="L142" s="220" t="s">
        <v>22</v>
      </c>
      <c r="M142" s="46"/>
      <c r="N142" s="225" t="s">
        <v>22</v>
      </c>
      <c r="O142" s="226" t="s">
        <v>46</v>
      </c>
      <c r="P142" s="227">
        <f>I142+J142</f>
        <v>0</v>
      </c>
      <c r="Q142" s="227">
        <f>ROUND(I142*H142,2)</f>
        <v>0</v>
      </c>
      <c r="R142" s="227">
        <f>ROUND(J142*H142,2)</f>
        <v>0</v>
      </c>
      <c r="S142" s="86"/>
      <c r="T142" s="228">
        <f>S142*H142</f>
        <v>0</v>
      </c>
      <c r="U142" s="228">
        <v>0</v>
      </c>
      <c r="V142" s="228">
        <f>U142*H142</f>
        <v>0</v>
      </c>
      <c r="W142" s="228">
        <v>0</v>
      </c>
      <c r="X142" s="229">
        <f>W142*H142</f>
        <v>0</v>
      </c>
      <c r="Y142" s="40"/>
      <c r="Z142" s="40"/>
      <c r="AA142" s="40"/>
      <c r="AB142" s="40"/>
      <c r="AC142" s="40"/>
      <c r="AD142" s="40"/>
      <c r="AE142" s="40"/>
      <c r="AR142" s="230" t="s">
        <v>218</v>
      </c>
      <c r="AT142" s="230" t="s">
        <v>213</v>
      </c>
      <c r="AU142" s="230" t="s">
        <v>229</v>
      </c>
      <c r="AY142" s="19" t="s">
        <v>211</v>
      </c>
      <c r="BE142" s="231">
        <f>IF(O142="základní",K142,0)</f>
        <v>0</v>
      </c>
      <c r="BF142" s="231">
        <f>IF(O142="snížená",K142,0)</f>
        <v>0</v>
      </c>
      <c r="BG142" s="231">
        <f>IF(O142="zákl. přenesená",K142,0)</f>
        <v>0</v>
      </c>
      <c r="BH142" s="231">
        <f>IF(O142="sníž. přenesená",K142,0)</f>
        <v>0</v>
      </c>
      <c r="BI142" s="231">
        <f>IF(O142="nulová",K142,0)</f>
        <v>0</v>
      </c>
      <c r="BJ142" s="19" t="s">
        <v>84</v>
      </c>
      <c r="BK142" s="231">
        <f>ROUND(P142*H142,2)</f>
        <v>0</v>
      </c>
      <c r="BL142" s="19" t="s">
        <v>218</v>
      </c>
      <c r="BM142" s="230" t="s">
        <v>4889</v>
      </c>
    </row>
    <row r="143" s="2" customFormat="1">
      <c r="A143" s="40"/>
      <c r="B143" s="41"/>
      <c r="C143" s="42"/>
      <c r="D143" s="232" t="s">
        <v>220</v>
      </c>
      <c r="E143" s="42"/>
      <c r="F143" s="233" t="s">
        <v>1542</v>
      </c>
      <c r="G143" s="42"/>
      <c r="H143" s="42"/>
      <c r="I143" s="234"/>
      <c r="J143" s="234"/>
      <c r="K143" s="42"/>
      <c r="L143" s="42"/>
      <c r="M143" s="46"/>
      <c r="N143" s="235"/>
      <c r="O143" s="236"/>
      <c r="P143" s="86"/>
      <c r="Q143" s="86"/>
      <c r="R143" s="86"/>
      <c r="S143" s="86"/>
      <c r="T143" s="86"/>
      <c r="U143" s="86"/>
      <c r="V143" s="86"/>
      <c r="W143" s="86"/>
      <c r="X143" s="87"/>
      <c r="Y143" s="40"/>
      <c r="Z143" s="40"/>
      <c r="AA143" s="40"/>
      <c r="AB143" s="40"/>
      <c r="AC143" s="40"/>
      <c r="AD143" s="40"/>
      <c r="AE143" s="40"/>
      <c r="AT143" s="19" t="s">
        <v>220</v>
      </c>
      <c r="AU143" s="19" t="s">
        <v>229</v>
      </c>
    </row>
    <row r="144" s="2" customFormat="1" ht="16.5" customHeight="1">
      <c r="A144" s="40"/>
      <c r="B144" s="41"/>
      <c r="C144" s="218" t="s">
        <v>8</v>
      </c>
      <c r="D144" s="218" t="s">
        <v>213</v>
      </c>
      <c r="E144" s="219" t="s">
        <v>2445</v>
      </c>
      <c r="F144" s="220" t="s">
        <v>1548</v>
      </c>
      <c r="G144" s="221" t="s">
        <v>688</v>
      </c>
      <c r="H144" s="222">
        <v>2</v>
      </c>
      <c r="I144" s="223"/>
      <c r="J144" s="223"/>
      <c r="K144" s="224">
        <f>ROUND(P144*H144,2)</f>
        <v>0</v>
      </c>
      <c r="L144" s="220" t="s">
        <v>22</v>
      </c>
      <c r="M144" s="46"/>
      <c r="N144" s="225" t="s">
        <v>22</v>
      </c>
      <c r="O144" s="226" t="s">
        <v>46</v>
      </c>
      <c r="P144" s="227">
        <f>I144+J144</f>
        <v>0</v>
      </c>
      <c r="Q144" s="227">
        <f>ROUND(I144*H144,2)</f>
        <v>0</v>
      </c>
      <c r="R144" s="227">
        <f>ROUND(J144*H144,2)</f>
        <v>0</v>
      </c>
      <c r="S144" s="86"/>
      <c r="T144" s="228">
        <f>S144*H144</f>
        <v>0</v>
      </c>
      <c r="U144" s="228">
        <v>0</v>
      </c>
      <c r="V144" s="228">
        <f>U144*H144</f>
        <v>0</v>
      </c>
      <c r="W144" s="228">
        <v>0</v>
      </c>
      <c r="X144" s="229">
        <f>W144*H144</f>
        <v>0</v>
      </c>
      <c r="Y144" s="40"/>
      <c r="Z144" s="40"/>
      <c r="AA144" s="40"/>
      <c r="AB144" s="40"/>
      <c r="AC144" s="40"/>
      <c r="AD144" s="40"/>
      <c r="AE144" s="40"/>
      <c r="AR144" s="230" t="s">
        <v>218</v>
      </c>
      <c r="AT144" s="230" t="s">
        <v>213</v>
      </c>
      <c r="AU144" s="230" t="s">
        <v>229</v>
      </c>
      <c r="AY144" s="19" t="s">
        <v>211</v>
      </c>
      <c r="BE144" s="231">
        <f>IF(O144="základní",K144,0)</f>
        <v>0</v>
      </c>
      <c r="BF144" s="231">
        <f>IF(O144="snížená",K144,0)</f>
        <v>0</v>
      </c>
      <c r="BG144" s="231">
        <f>IF(O144="zákl. přenesená",K144,0)</f>
        <v>0</v>
      </c>
      <c r="BH144" s="231">
        <f>IF(O144="sníž. přenesená",K144,0)</f>
        <v>0</v>
      </c>
      <c r="BI144" s="231">
        <f>IF(O144="nulová",K144,0)</f>
        <v>0</v>
      </c>
      <c r="BJ144" s="19" t="s">
        <v>84</v>
      </c>
      <c r="BK144" s="231">
        <f>ROUND(P144*H144,2)</f>
        <v>0</v>
      </c>
      <c r="BL144" s="19" t="s">
        <v>218</v>
      </c>
      <c r="BM144" s="230" t="s">
        <v>4890</v>
      </c>
    </row>
    <row r="145" s="2" customFormat="1">
      <c r="A145" s="40"/>
      <c r="B145" s="41"/>
      <c r="C145" s="42"/>
      <c r="D145" s="232" t="s">
        <v>220</v>
      </c>
      <c r="E145" s="42"/>
      <c r="F145" s="233" t="s">
        <v>1548</v>
      </c>
      <c r="G145" s="42"/>
      <c r="H145" s="42"/>
      <c r="I145" s="234"/>
      <c r="J145" s="234"/>
      <c r="K145" s="42"/>
      <c r="L145" s="42"/>
      <c r="M145" s="46"/>
      <c r="N145" s="235"/>
      <c r="O145" s="236"/>
      <c r="P145" s="86"/>
      <c r="Q145" s="86"/>
      <c r="R145" s="86"/>
      <c r="S145" s="86"/>
      <c r="T145" s="86"/>
      <c r="U145" s="86"/>
      <c r="V145" s="86"/>
      <c r="W145" s="86"/>
      <c r="X145" s="87"/>
      <c r="Y145" s="40"/>
      <c r="Z145" s="40"/>
      <c r="AA145" s="40"/>
      <c r="AB145" s="40"/>
      <c r="AC145" s="40"/>
      <c r="AD145" s="40"/>
      <c r="AE145" s="40"/>
      <c r="AT145" s="19" t="s">
        <v>220</v>
      </c>
      <c r="AU145" s="19" t="s">
        <v>229</v>
      </c>
    </row>
    <row r="146" s="2" customFormat="1" ht="16.5" customHeight="1">
      <c r="A146" s="40"/>
      <c r="B146" s="41"/>
      <c r="C146" s="218" t="s">
        <v>337</v>
      </c>
      <c r="D146" s="218" t="s">
        <v>213</v>
      </c>
      <c r="E146" s="219" t="s">
        <v>2447</v>
      </c>
      <c r="F146" s="220" t="s">
        <v>1515</v>
      </c>
      <c r="G146" s="221" t="s">
        <v>688</v>
      </c>
      <c r="H146" s="222">
        <v>1</v>
      </c>
      <c r="I146" s="223"/>
      <c r="J146" s="223"/>
      <c r="K146" s="224">
        <f>ROUND(P146*H146,2)</f>
        <v>0</v>
      </c>
      <c r="L146" s="220" t="s">
        <v>22</v>
      </c>
      <c r="M146" s="46"/>
      <c r="N146" s="225" t="s">
        <v>22</v>
      </c>
      <c r="O146" s="226" t="s">
        <v>46</v>
      </c>
      <c r="P146" s="227">
        <f>I146+J146</f>
        <v>0</v>
      </c>
      <c r="Q146" s="227">
        <f>ROUND(I146*H146,2)</f>
        <v>0</v>
      </c>
      <c r="R146" s="227">
        <f>ROUND(J146*H146,2)</f>
        <v>0</v>
      </c>
      <c r="S146" s="86"/>
      <c r="T146" s="228">
        <f>S146*H146</f>
        <v>0</v>
      </c>
      <c r="U146" s="228">
        <v>0</v>
      </c>
      <c r="V146" s="228">
        <f>U146*H146</f>
        <v>0</v>
      </c>
      <c r="W146" s="228">
        <v>0</v>
      </c>
      <c r="X146" s="229">
        <f>W146*H146</f>
        <v>0</v>
      </c>
      <c r="Y146" s="40"/>
      <c r="Z146" s="40"/>
      <c r="AA146" s="40"/>
      <c r="AB146" s="40"/>
      <c r="AC146" s="40"/>
      <c r="AD146" s="40"/>
      <c r="AE146" s="40"/>
      <c r="AR146" s="230" t="s">
        <v>218</v>
      </c>
      <c r="AT146" s="230" t="s">
        <v>213</v>
      </c>
      <c r="AU146" s="230" t="s">
        <v>229</v>
      </c>
      <c r="AY146" s="19" t="s">
        <v>211</v>
      </c>
      <c r="BE146" s="231">
        <f>IF(O146="základní",K146,0)</f>
        <v>0</v>
      </c>
      <c r="BF146" s="231">
        <f>IF(O146="snížená",K146,0)</f>
        <v>0</v>
      </c>
      <c r="BG146" s="231">
        <f>IF(O146="zákl. přenesená",K146,0)</f>
        <v>0</v>
      </c>
      <c r="BH146" s="231">
        <f>IF(O146="sníž. přenesená",K146,0)</f>
        <v>0</v>
      </c>
      <c r="BI146" s="231">
        <f>IF(O146="nulová",K146,0)</f>
        <v>0</v>
      </c>
      <c r="BJ146" s="19" t="s">
        <v>84</v>
      </c>
      <c r="BK146" s="231">
        <f>ROUND(P146*H146,2)</f>
        <v>0</v>
      </c>
      <c r="BL146" s="19" t="s">
        <v>218</v>
      </c>
      <c r="BM146" s="230" t="s">
        <v>4891</v>
      </c>
    </row>
    <row r="147" s="2" customFormat="1">
      <c r="A147" s="40"/>
      <c r="B147" s="41"/>
      <c r="C147" s="42"/>
      <c r="D147" s="232" t="s">
        <v>220</v>
      </c>
      <c r="E147" s="42"/>
      <c r="F147" s="233" t="s">
        <v>1515</v>
      </c>
      <c r="G147" s="42"/>
      <c r="H147" s="42"/>
      <c r="I147" s="234"/>
      <c r="J147" s="234"/>
      <c r="K147" s="42"/>
      <c r="L147" s="42"/>
      <c r="M147" s="46"/>
      <c r="N147" s="235"/>
      <c r="O147" s="236"/>
      <c r="P147" s="86"/>
      <c r="Q147" s="86"/>
      <c r="R147" s="86"/>
      <c r="S147" s="86"/>
      <c r="T147" s="86"/>
      <c r="U147" s="86"/>
      <c r="V147" s="86"/>
      <c r="W147" s="86"/>
      <c r="X147" s="87"/>
      <c r="Y147" s="40"/>
      <c r="Z147" s="40"/>
      <c r="AA147" s="40"/>
      <c r="AB147" s="40"/>
      <c r="AC147" s="40"/>
      <c r="AD147" s="40"/>
      <c r="AE147" s="40"/>
      <c r="AT147" s="19" t="s">
        <v>220</v>
      </c>
      <c r="AU147" s="19" t="s">
        <v>229</v>
      </c>
    </row>
    <row r="148" s="2" customFormat="1" ht="16.5" customHeight="1">
      <c r="A148" s="40"/>
      <c r="B148" s="41"/>
      <c r="C148" s="218" t="s">
        <v>342</v>
      </c>
      <c r="D148" s="218" t="s">
        <v>213</v>
      </c>
      <c r="E148" s="219" t="s">
        <v>2450</v>
      </c>
      <c r="F148" s="220" t="s">
        <v>4892</v>
      </c>
      <c r="G148" s="221" t="s">
        <v>22</v>
      </c>
      <c r="H148" s="222">
        <v>0</v>
      </c>
      <c r="I148" s="223"/>
      <c r="J148" s="223"/>
      <c r="K148" s="224">
        <f>ROUND(P148*H148,2)</f>
        <v>0</v>
      </c>
      <c r="L148" s="220" t="s">
        <v>22</v>
      </c>
      <c r="M148" s="46"/>
      <c r="N148" s="225" t="s">
        <v>22</v>
      </c>
      <c r="O148" s="226" t="s">
        <v>46</v>
      </c>
      <c r="P148" s="227">
        <f>I148+J148</f>
        <v>0</v>
      </c>
      <c r="Q148" s="227">
        <f>ROUND(I148*H148,2)</f>
        <v>0</v>
      </c>
      <c r="R148" s="227">
        <f>ROUND(J148*H148,2)</f>
        <v>0</v>
      </c>
      <c r="S148" s="86"/>
      <c r="T148" s="228">
        <f>S148*H148</f>
        <v>0</v>
      </c>
      <c r="U148" s="228">
        <v>0</v>
      </c>
      <c r="V148" s="228">
        <f>U148*H148</f>
        <v>0</v>
      </c>
      <c r="W148" s="228">
        <v>0</v>
      </c>
      <c r="X148" s="229">
        <f>W148*H148</f>
        <v>0</v>
      </c>
      <c r="Y148" s="40"/>
      <c r="Z148" s="40"/>
      <c r="AA148" s="40"/>
      <c r="AB148" s="40"/>
      <c r="AC148" s="40"/>
      <c r="AD148" s="40"/>
      <c r="AE148" s="40"/>
      <c r="AR148" s="230" t="s">
        <v>218</v>
      </c>
      <c r="AT148" s="230" t="s">
        <v>213</v>
      </c>
      <c r="AU148" s="230" t="s">
        <v>229</v>
      </c>
      <c r="AY148" s="19" t="s">
        <v>211</v>
      </c>
      <c r="BE148" s="231">
        <f>IF(O148="základní",K148,0)</f>
        <v>0</v>
      </c>
      <c r="BF148" s="231">
        <f>IF(O148="snížená",K148,0)</f>
        <v>0</v>
      </c>
      <c r="BG148" s="231">
        <f>IF(O148="zákl. přenesená",K148,0)</f>
        <v>0</v>
      </c>
      <c r="BH148" s="231">
        <f>IF(O148="sníž. přenesená",K148,0)</f>
        <v>0</v>
      </c>
      <c r="BI148" s="231">
        <f>IF(O148="nulová",K148,0)</f>
        <v>0</v>
      </c>
      <c r="BJ148" s="19" t="s">
        <v>84</v>
      </c>
      <c r="BK148" s="231">
        <f>ROUND(P148*H148,2)</f>
        <v>0</v>
      </c>
      <c r="BL148" s="19" t="s">
        <v>218</v>
      </c>
      <c r="BM148" s="230" t="s">
        <v>4893</v>
      </c>
    </row>
    <row r="149" s="2" customFormat="1">
      <c r="A149" s="40"/>
      <c r="B149" s="41"/>
      <c r="C149" s="42"/>
      <c r="D149" s="232" t="s">
        <v>220</v>
      </c>
      <c r="E149" s="42"/>
      <c r="F149" s="233" t="s">
        <v>4892</v>
      </c>
      <c r="G149" s="42"/>
      <c r="H149" s="42"/>
      <c r="I149" s="234"/>
      <c r="J149" s="234"/>
      <c r="K149" s="42"/>
      <c r="L149" s="42"/>
      <c r="M149" s="46"/>
      <c r="N149" s="235"/>
      <c r="O149" s="236"/>
      <c r="P149" s="86"/>
      <c r="Q149" s="86"/>
      <c r="R149" s="86"/>
      <c r="S149" s="86"/>
      <c r="T149" s="86"/>
      <c r="U149" s="86"/>
      <c r="V149" s="86"/>
      <c r="W149" s="86"/>
      <c r="X149" s="87"/>
      <c r="Y149" s="40"/>
      <c r="Z149" s="40"/>
      <c r="AA149" s="40"/>
      <c r="AB149" s="40"/>
      <c r="AC149" s="40"/>
      <c r="AD149" s="40"/>
      <c r="AE149" s="40"/>
      <c r="AT149" s="19" t="s">
        <v>220</v>
      </c>
      <c r="AU149" s="19" t="s">
        <v>229</v>
      </c>
    </row>
    <row r="150" s="2" customFormat="1" ht="16.5" customHeight="1">
      <c r="A150" s="40"/>
      <c r="B150" s="41"/>
      <c r="C150" s="218" t="s">
        <v>349</v>
      </c>
      <c r="D150" s="218" t="s">
        <v>213</v>
      </c>
      <c r="E150" s="219" t="s">
        <v>2453</v>
      </c>
      <c r="F150" s="220" t="s">
        <v>4887</v>
      </c>
      <c r="G150" s="221" t="s">
        <v>22</v>
      </c>
      <c r="H150" s="222">
        <v>0</v>
      </c>
      <c r="I150" s="223"/>
      <c r="J150" s="223"/>
      <c r="K150" s="224">
        <f>ROUND(P150*H150,2)</f>
        <v>0</v>
      </c>
      <c r="L150" s="220" t="s">
        <v>22</v>
      </c>
      <c r="M150" s="46"/>
      <c r="N150" s="225" t="s">
        <v>22</v>
      </c>
      <c r="O150" s="226" t="s">
        <v>46</v>
      </c>
      <c r="P150" s="227">
        <f>I150+J150</f>
        <v>0</v>
      </c>
      <c r="Q150" s="227">
        <f>ROUND(I150*H150,2)</f>
        <v>0</v>
      </c>
      <c r="R150" s="227">
        <f>ROUND(J150*H150,2)</f>
        <v>0</v>
      </c>
      <c r="S150" s="86"/>
      <c r="T150" s="228">
        <f>S150*H150</f>
        <v>0</v>
      </c>
      <c r="U150" s="228">
        <v>0</v>
      </c>
      <c r="V150" s="228">
        <f>U150*H150</f>
        <v>0</v>
      </c>
      <c r="W150" s="228">
        <v>0</v>
      </c>
      <c r="X150" s="229">
        <f>W150*H150</f>
        <v>0</v>
      </c>
      <c r="Y150" s="40"/>
      <c r="Z150" s="40"/>
      <c r="AA150" s="40"/>
      <c r="AB150" s="40"/>
      <c r="AC150" s="40"/>
      <c r="AD150" s="40"/>
      <c r="AE150" s="40"/>
      <c r="AR150" s="230" t="s">
        <v>218</v>
      </c>
      <c r="AT150" s="230" t="s">
        <v>213</v>
      </c>
      <c r="AU150" s="230" t="s">
        <v>229</v>
      </c>
      <c r="AY150" s="19" t="s">
        <v>211</v>
      </c>
      <c r="BE150" s="231">
        <f>IF(O150="základní",K150,0)</f>
        <v>0</v>
      </c>
      <c r="BF150" s="231">
        <f>IF(O150="snížená",K150,0)</f>
        <v>0</v>
      </c>
      <c r="BG150" s="231">
        <f>IF(O150="zákl. přenesená",K150,0)</f>
        <v>0</v>
      </c>
      <c r="BH150" s="231">
        <f>IF(O150="sníž. přenesená",K150,0)</f>
        <v>0</v>
      </c>
      <c r="BI150" s="231">
        <f>IF(O150="nulová",K150,0)</f>
        <v>0</v>
      </c>
      <c r="BJ150" s="19" t="s">
        <v>84</v>
      </c>
      <c r="BK150" s="231">
        <f>ROUND(P150*H150,2)</f>
        <v>0</v>
      </c>
      <c r="BL150" s="19" t="s">
        <v>218</v>
      </c>
      <c r="BM150" s="230" t="s">
        <v>4894</v>
      </c>
    </row>
    <row r="151" s="2" customFormat="1">
      <c r="A151" s="40"/>
      <c r="B151" s="41"/>
      <c r="C151" s="42"/>
      <c r="D151" s="232" t="s">
        <v>220</v>
      </c>
      <c r="E151" s="42"/>
      <c r="F151" s="233" t="s">
        <v>4887</v>
      </c>
      <c r="G151" s="42"/>
      <c r="H151" s="42"/>
      <c r="I151" s="234"/>
      <c r="J151" s="234"/>
      <c r="K151" s="42"/>
      <c r="L151" s="42"/>
      <c r="M151" s="46"/>
      <c r="N151" s="235"/>
      <c r="O151" s="236"/>
      <c r="P151" s="86"/>
      <c r="Q151" s="86"/>
      <c r="R151" s="86"/>
      <c r="S151" s="86"/>
      <c r="T151" s="86"/>
      <c r="U151" s="86"/>
      <c r="V151" s="86"/>
      <c r="W151" s="86"/>
      <c r="X151" s="87"/>
      <c r="Y151" s="40"/>
      <c r="Z151" s="40"/>
      <c r="AA151" s="40"/>
      <c r="AB151" s="40"/>
      <c r="AC151" s="40"/>
      <c r="AD151" s="40"/>
      <c r="AE151" s="40"/>
      <c r="AT151" s="19" t="s">
        <v>220</v>
      </c>
      <c r="AU151" s="19" t="s">
        <v>229</v>
      </c>
    </row>
    <row r="152" s="2" customFormat="1" ht="16.5" customHeight="1">
      <c r="A152" s="40"/>
      <c r="B152" s="41"/>
      <c r="C152" s="218" t="s">
        <v>356</v>
      </c>
      <c r="D152" s="218" t="s">
        <v>213</v>
      </c>
      <c r="E152" s="219" t="s">
        <v>2456</v>
      </c>
      <c r="F152" s="220" t="s">
        <v>1542</v>
      </c>
      <c r="G152" s="221" t="s">
        <v>688</v>
      </c>
      <c r="H152" s="222">
        <v>2</v>
      </c>
      <c r="I152" s="223"/>
      <c r="J152" s="223"/>
      <c r="K152" s="224">
        <f>ROUND(P152*H152,2)</f>
        <v>0</v>
      </c>
      <c r="L152" s="220" t="s">
        <v>22</v>
      </c>
      <c r="M152" s="46"/>
      <c r="N152" s="225" t="s">
        <v>22</v>
      </c>
      <c r="O152" s="226" t="s">
        <v>46</v>
      </c>
      <c r="P152" s="227">
        <f>I152+J152</f>
        <v>0</v>
      </c>
      <c r="Q152" s="227">
        <f>ROUND(I152*H152,2)</f>
        <v>0</v>
      </c>
      <c r="R152" s="227">
        <f>ROUND(J152*H152,2)</f>
        <v>0</v>
      </c>
      <c r="S152" s="86"/>
      <c r="T152" s="228">
        <f>S152*H152</f>
        <v>0</v>
      </c>
      <c r="U152" s="228">
        <v>0</v>
      </c>
      <c r="V152" s="228">
        <f>U152*H152</f>
        <v>0</v>
      </c>
      <c r="W152" s="228">
        <v>0</v>
      </c>
      <c r="X152" s="229">
        <f>W152*H152</f>
        <v>0</v>
      </c>
      <c r="Y152" s="40"/>
      <c r="Z152" s="40"/>
      <c r="AA152" s="40"/>
      <c r="AB152" s="40"/>
      <c r="AC152" s="40"/>
      <c r="AD152" s="40"/>
      <c r="AE152" s="40"/>
      <c r="AR152" s="230" t="s">
        <v>218</v>
      </c>
      <c r="AT152" s="230" t="s">
        <v>213</v>
      </c>
      <c r="AU152" s="230" t="s">
        <v>229</v>
      </c>
      <c r="AY152" s="19" t="s">
        <v>211</v>
      </c>
      <c r="BE152" s="231">
        <f>IF(O152="základní",K152,0)</f>
        <v>0</v>
      </c>
      <c r="BF152" s="231">
        <f>IF(O152="snížená",K152,0)</f>
        <v>0</v>
      </c>
      <c r="BG152" s="231">
        <f>IF(O152="zákl. přenesená",K152,0)</f>
        <v>0</v>
      </c>
      <c r="BH152" s="231">
        <f>IF(O152="sníž. přenesená",K152,0)</f>
        <v>0</v>
      </c>
      <c r="BI152" s="231">
        <f>IF(O152="nulová",K152,0)</f>
        <v>0</v>
      </c>
      <c r="BJ152" s="19" t="s">
        <v>84</v>
      </c>
      <c r="BK152" s="231">
        <f>ROUND(P152*H152,2)</f>
        <v>0</v>
      </c>
      <c r="BL152" s="19" t="s">
        <v>218</v>
      </c>
      <c r="BM152" s="230" t="s">
        <v>4895</v>
      </c>
    </row>
    <row r="153" s="2" customFormat="1">
      <c r="A153" s="40"/>
      <c r="B153" s="41"/>
      <c r="C153" s="42"/>
      <c r="D153" s="232" t="s">
        <v>220</v>
      </c>
      <c r="E153" s="42"/>
      <c r="F153" s="233" t="s">
        <v>1542</v>
      </c>
      <c r="G153" s="42"/>
      <c r="H153" s="42"/>
      <c r="I153" s="234"/>
      <c r="J153" s="234"/>
      <c r="K153" s="42"/>
      <c r="L153" s="42"/>
      <c r="M153" s="46"/>
      <c r="N153" s="235"/>
      <c r="O153" s="236"/>
      <c r="P153" s="86"/>
      <c r="Q153" s="86"/>
      <c r="R153" s="86"/>
      <c r="S153" s="86"/>
      <c r="T153" s="86"/>
      <c r="U153" s="86"/>
      <c r="V153" s="86"/>
      <c r="W153" s="86"/>
      <c r="X153" s="87"/>
      <c r="Y153" s="40"/>
      <c r="Z153" s="40"/>
      <c r="AA153" s="40"/>
      <c r="AB153" s="40"/>
      <c r="AC153" s="40"/>
      <c r="AD153" s="40"/>
      <c r="AE153" s="40"/>
      <c r="AT153" s="19" t="s">
        <v>220</v>
      </c>
      <c r="AU153" s="19" t="s">
        <v>229</v>
      </c>
    </row>
    <row r="154" s="2" customFormat="1" ht="16.5" customHeight="1">
      <c r="A154" s="40"/>
      <c r="B154" s="41"/>
      <c r="C154" s="218" t="s">
        <v>362</v>
      </c>
      <c r="D154" s="218" t="s">
        <v>213</v>
      </c>
      <c r="E154" s="219" t="s">
        <v>2459</v>
      </c>
      <c r="F154" s="220" t="s">
        <v>1548</v>
      </c>
      <c r="G154" s="221" t="s">
        <v>688</v>
      </c>
      <c r="H154" s="222">
        <v>2</v>
      </c>
      <c r="I154" s="223"/>
      <c r="J154" s="223"/>
      <c r="K154" s="224">
        <f>ROUND(P154*H154,2)</f>
        <v>0</v>
      </c>
      <c r="L154" s="220" t="s">
        <v>22</v>
      </c>
      <c r="M154" s="46"/>
      <c r="N154" s="225" t="s">
        <v>22</v>
      </c>
      <c r="O154" s="226" t="s">
        <v>46</v>
      </c>
      <c r="P154" s="227">
        <f>I154+J154</f>
        <v>0</v>
      </c>
      <c r="Q154" s="227">
        <f>ROUND(I154*H154,2)</f>
        <v>0</v>
      </c>
      <c r="R154" s="227">
        <f>ROUND(J154*H154,2)</f>
        <v>0</v>
      </c>
      <c r="S154" s="86"/>
      <c r="T154" s="228">
        <f>S154*H154</f>
        <v>0</v>
      </c>
      <c r="U154" s="228">
        <v>0</v>
      </c>
      <c r="V154" s="228">
        <f>U154*H154</f>
        <v>0</v>
      </c>
      <c r="W154" s="228">
        <v>0</v>
      </c>
      <c r="X154" s="229">
        <f>W154*H154</f>
        <v>0</v>
      </c>
      <c r="Y154" s="40"/>
      <c r="Z154" s="40"/>
      <c r="AA154" s="40"/>
      <c r="AB154" s="40"/>
      <c r="AC154" s="40"/>
      <c r="AD154" s="40"/>
      <c r="AE154" s="40"/>
      <c r="AR154" s="230" t="s">
        <v>218</v>
      </c>
      <c r="AT154" s="230" t="s">
        <v>213</v>
      </c>
      <c r="AU154" s="230" t="s">
        <v>229</v>
      </c>
      <c r="AY154" s="19" t="s">
        <v>211</v>
      </c>
      <c r="BE154" s="231">
        <f>IF(O154="základní",K154,0)</f>
        <v>0</v>
      </c>
      <c r="BF154" s="231">
        <f>IF(O154="snížená",K154,0)</f>
        <v>0</v>
      </c>
      <c r="BG154" s="231">
        <f>IF(O154="zákl. přenesená",K154,0)</f>
        <v>0</v>
      </c>
      <c r="BH154" s="231">
        <f>IF(O154="sníž. přenesená",K154,0)</f>
        <v>0</v>
      </c>
      <c r="BI154" s="231">
        <f>IF(O154="nulová",K154,0)</f>
        <v>0</v>
      </c>
      <c r="BJ154" s="19" t="s">
        <v>84</v>
      </c>
      <c r="BK154" s="231">
        <f>ROUND(P154*H154,2)</f>
        <v>0</v>
      </c>
      <c r="BL154" s="19" t="s">
        <v>218</v>
      </c>
      <c r="BM154" s="230" t="s">
        <v>4896</v>
      </c>
    </row>
    <row r="155" s="2" customFormat="1">
      <c r="A155" s="40"/>
      <c r="B155" s="41"/>
      <c r="C155" s="42"/>
      <c r="D155" s="232" t="s">
        <v>220</v>
      </c>
      <c r="E155" s="42"/>
      <c r="F155" s="233" t="s">
        <v>1548</v>
      </c>
      <c r="G155" s="42"/>
      <c r="H155" s="42"/>
      <c r="I155" s="234"/>
      <c r="J155" s="234"/>
      <c r="K155" s="42"/>
      <c r="L155" s="42"/>
      <c r="M155" s="46"/>
      <c r="N155" s="235"/>
      <c r="O155" s="236"/>
      <c r="P155" s="86"/>
      <c r="Q155" s="86"/>
      <c r="R155" s="86"/>
      <c r="S155" s="86"/>
      <c r="T155" s="86"/>
      <c r="U155" s="86"/>
      <c r="V155" s="86"/>
      <c r="W155" s="86"/>
      <c r="X155" s="87"/>
      <c r="Y155" s="40"/>
      <c r="Z155" s="40"/>
      <c r="AA155" s="40"/>
      <c r="AB155" s="40"/>
      <c r="AC155" s="40"/>
      <c r="AD155" s="40"/>
      <c r="AE155" s="40"/>
      <c r="AT155" s="19" t="s">
        <v>220</v>
      </c>
      <c r="AU155" s="19" t="s">
        <v>229</v>
      </c>
    </row>
    <row r="156" s="2" customFormat="1" ht="16.5" customHeight="1">
      <c r="A156" s="40"/>
      <c r="B156" s="41"/>
      <c r="C156" s="218" t="s">
        <v>368</v>
      </c>
      <c r="D156" s="218" t="s">
        <v>213</v>
      </c>
      <c r="E156" s="219" t="s">
        <v>2462</v>
      </c>
      <c r="F156" s="220" t="s">
        <v>1515</v>
      </c>
      <c r="G156" s="221" t="s">
        <v>688</v>
      </c>
      <c r="H156" s="222">
        <v>1</v>
      </c>
      <c r="I156" s="223"/>
      <c r="J156" s="223"/>
      <c r="K156" s="224">
        <f>ROUND(P156*H156,2)</f>
        <v>0</v>
      </c>
      <c r="L156" s="220" t="s">
        <v>22</v>
      </c>
      <c r="M156" s="46"/>
      <c r="N156" s="225" t="s">
        <v>22</v>
      </c>
      <c r="O156" s="226" t="s">
        <v>46</v>
      </c>
      <c r="P156" s="227">
        <f>I156+J156</f>
        <v>0</v>
      </c>
      <c r="Q156" s="227">
        <f>ROUND(I156*H156,2)</f>
        <v>0</v>
      </c>
      <c r="R156" s="227">
        <f>ROUND(J156*H156,2)</f>
        <v>0</v>
      </c>
      <c r="S156" s="86"/>
      <c r="T156" s="228">
        <f>S156*H156</f>
        <v>0</v>
      </c>
      <c r="U156" s="228">
        <v>0</v>
      </c>
      <c r="V156" s="228">
        <f>U156*H156</f>
        <v>0</v>
      </c>
      <c r="W156" s="228">
        <v>0</v>
      </c>
      <c r="X156" s="229">
        <f>W156*H156</f>
        <v>0</v>
      </c>
      <c r="Y156" s="40"/>
      <c r="Z156" s="40"/>
      <c r="AA156" s="40"/>
      <c r="AB156" s="40"/>
      <c r="AC156" s="40"/>
      <c r="AD156" s="40"/>
      <c r="AE156" s="40"/>
      <c r="AR156" s="230" t="s">
        <v>218</v>
      </c>
      <c r="AT156" s="230" t="s">
        <v>213</v>
      </c>
      <c r="AU156" s="230" t="s">
        <v>229</v>
      </c>
      <c r="AY156" s="19" t="s">
        <v>211</v>
      </c>
      <c r="BE156" s="231">
        <f>IF(O156="základní",K156,0)</f>
        <v>0</v>
      </c>
      <c r="BF156" s="231">
        <f>IF(O156="snížená",K156,0)</f>
        <v>0</v>
      </c>
      <c r="BG156" s="231">
        <f>IF(O156="zákl. přenesená",K156,0)</f>
        <v>0</v>
      </c>
      <c r="BH156" s="231">
        <f>IF(O156="sníž. přenesená",K156,0)</f>
        <v>0</v>
      </c>
      <c r="BI156" s="231">
        <f>IF(O156="nulová",K156,0)</f>
        <v>0</v>
      </c>
      <c r="BJ156" s="19" t="s">
        <v>84</v>
      </c>
      <c r="BK156" s="231">
        <f>ROUND(P156*H156,2)</f>
        <v>0</v>
      </c>
      <c r="BL156" s="19" t="s">
        <v>218</v>
      </c>
      <c r="BM156" s="230" t="s">
        <v>4897</v>
      </c>
    </row>
    <row r="157" s="2" customFormat="1">
      <c r="A157" s="40"/>
      <c r="B157" s="41"/>
      <c r="C157" s="42"/>
      <c r="D157" s="232" t="s">
        <v>220</v>
      </c>
      <c r="E157" s="42"/>
      <c r="F157" s="233" t="s">
        <v>1515</v>
      </c>
      <c r="G157" s="42"/>
      <c r="H157" s="42"/>
      <c r="I157" s="234"/>
      <c r="J157" s="234"/>
      <c r="K157" s="42"/>
      <c r="L157" s="42"/>
      <c r="M157" s="46"/>
      <c r="N157" s="235"/>
      <c r="O157" s="236"/>
      <c r="P157" s="86"/>
      <c r="Q157" s="86"/>
      <c r="R157" s="86"/>
      <c r="S157" s="86"/>
      <c r="T157" s="86"/>
      <c r="U157" s="86"/>
      <c r="V157" s="86"/>
      <c r="W157" s="86"/>
      <c r="X157" s="87"/>
      <c r="Y157" s="40"/>
      <c r="Z157" s="40"/>
      <c r="AA157" s="40"/>
      <c r="AB157" s="40"/>
      <c r="AC157" s="40"/>
      <c r="AD157" s="40"/>
      <c r="AE157" s="40"/>
      <c r="AT157" s="19" t="s">
        <v>220</v>
      </c>
      <c r="AU157" s="19" t="s">
        <v>229</v>
      </c>
    </row>
    <row r="158" s="12" customFormat="1" ht="20.88" customHeight="1">
      <c r="A158" s="12"/>
      <c r="B158" s="201"/>
      <c r="C158" s="202"/>
      <c r="D158" s="203" t="s">
        <v>76</v>
      </c>
      <c r="E158" s="216" t="s">
        <v>1563</v>
      </c>
      <c r="F158" s="216" t="s">
        <v>1553</v>
      </c>
      <c r="G158" s="202"/>
      <c r="H158" s="202"/>
      <c r="I158" s="205"/>
      <c r="J158" s="205"/>
      <c r="K158" s="217">
        <f>BK158</f>
        <v>0</v>
      </c>
      <c r="L158" s="202"/>
      <c r="M158" s="207"/>
      <c r="N158" s="208"/>
      <c r="O158" s="209"/>
      <c r="P158" s="209"/>
      <c r="Q158" s="210">
        <f>SUM(Q159:Q170)</f>
        <v>0</v>
      </c>
      <c r="R158" s="210">
        <f>SUM(R159:R170)</f>
        <v>0</v>
      </c>
      <c r="S158" s="209"/>
      <c r="T158" s="211">
        <f>SUM(T159:T170)</f>
        <v>0</v>
      </c>
      <c r="U158" s="209"/>
      <c r="V158" s="211">
        <f>SUM(V159:V170)</f>
        <v>0</v>
      </c>
      <c r="W158" s="209"/>
      <c r="X158" s="212">
        <f>SUM(X159:X170)</f>
        <v>0</v>
      </c>
      <c r="Y158" s="12"/>
      <c r="Z158" s="12"/>
      <c r="AA158" s="12"/>
      <c r="AB158" s="12"/>
      <c r="AC158" s="12"/>
      <c r="AD158" s="12"/>
      <c r="AE158" s="12"/>
      <c r="AR158" s="213" t="s">
        <v>84</v>
      </c>
      <c r="AT158" s="214" t="s">
        <v>76</v>
      </c>
      <c r="AU158" s="214" t="s">
        <v>86</v>
      </c>
      <c r="AY158" s="213" t="s">
        <v>211</v>
      </c>
      <c r="BK158" s="215">
        <f>SUM(BK159:BK170)</f>
        <v>0</v>
      </c>
    </row>
    <row r="159" s="2" customFormat="1" ht="16.5" customHeight="1">
      <c r="A159" s="40"/>
      <c r="B159" s="41"/>
      <c r="C159" s="218" t="s">
        <v>374</v>
      </c>
      <c r="D159" s="218" t="s">
        <v>213</v>
      </c>
      <c r="E159" s="219" t="s">
        <v>1565</v>
      </c>
      <c r="F159" s="220" t="s">
        <v>1555</v>
      </c>
      <c r="G159" s="221" t="s">
        <v>345</v>
      </c>
      <c r="H159" s="222">
        <v>268</v>
      </c>
      <c r="I159" s="223"/>
      <c r="J159" s="223"/>
      <c r="K159" s="224">
        <f>ROUND(P159*H159,2)</f>
        <v>0</v>
      </c>
      <c r="L159" s="220" t="s">
        <v>22</v>
      </c>
      <c r="M159" s="46"/>
      <c r="N159" s="225" t="s">
        <v>22</v>
      </c>
      <c r="O159" s="226" t="s">
        <v>46</v>
      </c>
      <c r="P159" s="227">
        <f>I159+J159</f>
        <v>0</v>
      </c>
      <c r="Q159" s="227">
        <f>ROUND(I159*H159,2)</f>
        <v>0</v>
      </c>
      <c r="R159" s="227">
        <f>ROUND(J159*H159,2)</f>
        <v>0</v>
      </c>
      <c r="S159" s="86"/>
      <c r="T159" s="228">
        <f>S159*H159</f>
        <v>0</v>
      </c>
      <c r="U159" s="228">
        <v>0</v>
      </c>
      <c r="V159" s="228">
        <f>U159*H159</f>
        <v>0</v>
      </c>
      <c r="W159" s="228">
        <v>0</v>
      </c>
      <c r="X159" s="229">
        <f>W159*H159</f>
        <v>0</v>
      </c>
      <c r="Y159" s="40"/>
      <c r="Z159" s="40"/>
      <c r="AA159" s="40"/>
      <c r="AB159" s="40"/>
      <c r="AC159" s="40"/>
      <c r="AD159" s="40"/>
      <c r="AE159" s="40"/>
      <c r="AR159" s="230" t="s">
        <v>218</v>
      </c>
      <c r="AT159" s="230" t="s">
        <v>213</v>
      </c>
      <c r="AU159" s="230" t="s">
        <v>229</v>
      </c>
      <c r="AY159" s="19" t="s">
        <v>211</v>
      </c>
      <c r="BE159" s="231">
        <f>IF(O159="základní",K159,0)</f>
        <v>0</v>
      </c>
      <c r="BF159" s="231">
        <f>IF(O159="snížená",K159,0)</f>
        <v>0</v>
      </c>
      <c r="BG159" s="231">
        <f>IF(O159="zákl. přenesená",K159,0)</f>
        <v>0</v>
      </c>
      <c r="BH159" s="231">
        <f>IF(O159="sníž. přenesená",K159,0)</f>
        <v>0</v>
      </c>
      <c r="BI159" s="231">
        <f>IF(O159="nulová",K159,0)</f>
        <v>0</v>
      </c>
      <c r="BJ159" s="19" t="s">
        <v>84</v>
      </c>
      <c r="BK159" s="231">
        <f>ROUND(P159*H159,2)</f>
        <v>0</v>
      </c>
      <c r="BL159" s="19" t="s">
        <v>218</v>
      </c>
      <c r="BM159" s="230" t="s">
        <v>4898</v>
      </c>
    </row>
    <row r="160" s="2" customFormat="1">
      <c r="A160" s="40"/>
      <c r="B160" s="41"/>
      <c r="C160" s="42"/>
      <c r="D160" s="232" t="s">
        <v>220</v>
      </c>
      <c r="E160" s="42"/>
      <c r="F160" s="233" t="s">
        <v>1555</v>
      </c>
      <c r="G160" s="42"/>
      <c r="H160" s="42"/>
      <c r="I160" s="234"/>
      <c r="J160" s="234"/>
      <c r="K160" s="42"/>
      <c r="L160" s="42"/>
      <c r="M160" s="46"/>
      <c r="N160" s="235"/>
      <c r="O160" s="236"/>
      <c r="P160" s="86"/>
      <c r="Q160" s="86"/>
      <c r="R160" s="86"/>
      <c r="S160" s="86"/>
      <c r="T160" s="86"/>
      <c r="U160" s="86"/>
      <c r="V160" s="86"/>
      <c r="W160" s="86"/>
      <c r="X160" s="87"/>
      <c r="Y160" s="40"/>
      <c r="Z160" s="40"/>
      <c r="AA160" s="40"/>
      <c r="AB160" s="40"/>
      <c r="AC160" s="40"/>
      <c r="AD160" s="40"/>
      <c r="AE160" s="40"/>
      <c r="AT160" s="19" t="s">
        <v>220</v>
      </c>
      <c r="AU160" s="19" t="s">
        <v>229</v>
      </c>
    </row>
    <row r="161" s="2" customFormat="1" ht="16.5" customHeight="1">
      <c r="A161" s="40"/>
      <c r="B161" s="41"/>
      <c r="C161" s="218" t="s">
        <v>380</v>
      </c>
      <c r="D161" s="218" t="s">
        <v>213</v>
      </c>
      <c r="E161" s="219" t="s">
        <v>4899</v>
      </c>
      <c r="F161" s="220" t="s">
        <v>1558</v>
      </c>
      <c r="G161" s="221" t="s">
        <v>345</v>
      </c>
      <c r="H161" s="222">
        <v>158</v>
      </c>
      <c r="I161" s="223"/>
      <c r="J161" s="223"/>
      <c r="K161" s="224">
        <f>ROUND(P161*H161,2)</f>
        <v>0</v>
      </c>
      <c r="L161" s="220" t="s">
        <v>22</v>
      </c>
      <c r="M161" s="46"/>
      <c r="N161" s="225" t="s">
        <v>22</v>
      </c>
      <c r="O161" s="226" t="s">
        <v>46</v>
      </c>
      <c r="P161" s="227">
        <f>I161+J161</f>
        <v>0</v>
      </c>
      <c r="Q161" s="227">
        <f>ROUND(I161*H161,2)</f>
        <v>0</v>
      </c>
      <c r="R161" s="227">
        <f>ROUND(J161*H161,2)</f>
        <v>0</v>
      </c>
      <c r="S161" s="86"/>
      <c r="T161" s="228">
        <f>S161*H161</f>
        <v>0</v>
      </c>
      <c r="U161" s="228">
        <v>0</v>
      </c>
      <c r="V161" s="228">
        <f>U161*H161</f>
        <v>0</v>
      </c>
      <c r="W161" s="228">
        <v>0</v>
      </c>
      <c r="X161" s="229">
        <f>W161*H161</f>
        <v>0</v>
      </c>
      <c r="Y161" s="40"/>
      <c r="Z161" s="40"/>
      <c r="AA161" s="40"/>
      <c r="AB161" s="40"/>
      <c r="AC161" s="40"/>
      <c r="AD161" s="40"/>
      <c r="AE161" s="40"/>
      <c r="AR161" s="230" t="s">
        <v>218</v>
      </c>
      <c r="AT161" s="230" t="s">
        <v>213</v>
      </c>
      <c r="AU161" s="230" t="s">
        <v>229</v>
      </c>
      <c r="AY161" s="19" t="s">
        <v>211</v>
      </c>
      <c r="BE161" s="231">
        <f>IF(O161="základní",K161,0)</f>
        <v>0</v>
      </c>
      <c r="BF161" s="231">
        <f>IF(O161="snížená",K161,0)</f>
        <v>0</v>
      </c>
      <c r="BG161" s="231">
        <f>IF(O161="zákl. přenesená",K161,0)</f>
        <v>0</v>
      </c>
      <c r="BH161" s="231">
        <f>IF(O161="sníž. přenesená",K161,0)</f>
        <v>0</v>
      </c>
      <c r="BI161" s="231">
        <f>IF(O161="nulová",K161,0)</f>
        <v>0</v>
      </c>
      <c r="BJ161" s="19" t="s">
        <v>84</v>
      </c>
      <c r="BK161" s="231">
        <f>ROUND(P161*H161,2)</f>
        <v>0</v>
      </c>
      <c r="BL161" s="19" t="s">
        <v>218</v>
      </c>
      <c r="BM161" s="230" t="s">
        <v>4900</v>
      </c>
    </row>
    <row r="162" s="2" customFormat="1">
      <c r="A162" s="40"/>
      <c r="B162" s="41"/>
      <c r="C162" s="42"/>
      <c r="D162" s="232" t="s">
        <v>220</v>
      </c>
      <c r="E162" s="42"/>
      <c r="F162" s="233" t="s">
        <v>1558</v>
      </c>
      <c r="G162" s="42"/>
      <c r="H162" s="42"/>
      <c r="I162" s="234"/>
      <c r="J162" s="234"/>
      <c r="K162" s="42"/>
      <c r="L162" s="42"/>
      <c r="M162" s="46"/>
      <c r="N162" s="235"/>
      <c r="O162" s="236"/>
      <c r="P162" s="86"/>
      <c r="Q162" s="86"/>
      <c r="R162" s="86"/>
      <c r="S162" s="86"/>
      <c r="T162" s="86"/>
      <c r="U162" s="86"/>
      <c r="V162" s="86"/>
      <c r="W162" s="86"/>
      <c r="X162" s="87"/>
      <c r="Y162" s="40"/>
      <c r="Z162" s="40"/>
      <c r="AA162" s="40"/>
      <c r="AB162" s="40"/>
      <c r="AC162" s="40"/>
      <c r="AD162" s="40"/>
      <c r="AE162" s="40"/>
      <c r="AT162" s="19" t="s">
        <v>220</v>
      </c>
      <c r="AU162" s="19" t="s">
        <v>229</v>
      </c>
    </row>
    <row r="163" s="2" customFormat="1" ht="16.5" customHeight="1">
      <c r="A163" s="40"/>
      <c r="B163" s="41"/>
      <c r="C163" s="218" t="s">
        <v>385</v>
      </c>
      <c r="D163" s="218" t="s">
        <v>213</v>
      </c>
      <c r="E163" s="219" t="s">
        <v>1575</v>
      </c>
      <c r="F163" s="220" t="s">
        <v>2503</v>
      </c>
      <c r="G163" s="221" t="s">
        <v>345</v>
      </c>
      <c r="H163" s="222">
        <v>65</v>
      </c>
      <c r="I163" s="223"/>
      <c r="J163" s="223"/>
      <c r="K163" s="224">
        <f>ROUND(P163*H163,2)</f>
        <v>0</v>
      </c>
      <c r="L163" s="220" t="s">
        <v>22</v>
      </c>
      <c r="M163" s="46"/>
      <c r="N163" s="225" t="s">
        <v>22</v>
      </c>
      <c r="O163" s="226" t="s">
        <v>46</v>
      </c>
      <c r="P163" s="227">
        <f>I163+J163</f>
        <v>0</v>
      </c>
      <c r="Q163" s="227">
        <f>ROUND(I163*H163,2)</f>
        <v>0</v>
      </c>
      <c r="R163" s="227">
        <f>ROUND(J163*H163,2)</f>
        <v>0</v>
      </c>
      <c r="S163" s="86"/>
      <c r="T163" s="228">
        <f>S163*H163</f>
        <v>0</v>
      </c>
      <c r="U163" s="228">
        <v>0</v>
      </c>
      <c r="V163" s="228">
        <f>U163*H163</f>
        <v>0</v>
      </c>
      <c r="W163" s="228">
        <v>0</v>
      </c>
      <c r="X163" s="229">
        <f>W163*H163</f>
        <v>0</v>
      </c>
      <c r="Y163" s="40"/>
      <c r="Z163" s="40"/>
      <c r="AA163" s="40"/>
      <c r="AB163" s="40"/>
      <c r="AC163" s="40"/>
      <c r="AD163" s="40"/>
      <c r="AE163" s="40"/>
      <c r="AR163" s="230" t="s">
        <v>218</v>
      </c>
      <c r="AT163" s="230" t="s">
        <v>213</v>
      </c>
      <c r="AU163" s="230" t="s">
        <v>229</v>
      </c>
      <c r="AY163" s="19" t="s">
        <v>211</v>
      </c>
      <c r="BE163" s="231">
        <f>IF(O163="základní",K163,0)</f>
        <v>0</v>
      </c>
      <c r="BF163" s="231">
        <f>IF(O163="snížená",K163,0)</f>
        <v>0</v>
      </c>
      <c r="BG163" s="231">
        <f>IF(O163="zákl. přenesená",K163,0)</f>
        <v>0</v>
      </c>
      <c r="BH163" s="231">
        <f>IF(O163="sníž. přenesená",K163,0)</f>
        <v>0</v>
      </c>
      <c r="BI163" s="231">
        <f>IF(O163="nulová",K163,0)</f>
        <v>0</v>
      </c>
      <c r="BJ163" s="19" t="s">
        <v>84</v>
      </c>
      <c r="BK163" s="231">
        <f>ROUND(P163*H163,2)</f>
        <v>0</v>
      </c>
      <c r="BL163" s="19" t="s">
        <v>218</v>
      </c>
      <c r="BM163" s="230" t="s">
        <v>4901</v>
      </c>
    </row>
    <row r="164" s="2" customFormat="1">
      <c r="A164" s="40"/>
      <c r="B164" s="41"/>
      <c r="C164" s="42"/>
      <c r="D164" s="232" t="s">
        <v>220</v>
      </c>
      <c r="E164" s="42"/>
      <c r="F164" s="233" t="s">
        <v>2503</v>
      </c>
      <c r="G164" s="42"/>
      <c r="H164" s="42"/>
      <c r="I164" s="234"/>
      <c r="J164" s="234"/>
      <c r="K164" s="42"/>
      <c r="L164" s="42"/>
      <c r="M164" s="46"/>
      <c r="N164" s="235"/>
      <c r="O164" s="236"/>
      <c r="P164" s="86"/>
      <c r="Q164" s="86"/>
      <c r="R164" s="86"/>
      <c r="S164" s="86"/>
      <c r="T164" s="86"/>
      <c r="U164" s="86"/>
      <c r="V164" s="86"/>
      <c r="W164" s="86"/>
      <c r="X164" s="87"/>
      <c r="Y164" s="40"/>
      <c r="Z164" s="40"/>
      <c r="AA164" s="40"/>
      <c r="AB164" s="40"/>
      <c r="AC164" s="40"/>
      <c r="AD164" s="40"/>
      <c r="AE164" s="40"/>
      <c r="AT164" s="19" t="s">
        <v>220</v>
      </c>
      <c r="AU164" s="19" t="s">
        <v>229</v>
      </c>
    </row>
    <row r="165" s="2" customFormat="1" ht="16.5" customHeight="1">
      <c r="A165" s="40"/>
      <c r="B165" s="41"/>
      <c r="C165" s="218" t="s">
        <v>390</v>
      </c>
      <c r="D165" s="218" t="s">
        <v>213</v>
      </c>
      <c r="E165" s="219" t="s">
        <v>4902</v>
      </c>
      <c r="F165" s="220" t="s">
        <v>4903</v>
      </c>
      <c r="G165" s="221" t="s">
        <v>345</v>
      </c>
      <c r="H165" s="222">
        <v>30</v>
      </c>
      <c r="I165" s="223"/>
      <c r="J165" s="223"/>
      <c r="K165" s="224">
        <f>ROUND(P165*H165,2)</f>
        <v>0</v>
      </c>
      <c r="L165" s="220" t="s">
        <v>22</v>
      </c>
      <c r="M165" s="46"/>
      <c r="N165" s="225" t="s">
        <v>22</v>
      </c>
      <c r="O165" s="226" t="s">
        <v>46</v>
      </c>
      <c r="P165" s="227">
        <f>I165+J165</f>
        <v>0</v>
      </c>
      <c r="Q165" s="227">
        <f>ROUND(I165*H165,2)</f>
        <v>0</v>
      </c>
      <c r="R165" s="227">
        <f>ROUND(J165*H165,2)</f>
        <v>0</v>
      </c>
      <c r="S165" s="86"/>
      <c r="T165" s="228">
        <f>S165*H165</f>
        <v>0</v>
      </c>
      <c r="U165" s="228">
        <v>0</v>
      </c>
      <c r="V165" s="228">
        <f>U165*H165</f>
        <v>0</v>
      </c>
      <c r="W165" s="228">
        <v>0</v>
      </c>
      <c r="X165" s="229">
        <f>W165*H165</f>
        <v>0</v>
      </c>
      <c r="Y165" s="40"/>
      <c r="Z165" s="40"/>
      <c r="AA165" s="40"/>
      <c r="AB165" s="40"/>
      <c r="AC165" s="40"/>
      <c r="AD165" s="40"/>
      <c r="AE165" s="40"/>
      <c r="AR165" s="230" t="s">
        <v>218</v>
      </c>
      <c r="AT165" s="230" t="s">
        <v>213</v>
      </c>
      <c r="AU165" s="230" t="s">
        <v>229</v>
      </c>
      <c r="AY165" s="19" t="s">
        <v>211</v>
      </c>
      <c r="BE165" s="231">
        <f>IF(O165="základní",K165,0)</f>
        <v>0</v>
      </c>
      <c r="BF165" s="231">
        <f>IF(O165="snížená",K165,0)</f>
        <v>0</v>
      </c>
      <c r="BG165" s="231">
        <f>IF(O165="zákl. přenesená",K165,0)</f>
        <v>0</v>
      </c>
      <c r="BH165" s="231">
        <f>IF(O165="sníž. přenesená",K165,0)</f>
        <v>0</v>
      </c>
      <c r="BI165" s="231">
        <f>IF(O165="nulová",K165,0)</f>
        <v>0</v>
      </c>
      <c r="BJ165" s="19" t="s">
        <v>84</v>
      </c>
      <c r="BK165" s="231">
        <f>ROUND(P165*H165,2)</f>
        <v>0</v>
      </c>
      <c r="BL165" s="19" t="s">
        <v>218</v>
      </c>
      <c r="BM165" s="230" t="s">
        <v>4904</v>
      </c>
    </row>
    <row r="166" s="2" customFormat="1">
      <c r="A166" s="40"/>
      <c r="B166" s="41"/>
      <c r="C166" s="42"/>
      <c r="D166" s="232" t="s">
        <v>220</v>
      </c>
      <c r="E166" s="42"/>
      <c r="F166" s="233" t="s">
        <v>4903</v>
      </c>
      <c r="G166" s="42"/>
      <c r="H166" s="42"/>
      <c r="I166" s="234"/>
      <c r="J166" s="234"/>
      <c r="K166" s="42"/>
      <c r="L166" s="42"/>
      <c r="M166" s="46"/>
      <c r="N166" s="235"/>
      <c r="O166" s="236"/>
      <c r="P166" s="86"/>
      <c r="Q166" s="86"/>
      <c r="R166" s="86"/>
      <c r="S166" s="86"/>
      <c r="T166" s="86"/>
      <c r="U166" s="86"/>
      <c r="V166" s="86"/>
      <c r="W166" s="86"/>
      <c r="X166" s="87"/>
      <c r="Y166" s="40"/>
      <c r="Z166" s="40"/>
      <c r="AA166" s="40"/>
      <c r="AB166" s="40"/>
      <c r="AC166" s="40"/>
      <c r="AD166" s="40"/>
      <c r="AE166" s="40"/>
      <c r="AT166" s="19" t="s">
        <v>220</v>
      </c>
      <c r="AU166" s="19" t="s">
        <v>229</v>
      </c>
    </row>
    <row r="167" s="2" customFormat="1" ht="16.5" customHeight="1">
      <c r="A167" s="40"/>
      <c r="B167" s="41"/>
      <c r="C167" s="218" t="s">
        <v>402</v>
      </c>
      <c r="D167" s="218" t="s">
        <v>213</v>
      </c>
      <c r="E167" s="219" t="s">
        <v>4905</v>
      </c>
      <c r="F167" s="220" t="s">
        <v>4906</v>
      </c>
      <c r="G167" s="221" t="s">
        <v>345</v>
      </c>
      <c r="H167" s="222">
        <v>70</v>
      </c>
      <c r="I167" s="223"/>
      <c r="J167" s="223"/>
      <c r="K167" s="224">
        <f>ROUND(P167*H167,2)</f>
        <v>0</v>
      </c>
      <c r="L167" s="220" t="s">
        <v>22</v>
      </c>
      <c r="M167" s="46"/>
      <c r="N167" s="225" t="s">
        <v>22</v>
      </c>
      <c r="O167" s="226" t="s">
        <v>46</v>
      </c>
      <c r="P167" s="227">
        <f>I167+J167</f>
        <v>0</v>
      </c>
      <c r="Q167" s="227">
        <f>ROUND(I167*H167,2)</f>
        <v>0</v>
      </c>
      <c r="R167" s="227">
        <f>ROUND(J167*H167,2)</f>
        <v>0</v>
      </c>
      <c r="S167" s="86"/>
      <c r="T167" s="228">
        <f>S167*H167</f>
        <v>0</v>
      </c>
      <c r="U167" s="228">
        <v>0</v>
      </c>
      <c r="V167" s="228">
        <f>U167*H167</f>
        <v>0</v>
      </c>
      <c r="W167" s="228">
        <v>0</v>
      </c>
      <c r="X167" s="229">
        <f>W167*H167</f>
        <v>0</v>
      </c>
      <c r="Y167" s="40"/>
      <c r="Z167" s="40"/>
      <c r="AA167" s="40"/>
      <c r="AB167" s="40"/>
      <c r="AC167" s="40"/>
      <c r="AD167" s="40"/>
      <c r="AE167" s="40"/>
      <c r="AR167" s="230" t="s">
        <v>218</v>
      </c>
      <c r="AT167" s="230" t="s">
        <v>213</v>
      </c>
      <c r="AU167" s="230" t="s">
        <v>229</v>
      </c>
      <c r="AY167" s="19" t="s">
        <v>211</v>
      </c>
      <c r="BE167" s="231">
        <f>IF(O167="základní",K167,0)</f>
        <v>0</v>
      </c>
      <c r="BF167" s="231">
        <f>IF(O167="snížená",K167,0)</f>
        <v>0</v>
      </c>
      <c r="BG167" s="231">
        <f>IF(O167="zákl. přenesená",K167,0)</f>
        <v>0</v>
      </c>
      <c r="BH167" s="231">
        <f>IF(O167="sníž. přenesená",K167,0)</f>
        <v>0</v>
      </c>
      <c r="BI167" s="231">
        <f>IF(O167="nulová",K167,0)</f>
        <v>0</v>
      </c>
      <c r="BJ167" s="19" t="s">
        <v>84</v>
      </c>
      <c r="BK167" s="231">
        <f>ROUND(P167*H167,2)</f>
        <v>0</v>
      </c>
      <c r="BL167" s="19" t="s">
        <v>218</v>
      </c>
      <c r="BM167" s="230" t="s">
        <v>4907</v>
      </c>
    </row>
    <row r="168" s="2" customFormat="1">
      <c r="A168" s="40"/>
      <c r="B168" s="41"/>
      <c r="C168" s="42"/>
      <c r="D168" s="232" t="s">
        <v>220</v>
      </c>
      <c r="E168" s="42"/>
      <c r="F168" s="233" t="s">
        <v>4906</v>
      </c>
      <c r="G168" s="42"/>
      <c r="H168" s="42"/>
      <c r="I168" s="234"/>
      <c r="J168" s="234"/>
      <c r="K168" s="42"/>
      <c r="L168" s="42"/>
      <c r="M168" s="46"/>
      <c r="N168" s="235"/>
      <c r="O168" s="236"/>
      <c r="P168" s="86"/>
      <c r="Q168" s="86"/>
      <c r="R168" s="86"/>
      <c r="S168" s="86"/>
      <c r="T168" s="86"/>
      <c r="U168" s="86"/>
      <c r="V168" s="86"/>
      <c r="W168" s="86"/>
      <c r="X168" s="87"/>
      <c r="Y168" s="40"/>
      <c r="Z168" s="40"/>
      <c r="AA168" s="40"/>
      <c r="AB168" s="40"/>
      <c r="AC168" s="40"/>
      <c r="AD168" s="40"/>
      <c r="AE168" s="40"/>
      <c r="AT168" s="19" t="s">
        <v>220</v>
      </c>
      <c r="AU168" s="19" t="s">
        <v>229</v>
      </c>
    </row>
    <row r="169" s="2" customFormat="1" ht="16.5" customHeight="1">
      <c r="A169" s="40"/>
      <c r="B169" s="41"/>
      <c r="C169" s="218" t="s">
        <v>407</v>
      </c>
      <c r="D169" s="218" t="s">
        <v>213</v>
      </c>
      <c r="E169" s="219" t="s">
        <v>4908</v>
      </c>
      <c r="F169" s="220" t="s">
        <v>4909</v>
      </c>
      <c r="G169" s="221" t="s">
        <v>345</v>
      </c>
      <c r="H169" s="222">
        <v>40</v>
      </c>
      <c r="I169" s="223"/>
      <c r="J169" s="223"/>
      <c r="K169" s="224">
        <f>ROUND(P169*H169,2)</f>
        <v>0</v>
      </c>
      <c r="L169" s="220" t="s">
        <v>22</v>
      </c>
      <c r="M169" s="46"/>
      <c r="N169" s="225" t="s">
        <v>22</v>
      </c>
      <c r="O169" s="226" t="s">
        <v>46</v>
      </c>
      <c r="P169" s="227">
        <f>I169+J169</f>
        <v>0</v>
      </c>
      <c r="Q169" s="227">
        <f>ROUND(I169*H169,2)</f>
        <v>0</v>
      </c>
      <c r="R169" s="227">
        <f>ROUND(J169*H169,2)</f>
        <v>0</v>
      </c>
      <c r="S169" s="86"/>
      <c r="T169" s="228">
        <f>S169*H169</f>
        <v>0</v>
      </c>
      <c r="U169" s="228">
        <v>0</v>
      </c>
      <c r="V169" s="228">
        <f>U169*H169</f>
        <v>0</v>
      </c>
      <c r="W169" s="228">
        <v>0</v>
      </c>
      <c r="X169" s="229">
        <f>W169*H169</f>
        <v>0</v>
      </c>
      <c r="Y169" s="40"/>
      <c r="Z169" s="40"/>
      <c r="AA169" s="40"/>
      <c r="AB169" s="40"/>
      <c r="AC169" s="40"/>
      <c r="AD169" s="40"/>
      <c r="AE169" s="40"/>
      <c r="AR169" s="230" t="s">
        <v>218</v>
      </c>
      <c r="AT169" s="230" t="s">
        <v>213</v>
      </c>
      <c r="AU169" s="230" t="s">
        <v>229</v>
      </c>
      <c r="AY169" s="19" t="s">
        <v>211</v>
      </c>
      <c r="BE169" s="231">
        <f>IF(O169="základní",K169,0)</f>
        <v>0</v>
      </c>
      <c r="BF169" s="231">
        <f>IF(O169="snížená",K169,0)</f>
        <v>0</v>
      </c>
      <c r="BG169" s="231">
        <f>IF(O169="zákl. přenesená",K169,0)</f>
        <v>0</v>
      </c>
      <c r="BH169" s="231">
        <f>IF(O169="sníž. přenesená",K169,0)</f>
        <v>0</v>
      </c>
      <c r="BI169" s="231">
        <f>IF(O169="nulová",K169,0)</f>
        <v>0</v>
      </c>
      <c r="BJ169" s="19" t="s">
        <v>84</v>
      </c>
      <c r="BK169" s="231">
        <f>ROUND(P169*H169,2)</f>
        <v>0</v>
      </c>
      <c r="BL169" s="19" t="s">
        <v>218</v>
      </c>
      <c r="BM169" s="230" t="s">
        <v>4910</v>
      </c>
    </row>
    <row r="170" s="2" customFormat="1">
      <c r="A170" s="40"/>
      <c r="B170" s="41"/>
      <c r="C170" s="42"/>
      <c r="D170" s="232" t="s">
        <v>220</v>
      </c>
      <c r="E170" s="42"/>
      <c r="F170" s="233" t="s">
        <v>4909</v>
      </c>
      <c r="G170" s="42"/>
      <c r="H170" s="42"/>
      <c r="I170" s="234"/>
      <c r="J170" s="234"/>
      <c r="K170" s="42"/>
      <c r="L170" s="42"/>
      <c r="M170" s="46"/>
      <c r="N170" s="235"/>
      <c r="O170" s="236"/>
      <c r="P170" s="86"/>
      <c r="Q170" s="86"/>
      <c r="R170" s="86"/>
      <c r="S170" s="86"/>
      <c r="T170" s="86"/>
      <c r="U170" s="86"/>
      <c r="V170" s="86"/>
      <c r="W170" s="86"/>
      <c r="X170" s="87"/>
      <c r="Y170" s="40"/>
      <c r="Z170" s="40"/>
      <c r="AA170" s="40"/>
      <c r="AB170" s="40"/>
      <c r="AC170" s="40"/>
      <c r="AD170" s="40"/>
      <c r="AE170" s="40"/>
      <c r="AT170" s="19" t="s">
        <v>220</v>
      </c>
      <c r="AU170" s="19" t="s">
        <v>229</v>
      </c>
    </row>
    <row r="171" s="12" customFormat="1" ht="20.88" customHeight="1">
      <c r="A171" s="12"/>
      <c r="B171" s="201"/>
      <c r="C171" s="202"/>
      <c r="D171" s="203" t="s">
        <v>76</v>
      </c>
      <c r="E171" s="216" t="s">
        <v>1589</v>
      </c>
      <c r="F171" s="216" t="s">
        <v>1590</v>
      </c>
      <c r="G171" s="202"/>
      <c r="H171" s="202"/>
      <c r="I171" s="205"/>
      <c r="J171" s="205"/>
      <c r="K171" s="217">
        <f>BK171</f>
        <v>0</v>
      </c>
      <c r="L171" s="202"/>
      <c r="M171" s="207"/>
      <c r="N171" s="208"/>
      <c r="O171" s="209"/>
      <c r="P171" s="209"/>
      <c r="Q171" s="210">
        <f>SUM(Q172:Q213)</f>
        <v>0</v>
      </c>
      <c r="R171" s="210">
        <f>SUM(R172:R213)</f>
        <v>0</v>
      </c>
      <c r="S171" s="209"/>
      <c r="T171" s="211">
        <f>SUM(T172:T213)</f>
        <v>0</v>
      </c>
      <c r="U171" s="209"/>
      <c r="V171" s="211">
        <f>SUM(V172:V213)</f>
        <v>0</v>
      </c>
      <c r="W171" s="209"/>
      <c r="X171" s="212">
        <f>SUM(X172:X213)</f>
        <v>0</v>
      </c>
      <c r="Y171" s="12"/>
      <c r="Z171" s="12"/>
      <c r="AA171" s="12"/>
      <c r="AB171" s="12"/>
      <c r="AC171" s="12"/>
      <c r="AD171" s="12"/>
      <c r="AE171" s="12"/>
      <c r="AR171" s="213" t="s">
        <v>84</v>
      </c>
      <c r="AT171" s="214" t="s">
        <v>76</v>
      </c>
      <c r="AU171" s="214" t="s">
        <v>86</v>
      </c>
      <c r="AY171" s="213" t="s">
        <v>211</v>
      </c>
      <c r="BK171" s="215">
        <f>SUM(BK172:BK213)</f>
        <v>0</v>
      </c>
    </row>
    <row r="172" s="2" customFormat="1" ht="16.5" customHeight="1">
      <c r="A172" s="40"/>
      <c r="B172" s="41"/>
      <c r="C172" s="218" t="s">
        <v>413</v>
      </c>
      <c r="D172" s="218" t="s">
        <v>213</v>
      </c>
      <c r="E172" s="219" t="s">
        <v>1591</v>
      </c>
      <c r="F172" s="220" t="s">
        <v>2529</v>
      </c>
      <c r="G172" s="221" t="s">
        <v>688</v>
      </c>
      <c r="H172" s="222">
        <v>9</v>
      </c>
      <c r="I172" s="223"/>
      <c r="J172" s="223"/>
      <c r="K172" s="224">
        <f>ROUND(P172*H172,2)</f>
        <v>0</v>
      </c>
      <c r="L172" s="220" t="s">
        <v>22</v>
      </c>
      <c r="M172" s="46"/>
      <c r="N172" s="225" t="s">
        <v>22</v>
      </c>
      <c r="O172" s="226" t="s">
        <v>46</v>
      </c>
      <c r="P172" s="227">
        <f>I172+J172</f>
        <v>0</v>
      </c>
      <c r="Q172" s="227">
        <f>ROUND(I172*H172,2)</f>
        <v>0</v>
      </c>
      <c r="R172" s="227">
        <f>ROUND(J172*H172,2)</f>
        <v>0</v>
      </c>
      <c r="S172" s="86"/>
      <c r="T172" s="228">
        <f>S172*H172</f>
        <v>0</v>
      </c>
      <c r="U172" s="228">
        <v>0</v>
      </c>
      <c r="V172" s="228">
        <f>U172*H172</f>
        <v>0</v>
      </c>
      <c r="W172" s="228">
        <v>0</v>
      </c>
      <c r="X172" s="229">
        <f>W172*H172</f>
        <v>0</v>
      </c>
      <c r="Y172" s="40"/>
      <c r="Z172" s="40"/>
      <c r="AA172" s="40"/>
      <c r="AB172" s="40"/>
      <c r="AC172" s="40"/>
      <c r="AD172" s="40"/>
      <c r="AE172" s="40"/>
      <c r="AR172" s="230" t="s">
        <v>218</v>
      </c>
      <c r="AT172" s="230" t="s">
        <v>213</v>
      </c>
      <c r="AU172" s="230" t="s">
        <v>229</v>
      </c>
      <c r="AY172" s="19" t="s">
        <v>211</v>
      </c>
      <c r="BE172" s="231">
        <f>IF(O172="základní",K172,0)</f>
        <v>0</v>
      </c>
      <c r="BF172" s="231">
        <f>IF(O172="snížená",K172,0)</f>
        <v>0</v>
      </c>
      <c r="BG172" s="231">
        <f>IF(O172="zákl. přenesená",K172,0)</f>
        <v>0</v>
      </c>
      <c r="BH172" s="231">
        <f>IF(O172="sníž. přenesená",K172,0)</f>
        <v>0</v>
      </c>
      <c r="BI172" s="231">
        <f>IF(O172="nulová",K172,0)</f>
        <v>0</v>
      </c>
      <c r="BJ172" s="19" t="s">
        <v>84</v>
      </c>
      <c r="BK172" s="231">
        <f>ROUND(P172*H172,2)</f>
        <v>0</v>
      </c>
      <c r="BL172" s="19" t="s">
        <v>218</v>
      </c>
      <c r="BM172" s="230" t="s">
        <v>4911</v>
      </c>
    </row>
    <row r="173" s="2" customFormat="1">
      <c r="A173" s="40"/>
      <c r="B173" s="41"/>
      <c r="C173" s="42"/>
      <c r="D173" s="232" t="s">
        <v>220</v>
      </c>
      <c r="E173" s="42"/>
      <c r="F173" s="233" t="s">
        <v>2529</v>
      </c>
      <c r="G173" s="42"/>
      <c r="H173" s="42"/>
      <c r="I173" s="234"/>
      <c r="J173" s="234"/>
      <c r="K173" s="42"/>
      <c r="L173" s="42"/>
      <c r="M173" s="46"/>
      <c r="N173" s="235"/>
      <c r="O173" s="236"/>
      <c r="P173" s="86"/>
      <c r="Q173" s="86"/>
      <c r="R173" s="86"/>
      <c r="S173" s="86"/>
      <c r="T173" s="86"/>
      <c r="U173" s="86"/>
      <c r="V173" s="86"/>
      <c r="W173" s="86"/>
      <c r="X173" s="87"/>
      <c r="Y173" s="40"/>
      <c r="Z173" s="40"/>
      <c r="AA173" s="40"/>
      <c r="AB173" s="40"/>
      <c r="AC173" s="40"/>
      <c r="AD173" s="40"/>
      <c r="AE173" s="40"/>
      <c r="AT173" s="19" t="s">
        <v>220</v>
      </c>
      <c r="AU173" s="19" t="s">
        <v>229</v>
      </c>
    </row>
    <row r="174" s="2" customFormat="1" ht="16.5" customHeight="1">
      <c r="A174" s="40"/>
      <c r="B174" s="41"/>
      <c r="C174" s="218" t="s">
        <v>418</v>
      </c>
      <c r="D174" s="218" t="s">
        <v>213</v>
      </c>
      <c r="E174" s="219" t="s">
        <v>1594</v>
      </c>
      <c r="F174" s="220" t="s">
        <v>2533</v>
      </c>
      <c r="G174" s="221" t="s">
        <v>688</v>
      </c>
      <c r="H174" s="222">
        <v>6</v>
      </c>
      <c r="I174" s="223"/>
      <c r="J174" s="223"/>
      <c r="K174" s="224">
        <f>ROUND(P174*H174,2)</f>
        <v>0</v>
      </c>
      <c r="L174" s="220" t="s">
        <v>22</v>
      </c>
      <c r="M174" s="46"/>
      <c r="N174" s="225" t="s">
        <v>22</v>
      </c>
      <c r="O174" s="226" t="s">
        <v>46</v>
      </c>
      <c r="P174" s="227">
        <f>I174+J174</f>
        <v>0</v>
      </c>
      <c r="Q174" s="227">
        <f>ROUND(I174*H174,2)</f>
        <v>0</v>
      </c>
      <c r="R174" s="227">
        <f>ROUND(J174*H174,2)</f>
        <v>0</v>
      </c>
      <c r="S174" s="86"/>
      <c r="T174" s="228">
        <f>S174*H174</f>
        <v>0</v>
      </c>
      <c r="U174" s="228">
        <v>0</v>
      </c>
      <c r="V174" s="228">
        <f>U174*H174</f>
        <v>0</v>
      </c>
      <c r="W174" s="228">
        <v>0</v>
      </c>
      <c r="X174" s="229">
        <f>W174*H174</f>
        <v>0</v>
      </c>
      <c r="Y174" s="40"/>
      <c r="Z174" s="40"/>
      <c r="AA174" s="40"/>
      <c r="AB174" s="40"/>
      <c r="AC174" s="40"/>
      <c r="AD174" s="40"/>
      <c r="AE174" s="40"/>
      <c r="AR174" s="230" t="s">
        <v>218</v>
      </c>
      <c r="AT174" s="230" t="s">
        <v>213</v>
      </c>
      <c r="AU174" s="230" t="s">
        <v>229</v>
      </c>
      <c r="AY174" s="19" t="s">
        <v>211</v>
      </c>
      <c r="BE174" s="231">
        <f>IF(O174="základní",K174,0)</f>
        <v>0</v>
      </c>
      <c r="BF174" s="231">
        <f>IF(O174="snížená",K174,0)</f>
        <v>0</v>
      </c>
      <c r="BG174" s="231">
        <f>IF(O174="zákl. přenesená",K174,0)</f>
        <v>0</v>
      </c>
      <c r="BH174" s="231">
        <f>IF(O174="sníž. přenesená",K174,0)</f>
        <v>0</v>
      </c>
      <c r="BI174" s="231">
        <f>IF(O174="nulová",K174,0)</f>
        <v>0</v>
      </c>
      <c r="BJ174" s="19" t="s">
        <v>84</v>
      </c>
      <c r="BK174" s="231">
        <f>ROUND(P174*H174,2)</f>
        <v>0</v>
      </c>
      <c r="BL174" s="19" t="s">
        <v>218</v>
      </c>
      <c r="BM174" s="230" t="s">
        <v>4912</v>
      </c>
    </row>
    <row r="175" s="2" customFormat="1">
      <c r="A175" s="40"/>
      <c r="B175" s="41"/>
      <c r="C175" s="42"/>
      <c r="D175" s="232" t="s">
        <v>220</v>
      </c>
      <c r="E175" s="42"/>
      <c r="F175" s="233" t="s">
        <v>2533</v>
      </c>
      <c r="G175" s="42"/>
      <c r="H175" s="42"/>
      <c r="I175" s="234"/>
      <c r="J175" s="234"/>
      <c r="K175" s="42"/>
      <c r="L175" s="42"/>
      <c r="M175" s="46"/>
      <c r="N175" s="235"/>
      <c r="O175" s="236"/>
      <c r="P175" s="86"/>
      <c r="Q175" s="86"/>
      <c r="R175" s="86"/>
      <c r="S175" s="86"/>
      <c r="T175" s="86"/>
      <c r="U175" s="86"/>
      <c r="V175" s="86"/>
      <c r="W175" s="86"/>
      <c r="X175" s="87"/>
      <c r="Y175" s="40"/>
      <c r="Z175" s="40"/>
      <c r="AA175" s="40"/>
      <c r="AB175" s="40"/>
      <c r="AC175" s="40"/>
      <c r="AD175" s="40"/>
      <c r="AE175" s="40"/>
      <c r="AT175" s="19" t="s">
        <v>220</v>
      </c>
      <c r="AU175" s="19" t="s">
        <v>229</v>
      </c>
    </row>
    <row r="176" s="2" customFormat="1" ht="16.5" customHeight="1">
      <c r="A176" s="40"/>
      <c r="B176" s="41"/>
      <c r="C176" s="218" t="s">
        <v>423</v>
      </c>
      <c r="D176" s="218" t="s">
        <v>213</v>
      </c>
      <c r="E176" s="219" t="s">
        <v>1598</v>
      </c>
      <c r="F176" s="220" t="s">
        <v>2536</v>
      </c>
      <c r="G176" s="221" t="s">
        <v>688</v>
      </c>
      <c r="H176" s="222">
        <v>8</v>
      </c>
      <c r="I176" s="223"/>
      <c r="J176" s="223"/>
      <c r="K176" s="224">
        <f>ROUND(P176*H176,2)</f>
        <v>0</v>
      </c>
      <c r="L176" s="220" t="s">
        <v>22</v>
      </c>
      <c r="M176" s="46"/>
      <c r="N176" s="225" t="s">
        <v>22</v>
      </c>
      <c r="O176" s="226" t="s">
        <v>46</v>
      </c>
      <c r="P176" s="227">
        <f>I176+J176</f>
        <v>0</v>
      </c>
      <c r="Q176" s="227">
        <f>ROUND(I176*H176,2)</f>
        <v>0</v>
      </c>
      <c r="R176" s="227">
        <f>ROUND(J176*H176,2)</f>
        <v>0</v>
      </c>
      <c r="S176" s="86"/>
      <c r="T176" s="228">
        <f>S176*H176</f>
        <v>0</v>
      </c>
      <c r="U176" s="228">
        <v>0</v>
      </c>
      <c r="V176" s="228">
        <f>U176*H176</f>
        <v>0</v>
      </c>
      <c r="W176" s="228">
        <v>0</v>
      </c>
      <c r="X176" s="229">
        <f>W176*H176</f>
        <v>0</v>
      </c>
      <c r="Y176" s="40"/>
      <c r="Z176" s="40"/>
      <c r="AA176" s="40"/>
      <c r="AB176" s="40"/>
      <c r="AC176" s="40"/>
      <c r="AD176" s="40"/>
      <c r="AE176" s="40"/>
      <c r="AR176" s="230" t="s">
        <v>218</v>
      </c>
      <c r="AT176" s="230" t="s">
        <v>213</v>
      </c>
      <c r="AU176" s="230" t="s">
        <v>229</v>
      </c>
      <c r="AY176" s="19" t="s">
        <v>211</v>
      </c>
      <c r="BE176" s="231">
        <f>IF(O176="základní",K176,0)</f>
        <v>0</v>
      </c>
      <c r="BF176" s="231">
        <f>IF(O176="snížená",K176,0)</f>
        <v>0</v>
      </c>
      <c r="BG176" s="231">
        <f>IF(O176="zákl. přenesená",K176,0)</f>
        <v>0</v>
      </c>
      <c r="BH176" s="231">
        <f>IF(O176="sníž. přenesená",K176,0)</f>
        <v>0</v>
      </c>
      <c r="BI176" s="231">
        <f>IF(O176="nulová",K176,0)</f>
        <v>0</v>
      </c>
      <c r="BJ176" s="19" t="s">
        <v>84</v>
      </c>
      <c r="BK176" s="231">
        <f>ROUND(P176*H176,2)</f>
        <v>0</v>
      </c>
      <c r="BL176" s="19" t="s">
        <v>218</v>
      </c>
      <c r="BM176" s="230" t="s">
        <v>4913</v>
      </c>
    </row>
    <row r="177" s="2" customFormat="1">
      <c r="A177" s="40"/>
      <c r="B177" s="41"/>
      <c r="C177" s="42"/>
      <c r="D177" s="232" t="s">
        <v>220</v>
      </c>
      <c r="E177" s="42"/>
      <c r="F177" s="233" t="s">
        <v>2536</v>
      </c>
      <c r="G177" s="42"/>
      <c r="H177" s="42"/>
      <c r="I177" s="234"/>
      <c r="J177" s="234"/>
      <c r="K177" s="42"/>
      <c r="L177" s="42"/>
      <c r="M177" s="46"/>
      <c r="N177" s="235"/>
      <c r="O177" s="236"/>
      <c r="P177" s="86"/>
      <c r="Q177" s="86"/>
      <c r="R177" s="86"/>
      <c r="S177" s="86"/>
      <c r="T177" s="86"/>
      <c r="U177" s="86"/>
      <c r="V177" s="86"/>
      <c r="W177" s="86"/>
      <c r="X177" s="87"/>
      <c r="Y177" s="40"/>
      <c r="Z177" s="40"/>
      <c r="AA177" s="40"/>
      <c r="AB177" s="40"/>
      <c r="AC177" s="40"/>
      <c r="AD177" s="40"/>
      <c r="AE177" s="40"/>
      <c r="AT177" s="19" t="s">
        <v>220</v>
      </c>
      <c r="AU177" s="19" t="s">
        <v>229</v>
      </c>
    </row>
    <row r="178" s="2" customFormat="1" ht="16.5" customHeight="1">
      <c r="A178" s="40"/>
      <c r="B178" s="41"/>
      <c r="C178" s="218" t="s">
        <v>429</v>
      </c>
      <c r="D178" s="218" t="s">
        <v>213</v>
      </c>
      <c r="E178" s="219" t="s">
        <v>1601</v>
      </c>
      <c r="F178" s="220" t="s">
        <v>2540</v>
      </c>
      <c r="G178" s="221" t="s">
        <v>688</v>
      </c>
      <c r="H178" s="222">
        <v>27</v>
      </c>
      <c r="I178" s="223"/>
      <c r="J178" s="223"/>
      <c r="K178" s="224">
        <f>ROUND(P178*H178,2)</f>
        <v>0</v>
      </c>
      <c r="L178" s="220" t="s">
        <v>22</v>
      </c>
      <c r="M178" s="46"/>
      <c r="N178" s="225" t="s">
        <v>22</v>
      </c>
      <c r="O178" s="226" t="s">
        <v>46</v>
      </c>
      <c r="P178" s="227">
        <f>I178+J178</f>
        <v>0</v>
      </c>
      <c r="Q178" s="227">
        <f>ROUND(I178*H178,2)</f>
        <v>0</v>
      </c>
      <c r="R178" s="227">
        <f>ROUND(J178*H178,2)</f>
        <v>0</v>
      </c>
      <c r="S178" s="86"/>
      <c r="T178" s="228">
        <f>S178*H178</f>
        <v>0</v>
      </c>
      <c r="U178" s="228">
        <v>0</v>
      </c>
      <c r="V178" s="228">
        <f>U178*H178</f>
        <v>0</v>
      </c>
      <c r="W178" s="228">
        <v>0</v>
      </c>
      <c r="X178" s="229">
        <f>W178*H178</f>
        <v>0</v>
      </c>
      <c r="Y178" s="40"/>
      <c r="Z178" s="40"/>
      <c r="AA178" s="40"/>
      <c r="AB178" s="40"/>
      <c r="AC178" s="40"/>
      <c r="AD178" s="40"/>
      <c r="AE178" s="40"/>
      <c r="AR178" s="230" t="s">
        <v>218</v>
      </c>
      <c r="AT178" s="230" t="s">
        <v>213</v>
      </c>
      <c r="AU178" s="230" t="s">
        <v>229</v>
      </c>
      <c r="AY178" s="19" t="s">
        <v>211</v>
      </c>
      <c r="BE178" s="231">
        <f>IF(O178="základní",K178,0)</f>
        <v>0</v>
      </c>
      <c r="BF178" s="231">
        <f>IF(O178="snížená",K178,0)</f>
        <v>0</v>
      </c>
      <c r="BG178" s="231">
        <f>IF(O178="zákl. přenesená",K178,0)</f>
        <v>0</v>
      </c>
      <c r="BH178" s="231">
        <f>IF(O178="sníž. přenesená",K178,0)</f>
        <v>0</v>
      </c>
      <c r="BI178" s="231">
        <f>IF(O178="nulová",K178,0)</f>
        <v>0</v>
      </c>
      <c r="BJ178" s="19" t="s">
        <v>84</v>
      </c>
      <c r="BK178" s="231">
        <f>ROUND(P178*H178,2)</f>
        <v>0</v>
      </c>
      <c r="BL178" s="19" t="s">
        <v>218</v>
      </c>
      <c r="BM178" s="230" t="s">
        <v>4914</v>
      </c>
    </row>
    <row r="179" s="2" customFormat="1">
      <c r="A179" s="40"/>
      <c r="B179" s="41"/>
      <c r="C179" s="42"/>
      <c r="D179" s="232" t="s">
        <v>220</v>
      </c>
      <c r="E179" s="42"/>
      <c r="F179" s="233" t="s">
        <v>2540</v>
      </c>
      <c r="G179" s="42"/>
      <c r="H179" s="42"/>
      <c r="I179" s="234"/>
      <c r="J179" s="234"/>
      <c r="K179" s="42"/>
      <c r="L179" s="42"/>
      <c r="M179" s="46"/>
      <c r="N179" s="235"/>
      <c r="O179" s="236"/>
      <c r="P179" s="86"/>
      <c r="Q179" s="86"/>
      <c r="R179" s="86"/>
      <c r="S179" s="86"/>
      <c r="T179" s="86"/>
      <c r="U179" s="86"/>
      <c r="V179" s="86"/>
      <c r="W179" s="86"/>
      <c r="X179" s="87"/>
      <c r="Y179" s="40"/>
      <c r="Z179" s="40"/>
      <c r="AA179" s="40"/>
      <c r="AB179" s="40"/>
      <c r="AC179" s="40"/>
      <c r="AD179" s="40"/>
      <c r="AE179" s="40"/>
      <c r="AT179" s="19" t="s">
        <v>220</v>
      </c>
      <c r="AU179" s="19" t="s">
        <v>229</v>
      </c>
    </row>
    <row r="180" s="2" customFormat="1" ht="16.5" customHeight="1">
      <c r="A180" s="40"/>
      <c r="B180" s="41"/>
      <c r="C180" s="218" t="s">
        <v>436</v>
      </c>
      <c r="D180" s="218" t="s">
        <v>213</v>
      </c>
      <c r="E180" s="219" t="s">
        <v>1604</v>
      </c>
      <c r="F180" s="220" t="s">
        <v>1599</v>
      </c>
      <c r="G180" s="221" t="s">
        <v>688</v>
      </c>
      <c r="H180" s="222">
        <v>8</v>
      </c>
      <c r="I180" s="223"/>
      <c r="J180" s="223"/>
      <c r="K180" s="224">
        <f>ROUND(P180*H180,2)</f>
        <v>0</v>
      </c>
      <c r="L180" s="220" t="s">
        <v>22</v>
      </c>
      <c r="M180" s="46"/>
      <c r="N180" s="225" t="s">
        <v>22</v>
      </c>
      <c r="O180" s="226" t="s">
        <v>46</v>
      </c>
      <c r="P180" s="227">
        <f>I180+J180</f>
        <v>0</v>
      </c>
      <c r="Q180" s="227">
        <f>ROUND(I180*H180,2)</f>
        <v>0</v>
      </c>
      <c r="R180" s="227">
        <f>ROUND(J180*H180,2)</f>
        <v>0</v>
      </c>
      <c r="S180" s="86"/>
      <c r="T180" s="228">
        <f>S180*H180</f>
        <v>0</v>
      </c>
      <c r="U180" s="228">
        <v>0</v>
      </c>
      <c r="V180" s="228">
        <f>U180*H180</f>
        <v>0</v>
      </c>
      <c r="W180" s="228">
        <v>0</v>
      </c>
      <c r="X180" s="229">
        <f>W180*H180</f>
        <v>0</v>
      </c>
      <c r="Y180" s="40"/>
      <c r="Z180" s="40"/>
      <c r="AA180" s="40"/>
      <c r="AB180" s="40"/>
      <c r="AC180" s="40"/>
      <c r="AD180" s="40"/>
      <c r="AE180" s="40"/>
      <c r="AR180" s="230" t="s">
        <v>218</v>
      </c>
      <c r="AT180" s="230" t="s">
        <v>213</v>
      </c>
      <c r="AU180" s="230" t="s">
        <v>229</v>
      </c>
      <c r="AY180" s="19" t="s">
        <v>211</v>
      </c>
      <c r="BE180" s="231">
        <f>IF(O180="základní",K180,0)</f>
        <v>0</v>
      </c>
      <c r="BF180" s="231">
        <f>IF(O180="snížená",K180,0)</f>
        <v>0</v>
      </c>
      <c r="BG180" s="231">
        <f>IF(O180="zákl. přenesená",K180,0)</f>
        <v>0</v>
      </c>
      <c r="BH180" s="231">
        <f>IF(O180="sníž. přenesená",K180,0)</f>
        <v>0</v>
      </c>
      <c r="BI180" s="231">
        <f>IF(O180="nulová",K180,0)</f>
        <v>0</v>
      </c>
      <c r="BJ180" s="19" t="s">
        <v>84</v>
      </c>
      <c r="BK180" s="231">
        <f>ROUND(P180*H180,2)</f>
        <v>0</v>
      </c>
      <c r="BL180" s="19" t="s">
        <v>218</v>
      </c>
      <c r="BM180" s="230" t="s">
        <v>4915</v>
      </c>
    </row>
    <row r="181" s="2" customFormat="1">
      <c r="A181" s="40"/>
      <c r="B181" s="41"/>
      <c r="C181" s="42"/>
      <c r="D181" s="232" t="s">
        <v>220</v>
      </c>
      <c r="E181" s="42"/>
      <c r="F181" s="233" t="s">
        <v>1599</v>
      </c>
      <c r="G181" s="42"/>
      <c r="H181" s="42"/>
      <c r="I181" s="234"/>
      <c r="J181" s="234"/>
      <c r="K181" s="42"/>
      <c r="L181" s="42"/>
      <c r="M181" s="46"/>
      <c r="N181" s="235"/>
      <c r="O181" s="236"/>
      <c r="P181" s="86"/>
      <c r="Q181" s="86"/>
      <c r="R181" s="86"/>
      <c r="S181" s="86"/>
      <c r="T181" s="86"/>
      <c r="U181" s="86"/>
      <c r="V181" s="86"/>
      <c r="W181" s="86"/>
      <c r="X181" s="87"/>
      <c r="Y181" s="40"/>
      <c r="Z181" s="40"/>
      <c r="AA181" s="40"/>
      <c r="AB181" s="40"/>
      <c r="AC181" s="40"/>
      <c r="AD181" s="40"/>
      <c r="AE181" s="40"/>
      <c r="AT181" s="19" t="s">
        <v>220</v>
      </c>
      <c r="AU181" s="19" t="s">
        <v>229</v>
      </c>
    </row>
    <row r="182" s="2" customFormat="1" ht="16.5" customHeight="1">
      <c r="A182" s="40"/>
      <c r="B182" s="41"/>
      <c r="C182" s="218" t="s">
        <v>445</v>
      </c>
      <c r="D182" s="218" t="s">
        <v>213</v>
      </c>
      <c r="E182" s="219" t="s">
        <v>1607</v>
      </c>
      <c r="F182" s="220" t="s">
        <v>1602</v>
      </c>
      <c r="G182" s="221" t="s">
        <v>688</v>
      </c>
      <c r="H182" s="222">
        <v>8</v>
      </c>
      <c r="I182" s="223"/>
      <c r="J182" s="223"/>
      <c r="K182" s="224">
        <f>ROUND(P182*H182,2)</f>
        <v>0</v>
      </c>
      <c r="L182" s="220" t="s">
        <v>22</v>
      </c>
      <c r="M182" s="46"/>
      <c r="N182" s="225" t="s">
        <v>22</v>
      </c>
      <c r="O182" s="226" t="s">
        <v>46</v>
      </c>
      <c r="P182" s="227">
        <f>I182+J182</f>
        <v>0</v>
      </c>
      <c r="Q182" s="227">
        <f>ROUND(I182*H182,2)</f>
        <v>0</v>
      </c>
      <c r="R182" s="227">
        <f>ROUND(J182*H182,2)</f>
        <v>0</v>
      </c>
      <c r="S182" s="86"/>
      <c r="T182" s="228">
        <f>S182*H182</f>
        <v>0</v>
      </c>
      <c r="U182" s="228">
        <v>0</v>
      </c>
      <c r="V182" s="228">
        <f>U182*H182</f>
        <v>0</v>
      </c>
      <c r="W182" s="228">
        <v>0</v>
      </c>
      <c r="X182" s="229">
        <f>W182*H182</f>
        <v>0</v>
      </c>
      <c r="Y182" s="40"/>
      <c r="Z182" s="40"/>
      <c r="AA182" s="40"/>
      <c r="AB182" s="40"/>
      <c r="AC182" s="40"/>
      <c r="AD182" s="40"/>
      <c r="AE182" s="40"/>
      <c r="AR182" s="230" t="s">
        <v>218</v>
      </c>
      <c r="AT182" s="230" t="s">
        <v>213</v>
      </c>
      <c r="AU182" s="230" t="s">
        <v>229</v>
      </c>
      <c r="AY182" s="19" t="s">
        <v>211</v>
      </c>
      <c r="BE182" s="231">
        <f>IF(O182="základní",K182,0)</f>
        <v>0</v>
      </c>
      <c r="BF182" s="231">
        <f>IF(O182="snížená",K182,0)</f>
        <v>0</v>
      </c>
      <c r="BG182" s="231">
        <f>IF(O182="zákl. přenesená",K182,0)</f>
        <v>0</v>
      </c>
      <c r="BH182" s="231">
        <f>IF(O182="sníž. přenesená",K182,0)</f>
        <v>0</v>
      </c>
      <c r="BI182" s="231">
        <f>IF(O182="nulová",K182,0)</f>
        <v>0</v>
      </c>
      <c r="BJ182" s="19" t="s">
        <v>84</v>
      </c>
      <c r="BK182" s="231">
        <f>ROUND(P182*H182,2)</f>
        <v>0</v>
      </c>
      <c r="BL182" s="19" t="s">
        <v>218</v>
      </c>
      <c r="BM182" s="230" t="s">
        <v>4916</v>
      </c>
    </row>
    <row r="183" s="2" customFormat="1">
      <c r="A183" s="40"/>
      <c r="B183" s="41"/>
      <c r="C183" s="42"/>
      <c r="D183" s="232" t="s">
        <v>220</v>
      </c>
      <c r="E183" s="42"/>
      <c r="F183" s="233" t="s">
        <v>1602</v>
      </c>
      <c r="G183" s="42"/>
      <c r="H183" s="42"/>
      <c r="I183" s="234"/>
      <c r="J183" s="234"/>
      <c r="K183" s="42"/>
      <c r="L183" s="42"/>
      <c r="M183" s="46"/>
      <c r="N183" s="235"/>
      <c r="O183" s="236"/>
      <c r="P183" s="86"/>
      <c r="Q183" s="86"/>
      <c r="R183" s="86"/>
      <c r="S183" s="86"/>
      <c r="T183" s="86"/>
      <c r="U183" s="86"/>
      <c r="V183" s="86"/>
      <c r="W183" s="86"/>
      <c r="X183" s="87"/>
      <c r="Y183" s="40"/>
      <c r="Z183" s="40"/>
      <c r="AA183" s="40"/>
      <c r="AB183" s="40"/>
      <c r="AC183" s="40"/>
      <c r="AD183" s="40"/>
      <c r="AE183" s="40"/>
      <c r="AT183" s="19" t="s">
        <v>220</v>
      </c>
      <c r="AU183" s="19" t="s">
        <v>229</v>
      </c>
    </row>
    <row r="184" s="2" customFormat="1" ht="16.5" customHeight="1">
      <c r="A184" s="40"/>
      <c r="B184" s="41"/>
      <c r="C184" s="218" t="s">
        <v>451</v>
      </c>
      <c r="D184" s="218" t="s">
        <v>213</v>
      </c>
      <c r="E184" s="219" t="s">
        <v>1610</v>
      </c>
      <c r="F184" s="220" t="s">
        <v>2552</v>
      </c>
      <c r="G184" s="221" t="s">
        <v>688</v>
      </c>
      <c r="H184" s="222">
        <v>12</v>
      </c>
      <c r="I184" s="223"/>
      <c r="J184" s="223"/>
      <c r="K184" s="224">
        <f>ROUND(P184*H184,2)</f>
        <v>0</v>
      </c>
      <c r="L184" s="220" t="s">
        <v>22</v>
      </c>
      <c r="M184" s="46"/>
      <c r="N184" s="225" t="s">
        <v>22</v>
      </c>
      <c r="O184" s="226" t="s">
        <v>46</v>
      </c>
      <c r="P184" s="227">
        <f>I184+J184</f>
        <v>0</v>
      </c>
      <c r="Q184" s="227">
        <f>ROUND(I184*H184,2)</f>
        <v>0</v>
      </c>
      <c r="R184" s="227">
        <f>ROUND(J184*H184,2)</f>
        <v>0</v>
      </c>
      <c r="S184" s="86"/>
      <c r="T184" s="228">
        <f>S184*H184</f>
        <v>0</v>
      </c>
      <c r="U184" s="228">
        <v>0</v>
      </c>
      <c r="V184" s="228">
        <f>U184*H184</f>
        <v>0</v>
      </c>
      <c r="W184" s="228">
        <v>0</v>
      </c>
      <c r="X184" s="229">
        <f>W184*H184</f>
        <v>0</v>
      </c>
      <c r="Y184" s="40"/>
      <c r="Z184" s="40"/>
      <c r="AA184" s="40"/>
      <c r="AB184" s="40"/>
      <c r="AC184" s="40"/>
      <c r="AD184" s="40"/>
      <c r="AE184" s="40"/>
      <c r="AR184" s="230" t="s">
        <v>218</v>
      </c>
      <c r="AT184" s="230" t="s">
        <v>213</v>
      </c>
      <c r="AU184" s="230" t="s">
        <v>229</v>
      </c>
      <c r="AY184" s="19" t="s">
        <v>211</v>
      </c>
      <c r="BE184" s="231">
        <f>IF(O184="základní",K184,0)</f>
        <v>0</v>
      </c>
      <c r="BF184" s="231">
        <f>IF(O184="snížená",K184,0)</f>
        <v>0</v>
      </c>
      <c r="BG184" s="231">
        <f>IF(O184="zákl. přenesená",K184,0)</f>
        <v>0</v>
      </c>
      <c r="BH184" s="231">
        <f>IF(O184="sníž. přenesená",K184,0)</f>
        <v>0</v>
      </c>
      <c r="BI184" s="231">
        <f>IF(O184="nulová",K184,0)</f>
        <v>0</v>
      </c>
      <c r="BJ184" s="19" t="s">
        <v>84</v>
      </c>
      <c r="BK184" s="231">
        <f>ROUND(P184*H184,2)</f>
        <v>0</v>
      </c>
      <c r="BL184" s="19" t="s">
        <v>218</v>
      </c>
      <c r="BM184" s="230" t="s">
        <v>4917</v>
      </c>
    </row>
    <row r="185" s="2" customFormat="1">
      <c r="A185" s="40"/>
      <c r="B185" s="41"/>
      <c r="C185" s="42"/>
      <c r="D185" s="232" t="s">
        <v>220</v>
      </c>
      <c r="E185" s="42"/>
      <c r="F185" s="233" t="s">
        <v>2552</v>
      </c>
      <c r="G185" s="42"/>
      <c r="H185" s="42"/>
      <c r="I185" s="234"/>
      <c r="J185" s="234"/>
      <c r="K185" s="42"/>
      <c r="L185" s="42"/>
      <c r="M185" s="46"/>
      <c r="N185" s="235"/>
      <c r="O185" s="236"/>
      <c r="P185" s="86"/>
      <c r="Q185" s="86"/>
      <c r="R185" s="86"/>
      <c r="S185" s="86"/>
      <c r="T185" s="86"/>
      <c r="U185" s="86"/>
      <c r="V185" s="86"/>
      <c r="W185" s="86"/>
      <c r="X185" s="87"/>
      <c r="Y185" s="40"/>
      <c r="Z185" s="40"/>
      <c r="AA185" s="40"/>
      <c r="AB185" s="40"/>
      <c r="AC185" s="40"/>
      <c r="AD185" s="40"/>
      <c r="AE185" s="40"/>
      <c r="AT185" s="19" t="s">
        <v>220</v>
      </c>
      <c r="AU185" s="19" t="s">
        <v>229</v>
      </c>
    </row>
    <row r="186" s="2" customFormat="1" ht="16.5" customHeight="1">
      <c r="A186" s="40"/>
      <c r="B186" s="41"/>
      <c r="C186" s="218" t="s">
        <v>457</v>
      </c>
      <c r="D186" s="218" t="s">
        <v>213</v>
      </c>
      <c r="E186" s="219" t="s">
        <v>1613</v>
      </c>
      <c r="F186" s="220" t="s">
        <v>2554</v>
      </c>
      <c r="G186" s="221" t="s">
        <v>688</v>
      </c>
      <c r="H186" s="222">
        <v>11</v>
      </c>
      <c r="I186" s="223"/>
      <c r="J186" s="223"/>
      <c r="K186" s="224">
        <f>ROUND(P186*H186,2)</f>
        <v>0</v>
      </c>
      <c r="L186" s="220" t="s">
        <v>22</v>
      </c>
      <c r="M186" s="46"/>
      <c r="N186" s="225" t="s">
        <v>22</v>
      </c>
      <c r="O186" s="226" t="s">
        <v>46</v>
      </c>
      <c r="P186" s="227">
        <f>I186+J186</f>
        <v>0</v>
      </c>
      <c r="Q186" s="227">
        <f>ROUND(I186*H186,2)</f>
        <v>0</v>
      </c>
      <c r="R186" s="227">
        <f>ROUND(J186*H186,2)</f>
        <v>0</v>
      </c>
      <c r="S186" s="86"/>
      <c r="T186" s="228">
        <f>S186*H186</f>
        <v>0</v>
      </c>
      <c r="U186" s="228">
        <v>0</v>
      </c>
      <c r="V186" s="228">
        <f>U186*H186</f>
        <v>0</v>
      </c>
      <c r="W186" s="228">
        <v>0</v>
      </c>
      <c r="X186" s="229">
        <f>W186*H186</f>
        <v>0</v>
      </c>
      <c r="Y186" s="40"/>
      <c r="Z186" s="40"/>
      <c r="AA186" s="40"/>
      <c r="AB186" s="40"/>
      <c r="AC186" s="40"/>
      <c r="AD186" s="40"/>
      <c r="AE186" s="40"/>
      <c r="AR186" s="230" t="s">
        <v>218</v>
      </c>
      <c r="AT186" s="230" t="s">
        <v>213</v>
      </c>
      <c r="AU186" s="230" t="s">
        <v>229</v>
      </c>
      <c r="AY186" s="19" t="s">
        <v>211</v>
      </c>
      <c r="BE186" s="231">
        <f>IF(O186="základní",K186,0)</f>
        <v>0</v>
      </c>
      <c r="BF186" s="231">
        <f>IF(O186="snížená",K186,0)</f>
        <v>0</v>
      </c>
      <c r="BG186" s="231">
        <f>IF(O186="zákl. přenesená",K186,0)</f>
        <v>0</v>
      </c>
      <c r="BH186" s="231">
        <f>IF(O186="sníž. přenesená",K186,0)</f>
        <v>0</v>
      </c>
      <c r="BI186" s="231">
        <f>IF(O186="nulová",K186,0)</f>
        <v>0</v>
      </c>
      <c r="BJ186" s="19" t="s">
        <v>84</v>
      </c>
      <c r="BK186" s="231">
        <f>ROUND(P186*H186,2)</f>
        <v>0</v>
      </c>
      <c r="BL186" s="19" t="s">
        <v>218</v>
      </c>
      <c r="BM186" s="230" t="s">
        <v>4918</v>
      </c>
    </row>
    <row r="187" s="2" customFormat="1">
      <c r="A187" s="40"/>
      <c r="B187" s="41"/>
      <c r="C187" s="42"/>
      <c r="D187" s="232" t="s">
        <v>220</v>
      </c>
      <c r="E187" s="42"/>
      <c r="F187" s="233" t="s">
        <v>2554</v>
      </c>
      <c r="G187" s="42"/>
      <c r="H187" s="42"/>
      <c r="I187" s="234"/>
      <c r="J187" s="234"/>
      <c r="K187" s="42"/>
      <c r="L187" s="42"/>
      <c r="M187" s="46"/>
      <c r="N187" s="235"/>
      <c r="O187" s="236"/>
      <c r="P187" s="86"/>
      <c r="Q187" s="86"/>
      <c r="R187" s="86"/>
      <c r="S187" s="86"/>
      <c r="T187" s="86"/>
      <c r="U187" s="86"/>
      <c r="V187" s="86"/>
      <c r="W187" s="86"/>
      <c r="X187" s="87"/>
      <c r="Y187" s="40"/>
      <c r="Z187" s="40"/>
      <c r="AA187" s="40"/>
      <c r="AB187" s="40"/>
      <c r="AC187" s="40"/>
      <c r="AD187" s="40"/>
      <c r="AE187" s="40"/>
      <c r="AT187" s="19" t="s">
        <v>220</v>
      </c>
      <c r="AU187" s="19" t="s">
        <v>229</v>
      </c>
    </row>
    <row r="188" s="2" customFormat="1" ht="16.5" customHeight="1">
      <c r="A188" s="40"/>
      <c r="B188" s="41"/>
      <c r="C188" s="218" t="s">
        <v>462</v>
      </c>
      <c r="D188" s="218" t="s">
        <v>213</v>
      </c>
      <c r="E188" s="219" t="s">
        <v>1616</v>
      </c>
      <c r="F188" s="220" t="s">
        <v>1605</v>
      </c>
      <c r="G188" s="221" t="s">
        <v>345</v>
      </c>
      <c r="H188" s="222">
        <v>308</v>
      </c>
      <c r="I188" s="223"/>
      <c r="J188" s="223"/>
      <c r="K188" s="224">
        <f>ROUND(P188*H188,2)</f>
        <v>0</v>
      </c>
      <c r="L188" s="220" t="s">
        <v>22</v>
      </c>
      <c r="M188" s="46"/>
      <c r="N188" s="225" t="s">
        <v>22</v>
      </c>
      <c r="O188" s="226" t="s">
        <v>46</v>
      </c>
      <c r="P188" s="227">
        <f>I188+J188</f>
        <v>0</v>
      </c>
      <c r="Q188" s="227">
        <f>ROUND(I188*H188,2)</f>
        <v>0</v>
      </c>
      <c r="R188" s="227">
        <f>ROUND(J188*H188,2)</f>
        <v>0</v>
      </c>
      <c r="S188" s="86"/>
      <c r="T188" s="228">
        <f>S188*H188</f>
        <v>0</v>
      </c>
      <c r="U188" s="228">
        <v>0</v>
      </c>
      <c r="V188" s="228">
        <f>U188*H188</f>
        <v>0</v>
      </c>
      <c r="W188" s="228">
        <v>0</v>
      </c>
      <c r="X188" s="229">
        <f>W188*H188</f>
        <v>0</v>
      </c>
      <c r="Y188" s="40"/>
      <c r="Z188" s="40"/>
      <c r="AA188" s="40"/>
      <c r="AB188" s="40"/>
      <c r="AC188" s="40"/>
      <c r="AD188" s="40"/>
      <c r="AE188" s="40"/>
      <c r="AR188" s="230" t="s">
        <v>218</v>
      </c>
      <c r="AT188" s="230" t="s">
        <v>213</v>
      </c>
      <c r="AU188" s="230" t="s">
        <v>229</v>
      </c>
      <c r="AY188" s="19" t="s">
        <v>211</v>
      </c>
      <c r="BE188" s="231">
        <f>IF(O188="základní",K188,0)</f>
        <v>0</v>
      </c>
      <c r="BF188" s="231">
        <f>IF(O188="snížená",K188,0)</f>
        <v>0</v>
      </c>
      <c r="BG188" s="231">
        <f>IF(O188="zákl. přenesená",K188,0)</f>
        <v>0</v>
      </c>
      <c r="BH188" s="231">
        <f>IF(O188="sníž. přenesená",K188,0)</f>
        <v>0</v>
      </c>
      <c r="BI188" s="231">
        <f>IF(O188="nulová",K188,0)</f>
        <v>0</v>
      </c>
      <c r="BJ188" s="19" t="s">
        <v>84</v>
      </c>
      <c r="BK188" s="231">
        <f>ROUND(P188*H188,2)</f>
        <v>0</v>
      </c>
      <c r="BL188" s="19" t="s">
        <v>218</v>
      </c>
      <c r="BM188" s="230" t="s">
        <v>4919</v>
      </c>
    </row>
    <row r="189" s="2" customFormat="1">
      <c r="A189" s="40"/>
      <c r="B189" s="41"/>
      <c r="C189" s="42"/>
      <c r="D189" s="232" t="s">
        <v>220</v>
      </c>
      <c r="E189" s="42"/>
      <c r="F189" s="233" t="s">
        <v>1605</v>
      </c>
      <c r="G189" s="42"/>
      <c r="H189" s="42"/>
      <c r="I189" s="234"/>
      <c r="J189" s="234"/>
      <c r="K189" s="42"/>
      <c r="L189" s="42"/>
      <c r="M189" s="46"/>
      <c r="N189" s="235"/>
      <c r="O189" s="236"/>
      <c r="P189" s="86"/>
      <c r="Q189" s="86"/>
      <c r="R189" s="86"/>
      <c r="S189" s="86"/>
      <c r="T189" s="86"/>
      <c r="U189" s="86"/>
      <c r="V189" s="86"/>
      <c r="W189" s="86"/>
      <c r="X189" s="87"/>
      <c r="Y189" s="40"/>
      <c r="Z189" s="40"/>
      <c r="AA189" s="40"/>
      <c r="AB189" s="40"/>
      <c r="AC189" s="40"/>
      <c r="AD189" s="40"/>
      <c r="AE189" s="40"/>
      <c r="AT189" s="19" t="s">
        <v>220</v>
      </c>
      <c r="AU189" s="19" t="s">
        <v>229</v>
      </c>
    </row>
    <row r="190" s="2" customFormat="1" ht="16.5" customHeight="1">
      <c r="A190" s="40"/>
      <c r="B190" s="41"/>
      <c r="C190" s="218" t="s">
        <v>467</v>
      </c>
      <c r="D190" s="218" t="s">
        <v>213</v>
      </c>
      <c r="E190" s="219" t="s">
        <v>1619</v>
      </c>
      <c r="F190" s="220" t="s">
        <v>1608</v>
      </c>
      <c r="G190" s="221" t="s">
        <v>345</v>
      </c>
      <c r="H190" s="222">
        <v>158</v>
      </c>
      <c r="I190" s="223"/>
      <c r="J190" s="223"/>
      <c r="K190" s="224">
        <f>ROUND(P190*H190,2)</f>
        <v>0</v>
      </c>
      <c r="L190" s="220" t="s">
        <v>22</v>
      </c>
      <c r="M190" s="46"/>
      <c r="N190" s="225" t="s">
        <v>22</v>
      </c>
      <c r="O190" s="226" t="s">
        <v>46</v>
      </c>
      <c r="P190" s="227">
        <f>I190+J190</f>
        <v>0</v>
      </c>
      <c r="Q190" s="227">
        <f>ROUND(I190*H190,2)</f>
        <v>0</v>
      </c>
      <c r="R190" s="227">
        <f>ROUND(J190*H190,2)</f>
        <v>0</v>
      </c>
      <c r="S190" s="86"/>
      <c r="T190" s="228">
        <f>S190*H190</f>
        <v>0</v>
      </c>
      <c r="U190" s="228">
        <v>0</v>
      </c>
      <c r="V190" s="228">
        <f>U190*H190</f>
        <v>0</v>
      </c>
      <c r="W190" s="228">
        <v>0</v>
      </c>
      <c r="X190" s="229">
        <f>W190*H190</f>
        <v>0</v>
      </c>
      <c r="Y190" s="40"/>
      <c r="Z190" s="40"/>
      <c r="AA190" s="40"/>
      <c r="AB190" s="40"/>
      <c r="AC190" s="40"/>
      <c r="AD190" s="40"/>
      <c r="AE190" s="40"/>
      <c r="AR190" s="230" t="s">
        <v>218</v>
      </c>
      <c r="AT190" s="230" t="s">
        <v>213</v>
      </c>
      <c r="AU190" s="230" t="s">
        <v>229</v>
      </c>
      <c r="AY190" s="19" t="s">
        <v>211</v>
      </c>
      <c r="BE190" s="231">
        <f>IF(O190="základní",K190,0)</f>
        <v>0</v>
      </c>
      <c r="BF190" s="231">
        <f>IF(O190="snížená",K190,0)</f>
        <v>0</v>
      </c>
      <c r="BG190" s="231">
        <f>IF(O190="zákl. přenesená",K190,0)</f>
        <v>0</v>
      </c>
      <c r="BH190" s="231">
        <f>IF(O190="sníž. přenesená",K190,0)</f>
        <v>0</v>
      </c>
      <c r="BI190" s="231">
        <f>IF(O190="nulová",K190,0)</f>
        <v>0</v>
      </c>
      <c r="BJ190" s="19" t="s">
        <v>84</v>
      </c>
      <c r="BK190" s="231">
        <f>ROUND(P190*H190,2)</f>
        <v>0</v>
      </c>
      <c r="BL190" s="19" t="s">
        <v>218</v>
      </c>
      <c r="BM190" s="230" t="s">
        <v>4920</v>
      </c>
    </row>
    <row r="191" s="2" customFormat="1">
      <c r="A191" s="40"/>
      <c r="B191" s="41"/>
      <c r="C191" s="42"/>
      <c r="D191" s="232" t="s">
        <v>220</v>
      </c>
      <c r="E191" s="42"/>
      <c r="F191" s="233" t="s">
        <v>1608</v>
      </c>
      <c r="G191" s="42"/>
      <c r="H191" s="42"/>
      <c r="I191" s="234"/>
      <c r="J191" s="234"/>
      <c r="K191" s="42"/>
      <c r="L191" s="42"/>
      <c r="M191" s="46"/>
      <c r="N191" s="235"/>
      <c r="O191" s="236"/>
      <c r="P191" s="86"/>
      <c r="Q191" s="86"/>
      <c r="R191" s="86"/>
      <c r="S191" s="86"/>
      <c r="T191" s="86"/>
      <c r="U191" s="86"/>
      <c r="V191" s="86"/>
      <c r="W191" s="86"/>
      <c r="X191" s="87"/>
      <c r="Y191" s="40"/>
      <c r="Z191" s="40"/>
      <c r="AA191" s="40"/>
      <c r="AB191" s="40"/>
      <c r="AC191" s="40"/>
      <c r="AD191" s="40"/>
      <c r="AE191" s="40"/>
      <c r="AT191" s="19" t="s">
        <v>220</v>
      </c>
      <c r="AU191" s="19" t="s">
        <v>229</v>
      </c>
    </row>
    <row r="192" s="2" customFormat="1" ht="16.5" customHeight="1">
      <c r="A192" s="40"/>
      <c r="B192" s="41"/>
      <c r="C192" s="218" t="s">
        <v>469</v>
      </c>
      <c r="D192" s="218" t="s">
        <v>213</v>
      </c>
      <c r="E192" s="219" t="s">
        <v>1623</v>
      </c>
      <c r="F192" s="220" t="s">
        <v>2560</v>
      </c>
      <c r="G192" s="221" t="s">
        <v>345</v>
      </c>
      <c r="H192" s="222">
        <v>65</v>
      </c>
      <c r="I192" s="223"/>
      <c r="J192" s="223"/>
      <c r="K192" s="224">
        <f>ROUND(P192*H192,2)</f>
        <v>0</v>
      </c>
      <c r="L192" s="220" t="s">
        <v>22</v>
      </c>
      <c r="M192" s="46"/>
      <c r="N192" s="225" t="s">
        <v>22</v>
      </c>
      <c r="O192" s="226" t="s">
        <v>46</v>
      </c>
      <c r="P192" s="227">
        <f>I192+J192</f>
        <v>0</v>
      </c>
      <c r="Q192" s="227">
        <f>ROUND(I192*H192,2)</f>
        <v>0</v>
      </c>
      <c r="R192" s="227">
        <f>ROUND(J192*H192,2)</f>
        <v>0</v>
      </c>
      <c r="S192" s="86"/>
      <c r="T192" s="228">
        <f>S192*H192</f>
        <v>0</v>
      </c>
      <c r="U192" s="228">
        <v>0</v>
      </c>
      <c r="V192" s="228">
        <f>U192*H192</f>
        <v>0</v>
      </c>
      <c r="W192" s="228">
        <v>0</v>
      </c>
      <c r="X192" s="229">
        <f>W192*H192</f>
        <v>0</v>
      </c>
      <c r="Y192" s="40"/>
      <c r="Z192" s="40"/>
      <c r="AA192" s="40"/>
      <c r="AB192" s="40"/>
      <c r="AC192" s="40"/>
      <c r="AD192" s="40"/>
      <c r="AE192" s="40"/>
      <c r="AR192" s="230" t="s">
        <v>218</v>
      </c>
      <c r="AT192" s="230" t="s">
        <v>213</v>
      </c>
      <c r="AU192" s="230" t="s">
        <v>229</v>
      </c>
      <c r="AY192" s="19" t="s">
        <v>211</v>
      </c>
      <c r="BE192" s="231">
        <f>IF(O192="základní",K192,0)</f>
        <v>0</v>
      </c>
      <c r="BF192" s="231">
        <f>IF(O192="snížená",K192,0)</f>
        <v>0</v>
      </c>
      <c r="BG192" s="231">
        <f>IF(O192="zákl. přenesená",K192,0)</f>
        <v>0</v>
      </c>
      <c r="BH192" s="231">
        <f>IF(O192="sníž. přenesená",K192,0)</f>
        <v>0</v>
      </c>
      <c r="BI192" s="231">
        <f>IF(O192="nulová",K192,0)</f>
        <v>0</v>
      </c>
      <c r="BJ192" s="19" t="s">
        <v>84</v>
      </c>
      <c r="BK192" s="231">
        <f>ROUND(P192*H192,2)</f>
        <v>0</v>
      </c>
      <c r="BL192" s="19" t="s">
        <v>218</v>
      </c>
      <c r="BM192" s="230" t="s">
        <v>4921</v>
      </c>
    </row>
    <row r="193" s="2" customFormat="1">
      <c r="A193" s="40"/>
      <c r="B193" s="41"/>
      <c r="C193" s="42"/>
      <c r="D193" s="232" t="s">
        <v>220</v>
      </c>
      <c r="E193" s="42"/>
      <c r="F193" s="233" t="s">
        <v>2560</v>
      </c>
      <c r="G193" s="42"/>
      <c r="H193" s="42"/>
      <c r="I193" s="234"/>
      <c r="J193" s="234"/>
      <c r="K193" s="42"/>
      <c r="L193" s="42"/>
      <c r="M193" s="46"/>
      <c r="N193" s="235"/>
      <c r="O193" s="236"/>
      <c r="P193" s="86"/>
      <c r="Q193" s="86"/>
      <c r="R193" s="86"/>
      <c r="S193" s="86"/>
      <c r="T193" s="86"/>
      <c r="U193" s="86"/>
      <c r="V193" s="86"/>
      <c r="W193" s="86"/>
      <c r="X193" s="87"/>
      <c r="Y193" s="40"/>
      <c r="Z193" s="40"/>
      <c r="AA193" s="40"/>
      <c r="AB193" s="40"/>
      <c r="AC193" s="40"/>
      <c r="AD193" s="40"/>
      <c r="AE193" s="40"/>
      <c r="AT193" s="19" t="s">
        <v>220</v>
      </c>
      <c r="AU193" s="19" t="s">
        <v>229</v>
      </c>
    </row>
    <row r="194" s="2" customFormat="1" ht="16.5" customHeight="1">
      <c r="A194" s="40"/>
      <c r="B194" s="41"/>
      <c r="C194" s="218" t="s">
        <v>472</v>
      </c>
      <c r="D194" s="218" t="s">
        <v>213</v>
      </c>
      <c r="E194" s="219" t="s">
        <v>1626</v>
      </c>
      <c r="F194" s="220" t="s">
        <v>2573</v>
      </c>
      <c r="G194" s="221" t="s">
        <v>345</v>
      </c>
      <c r="H194" s="222">
        <v>100</v>
      </c>
      <c r="I194" s="223"/>
      <c r="J194" s="223"/>
      <c r="K194" s="224">
        <f>ROUND(P194*H194,2)</f>
        <v>0</v>
      </c>
      <c r="L194" s="220" t="s">
        <v>22</v>
      </c>
      <c r="M194" s="46"/>
      <c r="N194" s="225" t="s">
        <v>22</v>
      </c>
      <c r="O194" s="226" t="s">
        <v>46</v>
      </c>
      <c r="P194" s="227">
        <f>I194+J194</f>
        <v>0</v>
      </c>
      <c r="Q194" s="227">
        <f>ROUND(I194*H194,2)</f>
        <v>0</v>
      </c>
      <c r="R194" s="227">
        <f>ROUND(J194*H194,2)</f>
        <v>0</v>
      </c>
      <c r="S194" s="86"/>
      <c r="T194" s="228">
        <f>S194*H194</f>
        <v>0</v>
      </c>
      <c r="U194" s="228">
        <v>0</v>
      </c>
      <c r="V194" s="228">
        <f>U194*H194</f>
        <v>0</v>
      </c>
      <c r="W194" s="228">
        <v>0</v>
      </c>
      <c r="X194" s="229">
        <f>W194*H194</f>
        <v>0</v>
      </c>
      <c r="Y194" s="40"/>
      <c r="Z194" s="40"/>
      <c r="AA194" s="40"/>
      <c r="AB194" s="40"/>
      <c r="AC194" s="40"/>
      <c r="AD194" s="40"/>
      <c r="AE194" s="40"/>
      <c r="AR194" s="230" t="s">
        <v>218</v>
      </c>
      <c r="AT194" s="230" t="s">
        <v>213</v>
      </c>
      <c r="AU194" s="230" t="s">
        <v>229</v>
      </c>
      <c r="AY194" s="19" t="s">
        <v>211</v>
      </c>
      <c r="BE194" s="231">
        <f>IF(O194="základní",K194,0)</f>
        <v>0</v>
      </c>
      <c r="BF194" s="231">
        <f>IF(O194="snížená",K194,0)</f>
        <v>0</v>
      </c>
      <c r="BG194" s="231">
        <f>IF(O194="zákl. přenesená",K194,0)</f>
        <v>0</v>
      </c>
      <c r="BH194" s="231">
        <f>IF(O194="sníž. přenesená",K194,0)</f>
        <v>0</v>
      </c>
      <c r="BI194" s="231">
        <f>IF(O194="nulová",K194,0)</f>
        <v>0</v>
      </c>
      <c r="BJ194" s="19" t="s">
        <v>84</v>
      </c>
      <c r="BK194" s="231">
        <f>ROUND(P194*H194,2)</f>
        <v>0</v>
      </c>
      <c r="BL194" s="19" t="s">
        <v>218</v>
      </c>
      <c r="BM194" s="230" t="s">
        <v>4922</v>
      </c>
    </row>
    <row r="195" s="2" customFormat="1">
      <c r="A195" s="40"/>
      <c r="B195" s="41"/>
      <c r="C195" s="42"/>
      <c r="D195" s="232" t="s">
        <v>220</v>
      </c>
      <c r="E195" s="42"/>
      <c r="F195" s="233" t="s">
        <v>2573</v>
      </c>
      <c r="G195" s="42"/>
      <c r="H195" s="42"/>
      <c r="I195" s="234"/>
      <c r="J195" s="234"/>
      <c r="K195" s="42"/>
      <c r="L195" s="42"/>
      <c r="M195" s="46"/>
      <c r="N195" s="235"/>
      <c r="O195" s="236"/>
      <c r="P195" s="86"/>
      <c r="Q195" s="86"/>
      <c r="R195" s="86"/>
      <c r="S195" s="86"/>
      <c r="T195" s="86"/>
      <c r="U195" s="86"/>
      <c r="V195" s="86"/>
      <c r="W195" s="86"/>
      <c r="X195" s="87"/>
      <c r="Y195" s="40"/>
      <c r="Z195" s="40"/>
      <c r="AA195" s="40"/>
      <c r="AB195" s="40"/>
      <c r="AC195" s="40"/>
      <c r="AD195" s="40"/>
      <c r="AE195" s="40"/>
      <c r="AT195" s="19" t="s">
        <v>220</v>
      </c>
      <c r="AU195" s="19" t="s">
        <v>229</v>
      </c>
    </row>
    <row r="196" s="2" customFormat="1" ht="16.5" customHeight="1">
      <c r="A196" s="40"/>
      <c r="B196" s="41"/>
      <c r="C196" s="218" t="s">
        <v>477</v>
      </c>
      <c r="D196" s="218" t="s">
        <v>213</v>
      </c>
      <c r="E196" s="219" t="s">
        <v>1629</v>
      </c>
      <c r="F196" s="220" t="s">
        <v>1614</v>
      </c>
      <c r="G196" s="221" t="s">
        <v>688</v>
      </c>
      <c r="H196" s="222">
        <v>56</v>
      </c>
      <c r="I196" s="223"/>
      <c r="J196" s="223"/>
      <c r="K196" s="224">
        <f>ROUND(P196*H196,2)</f>
        <v>0</v>
      </c>
      <c r="L196" s="220" t="s">
        <v>22</v>
      </c>
      <c r="M196" s="46"/>
      <c r="N196" s="225" t="s">
        <v>22</v>
      </c>
      <c r="O196" s="226" t="s">
        <v>46</v>
      </c>
      <c r="P196" s="227">
        <f>I196+J196</f>
        <v>0</v>
      </c>
      <c r="Q196" s="227">
        <f>ROUND(I196*H196,2)</f>
        <v>0</v>
      </c>
      <c r="R196" s="227">
        <f>ROUND(J196*H196,2)</f>
        <v>0</v>
      </c>
      <c r="S196" s="86"/>
      <c r="T196" s="228">
        <f>S196*H196</f>
        <v>0</v>
      </c>
      <c r="U196" s="228">
        <v>0</v>
      </c>
      <c r="V196" s="228">
        <f>U196*H196</f>
        <v>0</v>
      </c>
      <c r="W196" s="228">
        <v>0</v>
      </c>
      <c r="X196" s="229">
        <f>W196*H196</f>
        <v>0</v>
      </c>
      <c r="Y196" s="40"/>
      <c r="Z196" s="40"/>
      <c r="AA196" s="40"/>
      <c r="AB196" s="40"/>
      <c r="AC196" s="40"/>
      <c r="AD196" s="40"/>
      <c r="AE196" s="40"/>
      <c r="AR196" s="230" t="s">
        <v>218</v>
      </c>
      <c r="AT196" s="230" t="s">
        <v>213</v>
      </c>
      <c r="AU196" s="230" t="s">
        <v>229</v>
      </c>
      <c r="AY196" s="19" t="s">
        <v>211</v>
      </c>
      <c r="BE196" s="231">
        <f>IF(O196="základní",K196,0)</f>
        <v>0</v>
      </c>
      <c r="BF196" s="231">
        <f>IF(O196="snížená",K196,0)</f>
        <v>0</v>
      </c>
      <c r="BG196" s="231">
        <f>IF(O196="zákl. přenesená",K196,0)</f>
        <v>0</v>
      </c>
      <c r="BH196" s="231">
        <f>IF(O196="sníž. přenesená",K196,0)</f>
        <v>0</v>
      </c>
      <c r="BI196" s="231">
        <f>IF(O196="nulová",K196,0)</f>
        <v>0</v>
      </c>
      <c r="BJ196" s="19" t="s">
        <v>84</v>
      </c>
      <c r="BK196" s="231">
        <f>ROUND(P196*H196,2)</f>
        <v>0</v>
      </c>
      <c r="BL196" s="19" t="s">
        <v>218</v>
      </c>
      <c r="BM196" s="230" t="s">
        <v>4923</v>
      </c>
    </row>
    <row r="197" s="2" customFormat="1">
      <c r="A197" s="40"/>
      <c r="B197" s="41"/>
      <c r="C197" s="42"/>
      <c r="D197" s="232" t="s">
        <v>220</v>
      </c>
      <c r="E197" s="42"/>
      <c r="F197" s="233" t="s">
        <v>1614</v>
      </c>
      <c r="G197" s="42"/>
      <c r="H197" s="42"/>
      <c r="I197" s="234"/>
      <c r="J197" s="234"/>
      <c r="K197" s="42"/>
      <c r="L197" s="42"/>
      <c r="M197" s="46"/>
      <c r="N197" s="235"/>
      <c r="O197" s="236"/>
      <c r="P197" s="86"/>
      <c r="Q197" s="86"/>
      <c r="R197" s="86"/>
      <c r="S197" s="86"/>
      <c r="T197" s="86"/>
      <c r="U197" s="86"/>
      <c r="V197" s="86"/>
      <c r="W197" s="86"/>
      <c r="X197" s="87"/>
      <c r="Y197" s="40"/>
      <c r="Z197" s="40"/>
      <c r="AA197" s="40"/>
      <c r="AB197" s="40"/>
      <c r="AC197" s="40"/>
      <c r="AD197" s="40"/>
      <c r="AE197" s="40"/>
      <c r="AT197" s="19" t="s">
        <v>220</v>
      </c>
      <c r="AU197" s="19" t="s">
        <v>229</v>
      </c>
    </row>
    <row r="198" s="2" customFormat="1" ht="16.5" customHeight="1">
      <c r="A198" s="40"/>
      <c r="B198" s="41"/>
      <c r="C198" s="218" t="s">
        <v>482</v>
      </c>
      <c r="D198" s="218" t="s">
        <v>213</v>
      </c>
      <c r="E198" s="219" t="s">
        <v>1633</v>
      </c>
      <c r="F198" s="220" t="s">
        <v>1620</v>
      </c>
      <c r="G198" s="221" t="s">
        <v>345</v>
      </c>
      <c r="H198" s="222">
        <v>0.59999999999999998</v>
      </c>
      <c r="I198" s="223"/>
      <c r="J198" s="223"/>
      <c r="K198" s="224">
        <f>ROUND(P198*H198,2)</f>
        <v>0</v>
      </c>
      <c r="L198" s="220" t="s">
        <v>22</v>
      </c>
      <c r="M198" s="46"/>
      <c r="N198" s="225" t="s">
        <v>22</v>
      </c>
      <c r="O198" s="226" t="s">
        <v>46</v>
      </c>
      <c r="P198" s="227">
        <f>I198+J198</f>
        <v>0</v>
      </c>
      <c r="Q198" s="227">
        <f>ROUND(I198*H198,2)</f>
        <v>0</v>
      </c>
      <c r="R198" s="227">
        <f>ROUND(J198*H198,2)</f>
        <v>0</v>
      </c>
      <c r="S198" s="86"/>
      <c r="T198" s="228">
        <f>S198*H198</f>
        <v>0</v>
      </c>
      <c r="U198" s="228">
        <v>0</v>
      </c>
      <c r="V198" s="228">
        <f>U198*H198</f>
        <v>0</v>
      </c>
      <c r="W198" s="228">
        <v>0</v>
      </c>
      <c r="X198" s="229">
        <f>W198*H198</f>
        <v>0</v>
      </c>
      <c r="Y198" s="40"/>
      <c r="Z198" s="40"/>
      <c r="AA198" s="40"/>
      <c r="AB198" s="40"/>
      <c r="AC198" s="40"/>
      <c r="AD198" s="40"/>
      <c r="AE198" s="40"/>
      <c r="AR198" s="230" t="s">
        <v>218</v>
      </c>
      <c r="AT198" s="230" t="s">
        <v>213</v>
      </c>
      <c r="AU198" s="230" t="s">
        <v>229</v>
      </c>
      <c r="AY198" s="19" t="s">
        <v>211</v>
      </c>
      <c r="BE198" s="231">
        <f>IF(O198="základní",K198,0)</f>
        <v>0</v>
      </c>
      <c r="BF198" s="231">
        <f>IF(O198="snížená",K198,0)</f>
        <v>0</v>
      </c>
      <c r="BG198" s="231">
        <f>IF(O198="zákl. přenesená",K198,0)</f>
        <v>0</v>
      </c>
      <c r="BH198" s="231">
        <f>IF(O198="sníž. přenesená",K198,0)</f>
        <v>0</v>
      </c>
      <c r="BI198" s="231">
        <f>IF(O198="nulová",K198,0)</f>
        <v>0</v>
      </c>
      <c r="BJ198" s="19" t="s">
        <v>84</v>
      </c>
      <c r="BK198" s="231">
        <f>ROUND(P198*H198,2)</f>
        <v>0</v>
      </c>
      <c r="BL198" s="19" t="s">
        <v>218</v>
      </c>
      <c r="BM198" s="230" t="s">
        <v>4924</v>
      </c>
    </row>
    <row r="199" s="2" customFormat="1">
      <c r="A199" s="40"/>
      <c r="B199" s="41"/>
      <c r="C199" s="42"/>
      <c r="D199" s="232" t="s">
        <v>220</v>
      </c>
      <c r="E199" s="42"/>
      <c r="F199" s="233" t="s">
        <v>1622</v>
      </c>
      <c r="G199" s="42"/>
      <c r="H199" s="42"/>
      <c r="I199" s="234"/>
      <c r="J199" s="234"/>
      <c r="K199" s="42"/>
      <c r="L199" s="42"/>
      <c r="M199" s="46"/>
      <c r="N199" s="235"/>
      <c r="O199" s="236"/>
      <c r="P199" s="86"/>
      <c r="Q199" s="86"/>
      <c r="R199" s="86"/>
      <c r="S199" s="86"/>
      <c r="T199" s="86"/>
      <c r="U199" s="86"/>
      <c r="V199" s="86"/>
      <c r="W199" s="86"/>
      <c r="X199" s="87"/>
      <c r="Y199" s="40"/>
      <c r="Z199" s="40"/>
      <c r="AA199" s="40"/>
      <c r="AB199" s="40"/>
      <c r="AC199" s="40"/>
      <c r="AD199" s="40"/>
      <c r="AE199" s="40"/>
      <c r="AT199" s="19" t="s">
        <v>220</v>
      </c>
      <c r="AU199" s="19" t="s">
        <v>229</v>
      </c>
    </row>
    <row r="200" s="2" customFormat="1" ht="16.5" customHeight="1">
      <c r="A200" s="40"/>
      <c r="B200" s="41"/>
      <c r="C200" s="218" t="s">
        <v>487</v>
      </c>
      <c r="D200" s="218" t="s">
        <v>213</v>
      </c>
      <c r="E200" s="219" t="s">
        <v>1637</v>
      </c>
      <c r="F200" s="220" t="s">
        <v>4925</v>
      </c>
      <c r="G200" s="221" t="s">
        <v>688</v>
      </c>
      <c r="H200" s="222">
        <v>2</v>
      </c>
      <c r="I200" s="223"/>
      <c r="J200" s="223"/>
      <c r="K200" s="224">
        <f>ROUND(P200*H200,2)</f>
        <v>0</v>
      </c>
      <c r="L200" s="220" t="s">
        <v>22</v>
      </c>
      <c r="M200" s="46"/>
      <c r="N200" s="225" t="s">
        <v>22</v>
      </c>
      <c r="O200" s="226" t="s">
        <v>46</v>
      </c>
      <c r="P200" s="227">
        <f>I200+J200</f>
        <v>0</v>
      </c>
      <c r="Q200" s="227">
        <f>ROUND(I200*H200,2)</f>
        <v>0</v>
      </c>
      <c r="R200" s="227">
        <f>ROUND(J200*H200,2)</f>
        <v>0</v>
      </c>
      <c r="S200" s="86"/>
      <c r="T200" s="228">
        <f>S200*H200</f>
        <v>0</v>
      </c>
      <c r="U200" s="228">
        <v>0</v>
      </c>
      <c r="V200" s="228">
        <f>U200*H200</f>
        <v>0</v>
      </c>
      <c r="W200" s="228">
        <v>0</v>
      </c>
      <c r="X200" s="229">
        <f>W200*H200</f>
        <v>0</v>
      </c>
      <c r="Y200" s="40"/>
      <c r="Z200" s="40"/>
      <c r="AA200" s="40"/>
      <c r="AB200" s="40"/>
      <c r="AC200" s="40"/>
      <c r="AD200" s="40"/>
      <c r="AE200" s="40"/>
      <c r="AR200" s="230" t="s">
        <v>218</v>
      </c>
      <c r="AT200" s="230" t="s">
        <v>213</v>
      </c>
      <c r="AU200" s="230" t="s">
        <v>229</v>
      </c>
      <c r="AY200" s="19" t="s">
        <v>211</v>
      </c>
      <c r="BE200" s="231">
        <f>IF(O200="základní",K200,0)</f>
        <v>0</v>
      </c>
      <c r="BF200" s="231">
        <f>IF(O200="snížená",K200,0)</f>
        <v>0</v>
      </c>
      <c r="BG200" s="231">
        <f>IF(O200="zákl. přenesená",K200,0)</f>
        <v>0</v>
      </c>
      <c r="BH200" s="231">
        <f>IF(O200="sníž. přenesená",K200,0)</f>
        <v>0</v>
      </c>
      <c r="BI200" s="231">
        <f>IF(O200="nulová",K200,0)</f>
        <v>0</v>
      </c>
      <c r="BJ200" s="19" t="s">
        <v>84</v>
      </c>
      <c r="BK200" s="231">
        <f>ROUND(P200*H200,2)</f>
        <v>0</v>
      </c>
      <c r="BL200" s="19" t="s">
        <v>218</v>
      </c>
      <c r="BM200" s="230" t="s">
        <v>4926</v>
      </c>
    </row>
    <row r="201" s="2" customFormat="1">
      <c r="A201" s="40"/>
      <c r="B201" s="41"/>
      <c r="C201" s="42"/>
      <c r="D201" s="232" t="s">
        <v>220</v>
      </c>
      <c r="E201" s="42"/>
      <c r="F201" s="233" t="s">
        <v>4925</v>
      </c>
      <c r="G201" s="42"/>
      <c r="H201" s="42"/>
      <c r="I201" s="234"/>
      <c r="J201" s="234"/>
      <c r="K201" s="42"/>
      <c r="L201" s="42"/>
      <c r="M201" s="46"/>
      <c r="N201" s="235"/>
      <c r="O201" s="236"/>
      <c r="P201" s="86"/>
      <c r="Q201" s="86"/>
      <c r="R201" s="86"/>
      <c r="S201" s="86"/>
      <c r="T201" s="86"/>
      <c r="U201" s="86"/>
      <c r="V201" s="86"/>
      <c r="W201" s="86"/>
      <c r="X201" s="87"/>
      <c r="Y201" s="40"/>
      <c r="Z201" s="40"/>
      <c r="AA201" s="40"/>
      <c r="AB201" s="40"/>
      <c r="AC201" s="40"/>
      <c r="AD201" s="40"/>
      <c r="AE201" s="40"/>
      <c r="AT201" s="19" t="s">
        <v>220</v>
      </c>
      <c r="AU201" s="19" t="s">
        <v>229</v>
      </c>
    </row>
    <row r="202" s="2" customFormat="1" ht="16.5" customHeight="1">
      <c r="A202" s="40"/>
      <c r="B202" s="41"/>
      <c r="C202" s="218" t="s">
        <v>490</v>
      </c>
      <c r="D202" s="218" t="s">
        <v>213</v>
      </c>
      <c r="E202" s="219" t="s">
        <v>1640</v>
      </c>
      <c r="F202" s="220" t="s">
        <v>4927</v>
      </c>
      <c r="G202" s="221" t="s">
        <v>629</v>
      </c>
      <c r="H202" s="222">
        <v>6</v>
      </c>
      <c r="I202" s="223"/>
      <c r="J202" s="223"/>
      <c r="K202" s="224">
        <f>ROUND(P202*H202,2)</f>
        <v>0</v>
      </c>
      <c r="L202" s="220" t="s">
        <v>22</v>
      </c>
      <c r="M202" s="46"/>
      <c r="N202" s="225" t="s">
        <v>22</v>
      </c>
      <c r="O202" s="226" t="s">
        <v>46</v>
      </c>
      <c r="P202" s="227">
        <f>I202+J202</f>
        <v>0</v>
      </c>
      <c r="Q202" s="227">
        <f>ROUND(I202*H202,2)</f>
        <v>0</v>
      </c>
      <c r="R202" s="227">
        <f>ROUND(J202*H202,2)</f>
        <v>0</v>
      </c>
      <c r="S202" s="86"/>
      <c r="T202" s="228">
        <f>S202*H202</f>
        <v>0</v>
      </c>
      <c r="U202" s="228">
        <v>0</v>
      </c>
      <c r="V202" s="228">
        <f>U202*H202</f>
        <v>0</v>
      </c>
      <c r="W202" s="228">
        <v>0</v>
      </c>
      <c r="X202" s="229">
        <f>W202*H202</f>
        <v>0</v>
      </c>
      <c r="Y202" s="40"/>
      <c r="Z202" s="40"/>
      <c r="AA202" s="40"/>
      <c r="AB202" s="40"/>
      <c r="AC202" s="40"/>
      <c r="AD202" s="40"/>
      <c r="AE202" s="40"/>
      <c r="AR202" s="230" t="s">
        <v>218</v>
      </c>
      <c r="AT202" s="230" t="s">
        <v>213</v>
      </c>
      <c r="AU202" s="230" t="s">
        <v>229</v>
      </c>
      <c r="AY202" s="19" t="s">
        <v>211</v>
      </c>
      <c r="BE202" s="231">
        <f>IF(O202="základní",K202,0)</f>
        <v>0</v>
      </c>
      <c r="BF202" s="231">
        <f>IF(O202="snížená",K202,0)</f>
        <v>0</v>
      </c>
      <c r="BG202" s="231">
        <f>IF(O202="zákl. přenesená",K202,0)</f>
        <v>0</v>
      </c>
      <c r="BH202" s="231">
        <f>IF(O202="sníž. přenesená",K202,0)</f>
        <v>0</v>
      </c>
      <c r="BI202" s="231">
        <f>IF(O202="nulová",K202,0)</f>
        <v>0</v>
      </c>
      <c r="BJ202" s="19" t="s">
        <v>84</v>
      </c>
      <c r="BK202" s="231">
        <f>ROUND(P202*H202,2)</f>
        <v>0</v>
      </c>
      <c r="BL202" s="19" t="s">
        <v>218</v>
      </c>
      <c r="BM202" s="230" t="s">
        <v>4928</v>
      </c>
    </row>
    <row r="203" s="2" customFormat="1">
      <c r="A203" s="40"/>
      <c r="B203" s="41"/>
      <c r="C203" s="42"/>
      <c r="D203" s="232" t="s">
        <v>220</v>
      </c>
      <c r="E203" s="42"/>
      <c r="F203" s="233" t="s">
        <v>4927</v>
      </c>
      <c r="G203" s="42"/>
      <c r="H203" s="42"/>
      <c r="I203" s="234"/>
      <c r="J203" s="234"/>
      <c r="K203" s="42"/>
      <c r="L203" s="42"/>
      <c r="M203" s="46"/>
      <c r="N203" s="235"/>
      <c r="O203" s="236"/>
      <c r="P203" s="86"/>
      <c r="Q203" s="86"/>
      <c r="R203" s="86"/>
      <c r="S203" s="86"/>
      <c r="T203" s="86"/>
      <c r="U203" s="86"/>
      <c r="V203" s="86"/>
      <c r="W203" s="86"/>
      <c r="X203" s="87"/>
      <c r="Y203" s="40"/>
      <c r="Z203" s="40"/>
      <c r="AA203" s="40"/>
      <c r="AB203" s="40"/>
      <c r="AC203" s="40"/>
      <c r="AD203" s="40"/>
      <c r="AE203" s="40"/>
      <c r="AT203" s="19" t="s">
        <v>220</v>
      </c>
      <c r="AU203" s="19" t="s">
        <v>229</v>
      </c>
    </row>
    <row r="204" s="2" customFormat="1" ht="16.5" customHeight="1">
      <c r="A204" s="40"/>
      <c r="B204" s="41"/>
      <c r="C204" s="218" t="s">
        <v>494</v>
      </c>
      <c r="D204" s="218" t="s">
        <v>213</v>
      </c>
      <c r="E204" s="219" t="s">
        <v>1643</v>
      </c>
      <c r="F204" s="220" t="s">
        <v>4929</v>
      </c>
      <c r="G204" s="221" t="s">
        <v>629</v>
      </c>
      <c r="H204" s="222">
        <v>6</v>
      </c>
      <c r="I204" s="223"/>
      <c r="J204" s="223"/>
      <c r="K204" s="224">
        <f>ROUND(P204*H204,2)</f>
        <v>0</v>
      </c>
      <c r="L204" s="220" t="s">
        <v>22</v>
      </c>
      <c r="M204" s="46"/>
      <c r="N204" s="225" t="s">
        <v>22</v>
      </c>
      <c r="O204" s="226" t="s">
        <v>46</v>
      </c>
      <c r="P204" s="227">
        <f>I204+J204</f>
        <v>0</v>
      </c>
      <c r="Q204" s="227">
        <f>ROUND(I204*H204,2)</f>
        <v>0</v>
      </c>
      <c r="R204" s="227">
        <f>ROUND(J204*H204,2)</f>
        <v>0</v>
      </c>
      <c r="S204" s="86"/>
      <c r="T204" s="228">
        <f>S204*H204</f>
        <v>0</v>
      </c>
      <c r="U204" s="228">
        <v>0</v>
      </c>
      <c r="V204" s="228">
        <f>U204*H204</f>
        <v>0</v>
      </c>
      <c r="W204" s="228">
        <v>0</v>
      </c>
      <c r="X204" s="229">
        <f>W204*H204</f>
        <v>0</v>
      </c>
      <c r="Y204" s="40"/>
      <c r="Z204" s="40"/>
      <c r="AA204" s="40"/>
      <c r="AB204" s="40"/>
      <c r="AC204" s="40"/>
      <c r="AD204" s="40"/>
      <c r="AE204" s="40"/>
      <c r="AR204" s="230" t="s">
        <v>218</v>
      </c>
      <c r="AT204" s="230" t="s">
        <v>213</v>
      </c>
      <c r="AU204" s="230" t="s">
        <v>229</v>
      </c>
      <c r="AY204" s="19" t="s">
        <v>211</v>
      </c>
      <c r="BE204" s="231">
        <f>IF(O204="základní",K204,0)</f>
        <v>0</v>
      </c>
      <c r="BF204" s="231">
        <f>IF(O204="snížená",K204,0)</f>
        <v>0</v>
      </c>
      <c r="BG204" s="231">
        <f>IF(O204="zákl. přenesená",K204,0)</f>
        <v>0</v>
      </c>
      <c r="BH204" s="231">
        <f>IF(O204="sníž. přenesená",K204,0)</f>
        <v>0</v>
      </c>
      <c r="BI204" s="231">
        <f>IF(O204="nulová",K204,0)</f>
        <v>0</v>
      </c>
      <c r="BJ204" s="19" t="s">
        <v>84</v>
      </c>
      <c r="BK204" s="231">
        <f>ROUND(P204*H204,2)</f>
        <v>0</v>
      </c>
      <c r="BL204" s="19" t="s">
        <v>218</v>
      </c>
      <c r="BM204" s="230" t="s">
        <v>4930</v>
      </c>
    </row>
    <row r="205" s="2" customFormat="1">
      <c r="A205" s="40"/>
      <c r="B205" s="41"/>
      <c r="C205" s="42"/>
      <c r="D205" s="232" t="s">
        <v>220</v>
      </c>
      <c r="E205" s="42"/>
      <c r="F205" s="233" t="s">
        <v>4929</v>
      </c>
      <c r="G205" s="42"/>
      <c r="H205" s="42"/>
      <c r="I205" s="234"/>
      <c r="J205" s="234"/>
      <c r="K205" s="42"/>
      <c r="L205" s="42"/>
      <c r="M205" s="46"/>
      <c r="N205" s="235"/>
      <c r="O205" s="236"/>
      <c r="P205" s="86"/>
      <c r="Q205" s="86"/>
      <c r="R205" s="86"/>
      <c r="S205" s="86"/>
      <c r="T205" s="86"/>
      <c r="U205" s="86"/>
      <c r="V205" s="86"/>
      <c r="W205" s="86"/>
      <c r="X205" s="87"/>
      <c r="Y205" s="40"/>
      <c r="Z205" s="40"/>
      <c r="AA205" s="40"/>
      <c r="AB205" s="40"/>
      <c r="AC205" s="40"/>
      <c r="AD205" s="40"/>
      <c r="AE205" s="40"/>
      <c r="AT205" s="19" t="s">
        <v>220</v>
      </c>
      <c r="AU205" s="19" t="s">
        <v>229</v>
      </c>
    </row>
    <row r="206" s="2" customFormat="1" ht="16.5" customHeight="1">
      <c r="A206" s="40"/>
      <c r="B206" s="41"/>
      <c r="C206" s="218" t="s">
        <v>500</v>
      </c>
      <c r="D206" s="218" t="s">
        <v>213</v>
      </c>
      <c r="E206" s="219" t="s">
        <v>1646</v>
      </c>
      <c r="F206" s="220" t="s">
        <v>1644</v>
      </c>
      <c r="G206" s="221" t="s">
        <v>688</v>
      </c>
      <c r="H206" s="222">
        <v>0.20000000000000001</v>
      </c>
      <c r="I206" s="223"/>
      <c r="J206" s="223"/>
      <c r="K206" s="224">
        <f>ROUND(P206*H206,2)</f>
        <v>0</v>
      </c>
      <c r="L206" s="220" t="s">
        <v>22</v>
      </c>
      <c r="M206" s="46"/>
      <c r="N206" s="225" t="s">
        <v>22</v>
      </c>
      <c r="O206" s="226" t="s">
        <v>46</v>
      </c>
      <c r="P206" s="227">
        <f>I206+J206</f>
        <v>0</v>
      </c>
      <c r="Q206" s="227">
        <f>ROUND(I206*H206,2)</f>
        <v>0</v>
      </c>
      <c r="R206" s="227">
        <f>ROUND(J206*H206,2)</f>
        <v>0</v>
      </c>
      <c r="S206" s="86"/>
      <c r="T206" s="228">
        <f>S206*H206</f>
        <v>0</v>
      </c>
      <c r="U206" s="228">
        <v>0</v>
      </c>
      <c r="V206" s="228">
        <f>U206*H206</f>
        <v>0</v>
      </c>
      <c r="W206" s="228">
        <v>0</v>
      </c>
      <c r="X206" s="229">
        <f>W206*H206</f>
        <v>0</v>
      </c>
      <c r="Y206" s="40"/>
      <c r="Z206" s="40"/>
      <c r="AA206" s="40"/>
      <c r="AB206" s="40"/>
      <c r="AC206" s="40"/>
      <c r="AD206" s="40"/>
      <c r="AE206" s="40"/>
      <c r="AR206" s="230" t="s">
        <v>218</v>
      </c>
      <c r="AT206" s="230" t="s">
        <v>213</v>
      </c>
      <c r="AU206" s="230" t="s">
        <v>229</v>
      </c>
      <c r="AY206" s="19" t="s">
        <v>211</v>
      </c>
      <c r="BE206" s="231">
        <f>IF(O206="základní",K206,0)</f>
        <v>0</v>
      </c>
      <c r="BF206" s="231">
        <f>IF(O206="snížená",K206,0)</f>
        <v>0</v>
      </c>
      <c r="BG206" s="231">
        <f>IF(O206="zákl. přenesená",K206,0)</f>
        <v>0</v>
      </c>
      <c r="BH206" s="231">
        <f>IF(O206="sníž. přenesená",K206,0)</f>
        <v>0</v>
      </c>
      <c r="BI206" s="231">
        <f>IF(O206="nulová",K206,0)</f>
        <v>0</v>
      </c>
      <c r="BJ206" s="19" t="s">
        <v>84</v>
      </c>
      <c r="BK206" s="231">
        <f>ROUND(P206*H206,2)</f>
        <v>0</v>
      </c>
      <c r="BL206" s="19" t="s">
        <v>218</v>
      </c>
      <c r="BM206" s="230" t="s">
        <v>4931</v>
      </c>
    </row>
    <row r="207" s="2" customFormat="1">
      <c r="A207" s="40"/>
      <c r="B207" s="41"/>
      <c r="C207" s="42"/>
      <c r="D207" s="232" t="s">
        <v>220</v>
      </c>
      <c r="E207" s="42"/>
      <c r="F207" s="233" t="s">
        <v>1644</v>
      </c>
      <c r="G207" s="42"/>
      <c r="H207" s="42"/>
      <c r="I207" s="234"/>
      <c r="J207" s="234"/>
      <c r="K207" s="42"/>
      <c r="L207" s="42"/>
      <c r="M207" s="46"/>
      <c r="N207" s="235"/>
      <c r="O207" s="236"/>
      <c r="P207" s="86"/>
      <c r="Q207" s="86"/>
      <c r="R207" s="86"/>
      <c r="S207" s="86"/>
      <c r="T207" s="86"/>
      <c r="U207" s="86"/>
      <c r="V207" s="86"/>
      <c r="W207" s="86"/>
      <c r="X207" s="87"/>
      <c r="Y207" s="40"/>
      <c r="Z207" s="40"/>
      <c r="AA207" s="40"/>
      <c r="AB207" s="40"/>
      <c r="AC207" s="40"/>
      <c r="AD207" s="40"/>
      <c r="AE207" s="40"/>
      <c r="AT207" s="19" t="s">
        <v>220</v>
      </c>
      <c r="AU207" s="19" t="s">
        <v>229</v>
      </c>
    </row>
    <row r="208" s="2" customFormat="1" ht="16.5" customHeight="1">
      <c r="A208" s="40"/>
      <c r="B208" s="41"/>
      <c r="C208" s="218" t="s">
        <v>507</v>
      </c>
      <c r="D208" s="218" t="s">
        <v>213</v>
      </c>
      <c r="E208" s="219" t="s">
        <v>1649</v>
      </c>
      <c r="F208" s="220" t="s">
        <v>1650</v>
      </c>
      <c r="G208" s="221" t="s">
        <v>688</v>
      </c>
      <c r="H208" s="222">
        <v>10</v>
      </c>
      <c r="I208" s="223"/>
      <c r="J208" s="223"/>
      <c r="K208" s="224">
        <f>ROUND(P208*H208,2)</f>
        <v>0</v>
      </c>
      <c r="L208" s="220" t="s">
        <v>22</v>
      </c>
      <c r="M208" s="46"/>
      <c r="N208" s="225" t="s">
        <v>22</v>
      </c>
      <c r="O208" s="226" t="s">
        <v>46</v>
      </c>
      <c r="P208" s="227">
        <f>I208+J208</f>
        <v>0</v>
      </c>
      <c r="Q208" s="227">
        <f>ROUND(I208*H208,2)</f>
        <v>0</v>
      </c>
      <c r="R208" s="227">
        <f>ROUND(J208*H208,2)</f>
        <v>0</v>
      </c>
      <c r="S208" s="86"/>
      <c r="T208" s="228">
        <f>S208*H208</f>
        <v>0</v>
      </c>
      <c r="U208" s="228">
        <v>0</v>
      </c>
      <c r="V208" s="228">
        <f>U208*H208</f>
        <v>0</v>
      </c>
      <c r="W208" s="228">
        <v>0</v>
      </c>
      <c r="X208" s="229">
        <f>W208*H208</f>
        <v>0</v>
      </c>
      <c r="Y208" s="40"/>
      <c r="Z208" s="40"/>
      <c r="AA208" s="40"/>
      <c r="AB208" s="40"/>
      <c r="AC208" s="40"/>
      <c r="AD208" s="40"/>
      <c r="AE208" s="40"/>
      <c r="AR208" s="230" t="s">
        <v>218</v>
      </c>
      <c r="AT208" s="230" t="s">
        <v>213</v>
      </c>
      <c r="AU208" s="230" t="s">
        <v>229</v>
      </c>
      <c r="AY208" s="19" t="s">
        <v>211</v>
      </c>
      <c r="BE208" s="231">
        <f>IF(O208="základní",K208,0)</f>
        <v>0</v>
      </c>
      <c r="BF208" s="231">
        <f>IF(O208="snížená",K208,0)</f>
        <v>0</v>
      </c>
      <c r="BG208" s="231">
        <f>IF(O208="zákl. přenesená",K208,0)</f>
        <v>0</v>
      </c>
      <c r="BH208" s="231">
        <f>IF(O208="sníž. přenesená",K208,0)</f>
        <v>0</v>
      </c>
      <c r="BI208" s="231">
        <f>IF(O208="nulová",K208,0)</f>
        <v>0</v>
      </c>
      <c r="BJ208" s="19" t="s">
        <v>84</v>
      </c>
      <c r="BK208" s="231">
        <f>ROUND(P208*H208,2)</f>
        <v>0</v>
      </c>
      <c r="BL208" s="19" t="s">
        <v>218</v>
      </c>
      <c r="BM208" s="230" t="s">
        <v>4932</v>
      </c>
    </row>
    <row r="209" s="2" customFormat="1">
      <c r="A209" s="40"/>
      <c r="B209" s="41"/>
      <c r="C209" s="42"/>
      <c r="D209" s="232" t="s">
        <v>220</v>
      </c>
      <c r="E209" s="42"/>
      <c r="F209" s="233" t="s">
        <v>1650</v>
      </c>
      <c r="G209" s="42"/>
      <c r="H209" s="42"/>
      <c r="I209" s="234"/>
      <c r="J209" s="234"/>
      <c r="K209" s="42"/>
      <c r="L209" s="42"/>
      <c r="M209" s="46"/>
      <c r="N209" s="235"/>
      <c r="O209" s="236"/>
      <c r="P209" s="86"/>
      <c r="Q209" s="86"/>
      <c r="R209" s="86"/>
      <c r="S209" s="86"/>
      <c r="T209" s="86"/>
      <c r="U209" s="86"/>
      <c r="V209" s="86"/>
      <c r="W209" s="86"/>
      <c r="X209" s="87"/>
      <c r="Y209" s="40"/>
      <c r="Z209" s="40"/>
      <c r="AA209" s="40"/>
      <c r="AB209" s="40"/>
      <c r="AC209" s="40"/>
      <c r="AD209" s="40"/>
      <c r="AE209" s="40"/>
      <c r="AT209" s="19" t="s">
        <v>220</v>
      </c>
      <c r="AU209" s="19" t="s">
        <v>229</v>
      </c>
    </row>
    <row r="210" s="2" customFormat="1" ht="16.5" customHeight="1">
      <c r="A210" s="40"/>
      <c r="B210" s="41"/>
      <c r="C210" s="218" t="s">
        <v>515</v>
      </c>
      <c r="D210" s="218" t="s">
        <v>213</v>
      </c>
      <c r="E210" s="219" t="s">
        <v>1652</v>
      </c>
      <c r="F210" s="220" t="s">
        <v>1653</v>
      </c>
      <c r="G210" s="221" t="s">
        <v>345</v>
      </c>
      <c r="H210" s="222">
        <v>175</v>
      </c>
      <c r="I210" s="223"/>
      <c r="J210" s="223"/>
      <c r="K210" s="224">
        <f>ROUND(P210*H210,2)</f>
        <v>0</v>
      </c>
      <c r="L210" s="220" t="s">
        <v>22</v>
      </c>
      <c r="M210" s="46"/>
      <c r="N210" s="225" t="s">
        <v>22</v>
      </c>
      <c r="O210" s="226" t="s">
        <v>46</v>
      </c>
      <c r="P210" s="227">
        <f>I210+J210</f>
        <v>0</v>
      </c>
      <c r="Q210" s="227">
        <f>ROUND(I210*H210,2)</f>
        <v>0</v>
      </c>
      <c r="R210" s="227">
        <f>ROUND(J210*H210,2)</f>
        <v>0</v>
      </c>
      <c r="S210" s="86"/>
      <c r="T210" s="228">
        <f>S210*H210</f>
        <v>0</v>
      </c>
      <c r="U210" s="228">
        <v>0</v>
      </c>
      <c r="V210" s="228">
        <f>U210*H210</f>
        <v>0</v>
      </c>
      <c r="W210" s="228">
        <v>0</v>
      </c>
      <c r="X210" s="229">
        <f>W210*H210</f>
        <v>0</v>
      </c>
      <c r="Y210" s="40"/>
      <c r="Z210" s="40"/>
      <c r="AA210" s="40"/>
      <c r="AB210" s="40"/>
      <c r="AC210" s="40"/>
      <c r="AD210" s="40"/>
      <c r="AE210" s="40"/>
      <c r="AR210" s="230" t="s">
        <v>218</v>
      </c>
      <c r="AT210" s="230" t="s">
        <v>213</v>
      </c>
      <c r="AU210" s="230" t="s">
        <v>229</v>
      </c>
      <c r="AY210" s="19" t="s">
        <v>211</v>
      </c>
      <c r="BE210" s="231">
        <f>IF(O210="základní",K210,0)</f>
        <v>0</v>
      </c>
      <c r="BF210" s="231">
        <f>IF(O210="snížená",K210,0)</f>
        <v>0</v>
      </c>
      <c r="BG210" s="231">
        <f>IF(O210="zákl. přenesená",K210,0)</f>
        <v>0</v>
      </c>
      <c r="BH210" s="231">
        <f>IF(O210="sníž. přenesená",K210,0)</f>
        <v>0</v>
      </c>
      <c r="BI210" s="231">
        <f>IF(O210="nulová",K210,0)</f>
        <v>0</v>
      </c>
      <c r="BJ210" s="19" t="s">
        <v>84</v>
      </c>
      <c r="BK210" s="231">
        <f>ROUND(P210*H210,2)</f>
        <v>0</v>
      </c>
      <c r="BL210" s="19" t="s">
        <v>218</v>
      </c>
      <c r="BM210" s="230" t="s">
        <v>4933</v>
      </c>
    </row>
    <row r="211" s="2" customFormat="1">
      <c r="A211" s="40"/>
      <c r="B211" s="41"/>
      <c r="C211" s="42"/>
      <c r="D211" s="232" t="s">
        <v>220</v>
      </c>
      <c r="E211" s="42"/>
      <c r="F211" s="233" t="s">
        <v>1653</v>
      </c>
      <c r="G211" s="42"/>
      <c r="H211" s="42"/>
      <c r="I211" s="234"/>
      <c r="J211" s="234"/>
      <c r="K211" s="42"/>
      <c r="L211" s="42"/>
      <c r="M211" s="46"/>
      <c r="N211" s="235"/>
      <c r="O211" s="236"/>
      <c r="P211" s="86"/>
      <c r="Q211" s="86"/>
      <c r="R211" s="86"/>
      <c r="S211" s="86"/>
      <c r="T211" s="86"/>
      <c r="U211" s="86"/>
      <c r="V211" s="86"/>
      <c r="W211" s="86"/>
      <c r="X211" s="87"/>
      <c r="Y211" s="40"/>
      <c r="Z211" s="40"/>
      <c r="AA211" s="40"/>
      <c r="AB211" s="40"/>
      <c r="AC211" s="40"/>
      <c r="AD211" s="40"/>
      <c r="AE211" s="40"/>
      <c r="AT211" s="19" t="s">
        <v>220</v>
      </c>
      <c r="AU211" s="19" t="s">
        <v>229</v>
      </c>
    </row>
    <row r="212" s="2" customFormat="1" ht="16.5" customHeight="1">
      <c r="A212" s="40"/>
      <c r="B212" s="41"/>
      <c r="C212" s="218" t="s">
        <v>521</v>
      </c>
      <c r="D212" s="218" t="s">
        <v>213</v>
      </c>
      <c r="E212" s="219" t="s">
        <v>1655</v>
      </c>
      <c r="F212" s="220" t="s">
        <v>1656</v>
      </c>
      <c r="G212" s="221" t="s">
        <v>629</v>
      </c>
      <c r="H212" s="222">
        <v>32</v>
      </c>
      <c r="I212" s="223"/>
      <c r="J212" s="223"/>
      <c r="K212" s="224">
        <f>ROUND(P212*H212,2)</f>
        <v>0</v>
      </c>
      <c r="L212" s="220" t="s">
        <v>22</v>
      </c>
      <c r="M212" s="46"/>
      <c r="N212" s="225" t="s">
        <v>22</v>
      </c>
      <c r="O212" s="226" t="s">
        <v>46</v>
      </c>
      <c r="P212" s="227">
        <f>I212+J212</f>
        <v>0</v>
      </c>
      <c r="Q212" s="227">
        <f>ROUND(I212*H212,2)</f>
        <v>0</v>
      </c>
      <c r="R212" s="227">
        <f>ROUND(J212*H212,2)</f>
        <v>0</v>
      </c>
      <c r="S212" s="86"/>
      <c r="T212" s="228">
        <f>S212*H212</f>
        <v>0</v>
      </c>
      <c r="U212" s="228">
        <v>0</v>
      </c>
      <c r="V212" s="228">
        <f>U212*H212</f>
        <v>0</v>
      </c>
      <c r="W212" s="228">
        <v>0</v>
      </c>
      <c r="X212" s="229">
        <f>W212*H212</f>
        <v>0</v>
      </c>
      <c r="Y212" s="40"/>
      <c r="Z212" s="40"/>
      <c r="AA212" s="40"/>
      <c r="AB212" s="40"/>
      <c r="AC212" s="40"/>
      <c r="AD212" s="40"/>
      <c r="AE212" s="40"/>
      <c r="AR212" s="230" t="s">
        <v>218</v>
      </c>
      <c r="AT212" s="230" t="s">
        <v>213</v>
      </c>
      <c r="AU212" s="230" t="s">
        <v>229</v>
      </c>
      <c r="AY212" s="19" t="s">
        <v>211</v>
      </c>
      <c r="BE212" s="231">
        <f>IF(O212="základní",K212,0)</f>
        <v>0</v>
      </c>
      <c r="BF212" s="231">
        <f>IF(O212="snížená",K212,0)</f>
        <v>0</v>
      </c>
      <c r="BG212" s="231">
        <f>IF(O212="zákl. přenesená",K212,0)</f>
        <v>0</v>
      </c>
      <c r="BH212" s="231">
        <f>IF(O212="sníž. přenesená",K212,0)</f>
        <v>0</v>
      </c>
      <c r="BI212" s="231">
        <f>IF(O212="nulová",K212,0)</f>
        <v>0</v>
      </c>
      <c r="BJ212" s="19" t="s">
        <v>84</v>
      </c>
      <c r="BK212" s="231">
        <f>ROUND(P212*H212,2)</f>
        <v>0</v>
      </c>
      <c r="BL212" s="19" t="s">
        <v>218</v>
      </c>
      <c r="BM212" s="230" t="s">
        <v>4934</v>
      </c>
    </row>
    <row r="213" s="2" customFormat="1">
      <c r="A213" s="40"/>
      <c r="B213" s="41"/>
      <c r="C213" s="42"/>
      <c r="D213" s="232" t="s">
        <v>220</v>
      </c>
      <c r="E213" s="42"/>
      <c r="F213" s="233" t="s">
        <v>1656</v>
      </c>
      <c r="G213" s="42"/>
      <c r="H213" s="42"/>
      <c r="I213" s="234"/>
      <c r="J213" s="234"/>
      <c r="K213" s="42"/>
      <c r="L213" s="42"/>
      <c r="M213" s="46"/>
      <c r="N213" s="235"/>
      <c r="O213" s="236"/>
      <c r="P213" s="86"/>
      <c r="Q213" s="86"/>
      <c r="R213" s="86"/>
      <c r="S213" s="86"/>
      <c r="T213" s="86"/>
      <c r="U213" s="86"/>
      <c r="V213" s="86"/>
      <c r="W213" s="86"/>
      <c r="X213" s="87"/>
      <c r="Y213" s="40"/>
      <c r="Z213" s="40"/>
      <c r="AA213" s="40"/>
      <c r="AB213" s="40"/>
      <c r="AC213" s="40"/>
      <c r="AD213" s="40"/>
      <c r="AE213" s="40"/>
      <c r="AT213" s="19" t="s">
        <v>220</v>
      </c>
      <c r="AU213" s="19" t="s">
        <v>229</v>
      </c>
    </row>
    <row r="214" s="12" customFormat="1" ht="20.88" customHeight="1">
      <c r="A214" s="12"/>
      <c r="B214" s="201"/>
      <c r="C214" s="202"/>
      <c r="D214" s="203" t="s">
        <v>76</v>
      </c>
      <c r="E214" s="216" t="s">
        <v>1658</v>
      </c>
      <c r="F214" s="216" t="s">
        <v>2613</v>
      </c>
      <c r="G214" s="202"/>
      <c r="H214" s="202"/>
      <c r="I214" s="205"/>
      <c r="J214" s="205"/>
      <c r="K214" s="217">
        <f>BK214</f>
        <v>0</v>
      </c>
      <c r="L214" s="202"/>
      <c r="M214" s="207"/>
      <c r="N214" s="208"/>
      <c r="O214" s="209"/>
      <c r="P214" s="209"/>
      <c r="Q214" s="210">
        <f>SUM(Q215:Q218)</f>
        <v>0</v>
      </c>
      <c r="R214" s="210">
        <f>SUM(R215:R218)</f>
        <v>0</v>
      </c>
      <c r="S214" s="209"/>
      <c r="T214" s="211">
        <f>SUM(T215:T218)</f>
        <v>0</v>
      </c>
      <c r="U214" s="209"/>
      <c r="V214" s="211">
        <f>SUM(V215:V218)</f>
        <v>0</v>
      </c>
      <c r="W214" s="209"/>
      <c r="X214" s="212">
        <f>SUM(X215:X218)</f>
        <v>0</v>
      </c>
      <c r="Y214" s="12"/>
      <c r="Z214" s="12"/>
      <c r="AA214" s="12"/>
      <c r="AB214" s="12"/>
      <c r="AC214" s="12"/>
      <c r="AD214" s="12"/>
      <c r="AE214" s="12"/>
      <c r="AR214" s="213" t="s">
        <v>84</v>
      </c>
      <c r="AT214" s="214" t="s">
        <v>76</v>
      </c>
      <c r="AU214" s="214" t="s">
        <v>86</v>
      </c>
      <c r="AY214" s="213" t="s">
        <v>211</v>
      </c>
      <c r="BK214" s="215">
        <f>SUM(BK215:BK218)</f>
        <v>0</v>
      </c>
    </row>
    <row r="215" s="2" customFormat="1" ht="16.5" customHeight="1">
      <c r="A215" s="40"/>
      <c r="B215" s="41"/>
      <c r="C215" s="218" t="s">
        <v>526</v>
      </c>
      <c r="D215" s="218" t="s">
        <v>213</v>
      </c>
      <c r="E215" s="219" t="s">
        <v>1660</v>
      </c>
      <c r="F215" s="220" t="s">
        <v>4935</v>
      </c>
      <c r="G215" s="221" t="s">
        <v>629</v>
      </c>
      <c r="H215" s="222">
        <v>24</v>
      </c>
      <c r="I215" s="223"/>
      <c r="J215" s="223"/>
      <c r="K215" s="224">
        <f>ROUND(P215*H215,2)</f>
        <v>0</v>
      </c>
      <c r="L215" s="220" t="s">
        <v>22</v>
      </c>
      <c r="M215" s="46"/>
      <c r="N215" s="225" t="s">
        <v>22</v>
      </c>
      <c r="O215" s="226" t="s">
        <v>46</v>
      </c>
      <c r="P215" s="227">
        <f>I215+J215</f>
        <v>0</v>
      </c>
      <c r="Q215" s="227">
        <f>ROUND(I215*H215,2)</f>
        <v>0</v>
      </c>
      <c r="R215" s="227">
        <f>ROUND(J215*H215,2)</f>
        <v>0</v>
      </c>
      <c r="S215" s="86"/>
      <c r="T215" s="228">
        <f>S215*H215</f>
        <v>0</v>
      </c>
      <c r="U215" s="228">
        <v>0</v>
      </c>
      <c r="V215" s="228">
        <f>U215*H215</f>
        <v>0</v>
      </c>
      <c r="W215" s="228">
        <v>0</v>
      </c>
      <c r="X215" s="229">
        <f>W215*H215</f>
        <v>0</v>
      </c>
      <c r="Y215" s="40"/>
      <c r="Z215" s="40"/>
      <c r="AA215" s="40"/>
      <c r="AB215" s="40"/>
      <c r="AC215" s="40"/>
      <c r="AD215" s="40"/>
      <c r="AE215" s="40"/>
      <c r="AR215" s="230" t="s">
        <v>218</v>
      </c>
      <c r="AT215" s="230" t="s">
        <v>213</v>
      </c>
      <c r="AU215" s="230" t="s">
        <v>229</v>
      </c>
      <c r="AY215" s="19" t="s">
        <v>211</v>
      </c>
      <c r="BE215" s="231">
        <f>IF(O215="základní",K215,0)</f>
        <v>0</v>
      </c>
      <c r="BF215" s="231">
        <f>IF(O215="snížená",K215,0)</f>
        <v>0</v>
      </c>
      <c r="BG215" s="231">
        <f>IF(O215="zákl. přenesená",K215,0)</f>
        <v>0</v>
      </c>
      <c r="BH215" s="231">
        <f>IF(O215="sníž. přenesená",K215,0)</f>
        <v>0</v>
      </c>
      <c r="BI215" s="231">
        <f>IF(O215="nulová",K215,0)</f>
        <v>0</v>
      </c>
      <c r="BJ215" s="19" t="s">
        <v>84</v>
      </c>
      <c r="BK215" s="231">
        <f>ROUND(P215*H215,2)</f>
        <v>0</v>
      </c>
      <c r="BL215" s="19" t="s">
        <v>218</v>
      </c>
      <c r="BM215" s="230" t="s">
        <v>4936</v>
      </c>
    </row>
    <row r="216" s="2" customFormat="1">
      <c r="A216" s="40"/>
      <c r="B216" s="41"/>
      <c r="C216" s="42"/>
      <c r="D216" s="232" t="s">
        <v>220</v>
      </c>
      <c r="E216" s="42"/>
      <c r="F216" s="233" t="s">
        <v>4935</v>
      </c>
      <c r="G216" s="42"/>
      <c r="H216" s="42"/>
      <c r="I216" s="234"/>
      <c r="J216" s="234"/>
      <c r="K216" s="42"/>
      <c r="L216" s="42"/>
      <c r="M216" s="46"/>
      <c r="N216" s="235"/>
      <c r="O216" s="236"/>
      <c r="P216" s="86"/>
      <c r="Q216" s="86"/>
      <c r="R216" s="86"/>
      <c r="S216" s="86"/>
      <c r="T216" s="86"/>
      <c r="U216" s="86"/>
      <c r="V216" s="86"/>
      <c r="W216" s="86"/>
      <c r="X216" s="87"/>
      <c r="Y216" s="40"/>
      <c r="Z216" s="40"/>
      <c r="AA216" s="40"/>
      <c r="AB216" s="40"/>
      <c r="AC216" s="40"/>
      <c r="AD216" s="40"/>
      <c r="AE216" s="40"/>
      <c r="AT216" s="19" t="s">
        <v>220</v>
      </c>
      <c r="AU216" s="19" t="s">
        <v>229</v>
      </c>
    </row>
    <row r="217" s="2" customFormat="1" ht="16.5" customHeight="1">
      <c r="A217" s="40"/>
      <c r="B217" s="41"/>
      <c r="C217" s="218" t="s">
        <v>531</v>
      </c>
      <c r="D217" s="218" t="s">
        <v>213</v>
      </c>
      <c r="E217" s="219" t="s">
        <v>1663</v>
      </c>
      <c r="F217" s="220" t="s">
        <v>4937</v>
      </c>
      <c r="G217" s="221" t="s">
        <v>629</v>
      </c>
      <c r="H217" s="222">
        <v>24</v>
      </c>
      <c r="I217" s="223"/>
      <c r="J217" s="223"/>
      <c r="K217" s="224">
        <f>ROUND(P217*H217,2)</f>
        <v>0</v>
      </c>
      <c r="L217" s="220" t="s">
        <v>22</v>
      </c>
      <c r="M217" s="46"/>
      <c r="N217" s="225" t="s">
        <v>22</v>
      </c>
      <c r="O217" s="226" t="s">
        <v>46</v>
      </c>
      <c r="P217" s="227">
        <f>I217+J217</f>
        <v>0</v>
      </c>
      <c r="Q217" s="227">
        <f>ROUND(I217*H217,2)</f>
        <v>0</v>
      </c>
      <c r="R217" s="227">
        <f>ROUND(J217*H217,2)</f>
        <v>0</v>
      </c>
      <c r="S217" s="86"/>
      <c r="T217" s="228">
        <f>S217*H217</f>
        <v>0</v>
      </c>
      <c r="U217" s="228">
        <v>0</v>
      </c>
      <c r="V217" s="228">
        <f>U217*H217</f>
        <v>0</v>
      </c>
      <c r="W217" s="228">
        <v>0</v>
      </c>
      <c r="X217" s="229">
        <f>W217*H217</f>
        <v>0</v>
      </c>
      <c r="Y217" s="40"/>
      <c r="Z217" s="40"/>
      <c r="AA217" s="40"/>
      <c r="AB217" s="40"/>
      <c r="AC217" s="40"/>
      <c r="AD217" s="40"/>
      <c r="AE217" s="40"/>
      <c r="AR217" s="230" t="s">
        <v>218</v>
      </c>
      <c r="AT217" s="230" t="s">
        <v>213</v>
      </c>
      <c r="AU217" s="230" t="s">
        <v>229</v>
      </c>
      <c r="AY217" s="19" t="s">
        <v>211</v>
      </c>
      <c r="BE217" s="231">
        <f>IF(O217="základní",K217,0)</f>
        <v>0</v>
      </c>
      <c r="BF217" s="231">
        <f>IF(O217="snížená",K217,0)</f>
        <v>0</v>
      </c>
      <c r="BG217" s="231">
        <f>IF(O217="zákl. přenesená",K217,0)</f>
        <v>0</v>
      </c>
      <c r="BH217" s="231">
        <f>IF(O217="sníž. přenesená",K217,0)</f>
        <v>0</v>
      </c>
      <c r="BI217" s="231">
        <f>IF(O217="nulová",K217,0)</f>
        <v>0</v>
      </c>
      <c r="BJ217" s="19" t="s">
        <v>84</v>
      </c>
      <c r="BK217" s="231">
        <f>ROUND(P217*H217,2)</f>
        <v>0</v>
      </c>
      <c r="BL217" s="19" t="s">
        <v>218</v>
      </c>
      <c r="BM217" s="230" t="s">
        <v>4938</v>
      </c>
    </row>
    <row r="218" s="2" customFormat="1">
      <c r="A218" s="40"/>
      <c r="B218" s="41"/>
      <c r="C218" s="42"/>
      <c r="D218" s="232" t="s">
        <v>220</v>
      </c>
      <c r="E218" s="42"/>
      <c r="F218" s="233" t="s">
        <v>4937</v>
      </c>
      <c r="G218" s="42"/>
      <c r="H218" s="42"/>
      <c r="I218" s="234"/>
      <c r="J218" s="234"/>
      <c r="K218" s="42"/>
      <c r="L218" s="42"/>
      <c r="M218" s="46"/>
      <c r="N218" s="235"/>
      <c r="O218" s="236"/>
      <c r="P218" s="86"/>
      <c r="Q218" s="86"/>
      <c r="R218" s="86"/>
      <c r="S218" s="86"/>
      <c r="T218" s="86"/>
      <c r="U218" s="86"/>
      <c r="V218" s="86"/>
      <c r="W218" s="86"/>
      <c r="X218" s="87"/>
      <c r="Y218" s="40"/>
      <c r="Z218" s="40"/>
      <c r="AA218" s="40"/>
      <c r="AB218" s="40"/>
      <c r="AC218" s="40"/>
      <c r="AD218" s="40"/>
      <c r="AE218" s="40"/>
      <c r="AT218" s="19" t="s">
        <v>220</v>
      </c>
      <c r="AU218" s="19" t="s">
        <v>229</v>
      </c>
    </row>
    <row r="219" s="12" customFormat="1" ht="20.88" customHeight="1">
      <c r="A219" s="12"/>
      <c r="B219" s="201"/>
      <c r="C219" s="202"/>
      <c r="D219" s="203" t="s">
        <v>76</v>
      </c>
      <c r="E219" s="216" t="s">
        <v>2618</v>
      </c>
      <c r="F219" s="216" t="s">
        <v>1659</v>
      </c>
      <c r="G219" s="202"/>
      <c r="H219" s="202"/>
      <c r="I219" s="205"/>
      <c r="J219" s="205"/>
      <c r="K219" s="217">
        <f>BK219</f>
        <v>0</v>
      </c>
      <c r="L219" s="202"/>
      <c r="M219" s="207"/>
      <c r="N219" s="208"/>
      <c r="O219" s="209"/>
      <c r="P219" s="209"/>
      <c r="Q219" s="210">
        <f>SUM(Q220:Q251)</f>
        <v>0</v>
      </c>
      <c r="R219" s="210">
        <f>SUM(R220:R251)</f>
        <v>0</v>
      </c>
      <c r="S219" s="209"/>
      <c r="T219" s="211">
        <f>SUM(T220:T251)</f>
        <v>0</v>
      </c>
      <c r="U219" s="209"/>
      <c r="V219" s="211">
        <f>SUM(V220:V251)</f>
        <v>0</v>
      </c>
      <c r="W219" s="209"/>
      <c r="X219" s="212">
        <f>SUM(X220:X251)</f>
        <v>0</v>
      </c>
      <c r="Y219" s="12"/>
      <c r="Z219" s="12"/>
      <c r="AA219" s="12"/>
      <c r="AB219" s="12"/>
      <c r="AC219" s="12"/>
      <c r="AD219" s="12"/>
      <c r="AE219" s="12"/>
      <c r="AR219" s="213" t="s">
        <v>84</v>
      </c>
      <c r="AT219" s="214" t="s">
        <v>76</v>
      </c>
      <c r="AU219" s="214" t="s">
        <v>86</v>
      </c>
      <c r="AY219" s="213" t="s">
        <v>211</v>
      </c>
      <c r="BK219" s="215">
        <f>SUM(BK220:BK251)</f>
        <v>0</v>
      </c>
    </row>
    <row r="220" s="2" customFormat="1" ht="16.5" customHeight="1">
      <c r="A220" s="40"/>
      <c r="B220" s="41"/>
      <c r="C220" s="218" t="s">
        <v>537</v>
      </c>
      <c r="D220" s="218" t="s">
        <v>213</v>
      </c>
      <c r="E220" s="219" t="s">
        <v>2619</v>
      </c>
      <c r="F220" s="220" t="s">
        <v>1661</v>
      </c>
      <c r="G220" s="221" t="s">
        <v>629</v>
      </c>
      <c r="H220" s="222">
        <v>10</v>
      </c>
      <c r="I220" s="223"/>
      <c r="J220" s="223"/>
      <c r="K220" s="224">
        <f>ROUND(P220*H220,2)</f>
        <v>0</v>
      </c>
      <c r="L220" s="220" t="s">
        <v>22</v>
      </c>
      <c r="M220" s="46"/>
      <c r="N220" s="225" t="s">
        <v>22</v>
      </c>
      <c r="O220" s="226" t="s">
        <v>46</v>
      </c>
      <c r="P220" s="227">
        <f>I220+J220</f>
        <v>0</v>
      </c>
      <c r="Q220" s="227">
        <f>ROUND(I220*H220,2)</f>
        <v>0</v>
      </c>
      <c r="R220" s="227">
        <f>ROUND(J220*H220,2)</f>
        <v>0</v>
      </c>
      <c r="S220" s="86"/>
      <c r="T220" s="228">
        <f>S220*H220</f>
        <v>0</v>
      </c>
      <c r="U220" s="228">
        <v>0</v>
      </c>
      <c r="V220" s="228">
        <f>U220*H220</f>
        <v>0</v>
      </c>
      <c r="W220" s="228">
        <v>0</v>
      </c>
      <c r="X220" s="229">
        <f>W220*H220</f>
        <v>0</v>
      </c>
      <c r="Y220" s="40"/>
      <c r="Z220" s="40"/>
      <c r="AA220" s="40"/>
      <c r="AB220" s="40"/>
      <c r="AC220" s="40"/>
      <c r="AD220" s="40"/>
      <c r="AE220" s="40"/>
      <c r="AR220" s="230" t="s">
        <v>218</v>
      </c>
      <c r="AT220" s="230" t="s">
        <v>213</v>
      </c>
      <c r="AU220" s="230" t="s">
        <v>229</v>
      </c>
      <c r="AY220" s="19" t="s">
        <v>211</v>
      </c>
      <c r="BE220" s="231">
        <f>IF(O220="základní",K220,0)</f>
        <v>0</v>
      </c>
      <c r="BF220" s="231">
        <f>IF(O220="snížená",K220,0)</f>
        <v>0</v>
      </c>
      <c r="BG220" s="231">
        <f>IF(O220="zákl. přenesená",K220,0)</f>
        <v>0</v>
      </c>
      <c r="BH220" s="231">
        <f>IF(O220="sníž. přenesená",K220,0)</f>
        <v>0</v>
      </c>
      <c r="BI220" s="231">
        <f>IF(O220="nulová",K220,0)</f>
        <v>0</v>
      </c>
      <c r="BJ220" s="19" t="s">
        <v>84</v>
      </c>
      <c r="BK220" s="231">
        <f>ROUND(P220*H220,2)</f>
        <v>0</v>
      </c>
      <c r="BL220" s="19" t="s">
        <v>218</v>
      </c>
      <c r="BM220" s="230" t="s">
        <v>4939</v>
      </c>
    </row>
    <row r="221" s="2" customFormat="1">
      <c r="A221" s="40"/>
      <c r="B221" s="41"/>
      <c r="C221" s="42"/>
      <c r="D221" s="232" t="s">
        <v>220</v>
      </c>
      <c r="E221" s="42"/>
      <c r="F221" s="233" t="s">
        <v>1661</v>
      </c>
      <c r="G221" s="42"/>
      <c r="H221" s="42"/>
      <c r="I221" s="234"/>
      <c r="J221" s="234"/>
      <c r="K221" s="42"/>
      <c r="L221" s="42"/>
      <c r="M221" s="46"/>
      <c r="N221" s="235"/>
      <c r="O221" s="236"/>
      <c r="P221" s="86"/>
      <c r="Q221" s="86"/>
      <c r="R221" s="86"/>
      <c r="S221" s="86"/>
      <c r="T221" s="86"/>
      <c r="U221" s="86"/>
      <c r="V221" s="86"/>
      <c r="W221" s="86"/>
      <c r="X221" s="87"/>
      <c r="Y221" s="40"/>
      <c r="Z221" s="40"/>
      <c r="AA221" s="40"/>
      <c r="AB221" s="40"/>
      <c r="AC221" s="40"/>
      <c r="AD221" s="40"/>
      <c r="AE221" s="40"/>
      <c r="AT221" s="19" t="s">
        <v>220</v>
      </c>
      <c r="AU221" s="19" t="s">
        <v>229</v>
      </c>
    </row>
    <row r="222" s="2" customFormat="1" ht="16.5" customHeight="1">
      <c r="A222" s="40"/>
      <c r="B222" s="41"/>
      <c r="C222" s="218" t="s">
        <v>542</v>
      </c>
      <c r="D222" s="218" t="s">
        <v>213</v>
      </c>
      <c r="E222" s="219" t="s">
        <v>2621</v>
      </c>
      <c r="F222" s="220" t="s">
        <v>2622</v>
      </c>
      <c r="G222" s="221" t="s">
        <v>249</v>
      </c>
      <c r="H222" s="222">
        <v>0.29999999999999999</v>
      </c>
      <c r="I222" s="223"/>
      <c r="J222" s="223"/>
      <c r="K222" s="224">
        <f>ROUND(P222*H222,2)</f>
        <v>0</v>
      </c>
      <c r="L222" s="220" t="s">
        <v>22</v>
      </c>
      <c r="M222" s="46"/>
      <c r="N222" s="225" t="s">
        <v>22</v>
      </c>
      <c r="O222" s="226" t="s">
        <v>46</v>
      </c>
      <c r="P222" s="227">
        <f>I222+J222</f>
        <v>0</v>
      </c>
      <c r="Q222" s="227">
        <f>ROUND(I222*H222,2)</f>
        <v>0</v>
      </c>
      <c r="R222" s="227">
        <f>ROUND(J222*H222,2)</f>
        <v>0</v>
      </c>
      <c r="S222" s="86"/>
      <c r="T222" s="228">
        <f>S222*H222</f>
        <v>0</v>
      </c>
      <c r="U222" s="228">
        <v>0</v>
      </c>
      <c r="V222" s="228">
        <f>U222*H222</f>
        <v>0</v>
      </c>
      <c r="W222" s="228">
        <v>0</v>
      </c>
      <c r="X222" s="229">
        <f>W222*H222</f>
        <v>0</v>
      </c>
      <c r="Y222" s="40"/>
      <c r="Z222" s="40"/>
      <c r="AA222" s="40"/>
      <c r="AB222" s="40"/>
      <c r="AC222" s="40"/>
      <c r="AD222" s="40"/>
      <c r="AE222" s="40"/>
      <c r="AR222" s="230" t="s">
        <v>218</v>
      </c>
      <c r="AT222" s="230" t="s">
        <v>213</v>
      </c>
      <c r="AU222" s="230" t="s">
        <v>229</v>
      </c>
      <c r="AY222" s="19" t="s">
        <v>211</v>
      </c>
      <c r="BE222" s="231">
        <f>IF(O222="základní",K222,0)</f>
        <v>0</v>
      </c>
      <c r="BF222" s="231">
        <f>IF(O222="snížená",K222,0)</f>
        <v>0</v>
      </c>
      <c r="BG222" s="231">
        <f>IF(O222="zákl. přenesená",K222,0)</f>
        <v>0</v>
      </c>
      <c r="BH222" s="231">
        <f>IF(O222="sníž. přenesená",K222,0)</f>
        <v>0</v>
      </c>
      <c r="BI222" s="231">
        <f>IF(O222="nulová",K222,0)</f>
        <v>0</v>
      </c>
      <c r="BJ222" s="19" t="s">
        <v>84</v>
      </c>
      <c r="BK222" s="231">
        <f>ROUND(P222*H222,2)</f>
        <v>0</v>
      </c>
      <c r="BL222" s="19" t="s">
        <v>218</v>
      </c>
      <c r="BM222" s="230" t="s">
        <v>4940</v>
      </c>
    </row>
    <row r="223" s="2" customFormat="1">
      <c r="A223" s="40"/>
      <c r="B223" s="41"/>
      <c r="C223" s="42"/>
      <c r="D223" s="232" t="s">
        <v>220</v>
      </c>
      <c r="E223" s="42"/>
      <c r="F223" s="233" t="s">
        <v>2622</v>
      </c>
      <c r="G223" s="42"/>
      <c r="H223" s="42"/>
      <c r="I223" s="234"/>
      <c r="J223" s="234"/>
      <c r="K223" s="42"/>
      <c r="L223" s="42"/>
      <c r="M223" s="46"/>
      <c r="N223" s="235"/>
      <c r="O223" s="236"/>
      <c r="P223" s="86"/>
      <c r="Q223" s="86"/>
      <c r="R223" s="86"/>
      <c r="S223" s="86"/>
      <c r="T223" s="86"/>
      <c r="U223" s="86"/>
      <c r="V223" s="86"/>
      <c r="W223" s="86"/>
      <c r="X223" s="87"/>
      <c r="Y223" s="40"/>
      <c r="Z223" s="40"/>
      <c r="AA223" s="40"/>
      <c r="AB223" s="40"/>
      <c r="AC223" s="40"/>
      <c r="AD223" s="40"/>
      <c r="AE223" s="40"/>
      <c r="AT223" s="19" t="s">
        <v>220</v>
      </c>
      <c r="AU223" s="19" t="s">
        <v>229</v>
      </c>
    </row>
    <row r="224" s="2" customFormat="1" ht="16.5" customHeight="1">
      <c r="A224" s="40"/>
      <c r="B224" s="41"/>
      <c r="C224" s="218" t="s">
        <v>548</v>
      </c>
      <c r="D224" s="218" t="s">
        <v>213</v>
      </c>
      <c r="E224" s="219" t="s">
        <v>2624</v>
      </c>
      <c r="F224" s="220" t="s">
        <v>2625</v>
      </c>
      <c r="G224" s="221" t="s">
        <v>629</v>
      </c>
      <c r="H224" s="222">
        <v>8</v>
      </c>
      <c r="I224" s="223"/>
      <c r="J224" s="223"/>
      <c r="K224" s="224">
        <f>ROUND(P224*H224,2)</f>
        <v>0</v>
      </c>
      <c r="L224" s="220" t="s">
        <v>22</v>
      </c>
      <c r="M224" s="46"/>
      <c r="N224" s="225" t="s">
        <v>22</v>
      </c>
      <c r="O224" s="226" t="s">
        <v>46</v>
      </c>
      <c r="P224" s="227">
        <f>I224+J224</f>
        <v>0</v>
      </c>
      <c r="Q224" s="227">
        <f>ROUND(I224*H224,2)</f>
        <v>0</v>
      </c>
      <c r="R224" s="227">
        <f>ROUND(J224*H224,2)</f>
        <v>0</v>
      </c>
      <c r="S224" s="86"/>
      <c r="T224" s="228">
        <f>S224*H224</f>
        <v>0</v>
      </c>
      <c r="U224" s="228">
        <v>0</v>
      </c>
      <c r="V224" s="228">
        <f>U224*H224</f>
        <v>0</v>
      </c>
      <c r="W224" s="228">
        <v>0</v>
      </c>
      <c r="X224" s="229">
        <f>W224*H224</f>
        <v>0</v>
      </c>
      <c r="Y224" s="40"/>
      <c r="Z224" s="40"/>
      <c r="AA224" s="40"/>
      <c r="AB224" s="40"/>
      <c r="AC224" s="40"/>
      <c r="AD224" s="40"/>
      <c r="AE224" s="40"/>
      <c r="AR224" s="230" t="s">
        <v>218</v>
      </c>
      <c r="AT224" s="230" t="s">
        <v>213</v>
      </c>
      <c r="AU224" s="230" t="s">
        <v>229</v>
      </c>
      <c r="AY224" s="19" t="s">
        <v>211</v>
      </c>
      <c r="BE224" s="231">
        <f>IF(O224="základní",K224,0)</f>
        <v>0</v>
      </c>
      <c r="BF224" s="231">
        <f>IF(O224="snížená",K224,0)</f>
        <v>0</v>
      </c>
      <c r="BG224" s="231">
        <f>IF(O224="zákl. přenesená",K224,0)</f>
        <v>0</v>
      </c>
      <c r="BH224" s="231">
        <f>IF(O224="sníž. přenesená",K224,0)</f>
        <v>0</v>
      </c>
      <c r="BI224" s="231">
        <f>IF(O224="nulová",K224,0)</f>
        <v>0</v>
      </c>
      <c r="BJ224" s="19" t="s">
        <v>84</v>
      </c>
      <c r="BK224" s="231">
        <f>ROUND(P224*H224,2)</f>
        <v>0</v>
      </c>
      <c r="BL224" s="19" t="s">
        <v>218</v>
      </c>
      <c r="BM224" s="230" t="s">
        <v>4941</v>
      </c>
    </row>
    <row r="225" s="2" customFormat="1">
      <c r="A225" s="40"/>
      <c r="B225" s="41"/>
      <c r="C225" s="42"/>
      <c r="D225" s="232" t="s">
        <v>220</v>
      </c>
      <c r="E225" s="42"/>
      <c r="F225" s="233" t="s">
        <v>2625</v>
      </c>
      <c r="G225" s="42"/>
      <c r="H225" s="42"/>
      <c r="I225" s="234"/>
      <c r="J225" s="234"/>
      <c r="K225" s="42"/>
      <c r="L225" s="42"/>
      <c r="M225" s="46"/>
      <c r="N225" s="235"/>
      <c r="O225" s="236"/>
      <c r="P225" s="86"/>
      <c r="Q225" s="86"/>
      <c r="R225" s="86"/>
      <c r="S225" s="86"/>
      <c r="T225" s="86"/>
      <c r="U225" s="86"/>
      <c r="V225" s="86"/>
      <c r="W225" s="86"/>
      <c r="X225" s="87"/>
      <c r="Y225" s="40"/>
      <c r="Z225" s="40"/>
      <c r="AA225" s="40"/>
      <c r="AB225" s="40"/>
      <c r="AC225" s="40"/>
      <c r="AD225" s="40"/>
      <c r="AE225" s="40"/>
      <c r="AT225" s="19" t="s">
        <v>220</v>
      </c>
      <c r="AU225" s="19" t="s">
        <v>229</v>
      </c>
    </row>
    <row r="226" s="2" customFormat="1" ht="16.5" customHeight="1">
      <c r="A226" s="40"/>
      <c r="B226" s="41"/>
      <c r="C226" s="218" t="s">
        <v>556</v>
      </c>
      <c r="D226" s="218" t="s">
        <v>213</v>
      </c>
      <c r="E226" s="219" t="s">
        <v>2627</v>
      </c>
      <c r="F226" s="220" t="s">
        <v>1664</v>
      </c>
      <c r="G226" s="221" t="s">
        <v>688</v>
      </c>
      <c r="H226" s="222">
        <v>1</v>
      </c>
      <c r="I226" s="223"/>
      <c r="J226" s="223"/>
      <c r="K226" s="224">
        <f>ROUND(P226*H226,2)</f>
        <v>0</v>
      </c>
      <c r="L226" s="220" t="s">
        <v>22</v>
      </c>
      <c r="M226" s="46"/>
      <c r="N226" s="225" t="s">
        <v>22</v>
      </c>
      <c r="O226" s="226" t="s">
        <v>46</v>
      </c>
      <c r="P226" s="227">
        <f>I226+J226</f>
        <v>0</v>
      </c>
      <c r="Q226" s="227">
        <f>ROUND(I226*H226,2)</f>
        <v>0</v>
      </c>
      <c r="R226" s="227">
        <f>ROUND(J226*H226,2)</f>
        <v>0</v>
      </c>
      <c r="S226" s="86"/>
      <c r="T226" s="228">
        <f>S226*H226</f>
        <v>0</v>
      </c>
      <c r="U226" s="228">
        <v>0</v>
      </c>
      <c r="V226" s="228">
        <f>U226*H226</f>
        <v>0</v>
      </c>
      <c r="W226" s="228">
        <v>0</v>
      </c>
      <c r="X226" s="229">
        <f>W226*H226</f>
        <v>0</v>
      </c>
      <c r="Y226" s="40"/>
      <c r="Z226" s="40"/>
      <c r="AA226" s="40"/>
      <c r="AB226" s="40"/>
      <c r="AC226" s="40"/>
      <c r="AD226" s="40"/>
      <c r="AE226" s="40"/>
      <c r="AR226" s="230" t="s">
        <v>218</v>
      </c>
      <c r="AT226" s="230" t="s">
        <v>213</v>
      </c>
      <c r="AU226" s="230" t="s">
        <v>229</v>
      </c>
      <c r="AY226" s="19" t="s">
        <v>211</v>
      </c>
      <c r="BE226" s="231">
        <f>IF(O226="základní",K226,0)</f>
        <v>0</v>
      </c>
      <c r="BF226" s="231">
        <f>IF(O226="snížená",K226,0)</f>
        <v>0</v>
      </c>
      <c r="BG226" s="231">
        <f>IF(O226="zákl. přenesená",K226,0)</f>
        <v>0</v>
      </c>
      <c r="BH226" s="231">
        <f>IF(O226="sníž. přenesená",K226,0)</f>
        <v>0</v>
      </c>
      <c r="BI226" s="231">
        <f>IF(O226="nulová",K226,0)</f>
        <v>0</v>
      </c>
      <c r="BJ226" s="19" t="s">
        <v>84</v>
      </c>
      <c r="BK226" s="231">
        <f>ROUND(P226*H226,2)</f>
        <v>0</v>
      </c>
      <c r="BL226" s="19" t="s">
        <v>218</v>
      </c>
      <c r="BM226" s="230" t="s">
        <v>4942</v>
      </c>
    </row>
    <row r="227" s="2" customFormat="1">
      <c r="A227" s="40"/>
      <c r="B227" s="41"/>
      <c r="C227" s="42"/>
      <c r="D227" s="232" t="s">
        <v>220</v>
      </c>
      <c r="E227" s="42"/>
      <c r="F227" s="233" t="s">
        <v>1664</v>
      </c>
      <c r="G227" s="42"/>
      <c r="H227" s="42"/>
      <c r="I227" s="234"/>
      <c r="J227" s="234"/>
      <c r="K227" s="42"/>
      <c r="L227" s="42"/>
      <c r="M227" s="46"/>
      <c r="N227" s="235"/>
      <c r="O227" s="236"/>
      <c r="P227" s="86"/>
      <c r="Q227" s="86"/>
      <c r="R227" s="86"/>
      <c r="S227" s="86"/>
      <c r="T227" s="86"/>
      <c r="U227" s="86"/>
      <c r="V227" s="86"/>
      <c r="W227" s="86"/>
      <c r="X227" s="87"/>
      <c r="Y227" s="40"/>
      <c r="Z227" s="40"/>
      <c r="AA227" s="40"/>
      <c r="AB227" s="40"/>
      <c r="AC227" s="40"/>
      <c r="AD227" s="40"/>
      <c r="AE227" s="40"/>
      <c r="AT227" s="19" t="s">
        <v>220</v>
      </c>
      <c r="AU227" s="19" t="s">
        <v>229</v>
      </c>
    </row>
    <row r="228" s="2" customFormat="1" ht="24.15" customHeight="1">
      <c r="A228" s="40"/>
      <c r="B228" s="41"/>
      <c r="C228" s="218" t="s">
        <v>562</v>
      </c>
      <c r="D228" s="218" t="s">
        <v>213</v>
      </c>
      <c r="E228" s="219" t="s">
        <v>2629</v>
      </c>
      <c r="F228" s="220" t="s">
        <v>2633</v>
      </c>
      <c r="G228" s="221" t="s">
        <v>688</v>
      </c>
      <c r="H228" s="222">
        <v>1</v>
      </c>
      <c r="I228" s="223"/>
      <c r="J228" s="223"/>
      <c r="K228" s="224">
        <f>ROUND(P228*H228,2)</f>
        <v>0</v>
      </c>
      <c r="L228" s="220" t="s">
        <v>22</v>
      </c>
      <c r="M228" s="46"/>
      <c r="N228" s="225" t="s">
        <v>22</v>
      </c>
      <c r="O228" s="226" t="s">
        <v>46</v>
      </c>
      <c r="P228" s="227">
        <f>I228+J228</f>
        <v>0</v>
      </c>
      <c r="Q228" s="227">
        <f>ROUND(I228*H228,2)</f>
        <v>0</v>
      </c>
      <c r="R228" s="227">
        <f>ROUND(J228*H228,2)</f>
        <v>0</v>
      </c>
      <c r="S228" s="86"/>
      <c r="T228" s="228">
        <f>S228*H228</f>
        <v>0</v>
      </c>
      <c r="U228" s="228">
        <v>0</v>
      </c>
      <c r="V228" s="228">
        <f>U228*H228</f>
        <v>0</v>
      </c>
      <c r="W228" s="228">
        <v>0</v>
      </c>
      <c r="X228" s="229">
        <f>W228*H228</f>
        <v>0</v>
      </c>
      <c r="Y228" s="40"/>
      <c r="Z228" s="40"/>
      <c r="AA228" s="40"/>
      <c r="AB228" s="40"/>
      <c r="AC228" s="40"/>
      <c r="AD228" s="40"/>
      <c r="AE228" s="40"/>
      <c r="AR228" s="230" t="s">
        <v>218</v>
      </c>
      <c r="AT228" s="230" t="s">
        <v>213</v>
      </c>
      <c r="AU228" s="230" t="s">
        <v>229</v>
      </c>
      <c r="AY228" s="19" t="s">
        <v>211</v>
      </c>
      <c r="BE228" s="231">
        <f>IF(O228="základní",K228,0)</f>
        <v>0</v>
      </c>
      <c r="BF228" s="231">
        <f>IF(O228="snížená",K228,0)</f>
        <v>0</v>
      </c>
      <c r="BG228" s="231">
        <f>IF(O228="zákl. přenesená",K228,0)</f>
        <v>0</v>
      </c>
      <c r="BH228" s="231">
        <f>IF(O228="sníž. přenesená",K228,0)</f>
        <v>0</v>
      </c>
      <c r="BI228" s="231">
        <f>IF(O228="nulová",K228,0)</f>
        <v>0</v>
      </c>
      <c r="BJ228" s="19" t="s">
        <v>84</v>
      </c>
      <c r="BK228" s="231">
        <f>ROUND(P228*H228,2)</f>
        <v>0</v>
      </c>
      <c r="BL228" s="19" t="s">
        <v>218</v>
      </c>
      <c r="BM228" s="230" t="s">
        <v>4943</v>
      </c>
    </row>
    <row r="229" s="2" customFormat="1">
      <c r="A229" s="40"/>
      <c r="B229" s="41"/>
      <c r="C229" s="42"/>
      <c r="D229" s="232" t="s">
        <v>220</v>
      </c>
      <c r="E229" s="42"/>
      <c r="F229" s="233" t="s">
        <v>2633</v>
      </c>
      <c r="G229" s="42"/>
      <c r="H229" s="42"/>
      <c r="I229" s="234"/>
      <c r="J229" s="234"/>
      <c r="K229" s="42"/>
      <c r="L229" s="42"/>
      <c r="M229" s="46"/>
      <c r="N229" s="235"/>
      <c r="O229" s="236"/>
      <c r="P229" s="86"/>
      <c r="Q229" s="86"/>
      <c r="R229" s="86"/>
      <c r="S229" s="86"/>
      <c r="T229" s="86"/>
      <c r="U229" s="86"/>
      <c r="V229" s="86"/>
      <c r="W229" s="86"/>
      <c r="X229" s="87"/>
      <c r="Y229" s="40"/>
      <c r="Z229" s="40"/>
      <c r="AA229" s="40"/>
      <c r="AB229" s="40"/>
      <c r="AC229" s="40"/>
      <c r="AD229" s="40"/>
      <c r="AE229" s="40"/>
      <c r="AT229" s="19" t="s">
        <v>220</v>
      </c>
      <c r="AU229" s="19" t="s">
        <v>229</v>
      </c>
    </row>
    <row r="230" s="2" customFormat="1" ht="16.5" customHeight="1">
      <c r="A230" s="40"/>
      <c r="B230" s="41"/>
      <c r="C230" s="218" t="s">
        <v>569</v>
      </c>
      <c r="D230" s="218" t="s">
        <v>213</v>
      </c>
      <c r="E230" s="219" t="s">
        <v>2632</v>
      </c>
      <c r="F230" s="220" t="s">
        <v>1667</v>
      </c>
      <c r="G230" s="221" t="s">
        <v>688</v>
      </c>
      <c r="H230" s="222">
        <v>1</v>
      </c>
      <c r="I230" s="223"/>
      <c r="J230" s="223"/>
      <c r="K230" s="224">
        <f>ROUND(P230*H230,2)</f>
        <v>0</v>
      </c>
      <c r="L230" s="220" t="s">
        <v>22</v>
      </c>
      <c r="M230" s="46"/>
      <c r="N230" s="225" t="s">
        <v>22</v>
      </c>
      <c r="O230" s="226" t="s">
        <v>46</v>
      </c>
      <c r="P230" s="227">
        <f>I230+J230</f>
        <v>0</v>
      </c>
      <c r="Q230" s="227">
        <f>ROUND(I230*H230,2)</f>
        <v>0</v>
      </c>
      <c r="R230" s="227">
        <f>ROUND(J230*H230,2)</f>
        <v>0</v>
      </c>
      <c r="S230" s="86"/>
      <c r="T230" s="228">
        <f>S230*H230</f>
        <v>0</v>
      </c>
      <c r="U230" s="228">
        <v>0</v>
      </c>
      <c r="V230" s="228">
        <f>U230*H230</f>
        <v>0</v>
      </c>
      <c r="W230" s="228">
        <v>0</v>
      </c>
      <c r="X230" s="229">
        <f>W230*H230</f>
        <v>0</v>
      </c>
      <c r="Y230" s="40"/>
      <c r="Z230" s="40"/>
      <c r="AA230" s="40"/>
      <c r="AB230" s="40"/>
      <c r="AC230" s="40"/>
      <c r="AD230" s="40"/>
      <c r="AE230" s="40"/>
      <c r="AR230" s="230" t="s">
        <v>218</v>
      </c>
      <c r="AT230" s="230" t="s">
        <v>213</v>
      </c>
      <c r="AU230" s="230" t="s">
        <v>229</v>
      </c>
      <c r="AY230" s="19" t="s">
        <v>211</v>
      </c>
      <c r="BE230" s="231">
        <f>IF(O230="základní",K230,0)</f>
        <v>0</v>
      </c>
      <c r="BF230" s="231">
        <f>IF(O230="snížená",K230,0)</f>
        <v>0</v>
      </c>
      <c r="BG230" s="231">
        <f>IF(O230="zákl. přenesená",K230,0)</f>
        <v>0</v>
      </c>
      <c r="BH230" s="231">
        <f>IF(O230="sníž. přenesená",K230,0)</f>
        <v>0</v>
      </c>
      <c r="BI230" s="231">
        <f>IF(O230="nulová",K230,0)</f>
        <v>0</v>
      </c>
      <c r="BJ230" s="19" t="s">
        <v>84</v>
      </c>
      <c r="BK230" s="231">
        <f>ROUND(P230*H230,2)</f>
        <v>0</v>
      </c>
      <c r="BL230" s="19" t="s">
        <v>218</v>
      </c>
      <c r="BM230" s="230" t="s">
        <v>4944</v>
      </c>
    </row>
    <row r="231" s="2" customFormat="1">
      <c r="A231" s="40"/>
      <c r="B231" s="41"/>
      <c r="C231" s="42"/>
      <c r="D231" s="232" t="s">
        <v>220</v>
      </c>
      <c r="E231" s="42"/>
      <c r="F231" s="233" t="s">
        <v>1667</v>
      </c>
      <c r="G231" s="42"/>
      <c r="H231" s="42"/>
      <c r="I231" s="234"/>
      <c r="J231" s="234"/>
      <c r="K231" s="42"/>
      <c r="L231" s="42"/>
      <c r="M231" s="46"/>
      <c r="N231" s="235"/>
      <c r="O231" s="236"/>
      <c r="P231" s="86"/>
      <c r="Q231" s="86"/>
      <c r="R231" s="86"/>
      <c r="S231" s="86"/>
      <c r="T231" s="86"/>
      <c r="U231" s="86"/>
      <c r="V231" s="86"/>
      <c r="W231" s="86"/>
      <c r="X231" s="87"/>
      <c r="Y231" s="40"/>
      <c r="Z231" s="40"/>
      <c r="AA231" s="40"/>
      <c r="AB231" s="40"/>
      <c r="AC231" s="40"/>
      <c r="AD231" s="40"/>
      <c r="AE231" s="40"/>
      <c r="AT231" s="19" t="s">
        <v>220</v>
      </c>
      <c r="AU231" s="19" t="s">
        <v>229</v>
      </c>
    </row>
    <row r="232" s="2" customFormat="1" ht="24.15" customHeight="1">
      <c r="A232" s="40"/>
      <c r="B232" s="41"/>
      <c r="C232" s="218" t="s">
        <v>574</v>
      </c>
      <c r="D232" s="218" t="s">
        <v>213</v>
      </c>
      <c r="E232" s="219" t="s">
        <v>2635</v>
      </c>
      <c r="F232" s="220" t="s">
        <v>1670</v>
      </c>
      <c r="G232" s="221" t="s">
        <v>688</v>
      </c>
      <c r="H232" s="222">
        <v>1</v>
      </c>
      <c r="I232" s="223"/>
      <c r="J232" s="223"/>
      <c r="K232" s="224">
        <f>ROUND(P232*H232,2)</f>
        <v>0</v>
      </c>
      <c r="L232" s="220" t="s">
        <v>22</v>
      </c>
      <c r="M232" s="46"/>
      <c r="N232" s="225" t="s">
        <v>22</v>
      </c>
      <c r="O232" s="226" t="s">
        <v>46</v>
      </c>
      <c r="P232" s="227">
        <f>I232+J232</f>
        <v>0</v>
      </c>
      <c r="Q232" s="227">
        <f>ROUND(I232*H232,2)</f>
        <v>0</v>
      </c>
      <c r="R232" s="227">
        <f>ROUND(J232*H232,2)</f>
        <v>0</v>
      </c>
      <c r="S232" s="86"/>
      <c r="T232" s="228">
        <f>S232*H232</f>
        <v>0</v>
      </c>
      <c r="U232" s="228">
        <v>0</v>
      </c>
      <c r="V232" s="228">
        <f>U232*H232</f>
        <v>0</v>
      </c>
      <c r="W232" s="228">
        <v>0</v>
      </c>
      <c r="X232" s="229">
        <f>W232*H232</f>
        <v>0</v>
      </c>
      <c r="Y232" s="40"/>
      <c r="Z232" s="40"/>
      <c r="AA232" s="40"/>
      <c r="AB232" s="40"/>
      <c r="AC232" s="40"/>
      <c r="AD232" s="40"/>
      <c r="AE232" s="40"/>
      <c r="AR232" s="230" t="s">
        <v>218</v>
      </c>
      <c r="AT232" s="230" t="s">
        <v>213</v>
      </c>
      <c r="AU232" s="230" t="s">
        <v>229</v>
      </c>
      <c r="AY232" s="19" t="s">
        <v>211</v>
      </c>
      <c r="BE232" s="231">
        <f>IF(O232="základní",K232,0)</f>
        <v>0</v>
      </c>
      <c r="BF232" s="231">
        <f>IF(O232="snížená",K232,0)</f>
        <v>0</v>
      </c>
      <c r="BG232" s="231">
        <f>IF(O232="zákl. přenesená",K232,0)</f>
        <v>0</v>
      </c>
      <c r="BH232" s="231">
        <f>IF(O232="sníž. přenesená",K232,0)</f>
        <v>0</v>
      </c>
      <c r="BI232" s="231">
        <f>IF(O232="nulová",K232,0)</f>
        <v>0</v>
      </c>
      <c r="BJ232" s="19" t="s">
        <v>84</v>
      </c>
      <c r="BK232" s="231">
        <f>ROUND(P232*H232,2)</f>
        <v>0</v>
      </c>
      <c r="BL232" s="19" t="s">
        <v>218</v>
      </c>
      <c r="BM232" s="230" t="s">
        <v>4945</v>
      </c>
    </row>
    <row r="233" s="2" customFormat="1">
      <c r="A233" s="40"/>
      <c r="B233" s="41"/>
      <c r="C233" s="42"/>
      <c r="D233" s="232" t="s">
        <v>220</v>
      </c>
      <c r="E233" s="42"/>
      <c r="F233" s="233" t="s">
        <v>1670</v>
      </c>
      <c r="G233" s="42"/>
      <c r="H233" s="42"/>
      <c r="I233" s="234"/>
      <c r="J233" s="234"/>
      <c r="K233" s="42"/>
      <c r="L233" s="42"/>
      <c r="M233" s="46"/>
      <c r="N233" s="235"/>
      <c r="O233" s="236"/>
      <c r="P233" s="86"/>
      <c r="Q233" s="86"/>
      <c r="R233" s="86"/>
      <c r="S233" s="86"/>
      <c r="T233" s="86"/>
      <c r="U233" s="86"/>
      <c r="V233" s="86"/>
      <c r="W233" s="86"/>
      <c r="X233" s="87"/>
      <c r="Y233" s="40"/>
      <c r="Z233" s="40"/>
      <c r="AA233" s="40"/>
      <c r="AB233" s="40"/>
      <c r="AC233" s="40"/>
      <c r="AD233" s="40"/>
      <c r="AE233" s="40"/>
      <c r="AT233" s="19" t="s">
        <v>220</v>
      </c>
      <c r="AU233" s="19" t="s">
        <v>229</v>
      </c>
    </row>
    <row r="234" s="2" customFormat="1" ht="16.5" customHeight="1">
      <c r="A234" s="40"/>
      <c r="B234" s="41"/>
      <c r="C234" s="218" t="s">
        <v>580</v>
      </c>
      <c r="D234" s="218" t="s">
        <v>213</v>
      </c>
      <c r="E234" s="219" t="s">
        <v>2637</v>
      </c>
      <c r="F234" s="220" t="s">
        <v>1673</v>
      </c>
      <c r="G234" s="221" t="s">
        <v>629</v>
      </c>
      <c r="H234" s="222">
        <v>1</v>
      </c>
      <c r="I234" s="223"/>
      <c r="J234" s="223"/>
      <c r="K234" s="224">
        <f>ROUND(P234*H234,2)</f>
        <v>0</v>
      </c>
      <c r="L234" s="220" t="s">
        <v>22</v>
      </c>
      <c r="M234" s="46"/>
      <c r="N234" s="225" t="s">
        <v>22</v>
      </c>
      <c r="O234" s="226" t="s">
        <v>46</v>
      </c>
      <c r="P234" s="227">
        <f>I234+J234</f>
        <v>0</v>
      </c>
      <c r="Q234" s="227">
        <f>ROUND(I234*H234,2)</f>
        <v>0</v>
      </c>
      <c r="R234" s="227">
        <f>ROUND(J234*H234,2)</f>
        <v>0</v>
      </c>
      <c r="S234" s="86"/>
      <c r="T234" s="228">
        <f>S234*H234</f>
        <v>0</v>
      </c>
      <c r="U234" s="228">
        <v>0</v>
      </c>
      <c r="V234" s="228">
        <f>U234*H234</f>
        <v>0</v>
      </c>
      <c r="W234" s="228">
        <v>0</v>
      </c>
      <c r="X234" s="229">
        <f>W234*H234</f>
        <v>0</v>
      </c>
      <c r="Y234" s="40"/>
      <c r="Z234" s="40"/>
      <c r="AA234" s="40"/>
      <c r="AB234" s="40"/>
      <c r="AC234" s="40"/>
      <c r="AD234" s="40"/>
      <c r="AE234" s="40"/>
      <c r="AR234" s="230" t="s">
        <v>218</v>
      </c>
      <c r="AT234" s="230" t="s">
        <v>213</v>
      </c>
      <c r="AU234" s="230" t="s">
        <v>229</v>
      </c>
      <c r="AY234" s="19" t="s">
        <v>211</v>
      </c>
      <c r="BE234" s="231">
        <f>IF(O234="základní",K234,0)</f>
        <v>0</v>
      </c>
      <c r="BF234" s="231">
        <f>IF(O234="snížená",K234,0)</f>
        <v>0</v>
      </c>
      <c r="BG234" s="231">
        <f>IF(O234="zákl. přenesená",K234,0)</f>
        <v>0</v>
      </c>
      <c r="BH234" s="231">
        <f>IF(O234="sníž. přenesená",K234,0)</f>
        <v>0</v>
      </c>
      <c r="BI234" s="231">
        <f>IF(O234="nulová",K234,0)</f>
        <v>0</v>
      </c>
      <c r="BJ234" s="19" t="s">
        <v>84</v>
      </c>
      <c r="BK234" s="231">
        <f>ROUND(P234*H234,2)</f>
        <v>0</v>
      </c>
      <c r="BL234" s="19" t="s">
        <v>218</v>
      </c>
      <c r="BM234" s="230" t="s">
        <v>4946</v>
      </c>
    </row>
    <row r="235" s="2" customFormat="1">
      <c r="A235" s="40"/>
      <c r="B235" s="41"/>
      <c r="C235" s="42"/>
      <c r="D235" s="232" t="s">
        <v>220</v>
      </c>
      <c r="E235" s="42"/>
      <c r="F235" s="233" t="s">
        <v>1673</v>
      </c>
      <c r="G235" s="42"/>
      <c r="H235" s="42"/>
      <c r="I235" s="234"/>
      <c r="J235" s="234"/>
      <c r="K235" s="42"/>
      <c r="L235" s="42"/>
      <c r="M235" s="46"/>
      <c r="N235" s="235"/>
      <c r="O235" s="236"/>
      <c r="P235" s="86"/>
      <c r="Q235" s="86"/>
      <c r="R235" s="86"/>
      <c r="S235" s="86"/>
      <c r="T235" s="86"/>
      <c r="U235" s="86"/>
      <c r="V235" s="86"/>
      <c r="W235" s="86"/>
      <c r="X235" s="87"/>
      <c r="Y235" s="40"/>
      <c r="Z235" s="40"/>
      <c r="AA235" s="40"/>
      <c r="AB235" s="40"/>
      <c r="AC235" s="40"/>
      <c r="AD235" s="40"/>
      <c r="AE235" s="40"/>
      <c r="AT235" s="19" t="s">
        <v>220</v>
      </c>
      <c r="AU235" s="19" t="s">
        <v>229</v>
      </c>
    </row>
    <row r="236" s="2" customFormat="1" ht="16.5" customHeight="1">
      <c r="A236" s="40"/>
      <c r="B236" s="41"/>
      <c r="C236" s="218" t="s">
        <v>586</v>
      </c>
      <c r="D236" s="218" t="s">
        <v>213</v>
      </c>
      <c r="E236" s="219" t="s">
        <v>2639</v>
      </c>
      <c r="F236" s="220" t="s">
        <v>1676</v>
      </c>
      <c r="G236" s="221" t="s">
        <v>688</v>
      </c>
      <c r="H236" s="222">
        <v>1</v>
      </c>
      <c r="I236" s="223"/>
      <c r="J236" s="223"/>
      <c r="K236" s="224">
        <f>ROUND(P236*H236,2)</f>
        <v>0</v>
      </c>
      <c r="L236" s="220" t="s">
        <v>22</v>
      </c>
      <c r="M236" s="46"/>
      <c r="N236" s="225" t="s">
        <v>22</v>
      </c>
      <c r="O236" s="226" t="s">
        <v>46</v>
      </c>
      <c r="P236" s="227">
        <f>I236+J236</f>
        <v>0</v>
      </c>
      <c r="Q236" s="227">
        <f>ROUND(I236*H236,2)</f>
        <v>0</v>
      </c>
      <c r="R236" s="227">
        <f>ROUND(J236*H236,2)</f>
        <v>0</v>
      </c>
      <c r="S236" s="86"/>
      <c r="T236" s="228">
        <f>S236*H236</f>
        <v>0</v>
      </c>
      <c r="U236" s="228">
        <v>0</v>
      </c>
      <c r="V236" s="228">
        <f>U236*H236</f>
        <v>0</v>
      </c>
      <c r="W236" s="228">
        <v>0</v>
      </c>
      <c r="X236" s="229">
        <f>W236*H236</f>
        <v>0</v>
      </c>
      <c r="Y236" s="40"/>
      <c r="Z236" s="40"/>
      <c r="AA236" s="40"/>
      <c r="AB236" s="40"/>
      <c r="AC236" s="40"/>
      <c r="AD236" s="40"/>
      <c r="AE236" s="40"/>
      <c r="AR236" s="230" t="s">
        <v>218</v>
      </c>
      <c r="AT236" s="230" t="s">
        <v>213</v>
      </c>
      <c r="AU236" s="230" t="s">
        <v>229</v>
      </c>
      <c r="AY236" s="19" t="s">
        <v>211</v>
      </c>
      <c r="BE236" s="231">
        <f>IF(O236="základní",K236,0)</f>
        <v>0</v>
      </c>
      <c r="BF236" s="231">
        <f>IF(O236="snížená",K236,0)</f>
        <v>0</v>
      </c>
      <c r="BG236" s="231">
        <f>IF(O236="zákl. přenesená",K236,0)</f>
        <v>0</v>
      </c>
      <c r="BH236" s="231">
        <f>IF(O236="sníž. přenesená",K236,0)</f>
        <v>0</v>
      </c>
      <c r="BI236" s="231">
        <f>IF(O236="nulová",K236,0)</f>
        <v>0</v>
      </c>
      <c r="BJ236" s="19" t="s">
        <v>84</v>
      </c>
      <c r="BK236" s="231">
        <f>ROUND(P236*H236,2)</f>
        <v>0</v>
      </c>
      <c r="BL236" s="19" t="s">
        <v>218</v>
      </c>
      <c r="BM236" s="230" t="s">
        <v>4947</v>
      </c>
    </row>
    <row r="237" s="2" customFormat="1">
      <c r="A237" s="40"/>
      <c r="B237" s="41"/>
      <c r="C237" s="42"/>
      <c r="D237" s="232" t="s">
        <v>220</v>
      </c>
      <c r="E237" s="42"/>
      <c r="F237" s="233" t="s">
        <v>1676</v>
      </c>
      <c r="G237" s="42"/>
      <c r="H237" s="42"/>
      <c r="I237" s="234"/>
      <c r="J237" s="234"/>
      <c r="K237" s="42"/>
      <c r="L237" s="42"/>
      <c r="M237" s="46"/>
      <c r="N237" s="235"/>
      <c r="O237" s="236"/>
      <c r="P237" s="86"/>
      <c r="Q237" s="86"/>
      <c r="R237" s="86"/>
      <c r="S237" s="86"/>
      <c r="T237" s="86"/>
      <c r="U237" s="86"/>
      <c r="V237" s="86"/>
      <c r="W237" s="86"/>
      <c r="X237" s="87"/>
      <c r="Y237" s="40"/>
      <c r="Z237" s="40"/>
      <c r="AA237" s="40"/>
      <c r="AB237" s="40"/>
      <c r="AC237" s="40"/>
      <c r="AD237" s="40"/>
      <c r="AE237" s="40"/>
      <c r="AT237" s="19" t="s">
        <v>220</v>
      </c>
      <c r="AU237" s="19" t="s">
        <v>229</v>
      </c>
    </row>
    <row r="238" s="2" customFormat="1" ht="16.5" customHeight="1">
      <c r="A238" s="40"/>
      <c r="B238" s="41"/>
      <c r="C238" s="218" t="s">
        <v>592</v>
      </c>
      <c r="D238" s="218" t="s">
        <v>213</v>
      </c>
      <c r="E238" s="219" t="s">
        <v>2641</v>
      </c>
      <c r="F238" s="220" t="s">
        <v>1679</v>
      </c>
      <c r="G238" s="221" t="s">
        <v>688</v>
      </c>
      <c r="H238" s="222">
        <v>1</v>
      </c>
      <c r="I238" s="223"/>
      <c r="J238" s="223"/>
      <c r="K238" s="224">
        <f>ROUND(P238*H238,2)</f>
        <v>0</v>
      </c>
      <c r="L238" s="220" t="s">
        <v>22</v>
      </c>
      <c r="M238" s="46"/>
      <c r="N238" s="225" t="s">
        <v>22</v>
      </c>
      <c r="O238" s="226" t="s">
        <v>46</v>
      </c>
      <c r="P238" s="227">
        <f>I238+J238</f>
        <v>0</v>
      </c>
      <c r="Q238" s="227">
        <f>ROUND(I238*H238,2)</f>
        <v>0</v>
      </c>
      <c r="R238" s="227">
        <f>ROUND(J238*H238,2)</f>
        <v>0</v>
      </c>
      <c r="S238" s="86"/>
      <c r="T238" s="228">
        <f>S238*H238</f>
        <v>0</v>
      </c>
      <c r="U238" s="228">
        <v>0</v>
      </c>
      <c r="V238" s="228">
        <f>U238*H238</f>
        <v>0</v>
      </c>
      <c r="W238" s="228">
        <v>0</v>
      </c>
      <c r="X238" s="229">
        <f>W238*H238</f>
        <v>0</v>
      </c>
      <c r="Y238" s="40"/>
      <c r="Z238" s="40"/>
      <c r="AA238" s="40"/>
      <c r="AB238" s="40"/>
      <c r="AC238" s="40"/>
      <c r="AD238" s="40"/>
      <c r="AE238" s="40"/>
      <c r="AR238" s="230" t="s">
        <v>218</v>
      </c>
      <c r="AT238" s="230" t="s">
        <v>213</v>
      </c>
      <c r="AU238" s="230" t="s">
        <v>229</v>
      </c>
      <c r="AY238" s="19" t="s">
        <v>211</v>
      </c>
      <c r="BE238" s="231">
        <f>IF(O238="základní",K238,0)</f>
        <v>0</v>
      </c>
      <c r="BF238" s="231">
        <f>IF(O238="snížená",K238,0)</f>
        <v>0</v>
      </c>
      <c r="BG238" s="231">
        <f>IF(O238="zákl. přenesená",K238,0)</f>
        <v>0</v>
      </c>
      <c r="BH238" s="231">
        <f>IF(O238="sníž. přenesená",K238,0)</f>
        <v>0</v>
      </c>
      <c r="BI238" s="231">
        <f>IF(O238="nulová",K238,0)</f>
        <v>0</v>
      </c>
      <c r="BJ238" s="19" t="s">
        <v>84</v>
      </c>
      <c r="BK238" s="231">
        <f>ROUND(P238*H238,2)</f>
        <v>0</v>
      </c>
      <c r="BL238" s="19" t="s">
        <v>218</v>
      </c>
      <c r="BM238" s="230" t="s">
        <v>4948</v>
      </c>
    </row>
    <row r="239" s="2" customFormat="1">
      <c r="A239" s="40"/>
      <c r="B239" s="41"/>
      <c r="C239" s="42"/>
      <c r="D239" s="232" t="s">
        <v>220</v>
      </c>
      <c r="E239" s="42"/>
      <c r="F239" s="233" t="s">
        <v>1679</v>
      </c>
      <c r="G239" s="42"/>
      <c r="H239" s="42"/>
      <c r="I239" s="234"/>
      <c r="J239" s="234"/>
      <c r="K239" s="42"/>
      <c r="L239" s="42"/>
      <c r="M239" s="46"/>
      <c r="N239" s="235"/>
      <c r="O239" s="236"/>
      <c r="P239" s="86"/>
      <c r="Q239" s="86"/>
      <c r="R239" s="86"/>
      <c r="S239" s="86"/>
      <c r="T239" s="86"/>
      <c r="U239" s="86"/>
      <c r="V239" s="86"/>
      <c r="W239" s="86"/>
      <c r="X239" s="87"/>
      <c r="Y239" s="40"/>
      <c r="Z239" s="40"/>
      <c r="AA239" s="40"/>
      <c r="AB239" s="40"/>
      <c r="AC239" s="40"/>
      <c r="AD239" s="40"/>
      <c r="AE239" s="40"/>
      <c r="AT239" s="19" t="s">
        <v>220</v>
      </c>
      <c r="AU239" s="19" t="s">
        <v>229</v>
      </c>
    </row>
    <row r="240" s="2" customFormat="1" ht="16.5" customHeight="1">
      <c r="A240" s="40"/>
      <c r="B240" s="41"/>
      <c r="C240" s="218" t="s">
        <v>597</v>
      </c>
      <c r="D240" s="218" t="s">
        <v>213</v>
      </c>
      <c r="E240" s="219" t="s">
        <v>2643</v>
      </c>
      <c r="F240" s="220" t="s">
        <v>1682</v>
      </c>
      <c r="G240" s="221" t="s">
        <v>688</v>
      </c>
      <c r="H240" s="222">
        <v>1</v>
      </c>
      <c r="I240" s="223"/>
      <c r="J240" s="223"/>
      <c r="K240" s="224">
        <f>ROUND(P240*H240,2)</f>
        <v>0</v>
      </c>
      <c r="L240" s="220" t="s">
        <v>22</v>
      </c>
      <c r="M240" s="46"/>
      <c r="N240" s="225" t="s">
        <v>22</v>
      </c>
      <c r="O240" s="226" t="s">
        <v>46</v>
      </c>
      <c r="P240" s="227">
        <f>I240+J240</f>
        <v>0</v>
      </c>
      <c r="Q240" s="227">
        <f>ROUND(I240*H240,2)</f>
        <v>0</v>
      </c>
      <c r="R240" s="227">
        <f>ROUND(J240*H240,2)</f>
        <v>0</v>
      </c>
      <c r="S240" s="86"/>
      <c r="T240" s="228">
        <f>S240*H240</f>
        <v>0</v>
      </c>
      <c r="U240" s="228">
        <v>0</v>
      </c>
      <c r="V240" s="228">
        <f>U240*H240</f>
        <v>0</v>
      </c>
      <c r="W240" s="228">
        <v>0</v>
      </c>
      <c r="X240" s="229">
        <f>W240*H240</f>
        <v>0</v>
      </c>
      <c r="Y240" s="40"/>
      <c r="Z240" s="40"/>
      <c r="AA240" s="40"/>
      <c r="AB240" s="40"/>
      <c r="AC240" s="40"/>
      <c r="AD240" s="40"/>
      <c r="AE240" s="40"/>
      <c r="AR240" s="230" t="s">
        <v>218</v>
      </c>
      <c r="AT240" s="230" t="s">
        <v>213</v>
      </c>
      <c r="AU240" s="230" t="s">
        <v>229</v>
      </c>
      <c r="AY240" s="19" t="s">
        <v>211</v>
      </c>
      <c r="BE240" s="231">
        <f>IF(O240="základní",K240,0)</f>
        <v>0</v>
      </c>
      <c r="BF240" s="231">
        <f>IF(O240="snížená",K240,0)</f>
        <v>0</v>
      </c>
      <c r="BG240" s="231">
        <f>IF(O240="zákl. přenesená",K240,0)</f>
        <v>0</v>
      </c>
      <c r="BH240" s="231">
        <f>IF(O240="sníž. přenesená",K240,0)</f>
        <v>0</v>
      </c>
      <c r="BI240" s="231">
        <f>IF(O240="nulová",K240,0)</f>
        <v>0</v>
      </c>
      <c r="BJ240" s="19" t="s">
        <v>84</v>
      </c>
      <c r="BK240" s="231">
        <f>ROUND(P240*H240,2)</f>
        <v>0</v>
      </c>
      <c r="BL240" s="19" t="s">
        <v>218</v>
      </c>
      <c r="BM240" s="230" t="s">
        <v>4949</v>
      </c>
    </row>
    <row r="241" s="2" customFormat="1">
      <c r="A241" s="40"/>
      <c r="B241" s="41"/>
      <c r="C241" s="42"/>
      <c r="D241" s="232" t="s">
        <v>220</v>
      </c>
      <c r="E241" s="42"/>
      <c r="F241" s="233" t="s">
        <v>1682</v>
      </c>
      <c r="G241" s="42"/>
      <c r="H241" s="42"/>
      <c r="I241" s="234"/>
      <c r="J241" s="234"/>
      <c r="K241" s="42"/>
      <c r="L241" s="42"/>
      <c r="M241" s="46"/>
      <c r="N241" s="235"/>
      <c r="O241" s="236"/>
      <c r="P241" s="86"/>
      <c r="Q241" s="86"/>
      <c r="R241" s="86"/>
      <c r="S241" s="86"/>
      <c r="T241" s="86"/>
      <c r="U241" s="86"/>
      <c r="V241" s="86"/>
      <c r="W241" s="86"/>
      <c r="X241" s="87"/>
      <c r="Y241" s="40"/>
      <c r="Z241" s="40"/>
      <c r="AA241" s="40"/>
      <c r="AB241" s="40"/>
      <c r="AC241" s="40"/>
      <c r="AD241" s="40"/>
      <c r="AE241" s="40"/>
      <c r="AT241" s="19" t="s">
        <v>220</v>
      </c>
      <c r="AU241" s="19" t="s">
        <v>229</v>
      </c>
    </row>
    <row r="242" s="2" customFormat="1" ht="16.5" customHeight="1">
      <c r="A242" s="40"/>
      <c r="B242" s="41"/>
      <c r="C242" s="218" t="s">
        <v>603</v>
      </c>
      <c r="D242" s="218" t="s">
        <v>213</v>
      </c>
      <c r="E242" s="219" t="s">
        <v>2645</v>
      </c>
      <c r="F242" s="220" t="s">
        <v>1685</v>
      </c>
      <c r="G242" s="221" t="s">
        <v>688</v>
      </c>
      <c r="H242" s="222">
        <v>1</v>
      </c>
      <c r="I242" s="223"/>
      <c r="J242" s="223"/>
      <c r="K242" s="224">
        <f>ROUND(P242*H242,2)</f>
        <v>0</v>
      </c>
      <c r="L242" s="220" t="s">
        <v>22</v>
      </c>
      <c r="M242" s="46"/>
      <c r="N242" s="225" t="s">
        <v>22</v>
      </c>
      <c r="O242" s="226" t="s">
        <v>46</v>
      </c>
      <c r="P242" s="227">
        <f>I242+J242</f>
        <v>0</v>
      </c>
      <c r="Q242" s="227">
        <f>ROUND(I242*H242,2)</f>
        <v>0</v>
      </c>
      <c r="R242" s="227">
        <f>ROUND(J242*H242,2)</f>
        <v>0</v>
      </c>
      <c r="S242" s="86"/>
      <c r="T242" s="228">
        <f>S242*H242</f>
        <v>0</v>
      </c>
      <c r="U242" s="228">
        <v>0</v>
      </c>
      <c r="V242" s="228">
        <f>U242*H242</f>
        <v>0</v>
      </c>
      <c r="W242" s="228">
        <v>0</v>
      </c>
      <c r="X242" s="229">
        <f>W242*H242</f>
        <v>0</v>
      </c>
      <c r="Y242" s="40"/>
      <c r="Z242" s="40"/>
      <c r="AA242" s="40"/>
      <c r="AB242" s="40"/>
      <c r="AC242" s="40"/>
      <c r="AD242" s="40"/>
      <c r="AE242" s="40"/>
      <c r="AR242" s="230" t="s">
        <v>218</v>
      </c>
      <c r="AT242" s="230" t="s">
        <v>213</v>
      </c>
      <c r="AU242" s="230" t="s">
        <v>229</v>
      </c>
      <c r="AY242" s="19" t="s">
        <v>211</v>
      </c>
      <c r="BE242" s="231">
        <f>IF(O242="základní",K242,0)</f>
        <v>0</v>
      </c>
      <c r="BF242" s="231">
        <f>IF(O242="snížená",K242,0)</f>
        <v>0</v>
      </c>
      <c r="BG242" s="231">
        <f>IF(O242="zákl. přenesená",K242,0)</f>
        <v>0</v>
      </c>
      <c r="BH242" s="231">
        <f>IF(O242="sníž. přenesená",K242,0)</f>
        <v>0</v>
      </c>
      <c r="BI242" s="231">
        <f>IF(O242="nulová",K242,0)</f>
        <v>0</v>
      </c>
      <c r="BJ242" s="19" t="s">
        <v>84</v>
      </c>
      <c r="BK242" s="231">
        <f>ROUND(P242*H242,2)</f>
        <v>0</v>
      </c>
      <c r="BL242" s="19" t="s">
        <v>218</v>
      </c>
      <c r="BM242" s="230" t="s">
        <v>4950</v>
      </c>
    </row>
    <row r="243" s="2" customFormat="1">
      <c r="A243" s="40"/>
      <c r="B243" s="41"/>
      <c r="C243" s="42"/>
      <c r="D243" s="232" t="s">
        <v>220</v>
      </c>
      <c r="E243" s="42"/>
      <c r="F243" s="233" t="s">
        <v>1685</v>
      </c>
      <c r="G243" s="42"/>
      <c r="H243" s="42"/>
      <c r="I243" s="234"/>
      <c r="J243" s="234"/>
      <c r="K243" s="42"/>
      <c r="L243" s="42"/>
      <c r="M243" s="46"/>
      <c r="N243" s="235"/>
      <c r="O243" s="236"/>
      <c r="P243" s="86"/>
      <c r="Q243" s="86"/>
      <c r="R243" s="86"/>
      <c r="S243" s="86"/>
      <c r="T243" s="86"/>
      <c r="U243" s="86"/>
      <c r="V243" s="86"/>
      <c r="W243" s="86"/>
      <c r="X243" s="87"/>
      <c r="Y243" s="40"/>
      <c r="Z243" s="40"/>
      <c r="AA243" s="40"/>
      <c r="AB243" s="40"/>
      <c r="AC243" s="40"/>
      <c r="AD243" s="40"/>
      <c r="AE243" s="40"/>
      <c r="AT243" s="19" t="s">
        <v>220</v>
      </c>
      <c r="AU243" s="19" t="s">
        <v>229</v>
      </c>
    </row>
    <row r="244" s="2" customFormat="1" ht="24.15" customHeight="1">
      <c r="A244" s="40"/>
      <c r="B244" s="41"/>
      <c r="C244" s="218" t="s">
        <v>609</v>
      </c>
      <c r="D244" s="218" t="s">
        <v>213</v>
      </c>
      <c r="E244" s="219" t="s">
        <v>2647</v>
      </c>
      <c r="F244" s="220" t="s">
        <v>1688</v>
      </c>
      <c r="G244" s="221" t="s">
        <v>688</v>
      </c>
      <c r="H244" s="222">
        <v>1</v>
      </c>
      <c r="I244" s="223"/>
      <c r="J244" s="223"/>
      <c r="K244" s="224">
        <f>ROUND(P244*H244,2)</f>
        <v>0</v>
      </c>
      <c r="L244" s="220" t="s">
        <v>22</v>
      </c>
      <c r="M244" s="46"/>
      <c r="N244" s="225" t="s">
        <v>22</v>
      </c>
      <c r="O244" s="226" t="s">
        <v>46</v>
      </c>
      <c r="P244" s="227">
        <f>I244+J244</f>
        <v>0</v>
      </c>
      <c r="Q244" s="227">
        <f>ROUND(I244*H244,2)</f>
        <v>0</v>
      </c>
      <c r="R244" s="227">
        <f>ROUND(J244*H244,2)</f>
        <v>0</v>
      </c>
      <c r="S244" s="86"/>
      <c r="T244" s="228">
        <f>S244*H244</f>
        <v>0</v>
      </c>
      <c r="U244" s="228">
        <v>0</v>
      </c>
      <c r="V244" s="228">
        <f>U244*H244</f>
        <v>0</v>
      </c>
      <c r="W244" s="228">
        <v>0</v>
      </c>
      <c r="X244" s="229">
        <f>W244*H244</f>
        <v>0</v>
      </c>
      <c r="Y244" s="40"/>
      <c r="Z244" s="40"/>
      <c r="AA244" s="40"/>
      <c r="AB244" s="40"/>
      <c r="AC244" s="40"/>
      <c r="AD244" s="40"/>
      <c r="AE244" s="40"/>
      <c r="AR244" s="230" t="s">
        <v>218</v>
      </c>
      <c r="AT244" s="230" t="s">
        <v>213</v>
      </c>
      <c r="AU244" s="230" t="s">
        <v>229</v>
      </c>
      <c r="AY244" s="19" t="s">
        <v>211</v>
      </c>
      <c r="BE244" s="231">
        <f>IF(O244="základní",K244,0)</f>
        <v>0</v>
      </c>
      <c r="BF244" s="231">
        <f>IF(O244="snížená",K244,0)</f>
        <v>0</v>
      </c>
      <c r="BG244" s="231">
        <f>IF(O244="zákl. přenesená",K244,0)</f>
        <v>0</v>
      </c>
      <c r="BH244" s="231">
        <f>IF(O244="sníž. přenesená",K244,0)</f>
        <v>0</v>
      </c>
      <c r="BI244" s="231">
        <f>IF(O244="nulová",K244,0)</f>
        <v>0</v>
      </c>
      <c r="BJ244" s="19" t="s">
        <v>84</v>
      </c>
      <c r="BK244" s="231">
        <f>ROUND(P244*H244,2)</f>
        <v>0</v>
      </c>
      <c r="BL244" s="19" t="s">
        <v>218</v>
      </c>
      <c r="BM244" s="230" t="s">
        <v>4951</v>
      </c>
    </row>
    <row r="245" s="2" customFormat="1">
      <c r="A245" s="40"/>
      <c r="B245" s="41"/>
      <c r="C245" s="42"/>
      <c r="D245" s="232" t="s">
        <v>220</v>
      </c>
      <c r="E245" s="42"/>
      <c r="F245" s="233" t="s">
        <v>1688</v>
      </c>
      <c r="G245" s="42"/>
      <c r="H245" s="42"/>
      <c r="I245" s="234"/>
      <c r="J245" s="234"/>
      <c r="K245" s="42"/>
      <c r="L245" s="42"/>
      <c r="M245" s="46"/>
      <c r="N245" s="235"/>
      <c r="O245" s="236"/>
      <c r="P245" s="86"/>
      <c r="Q245" s="86"/>
      <c r="R245" s="86"/>
      <c r="S245" s="86"/>
      <c r="T245" s="86"/>
      <c r="U245" s="86"/>
      <c r="V245" s="86"/>
      <c r="W245" s="86"/>
      <c r="X245" s="87"/>
      <c r="Y245" s="40"/>
      <c r="Z245" s="40"/>
      <c r="AA245" s="40"/>
      <c r="AB245" s="40"/>
      <c r="AC245" s="40"/>
      <c r="AD245" s="40"/>
      <c r="AE245" s="40"/>
      <c r="AT245" s="19" t="s">
        <v>220</v>
      </c>
      <c r="AU245" s="19" t="s">
        <v>229</v>
      </c>
    </row>
    <row r="246" s="2" customFormat="1" ht="24.15" customHeight="1">
      <c r="A246" s="40"/>
      <c r="B246" s="41"/>
      <c r="C246" s="218" t="s">
        <v>615</v>
      </c>
      <c r="D246" s="218" t="s">
        <v>213</v>
      </c>
      <c r="E246" s="219" t="s">
        <v>2649</v>
      </c>
      <c r="F246" s="220" t="s">
        <v>1691</v>
      </c>
      <c r="G246" s="221" t="s">
        <v>688</v>
      </c>
      <c r="H246" s="222">
        <v>1</v>
      </c>
      <c r="I246" s="223"/>
      <c r="J246" s="223"/>
      <c r="K246" s="224">
        <f>ROUND(P246*H246,2)</f>
        <v>0</v>
      </c>
      <c r="L246" s="220" t="s">
        <v>22</v>
      </c>
      <c r="M246" s="46"/>
      <c r="N246" s="225" t="s">
        <v>22</v>
      </c>
      <c r="O246" s="226" t="s">
        <v>46</v>
      </c>
      <c r="P246" s="227">
        <f>I246+J246</f>
        <v>0</v>
      </c>
      <c r="Q246" s="227">
        <f>ROUND(I246*H246,2)</f>
        <v>0</v>
      </c>
      <c r="R246" s="227">
        <f>ROUND(J246*H246,2)</f>
        <v>0</v>
      </c>
      <c r="S246" s="86"/>
      <c r="T246" s="228">
        <f>S246*H246</f>
        <v>0</v>
      </c>
      <c r="U246" s="228">
        <v>0</v>
      </c>
      <c r="V246" s="228">
        <f>U246*H246</f>
        <v>0</v>
      </c>
      <c r="W246" s="228">
        <v>0</v>
      </c>
      <c r="X246" s="229">
        <f>W246*H246</f>
        <v>0</v>
      </c>
      <c r="Y246" s="40"/>
      <c r="Z246" s="40"/>
      <c r="AA246" s="40"/>
      <c r="AB246" s="40"/>
      <c r="AC246" s="40"/>
      <c r="AD246" s="40"/>
      <c r="AE246" s="40"/>
      <c r="AR246" s="230" t="s">
        <v>218</v>
      </c>
      <c r="AT246" s="230" t="s">
        <v>213</v>
      </c>
      <c r="AU246" s="230" t="s">
        <v>229</v>
      </c>
      <c r="AY246" s="19" t="s">
        <v>211</v>
      </c>
      <c r="BE246" s="231">
        <f>IF(O246="základní",K246,0)</f>
        <v>0</v>
      </c>
      <c r="BF246" s="231">
        <f>IF(O246="snížená",K246,0)</f>
        <v>0</v>
      </c>
      <c r="BG246" s="231">
        <f>IF(O246="zákl. přenesená",K246,0)</f>
        <v>0</v>
      </c>
      <c r="BH246" s="231">
        <f>IF(O246="sníž. přenesená",K246,0)</f>
        <v>0</v>
      </c>
      <c r="BI246" s="231">
        <f>IF(O246="nulová",K246,0)</f>
        <v>0</v>
      </c>
      <c r="BJ246" s="19" t="s">
        <v>84</v>
      </c>
      <c r="BK246" s="231">
        <f>ROUND(P246*H246,2)</f>
        <v>0</v>
      </c>
      <c r="BL246" s="19" t="s">
        <v>218</v>
      </c>
      <c r="BM246" s="230" t="s">
        <v>4952</v>
      </c>
    </row>
    <row r="247" s="2" customFormat="1">
      <c r="A247" s="40"/>
      <c r="B247" s="41"/>
      <c r="C247" s="42"/>
      <c r="D247" s="232" t="s">
        <v>220</v>
      </c>
      <c r="E247" s="42"/>
      <c r="F247" s="233" t="s">
        <v>1691</v>
      </c>
      <c r="G247" s="42"/>
      <c r="H247" s="42"/>
      <c r="I247" s="234"/>
      <c r="J247" s="234"/>
      <c r="K247" s="42"/>
      <c r="L247" s="42"/>
      <c r="M247" s="46"/>
      <c r="N247" s="235"/>
      <c r="O247" s="236"/>
      <c r="P247" s="86"/>
      <c r="Q247" s="86"/>
      <c r="R247" s="86"/>
      <c r="S247" s="86"/>
      <c r="T247" s="86"/>
      <c r="U247" s="86"/>
      <c r="V247" s="86"/>
      <c r="W247" s="86"/>
      <c r="X247" s="87"/>
      <c r="Y247" s="40"/>
      <c r="Z247" s="40"/>
      <c r="AA247" s="40"/>
      <c r="AB247" s="40"/>
      <c r="AC247" s="40"/>
      <c r="AD247" s="40"/>
      <c r="AE247" s="40"/>
      <c r="AT247" s="19" t="s">
        <v>220</v>
      </c>
      <c r="AU247" s="19" t="s">
        <v>229</v>
      </c>
    </row>
    <row r="248" s="2" customFormat="1" ht="16.5" customHeight="1">
      <c r="A248" s="40"/>
      <c r="B248" s="41"/>
      <c r="C248" s="218" t="s">
        <v>619</v>
      </c>
      <c r="D248" s="218" t="s">
        <v>213</v>
      </c>
      <c r="E248" s="219" t="s">
        <v>2651</v>
      </c>
      <c r="F248" s="220" t="s">
        <v>1697</v>
      </c>
      <c r="G248" s="221" t="s">
        <v>688</v>
      </c>
      <c r="H248" s="222">
        <v>1</v>
      </c>
      <c r="I248" s="223"/>
      <c r="J248" s="223"/>
      <c r="K248" s="224">
        <f>ROUND(P248*H248,2)</f>
        <v>0</v>
      </c>
      <c r="L248" s="220" t="s">
        <v>22</v>
      </c>
      <c r="M248" s="46"/>
      <c r="N248" s="225" t="s">
        <v>22</v>
      </c>
      <c r="O248" s="226" t="s">
        <v>46</v>
      </c>
      <c r="P248" s="227">
        <f>I248+J248</f>
        <v>0</v>
      </c>
      <c r="Q248" s="227">
        <f>ROUND(I248*H248,2)</f>
        <v>0</v>
      </c>
      <c r="R248" s="227">
        <f>ROUND(J248*H248,2)</f>
        <v>0</v>
      </c>
      <c r="S248" s="86"/>
      <c r="T248" s="228">
        <f>S248*H248</f>
        <v>0</v>
      </c>
      <c r="U248" s="228">
        <v>0</v>
      </c>
      <c r="V248" s="228">
        <f>U248*H248</f>
        <v>0</v>
      </c>
      <c r="W248" s="228">
        <v>0</v>
      </c>
      <c r="X248" s="229">
        <f>W248*H248</f>
        <v>0</v>
      </c>
      <c r="Y248" s="40"/>
      <c r="Z248" s="40"/>
      <c r="AA248" s="40"/>
      <c r="AB248" s="40"/>
      <c r="AC248" s="40"/>
      <c r="AD248" s="40"/>
      <c r="AE248" s="40"/>
      <c r="AR248" s="230" t="s">
        <v>218</v>
      </c>
      <c r="AT248" s="230" t="s">
        <v>213</v>
      </c>
      <c r="AU248" s="230" t="s">
        <v>229</v>
      </c>
      <c r="AY248" s="19" t="s">
        <v>211</v>
      </c>
      <c r="BE248" s="231">
        <f>IF(O248="základní",K248,0)</f>
        <v>0</v>
      </c>
      <c r="BF248" s="231">
        <f>IF(O248="snížená",K248,0)</f>
        <v>0</v>
      </c>
      <c r="BG248" s="231">
        <f>IF(O248="zákl. přenesená",K248,0)</f>
        <v>0</v>
      </c>
      <c r="BH248" s="231">
        <f>IF(O248="sníž. přenesená",K248,0)</f>
        <v>0</v>
      </c>
      <c r="BI248" s="231">
        <f>IF(O248="nulová",K248,0)</f>
        <v>0</v>
      </c>
      <c r="BJ248" s="19" t="s">
        <v>84</v>
      </c>
      <c r="BK248" s="231">
        <f>ROUND(P248*H248,2)</f>
        <v>0</v>
      </c>
      <c r="BL248" s="19" t="s">
        <v>218</v>
      </c>
      <c r="BM248" s="230" t="s">
        <v>4953</v>
      </c>
    </row>
    <row r="249" s="2" customFormat="1">
      <c r="A249" s="40"/>
      <c r="B249" s="41"/>
      <c r="C249" s="42"/>
      <c r="D249" s="232" t="s">
        <v>220</v>
      </c>
      <c r="E249" s="42"/>
      <c r="F249" s="233" t="s">
        <v>1697</v>
      </c>
      <c r="G249" s="42"/>
      <c r="H249" s="42"/>
      <c r="I249" s="234"/>
      <c r="J249" s="234"/>
      <c r="K249" s="42"/>
      <c r="L249" s="42"/>
      <c r="M249" s="46"/>
      <c r="N249" s="235"/>
      <c r="O249" s="236"/>
      <c r="P249" s="86"/>
      <c r="Q249" s="86"/>
      <c r="R249" s="86"/>
      <c r="S249" s="86"/>
      <c r="T249" s="86"/>
      <c r="U249" s="86"/>
      <c r="V249" s="86"/>
      <c r="W249" s="86"/>
      <c r="X249" s="87"/>
      <c r="Y249" s="40"/>
      <c r="Z249" s="40"/>
      <c r="AA249" s="40"/>
      <c r="AB249" s="40"/>
      <c r="AC249" s="40"/>
      <c r="AD249" s="40"/>
      <c r="AE249" s="40"/>
      <c r="AT249" s="19" t="s">
        <v>220</v>
      </c>
      <c r="AU249" s="19" t="s">
        <v>229</v>
      </c>
    </row>
    <row r="250" s="2" customFormat="1" ht="16.5" customHeight="1">
      <c r="A250" s="40"/>
      <c r="B250" s="41"/>
      <c r="C250" s="218" t="s">
        <v>626</v>
      </c>
      <c r="D250" s="218" t="s">
        <v>213</v>
      </c>
      <c r="E250" s="219" t="s">
        <v>2653</v>
      </c>
      <c r="F250" s="220" t="s">
        <v>1700</v>
      </c>
      <c r="G250" s="221" t="s">
        <v>266</v>
      </c>
      <c r="H250" s="222">
        <v>1</v>
      </c>
      <c r="I250" s="223"/>
      <c r="J250" s="223"/>
      <c r="K250" s="224">
        <f>ROUND(P250*H250,2)</f>
        <v>0</v>
      </c>
      <c r="L250" s="220" t="s">
        <v>22</v>
      </c>
      <c r="M250" s="46"/>
      <c r="N250" s="225" t="s">
        <v>22</v>
      </c>
      <c r="O250" s="226" t="s">
        <v>46</v>
      </c>
      <c r="P250" s="227">
        <f>I250+J250</f>
        <v>0</v>
      </c>
      <c r="Q250" s="227">
        <f>ROUND(I250*H250,2)</f>
        <v>0</v>
      </c>
      <c r="R250" s="227">
        <f>ROUND(J250*H250,2)</f>
        <v>0</v>
      </c>
      <c r="S250" s="86"/>
      <c r="T250" s="228">
        <f>S250*H250</f>
        <v>0</v>
      </c>
      <c r="U250" s="228">
        <v>0</v>
      </c>
      <c r="V250" s="228">
        <f>U250*H250</f>
        <v>0</v>
      </c>
      <c r="W250" s="228">
        <v>0</v>
      </c>
      <c r="X250" s="229">
        <f>W250*H250</f>
        <v>0</v>
      </c>
      <c r="Y250" s="40"/>
      <c r="Z250" s="40"/>
      <c r="AA250" s="40"/>
      <c r="AB250" s="40"/>
      <c r="AC250" s="40"/>
      <c r="AD250" s="40"/>
      <c r="AE250" s="40"/>
      <c r="AR250" s="230" t="s">
        <v>218</v>
      </c>
      <c r="AT250" s="230" t="s">
        <v>213</v>
      </c>
      <c r="AU250" s="230" t="s">
        <v>229</v>
      </c>
      <c r="AY250" s="19" t="s">
        <v>211</v>
      </c>
      <c r="BE250" s="231">
        <f>IF(O250="základní",K250,0)</f>
        <v>0</v>
      </c>
      <c r="BF250" s="231">
        <f>IF(O250="snížená",K250,0)</f>
        <v>0</v>
      </c>
      <c r="BG250" s="231">
        <f>IF(O250="zákl. přenesená",K250,0)</f>
        <v>0</v>
      </c>
      <c r="BH250" s="231">
        <f>IF(O250="sníž. přenesená",K250,0)</f>
        <v>0</v>
      </c>
      <c r="BI250" s="231">
        <f>IF(O250="nulová",K250,0)</f>
        <v>0</v>
      </c>
      <c r="BJ250" s="19" t="s">
        <v>84</v>
      </c>
      <c r="BK250" s="231">
        <f>ROUND(P250*H250,2)</f>
        <v>0</v>
      </c>
      <c r="BL250" s="19" t="s">
        <v>218</v>
      </c>
      <c r="BM250" s="230" t="s">
        <v>4954</v>
      </c>
    </row>
    <row r="251" s="2" customFormat="1">
      <c r="A251" s="40"/>
      <c r="B251" s="41"/>
      <c r="C251" s="42"/>
      <c r="D251" s="232" t="s">
        <v>220</v>
      </c>
      <c r="E251" s="42"/>
      <c r="F251" s="233" t="s">
        <v>1700</v>
      </c>
      <c r="G251" s="42"/>
      <c r="H251" s="42"/>
      <c r="I251" s="234"/>
      <c r="J251" s="234"/>
      <c r="K251" s="42"/>
      <c r="L251" s="42"/>
      <c r="M251" s="46"/>
      <c r="N251" s="283"/>
      <c r="O251" s="284"/>
      <c r="P251" s="285"/>
      <c r="Q251" s="285"/>
      <c r="R251" s="285"/>
      <c r="S251" s="285"/>
      <c r="T251" s="285"/>
      <c r="U251" s="285"/>
      <c r="V251" s="285"/>
      <c r="W251" s="285"/>
      <c r="X251" s="286"/>
      <c r="Y251" s="40"/>
      <c r="Z251" s="40"/>
      <c r="AA251" s="40"/>
      <c r="AB251" s="40"/>
      <c r="AC251" s="40"/>
      <c r="AD251" s="40"/>
      <c r="AE251" s="40"/>
      <c r="AT251" s="19" t="s">
        <v>220</v>
      </c>
      <c r="AU251" s="19" t="s">
        <v>229</v>
      </c>
    </row>
    <row r="252" s="2" customFormat="1" ht="6.96" customHeight="1">
      <c r="A252" s="40"/>
      <c r="B252" s="61"/>
      <c r="C252" s="62"/>
      <c r="D252" s="62"/>
      <c r="E252" s="62"/>
      <c r="F252" s="62"/>
      <c r="G252" s="62"/>
      <c r="H252" s="62"/>
      <c r="I252" s="62"/>
      <c r="J252" s="62"/>
      <c r="K252" s="62"/>
      <c r="L252" s="62"/>
      <c r="M252" s="46"/>
      <c r="N252" s="40"/>
      <c r="P252" s="40"/>
      <c r="Q252" s="40"/>
      <c r="R252" s="40"/>
      <c r="S252" s="40"/>
      <c r="T252" s="40"/>
      <c r="U252" s="40"/>
      <c r="V252" s="40"/>
      <c r="W252" s="40"/>
      <c r="X252" s="40"/>
      <c r="Y252" s="40"/>
      <c r="Z252" s="40"/>
      <c r="AA252" s="40"/>
      <c r="AB252" s="40"/>
      <c r="AC252" s="40"/>
      <c r="AD252" s="40"/>
      <c r="AE252" s="40"/>
    </row>
  </sheetData>
  <sheetProtection sheet="1" autoFilter="0" formatColumns="0" formatRows="0" objects="1" scenarios="1" spinCount="100000" saltValue="WMhsovxq3XJpztwK8XXqeWQTSYiWrEDTBpPWeVoa5gsXe360jHZtiUkBLQtjK8qqo8oOjhN7kVGH3mBayXT6dg==" hashValue="vps49xPXI1dYJu0UV9qioQC58vEUprwNc+L2vxrO6QsfG+RVg+aEWsz0lDWhhYEiozGp8hpaIxKLvxvgQSy7GA==" algorithmName="SHA-512" password="CC35"/>
  <autoFilter ref="C96:L251"/>
  <mergeCells count="12">
    <mergeCell ref="E7:H7"/>
    <mergeCell ref="E9:H9"/>
    <mergeCell ref="E11:H11"/>
    <mergeCell ref="E20:H20"/>
    <mergeCell ref="E29:H29"/>
    <mergeCell ref="E52:H52"/>
    <mergeCell ref="E54:H54"/>
    <mergeCell ref="E56:H56"/>
    <mergeCell ref="E85:H85"/>
    <mergeCell ref="E87:H87"/>
    <mergeCell ref="E89:H89"/>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149</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4291</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1702</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ROUND(K93,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ROUND((SUM(BE93:BE155)),  2)</f>
        <v>0</v>
      </c>
      <c r="G37" s="40"/>
      <c r="H37" s="40"/>
      <c r="I37" s="161">
        <v>0.20999999999999999</v>
      </c>
      <c r="J37" s="40"/>
      <c r="K37" s="156">
        <f>ROUND(((SUM(BE93:BE155))*I37),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ROUND((SUM(BF93:BF155)),  2)</f>
        <v>0</v>
      </c>
      <c r="G38" s="40"/>
      <c r="H38" s="40"/>
      <c r="I38" s="161">
        <v>0.14999999999999999</v>
      </c>
      <c r="J38" s="40"/>
      <c r="K38" s="156">
        <f>ROUND(((SUM(BF93:BF155))*I38),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ROUND((SUM(BG93:BG155)),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ROUND((SUM(BH93:BH155)),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ROUND((SUM(BI93:BI155)),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4291</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04 - zdravotechnické instalace</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Q93</f>
        <v>0</v>
      </c>
      <c r="J65" s="104">
        <f>R93</f>
        <v>0</v>
      </c>
      <c r="K65" s="104">
        <f>K93</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Q94</f>
        <v>0</v>
      </c>
      <c r="J66" s="182">
        <f>R94</f>
        <v>0</v>
      </c>
      <c r="K66" s="182">
        <f>K94</f>
        <v>0</v>
      </c>
      <c r="L66" s="179"/>
      <c r="M66" s="183"/>
      <c r="S66" s="9"/>
      <c r="T66" s="9"/>
      <c r="U66" s="9"/>
      <c r="V66" s="9"/>
      <c r="W66" s="9"/>
      <c r="X66" s="9"/>
      <c r="Y66" s="9"/>
      <c r="Z66" s="9"/>
      <c r="AA66" s="9"/>
      <c r="AB66" s="9"/>
      <c r="AC66" s="9"/>
      <c r="AD66" s="9"/>
      <c r="AE66" s="9"/>
    </row>
    <row r="67" s="10" customFormat="1" ht="19.92" customHeight="1">
      <c r="A67" s="10"/>
      <c r="B67" s="184"/>
      <c r="C67" s="129"/>
      <c r="D67" s="185" t="s">
        <v>182</v>
      </c>
      <c r="E67" s="186"/>
      <c r="F67" s="186"/>
      <c r="G67" s="186"/>
      <c r="H67" s="186"/>
      <c r="I67" s="187">
        <f>Q95</f>
        <v>0</v>
      </c>
      <c r="J67" s="187">
        <f>R95</f>
        <v>0</v>
      </c>
      <c r="K67" s="187">
        <f>K95</f>
        <v>0</v>
      </c>
      <c r="L67" s="129"/>
      <c r="M67" s="188"/>
      <c r="S67" s="10"/>
      <c r="T67" s="10"/>
      <c r="U67" s="10"/>
      <c r="V67" s="10"/>
      <c r="W67" s="10"/>
      <c r="X67" s="10"/>
      <c r="Y67" s="10"/>
      <c r="Z67" s="10"/>
      <c r="AA67" s="10"/>
      <c r="AB67" s="10"/>
      <c r="AC67" s="10"/>
      <c r="AD67" s="10"/>
      <c r="AE67" s="10"/>
    </row>
    <row r="68" s="9" customFormat="1" ht="24.96" customHeight="1">
      <c r="A68" s="9"/>
      <c r="B68" s="178"/>
      <c r="C68" s="179"/>
      <c r="D68" s="180" t="s">
        <v>185</v>
      </c>
      <c r="E68" s="181"/>
      <c r="F68" s="181"/>
      <c r="G68" s="181"/>
      <c r="H68" s="181"/>
      <c r="I68" s="182">
        <f>Q102</f>
        <v>0</v>
      </c>
      <c r="J68" s="182">
        <f>R102</f>
        <v>0</v>
      </c>
      <c r="K68" s="182">
        <f>K102</f>
        <v>0</v>
      </c>
      <c r="L68" s="179"/>
      <c r="M68" s="183"/>
      <c r="S68" s="9"/>
      <c r="T68" s="9"/>
      <c r="U68" s="9"/>
      <c r="V68" s="9"/>
      <c r="W68" s="9"/>
      <c r="X68" s="9"/>
      <c r="Y68" s="9"/>
      <c r="Z68" s="9"/>
      <c r="AA68" s="9"/>
      <c r="AB68" s="9"/>
      <c r="AC68" s="9"/>
      <c r="AD68" s="9"/>
      <c r="AE68" s="9"/>
    </row>
    <row r="69" s="10" customFormat="1" ht="19.92" customHeight="1">
      <c r="A69" s="10"/>
      <c r="B69" s="184"/>
      <c r="C69" s="129"/>
      <c r="D69" s="185" t="s">
        <v>728</v>
      </c>
      <c r="E69" s="186"/>
      <c r="F69" s="186"/>
      <c r="G69" s="186"/>
      <c r="H69" s="186"/>
      <c r="I69" s="187">
        <f>Q103</f>
        <v>0</v>
      </c>
      <c r="J69" s="187">
        <f>R103</f>
        <v>0</v>
      </c>
      <c r="K69" s="187">
        <f>K103</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2665</v>
      </c>
      <c r="E70" s="186"/>
      <c r="F70" s="186"/>
      <c r="G70" s="186"/>
      <c r="H70" s="186"/>
      <c r="I70" s="187">
        <f>Q120</f>
        <v>0</v>
      </c>
      <c r="J70" s="187">
        <f>R120</f>
        <v>0</v>
      </c>
      <c r="K70" s="187">
        <f>K120</f>
        <v>0</v>
      </c>
      <c r="L70" s="129"/>
      <c r="M70" s="188"/>
      <c r="S70" s="10"/>
      <c r="T70" s="10"/>
      <c r="U70" s="10"/>
      <c r="V70" s="10"/>
      <c r="W70" s="10"/>
      <c r="X70" s="10"/>
      <c r="Y70" s="10"/>
      <c r="Z70" s="10"/>
      <c r="AA70" s="10"/>
      <c r="AB70" s="10"/>
      <c r="AC70" s="10"/>
      <c r="AD70" s="10"/>
      <c r="AE70" s="10"/>
    </row>
    <row r="71" s="10" customFormat="1" ht="19.92" customHeight="1">
      <c r="A71" s="10"/>
      <c r="B71" s="184"/>
      <c r="C71" s="129"/>
      <c r="D71" s="185" t="s">
        <v>3242</v>
      </c>
      <c r="E71" s="186"/>
      <c r="F71" s="186"/>
      <c r="G71" s="186"/>
      <c r="H71" s="186"/>
      <c r="I71" s="187">
        <f>Q137</f>
        <v>0</v>
      </c>
      <c r="J71" s="187">
        <f>R137</f>
        <v>0</v>
      </c>
      <c r="K71" s="187">
        <f>K137</f>
        <v>0</v>
      </c>
      <c r="L71" s="129"/>
      <c r="M71" s="18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42"/>
      <c r="M72" s="148"/>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62"/>
      <c r="M73" s="148"/>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64"/>
      <c r="M77" s="148"/>
      <c r="S77" s="40"/>
      <c r="T77" s="40"/>
      <c r="U77" s="40"/>
      <c r="V77" s="40"/>
      <c r="W77" s="40"/>
      <c r="X77" s="40"/>
      <c r="Y77" s="40"/>
      <c r="Z77" s="40"/>
      <c r="AA77" s="40"/>
      <c r="AB77" s="40"/>
      <c r="AC77" s="40"/>
      <c r="AD77" s="40"/>
      <c r="AE77" s="40"/>
    </row>
    <row r="78" s="2" customFormat="1" ht="24.96" customHeight="1">
      <c r="A78" s="40"/>
      <c r="B78" s="41"/>
      <c r="C78" s="25" t="s">
        <v>192</v>
      </c>
      <c r="D78" s="42"/>
      <c r="E78" s="42"/>
      <c r="F78" s="42"/>
      <c r="G78" s="42"/>
      <c r="H78" s="42"/>
      <c r="I78" s="42"/>
      <c r="J78" s="42"/>
      <c r="K78" s="42"/>
      <c r="L78" s="42"/>
      <c r="M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42"/>
      <c r="M79" s="148"/>
      <c r="S79" s="40"/>
      <c r="T79" s="40"/>
      <c r="U79" s="40"/>
      <c r="V79" s="40"/>
      <c r="W79" s="40"/>
      <c r="X79" s="40"/>
      <c r="Y79" s="40"/>
      <c r="Z79" s="40"/>
      <c r="AA79" s="40"/>
      <c r="AB79" s="40"/>
      <c r="AC79" s="40"/>
      <c r="AD79" s="40"/>
      <c r="AE79" s="40"/>
    </row>
    <row r="80" s="2" customFormat="1" ht="12" customHeight="1">
      <c r="A80" s="40"/>
      <c r="B80" s="41"/>
      <c r="C80" s="34" t="s">
        <v>17</v>
      </c>
      <c r="D80" s="42"/>
      <c r="E80" s="42"/>
      <c r="F80" s="42"/>
      <c r="G80" s="42"/>
      <c r="H80" s="42"/>
      <c r="I80" s="42"/>
      <c r="J80" s="42"/>
      <c r="K80" s="42"/>
      <c r="L80" s="42"/>
      <c r="M80" s="148"/>
      <c r="S80" s="40"/>
      <c r="T80" s="40"/>
      <c r="U80" s="40"/>
      <c r="V80" s="40"/>
      <c r="W80" s="40"/>
      <c r="X80" s="40"/>
      <c r="Y80" s="40"/>
      <c r="Z80" s="40"/>
      <c r="AA80" s="40"/>
      <c r="AB80" s="40"/>
      <c r="AC80" s="40"/>
      <c r="AD80" s="40"/>
      <c r="AE80" s="40"/>
    </row>
    <row r="81" s="2" customFormat="1" ht="16.5" customHeight="1">
      <c r="A81" s="40"/>
      <c r="B81" s="41"/>
      <c r="C81" s="42"/>
      <c r="D81" s="42"/>
      <c r="E81" s="173" t="str">
        <f>E7</f>
        <v>Stavební úpravy pro bezbariérovost objektu ZŠ Liberec, U školy, Liberec</v>
      </c>
      <c r="F81" s="34"/>
      <c r="G81" s="34"/>
      <c r="H81" s="34"/>
      <c r="I81" s="42"/>
      <c r="J81" s="42"/>
      <c r="K81" s="42"/>
      <c r="L81" s="42"/>
      <c r="M81" s="148"/>
      <c r="S81" s="40"/>
      <c r="T81" s="40"/>
      <c r="U81" s="40"/>
      <c r="V81" s="40"/>
      <c r="W81" s="40"/>
      <c r="X81" s="40"/>
      <c r="Y81" s="40"/>
      <c r="Z81" s="40"/>
      <c r="AA81" s="40"/>
      <c r="AB81" s="40"/>
      <c r="AC81" s="40"/>
      <c r="AD81" s="40"/>
      <c r="AE81" s="40"/>
    </row>
    <row r="82" s="1" customFormat="1" ht="12" customHeight="1">
      <c r="B82" s="23"/>
      <c r="C82" s="34" t="s">
        <v>164</v>
      </c>
      <c r="D82" s="24"/>
      <c r="E82" s="24"/>
      <c r="F82" s="24"/>
      <c r="G82" s="24"/>
      <c r="H82" s="24"/>
      <c r="I82" s="24"/>
      <c r="J82" s="24"/>
      <c r="K82" s="24"/>
      <c r="L82" s="24"/>
      <c r="M82" s="22"/>
    </row>
    <row r="83" s="2" customFormat="1" ht="16.5" customHeight="1">
      <c r="A83" s="40"/>
      <c r="B83" s="41"/>
      <c r="C83" s="42"/>
      <c r="D83" s="42"/>
      <c r="E83" s="173" t="s">
        <v>4291</v>
      </c>
      <c r="F83" s="42"/>
      <c r="G83" s="42"/>
      <c r="H83" s="42"/>
      <c r="I83" s="42"/>
      <c r="J83" s="42"/>
      <c r="K83" s="42"/>
      <c r="L83" s="42"/>
      <c r="M83" s="148"/>
      <c r="S83" s="40"/>
      <c r="T83" s="40"/>
      <c r="U83" s="40"/>
      <c r="V83" s="40"/>
      <c r="W83" s="40"/>
      <c r="X83" s="40"/>
      <c r="Y83" s="40"/>
      <c r="Z83" s="40"/>
      <c r="AA83" s="40"/>
      <c r="AB83" s="40"/>
      <c r="AC83" s="40"/>
      <c r="AD83" s="40"/>
      <c r="AE83" s="40"/>
    </row>
    <row r="84" s="2" customFormat="1" ht="12" customHeight="1">
      <c r="A84" s="40"/>
      <c r="B84" s="41"/>
      <c r="C84" s="34" t="s">
        <v>166</v>
      </c>
      <c r="D84" s="42"/>
      <c r="E84" s="42"/>
      <c r="F84" s="42"/>
      <c r="G84" s="42"/>
      <c r="H84" s="42"/>
      <c r="I84" s="42"/>
      <c r="J84" s="42"/>
      <c r="K84" s="42"/>
      <c r="L84" s="42"/>
      <c r="M84" s="148"/>
      <c r="S84" s="40"/>
      <c r="T84" s="40"/>
      <c r="U84" s="40"/>
      <c r="V84" s="40"/>
      <c r="W84" s="40"/>
      <c r="X84" s="40"/>
      <c r="Y84" s="40"/>
      <c r="Z84" s="40"/>
      <c r="AA84" s="40"/>
      <c r="AB84" s="40"/>
      <c r="AC84" s="40"/>
      <c r="AD84" s="40"/>
      <c r="AE84" s="40"/>
    </row>
    <row r="85" s="2" customFormat="1" ht="16.5" customHeight="1">
      <c r="A85" s="40"/>
      <c r="B85" s="41"/>
      <c r="C85" s="42"/>
      <c r="D85" s="42"/>
      <c r="E85" s="71" t="str">
        <f>E11</f>
        <v>04 - zdravotechnické instalace</v>
      </c>
      <c r="F85" s="42"/>
      <c r="G85" s="42"/>
      <c r="H85" s="42"/>
      <c r="I85" s="42"/>
      <c r="J85" s="42"/>
      <c r="K85" s="42"/>
      <c r="L85" s="42"/>
      <c r="M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42"/>
      <c r="M86" s="148"/>
      <c r="S86" s="40"/>
      <c r="T86" s="40"/>
      <c r="U86" s="40"/>
      <c r="V86" s="40"/>
      <c r="W86" s="40"/>
      <c r="X86" s="40"/>
      <c r="Y86" s="40"/>
      <c r="Z86" s="40"/>
      <c r="AA86" s="40"/>
      <c r="AB86" s="40"/>
      <c r="AC86" s="40"/>
      <c r="AD86" s="40"/>
      <c r="AE86" s="40"/>
    </row>
    <row r="87" s="2" customFormat="1" ht="12" customHeight="1">
      <c r="A87" s="40"/>
      <c r="B87" s="41"/>
      <c r="C87" s="34" t="s">
        <v>23</v>
      </c>
      <c r="D87" s="42"/>
      <c r="E87" s="42"/>
      <c r="F87" s="29" t="str">
        <f>F14</f>
        <v>Liberec</v>
      </c>
      <c r="G87" s="42"/>
      <c r="H87" s="42"/>
      <c r="I87" s="34" t="s">
        <v>25</v>
      </c>
      <c r="J87" s="74" t="str">
        <f>IF(J14="","",J14)</f>
        <v>11.2.2022</v>
      </c>
      <c r="K87" s="42"/>
      <c r="L87" s="42"/>
      <c r="M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42"/>
      <c r="M88" s="148"/>
      <c r="S88" s="40"/>
      <c r="T88" s="40"/>
      <c r="U88" s="40"/>
      <c r="V88" s="40"/>
      <c r="W88" s="40"/>
      <c r="X88" s="40"/>
      <c r="Y88" s="40"/>
      <c r="Z88" s="40"/>
      <c r="AA88" s="40"/>
      <c r="AB88" s="40"/>
      <c r="AC88" s="40"/>
      <c r="AD88" s="40"/>
      <c r="AE88" s="40"/>
    </row>
    <row r="89" s="2" customFormat="1" ht="40.05" customHeight="1">
      <c r="A89" s="40"/>
      <c r="B89" s="41"/>
      <c r="C89" s="34" t="s">
        <v>27</v>
      </c>
      <c r="D89" s="42"/>
      <c r="E89" s="42"/>
      <c r="F89" s="29" t="str">
        <f>E17</f>
        <v>Statutární město Liberec</v>
      </c>
      <c r="G89" s="42"/>
      <c r="H89" s="42"/>
      <c r="I89" s="34" t="s">
        <v>34</v>
      </c>
      <c r="J89" s="38" t="str">
        <f>E23</f>
        <v>TRIGLYPH architektonická kancelář s.r.o.</v>
      </c>
      <c r="K89" s="42"/>
      <c r="L89" s="42"/>
      <c r="M89" s="148"/>
      <c r="S89" s="40"/>
      <c r="T89" s="40"/>
      <c r="U89" s="40"/>
      <c r="V89" s="40"/>
      <c r="W89" s="40"/>
      <c r="X89" s="40"/>
      <c r="Y89" s="40"/>
      <c r="Z89" s="40"/>
      <c r="AA89" s="40"/>
      <c r="AB89" s="40"/>
      <c r="AC89" s="40"/>
      <c r="AD89" s="40"/>
      <c r="AE89" s="40"/>
    </row>
    <row r="90" s="2" customFormat="1" ht="15.15" customHeight="1">
      <c r="A90" s="40"/>
      <c r="B90" s="41"/>
      <c r="C90" s="34" t="s">
        <v>32</v>
      </c>
      <c r="D90" s="42"/>
      <c r="E90" s="42"/>
      <c r="F90" s="29" t="str">
        <f>IF(E20="","",E20)</f>
        <v>Vyplň údaj</v>
      </c>
      <c r="G90" s="42"/>
      <c r="H90" s="42"/>
      <c r="I90" s="34" t="s">
        <v>37</v>
      </c>
      <c r="J90" s="38" t="str">
        <f>E26</f>
        <v xml:space="preserve"> </v>
      </c>
      <c r="K90" s="42"/>
      <c r="L90" s="42"/>
      <c r="M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42"/>
      <c r="M91" s="148"/>
      <c r="S91" s="40"/>
      <c r="T91" s="40"/>
      <c r="U91" s="40"/>
      <c r="V91" s="40"/>
      <c r="W91" s="40"/>
      <c r="X91" s="40"/>
      <c r="Y91" s="40"/>
      <c r="Z91" s="40"/>
      <c r="AA91" s="40"/>
      <c r="AB91" s="40"/>
      <c r="AC91" s="40"/>
      <c r="AD91" s="40"/>
      <c r="AE91" s="40"/>
    </row>
    <row r="92" s="11" customFormat="1" ht="29.28" customHeight="1">
      <c r="A92" s="189"/>
      <c r="B92" s="190"/>
      <c r="C92" s="191" t="s">
        <v>193</v>
      </c>
      <c r="D92" s="192" t="s">
        <v>60</v>
      </c>
      <c r="E92" s="192" t="s">
        <v>56</v>
      </c>
      <c r="F92" s="192" t="s">
        <v>57</v>
      </c>
      <c r="G92" s="192" t="s">
        <v>194</v>
      </c>
      <c r="H92" s="192" t="s">
        <v>195</v>
      </c>
      <c r="I92" s="192" t="s">
        <v>196</v>
      </c>
      <c r="J92" s="192" t="s">
        <v>197</v>
      </c>
      <c r="K92" s="192" t="s">
        <v>175</v>
      </c>
      <c r="L92" s="193" t="s">
        <v>198</v>
      </c>
      <c r="M92" s="194"/>
      <c r="N92" s="94" t="s">
        <v>22</v>
      </c>
      <c r="O92" s="95" t="s">
        <v>45</v>
      </c>
      <c r="P92" s="95" t="s">
        <v>199</v>
      </c>
      <c r="Q92" s="95" t="s">
        <v>200</v>
      </c>
      <c r="R92" s="95" t="s">
        <v>201</v>
      </c>
      <c r="S92" s="95" t="s">
        <v>202</v>
      </c>
      <c r="T92" s="95" t="s">
        <v>203</v>
      </c>
      <c r="U92" s="95" t="s">
        <v>204</v>
      </c>
      <c r="V92" s="95" t="s">
        <v>205</v>
      </c>
      <c r="W92" s="95" t="s">
        <v>206</v>
      </c>
      <c r="X92" s="96" t="s">
        <v>207</v>
      </c>
      <c r="Y92" s="189"/>
      <c r="Z92" s="189"/>
      <c r="AA92" s="189"/>
      <c r="AB92" s="189"/>
      <c r="AC92" s="189"/>
      <c r="AD92" s="189"/>
      <c r="AE92" s="189"/>
    </row>
    <row r="93" s="2" customFormat="1" ht="22.8" customHeight="1">
      <c r="A93" s="40"/>
      <c r="B93" s="41"/>
      <c r="C93" s="101" t="s">
        <v>208</v>
      </c>
      <c r="D93" s="42"/>
      <c r="E93" s="42"/>
      <c r="F93" s="42"/>
      <c r="G93" s="42"/>
      <c r="H93" s="42"/>
      <c r="I93" s="42"/>
      <c r="J93" s="42"/>
      <c r="K93" s="195">
        <f>BK93</f>
        <v>0</v>
      </c>
      <c r="L93" s="42"/>
      <c r="M93" s="46"/>
      <c r="N93" s="97"/>
      <c r="O93" s="196"/>
      <c r="P93" s="98"/>
      <c r="Q93" s="197">
        <f>Q94+Q102</f>
        <v>0</v>
      </c>
      <c r="R93" s="197">
        <f>R94+R102</f>
        <v>0</v>
      </c>
      <c r="S93" s="98"/>
      <c r="T93" s="198">
        <f>T94+T102</f>
        <v>0</v>
      </c>
      <c r="U93" s="98"/>
      <c r="V93" s="198">
        <f>V94+V102</f>
        <v>0</v>
      </c>
      <c r="W93" s="98"/>
      <c r="X93" s="199">
        <f>X94+X102</f>
        <v>0</v>
      </c>
      <c r="Y93" s="40"/>
      <c r="Z93" s="40"/>
      <c r="AA93" s="40"/>
      <c r="AB93" s="40"/>
      <c r="AC93" s="40"/>
      <c r="AD93" s="40"/>
      <c r="AE93" s="40"/>
      <c r="AT93" s="19" t="s">
        <v>76</v>
      </c>
      <c r="AU93" s="19" t="s">
        <v>176</v>
      </c>
      <c r="BK93" s="200">
        <f>BK94+BK102</f>
        <v>0</v>
      </c>
    </row>
    <row r="94" s="12" customFormat="1" ht="25.92" customHeight="1">
      <c r="A94" s="12"/>
      <c r="B94" s="201"/>
      <c r="C94" s="202"/>
      <c r="D94" s="203" t="s">
        <v>76</v>
      </c>
      <c r="E94" s="204" t="s">
        <v>209</v>
      </c>
      <c r="F94" s="204" t="s">
        <v>210</v>
      </c>
      <c r="G94" s="202"/>
      <c r="H94" s="202"/>
      <c r="I94" s="205"/>
      <c r="J94" s="205"/>
      <c r="K94" s="206">
        <f>BK94</f>
        <v>0</v>
      </c>
      <c r="L94" s="202"/>
      <c r="M94" s="207"/>
      <c r="N94" s="208"/>
      <c r="O94" s="209"/>
      <c r="P94" s="209"/>
      <c r="Q94" s="210">
        <f>Q95</f>
        <v>0</v>
      </c>
      <c r="R94" s="210">
        <f>R95</f>
        <v>0</v>
      </c>
      <c r="S94" s="209"/>
      <c r="T94" s="211">
        <f>T95</f>
        <v>0</v>
      </c>
      <c r="U94" s="209"/>
      <c r="V94" s="211">
        <f>V95</f>
        <v>0</v>
      </c>
      <c r="W94" s="209"/>
      <c r="X94" s="212">
        <f>X95</f>
        <v>0</v>
      </c>
      <c r="Y94" s="12"/>
      <c r="Z94" s="12"/>
      <c r="AA94" s="12"/>
      <c r="AB94" s="12"/>
      <c r="AC94" s="12"/>
      <c r="AD94" s="12"/>
      <c r="AE94" s="12"/>
      <c r="AR94" s="213" t="s">
        <v>84</v>
      </c>
      <c r="AT94" s="214" t="s">
        <v>76</v>
      </c>
      <c r="AU94" s="214" t="s">
        <v>77</v>
      </c>
      <c r="AY94" s="213" t="s">
        <v>211</v>
      </c>
      <c r="BK94" s="215">
        <f>BK95</f>
        <v>0</v>
      </c>
    </row>
    <row r="95" s="12" customFormat="1" ht="22.8" customHeight="1">
      <c r="A95" s="12"/>
      <c r="B95" s="201"/>
      <c r="C95" s="202"/>
      <c r="D95" s="203" t="s">
        <v>76</v>
      </c>
      <c r="E95" s="216" t="s">
        <v>263</v>
      </c>
      <c r="F95" s="216" t="s">
        <v>379</v>
      </c>
      <c r="G95" s="202"/>
      <c r="H95" s="202"/>
      <c r="I95" s="205"/>
      <c r="J95" s="205"/>
      <c r="K95" s="217">
        <f>BK95</f>
        <v>0</v>
      </c>
      <c r="L95" s="202"/>
      <c r="M95" s="207"/>
      <c r="N95" s="208"/>
      <c r="O95" s="209"/>
      <c r="P95" s="209"/>
      <c r="Q95" s="210">
        <f>SUM(Q96:Q101)</f>
        <v>0</v>
      </c>
      <c r="R95" s="210">
        <f>SUM(R96:R101)</f>
        <v>0</v>
      </c>
      <c r="S95" s="209"/>
      <c r="T95" s="211">
        <f>SUM(T96:T101)</f>
        <v>0</v>
      </c>
      <c r="U95" s="209"/>
      <c r="V95" s="211">
        <f>SUM(V96:V101)</f>
        <v>0</v>
      </c>
      <c r="W95" s="209"/>
      <c r="X95" s="212">
        <f>SUM(X96:X101)</f>
        <v>0</v>
      </c>
      <c r="Y95" s="12"/>
      <c r="Z95" s="12"/>
      <c r="AA95" s="12"/>
      <c r="AB95" s="12"/>
      <c r="AC95" s="12"/>
      <c r="AD95" s="12"/>
      <c r="AE95" s="12"/>
      <c r="AR95" s="213" t="s">
        <v>84</v>
      </c>
      <c r="AT95" s="214" t="s">
        <v>76</v>
      </c>
      <c r="AU95" s="214" t="s">
        <v>84</v>
      </c>
      <c r="AY95" s="213" t="s">
        <v>211</v>
      </c>
      <c r="BK95" s="215">
        <f>SUM(BK96:BK101)</f>
        <v>0</v>
      </c>
    </row>
    <row r="96" s="2" customFormat="1" ht="16.5" customHeight="1">
      <c r="A96" s="40"/>
      <c r="B96" s="41"/>
      <c r="C96" s="259" t="s">
        <v>84</v>
      </c>
      <c r="D96" s="259" t="s">
        <v>452</v>
      </c>
      <c r="E96" s="260" t="s">
        <v>4955</v>
      </c>
      <c r="F96" s="261" t="s">
        <v>4956</v>
      </c>
      <c r="G96" s="262" t="s">
        <v>3370</v>
      </c>
      <c r="H96" s="263">
        <v>1</v>
      </c>
      <c r="I96" s="264"/>
      <c r="J96" s="265"/>
      <c r="K96" s="266">
        <f>ROUND(P96*H96,2)</f>
        <v>0</v>
      </c>
      <c r="L96" s="261" t="s">
        <v>22</v>
      </c>
      <c r="M96" s="267"/>
      <c r="N96" s="268" t="s">
        <v>22</v>
      </c>
      <c r="O96" s="226" t="s">
        <v>46</v>
      </c>
      <c r="P96" s="227">
        <f>I96+J96</f>
        <v>0</v>
      </c>
      <c r="Q96" s="227">
        <f>ROUND(I96*H96,2)</f>
        <v>0</v>
      </c>
      <c r="R96" s="227">
        <f>ROUND(J96*H96,2)</f>
        <v>0</v>
      </c>
      <c r="S96" s="86"/>
      <c r="T96" s="228">
        <f>S96*H96</f>
        <v>0</v>
      </c>
      <c r="U96" s="228">
        <v>0</v>
      </c>
      <c r="V96" s="228">
        <f>U96*H96</f>
        <v>0</v>
      </c>
      <c r="W96" s="228">
        <v>0</v>
      </c>
      <c r="X96" s="229">
        <f>W96*H96</f>
        <v>0</v>
      </c>
      <c r="Y96" s="40"/>
      <c r="Z96" s="40"/>
      <c r="AA96" s="40"/>
      <c r="AB96" s="40"/>
      <c r="AC96" s="40"/>
      <c r="AD96" s="40"/>
      <c r="AE96" s="40"/>
      <c r="AR96" s="230" t="s">
        <v>258</v>
      </c>
      <c r="AT96" s="230" t="s">
        <v>452</v>
      </c>
      <c r="AU96" s="230" t="s">
        <v>86</v>
      </c>
      <c r="AY96" s="19" t="s">
        <v>211</v>
      </c>
      <c r="BE96" s="231">
        <f>IF(O96="základní",K96,0)</f>
        <v>0</v>
      </c>
      <c r="BF96" s="231">
        <f>IF(O96="snížená",K96,0)</f>
        <v>0</v>
      </c>
      <c r="BG96" s="231">
        <f>IF(O96="zákl. přenesená",K96,0)</f>
        <v>0</v>
      </c>
      <c r="BH96" s="231">
        <f>IF(O96="sníž. přenesená",K96,0)</f>
        <v>0</v>
      </c>
      <c r="BI96" s="231">
        <f>IF(O96="nulová",K96,0)</f>
        <v>0</v>
      </c>
      <c r="BJ96" s="19" t="s">
        <v>84</v>
      </c>
      <c r="BK96" s="231">
        <f>ROUND(P96*H96,2)</f>
        <v>0</v>
      </c>
      <c r="BL96" s="19" t="s">
        <v>218</v>
      </c>
      <c r="BM96" s="230" t="s">
        <v>4957</v>
      </c>
    </row>
    <row r="97" s="2" customFormat="1">
      <c r="A97" s="40"/>
      <c r="B97" s="41"/>
      <c r="C97" s="42"/>
      <c r="D97" s="232" t="s">
        <v>220</v>
      </c>
      <c r="E97" s="42"/>
      <c r="F97" s="233" t="s">
        <v>4956</v>
      </c>
      <c r="G97" s="42"/>
      <c r="H97" s="42"/>
      <c r="I97" s="234"/>
      <c r="J97" s="234"/>
      <c r="K97" s="42"/>
      <c r="L97" s="42"/>
      <c r="M97" s="46"/>
      <c r="N97" s="235"/>
      <c r="O97" s="236"/>
      <c r="P97" s="86"/>
      <c r="Q97" s="86"/>
      <c r="R97" s="86"/>
      <c r="S97" s="86"/>
      <c r="T97" s="86"/>
      <c r="U97" s="86"/>
      <c r="V97" s="86"/>
      <c r="W97" s="86"/>
      <c r="X97" s="87"/>
      <c r="Y97" s="40"/>
      <c r="Z97" s="40"/>
      <c r="AA97" s="40"/>
      <c r="AB97" s="40"/>
      <c r="AC97" s="40"/>
      <c r="AD97" s="40"/>
      <c r="AE97" s="40"/>
      <c r="AT97" s="19" t="s">
        <v>220</v>
      </c>
      <c r="AU97" s="19" t="s">
        <v>86</v>
      </c>
    </row>
    <row r="98" s="2" customFormat="1" ht="16.5" customHeight="1">
      <c r="A98" s="40"/>
      <c r="B98" s="41"/>
      <c r="C98" s="259" t="s">
        <v>86</v>
      </c>
      <c r="D98" s="259" t="s">
        <v>452</v>
      </c>
      <c r="E98" s="260" t="s">
        <v>2669</v>
      </c>
      <c r="F98" s="261" t="s">
        <v>2670</v>
      </c>
      <c r="G98" s="262" t="s">
        <v>733</v>
      </c>
      <c r="H98" s="263">
        <v>1</v>
      </c>
      <c r="I98" s="264"/>
      <c r="J98" s="265"/>
      <c r="K98" s="266">
        <f>ROUND(P98*H98,2)</f>
        <v>0</v>
      </c>
      <c r="L98" s="261" t="s">
        <v>22</v>
      </c>
      <c r="M98" s="267"/>
      <c r="N98" s="268" t="s">
        <v>22</v>
      </c>
      <c r="O98" s="226" t="s">
        <v>46</v>
      </c>
      <c r="P98" s="227">
        <f>I98+J98</f>
        <v>0</v>
      </c>
      <c r="Q98" s="227">
        <f>ROUND(I98*H98,2)</f>
        <v>0</v>
      </c>
      <c r="R98" s="227">
        <f>ROUND(J98*H98,2)</f>
        <v>0</v>
      </c>
      <c r="S98" s="86"/>
      <c r="T98" s="228">
        <f>S98*H98</f>
        <v>0</v>
      </c>
      <c r="U98" s="228">
        <v>0</v>
      </c>
      <c r="V98" s="228">
        <f>U98*H98</f>
        <v>0</v>
      </c>
      <c r="W98" s="228">
        <v>0</v>
      </c>
      <c r="X98" s="229">
        <f>W98*H98</f>
        <v>0</v>
      </c>
      <c r="Y98" s="40"/>
      <c r="Z98" s="40"/>
      <c r="AA98" s="40"/>
      <c r="AB98" s="40"/>
      <c r="AC98" s="40"/>
      <c r="AD98" s="40"/>
      <c r="AE98" s="40"/>
      <c r="AR98" s="230" t="s">
        <v>258</v>
      </c>
      <c r="AT98" s="230" t="s">
        <v>452</v>
      </c>
      <c r="AU98" s="230" t="s">
        <v>86</v>
      </c>
      <c r="AY98" s="19" t="s">
        <v>211</v>
      </c>
      <c r="BE98" s="231">
        <f>IF(O98="základní",K98,0)</f>
        <v>0</v>
      </c>
      <c r="BF98" s="231">
        <f>IF(O98="snížená",K98,0)</f>
        <v>0</v>
      </c>
      <c r="BG98" s="231">
        <f>IF(O98="zákl. přenesená",K98,0)</f>
        <v>0</v>
      </c>
      <c r="BH98" s="231">
        <f>IF(O98="sníž. přenesená",K98,0)</f>
        <v>0</v>
      </c>
      <c r="BI98" s="231">
        <f>IF(O98="nulová",K98,0)</f>
        <v>0</v>
      </c>
      <c r="BJ98" s="19" t="s">
        <v>84</v>
      </c>
      <c r="BK98" s="231">
        <f>ROUND(P98*H98,2)</f>
        <v>0</v>
      </c>
      <c r="BL98" s="19" t="s">
        <v>218</v>
      </c>
      <c r="BM98" s="230" t="s">
        <v>4958</v>
      </c>
    </row>
    <row r="99" s="2" customFormat="1">
      <c r="A99" s="40"/>
      <c r="B99" s="41"/>
      <c r="C99" s="42"/>
      <c r="D99" s="232" t="s">
        <v>220</v>
      </c>
      <c r="E99" s="42"/>
      <c r="F99" s="233" t="s">
        <v>2670</v>
      </c>
      <c r="G99" s="42"/>
      <c r="H99" s="42"/>
      <c r="I99" s="234"/>
      <c r="J99" s="234"/>
      <c r="K99" s="42"/>
      <c r="L99" s="42"/>
      <c r="M99" s="46"/>
      <c r="N99" s="235"/>
      <c r="O99" s="236"/>
      <c r="P99" s="86"/>
      <c r="Q99" s="86"/>
      <c r="R99" s="86"/>
      <c r="S99" s="86"/>
      <c r="T99" s="86"/>
      <c r="U99" s="86"/>
      <c r="V99" s="86"/>
      <c r="W99" s="86"/>
      <c r="X99" s="87"/>
      <c r="Y99" s="40"/>
      <c r="Z99" s="40"/>
      <c r="AA99" s="40"/>
      <c r="AB99" s="40"/>
      <c r="AC99" s="40"/>
      <c r="AD99" s="40"/>
      <c r="AE99" s="40"/>
      <c r="AT99" s="19" t="s">
        <v>220</v>
      </c>
      <c r="AU99" s="19" t="s">
        <v>86</v>
      </c>
    </row>
    <row r="100" s="2" customFormat="1" ht="16.5" customHeight="1">
      <c r="A100" s="40"/>
      <c r="B100" s="41"/>
      <c r="C100" s="259" t="s">
        <v>229</v>
      </c>
      <c r="D100" s="259" t="s">
        <v>452</v>
      </c>
      <c r="E100" s="260" t="s">
        <v>732</v>
      </c>
      <c r="F100" s="261" t="s">
        <v>435</v>
      </c>
      <c r="G100" s="262" t="s">
        <v>733</v>
      </c>
      <c r="H100" s="263">
        <v>1</v>
      </c>
      <c r="I100" s="264"/>
      <c r="J100" s="265"/>
      <c r="K100" s="266">
        <f>ROUND(P100*H100,2)</f>
        <v>0</v>
      </c>
      <c r="L100" s="261" t="s">
        <v>22</v>
      </c>
      <c r="M100" s="267"/>
      <c r="N100" s="268" t="s">
        <v>22</v>
      </c>
      <c r="O100" s="226" t="s">
        <v>46</v>
      </c>
      <c r="P100" s="227">
        <f>I100+J100</f>
        <v>0</v>
      </c>
      <c r="Q100" s="227">
        <f>ROUND(I100*H100,2)</f>
        <v>0</v>
      </c>
      <c r="R100" s="227">
        <f>ROUND(J100*H100,2)</f>
        <v>0</v>
      </c>
      <c r="S100" s="86"/>
      <c r="T100" s="228">
        <f>S100*H100</f>
        <v>0</v>
      </c>
      <c r="U100" s="228">
        <v>0</v>
      </c>
      <c r="V100" s="228">
        <f>U100*H100</f>
        <v>0</v>
      </c>
      <c r="W100" s="228">
        <v>0</v>
      </c>
      <c r="X100" s="229">
        <f>W100*H100</f>
        <v>0</v>
      </c>
      <c r="Y100" s="40"/>
      <c r="Z100" s="40"/>
      <c r="AA100" s="40"/>
      <c r="AB100" s="40"/>
      <c r="AC100" s="40"/>
      <c r="AD100" s="40"/>
      <c r="AE100" s="40"/>
      <c r="AR100" s="230" t="s">
        <v>258</v>
      </c>
      <c r="AT100" s="230" t="s">
        <v>452</v>
      </c>
      <c r="AU100" s="230" t="s">
        <v>86</v>
      </c>
      <c r="AY100" s="19" t="s">
        <v>211</v>
      </c>
      <c r="BE100" s="231">
        <f>IF(O100="základní",K100,0)</f>
        <v>0</v>
      </c>
      <c r="BF100" s="231">
        <f>IF(O100="snížená",K100,0)</f>
        <v>0</v>
      </c>
      <c r="BG100" s="231">
        <f>IF(O100="zákl. přenesená",K100,0)</f>
        <v>0</v>
      </c>
      <c r="BH100" s="231">
        <f>IF(O100="sníž. přenesená",K100,0)</f>
        <v>0</v>
      </c>
      <c r="BI100" s="231">
        <f>IF(O100="nulová",K100,0)</f>
        <v>0</v>
      </c>
      <c r="BJ100" s="19" t="s">
        <v>84</v>
      </c>
      <c r="BK100" s="231">
        <f>ROUND(P100*H100,2)</f>
        <v>0</v>
      </c>
      <c r="BL100" s="19" t="s">
        <v>218</v>
      </c>
      <c r="BM100" s="230" t="s">
        <v>4959</v>
      </c>
    </row>
    <row r="101" s="2" customFormat="1">
      <c r="A101" s="40"/>
      <c r="B101" s="41"/>
      <c r="C101" s="42"/>
      <c r="D101" s="232" t="s">
        <v>220</v>
      </c>
      <c r="E101" s="42"/>
      <c r="F101" s="233" t="s">
        <v>435</v>
      </c>
      <c r="G101" s="42"/>
      <c r="H101" s="42"/>
      <c r="I101" s="234"/>
      <c r="J101" s="234"/>
      <c r="K101" s="42"/>
      <c r="L101" s="42"/>
      <c r="M101" s="46"/>
      <c r="N101" s="235"/>
      <c r="O101" s="236"/>
      <c r="P101" s="86"/>
      <c r="Q101" s="86"/>
      <c r="R101" s="86"/>
      <c r="S101" s="86"/>
      <c r="T101" s="86"/>
      <c r="U101" s="86"/>
      <c r="V101" s="86"/>
      <c r="W101" s="86"/>
      <c r="X101" s="87"/>
      <c r="Y101" s="40"/>
      <c r="Z101" s="40"/>
      <c r="AA101" s="40"/>
      <c r="AB101" s="40"/>
      <c r="AC101" s="40"/>
      <c r="AD101" s="40"/>
      <c r="AE101" s="40"/>
      <c r="AT101" s="19" t="s">
        <v>220</v>
      </c>
      <c r="AU101" s="19" t="s">
        <v>86</v>
      </c>
    </row>
    <row r="102" s="12" customFormat="1" ht="25.92" customHeight="1">
      <c r="A102" s="12"/>
      <c r="B102" s="201"/>
      <c r="C102" s="202"/>
      <c r="D102" s="203" t="s">
        <v>76</v>
      </c>
      <c r="E102" s="204" t="s">
        <v>441</v>
      </c>
      <c r="F102" s="204" t="s">
        <v>442</v>
      </c>
      <c r="G102" s="202"/>
      <c r="H102" s="202"/>
      <c r="I102" s="205"/>
      <c r="J102" s="205"/>
      <c r="K102" s="206">
        <f>BK102</f>
        <v>0</v>
      </c>
      <c r="L102" s="202"/>
      <c r="M102" s="207"/>
      <c r="N102" s="208"/>
      <c r="O102" s="209"/>
      <c r="P102" s="209"/>
      <c r="Q102" s="210">
        <f>Q103+Q120+Q137</f>
        <v>0</v>
      </c>
      <c r="R102" s="210">
        <f>R103+R120+R137</f>
        <v>0</v>
      </c>
      <c r="S102" s="209"/>
      <c r="T102" s="211">
        <f>T103+T120+T137</f>
        <v>0</v>
      </c>
      <c r="U102" s="209"/>
      <c r="V102" s="211">
        <f>V103+V120+V137</f>
        <v>0</v>
      </c>
      <c r="W102" s="209"/>
      <c r="X102" s="212">
        <f>X103+X120+X137</f>
        <v>0</v>
      </c>
      <c r="Y102" s="12"/>
      <c r="Z102" s="12"/>
      <c r="AA102" s="12"/>
      <c r="AB102" s="12"/>
      <c r="AC102" s="12"/>
      <c r="AD102" s="12"/>
      <c r="AE102" s="12"/>
      <c r="AR102" s="213" t="s">
        <v>86</v>
      </c>
      <c r="AT102" s="214" t="s">
        <v>76</v>
      </c>
      <c r="AU102" s="214" t="s">
        <v>77</v>
      </c>
      <c r="AY102" s="213" t="s">
        <v>211</v>
      </c>
      <c r="BK102" s="215">
        <f>BK103+BK120+BK137</f>
        <v>0</v>
      </c>
    </row>
    <row r="103" s="12" customFormat="1" ht="22.8" customHeight="1">
      <c r="A103" s="12"/>
      <c r="B103" s="201"/>
      <c r="C103" s="202"/>
      <c r="D103" s="203" t="s">
        <v>76</v>
      </c>
      <c r="E103" s="216" t="s">
        <v>735</v>
      </c>
      <c r="F103" s="216" t="s">
        <v>736</v>
      </c>
      <c r="G103" s="202"/>
      <c r="H103" s="202"/>
      <c r="I103" s="205"/>
      <c r="J103" s="205"/>
      <c r="K103" s="217">
        <f>BK103</f>
        <v>0</v>
      </c>
      <c r="L103" s="202"/>
      <c r="M103" s="207"/>
      <c r="N103" s="208"/>
      <c r="O103" s="209"/>
      <c r="P103" s="209"/>
      <c r="Q103" s="210">
        <f>SUM(Q104:Q119)</f>
        <v>0</v>
      </c>
      <c r="R103" s="210">
        <f>SUM(R104:R119)</f>
        <v>0</v>
      </c>
      <c r="S103" s="209"/>
      <c r="T103" s="211">
        <f>SUM(T104:T119)</f>
        <v>0</v>
      </c>
      <c r="U103" s="209"/>
      <c r="V103" s="211">
        <f>SUM(V104:V119)</f>
        <v>0</v>
      </c>
      <c r="W103" s="209"/>
      <c r="X103" s="212">
        <f>SUM(X104:X119)</f>
        <v>0</v>
      </c>
      <c r="Y103" s="12"/>
      <c r="Z103" s="12"/>
      <c r="AA103" s="12"/>
      <c r="AB103" s="12"/>
      <c r="AC103" s="12"/>
      <c r="AD103" s="12"/>
      <c r="AE103" s="12"/>
      <c r="AR103" s="213" t="s">
        <v>86</v>
      </c>
      <c r="AT103" s="214" t="s">
        <v>76</v>
      </c>
      <c r="AU103" s="214" t="s">
        <v>84</v>
      </c>
      <c r="AY103" s="213" t="s">
        <v>211</v>
      </c>
      <c r="BK103" s="215">
        <f>SUM(BK104:BK119)</f>
        <v>0</v>
      </c>
    </row>
    <row r="104" s="2" customFormat="1" ht="21.75" customHeight="1">
      <c r="A104" s="40"/>
      <c r="B104" s="41"/>
      <c r="C104" s="259" t="s">
        <v>218</v>
      </c>
      <c r="D104" s="259" t="s">
        <v>452</v>
      </c>
      <c r="E104" s="260" t="s">
        <v>2678</v>
      </c>
      <c r="F104" s="261" t="s">
        <v>2679</v>
      </c>
      <c r="G104" s="262" t="s">
        <v>345</v>
      </c>
      <c r="H104" s="263">
        <v>70</v>
      </c>
      <c r="I104" s="264"/>
      <c r="J104" s="265"/>
      <c r="K104" s="266">
        <f>ROUND(P104*H104,2)</f>
        <v>0</v>
      </c>
      <c r="L104" s="261" t="s">
        <v>22</v>
      </c>
      <c r="M104" s="267"/>
      <c r="N104" s="268" t="s">
        <v>22</v>
      </c>
      <c r="O104" s="226" t="s">
        <v>46</v>
      </c>
      <c r="P104" s="227">
        <f>I104+J104</f>
        <v>0</v>
      </c>
      <c r="Q104" s="227">
        <f>ROUND(I104*H104,2)</f>
        <v>0</v>
      </c>
      <c r="R104" s="227">
        <f>ROUND(J104*H104,2)</f>
        <v>0</v>
      </c>
      <c r="S104" s="86"/>
      <c r="T104" s="228">
        <f>S104*H104</f>
        <v>0</v>
      </c>
      <c r="U104" s="228">
        <v>0</v>
      </c>
      <c r="V104" s="228">
        <f>U104*H104</f>
        <v>0</v>
      </c>
      <c r="W104" s="228">
        <v>0</v>
      </c>
      <c r="X104" s="229">
        <f>W104*H104</f>
        <v>0</v>
      </c>
      <c r="Y104" s="40"/>
      <c r="Z104" s="40"/>
      <c r="AA104" s="40"/>
      <c r="AB104" s="40"/>
      <c r="AC104" s="40"/>
      <c r="AD104" s="40"/>
      <c r="AE104" s="40"/>
      <c r="AR104" s="230" t="s">
        <v>402</v>
      </c>
      <c r="AT104" s="230" t="s">
        <v>452</v>
      </c>
      <c r="AU104" s="230" t="s">
        <v>86</v>
      </c>
      <c r="AY104" s="19" t="s">
        <v>211</v>
      </c>
      <c r="BE104" s="231">
        <f>IF(O104="základní",K104,0)</f>
        <v>0</v>
      </c>
      <c r="BF104" s="231">
        <f>IF(O104="snížená",K104,0)</f>
        <v>0</v>
      </c>
      <c r="BG104" s="231">
        <f>IF(O104="zákl. přenesená",K104,0)</f>
        <v>0</v>
      </c>
      <c r="BH104" s="231">
        <f>IF(O104="sníž. přenesená",K104,0)</f>
        <v>0</v>
      </c>
      <c r="BI104" s="231">
        <f>IF(O104="nulová",K104,0)</f>
        <v>0</v>
      </c>
      <c r="BJ104" s="19" t="s">
        <v>84</v>
      </c>
      <c r="BK104" s="231">
        <f>ROUND(P104*H104,2)</f>
        <v>0</v>
      </c>
      <c r="BL104" s="19" t="s">
        <v>302</v>
      </c>
      <c r="BM104" s="230" t="s">
        <v>4960</v>
      </c>
    </row>
    <row r="105" s="2" customFormat="1">
      <c r="A105" s="40"/>
      <c r="B105" s="41"/>
      <c r="C105" s="42"/>
      <c r="D105" s="232" t="s">
        <v>220</v>
      </c>
      <c r="E105" s="42"/>
      <c r="F105" s="233" t="s">
        <v>2679</v>
      </c>
      <c r="G105" s="42"/>
      <c r="H105" s="42"/>
      <c r="I105" s="234"/>
      <c r="J105" s="234"/>
      <c r="K105" s="42"/>
      <c r="L105" s="42"/>
      <c r="M105" s="46"/>
      <c r="N105" s="235"/>
      <c r="O105" s="236"/>
      <c r="P105" s="86"/>
      <c r="Q105" s="86"/>
      <c r="R105" s="86"/>
      <c r="S105" s="86"/>
      <c r="T105" s="86"/>
      <c r="U105" s="86"/>
      <c r="V105" s="86"/>
      <c r="W105" s="86"/>
      <c r="X105" s="87"/>
      <c r="Y105" s="40"/>
      <c r="Z105" s="40"/>
      <c r="AA105" s="40"/>
      <c r="AB105" s="40"/>
      <c r="AC105" s="40"/>
      <c r="AD105" s="40"/>
      <c r="AE105" s="40"/>
      <c r="AT105" s="19" t="s">
        <v>220</v>
      </c>
      <c r="AU105" s="19" t="s">
        <v>86</v>
      </c>
    </row>
    <row r="106" s="2" customFormat="1" ht="21.75" customHeight="1">
      <c r="A106" s="40"/>
      <c r="B106" s="41"/>
      <c r="C106" s="259" t="s">
        <v>240</v>
      </c>
      <c r="D106" s="259" t="s">
        <v>452</v>
      </c>
      <c r="E106" s="260" t="s">
        <v>2681</v>
      </c>
      <c r="F106" s="261" t="s">
        <v>2682</v>
      </c>
      <c r="G106" s="262" t="s">
        <v>345</v>
      </c>
      <c r="H106" s="263">
        <v>50</v>
      </c>
      <c r="I106" s="264"/>
      <c r="J106" s="265"/>
      <c r="K106" s="266">
        <f>ROUND(P106*H106,2)</f>
        <v>0</v>
      </c>
      <c r="L106" s="261" t="s">
        <v>22</v>
      </c>
      <c r="M106" s="267"/>
      <c r="N106" s="268" t="s">
        <v>22</v>
      </c>
      <c r="O106" s="226" t="s">
        <v>46</v>
      </c>
      <c r="P106" s="227">
        <f>I106+J106</f>
        <v>0</v>
      </c>
      <c r="Q106" s="227">
        <f>ROUND(I106*H106,2)</f>
        <v>0</v>
      </c>
      <c r="R106" s="227">
        <f>ROUND(J106*H106,2)</f>
        <v>0</v>
      </c>
      <c r="S106" s="86"/>
      <c r="T106" s="228">
        <f>S106*H106</f>
        <v>0</v>
      </c>
      <c r="U106" s="228">
        <v>0</v>
      </c>
      <c r="V106" s="228">
        <f>U106*H106</f>
        <v>0</v>
      </c>
      <c r="W106" s="228">
        <v>0</v>
      </c>
      <c r="X106" s="229">
        <f>W106*H106</f>
        <v>0</v>
      </c>
      <c r="Y106" s="40"/>
      <c r="Z106" s="40"/>
      <c r="AA106" s="40"/>
      <c r="AB106" s="40"/>
      <c r="AC106" s="40"/>
      <c r="AD106" s="40"/>
      <c r="AE106" s="40"/>
      <c r="AR106" s="230" t="s">
        <v>402</v>
      </c>
      <c r="AT106" s="230" t="s">
        <v>452</v>
      </c>
      <c r="AU106" s="230" t="s">
        <v>86</v>
      </c>
      <c r="AY106" s="19" t="s">
        <v>211</v>
      </c>
      <c r="BE106" s="231">
        <f>IF(O106="základní",K106,0)</f>
        <v>0</v>
      </c>
      <c r="BF106" s="231">
        <f>IF(O106="snížená",K106,0)</f>
        <v>0</v>
      </c>
      <c r="BG106" s="231">
        <f>IF(O106="zákl. přenesená",K106,0)</f>
        <v>0</v>
      </c>
      <c r="BH106" s="231">
        <f>IF(O106="sníž. přenesená",K106,0)</f>
        <v>0</v>
      </c>
      <c r="BI106" s="231">
        <f>IF(O106="nulová",K106,0)</f>
        <v>0</v>
      </c>
      <c r="BJ106" s="19" t="s">
        <v>84</v>
      </c>
      <c r="BK106" s="231">
        <f>ROUND(P106*H106,2)</f>
        <v>0</v>
      </c>
      <c r="BL106" s="19" t="s">
        <v>302</v>
      </c>
      <c r="BM106" s="230" t="s">
        <v>4961</v>
      </c>
    </row>
    <row r="107" s="2" customFormat="1">
      <c r="A107" s="40"/>
      <c r="B107" s="41"/>
      <c r="C107" s="42"/>
      <c r="D107" s="232" t="s">
        <v>220</v>
      </c>
      <c r="E107" s="42"/>
      <c r="F107" s="233" t="s">
        <v>2682</v>
      </c>
      <c r="G107" s="42"/>
      <c r="H107" s="42"/>
      <c r="I107" s="234"/>
      <c r="J107" s="234"/>
      <c r="K107" s="42"/>
      <c r="L107" s="42"/>
      <c r="M107" s="46"/>
      <c r="N107" s="235"/>
      <c r="O107" s="236"/>
      <c r="P107" s="86"/>
      <c r="Q107" s="86"/>
      <c r="R107" s="86"/>
      <c r="S107" s="86"/>
      <c r="T107" s="86"/>
      <c r="U107" s="86"/>
      <c r="V107" s="86"/>
      <c r="W107" s="86"/>
      <c r="X107" s="87"/>
      <c r="Y107" s="40"/>
      <c r="Z107" s="40"/>
      <c r="AA107" s="40"/>
      <c r="AB107" s="40"/>
      <c r="AC107" s="40"/>
      <c r="AD107" s="40"/>
      <c r="AE107" s="40"/>
      <c r="AT107" s="19" t="s">
        <v>220</v>
      </c>
      <c r="AU107" s="19" t="s">
        <v>86</v>
      </c>
    </row>
    <row r="108" s="2" customFormat="1" ht="21.75" customHeight="1">
      <c r="A108" s="40"/>
      <c r="B108" s="41"/>
      <c r="C108" s="259" t="s">
        <v>246</v>
      </c>
      <c r="D108" s="259" t="s">
        <v>452</v>
      </c>
      <c r="E108" s="260" t="s">
        <v>4962</v>
      </c>
      <c r="F108" s="261" t="s">
        <v>4963</v>
      </c>
      <c r="G108" s="262" t="s">
        <v>345</v>
      </c>
      <c r="H108" s="263">
        <v>15</v>
      </c>
      <c r="I108" s="264"/>
      <c r="J108" s="265"/>
      <c r="K108" s="266">
        <f>ROUND(P108*H108,2)</f>
        <v>0</v>
      </c>
      <c r="L108" s="261" t="s">
        <v>22</v>
      </c>
      <c r="M108" s="267"/>
      <c r="N108" s="268" t="s">
        <v>22</v>
      </c>
      <c r="O108" s="226" t="s">
        <v>46</v>
      </c>
      <c r="P108" s="227">
        <f>I108+J108</f>
        <v>0</v>
      </c>
      <c r="Q108" s="227">
        <f>ROUND(I108*H108,2)</f>
        <v>0</v>
      </c>
      <c r="R108" s="227">
        <f>ROUND(J108*H108,2)</f>
        <v>0</v>
      </c>
      <c r="S108" s="86"/>
      <c r="T108" s="228">
        <f>S108*H108</f>
        <v>0</v>
      </c>
      <c r="U108" s="228">
        <v>0</v>
      </c>
      <c r="V108" s="228">
        <f>U108*H108</f>
        <v>0</v>
      </c>
      <c r="W108" s="228">
        <v>0</v>
      </c>
      <c r="X108" s="229">
        <f>W108*H108</f>
        <v>0</v>
      </c>
      <c r="Y108" s="40"/>
      <c r="Z108" s="40"/>
      <c r="AA108" s="40"/>
      <c r="AB108" s="40"/>
      <c r="AC108" s="40"/>
      <c r="AD108" s="40"/>
      <c r="AE108" s="40"/>
      <c r="AR108" s="230" t="s">
        <v>402</v>
      </c>
      <c r="AT108" s="230" t="s">
        <v>452</v>
      </c>
      <c r="AU108" s="230" t="s">
        <v>86</v>
      </c>
      <c r="AY108" s="19" t="s">
        <v>211</v>
      </c>
      <c r="BE108" s="231">
        <f>IF(O108="základní",K108,0)</f>
        <v>0</v>
      </c>
      <c r="BF108" s="231">
        <f>IF(O108="snížená",K108,0)</f>
        <v>0</v>
      </c>
      <c r="BG108" s="231">
        <f>IF(O108="zákl. přenesená",K108,0)</f>
        <v>0</v>
      </c>
      <c r="BH108" s="231">
        <f>IF(O108="sníž. přenesená",K108,0)</f>
        <v>0</v>
      </c>
      <c r="BI108" s="231">
        <f>IF(O108="nulová",K108,0)</f>
        <v>0</v>
      </c>
      <c r="BJ108" s="19" t="s">
        <v>84</v>
      </c>
      <c r="BK108" s="231">
        <f>ROUND(P108*H108,2)</f>
        <v>0</v>
      </c>
      <c r="BL108" s="19" t="s">
        <v>302</v>
      </c>
      <c r="BM108" s="230" t="s">
        <v>4964</v>
      </c>
    </row>
    <row r="109" s="2" customFormat="1">
      <c r="A109" s="40"/>
      <c r="B109" s="41"/>
      <c r="C109" s="42"/>
      <c r="D109" s="232" t="s">
        <v>220</v>
      </c>
      <c r="E109" s="42"/>
      <c r="F109" s="233" t="s">
        <v>4963</v>
      </c>
      <c r="G109" s="42"/>
      <c r="H109" s="42"/>
      <c r="I109" s="234"/>
      <c r="J109" s="234"/>
      <c r="K109" s="42"/>
      <c r="L109" s="42"/>
      <c r="M109" s="46"/>
      <c r="N109" s="235"/>
      <c r="O109" s="236"/>
      <c r="P109" s="86"/>
      <c r="Q109" s="86"/>
      <c r="R109" s="86"/>
      <c r="S109" s="86"/>
      <c r="T109" s="86"/>
      <c r="U109" s="86"/>
      <c r="V109" s="86"/>
      <c r="W109" s="86"/>
      <c r="X109" s="87"/>
      <c r="Y109" s="40"/>
      <c r="Z109" s="40"/>
      <c r="AA109" s="40"/>
      <c r="AB109" s="40"/>
      <c r="AC109" s="40"/>
      <c r="AD109" s="40"/>
      <c r="AE109" s="40"/>
      <c r="AT109" s="19" t="s">
        <v>220</v>
      </c>
      <c r="AU109" s="19" t="s">
        <v>86</v>
      </c>
    </row>
    <row r="110" s="2" customFormat="1" ht="21.75" customHeight="1">
      <c r="A110" s="40"/>
      <c r="B110" s="41"/>
      <c r="C110" s="259" t="s">
        <v>253</v>
      </c>
      <c r="D110" s="259" t="s">
        <v>452</v>
      </c>
      <c r="E110" s="260" t="s">
        <v>4965</v>
      </c>
      <c r="F110" s="261" t="s">
        <v>4966</v>
      </c>
      <c r="G110" s="262" t="s">
        <v>345</v>
      </c>
      <c r="H110" s="263">
        <v>40</v>
      </c>
      <c r="I110" s="264"/>
      <c r="J110" s="265"/>
      <c r="K110" s="266">
        <f>ROUND(P110*H110,2)</f>
        <v>0</v>
      </c>
      <c r="L110" s="261" t="s">
        <v>22</v>
      </c>
      <c r="M110" s="267"/>
      <c r="N110" s="268" t="s">
        <v>22</v>
      </c>
      <c r="O110" s="226" t="s">
        <v>46</v>
      </c>
      <c r="P110" s="227">
        <f>I110+J110</f>
        <v>0</v>
      </c>
      <c r="Q110" s="227">
        <f>ROUND(I110*H110,2)</f>
        <v>0</v>
      </c>
      <c r="R110" s="227">
        <f>ROUND(J110*H110,2)</f>
        <v>0</v>
      </c>
      <c r="S110" s="86"/>
      <c r="T110" s="228">
        <f>S110*H110</f>
        <v>0</v>
      </c>
      <c r="U110" s="228">
        <v>0</v>
      </c>
      <c r="V110" s="228">
        <f>U110*H110</f>
        <v>0</v>
      </c>
      <c r="W110" s="228">
        <v>0</v>
      </c>
      <c r="X110" s="229">
        <f>W110*H110</f>
        <v>0</v>
      </c>
      <c r="Y110" s="40"/>
      <c r="Z110" s="40"/>
      <c r="AA110" s="40"/>
      <c r="AB110" s="40"/>
      <c r="AC110" s="40"/>
      <c r="AD110" s="40"/>
      <c r="AE110" s="40"/>
      <c r="AR110" s="230" t="s">
        <v>402</v>
      </c>
      <c r="AT110" s="230" t="s">
        <v>452</v>
      </c>
      <c r="AU110" s="230" t="s">
        <v>86</v>
      </c>
      <c r="AY110" s="19" t="s">
        <v>211</v>
      </c>
      <c r="BE110" s="231">
        <f>IF(O110="základní",K110,0)</f>
        <v>0</v>
      </c>
      <c r="BF110" s="231">
        <f>IF(O110="snížená",K110,0)</f>
        <v>0</v>
      </c>
      <c r="BG110" s="231">
        <f>IF(O110="zákl. přenesená",K110,0)</f>
        <v>0</v>
      </c>
      <c r="BH110" s="231">
        <f>IF(O110="sníž. přenesená",K110,0)</f>
        <v>0</v>
      </c>
      <c r="BI110" s="231">
        <f>IF(O110="nulová",K110,0)</f>
        <v>0</v>
      </c>
      <c r="BJ110" s="19" t="s">
        <v>84</v>
      </c>
      <c r="BK110" s="231">
        <f>ROUND(P110*H110,2)</f>
        <v>0</v>
      </c>
      <c r="BL110" s="19" t="s">
        <v>302</v>
      </c>
      <c r="BM110" s="230" t="s">
        <v>4967</v>
      </c>
    </row>
    <row r="111" s="2" customFormat="1">
      <c r="A111" s="40"/>
      <c r="B111" s="41"/>
      <c r="C111" s="42"/>
      <c r="D111" s="232" t="s">
        <v>220</v>
      </c>
      <c r="E111" s="42"/>
      <c r="F111" s="233" t="s">
        <v>4966</v>
      </c>
      <c r="G111" s="42"/>
      <c r="H111" s="42"/>
      <c r="I111" s="234"/>
      <c r="J111" s="234"/>
      <c r="K111" s="42"/>
      <c r="L111" s="42"/>
      <c r="M111" s="46"/>
      <c r="N111" s="235"/>
      <c r="O111" s="236"/>
      <c r="P111" s="86"/>
      <c r="Q111" s="86"/>
      <c r="R111" s="86"/>
      <c r="S111" s="86"/>
      <c r="T111" s="86"/>
      <c r="U111" s="86"/>
      <c r="V111" s="86"/>
      <c r="W111" s="86"/>
      <c r="X111" s="87"/>
      <c r="Y111" s="40"/>
      <c r="Z111" s="40"/>
      <c r="AA111" s="40"/>
      <c r="AB111" s="40"/>
      <c r="AC111" s="40"/>
      <c r="AD111" s="40"/>
      <c r="AE111" s="40"/>
      <c r="AT111" s="19" t="s">
        <v>220</v>
      </c>
      <c r="AU111" s="19" t="s">
        <v>86</v>
      </c>
    </row>
    <row r="112" s="2" customFormat="1" ht="16.5" customHeight="1">
      <c r="A112" s="40"/>
      <c r="B112" s="41"/>
      <c r="C112" s="259" t="s">
        <v>258</v>
      </c>
      <c r="D112" s="259" t="s">
        <v>452</v>
      </c>
      <c r="E112" s="260" t="s">
        <v>4968</v>
      </c>
      <c r="F112" s="261" t="s">
        <v>4969</v>
      </c>
      <c r="G112" s="262" t="s">
        <v>688</v>
      </c>
      <c r="H112" s="263">
        <v>5</v>
      </c>
      <c r="I112" s="264"/>
      <c r="J112" s="265"/>
      <c r="K112" s="266">
        <f>ROUND(P112*H112,2)</f>
        <v>0</v>
      </c>
      <c r="L112" s="261" t="s">
        <v>22</v>
      </c>
      <c r="M112" s="267"/>
      <c r="N112" s="268" t="s">
        <v>22</v>
      </c>
      <c r="O112" s="226" t="s">
        <v>46</v>
      </c>
      <c r="P112" s="227">
        <f>I112+J112</f>
        <v>0</v>
      </c>
      <c r="Q112" s="227">
        <f>ROUND(I112*H112,2)</f>
        <v>0</v>
      </c>
      <c r="R112" s="227">
        <f>ROUND(J112*H112,2)</f>
        <v>0</v>
      </c>
      <c r="S112" s="86"/>
      <c r="T112" s="228">
        <f>S112*H112</f>
        <v>0</v>
      </c>
      <c r="U112" s="228">
        <v>0</v>
      </c>
      <c r="V112" s="228">
        <f>U112*H112</f>
        <v>0</v>
      </c>
      <c r="W112" s="228">
        <v>0</v>
      </c>
      <c r="X112" s="229">
        <f>W112*H112</f>
        <v>0</v>
      </c>
      <c r="Y112" s="40"/>
      <c r="Z112" s="40"/>
      <c r="AA112" s="40"/>
      <c r="AB112" s="40"/>
      <c r="AC112" s="40"/>
      <c r="AD112" s="40"/>
      <c r="AE112" s="40"/>
      <c r="AR112" s="230" t="s">
        <v>402</v>
      </c>
      <c r="AT112" s="230" t="s">
        <v>452</v>
      </c>
      <c r="AU112" s="230" t="s">
        <v>86</v>
      </c>
      <c r="AY112" s="19" t="s">
        <v>211</v>
      </c>
      <c r="BE112" s="231">
        <f>IF(O112="základní",K112,0)</f>
        <v>0</v>
      </c>
      <c r="BF112" s="231">
        <f>IF(O112="snížená",K112,0)</f>
        <v>0</v>
      </c>
      <c r="BG112" s="231">
        <f>IF(O112="zákl. přenesená",K112,0)</f>
        <v>0</v>
      </c>
      <c r="BH112" s="231">
        <f>IF(O112="sníž. přenesená",K112,0)</f>
        <v>0</v>
      </c>
      <c r="BI112" s="231">
        <f>IF(O112="nulová",K112,0)</f>
        <v>0</v>
      </c>
      <c r="BJ112" s="19" t="s">
        <v>84</v>
      </c>
      <c r="BK112" s="231">
        <f>ROUND(P112*H112,2)</f>
        <v>0</v>
      </c>
      <c r="BL112" s="19" t="s">
        <v>302</v>
      </c>
      <c r="BM112" s="230" t="s">
        <v>4970</v>
      </c>
    </row>
    <row r="113" s="2" customFormat="1">
      <c r="A113" s="40"/>
      <c r="B113" s="41"/>
      <c r="C113" s="42"/>
      <c r="D113" s="232" t="s">
        <v>220</v>
      </c>
      <c r="E113" s="42"/>
      <c r="F113" s="233" t="s">
        <v>4969</v>
      </c>
      <c r="G113" s="42"/>
      <c r="H113" s="42"/>
      <c r="I113" s="234"/>
      <c r="J113" s="234"/>
      <c r="K113" s="42"/>
      <c r="L113" s="42"/>
      <c r="M113" s="46"/>
      <c r="N113" s="235"/>
      <c r="O113" s="236"/>
      <c r="P113" s="86"/>
      <c r="Q113" s="86"/>
      <c r="R113" s="86"/>
      <c r="S113" s="86"/>
      <c r="T113" s="86"/>
      <c r="U113" s="86"/>
      <c r="V113" s="86"/>
      <c r="W113" s="86"/>
      <c r="X113" s="87"/>
      <c r="Y113" s="40"/>
      <c r="Z113" s="40"/>
      <c r="AA113" s="40"/>
      <c r="AB113" s="40"/>
      <c r="AC113" s="40"/>
      <c r="AD113" s="40"/>
      <c r="AE113" s="40"/>
      <c r="AT113" s="19" t="s">
        <v>220</v>
      </c>
      <c r="AU113" s="19" t="s">
        <v>86</v>
      </c>
    </row>
    <row r="114" s="2" customFormat="1" ht="16.5" customHeight="1">
      <c r="A114" s="40"/>
      <c r="B114" s="41"/>
      <c r="C114" s="259" t="s">
        <v>263</v>
      </c>
      <c r="D114" s="259" t="s">
        <v>452</v>
      </c>
      <c r="E114" s="260" t="s">
        <v>4971</v>
      </c>
      <c r="F114" s="261" t="s">
        <v>4972</v>
      </c>
      <c r="G114" s="262" t="s">
        <v>688</v>
      </c>
      <c r="H114" s="263">
        <v>2</v>
      </c>
      <c r="I114" s="264"/>
      <c r="J114" s="265"/>
      <c r="K114" s="266">
        <f>ROUND(P114*H114,2)</f>
        <v>0</v>
      </c>
      <c r="L114" s="261" t="s">
        <v>22</v>
      </c>
      <c r="M114" s="267"/>
      <c r="N114" s="268" t="s">
        <v>22</v>
      </c>
      <c r="O114" s="226" t="s">
        <v>46</v>
      </c>
      <c r="P114" s="227">
        <f>I114+J114</f>
        <v>0</v>
      </c>
      <c r="Q114" s="227">
        <f>ROUND(I114*H114,2)</f>
        <v>0</v>
      </c>
      <c r="R114" s="227">
        <f>ROUND(J114*H114,2)</f>
        <v>0</v>
      </c>
      <c r="S114" s="86"/>
      <c r="T114" s="228">
        <f>S114*H114</f>
        <v>0</v>
      </c>
      <c r="U114" s="228">
        <v>0</v>
      </c>
      <c r="V114" s="228">
        <f>U114*H114</f>
        <v>0</v>
      </c>
      <c r="W114" s="228">
        <v>0</v>
      </c>
      <c r="X114" s="229">
        <f>W114*H114</f>
        <v>0</v>
      </c>
      <c r="Y114" s="40"/>
      <c r="Z114" s="40"/>
      <c r="AA114" s="40"/>
      <c r="AB114" s="40"/>
      <c r="AC114" s="40"/>
      <c r="AD114" s="40"/>
      <c r="AE114" s="40"/>
      <c r="AR114" s="230" t="s">
        <v>402</v>
      </c>
      <c r="AT114" s="230" t="s">
        <v>452</v>
      </c>
      <c r="AU114" s="230" t="s">
        <v>86</v>
      </c>
      <c r="AY114" s="19" t="s">
        <v>211</v>
      </c>
      <c r="BE114" s="231">
        <f>IF(O114="základní",K114,0)</f>
        <v>0</v>
      </c>
      <c r="BF114" s="231">
        <f>IF(O114="snížená",K114,0)</f>
        <v>0</v>
      </c>
      <c r="BG114" s="231">
        <f>IF(O114="zákl. přenesená",K114,0)</f>
        <v>0</v>
      </c>
      <c r="BH114" s="231">
        <f>IF(O114="sníž. přenesená",K114,0)</f>
        <v>0</v>
      </c>
      <c r="BI114" s="231">
        <f>IF(O114="nulová",K114,0)</f>
        <v>0</v>
      </c>
      <c r="BJ114" s="19" t="s">
        <v>84</v>
      </c>
      <c r="BK114" s="231">
        <f>ROUND(P114*H114,2)</f>
        <v>0</v>
      </c>
      <c r="BL114" s="19" t="s">
        <v>302</v>
      </c>
      <c r="BM114" s="230" t="s">
        <v>4973</v>
      </c>
    </row>
    <row r="115" s="2" customFormat="1">
      <c r="A115" s="40"/>
      <c r="B115" s="41"/>
      <c r="C115" s="42"/>
      <c r="D115" s="232" t="s">
        <v>220</v>
      </c>
      <c r="E115" s="42"/>
      <c r="F115" s="233" t="s">
        <v>4972</v>
      </c>
      <c r="G115" s="42"/>
      <c r="H115" s="42"/>
      <c r="I115" s="234"/>
      <c r="J115" s="234"/>
      <c r="K115" s="42"/>
      <c r="L115" s="42"/>
      <c r="M115" s="46"/>
      <c r="N115" s="235"/>
      <c r="O115" s="236"/>
      <c r="P115" s="86"/>
      <c r="Q115" s="86"/>
      <c r="R115" s="86"/>
      <c r="S115" s="86"/>
      <c r="T115" s="86"/>
      <c r="U115" s="86"/>
      <c r="V115" s="86"/>
      <c r="W115" s="86"/>
      <c r="X115" s="87"/>
      <c r="Y115" s="40"/>
      <c r="Z115" s="40"/>
      <c r="AA115" s="40"/>
      <c r="AB115" s="40"/>
      <c r="AC115" s="40"/>
      <c r="AD115" s="40"/>
      <c r="AE115" s="40"/>
      <c r="AT115" s="19" t="s">
        <v>220</v>
      </c>
      <c r="AU115" s="19" t="s">
        <v>86</v>
      </c>
    </row>
    <row r="116" s="2" customFormat="1" ht="16.5" customHeight="1">
      <c r="A116" s="40"/>
      <c r="B116" s="41"/>
      <c r="C116" s="259" t="s">
        <v>269</v>
      </c>
      <c r="D116" s="259" t="s">
        <v>452</v>
      </c>
      <c r="E116" s="260" t="s">
        <v>2687</v>
      </c>
      <c r="F116" s="261" t="s">
        <v>2688</v>
      </c>
      <c r="G116" s="262" t="s">
        <v>688</v>
      </c>
      <c r="H116" s="263">
        <v>6</v>
      </c>
      <c r="I116" s="264"/>
      <c r="J116" s="265"/>
      <c r="K116" s="266">
        <f>ROUND(P116*H116,2)</f>
        <v>0</v>
      </c>
      <c r="L116" s="261" t="s">
        <v>22</v>
      </c>
      <c r="M116" s="267"/>
      <c r="N116" s="268" t="s">
        <v>22</v>
      </c>
      <c r="O116" s="226" t="s">
        <v>46</v>
      </c>
      <c r="P116" s="227">
        <f>I116+J116</f>
        <v>0</v>
      </c>
      <c r="Q116" s="227">
        <f>ROUND(I116*H116,2)</f>
        <v>0</v>
      </c>
      <c r="R116" s="227">
        <f>ROUND(J116*H116,2)</f>
        <v>0</v>
      </c>
      <c r="S116" s="86"/>
      <c r="T116" s="228">
        <f>S116*H116</f>
        <v>0</v>
      </c>
      <c r="U116" s="228">
        <v>0</v>
      </c>
      <c r="V116" s="228">
        <f>U116*H116</f>
        <v>0</v>
      </c>
      <c r="W116" s="228">
        <v>0</v>
      </c>
      <c r="X116" s="229">
        <f>W116*H116</f>
        <v>0</v>
      </c>
      <c r="Y116" s="40"/>
      <c r="Z116" s="40"/>
      <c r="AA116" s="40"/>
      <c r="AB116" s="40"/>
      <c r="AC116" s="40"/>
      <c r="AD116" s="40"/>
      <c r="AE116" s="40"/>
      <c r="AR116" s="230" t="s">
        <v>402</v>
      </c>
      <c r="AT116" s="230" t="s">
        <v>452</v>
      </c>
      <c r="AU116" s="230" t="s">
        <v>86</v>
      </c>
      <c r="AY116" s="19" t="s">
        <v>211</v>
      </c>
      <c r="BE116" s="231">
        <f>IF(O116="základní",K116,0)</f>
        <v>0</v>
      </c>
      <c r="BF116" s="231">
        <f>IF(O116="snížená",K116,0)</f>
        <v>0</v>
      </c>
      <c r="BG116" s="231">
        <f>IF(O116="zákl. přenesená",K116,0)</f>
        <v>0</v>
      </c>
      <c r="BH116" s="231">
        <f>IF(O116="sníž. přenesená",K116,0)</f>
        <v>0</v>
      </c>
      <c r="BI116" s="231">
        <f>IF(O116="nulová",K116,0)</f>
        <v>0</v>
      </c>
      <c r="BJ116" s="19" t="s">
        <v>84</v>
      </c>
      <c r="BK116" s="231">
        <f>ROUND(P116*H116,2)</f>
        <v>0</v>
      </c>
      <c r="BL116" s="19" t="s">
        <v>302</v>
      </c>
      <c r="BM116" s="230" t="s">
        <v>4974</v>
      </c>
    </row>
    <row r="117" s="2" customFormat="1">
      <c r="A117" s="40"/>
      <c r="B117" s="41"/>
      <c r="C117" s="42"/>
      <c r="D117" s="232" t="s">
        <v>220</v>
      </c>
      <c r="E117" s="42"/>
      <c r="F117" s="233" t="s">
        <v>2688</v>
      </c>
      <c r="G117" s="42"/>
      <c r="H117" s="42"/>
      <c r="I117" s="234"/>
      <c r="J117" s="234"/>
      <c r="K117" s="42"/>
      <c r="L117" s="42"/>
      <c r="M117" s="46"/>
      <c r="N117" s="235"/>
      <c r="O117" s="236"/>
      <c r="P117" s="86"/>
      <c r="Q117" s="86"/>
      <c r="R117" s="86"/>
      <c r="S117" s="86"/>
      <c r="T117" s="86"/>
      <c r="U117" s="86"/>
      <c r="V117" s="86"/>
      <c r="W117" s="86"/>
      <c r="X117" s="87"/>
      <c r="Y117" s="40"/>
      <c r="Z117" s="40"/>
      <c r="AA117" s="40"/>
      <c r="AB117" s="40"/>
      <c r="AC117" s="40"/>
      <c r="AD117" s="40"/>
      <c r="AE117" s="40"/>
      <c r="AT117" s="19" t="s">
        <v>220</v>
      </c>
      <c r="AU117" s="19" t="s">
        <v>86</v>
      </c>
    </row>
    <row r="118" s="2" customFormat="1" ht="16.5" customHeight="1">
      <c r="A118" s="40"/>
      <c r="B118" s="41"/>
      <c r="C118" s="259" t="s">
        <v>276</v>
      </c>
      <c r="D118" s="259" t="s">
        <v>452</v>
      </c>
      <c r="E118" s="260" t="s">
        <v>749</v>
      </c>
      <c r="F118" s="261" t="s">
        <v>750</v>
      </c>
      <c r="G118" s="262" t="s">
        <v>345</v>
      </c>
      <c r="H118" s="263">
        <v>175</v>
      </c>
      <c r="I118" s="264"/>
      <c r="J118" s="265"/>
      <c r="K118" s="266">
        <f>ROUND(P118*H118,2)</f>
        <v>0</v>
      </c>
      <c r="L118" s="261" t="s">
        <v>22</v>
      </c>
      <c r="M118" s="267"/>
      <c r="N118" s="268" t="s">
        <v>22</v>
      </c>
      <c r="O118" s="226" t="s">
        <v>46</v>
      </c>
      <c r="P118" s="227">
        <f>I118+J118</f>
        <v>0</v>
      </c>
      <c r="Q118" s="227">
        <f>ROUND(I118*H118,2)</f>
        <v>0</v>
      </c>
      <c r="R118" s="227">
        <f>ROUND(J118*H118,2)</f>
        <v>0</v>
      </c>
      <c r="S118" s="86"/>
      <c r="T118" s="228">
        <f>S118*H118</f>
        <v>0</v>
      </c>
      <c r="U118" s="228">
        <v>0</v>
      </c>
      <c r="V118" s="228">
        <f>U118*H118</f>
        <v>0</v>
      </c>
      <c r="W118" s="228">
        <v>0</v>
      </c>
      <c r="X118" s="229">
        <f>W118*H118</f>
        <v>0</v>
      </c>
      <c r="Y118" s="40"/>
      <c r="Z118" s="40"/>
      <c r="AA118" s="40"/>
      <c r="AB118" s="40"/>
      <c r="AC118" s="40"/>
      <c r="AD118" s="40"/>
      <c r="AE118" s="40"/>
      <c r="AR118" s="230" t="s">
        <v>402</v>
      </c>
      <c r="AT118" s="230" t="s">
        <v>452</v>
      </c>
      <c r="AU118" s="230" t="s">
        <v>86</v>
      </c>
      <c r="AY118" s="19" t="s">
        <v>211</v>
      </c>
      <c r="BE118" s="231">
        <f>IF(O118="základní",K118,0)</f>
        <v>0</v>
      </c>
      <c r="BF118" s="231">
        <f>IF(O118="snížená",K118,0)</f>
        <v>0</v>
      </c>
      <c r="BG118" s="231">
        <f>IF(O118="zákl. přenesená",K118,0)</f>
        <v>0</v>
      </c>
      <c r="BH118" s="231">
        <f>IF(O118="sníž. přenesená",K118,0)</f>
        <v>0</v>
      </c>
      <c r="BI118" s="231">
        <f>IF(O118="nulová",K118,0)</f>
        <v>0</v>
      </c>
      <c r="BJ118" s="19" t="s">
        <v>84</v>
      </c>
      <c r="BK118" s="231">
        <f>ROUND(P118*H118,2)</f>
        <v>0</v>
      </c>
      <c r="BL118" s="19" t="s">
        <v>302</v>
      </c>
      <c r="BM118" s="230" t="s">
        <v>4975</v>
      </c>
    </row>
    <row r="119" s="2" customFormat="1">
      <c r="A119" s="40"/>
      <c r="B119" s="41"/>
      <c r="C119" s="42"/>
      <c r="D119" s="232" t="s">
        <v>220</v>
      </c>
      <c r="E119" s="42"/>
      <c r="F119" s="233" t="s">
        <v>750</v>
      </c>
      <c r="G119" s="42"/>
      <c r="H119" s="42"/>
      <c r="I119" s="234"/>
      <c r="J119" s="234"/>
      <c r="K119" s="42"/>
      <c r="L119" s="42"/>
      <c r="M119" s="46"/>
      <c r="N119" s="235"/>
      <c r="O119" s="236"/>
      <c r="P119" s="86"/>
      <c r="Q119" s="86"/>
      <c r="R119" s="86"/>
      <c r="S119" s="86"/>
      <c r="T119" s="86"/>
      <c r="U119" s="86"/>
      <c r="V119" s="86"/>
      <c r="W119" s="86"/>
      <c r="X119" s="87"/>
      <c r="Y119" s="40"/>
      <c r="Z119" s="40"/>
      <c r="AA119" s="40"/>
      <c r="AB119" s="40"/>
      <c r="AC119" s="40"/>
      <c r="AD119" s="40"/>
      <c r="AE119" s="40"/>
      <c r="AT119" s="19" t="s">
        <v>220</v>
      </c>
      <c r="AU119" s="19" t="s">
        <v>86</v>
      </c>
    </row>
    <row r="120" s="12" customFormat="1" ht="22.8" customHeight="1">
      <c r="A120" s="12"/>
      <c r="B120" s="201"/>
      <c r="C120" s="202"/>
      <c r="D120" s="203" t="s">
        <v>76</v>
      </c>
      <c r="E120" s="216" t="s">
        <v>2694</v>
      </c>
      <c r="F120" s="216" t="s">
        <v>2695</v>
      </c>
      <c r="G120" s="202"/>
      <c r="H120" s="202"/>
      <c r="I120" s="205"/>
      <c r="J120" s="205"/>
      <c r="K120" s="217">
        <f>BK120</f>
        <v>0</v>
      </c>
      <c r="L120" s="202"/>
      <c r="M120" s="207"/>
      <c r="N120" s="208"/>
      <c r="O120" s="209"/>
      <c r="P120" s="209"/>
      <c r="Q120" s="210">
        <f>SUM(Q121:Q136)</f>
        <v>0</v>
      </c>
      <c r="R120" s="210">
        <f>SUM(R121:R136)</f>
        <v>0</v>
      </c>
      <c r="S120" s="209"/>
      <c r="T120" s="211">
        <f>SUM(T121:T136)</f>
        <v>0</v>
      </c>
      <c r="U120" s="209"/>
      <c r="V120" s="211">
        <f>SUM(V121:V136)</f>
        <v>0</v>
      </c>
      <c r="W120" s="209"/>
      <c r="X120" s="212">
        <f>SUM(X121:X136)</f>
        <v>0</v>
      </c>
      <c r="Y120" s="12"/>
      <c r="Z120" s="12"/>
      <c r="AA120" s="12"/>
      <c r="AB120" s="12"/>
      <c r="AC120" s="12"/>
      <c r="AD120" s="12"/>
      <c r="AE120" s="12"/>
      <c r="AR120" s="213" t="s">
        <v>86</v>
      </c>
      <c r="AT120" s="214" t="s">
        <v>76</v>
      </c>
      <c r="AU120" s="214" t="s">
        <v>84</v>
      </c>
      <c r="AY120" s="213" t="s">
        <v>211</v>
      </c>
      <c r="BK120" s="215">
        <f>SUM(BK121:BK136)</f>
        <v>0</v>
      </c>
    </row>
    <row r="121" s="2" customFormat="1" ht="21.75" customHeight="1">
      <c r="A121" s="40"/>
      <c r="B121" s="41"/>
      <c r="C121" s="259" t="s">
        <v>280</v>
      </c>
      <c r="D121" s="259" t="s">
        <v>452</v>
      </c>
      <c r="E121" s="260" t="s">
        <v>2711</v>
      </c>
      <c r="F121" s="261" t="s">
        <v>2712</v>
      </c>
      <c r="G121" s="262" t="s">
        <v>345</v>
      </c>
      <c r="H121" s="263">
        <v>90</v>
      </c>
      <c r="I121" s="264"/>
      <c r="J121" s="265"/>
      <c r="K121" s="266">
        <f>ROUND(P121*H121,2)</f>
        <v>0</v>
      </c>
      <c r="L121" s="261" t="s">
        <v>22</v>
      </c>
      <c r="M121" s="267"/>
      <c r="N121" s="268" t="s">
        <v>22</v>
      </c>
      <c r="O121" s="226" t="s">
        <v>46</v>
      </c>
      <c r="P121" s="227">
        <f>I121+J121</f>
        <v>0</v>
      </c>
      <c r="Q121" s="227">
        <f>ROUND(I121*H121,2)</f>
        <v>0</v>
      </c>
      <c r="R121" s="227">
        <f>ROUND(J121*H121,2)</f>
        <v>0</v>
      </c>
      <c r="S121" s="86"/>
      <c r="T121" s="228">
        <f>S121*H121</f>
        <v>0</v>
      </c>
      <c r="U121" s="228">
        <v>0</v>
      </c>
      <c r="V121" s="228">
        <f>U121*H121</f>
        <v>0</v>
      </c>
      <c r="W121" s="228">
        <v>0</v>
      </c>
      <c r="X121" s="229">
        <f>W121*H121</f>
        <v>0</v>
      </c>
      <c r="Y121" s="40"/>
      <c r="Z121" s="40"/>
      <c r="AA121" s="40"/>
      <c r="AB121" s="40"/>
      <c r="AC121" s="40"/>
      <c r="AD121" s="40"/>
      <c r="AE121" s="40"/>
      <c r="AR121" s="230" t="s">
        <v>402</v>
      </c>
      <c r="AT121" s="230" t="s">
        <v>452</v>
      </c>
      <c r="AU121" s="230" t="s">
        <v>86</v>
      </c>
      <c r="AY121" s="19" t="s">
        <v>211</v>
      </c>
      <c r="BE121" s="231">
        <f>IF(O121="základní",K121,0)</f>
        <v>0</v>
      </c>
      <c r="BF121" s="231">
        <f>IF(O121="snížená",K121,0)</f>
        <v>0</v>
      </c>
      <c r="BG121" s="231">
        <f>IF(O121="zákl. přenesená",K121,0)</f>
        <v>0</v>
      </c>
      <c r="BH121" s="231">
        <f>IF(O121="sníž. přenesená",K121,0)</f>
        <v>0</v>
      </c>
      <c r="BI121" s="231">
        <f>IF(O121="nulová",K121,0)</f>
        <v>0</v>
      </c>
      <c r="BJ121" s="19" t="s">
        <v>84</v>
      </c>
      <c r="BK121" s="231">
        <f>ROUND(P121*H121,2)</f>
        <v>0</v>
      </c>
      <c r="BL121" s="19" t="s">
        <v>302</v>
      </c>
      <c r="BM121" s="230" t="s">
        <v>4976</v>
      </c>
    </row>
    <row r="122" s="2" customFormat="1">
      <c r="A122" s="40"/>
      <c r="B122" s="41"/>
      <c r="C122" s="42"/>
      <c r="D122" s="232" t="s">
        <v>220</v>
      </c>
      <c r="E122" s="42"/>
      <c r="F122" s="233" t="s">
        <v>2712</v>
      </c>
      <c r="G122" s="42"/>
      <c r="H122" s="42"/>
      <c r="I122" s="234"/>
      <c r="J122" s="234"/>
      <c r="K122" s="42"/>
      <c r="L122" s="42"/>
      <c r="M122" s="46"/>
      <c r="N122" s="235"/>
      <c r="O122" s="236"/>
      <c r="P122" s="86"/>
      <c r="Q122" s="86"/>
      <c r="R122" s="86"/>
      <c r="S122" s="86"/>
      <c r="T122" s="86"/>
      <c r="U122" s="86"/>
      <c r="V122" s="86"/>
      <c r="W122" s="86"/>
      <c r="X122" s="87"/>
      <c r="Y122" s="40"/>
      <c r="Z122" s="40"/>
      <c r="AA122" s="40"/>
      <c r="AB122" s="40"/>
      <c r="AC122" s="40"/>
      <c r="AD122" s="40"/>
      <c r="AE122" s="40"/>
      <c r="AT122" s="19" t="s">
        <v>220</v>
      </c>
      <c r="AU122" s="19" t="s">
        <v>86</v>
      </c>
    </row>
    <row r="123" s="2" customFormat="1" ht="16.5" customHeight="1">
      <c r="A123" s="40"/>
      <c r="B123" s="41"/>
      <c r="C123" s="259" t="s">
        <v>286</v>
      </c>
      <c r="D123" s="259" t="s">
        <v>452</v>
      </c>
      <c r="E123" s="260" t="s">
        <v>2714</v>
      </c>
      <c r="F123" s="261" t="s">
        <v>2715</v>
      </c>
      <c r="G123" s="262" t="s">
        <v>688</v>
      </c>
      <c r="H123" s="263">
        <v>10</v>
      </c>
      <c r="I123" s="264"/>
      <c r="J123" s="265"/>
      <c r="K123" s="266">
        <f>ROUND(P123*H123,2)</f>
        <v>0</v>
      </c>
      <c r="L123" s="261" t="s">
        <v>22</v>
      </c>
      <c r="M123" s="267"/>
      <c r="N123" s="268" t="s">
        <v>22</v>
      </c>
      <c r="O123" s="226" t="s">
        <v>46</v>
      </c>
      <c r="P123" s="227">
        <f>I123+J123</f>
        <v>0</v>
      </c>
      <c r="Q123" s="227">
        <f>ROUND(I123*H123,2)</f>
        <v>0</v>
      </c>
      <c r="R123" s="227">
        <f>ROUND(J123*H123,2)</f>
        <v>0</v>
      </c>
      <c r="S123" s="86"/>
      <c r="T123" s="228">
        <f>S123*H123</f>
        <v>0</v>
      </c>
      <c r="U123" s="228">
        <v>0</v>
      </c>
      <c r="V123" s="228">
        <f>U123*H123</f>
        <v>0</v>
      </c>
      <c r="W123" s="228">
        <v>0</v>
      </c>
      <c r="X123" s="229">
        <f>W123*H123</f>
        <v>0</v>
      </c>
      <c r="Y123" s="40"/>
      <c r="Z123" s="40"/>
      <c r="AA123" s="40"/>
      <c r="AB123" s="40"/>
      <c r="AC123" s="40"/>
      <c r="AD123" s="40"/>
      <c r="AE123" s="40"/>
      <c r="AR123" s="230" t="s">
        <v>402</v>
      </c>
      <c r="AT123" s="230" t="s">
        <v>452</v>
      </c>
      <c r="AU123" s="230" t="s">
        <v>86</v>
      </c>
      <c r="AY123" s="19" t="s">
        <v>211</v>
      </c>
      <c r="BE123" s="231">
        <f>IF(O123="základní",K123,0)</f>
        <v>0</v>
      </c>
      <c r="BF123" s="231">
        <f>IF(O123="snížená",K123,0)</f>
        <v>0</v>
      </c>
      <c r="BG123" s="231">
        <f>IF(O123="zákl. přenesená",K123,0)</f>
        <v>0</v>
      </c>
      <c r="BH123" s="231">
        <f>IF(O123="sníž. přenesená",K123,0)</f>
        <v>0</v>
      </c>
      <c r="BI123" s="231">
        <f>IF(O123="nulová",K123,0)</f>
        <v>0</v>
      </c>
      <c r="BJ123" s="19" t="s">
        <v>84</v>
      </c>
      <c r="BK123" s="231">
        <f>ROUND(P123*H123,2)</f>
        <v>0</v>
      </c>
      <c r="BL123" s="19" t="s">
        <v>302</v>
      </c>
      <c r="BM123" s="230" t="s">
        <v>4977</v>
      </c>
    </row>
    <row r="124" s="2" customFormat="1">
      <c r="A124" s="40"/>
      <c r="B124" s="41"/>
      <c r="C124" s="42"/>
      <c r="D124" s="232" t="s">
        <v>220</v>
      </c>
      <c r="E124" s="42"/>
      <c r="F124" s="233" t="s">
        <v>2715</v>
      </c>
      <c r="G124" s="42"/>
      <c r="H124" s="42"/>
      <c r="I124" s="234"/>
      <c r="J124" s="234"/>
      <c r="K124" s="42"/>
      <c r="L124" s="42"/>
      <c r="M124" s="46"/>
      <c r="N124" s="235"/>
      <c r="O124" s="236"/>
      <c r="P124" s="86"/>
      <c r="Q124" s="86"/>
      <c r="R124" s="86"/>
      <c r="S124" s="86"/>
      <c r="T124" s="86"/>
      <c r="U124" s="86"/>
      <c r="V124" s="86"/>
      <c r="W124" s="86"/>
      <c r="X124" s="87"/>
      <c r="Y124" s="40"/>
      <c r="Z124" s="40"/>
      <c r="AA124" s="40"/>
      <c r="AB124" s="40"/>
      <c r="AC124" s="40"/>
      <c r="AD124" s="40"/>
      <c r="AE124" s="40"/>
      <c r="AT124" s="19" t="s">
        <v>220</v>
      </c>
      <c r="AU124" s="19" t="s">
        <v>86</v>
      </c>
    </row>
    <row r="125" s="2" customFormat="1" ht="16.5" customHeight="1">
      <c r="A125" s="40"/>
      <c r="B125" s="41"/>
      <c r="C125" s="259" t="s">
        <v>292</v>
      </c>
      <c r="D125" s="259" t="s">
        <v>452</v>
      </c>
      <c r="E125" s="260" t="s">
        <v>2717</v>
      </c>
      <c r="F125" s="261" t="s">
        <v>2718</v>
      </c>
      <c r="G125" s="262" t="s">
        <v>345</v>
      </c>
      <c r="H125" s="263">
        <v>90</v>
      </c>
      <c r="I125" s="264"/>
      <c r="J125" s="265"/>
      <c r="K125" s="266">
        <f>ROUND(P125*H125,2)</f>
        <v>0</v>
      </c>
      <c r="L125" s="261" t="s">
        <v>22</v>
      </c>
      <c r="M125" s="267"/>
      <c r="N125" s="268" t="s">
        <v>22</v>
      </c>
      <c r="O125" s="226" t="s">
        <v>46</v>
      </c>
      <c r="P125" s="227">
        <f>I125+J125</f>
        <v>0</v>
      </c>
      <c r="Q125" s="227">
        <f>ROUND(I125*H125,2)</f>
        <v>0</v>
      </c>
      <c r="R125" s="227">
        <f>ROUND(J125*H125,2)</f>
        <v>0</v>
      </c>
      <c r="S125" s="86"/>
      <c r="T125" s="228">
        <f>S125*H125</f>
        <v>0</v>
      </c>
      <c r="U125" s="228">
        <v>0</v>
      </c>
      <c r="V125" s="228">
        <f>U125*H125</f>
        <v>0</v>
      </c>
      <c r="W125" s="228">
        <v>0</v>
      </c>
      <c r="X125" s="229">
        <f>W125*H125</f>
        <v>0</v>
      </c>
      <c r="Y125" s="40"/>
      <c r="Z125" s="40"/>
      <c r="AA125" s="40"/>
      <c r="AB125" s="40"/>
      <c r="AC125" s="40"/>
      <c r="AD125" s="40"/>
      <c r="AE125" s="40"/>
      <c r="AR125" s="230" t="s">
        <v>402</v>
      </c>
      <c r="AT125" s="230" t="s">
        <v>452</v>
      </c>
      <c r="AU125" s="230" t="s">
        <v>86</v>
      </c>
      <c r="AY125" s="19" t="s">
        <v>211</v>
      </c>
      <c r="BE125" s="231">
        <f>IF(O125="základní",K125,0)</f>
        <v>0</v>
      </c>
      <c r="BF125" s="231">
        <f>IF(O125="snížená",K125,0)</f>
        <v>0</v>
      </c>
      <c r="BG125" s="231">
        <f>IF(O125="zákl. přenesená",K125,0)</f>
        <v>0</v>
      </c>
      <c r="BH125" s="231">
        <f>IF(O125="sníž. přenesená",K125,0)</f>
        <v>0</v>
      </c>
      <c r="BI125" s="231">
        <f>IF(O125="nulová",K125,0)</f>
        <v>0</v>
      </c>
      <c r="BJ125" s="19" t="s">
        <v>84</v>
      </c>
      <c r="BK125" s="231">
        <f>ROUND(P125*H125,2)</f>
        <v>0</v>
      </c>
      <c r="BL125" s="19" t="s">
        <v>302</v>
      </c>
      <c r="BM125" s="230" t="s">
        <v>4978</v>
      </c>
    </row>
    <row r="126" s="2" customFormat="1">
      <c r="A126" s="40"/>
      <c r="B126" s="41"/>
      <c r="C126" s="42"/>
      <c r="D126" s="232" t="s">
        <v>220</v>
      </c>
      <c r="E126" s="42"/>
      <c r="F126" s="233" t="s">
        <v>2718</v>
      </c>
      <c r="G126" s="42"/>
      <c r="H126" s="42"/>
      <c r="I126" s="234"/>
      <c r="J126" s="234"/>
      <c r="K126" s="42"/>
      <c r="L126" s="42"/>
      <c r="M126" s="46"/>
      <c r="N126" s="235"/>
      <c r="O126" s="236"/>
      <c r="P126" s="86"/>
      <c r="Q126" s="86"/>
      <c r="R126" s="86"/>
      <c r="S126" s="86"/>
      <c r="T126" s="86"/>
      <c r="U126" s="86"/>
      <c r="V126" s="86"/>
      <c r="W126" s="86"/>
      <c r="X126" s="87"/>
      <c r="Y126" s="40"/>
      <c r="Z126" s="40"/>
      <c r="AA126" s="40"/>
      <c r="AB126" s="40"/>
      <c r="AC126" s="40"/>
      <c r="AD126" s="40"/>
      <c r="AE126" s="40"/>
      <c r="AT126" s="19" t="s">
        <v>220</v>
      </c>
      <c r="AU126" s="19" t="s">
        <v>86</v>
      </c>
    </row>
    <row r="127" s="2" customFormat="1" ht="16.5" customHeight="1">
      <c r="A127" s="40"/>
      <c r="B127" s="41"/>
      <c r="C127" s="259" t="s">
        <v>9</v>
      </c>
      <c r="D127" s="259" t="s">
        <v>452</v>
      </c>
      <c r="E127" s="260" t="s">
        <v>2720</v>
      </c>
      <c r="F127" s="261" t="s">
        <v>2721</v>
      </c>
      <c r="G127" s="262" t="s">
        <v>345</v>
      </c>
      <c r="H127" s="263">
        <v>90</v>
      </c>
      <c r="I127" s="264"/>
      <c r="J127" s="265"/>
      <c r="K127" s="266">
        <f>ROUND(P127*H127,2)</f>
        <v>0</v>
      </c>
      <c r="L127" s="261" t="s">
        <v>22</v>
      </c>
      <c r="M127" s="267"/>
      <c r="N127" s="268" t="s">
        <v>22</v>
      </c>
      <c r="O127" s="226" t="s">
        <v>46</v>
      </c>
      <c r="P127" s="227">
        <f>I127+J127</f>
        <v>0</v>
      </c>
      <c r="Q127" s="227">
        <f>ROUND(I127*H127,2)</f>
        <v>0</v>
      </c>
      <c r="R127" s="227">
        <f>ROUND(J127*H127,2)</f>
        <v>0</v>
      </c>
      <c r="S127" s="86"/>
      <c r="T127" s="228">
        <f>S127*H127</f>
        <v>0</v>
      </c>
      <c r="U127" s="228">
        <v>0</v>
      </c>
      <c r="V127" s="228">
        <f>U127*H127</f>
        <v>0</v>
      </c>
      <c r="W127" s="228">
        <v>0</v>
      </c>
      <c r="X127" s="229">
        <f>W127*H127</f>
        <v>0</v>
      </c>
      <c r="Y127" s="40"/>
      <c r="Z127" s="40"/>
      <c r="AA127" s="40"/>
      <c r="AB127" s="40"/>
      <c r="AC127" s="40"/>
      <c r="AD127" s="40"/>
      <c r="AE127" s="40"/>
      <c r="AR127" s="230" t="s">
        <v>402</v>
      </c>
      <c r="AT127" s="230" t="s">
        <v>452</v>
      </c>
      <c r="AU127" s="230" t="s">
        <v>86</v>
      </c>
      <c r="AY127" s="19" t="s">
        <v>211</v>
      </c>
      <c r="BE127" s="231">
        <f>IF(O127="základní",K127,0)</f>
        <v>0</v>
      </c>
      <c r="BF127" s="231">
        <f>IF(O127="snížená",K127,0)</f>
        <v>0</v>
      </c>
      <c r="BG127" s="231">
        <f>IF(O127="zákl. přenesená",K127,0)</f>
        <v>0</v>
      </c>
      <c r="BH127" s="231">
        <f>IF(O127="sníž. přenesená",K127,0)</f>
        <v>0</v>
      </c>
      <c r="BI127" s="231">
        <f>IF(O127="nulová",K127,0)</f>
        <v>0</v>
      </c>
      <c r="BJ127" s="19" t="s">
        <v>84</v>
      </c>
      <c r="BK127" s="231">
        <f>ROUND(P127*H127,2)</f>
        <v>0</v>
      </c>
      <c r="BL127" s="19" t="s">
        <v>302</v>
      </c>
      <c r="BM127" s="230" t="s">
        <v>4979</v>
      </c>
    </row>
    <row r="128" s="2" customFormat="1">
      <c r="A128" s="40"/>
      <c r="B128" s="41"/>
      <c r="C128" s="42"/>
      <c r="D128" s="232" t="s">
        <v>220</v>
      </c>
      <c r="E128" s="42"/>
      <c r="F128" s="233" t="s">
        <v>2721</v>
      </c>
      <c r="G128" s="42"/>
      <c r="H128" s="42"/>
      <c r="I128" s="234"/>
      <c r="J128" s="234"/>
      <c r="K128" s="42"/>
      <c r="L128" s="42"/>
      <c r="M128" s="46"/>
      <c r="N128" s="235"/>
      <c r="O128" s="236"/>
      <c r="P128" s="86"/>
      <c r="Q128" s="86"/>
      <c r="R128" s="86"/>
      <c r="S128" s="86"/>
      <c r="T128" s="86"/>
      <c r="U128" s="86"/>
      <c r="V128" s="86"/>
      <c r="W128" s="86"/>
      <c r="X128" s="87"/>
      <c r="Y128" s="40"/>
      <c r="Z128" s="40"/>
      <c r="AA128" s="40"/>
      <c r="AB128" s="40"/>
      <c r="AC128" s="40"/>
      <c r="AD128" s="40"/>
      <c r="AE128" s="40"/>
      <c r="AT128" s="19" t="s">
        <v>220</v>
      </c>
      <c r="AU128" s="19" t="s">
        <v>86</v>
      </c>
    </row>
    <row r="129" s="2" customFormat="1" ht="16.5" customHeight="1">
      <c r="A129" s="40"/>
      <c r="B129" s="41"/>
      <c r="C129" s="259" t="s">
        <v>302</v>
      </c>
      <c r="D129" s="259" t="s">
        <v>452</v>
      </c>
      <c r="E129" s="260" t="s">
        <v>2723</v>
      </c>
      <c r="F129" s="261" t="s">
        <v>2724</v>
      </c>
      <c r="G129" s="262" t="s">
        <v>345</v>
      </c>
      <c r="H129" s="263">
        <v>90</v>
      </c>
      <c r="I129" s="264"/>
      <c r="J129" s="265"/>
      <c r="K129" s="266">
        <f>ROUND(P129*H129,2)</f>
        <v>0</v>
      </c>
      <c r="L129" s="261" t="s">
        <v>22</v>
      </c>
      <c r="M129" s="267"/>
      <c r="N129" s="268" t="s">
        <v>22</v>
      </c>
      <c r="O129" s="226" t="s">
        <v>46</v>
      </c>
      <c r="P129" s="227">
        <f>I129+J129</f>
        <v>0</v>
      </c>
      <c r="Q129" s="227">
        <f>ROUND(I129*H129,2)</f>
        <v>0</v>
      </c>
      <c r="R129" s="227">
        <f>ROUND(J129*H129,2)</f>
        <v>0</v>
      </c>
      <c r="S129" s="86"/>
      <c r="T129" s="228">
        <f>S129*H129</f>
        <v>0</v>
      </c>
      <c r="U129" s="228">
        <v>0</v>
      </c>
      <c r="V129" s="228">
        <f>U129*H129</f>
        <v>0</v>
      </c>
      <c r="W129" s="228">
        <v>0</v>
      </c>
      <c r="X129" s="229">
        <f>W129*H129</f>
        <v>0</v>
      </c>
      <c r="Y129" s="40"/>
      <c r="Z129" s="40"/>
      <c r="AA129" s="40"/>
      <c r="AB129" s="40"/>
      <c r="AC129" s="40"/>
      <c r="AD129" s="40"/>
      <c r="AE129" s="40"/>
      <c r="AR129" s="230" t="s">
        <v>402</v>
      </c>
      <c r="AT129" s="230" t="s">
        <v>452</v>
      </c>
      <c r="AU129" s="230" t="s">
        <v>86</v>
      </c>
      <c r="AY129" s="19" t="s">
        <v>211</v>
      </c>
      <c r="BE129" s="231">
        <f>IF(O129="základní",K129,0)</f>
        <v>0</v>
      </c>
      <c r="BF129" s="231">
        <f>IF(O129="snížená",K129,0)</f>
        <v>0</v>
      </c>
      <c r="BG129" s="231">
        <f>IF(O129="zákl. přenesená",K129,0)</f>
        <v>0</v>
      </c>
      <c r="BH129" s="231">
        <f>IF(O129="sníž. přenesená",K129,0)</f>
        <v>0</v>
      </c>
      <c r="BI129" s="231">
        <f>IF(O129="nulová",K129,0)</f>
        <v>0</v>
      </c>
      <c r="BJ129" s="19" t="s">
        <v>84</v>
      </c>
      <c r="BK129" s="231">
        <f>ROUND(P129*H129,2)</f>
        <v>0</v>
      </c>
      <c r="BL129" s="19" t="s">
        <v>302</v>
      </c>
      <c r="BM129" s="230" t="s">
        <v>4980</v>
      </c>
    </row>
    <row r="130" s="2" customFormat="1">
      <c r="A130" s="40"/>
      <c r="B130" s="41"/>
      <c r="C130" s="42"/>
      <c r="D130" s="232" t="s">
        <v>220</v>
      </c>
      <c r="E130" s="42"/>
      <c r="F130" s="233" t="s">
        <v>2724</v>
      </c>
      <c r="G130" s="42"/>
      <c r="H130" s="42"/>
      <c r="I130" s="234"/>
      <c r="J130" s="234"/>
      <c r="K130" s="42"/>
      <c r="L130" s="42"/>
      <c r="M130" s="46"/>
      <c r="N130" s="235"/>
      <c r="O130" s="236"/>
      <c r="P130" s="86"/>
      <c r="Q130" s="86"/>
      <c r="R130" s="86"/>
      <c r="S130" s="86"/>
      <c r="T130" s="86"/>
      <c r="U130" s="86"/>
      <c r="V130" s="86"/>
      <c r="W130" s="86"/>
      <c r="X130" s="87"/>
      <c r="Y130" s="40"/>
      <c r="Z130" s="40"/>
      <c r="AA130" s="40"/>
      <c r="AB130" s="40"/>
      <c r="AC130" s="40"/>
      <c r="AD130" s="40"/>
      <c r="AE130" s="40"/>
      <c r="AT130" s="19" t="s">
        <v>220</v>
      </c>
      <c r="AU130" s="19" t="s">
        <v>86</v>
      </c>
    </row>
    <row r="131" s="2" customFormat="1" ht="16.5" customHeight="1">
      <c r="A131" s="40"/>
      <c r="B131" s="41"/>
      <c r="C131" s="259" t="s">
        <v>308</v>
      </c>
      <c r="D131" s="259" t="s">
        <v>452</v>
      </c>
      <c r="E131" s="260" t="s">
        <v>2726</v>
      </c>
      <c r="F131" s="261" t="s">
        <v>2727</v>
      </c>
      <c r="G131" s="262" t="s">
        <v>688</v>
      </c>
      <c r="H131" s="263">
        <v>50</v>
      </c>
      <c r="I131" s="264"/>
      <c r="J131" s="265"/>
      <c r="K131" s="266">
        <f>ROUND(P131*H131,2)</f>
        <v>0</v>
      </c>
      <c r="L131" s="261" t="s">
        <v>22</v>
      </c>
      <c r="M131" s="267"/>
      <c r="N131" s="268" t="s">
        <v>22</v>
      </c>
      <c r="O131" s="226" t="s">
        <v>46</v>
      </c>
      <c r="P131" s="227">
        <f>I131+J131</f>
        <v>0</v>
      </c>
      <c r="Q131" s="227">
        <f>ROUND(I131*H131,2)</f>
        <v>0</v>
      </c>
      <c r="R131" s="227">
        <f>ROUND(J131*H131,2)</f>
        <v>0</v>
      </c>
      <c r="S131" s="86"/>
      <c r="T131" s="228">
        <f>S131*H131</f>
        <v>0</v>
      </c>
      <c r="U131" s="228">
        <v>0</v>
      </c>
      <c r="V131" s="228">
        <f>U131*H131</f>
        <v>0</v>
      </c>
      <c r="W131" s="228">
        <v>0</v>
      </c>
      <c r="X131" s="229">
        <f>W131*H131</f>
        <v>0</v>
      </c>
      <c r="Y131" s="40"/>
      <c r="Z131" s="40"/>
      <c r="AA131" s="40"/>
      <c r="AB131" s="40"/>
      <c r="AC131" s="40"/>
      <c r="AD131" s="40"/>
      <c r="AE131" s="40"/>
      <c r="AR131" s="230" t="s">
        <v>402</v>
      </c>
      <c r="AT131" s="230" t="s">
        <v>452</v>
      </c>
      <c r="AU131" s="230" t="s">
        <v>86</v>
      </c>
      <c r="AY131" s="19" t="s">
        <v>211</v>
      </c>
      <c r="BE131" s="231">
        <f>IF(O131="základní",K131,0)</f>
        <v>0</v>
      </c>
      <c r="BF131" s="231">
        <f>IF(O131="snížená",K131,0)</f>
        <v>0</v>
      </c>
      <c r="BG131" s="231">
        <f>IF(O131="zákl. přenesená",K131,0)</f>
        <v>0</v>
      </c>
      <c r="BH131" s="231">
        <f>IF(O131="sníž. přenesená",K131,0)</f>
        <v>0</v>
      </c>
      <c r="BI131" s="231">
        <f>IF(O131="nulová",K131,0)</f>
        <v>0</v>
      </c>
      <c r="BJ131" s="19" t="s">
        <v>84</v>
      </c>
      <c r="BK131" s="231">
        <f>ROUND(P131*H131,2)</f>
        <v>0</v>
      </c>
      <c r="BL131" s="19" t="s">
        <v>302</v>
      </c>
      <c r="BM131" s="230" t="s">
        <v>4981</v>
      </c>
    </row>
    <row r="132" s="2" customFormat="1">
      <c r="A132" s="40"/>
      <c r="B132" s="41"/>
      <c r="C132" s="42"/>
      <c r="D132" s="232" t="s">
        <v>220</v>
      </c>
      <c r="E132" s="42"/>
      <c r="F132" s="233" t="s">
        <v>2727</v>
      </c>
      <c r="G132" s="42"/>
      <c r="H132" s="42"/>
      <c r="I132" s="234"/>
      <c r="J132" s="234"/>
      <c r="K132" s="42"/>
      <c r="L132" s="42"/>
      <c r="M132" s="46"/>
      <c r="N132" s="235"/>
      <c r="O132" s="236"/>
      <c r="P132" s="86"/>
      <c r="Q132" s="86"/>
      <c r="R132" s="86"/>
      <c r="S132" s="86"/>
      <c r="T132" s="86"/>
      <c r="U132" s="86"/>
      <c r="V132" s="86"/>
      <c r="W132" s="86"/>
      <c r="X132" s="87"/>
      <c r="Y132" s="40"/>
      <c r="Z132" s="40"/>
      <c r="AA132" s="40"/>
      <c r="AB132" s="40"/>
      <c r="AC132" s="40"/>
      <c r="AD132" s="40"/>
      <c r="AE132" s="40"/>
      <c r="AT132" s="19" t="s">
        <v>220</v>
      </c>
      <c r="AU132" s="19" t="s">
        <v>86</v>
      </c>
    </row>
    <row r="133" s="2" customFormat="1" ht="16.5" customHeight="1">
      <c r="A133" s="40"/>
      <c r="B133" s="41"/>
      <c r="C133" s="259" t="s">
        <v>314</v>
      </c>
      <c r="D133" s="259" t="s">
        <v>452</v>
      </c>
      <c r="E133" s="260" t="s">
        <v>2729</v>
      </c>
      <c r="F133" s="261" t="s">
        <v>2730</v>
      </c>
      <c r="G133" s="262" t="s">
        <v>688</v>
      </c>
      <c r="H133" s="263">
        <v>8</v>
      </c>
      <c r="I133" s="264"/>
      <c r="J133" s="265"/>
      <c r="K133" s="266">
        <f>ROUND(P133*H133,2)</f>
        <v>0</v>
      </c>
      <c r="L133" s="261" t="s">
        <v>22</v>
      </c>
      <c r="M133" s="267"/>
      <c r="N133" s="268" t="s">
        <v>22</v>
      </c>
      <c r="O133" s="226" t="s">
        <v>46</v>
      </c>
      <c r="P133" s="227">
        <f>I133+J133</f>
        <v>0</v>
      </c>
      <c r="Q133" s="227">
        <f>ROUND(I133*H133,2)</f>
        <v>0</v>
      </c>
      <c r="R133" s="227">
        <f>ROUND(J133*H133,2)</f>
        <v>0</v>
      </c>
      <c r="S133" s="86"/>
      <c r="T133" s="228">
        <f>S133*H133</f>
        <v>0</v>
      </c>
      <c r="U133" s="228">
        <v>0</v>
      </c>
      <c r="V133" s="228">
        <f>U133*H133</f>
        <v>0</v>
      </c>
      <c r="W133" s="228">
        <v>0</v>
      </c>
      <c r="X133" s="229">
        <f>W133*H133</f>
        <v>0</v>
      </c>
      <c r="Y133" s="40"/>
      <c r="Z133" s="40"/>
      <c r="AA133" s="40"/>
      <c r="AB133" s="40"/>
      <c r="AC133" s="40"/>
      <c r="AD133" s="40"/>
      <c r="AE133" s="40"/>
      <c r="AR133" s="230" t="s">
        <v>402</v>
      </c>
      <c r="AT133" s="230" t="s">
        <v>452</v>
      </c>
      <c r="AU133" s="230" t="s">
        <v>86</v>
      </c>
      <c r="AY133" s="19" t="s">
        <v>211</v>
      </c>
      <c r="BE133" s="231">
        <f>IF(O133="základní",K133,0)</f>
        <v>0</v>
      </c>
      <c r="BF133" s="231">
        <f>IF(O133="snížená",K133,0)</f>
        <v>0</v>
      </c>
      <c r="BG133" s="231">
        <f>IF(O133="zákl. přenesená",K133,0)</f>
        <v>0</v>
      </c>
      <c r="BH133" s="231">
        <f>IF(O133="sníž. přenesená",K133,0)</f>
        <v>0</v>
      </c>
      <c r="BI133" s="231">
        <f>IF(O133="nulová",K133,0)</f>
        <v>0</v>
      </c>
      <c r="BJ133" s="19" t="s">
        <v>84</v>
      </c>
      <c r="BK133" s="231">
        <f>ROUND(P133*H133,2)</f>
        <v>0</v>
      </c>
      <c r="BL133" s="19" t="s">
        <v>302</v>
      </c>
      <c r="BM133" s="230" t="s">
        <v>4982</v>
      </c>
    </row>
    <row r="134" s="2" customFormat="1">
      <c r="A134" s="40"/>
      <c r="B134" s="41"/>
      <c r="C134" s="42"/>
      <c r="D134" s="232" t="s">
        <v>220</v>
      </c>
      <c r="E134" s="42"/>
      <c r="F134" s="233" t="s">
        <v>2730</v>
      </c>
      <c r="G134" s="42"/>
      <c r="H134" s="42"/>
      <c r="I134" s="234"/>
      <c r="J134" s="234"/>
      <c r="K134" s="42"/>
      <c r="L134" s="42"/>
      <c r="M134" s="46"/>
      <c r="N134" s="235"/>
      <c r="O134" s="236"/>
      <c r="P134" s="86"/>
      <c r="Q134" s="86"/>
      <c r="R134" s="86"/>
      <c r="S134" s="86"/>
      <c r="T134" s="86"/>
      <c r="U134" s="86"/>
      <c r="V134" s="86"/>
      <c r="W134" s="86"/>
      <c r="X134" s="87"/>
      <c r="Y134" s="40"/>
      <c r="Z134" s="40"/>
      <c r="AA134" s="40"/>
      <c r="AB134" s="40"/>
      <c r="AC134" s="40"/>
      <c r="AD134" s="40"/>
      <c r="AE134" s="40"/>
      <c r="AT134" s="19" t="s">
        <v>220</v>
      </c>
      <c r="AU134" s="19" t="s">
        <v>86</v>
      </c>
    </row>
    <row r="135" s="2" customFormat="1" ht="16.5" customHeight="1">
      <c r="A135" s="40"/>
      <c r="B135" s="41"/>
      <c r="C135" s="259" t="s">
        <v>318</v>
      </c>
      <c r="D135" s="259" t="s">
        <v>452</v>
      </c>
      <c r="E135" s="260" t="s">
        <v>4983</v>
      </c>
      <c r="F135" s="261" t="s">
        <v>4984</v>
      </c>
      <c r="G135" s="262" t="s">
        <v>688</v>
      </c>
      <c r="H135" s="263">
        <v>8</v>
      </c>
      <c r="I135" s="264"/>
      <c r="J135" s="265"/>
      <c r="K135" s="266">
        <f>ROUND(P135*H135,2)</f>
        <v>0</v>
      </c>
      <c r="L135" s="261" t="s">
        <v>22</v>
      </c>
      <c r="M135" s="267"/>
      <c r="N135" s="268" t="s">
        <v>22</v>
      </c>
      <c r="O135" s="226" t="s">
        <v>46</v>
      </c>
      <c r="P135" s="227">
        <f>I135+J135</f>
        <v>0</v>
      </c>
      <c r="Q135" s="227">
        <f>ROUND(I135*H135,2)</f>
        <v>0</v>
      </c>
      <c r="R135" s="227">
        <f>ROUND(J135*H135,2)</f>
        <v>0</v>
      </c>
      <c r="S135" s="86"/>
      <c r="T135" s="228">
        <f>S135*H135</f>
        <v>0</v>
      </c>
      <c r="U135" s="228">
        <v>0</v>
      </c>
      <c r="V135" s="228">
        <f>U135*H135</f>
        <v>0</v>
      </c>
      <c r="W135" s="228">
        <v>0</v>
      </c>
      <c r="X135" s="229">
        <f>W135*H135</f>
        <v>0</v>
      </c>
      <c r="Y135" s="40"/>
      <c r="Z135" s="40"/>
      <c r="AA135" s="40"/>
      <c r="AB135" s="40"/>
      <c r="AC135" s="40"/>
      <c r="AD135" s="40"/>
      <c r="AE135" s="40"/>
      <c r="AR135" s="230" t="s">
        <v>402</v>
      </c>
      <c r="AT135" s="230" t="s">
        <v>452</v>
      </c>
      <c r="AU135" s="230" t="s">
        <v>86</v>
      </c>
      <c r="AY135" s="19" t="s">
        <v>211</v>
      </c>
      <c r="BE135" s="231">
        <f>IF(O135="základní",K135,0)</f>
        <v>0</v>
      </c>
      <c r="BF135" s="231">
        <f>IF(O135="snížená",K135,0)</f>
        <v>0</v>
      </c>
      <c r="BG135" s="231">
        <f>IF(O135="zákl. přenesená",K135,0)</f>
        <v>0</v>
      </c>
      <c r="BH135" s="231">
        <f>IF(O135="sníž. přenesená",K135,0)</f>
        <v>0</v>
      </c>
      <c r="BI135" s="231">
        <f>IF(O135="nulová",K135,0)</f>
        <v>0</v>
      </c>
      <c r="BJ135" s="19" t="s">
        <v>84</v>
      </c>
      <c r="BK135" s="231">
        <f>ROUND(P135*H135,2)</f>
        <v>0</v>
      </c>
      <c r="BL135" s="19" t="s">
        <v>302</v>
      </c>
      <c r="BM135" s="230" t="s">
        <v>4985</v>
      </c>
    </row>
    <row r="136" s="2" customFormat="1">
      <c r="A136" s="40"/>
      <c r="B136" s="41"/>
      <c r="C136" s="42"/>
      <c r="D136" s="232" t="s">
        <v>220</v>
      </c>
      <c r="E136" s="42"/>
      <c r="F136" s="233" t="s">
        <v>4984</v>
      </c>
      <c r="G136" s="42"/>
      <c r="H136" s="42"/>
      <c r="I136" s="234"/>
      <c r="J136" s="234"/>
      <c r="K136" s="42"/>
      <c r="L136" s="42"/>
      <c r="M136" s="46"/>
      <c r="N136" s="235"/>
      <c r="O136" s="236"/>
      <c r="P136" s="86"/>
      <c r="Q136" s="86"/>
      <c r="R136" s="86"/>
      <c r="S136" s="86"/>
      <c r="T136" s="86"/>
      <c r="U136" s="86"/>
      <c r="V136" s="86"/>
      <c r="W136" s="86"/>
      <c r="X136" s="87"/>
      <c r="Y136" s="40"/>
      <c r="Z136" s="40"/>
      <c r="AA136" s="40"/>
      <c r="AB136" s="40"/>
      <c r="AC136" s="40"/>
      <c r="AD136" s="40"/>
      <c r="AE136" s="40"/>
      <c r="AT136" s="19" t="s">
        <v>220</v>
      </c>
      <c r="AU136" s="19" t="s">
        <v>86</v>
      </c>
    </row>
    <row r="137" s="12" customFormat="1" ht="22.8" customHeight="1">
      <c r="A137" s="12"/>
      <c r="B137" s="201"/>
      <c r="C137" s="202"/>
      <c r="D137" s="203" t="s">
        <v>76</v>
      </c>
      <c r="E137" s="216" t="s">
        <v>3362</v>
      </c>
      <c r="F137" s="216" t="s">
        <v>3363</v>
      </c>
      <c r="G137" s="202"/>
      <c r="H137" s="202"/>
      <c r="I137" s="205"/>
      <c r="J137" s="205"/>
      <c r="K137" s="217">
        <f>BK137</f>
        <v>0</v>
      </c>
      <c r="L137" s="202"/>
      <c r="M137" s="207"/>
      <c r="N137" s="208"/>
      <c r="O137" s="209"/>
      <c r="P137" s="209"/>
      <c r="Q137" s="210">
        <f>SUM(Q138:Q155)</f>
        <v>0</v>
      </c>
      <c r="R137" s="210">
        <f>SUM(R138:R155)</f>
        <v>0</v>
      </c>
      <c r="S137" s="209"/>
      <c r="T137" s="211">
        <f>SUM(T138:T155)</f>
        <v>0</v>
      </c>
      <c r="U137" s="209"/>
      <c r="V137" s="211">
        <f>SUM(V138:V155)</f>
        <v>0</v>
      </c>
      <c r="W137" s="209"/>
      <c r="X137" s="212">
        <f>SUM(X138:X155)</f>
        <v>0</v>
      </c>
      <c r="Y137" s="12"/>
      <c r="Z137" s="12"/>
      <c r="AA137" s="12"/>
      <c r="AB137" s="12"/>
      <c r="AC137" s="12"/>
      <c r="AD137" s="12"/>
      <c r="AE137" s="12"/>
      <c r="AR137" s="213" t="s">
        <v>86</v>
      </c>
      <c r="AT137" s="214" t="s">
        <v>76</v>
      </c>
      <c r="AU137" s="214" t="s">
        <v>84</v>
      </c>
      <c r="AY137" s="213" t="s">
        <v>211</v>
      </c>
      <c r="BK137" s="215">
        <f>SUM(BK138:BK155)</f>
        <v>0</v>
      </c>
    </row>
    <row r="138" s="2" customFormat="1" ht="37.8" customHeight="1">
      <c r="A138" s="40"/>
      <c r="B138" s="41"/>
      <c r="C138" s="259" t="s">
        <v>323</v>
      </c>
      <c r="D138" s="259" t="s">
        <v>452</v>
      </c>
      <c r="E138" s="260" t="s">
        <v>4986</v>
      </c>
      <c r="F138" s="261" t="s">
        <v>4987</v>
      </c>
      <c r="G138" s="262" t="s">
        <v>688</v>
      </c>
      <c r="H138" s="263">
        <v>12</v>
      </c>
      <c r="I138" s="264"/>
      <c r="J138" s="265"/>
      <c r="K138" s="266">
        <f>ROUND(P138*H138,2)</f>
        <v>0</v>
      </c>
      <c r="L138" s="261" t="s">
        <v>22</v>
      </c>
      <c r="M138" s="267"/>
      <c r="N138" s="268" t="s">
        <v>22</v>
      </c>
      <c r="O138" s="226" t="s">
        <v>46</v>
      </c>
      <c r="P138" s="227">
        <f>I138+J138</f>
        <v>0</v>
      </c>
      <c r="Q138" s="227">
        <f>ROUND(I138*H138,2)</f>
        <v>0</v>
      </c>
      <c r="R138" s="227">
        <f>ROUND(J138*H138,2)</f>
        <v>0</v>
      </c>
      <c r="S138" s="86"/>
      <c r="T138" s="228">
        <f>S138*H138</f>
        <v>0</v>
      </c>
      <c r="U138" s="228">
        <v>0</v>
      </c>
      <c r="V138" s="228">
        <f>U138*H138</f>
        <v>0</v>
      </c>
      <c r="W138" s="228">
        <v>0</v>
      </c>
      <c r="X138" s="229">
        <f>W138*H138</f>
        <v>0</v>
      </c>
      <c r="Y138" s="40"/>
      <c r="Z138" s="40"/>
      <c r="AA138" s="40"/>
      <c r="AB138" s="40"/>
      <c r="AC138" s="40"/>
      <c r="AD138" s="40"/>
      <c r="AE138" s="40"/>
      <c r="AR138" s="230" t="s">
        <v>402</v>
      </c>
      <c r="AT138" s="230" t="s">
        <v>452</v>
      </c>
      <c r="AU138" s="230" t="s">
        <v>86</v>
      </c>
      <c r="AY138" s="19" t="s">
        <v>211</v>
      </c>
      <c r="BE138" s="231">
        <f>IF(O138="základní",K138,0)</f>
        <v>0</v>
      </c>
      <c r="BF138" s="231">
        <f>IF(O138="snížená",K138,0)</f>
        <v>0</v>
      </c>
      <c r="BG138" s="231">
        <f>IF(O138="zákl. přenesená",K138,0)</f>
        <v>0</v>
      </c>
      <c r="BH138" s="231">
        <f>IF(O138="sníž. přenesená",K138,0)</f>
        <v>0</v>
      </c>
      <c r="BI138" s="231">
        <f>IF(O138="nulová",K138,0)</f>
        <v>0</v>
      </c>
      <c r="BJ138" s="19" t="s">
        <v>84</v>
      </c>
      <c r="BK138" s="231">
        <f>ROUND(P138*H138,2)</f>
        <v>0</v>
      </c>
      <c r="BL138" s="19" t="s">
        <v>302</v>
      </c>
      <c r="BM138" s="230" t="s">
        <v>4988</v>
      </c>
    </row>
    <row r="139" s="2" customFormat="1">
      <c r="A139" s="40"/>
      <c r="B139" s="41"/>
      <c r="C139" s="42"/>
      <c r="D139" s="232" t="s">
        <v>220</v>
      </c>
      <c r="E139" s="42"/>
      <c r="F139" s="233" t="s">
        <v>4987</v>
      </c>
      <c r="G139" s="42"/>
      <c r="H139" s="42"/>
      <c r="I139" s="234"/>
      <c r="J139" s="234"/>
      <c r="K139" s="42"/>
      <c r="L139" s="42"/>
      <c r="M139" s="46"/>
      <c r="N139" s="235"/>
      <c r="O139" s="236"/>
      <c r="P139" s="86"/>
      <c r="Q139" s="86"/>
      <c r="R139" s="86"/>
      <c r="S139" s="86"/>
      <c r="T139" s="86"/>
      <c r="U139" s="86"/>
      <c r="V139" s="86"/>
      <c r="W139" s="86"/>
      <c r="X139" s="87"/>
      <c r="Y139" s="40"/>
      <c r="Z139" s="40"/>
      <c r="AA139" s="40"/>
      <c r="AB139" s="40"/>
      <c r="AC139" s="40"/>
      <c r="AD139" s="40"/>
      <c r="AE139" s="40"/>
      <c r="AT139" s="19" t="s">
        <v>220</v>
      </c>
      <c r="AU139" s="19" t="s">
        <v>86</v>
      </c>
    </row>
    <row r="140" s="2" customFormat="1" ht="16.5" customHeight="1">
      <c r="A140" s="40"/>
      <c r="B140" s="41"/>
      <c r="C140" s="259" t="s">
        <v>8</v>
      </c>
      <c r="D140" s="259" t="s">
        <v>452</v>
      </c>
      <c r="E140" s="260" t="s">
        <v>4989</v>
      </c>
      <c r="F140" s="261" t="s">
        <v>4990</v>
      </c>
      <c r="G140" s="262" t="s">
        <v>688</v>
      </c>
      <c r="H140" s="263">
        <v>2</v>
      </c>
      <c r="I140" s="264"/>
      <c r="J140" s="265"/>
      <c r="K140" s="266">
        <f>ROUND(P140*H140,2)</f>
        <v>0</v>
      </c>
      <c r="L140" s="261" t="s">
        <v>22</v>
      </c>
      <c r="M140" s="267"/>
      <c r="N140" s="268" t="s">
        <v>22</v>
      </c>
      <c r="O140" s="226" t="s">
        <v>46</v>
      </c>
      <c r="P140" s="227">
        <f>I140+J140</f>
        <v>0</v>
      </c>
      <c r="Q140" s="227">
        <f>ROUND(I140*H140,2)</f>
        <v>0</v>
      </c>
      <c r="R140" s="227">
        <f>ROUND(J140*H140,2)</f>
        <v>0</v>
      </c>
      <c r="S140" s="86"/>
      <c r="T140" s="228">
        <f>S140*H140</f>
        <v>0</v>
      </c>
      <c r="U140" s="228">
        <v>0</v>
      </c>
      <c r="V140" s="228">
        <f>U140*H140</f>
        <v>0</v>
      </c>
      <c r="W140" s="228">
        <v>0</v>
      </c>
      <c r="X140" s="229">
        <f>W140*H140</f>
        <v>0</v>
      </c>
      <c r="Y140" s="40"/>
      <c r="Z140" s="40"/>
      <c r="AA140" s="40"/>
      <c r="AB140" s="40"/>
      <c r="AC140" s="40"/>
      <c r="AD140" s="40"/>
      <c r="AE140" s="40"/>
      <c r="AR140" s="230" t="s">
        <v>402</v>
      </c>
      <c r="AT140" s="230" t="s">
        <v>452</v>
      </c>
      <c r="AU140" s="230" t="s">
        <v>86</v>
      </c>
      <c r="AY140" s="19" t="s">
        <v>211</v>
      </c>
      <c r="BE140" s="231">
        <f>IF(O140="základní",K140,0)</f>
        <v>0</v>
      </c>
      <c r="BF140" s="231">
        <f>IF(O140="snížená",K140,0)</f>
        <v>0</v>
      </c>
      <c r="BG140" s="231">
        <f>IF(O140="zákl. přenesená",K140,0)</f>
        <v>0</v>
      </c>
      <c r="BH140" s="231">
        <f>IF(O140="sníž. přenesená",K140,0)</f>
        <v>0</v>
      </c>
      <c r="BI140" s="231">
        <f>IF(O140="nulová",K140,0)</f>
        <v>0</v>
      </c>
      <c r="BJ140" s="19" t="s">
        <v>84</v>
      </c>
      <c r="BK140" s="231">
        <f>ROUND(P140*H140,2)</f>
        <v>0</v>
      </c>
      <c r="BL140" s="19" t="s">
        <v>302</v>
      </c>
      <c r="BM140" s="230" t="s">
        <v>4991</v>
      </c>
    </row>
    <row r="141" s="2" customFormat="1">
      <c r="A141" s="40"/>
      <c r="B141" s="41"/>
      <c r="C141" s="42"/>
      <c r="D141" s="232" t="s">
        <v>220</v>
      </c>
      <c r="E141" s="42"/>
      <c r="F141" s="233" t="s">
        <v>4990</v>
      </c>
      <c r="G141" s="42"/>
      <c r="H141" s="42"/>
      <c r="I141" s="234"/>
      <c r="J141" s="234"/>
      <c r="K141" s="42"/>
      <c r="L141" s="42"/>
      <c r="M141" s="46"/>
      <c r="N141" s="235"/>
      <c r="O141" s="236"/>
      <c r="P141" s="86"/>
      <c r="Q141" s="86"/>
      <c r="R141" s="86"/>
      <c r="S141" s="86"/>
      <c r="T141" s="86"/>
      <c r="U141" s="86"/>
      <c r="V141" s="86"/>
      <c r="W141" s="86"/>
      <c r="X141" s="87"/>
      <c r="Y141" s="40"/>
      <c r="Z141" s="40"/>
      <c r="AA141" s="40"/>
      <c r="AB141" s="40"/>
      <c r="AC141" s="40"/>
      <c r="AD141" s="40"/>
      <c r="AE141" s="40"/>
      <c r="AT141" s="19" t="s">
        <v>220</v>
      </c>
      <c r="AU141" s="19" t="s">
        <v>86</v>
      </c>
    </row>
    <row r="142" s="2" customFormat="1" ht="21.75" customHeight="1">
      <c r="A142" s="40"/>
      <c r="B142" s="41"/>
      <c r="C142" s="259" t="s">
        <v>337</v>
      </c>
      <c r="D142" s="259" t="s">
        <v>452</v>
      </c>
      <c r="E142" s="260" t="s">
        <v>4992</v>
      </c>
      <c r="F142" s="261" t="s">
        <v>4993</v>
      </c>
      <c r="G142" s="262" t="s">
        <v>688</v>
      </c>
      <c r="H142" s="263">
        <v>8</v>
      </c>
      <c r="I142" s="264"/>
      <c r="J142" s="265"/>
      <c r="K142" s="266">
        <f>ROUND(P142*H142,2)</f>
        <v>0</v>
      </c>
      <c r="L142" s="261" t="s">
        <v>22</v>
      </c>
      <c r="M142" s="267"/>
      <c r="N142" s="268" t="s">
        <v>22</v>
      </c>
      <c r="O142" s="226" t="s">
        <v>46</v>
      </c>
      <c r="P142" s="227">
        <f>I142+J142</f>
        <v>0</v>
      </c>
      <c r="Q142" s="227">
        <f>ROUND(I142*H142,2)</f>
        <v>0</v>
      </c>
      <c r="R142" s="227">
        <f>ROUND(J142*H142,2)</f>
        <v>0</v>
      </c>
      <c r="S142" s="86"/>
      <c r="T142" s="228">
        <f>S142*H142</f>
        <v>0</v>
      </c>
      <c r="U142" s="228">
        <v>0</v>
      </c>
      <c r="V142" s="228">
        <f>U142*H142</f>
        <v>0</v>
      </c>
      <c r="W142" s="228">
        <v>0</v>
      </c>
      <c r="X142" s="229">
        <f>W142*H142</f>
        <v>0</v>
      </c>
      <c r="Y142" s="40"/>
      <c r="Z142" s="40"/>
      <c r="AA142" s="40"/>
      <c r="AB142" s="40"/>
      <c r="AC142" s="40"/>
      <c r="AD142" s="40"/>
      <c r="AE142" s="40"/>
      <c r="AR142" s="230" t="s">
        <v>402</v>
      </c>
      <c r="AT142" s="230" t="s">
        <v>452</v>
      </c>
      <c r="AU142" s="230" t="s">
        <v>86</v>
      </c>
      <c r="AY142" s="19" t="s">
        <v>211</v>
      </c>
      <c r="BE142" s="231">
        <f>IF(O142="základní",K142,0)</f>
        <v>0</v>
      </c>
      <c r="BF142" s="231">
        <f>IF(O142="snížená",K142,0)</f>
        <v>0</v>
      </c>
      <c r="BG142" s="231">
        <f>IF(O142="zákl. přenesená",K142,0)</f>
        <v>0</v>
      </c>
      <c r="BH142" s="231">
        <f>IF(O142="sníž. přenesená",K142,0)</f>
        <v>0</v>
      </c>
      <c r="BI142" s="231">
        <f>IF(O142="nulová",K142,0)</f>
        <v>0</v>
      </c>
      <c r="BJ142" s="19" t="s">
        <v>84</v>
      </c>
      <c r="BK142" s="231">
        <f>ROUND(P142*H142,2)</f>
        <v>0</v>
      </c>
      <c r="BL142" s="19" t="s">
        <v>302</v>
      </c>
      <c r="BM142" s="230" t="s">
        <v>4994</v>
      </c>
    </row>
    <row r="143" s="2" customFormat="1">
      <c r="A143" s="40"/>
      <c r="B143" s="41"/>
      <c r="C143" s="42"/>
      <c r="D143" s="232" t="s">
        <v>220</v>
      </c>
      <c r="E143" s="42"/>
      <c r="F143" s="233" t="s">
        <v>4993</v>
      </c>
      <c r="G143" s="42"/>
      <c r="H143" s="42"/>
      <c r="I143" s="234"/>
      <c r="J143" s="234"/>
      <c r="K143" s="42"/>
      <c r="L143" s="42"/>
      <c r="M143" s="46"/>
      <c r="N143" s="235"/>
      <c r="O143" s="236"/>
      <c r="P143" s="86"/>
      <c r="Q143" s="86"/>
      <c r="R143" s="86"/>
      <c r="S143" s="86"/>
      <c r="T143" s="86"/>
      <c r="U143" s="86"/>
      <c r="V143" s="86"/>
      <c r="W143" s="86"/>
      <c r="X143" s="87"/>
      <c r="Y143" s="40"/>
      <c r="Z143" s="40"/>
      <c r="AA143" s="40"/>
      <c r="AB143" s="40"/>
      <c r="AC143" s="40"/>
      <c r="AD143" s="40"/>
      <c r="AE143" s="40"/>
      <c r="AT143" s="19" t="s">
        <v>220</v>
      </c>
      <c r="AU143" s="19" t="s">
        <v>86</v>
      </c>
    </row>
    <row r="144" s="2" customFormat="1" ht="24.15" customHeight="1">
      <c r="A144" s="40"/>
      <c r="B144" s="41"/>
      <c r="C144" s="259" t="s">
        <v>342</v>
      </c>
      <c r="D144" s="259" t="s">
        <v>452</v>
      </c>
      <c r="E144" s="260" t="s">
        <v>4995</v>
      </c>
      <c r="F144" s="261" t="s">
        <v>4996</v>
      </c>
      <c r="G144" s="262" t="s">
        <v>688</v>
      </c>
      <c r="H144" s="263">
        <v>2</v>
      </c>
      <c r="I144" s="264"/>
      <c r="J144" s="265"/>
      <c r="K144" s="266">
        <f>ROUND(P144*H144,2)</f>
        <v>0</v>
      </c>
      <c r="L144" s="261" t="s">
        <v>22</v>
      </c>
      <c r="M144" s="267"/>
      <c r="N144" s="268" t="s">
        <v>22</v>
      </c>
      <c r="O144" s="226" t="s">
        <v>46</v>
      </c>
      <c r="P144" s="227">
        <f>I144+J144</f>
        <v>0</v>
      </c>
      <c r="Q144" s="227">
        <f>ROUND(I144*H144,2)</f>
        <v>0</v>
      </c>
      <c r="R144" s="227">
        <f>ROUND(J144*H144,2)</f>
        <v>0</v>
      </c>
      <c r="S144" s="86"/>
      <c r="T144" s="228">
        <f>S144*H144</f>
        <v>0</v>
      </c>
      <c r="U144" s="228">
        <v>0</v>
      </c>
      <c r="V144" s="228">
        <f>U144*H144</f>
        <v>0</v>
      </c>
      <c r="W144" s="228">
        <v>0</v>
      </c>
      <c r="X144" s="229">
        <f>W144*H144</f>
        <v>0</v>
      </c>
      <c r="Y144" s="40"/>
      <c r="Z144" s="40"/>
      <c r="AA144" s="40"/>
      <c r="AB144" s="40"/>
      <c r="AC144" s="40"/>
      <c r="AD144" s="40"/>
      <c r="AE144" s="40"/>
      <c r="AR144" s="230" t="s">
        <v>402</v>
      </c>
      <c r="AT144" s="230" t="s">
        <v>452</v>
      </c>
      <c r="AU144" s="230" t="s">
        <v>86</v>
      </c>
      <c r="AY144" s="19" t="s">
        <v>211</v>
      </c>
      <c r="BE144" s="231">
        <f>IF(O144="základní",K144,0)</f>
        <v>0</v>
      </c>
      <c r="BF144" s="231">
        <f>IF(O144="snížená",K144,0)</f>
        <v>0</v>
      </c>
      <c r="BG144" s="231">
        <f>IF(O144="zákl. přenesená",K144,0)</f>
        <v>0</v>
      </c>
      <c r="BH144" s="231">
        <f>IF(O144="sníž. přenesená",K144,0)</f>
        <v>0</v>
      </c>
      <c r="BI144" s="231">
        <f>IF(O144="nulová",K144,0)</f>
        <v>0</v>
      </c>
      <c r="BJ144" s="19" t="s">
        <v>84</v>
      </c>
      <c r="BK144" s="231">
        <f>ROUND(P144*H144,2)</f>
        <v>0</v>
      </c>
      <c r="BL144" s="19" t="s">
        <v>302</v>
      </c>
      <c r="BM144" s="230" t="s">
        <v>4997</v>
      </c>
    </row>
    <row r="145" s="2" customFormat="1">
      <c r="A145" s="40"/>
      <c r="B145" s="41"/>
      <c r="C145" s="42"/>
      <c r="D145" s="232" t="s">
        <v>220</v>
      </c>
      <c r="E145" s="42"/>
      <c r="F145" s="233" t="s">
        <v>4996</v>
      </c>
      <c r="G145" s="42"/>
      <c r="H145" s="42"/>
      <c r="I145" s="234"/>
      <c r="J145" s="234"/>
      <c r="K145" s="42"/>
      <c r="L145" s="42"/>
      <c r="M145" s="46"/>
      <c r="N145" s="235"/>
      <c r="O145" s="236"/>
      <c r="P145" s="86"/>
      <c r="Q145" s="86"/>
      <c r="R145" s="86"/>
      <c r="S145" s="86"/>
      <c r="T145" s="86"/>
      <c r="U145" s="86"/>
      <c r="V145" s="86"/>
      <c r="W145" s="86"/>
      <c r="X145" s="87"/>
      <c r="Y145" s="40"/>
      <c r="Z145" s="40"/>
      <c r="AA145" s="40"/>
      <c r="AB145" s="40"/>
      <c r="AC145" s="40"/>
      <c r="AD145" s="40"/>
      <c r="AE145" s="40"/>
      <c r="AT145" s="19" t="s">
        <v>220</v>
      </c>
      <c r="AU145" s="19" t="s">
        <v>86</v>
      </c>
    </row>
    <row r="146" s="2" customFormat="1" ht="21.75" customHeight="1">
      <c r="A146" s="40"/>
      <c r="B146" s="41"/>
      <c r="C146" s="259" t="s">
        <v>349</v>
      </c>
      <c r="D146" s="259" t="s">
        <v>452</v>
      </c>
      <c r="E146" s="260" t="s">
        <v>4998</v>
      </c>
      <c r="F146" s="261" t="s">
        <v>4999</v>
      </c>
      <c r="G146" s="262" t="s">
        <v>688</v>
      </c>
      <c r="H146" s="263">
        <v>14</v>
      </c>
      <c r="I146" s="264"/>
      <c r="J146" s="265"/>
      <c r="K146" s="266">
        <f>ROUND(P146*H146,2)</f>
        <v>0</v>
      </c>
      <c r="L146" s="261" t="s">
        <v>22</v>
      </c>
      <c r="M146" s="267"/>
      <c r="N146" s="268" t="s">
        <v>22</v>
      </c>
      <c r="O146" s="226" t="s">
        <v>46</v>
      </c>
      <c r="P146" s="227">
        <f>I146+J146</f>
        <v>0</v>
      </c>
      <c r="Q146" s="227">
        <f>ROUND(I146*H146,2)</f>
        <v>0</v>
      </c>
      <c r="R146" s="227">
        <f>ROUND(J146*H146,2)</f>
        <v>0</v>
      </c>
      <c r="S146" s="86"/>
      <c r="T146" s="228">
        <f>S146*H146</f>
        <v>0</v>
      </c>
      <c r="U146" s="228">
        <v>0</v>
      </c>
      <c r="V146" s="228">
        <f>U146*H146</f>
        <v>0</v>
      </c>
      <c r="W146" s="228">
        <v>0</v>
      </c>
      <c r="X146" s="229">
        <f>W146*H146</f>
        <v>0</v>
      </c>
      <c r="Y146" s="40"/>
      <c r="Z146" s="40"/>
      <c r="AA146" s="40"/>
      <c r="AB146" s="40"/>
      <c r="AC146" s="40"/>
      <c r="AD146" s="40"/>
      <c r="AE146" s="40"/>
      <c r="AR146" s="230" t="s">
        <v>402</v>
      </c>
      <c r="AT146" s="230" t="s">
        <v>452</v>
      </c>
      <c r="AU146" s="230" t="s">
        <v>86</v>
      </c>
      <c r="AY146" s="19" t="s">
        <v>211</v>
      </c>
      <c r="BE146" s="231">
        <f>IF(O146="základní",K146,0)</f>
        <v>0</v>
      </c>
      <c r="BF146" s="231">
        <f>IF(O146="snížená",K146,0)</f>
        <v>0</v>
      </c>
      <c r="BG146" s="231">
        <f>IF(O146="zákl. přenesená",K146,0)</f>
        <v>0</v>
      </c>
      <c r="BH146" s="231">
        <f>IF(O146="sníž. přenesená",K146,0)</f>
        <v>0</v>
      </c>
      <c r="BI146" s="231">
        <f>IF(O146="nulová",K146,0)</f>
        <v>0</v>
      </c>
      <c r="BJ146" s="19" t="s">
        <v>84</v>
      </c>
      <c r="BK146" s="231">
        <f>ROUND(P146*H146,2)</f>
        <v>0</v>
      </c>
      <c r="BL146" s="19" t="s">
        <v>302</v>
      </c>
      <c r="BM146" s="230" t="s">
        <v>5000</v>
      </c>
    </row>
    <row r="147" s="2" customFormat="1">
      <c r="A147" s="40"/>
      <c r="B147" s="41"/>
      <c r="C147" s="42"/>
      <c r="D147" s="232" t="s">
        <v>220</v>
      </c>
      <c r="E147" s="42"/>
      <c r="F147" s="233" t="s">
        <v>4999</v>
      </c>
      <c r="G147" s="42"/>
      <c r="H147" s="42"/>
      <c r="I147" s="234"/>
      <c r="J147" s="234"/>
      <c r="K147" s="42"/>
      <c r="L147" s="42"/>
      <c r="M147" s="46"/>
      <c r="N147" s="235"/>
      <c r="O147" s="236"/>
      <c r="P147" s="86"/>
      <c r="Q147" s="86"/>
      <c r="R147" s="86"/>
      <c r="S147" s="86"/>
      <c r="T147" s="86"/>
      <c r="U147" s="86"/>
      <c r="V147" s="86"/>
      <c r="W147" s="86"/>
      <c r="X147" s="87"/>
      <c r="Y147" s="40"/>
      <c r="Z147" s="40"/>
      <c r="AA147" s="40"/>
      <c r="AB147" s="40"/>
      <c r="AC147" s="40"/>
      <c r="AD147" s="40"/>
      <c r="AE147" s="40"/>
      <c r="AT147" s="19" t="s">
        <v>220</v>
      </c>
      <c r="AU147" s="19" t="s">
        <v>86</v>
      </c>
    </row>
    <row r="148" s="2" customFormat="1" ht="16.5" customHeight="1">
      <c r="A148" s="40"/>
      <c r="B148" s="41"/>
      <c r="C148" s="259" t="s">
        <v>356</v>
      </c>
      <c r="D148" s="259" t="s">
        <v>452</v>
      </c>
      <c r="E148" s="260" t="s">
        <v>5001</v>
      </c>
      <c r="F148" s="261" t="s">
        <v>5002</v>
      </c>
      <c r="G148" s="262" t="s">
        <v>688</v>
      </c>
      <c r="H148" s="263">
        <v>2</v>
      </c>
      <c r="I148" s="264"/>
      <c r="J148" s="265"/>
      <c r="K148" s="266">
        <f>ROUND(P148*H148,2)</f>
        <v>0</v>
      </c>
      <c r="L148" s="261" t="s">
        <v>22</v>
      </c>
      <c r="M148" s="267"/>
      <c r="N148" s="268" t="s">
        <v>22</v>
      </c>
      <c r="O148" s="226" t="s">
        <v>46</v>
      </c>
      <c r="P148" s="227">
        <f>I148+J148</f>
        <v>0</v>
      </c>
      <c r="Q148" s="227">
        <f>ROUND(I148*H148,2)</f>
        <v>0</v>
      </c>
      <c r="R148" s="227">
        <f>ROUND(J148*H148,2)</f>
        <v>0</v>
      </c>
      <c r="S148" s="86"/>
      <c r="T148" s="228">
        <f>S148*H148</f>
        <v>0</v>
      </c>
      <c r="U148" s="228">
        <v>0</v>
      </c>
      <c r="V148" s="228">
        <f>U148*H148</f>
        <v>0</v>
      </c>
      <c r="W148" s="228">
        <v>0</v>
      </c>
      <c r="X148" s="229">
        <f>W148*H148</f>
        <v>0</v>
      </c>
      <c r="Y148" s="40"/>
      <c r="Z148" s="40"/>
      <c r="AA148" s="40"/>
      <c r="AB148" s="40"/>
      <c r="AC148" s="40"/>
      <c r="AD148" s="40"/>
      <c r="AE148" s="40"/>
      <c r="AR148" s="230" t="s">
        <v>402</v>
      </c>
      <c r="AT148" s="230" t="s">
        <v>452</v>
      </c>
      <c r="AU148" s="230" t="s">
        <v>86</v>
      </c>
      <c r="AY148" s="19" t="s">
        <v>211</v>
      </c>
      <c r="BE148" s="231">
        <f>IF(O148="základní",K148,0)</f>
        <v>0</v>
      </c>
      <c r="BF148" s="231">
        <f>IF(O148="snížená",K148,0)</f>
        <v>0</v>
      </c>
      <c r="BG148" s="231">
        <f>IF(O148="zákl. přenesená",K148,0)</f>
        <v>0</v>
      </c>
      <c r="BH148" s="231">
        <f>IF(O148="sníž. přenesená",K148,0)</f>
        <v>0</v>
      </c>
      <c r="BI148" s="231">
        <f>IF(O148="nulová",K148,0)</f>
        <v>0</v>
      </c>
      <c r="BJ148" s="19" t="s">
        <v>84</v>
      </c>
      <c r="BK148" s="231">
        <f>ROUND(P148*H148,2)</f>
        <v>0</v>
      </c>
      <c r="BL148" s="19" t="s">
        <v>302</v>
      </c>
      <c r="BM148" s="230" t="s">
        <v>5003</v>
      </c>
    </row>
    <row r="149" s="2" customFormat="1">
      <c r="A149" s="40"/>
      <c r="B149" s="41"/>
      <c r="C149" s="42"/>
      <c r="D149" s="232" t="s">
        <v>220</v>
      </c>
      <c r="E149" s="42"/>
      <c r="F149" s="233" t="s">
        <v>5002</v>
      </c>
      <c r="G149" s="42"/>
      <c r="H149" s="42"/>
      <c r="I149" s="234"/>
      <c r="J149" s="234"/>
      <c r="K149" s="42"/>
      <c r="L149" s="42"/>
      <c r="M149" s="46"/>
      <c r="N149" s="235"/>
      <c r="O149" s="236"/>
      <c r="P149" s="86"/>
      <c r="Q149" s="86"/>
      <c r="R149" s="86"/>
      <c r="S149" s="86"/>
      <c r="T149" s="86"/>
      <c r="U149" s="86"/>
      <c r="V149" s="86"/>
      <c r="W149" s="86"/>
      <c r="X149" s="87"/>
      <c r="Y149" s="40"/>
      <c r="Z149" s="40"/>
      <c r="AA149" s="40"/>
      <c r="AB149" s="40"/>
      <c r="AC149" s="40"/>
      <c r="AD149" s="40"/>
      <c r="AE149" s="40"/>
      <c r="AT149" s="19" t="s">
        <v>220</v>
      </c>
      <c r="AU149" s="19" t="s">
        <v>86</v>
      </c>
    </row>
    <row r="150" s="2" customFormat="1" ht="16.5" customHeight="1">
      <c r="A150" s="40"/>
      <c r="B150" s="41"/>
      <c r="C150" s="259" t="s">
        <v>362</v>
      </c>
      <c r="D150" s="259" t="s">
        <v>452</v>
      </c>
      <c r="E150" s="260" t="s">
        <v>5004</v>
      </c>
      <c r="F150" s="261" t="s">
        <v>5005</v>
      </c>
      <c r="G150" s="262" t="s">
        <v>688</v>
      </c>
      <c r="H150" s="263">
        <v>10</v>
      </c>
      <c r="I150" s="264"/>
      <c r="J150" s="265"/>
      <c r="K150" s="266">
        <f>ROUND(P150*H150,2)</f>
        <v>0</v>
      </c>
      <c r="L150" s="261" t="s">
        <v>22</v>
      </c>
      <c r="M150" s="267"/>
      <c r="N150" s="268" t="s">
        <v>22</v>
      </c>
      <c r="O150" s="226" t="s">
        <v>46</v>
      </c>
      <c r="P150" s="227">
        <f>I150+J150</f>
        <v>0</v>
      </c>
      <c r="Q150" s="227">
        <f>ROUND(I150*H150,2)</f>
        <v>0</v>
      </c>
      <c r="R150" s="227">
        <f>ROUND(J150*H150,2)</f>
        <v>0</v>
      </c>
      <c r="S150" s="86"/>
      <c r="T150" s="228">
        <f>S150*H150</f>
        <v>0</v>
      </c>
      <c r="U150" s="228">
        <v>0</v>
      </c>
      <c r="V150" s="228">
        <f>U150*H150</f>
        <v>0</v>
      </c>
      <c r="W150" s="228">
        <v>0</v>
      </c>
      <c r="X150" s="229">
        <f>W150*H150</f>
        <v>0</v>
      </c>
      <c r="Y150" s="40"/>
      <c r="Z150" s="40"/>
      <c r="AA150" s="40"/>
      <c r="AB150" s="40"/>
      <c r="AC150" s="40"/>
      <c r="AD150" s="40"/>
      <c r="AE150" s="40"/>
      <c r="AR150" s="230" t="s">
        <v>402</v>
      </c>
      <c r="AT150" s="230" t="s">
        <v>452</v>
      </c>
      <c r="AU150" s="230" t="s">
        <v>86</v>
      </c>
      <c r="AY150" s="19" t="s">
        <v>211</v>
      </c>
      <c r="BE150" s="231">
        <f>IF(O150="základní",K150,0)</f>
        <v>0</v>
      </c>
      <c r="BF150" s="231">
        <f>IF(O150="snížená",K150,0)</f>
        <v>0</v>
      </c>
      <c r="BG150" s="231">
        <f>IF(O150="zákl. přenesená",K150,0)</f>
        <v>0</v>
      </c>
      <c r="BH150" s="231">
        <f>IF(O150="sníž. přenesená",K150,0)</f>
        <v>0</v>
      </c>
      <c r="BI150" s="231">
        <f>IF(O150="nulová",K150,0)</f>
        <v>0</v>
      </c>
      <c r="BJ150" s="19" t="s">
        <v>84</v>
      </c>
      <c r="BK150" s="231">
        <f>ROUND(P150*H150,2)</f>
        <v>0</v>
      </c>
      <c r="BL150" s="19" t="s">
        <v>302</v>
      </c>
      <c r="BM150" s="230" t="s">
        <v>5006</v>
      </c>
    </row>
    <row r="151" s="2" customFormat="1">
      <c r="A151" s="40"/>
      <c r="B151" s="41"/>
      <c r="C151" s="42"/>
      <c r="D151" s="232" t="s">
        <v>220</v>
      </c>
      <c r="E151" s="42"/>
      <c r="F151" s="233" t="s">
        <v>5005</v>
      </c>
      <c r="G151" s="42"/>
      <c r="H151" s="42"/>
      <c r="I151" s="234"/>
      <c r="J151" s="234"/>
      <c r="K151" s="42"/>
      <c r="L151" s="42"/>
      <c r="M151" s="46"/>
      <c r="N151" s="235"/>
      <c r="O151" s="236"/>
      <c r="P151" s="86"/>
      <c r="Q151" s="86"/>
      <c r="R151" s="86"/>
      <c r="S151" s="86"/>
      <c r="T151" s="86"/>
      <c r="U151" s="86"/>
      <c r="V151" s="86"/>
      <c r="W151" s="86"/>
      <c r="X151" s="87"/>
      <c r="Y151" s="40"/>
      <c r="Z151" s="40"/>
      <c r="AA151" s="40"/>
      <c r="AB151" s="40"/>
      <c r="AC151" s="40"/>
      <c r="AD151" s="40"/>
      <c r="AE151" s="40"/>
      <c r="AT151" s="19" t="s">
        <v>220</v>
      </c>
      <c r="AU151" s="19" t="s">
        <v>86</v>
      </c>
    </row>
    <row r="152" s="2" customFormat="1" ht="16.5" customHeight="1">
      <c r="A152" s="40"/>
      <c r="B152" s="41"/>
      <c r="C152" s="259" t="s">
        <v>368</v>
      </c>
      <c r="D152" s="259" t="s">
        <v>452</v>
      </c>
      <c r="E152" s="260" t="s">
        <v>5007</v>
      </c>
      <c r="F152" s="261" t="s">
        <v>5008</v>
      </c>
      <c r="G152" s="262" t="s">
        <v>688</v>
      </c>
      <c r="H152" s="263">
        <v>14</v>
      </c>
      <c r="I152" s="264"/>
      <c r="J152" s="265"/>
      <c r="K152" s="266">
        <f>ROUND(P152*H152,2)</f>
        <v>0</v>
      </c>
      <c r="L152" s="261" t="s">
        <v>22</v>
      </c>
      <c r="M152" s="267"/>
      <c r="N152" s="268" t="s">
        <v>22</v>
      </c>
      <c r="O152" s="226" t="s">
        <v>46</v>
      </c>
      <c r="P152" s="227">
        <f>I152+J152</f>
        <v>0</v>
      </c>
      <c r="Q152" s="227">
        <f>ROUND(I152*H152,2)</f>
        <v>0</v>
      </c>
      <c r="R152" s="227">
        <f>ROUND(J152*H152,2)</f>
        <v>0</v>
      </c>
      <c r="S152" s="86"/>
      <c r="T152" s="228">
        <f>S152*H152</f>
        <v>0</v>
      </c>
      <c r="U152" s="228">
        <v>0</v>
      </c>
      <c r="V152" s="228">
        <f>U152*H152</f>
        <v>0</v>
      </c>
      <c r="W152" s="228">
        <v>0</v>
      </c>
      <c r="X152" s="229">
        <f>W152*H152</f>
        <v>0</v>
      </c>
      <c r="Y152" s="40"/>
      <c r="Z152" s="40"/>
      <c r="AA152" s="40"/>
      <c r="AB152" s="40"/>
      <c r="AC152" s="40"/>
      <c r="AD152" s="40"/>
      <c r="AE152" s="40"/>
      <c r="AR152" s="230" t="s">
        <v>402</v>
      </c>
      <c r="AT152" s="230" t="s">
        <v>452</v>
      </c>
      <c r="AU152" s="230" t="s">
        <v>86</v>
      </c>
      <c r="AY152" s="19" t="s">
        <v>211</v>
      </c>
      <c r="BE152" s="231">
        <f>IF(O152="základní",K152,0)</f>
        <v>0</v>
      </c>
      <c r="BF152" s="231">
        <f>IF(O152="snížená",K152,0)</f>
        <v>0</v>
      </c>
      <c r="BG152" s="231">
        <f>IF(O152="zákl. přenesená",K152,0)</f>
        <v>0</v>
      </c>
      <c r="BH152" s="231">
        <f>IF(O152="sníž. přenesená",K152,0)</f>
        <v>0</v>
      </c>
      <c r="BI152" s="231">
        <f>IF(O152="nulová",K152,0)</f>
        <v>0</v>
      </c>
      <c r="BJ152" s="19" t="s">
        <v>84</v>
      </c>
      <c r="BK152" s="231">
        <f>ROUND(P152*H152,2)</f>
        <v>0</v>
      </c>
      <c r="BL152" s="19" t="s">
        <v>302</v>
      </c>
      <c r="BM152" s="230" t="s">
        <v>5009</v>
      </c>
    </row>
    <row r="153" s="2" customFormat="1">
      <c r="A153" s="40"/>
      <c r="B153" s="41"/>
      <c r="C153" s="42"/>
      <c r="D153" s="232" t="s">
        <v>220</v>
      </c>
      <c r="E153" s="42"/>
      <c r="F153" s="233" t="s">
        <v>5008</v>
      </c>
      <c r="G153" s="42"/>
      <c r="H153" s="42"/>
      <c r="I153" s="234"/>
      <c r="J153" s="234"/>
      <c r="K153" s="42"/>
      <c r="L153" s="42"/>
      <c r="M153" s="46"/>
      <c r="N153" s="235"/>
      <c r="O153" s="236"/>
      <c r="P153" s="86"/>
      <c r="Q153" s="86"/>
      <c r="R153" s="86"/>
      <c r="S153" s="86"/>
      <c r="T153" s="86"/>
      <c r="U153" s="86"/>
      <c r="V153" s="86"/>
      <c r="W153" s="86"/>
      <c r="X153" s="87"/>
      <c r="Y153" s="40"/>
      <c r="Z153" s="40"/>
      <c r="AA153" s="40"/>
      <c r="AB153" s="40"/>
      <c r="AC153" s="40"/>
      <c r="AD153" s="40"/>
      <c r="AE153" s="40"/>
      <c r="AT153" s="19" t="s">
        <v>220</v>
      </c>
      <c r="AU153" s="19" t="s">
        <v>86</v>
      </c>
    </row>
    <row r="154" s="2" customFormat="1" ht="16.5" customHeight="1">
      <c r="A154" s="40"/>
      <c r="B154" s="41"/>
      <c r="C154" s="259" t="s">
        <v>374</v>
      </c>
      <c r="D154" s="259" t="s">
        <v>452</v>
      </c>
      <c r="E154" s="260" t="s">
        <v>5010</v>
      </c>
      <c r="F154" s="261" t="s">
        <v>5011</v>
      </c>
      <c r="G154" s="262" t="s">
        <v>688</v>
      </c>
      <c r="H154" s="263">
        <v>2</v>
      </c>
      <c r="I154" s="264"/>
      <c r="J154" s="265"/>
      <c r="K154" s="266">
        <f>ROUND(P154*H154,2)</f>
        <v>0</v>
      </c>
      <c r="L154" s="261" t="s">
        <v>22</v>
      </c>
      <c r="M154" s="267"/>
      <c r="N154" s="268" t="s">
        <v>22</v>
      </c>
      <c r="O154" s="226" t="s">
        <v>46</v>
      </c>
      <c r="P154" s="227">
        <f>I154+J154</f>
        <v>0</v>
      </c>
      <c r="Q154" s="227">
        <f>ROUND(I154*H154,2)</f>
        <v>0</v>
      </c>
      <c r="R154" s="227">
        <f>ROUND(J154*H154,2)</f>
        <v>0</v>
      </c>
      <c r="S154" s="86"/>
      <c r="T154" s="228">
        <f>S154*H154</f>
        <v>0</v>
      </c>
      <c r="U154" s="228">
        <v>0</v>
      </c>
      <c r="V154" s="228">
        <f>U154*H154</f>
        <v>0</v>
      </c>
      <c r="W154" s="228">
        <v>0</v>
      </c>
      <c r="X154" s="229">
        <f>W154*H154</f>
        <v>0</v>
      </c>
      <c r="Y154" s="40"/>
      <c r="Z154" s="40"/>
      <c r="AA154" s="40"/>
      <c r="AB154" s="40"/>
      <c r="AC154" s="40"/>
      <c r="AD154" s="40"/>
      <c r="AE154" s="40"/>
      <c r="AR154" s="230" t="s">
        <v>402</v>
      </c>
      <c r="AT154" s="230" t="s">
        <v>452</v>
      </c>
      <c r="AU154" s="230" t="s">
        <v>86</v>
      </c>
      <c r="AY154" s="19" t="s">
        <v>211</v>
      </c>
      <c r="BE154" s="231">
        <f>IF(O154="základní",K154,0)</f>
        <v>0</v>
      </c>
      <c r="BF154" s="231">
        <f>IF(O154="snížená",K154,0)</f>
        <v>0</v>
      </c>
      <c r="BG154" s="231">
        <f>IF(O154="zákl. přenesená",K154,0)</f>
        <v>0</v>
      </c>
      <c r="BH154" s="231">
        <f>IF(O154="sníž. přenesená",K154,0)</f>
        <v>0</v>
      </c>
      <c r="BI154" s="231">
        <f>IF(O154="nulová",K154,0)</f>
        <v>0</v>
      </c>
      <c r="BJ154" s="19" t="s">
        <v>84</v>
      </c>
      <c r="BK154" s="231">
        <f>ROUND(P154*H154,2)</f>
        <v>0</v>
      </c>
      <c r="BL154" s="19" t="s">
        <v>302</v>
      </c>
      <c r="BM154" s="230" t="s">
        <v>5012</v>
      </c>
    </row>
    <row r="155" s="2" customFormat="1">
      <c r="A155" s="40"/>
      <c r="B155" s="41"/>
      <c r="C155" s="42"/>
      <c r="D155" s="232" t="s">
        <v>220</v>
      </c>
      <c r="E155" s="42"/>
      <c r="F155" s="233" t="s">
        <v>5011</v>
      </c>
      <c r="G155" s="42"/>
      <c r="H155" s="42"/>
      <c r="I155" s="234"/>
      <c r="J155" s="234"/>
      <c r="K155" s="42"/>
      <c r="L155" s="42"/>
      <c r="M155" s="46"/>
      <c r="N155" s="283"/>
      <c r="O155" s="284"/>
      <c r="P155" s="285"/>
      <c r="Q155" s="285"/>
      <c r="R155" s="285"/>
      <c r="S155" s="285"/>
      <c r="T155" s="285"/>
      <c r="U155" s="285"/>
      <c r="V155" s="285"/>
      <c r="W155" s="285"/>
      <c r="X155" s="286"/>
      <c r="Y155" s="40"/>
      <c r="Z155" s="40"/>
      <c r="AA155" s="40"/>
      <c r="AB155" s="40"/>
      <c r="AC155" s="40"/>
      <c r="AD155" s="40"/>
      <c r="AE155" s="40"/>
      <c r="AT155" s="19" t="s">
        <v>220</v>
      </c>
      <c r="AU155" s="19" t="s">
        <v>86</v>
      </c>
    </row>
    <row r="156" s="2" customFormat="1" ht="6.96" customHeight="1">
      <c r="A156" s="40"/>
      <c r="B156" s="61"/>
      <c r="C156" s="62"/>
      <c r="D156" s="62"/>
      <c r="E156" s="62"/>
      <c r="F156" s="62"/>
      <c r="G156" s="62"/>
      <c r="H156" s="62"/>
      <c r="I156" s="62"/>
      <c r="J156" s="62"/>
      <c r="K156" s="62"/>
      <c r="L156" s="62"/>
      <c r="M156" s="46"/>
      <c r="N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TlFw3sFg4aYPrjH7JScku1/HLT46RhWPSHD8KTsE+mFspYii8lQBm+hU2Owhv8B+jTDiYW663pADlOdZZNFifQ==" hashValue="5OVhrbg+j0TdL+XeHy98paAKU5J6OHQKrIvxqdjoy9m4lefcNn++3XwrPCtuG38Fg82nT7RY+G3rrJTh36omjw==" algorithmName="SHA-512" password="CC35"/>
  <autoFilter ref="C92:L155"/>
  <mergeCells count="12">
    <mergeCell ref="E7:H7"/>
    <mergeCell ref="E9:H9"/>
    <mergeCell ref="E11:H11"/>
    <mergeCell ref="E20:H20"/>
    <mergeCell ref="E29:H29"/>
    <mergeCell ref="E52:H52"/>
    <mergeCell ref="E54:H54"/>
    <mergeCell ref="E56:H56"/>
    <mergeCell ref="E81:H81"/>
    <mergeCell ref="E83:H83"/>
    <mergeCell ref="E85:H85"/>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151</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4291</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5013</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ROUND(K90,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ROUND((SUM(BE90:BE115)),  2)</f>
        <v>0</v>
      </c>
      <c r="G37" s="40"/>
      <c r="H37" s="40"/>
      <c r="I37" s="161">
        <v>0.20999999999999999</v>
      </c>
      <c r="J37" s="40"/>
      <c r="K37" s="156">
        <f>ROUND(((SUM(BE90:BE115))*I37),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ROUND((SUM(BF90:BF115)),  2)</f>
        <v>0</v>
      </c>
      <c r="G38" s="40"/>
      <c r="H38" s="40"/>
      <c r="I38" s="161">
        <v>0.14999999999999999</v>
      </c>
      <c r="J38" s="40"/>
      <c r="K38" s="156">
        <f>ROUND(((SUM(BF90:BF115))*I38),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ROUND((SUM(BG90:BG115)),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ROUND((SUM(BH90:BH115)),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ROUND((SUM(BI90:BI115)),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4291</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05 - větrání</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Q90</f>
        <v>0</v>
      </c>
      <c r="J65" s="104">
        <f>R90</f>
        <v>0</v>
      </c>
      <c r="K65" s="104">
        <f>K90</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185</v>
      </c>
      <c r="E66" s="181"/>
      <c r="F66" s="181"/>
      <c r="G66" s="181"/>
      <c r="H66" s="181"/>
      <c r="I66" s="182">
        <f>Q91</f>
        <v>0</v>
      </c>
      <c r="J66" s="182">
        <f>R91</f>
        <v>0</v>
      </c>
      <c r="K66" s="182">
        <f>K91</f>
        <v>0</v>
      </c>
      <c r="L66" s="179"/>
      <c r="M66" s="183"/>
      <c r="S66" s="9"/>
      <c r="T66" s="9"/>
      <c r="U66" s="9"/>
      <c r="V66" s="9"/>
      <c r="W66" s="9"/>
      <c r="X66" s="9"/>
      <c r="Y66" s="9"/>
      <c r="Z66" s="9"/>
      <c r="AA66" s="9"/>
      <c r="AB66" s="9"/>
      <c r="AC66" s="9"/>
      <c r="AD66" s="9"/>
      <c r="AE66" s="9"/>
    </row>
    <row r="67" s="10" customFormat="1" ht="19.92" customHeight="1">
      <c r="A67" s="10"/>
      <c r="B67" s="184"/>
      <c r="C67" s="129"/>
      <c r="D67" s="185" t="s">
        <v>2751</v>
      </c>
      <c r="E67" s="186"/>
      <c r="F67" s="186"/>
      <c r="G67" s="186"/>
      <c r="H67" s="186"/>
      <c r="I67" s="187">
        <f>Q92</f>
        <v>0</v>
      </c>
      <c r="J67" s="187">
        <f>R92</f>
        <v>0</v>
      </c>
      <c r="K67" s="187">
        <f>K92</f>
        <v>0</v>
      </c>
      <c r="L67" s="129"/>
      <c r="M67" s="188"/>
      <c r="S67" s="10"/>
      <c r="T67" s="10"/>
      <c r="U67" s="10"/>
      <c r="V67" s="10"/>
      <c r="W67" s="10"/>
      <c r="X67" s="10"/>
      <c r="Y67" s="10"/>
      <c r="Z67" s="10"/>
      <c r="AA67" s="10"/>
      <c r="AB67" s="10"/>
      <c r="AC67" s="10"/>
      <c r="AD67" s="10"/>
      <c r="AE67" s="10"/>
    </row>
    <row r="68" s="10" customFormat="1" ht="14.88" customHeight="1">
      <c r="A68" s="10"/>
      <c r="B68" s="184"/>
      <c r="C68" s="129"/>
      <c r="D68" s="185" t="s">
        <v>2752</v>
      </c>
      <c r="E68" s="186"/>
      <c r="F68" s="186"/>
      <c r="G68" s="186"/>
      <c r="H68" s="186"/>
      <c r="I68" s="187">
        <f>Q93</f>
        <v>0</v>
      </c>
      <c r="J68" s="187">
        <f>R93</f>
        <v>0</v>
      </c>
      <c r="K68" s="187">
        <f>K93</f>
        <v>0</v>
      </c>
      <c r="L68" s="129"/>
      <c r="M68" s="188"/>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42"/>
      <c r="M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62"/>
      <c r="M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64"/>
      <c r="M74" s="148"/>
      <c r="S74" s="40"/>
      <c r="T74" s="40"/>
      <c r="U74" s="40"/>
      <c r="V74" s="40"/>
      <c r="W74" s="40"/>
      <c r="X74" s="40"/>
      <c r="Y74" s="40"/>
      <c r="Z74" s="40"/>
      <c r="AA74" s="40"/>
      <c r="AB74" s="40"/>
      <c r="AC74" s="40"/>
      <c r="AD74" s="40"/>
      <c r="AE74" s="40"/>
    </row>
    <row r="75" s="2" customFormat="1" ht="24.96" customHeight="1">
      <c r="A75" s="40"/>
      <c r="B75" s="41"/>
      <c r="C75" s="25" t="s">
        <v>192</v>
      </c>
      <c r="D75" s="42"/>
      <c r="E75" s="42"/>
      <c r="F75" s="42"/>
      <c r="G75" s="42"/>
      <c r="H75" s="42"/>
      <c r="I75" s="42"/>
      <c r="J75" s="42"/>
      <c r="K75" s="42"/>
      <c r="L75" s="42"/>
      <c r="M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42"/>
      <c r="M76" s="148"/>
      <c r="S76" s="40"/>
      <c r="T76" s="40"/>
      <c r="U76" s="40"/>
      <c r="V76" s="40"/>
      <c r="W76" s="40"/>
      <c r="X76" s="40"/>
      <c r="Y76" s="40"/>
      <c r="Z76" s="40"/>
      <c r="AA76" s="40"/>
      <c r="AB76" s="40"/>
      <c r="AC76" s="40"/>
      <c r="AD76" s="40"/>
      <c r="AE76" s="40"/>
    </row>
    <row r="77" s="2" customFormat="1" ht="12" customHeight="1">
      <c r="A77" s="40"/>
      <c r="B77" s="41"/>
      <c r="C77" s="34" t="s">
        <v>17</v>
      </c>
      <c r="D77" s="42"/>
      <c r="E77" s="42"/>
      <c r="F77" s="42"/>
      <c r="G77" s="42"/>
      <c r="H77" s="42"/>
      <c r="I77" s="42"/>
      <c r="J77" s="42"/>
      <c r="K77" s="42"/>
      <c r="L77" s="42"/>
      <c r="M77" s="148"/>
      <c r="S77" s="40"/>
      <c r="T77" s="40"/>
      <c r="U77" s="40"/>
      <c r="V77" s="40"/>
      <c r="W77" s="40"/>
      <c r="X77" s="40"/>
      <c r="Y77" s="40"/>
      <c r="Z77" s="40"/>
      <c r="AA77" s="40"/>
      <c r="AB77" s="40"/>
      <c r="AC77" s="40"/>
      <c r="AD77" s="40"/>
      <c r="AE77" s="40"/>
    </row>
    <row r="78" s="2" customFormat="1" ht="16.5" customHeight="1">
      <c r="A78" s="40"/>
      <c r="B78" s="41"/>
      <c r="C78" s="42"/>
      <c r="D78" s="42"/>
      <c r="E78" s="173" t="str">
        <f>E7</f>
        <v>Stavební úpravy pro bezbariérovost objektu ZŠ Liberec, U školy, Liberec</v>
      </c>
      <c r="F78" s="34"/>
      <c r="G78" s="34"/>
      <c r="H78" s="34"/>
      <c r="I78" s="42"/>
      <c r="J78" s="42"/>
      <c r="K78" s="42"/>
      <c r="L78" s="42"/>
      <c r="M78" s="148"/>
      <c r="S78" s="40"/>
      <c r="T78" s="40"/>
      <c r="U78" s="40"/>
      <c r="V78" s="40"/>
      <c r="W78" s="40"/>
      <c r="X78" s="40"/>
      <c r="Y78" s="40"/>
      <c r="Z78" s="40"/>
      <c r="AA78" s="40"/>
      <c r="AB78" s="40"/>
      <c r="AC78" s="40"/>
      <c r="AD78" s="40"/>
      <c r="AE78" s="40"/>
    </row>
    <row r="79" s="1" customFormat="1" ht="12" customHeight="1">
      <c r="B79" s="23"/>
      <c r="C79" s="34" t="s">
        <v>164</v>
      </c>
      <c r="D79" s="24"/>
      <c r="E79" s="24"/>
      <c r="F79" s="24"/>
      <c r="G79" s="24"/>
      <c r="H79" s="24"/>
      <c r="I79" s="24"/>
      <c r="J79" s="24"/>
      <c r="K79" s="24"/>
      <c r="L79" s="24"/>
      <c r="M79" s="22"/>
    </row>
    <row r="80" s="2" customFormat="1" ht="16.5" customHeight="1">
      <c r="A80" s="40"/>
      <c r="B80" s="41"/>
      <c r="C80" s="42"/>
      <c r="D80" s="42"/>
      <c r="E80" s="173" t="s">
        <v>4291</v>
      </c>
      <c r="F80" s="42"/>
      <c r="G80" s="42"/>
      <c r="H80" s="42"/>
      <c r="I80" s="42"/>
      <c r="J80" s="42"/>
      <c r="K80" s="42"/>
      <c r="L80" s="42"/>
      <c r="M80" s="148"/>
      <c r="S80" s="40"/>
      <c r="T80" s="40"/>
      <c r="U80" s="40"/>
      <c r="V80" s="40"/>
      <c r="W80" s="40"/>
      <c r="X80" s="40"/>
      <c r="Y80" s="40"/>
      <c r="Z80" s="40"/>
      <c r="AA80" s="40"/>
      <c r="AB80" s="40"/>
      <c r="AC80" s="40"/>
      <c r="AD80" s="40"/>
      <c r="AE80" s="40"/>
    </row>
    <row r="81" s="2" customFormat="1" ht="12" customHeight="1">
      <c r="A81" s="40"/>
      <c r="B81" s="41"/>
      <c r="C81" s="34" t="s">
        <v>166</v>
      </c>
      <c r="D81" s="42"/>
      <c r="E81" s="42"/>
      <c r="F81" s="42"/>
      <c r="G81" s="42"/>
      <c r="H81" s="42"/>
      <c r="I81" s="42"/>
      <c r="J81" s="42"/>
      <c r="K81" s="42"/>
      <c r="L81" s="42"/>
      <c r="M81" s="148"/>
      <c r="S81" s="40"/>
      <c r="T81" s="40"/>
      <c r="U81" s="40"/>
      <c r="V81" s="40"/>
      <c r="W81" s="40"/>
      <c r="X81" s="40"/>
      <c r="Y81" s="40"/>
      <c r="Z81" s="40"/>
      <c r="AA81" s="40"/>
      <c r="AB81" s="40"/>
      <c r="AC81" s="40"/>
      <c r="AD81" s="40"/>
      <c r="AE81" s="40"/>
    </row>
    <row r="82" s="2" customFormat="1" ht="16.5" customHeight="1">
      <c r="A82" s="40"/>
      <c r="B82" s="41"/>
      <c r="C82" s="42"/>
      <c r="D82" s="42"/>
      <c r="E82" s="71" t="str">
        <f>E11</f>
        <v>05 - větrání</v>
      </c>
      <c r="F82" s="42"/>
      <c r="G82" s="42"/>
      <c r="H82" s="42"/>
      <c r="I82" s="42"/>
      <c r="J82" s="42"/>
      <c r="K82" s="42"/>
      <c r="L82" s="42"/>
      <c r="M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2" customHeight="1">
      <c r="A84" s="40"/>
      <c r="B84" s="41"/>
      <c r="C84" s="34" t="s">
        <v>23</v>
      </c>
      <c r="D84" s="42"/>
      <c r="E84" s="42"/>
      <c r="F84" s="29" t="str">
        <f>F14</f>
        <v>Liberec</v>
      </c>
      <c r="G84" s="42"/>
      <c r="H84" s="42"/>
      <c r="I84" s="34" t="s">
        <v>25</v>
      </c>
      <c r="J84" s="74" t="str">
        <f>IF(J14="","",J14)</f>
        <v>11.2.2022</v>
      </c>
      <c r="K84" s="42"/>
      <c r="L84" s="42"/>
      <c r="M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42"/>
      <c r="M85" s="148"/>
      <c r="S85" s="40"/>
      <c r="T85" s="40"/>
      <c r="U85" s="40"/>
      <c r="V85" s="40"/>
      <c r="W85" s="40"/>
      <c r="X85" s="40"/>
      <c r="Y85" s="40"/>
      <c r="Z85" s="40"/>
      <c r="AA85" s="40"/>
      <c r="AB85" s="40"/>
      <c r="AC85" s="40"/>
      <c r="AD85" s="40"/>
      <c r="AE85" s="40"/>
    </row>
    <row r="86" s="2" customFormat="1" ht="40.05" customHeight="1">
      <c r="A86" s="40"/>
      <c r="B86" s="41"/>
      <c r="C86" s="34" t="s">
        <v>27</v>
      </c>
      <c r="D86" s="42"/>
      <c r="E86" s="42"/>
      <c r="F86" s="29" t="str">
        <f>E17</f>
        <v>Statutární město Liberec</v>
      </c>
      <c r="G86" s="42"/>
      <c r="H86" s="42"/>
      <c r="I86" s="34" t="s">
        <v>34</v>
      </c>
      <c r="J86" s="38" t="str">
        <f>E23</f>
        <v>TRIGLYPH architektonická kancelář s.r.o.</v>
      </c>
      <c r="K86" s="42"/>
      <c r="L86" s="42"/>
      <c r="M86" s="148"/>
      <c r="S86" s="40"/>
      <c r="T86" s="40"/>
      <c r="U86" s="40"/>
      <c r="V86" s="40"/>
      <c r="W86" s="40"/>
      <c r="X86" s="40"/>
      <c r="Y86" s="40"/>
      <c r="Z86" s="40"/>
      <c r="AA86" s="40"/>
      <c r="AB86" s="40"/>
      <c r="AC86" s="40"/>
      <c r="AD86" s="40"/>
      <c r="AE86" s="40"/>
    </row>
    <row r="87" s="2" customFormat="1" ht="15.15" customHeight="1">
      <c r="A87" s="40"/>
      <c r="B87" s="41"/>
      <c r="C87" s="34" t="s">
        <v>32</v>
      </c>
      <c r="D87" s="42"/>
      <c r="E87" s="42"/>
      <c r="F87" s="29" t="str">
        <f>IF(E20="","",E20)</f>
        <v>Vyplň údaj</v>
      </c>
      <c r="G87" s="42"/>
      <c r="H87" s="42"/>
      <c r="I87" s="34" t="s">
        <v>37</v>
      </c>
      <c r="J87" s="38" t="str">
        <f>E26</f>
        <v xml:space="preserve"> </v>
      </c>
      <c r="K87" s="42"/>
      <c r="L87" s="42"/>
      <c r="M87" s="148"/>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42"/>
      <c r="M88" s="148"/>
      <c r="S88" s="40"/>
      <c r="T88" s="40"/>
      <c r="U88" s="40"/>
      <c r="V88" s="40"/>
      <c r="W88" s="40"/>
      <c r="X88" s="40"/>
      <c r="Y88" s="40"/>
      <c r="Z88" s="40"/>
      <c r="AA88" s="40"/>
      <c r="AB88" s="40"/>
      <c r="AC88" s="40"/>
      <c r="AD88" s="40"/>
      <c r="AE88" s="40"/>
    </row>
    <row r="89" s="11" customFormat="1" ht="29.28" customHeight="1">
      <c r="A89" s="189"/>
      <c r="B89" s="190"/>
      <c r="C89" s="191" t="s">
        <v>193</v>
      </c>
      <c r="D89" s="192" t="s">
        <v>60</v>
      </c>
      <c r="E89" s="192" t="s">
        <v>56</v>
      </c>
      <c r="F89" s="192" t="s">
        <v>57</v>
      </c>
      <c r="G89" s="192" t="s">
        <v>194</v>
      </c>
      <c r="H89" s="192" t="s">
        <v>195</v>
      </c>
      <c r="I89" s="192" t="s">
        <v>196</v>
      </c>
      <c r="J89" s="192" t="s">
        <v>197</v>
      </c>
      <c r="K89" s="192" t="s">
        <v>175</v>
      </c>
      <c r="L89" s="193" t="s">
        <v>198</v>
      </c>
      <c r="M89" s="194"/>
      <c r="N89" s="94" t="s">
        <v>22</v>
      </c>
      <c r="O89" s="95" t="s">
        <v>45</v>
      </c>
      <c r="P89" s="95" t="s">
        <v>199</v>
      </c>
      <c r="Q89" s="95" t="s">
        <v>200</v>
      </c>
      <c r="R89" s="95" t="s">
        <v>201</v>
      </c>
      <c r="S89" s="95" t="s">
        <v>202</v>
      </c>
      <c r="T89" s="95" t="s">
        <v>203</v>
      </c>
      <c r="U89" s="95" t="s">
        <v>204</v>
      </c>
      <c r="V89" s="95" t="s">
        <v>205</v>
      </c>
      <c r="W89" s="95" t="s">
        <v>206</v>
      </c>
      <c r="X89" s="96" t="s">
        <v>207</v>
      </c>
      <c r="Y89" s="189"/>
      <c r="Z89" s="189"/>
      <c r="AA89" s="189"/>
      <c r="AB89" s="189"/>
      <c r="AC89" s="189"/>
      <c r="AD89" s="189"/>
      <c r="AE89" s="189"/>
    </row>
    <row r="90" s="2" customFormat="1" ht="22.8" customHeight="1">
      <c r="A90" s="40"/>
      <c r="B90" s="41"/>
      <c r="C90" s="101" t="s">
        <v>208</v>
      </c>
      <c r="D90" s="42"/>
      <c r="E90" s="42"/>
      <c r="F90" s="42"/>
      <c r="G90" s="42"/>
      <c r="H90" s="42"/>
      <c r="I90" s="42"/>
      <c r="J90" s="42"/>
      <c r="K90" s="195">
        <f>BK90</f>
        <v>0</v>
      </c>
      <c r="L90" s="42"/>
      <c r="M90" s="46"/>
      <c r="N90" s="97"/>
      <c r="O90" s="196"/>
      <c r="P90" s="98"/>
      <c r="Q90" s="197">
        <f>Q91</f>
        <v>0</v>
      </c>
      <c r="R90" s="197">
        <f>R91</f>
        <v>0</v>
      </c>
      <c r="S90" s="98"/>
      <c r="T90" s="198">
        <f>T91</f>
        <v>0</v>
      </c>
      <c r="U90" s="98"/>
      <c r="V90" s="198">
        <f>V91</f>
        <v>0</v>
      </c>
      <c r="W90" s="98"/>
      <c r="X90" s="199">
        <f>X91</f>
        <v>0</v>
      </c>
      <c r="Y90" s="40"/>
      <c r="Z90" s="40"/>
      <c r="AA90" s="40"/>
      <c r="AB90" s="40"/>
      <c r="AC90" s="40"/>
      <c r="AD90" s="40"/>
      <c r="AE90" s="40"/>
      <c r="AT90" s="19" t="s">
        <v>76</v>
      </c>
      <c r="AU90" s="19" t="s">
        <v>176</v>
      </c>
      <c r="BK90" s="200">
        <f>BK91</f>
        <v>0</v>
      </c>
    </row>
    <row r="91" s="12" customFormat="1" ht="25.92" customHeight="1">
      <c r="A91" s="12"/>
      <c r="B91" s="201"/>
      <c r="C91" s="202"/>
      <c r="D91" s="203" t="s">
        <v>76</v>
      </c>
      <c r="E91" s="204" t="s">
        <v>441</v>
      </c>
      <c r="F91" s="204" t="s">
        <v>442</v>
      </c>
      <c r="G91" s="202"/>
      <c r="H91" s="202"/>
      <c r="I91" s="205"/>
      <c r="J91" s="205"/>
      <c r="K91" s="206">
        <f>BK91</f>
        <v>0</v>
      </c>
      <c r="L91" s="202"/>
      <c r="M91" s="207"/>
      <c r="N91" s="208"/>
      <c r="O91" s="209"/>
      <c r="P91" s="209"/>
      <c r="Q91" s="210">
        <f>Q92</f>
        <v>0</v>
      </c>
      <c r="R91" s="210">
        <f>R92</f>
        <v>0</v>
      </c>
      <c r="S91" s="209"/>
      <c r="T91" s="211">
        <f>T92</f>
        <v>0</v>
      </c>
      <c r="U91" s="209"/>
      <c r="V91" s="211">
        <f>V92</f>
        <v>0</v>
      </c>
      <c r="W91" s="209"/>
      <c r="X91" s="212">
        <f>X92</f>
        <v>0</v>
      </c>
      <c r="Y91" s="12"/>
      <c r="Z91" s="12"/>
      <c r="AA91" s="12"/>
      <c r="AB91" s="12"/>
      <c r="AC91" s="12"/>
      <c r="AD91" s="12"/>
      <c r="AE91" s="12"/>
      <c r="AR91" s="213" t="s">
        <v>86</v>
      </c>
      <c r="AT91" s="214" t="s">
        <v>76</v>
      </c>
      <c r="AU91" s="214" t="s">
        <v>77</v>
      </c>
      <c r="AY91" s="213" t="s">
        <v>211</v>
      </c>
      <c r="BK91" s="215">
        <f>BK92</f>
        <v>0</v>
      </c>
    </row>
    <row r="92" s="12" customFormat="1" ht="22.8" customHeight="1">
      <c r="A92" s="12"/>
      <c r="B92" s="201"/>
      <c r="C92" s="202"/>
      <c r="D92" s="203" t="s">
        <v>76</v>
      </c>
      <c r="E92" s="216" t="s">
        <v>2753</v>
      </c>
      <c r="F92" s="216" t="s">
        <v>2754</v>
      </c>
      <c r="G92" s="202"/>
      <c r="H92" s="202"/>
      <c r="I92" s="205"/>
      <c r="J92" s="205"/>
      <c r="K92" s="217">
        <f>BK92</f>
        <v>0</v>
      </c>
      <c r="L92" s="202"/>
      <c r="M92" s="207"/>
      <c r="N92" s="208"/>
      <c r="O92" s="209"/>
      <c r="P92" s="209"/>
      <c r="Q92" s="210">
        <f>Q93</f>
        <v>0</v>
      </c>
      <c r="R92" s="210">
        <f>R93</f>
        <v>0</v>
      </c>
      <c r="S92" s="209"/>
      <c r="T92" s="211">
        <f>T93</f>
        <v>0</v>
      </c>
      <c r="U92" s="209"/>
      <c r="V92" s="211">
        <f>V93</f>
        <v>0</v>
      </c>
      <c r="W92" s="209"/>
      <c r="X92" s="212">
        <f>X93</f>
        <v>0</v>
      </c>
      <c r="Y92" s="12"/>
      <c r="Z92" s="12"/>
      <c r="AA92" s="12"/>
      <c r="AB92" s="12"/>
      <c r="AC92" s="12"/>
      <c r="AD92" s="12"/>
      <c r="AE92" s="12"/>
      <c r="AR92" s="213" t="s">
        <v>86</v>
      </c>
      <c r="AT92" s="214" t="s">
        <v>76</v>
      </c>
      <c r="AU92" s="214" t="s">
        <v>84</v>
      </c>
      <c r="AY92" s="213" t="s">
        <v>211</v>
      </c>
      <c r="BK92" s="215">
        <f>BK93</f>
        <v>0</v>
      </c>
    </row>
    <row r="93" s="12" customFormat="1" ht="20.88" customHeight="1">
      <c r="A93" s="12"/>
      <c r="B93" s="201"/>
      <c r="C93" s="202"/>
      <c r="D93" s="203" t="s">
        <v>76</v>
      </c>
      <c r="E93" s="216" t="s">
        <v>88</v>
      </c>
      <c r="F93" s="216" t="s">
        <v>2755</v>
      </c>
      <c r="G93" s="202"/>
      <c r="H93" s="202"/>
      <c r="I93" s="205"/>
      <c r="J93" s="205"/>
      <c r="K93" s="217">
        <f>BK93</f>
        <v>0</v>
      </c>
      <c r="L93" s="202"/>
      <c r="M93" s="207"/>
      <c r="N93" s="208"/>
      <c r="O93" s="209"/>
      <c r="P93" s="209"/>
      <c r="Q93" s="210">
        <f>SUM(Q94:Q115)</f>
        <v>0</v>
      </c>
      <c r="R93" s="210">
        <f>SUM(R94:R115)</f>
        <v>0</v>
      </c>
      <c r="S93" s="209"/>
      <c r="T93" s="211">
        <f>SUM(T94:T115)</f>
        <v>0</v>
      </c>
      <c r="U93" s="209"/>
      <c r="V93" s="211">
        <f>SUM(V94:V115)</f>
        <v>0</v>
      </c>
      <c r="W93" s="209"/>
      <c r="X93" s="212">
        <f>SUM(X94:X115)</f>
        <v>0</v>
      </c>
      <c r="Y93" s="12"/>
      <c r="Z93" s="12"/>
      <c r="AA93" s="12"/>
      <c r="AB93" s="12"/>
      <c r="AC93" s="12"/>
      <c r="AD93" s="12"/>
      <c r="AE93" s="12"/>
      <c r="AR93" s="213" t="s">
        <v>86</v>
      </c>
      <c r="AT93" s="214" t="s">
        <v>76</v>
      </c>
      <c r="AU93" s="214" t="s">
        <v>86</v>
      </c>
      <c r="AY93" s="213" t="s">
        <v>211</v>
      </c>
      <c r="BK93" s="215">
        <f>SUM(BK94:BK115)</f>
        <v>0</v>
      </c>
    </row>
    <row r="94" s="2" customFormat="1" ht="21.75" customHeight="1">
      <c r="A94" s="40"/>
      <c r="B94" s="41"/>
      <c r="C94" s="259" t="s">
        <v>84</v>
      </c>
      <c r="D94" s="259" t="s">
        <v>452</v>
      </c>
      <c r="E94" s="260" t="s">
        <v>5014</v>
      </c>
      <c r="F94" s="261" t="s">
        <v>5015</v>
      </c>
      <c r="G94" s="262" t="s">
        <v>688</v>
      </c>
      <c r="H94" s="263">
        <v>1</v>
      </c>
      <c r="I94" s="264"/>
      <c r="J94" s="265"/>
      <c r="K94" s="266">
        <f>ROUND(P94*H94,2)</f>
        <v>0</v>
      </c>
      <c r="L94" s="261" t="s">
        <v>22</v>
      </c>
      <c r="M94" s="267"/>
      <c r="N94" s="268" t="s">
        <v>22</v>
      </c>
      <c r="O94" s="226" t="s">
        <v>46</v>
      </c>
      <c r="P94" s="227">
        <f>I94+J94</f>
        <v>0</v>
      </c>
      <c r="Q94" s="227">
        <f>ROUND(I94*H94,2)</f>
        <v>0</v>
      </c>
      <c r="R94" s="227">
        <f>ROUND(J94*H94,2)</f>
        <v>0</v>
      </c>
      <c r="S94" s="86"/>
      <c r="T94" s="228">
        <f>S94*H94</f>
        <v>0</v>
      </c>
      <c r="U94" s="228">
        <v>0</v>
      </c>
      <c r="V94" s="228">
        <f>U94*H94</f>
        <v>0</v>
      </c>
      <c r="W94" s="228">
        <v>0</v>
      </c>
      <c r="X94" s="229">
        <f>W94*H94</f>
        <v>0</v>
      </c>
      <c r="Y94" s="40"/>
      <c r="Z94" s="40"/>
      <c r="AA94" s="40"/>
      <c r="AB94" s="40"/>
      <c r="AC94" s="40"/>
      <c r="AD94" s="40"/>
      <c r="AE94" s="40"/>
      <c r="AR94" s="230" t="s">
        <v>402</v>
      </c>
      <c r="AT94" s="230" t="s">
        <v>452</v>
      </c>
      <c r="AU94" s="230" t="s">
        <v>229</v>
      </c>
      <c r="AY94" s="19" t="s">
        <v>211</v>
      </c>
      <c r="BE94" s="231">
        <f>IF(O94="základní",K94,0)</f>
        <v>0</v>
      </c>
      <c r="BF94" s="231">
        <f>IF(O94="snížená",K94,0)</f>
        <v>0</v>
      </c>
      <c r="BG94" s="231">
        <f>IF(O94="zákl. přenesená",K94,0)</f>
        <v>0</v>
      </c>
      <c r="BH94" s="231">
        <f>IF(O94="sníž. přenesená",K94,0)</f>
        <v>0</v>
      </c>
      <c r="BI94" s="231">
        <f>IF(O94="nulová",K94,0)</f>
        <v>0</v>
      </c>
      <c r="BJ94" s="19" t="s">
        <v>84</v>
      </c>
      <c r="BK94" s="231">
        <f>ROUND(P94*H94,2)</f>
        <v>0</v>
      </c>
      <c r="BL94" s="19" t="s">
        <v>302</v>
      </c>
      <c r="BM94" s="230" t="s">
        <v>5016</v>
      </c>
    </row>
    <row r="95" s="2" customFormat="1">
      <c r="A95" s="40"/>
      <c r="B95" s="41"/>
      <c r="C95" s="42"/>
      <c r="D95" s="232" t="s">
        <v>220</v>
      </c>
      <c r="E95" s="42"/>
      <c r="F95" s="233" t="s">
        <v>5015</v>
      </c>
      <c r="G95" s="42"/>
      <c r="H95" s="42"/>
      <c r="I95" s="234"/>
      <c r="J95" s="234"/>
      <c r="K95" s="42"/>
      <c r="L95" s="42"/>
      <c r="M95" s="46"/>
      <c r="N95" s="235"/>
      <c r="O95" s="236"/>
      <c r="P95" s="86"/>
      <c r="Q95" s="86"/>
      <c r="R95" s="86"/>
      <c r="S95" s="86"/>
      <c r="T95" s="86"/>
      <c r="U95" s="86"/>
      <c r="V95" s="86"/>
      <c r="W95" s="86"/>
      <c r="X95" s="87"/>
      <c r="Y95" s="40"/>
      <c r="Z95" s="40"/>
      <c r="AA95" s="40"/>
      <c r="AB95" s="40"/>
      <c r="AC95" s="40"/>
      <c r="AD95" s="40"/>
      <c r="AE95" s="40"/>
      <c r="AT95" s="19" t="s">
        <v>220</v>
      </c>
      <c r="AU95" s="19" t="s">
        <v>229</v>
      </c>
    </row>
    <row r="96" s="2" customFormat="1" ht="21.75" customHeight="1">
      <c r="A96" s="40"/>
      <c r="B96" s="41"/>
      <c r="C96" s="259" t="s">
        <v>86</v>
      </c>
      <c r="D96" s="259" t="s">
        <v>452</v>
      </c>
      <c r="E96" s="260" t="s">
        <v>5014</v>
      </c>
      <c r="F96" s="261" t="s">
        <v>5015</v>
      </c>
      <c r="G96" s="262" t="s">
        <v>688</v>
      </c>
      <c r="H96" s="263">
        <v>1</v>
      </c>
      <c r="I96" s="264"/>
      <c r="J96" s="265"/>
      <c r="K96" s="266">
        <f>ROUND(P96*H96,2)</f>
        <v>0</v>
      </c>
      <c r="L96" s="261" t="s">
        <v>22</v>
      </c>
      <c r="M96" s="267"/>
      <c r="N96" s="268" t="s">
        <v>22</v>
      </c>
      <c r="O96" s="226" t="s">
        <v>46</v>
      </c>
      <c r="P96" s="227">
        <f>I96+J96</f>
        <v>0</v>
      </c>
      <c r="Q96" s="227">
        <f>ROUND(I96*H96,2)</f>
        <v>0</v>
      </c>
      <c r="R96" s="227">
        <f>ROUND(J96*H96,2)</f>
        <v>0</v>
      </c>
      <c r="S96" s="86"/>
      <c r="T96" s="228">
        <f>S96*H96</f>
        <v>0</v>
      </c>
      <c r="U96" s="228">
        <v>0</v>
      </c>
      <c r="V96" s="228">
        <f>U96*H96</f>
        <v>0</v>
      </c>
      <c r="W96" s="228">
        <v>0</v>
      </c>
      <c r="X96" s="229">
        <f>W96*H96</f>
        <v>0</v>
      </c>
      <c r="Y96" s="40"/>
      <c r="Z96" s="40"/>
      <c r="AA96" s="40"/>
      <c r="AB96" s="40"/>
      <c r="AC96" s="40"/>
      <c r="AD96" s="40"/>
      <c r="AE96" s="40"/>
      <c r="AR96" s="230" t="s">
        <v>402</v>
      </c>
      <c r="AT96" s="230" t="s">
        <v>452</v>
      </c>
      <c r="AU96" s="230" t="s">
        <v>229</v>
      </c>
      <c r="AY96" s="19" t="s">
        <v>211</v>
      </c>
      <c r="BE96" s="231">
        <f>IF(O96="základní",K96,0)</f>
        <v>0</v>
      </c>
      <c r="BF96" s="231">
        <f>IF(O96="snížená",K96,0)</f>
        <v>0</v>
      </c>
      <c r="BG96" s="231">
        <f>IF(O96="zákl. přenesená",K96,0)</f>
        <v>0</v>
      </c>
      <c r="BH96" s="231">
        <f>IF(O96="sníž. přenesená",K96,0)</f>
        <v>0</v>
      </c>
      <c r="BI96" s="231">
        <f>IF(O96="nulová",K96,0)</f>
        <v>0</v>
      </c>
      <c r="BJ96" s="19" t="s">
        <v>84</v>
      </c>
      <c r="BK96" s="231">
        <f>ROUND(P96*H96,2)</f>
        <v>0</v>
      </c>
      <c r="BL96" s="19" t="s">
        <v>302</v>
      </c>
      <c r="BM96" s="230" t="s">
        <v>5017</v>
      </c>
    </row>
    <row r="97" s="2" customFormat="1">
      <c r="A97" s="40"/>
      <c r="B97" s="41"/>
      <c r="C97" s="42"/>
      <c r="D97" s="232" t="s">
        <v>220</v>
      </c>
      <c r="E97" s="42"/>
      <c r="F97" s="233" t="s">
        <v>5015</v>
      </c>
      <c r="G97" s="42"/>
      <c r="H97" s="42"/>
      <c r="I97" s="234"/>
      <c r="J97" s="234"/>
      <c r="K97" s="42"/>
      <c r="L97" s="42"/>
      <c r="M97" s="46"/>
      <c r="N97" s="235"/>
      <c r="O97" s="236"/>
      <c r="P97" s="86"/>
      <c r="Q97" s="86"/>
      <c r="R97" s="86"/>
      <c r="S97" s="86"/>
      <c r="T97" s="86"/>
      <c r="U97" s="86"/>
      <c r="V97" s="86"/>
      <c r="W97" s="86"/>
      <c r="X97" s="87"/>
      <c r="Y97" s="40"/>
      <c r="Z97" s="40"/>
      <c r="AA97" s="40"/>
      <c r="AB97" s="40"/>
      <c r="AC97" s="40"/>
      <c r="AD97" s="40"/>
      <c r="AE97" s="40"/>
      <c r="AT97" s="19" t="s">
        <v>220</v>
      </c>
      <c r="AU97" s="19" t="s">
        <v>229</v>
      </c>
    </row>
    <row r="98" s="2" customFormat="1" ht="16.5" customHeight="1">
      <c r="A98" s="40"/>
      <c r="B98" s="41"/>
      <c r="C98" s="259" t="s">
        <v>229</v>
      </c>
      <c r="D98" s="259" t="s">
        <v>452</v>
      </c>
      <c r="E98" s="260" t="s">
        <v>5018</v>
      </c>
      <c r="F98" s="261" t="s">
        <v>5019</v>
      </c>
      <c r="G98" s="262" t="s">
        <v>716</v>
      </c>
      <c r="H98" s="263">
        <v>20</v>
      </c>
      <c r="I98" s="264"/>
      <c r="J98" s="265"/>
      <c r="K98" s="266">
        <f>ROUND(P98*H98,2)</f>
        <v>0</v>
      </c>
      <c r="L98" s="261" t="s">
        <v>22</v>
      </c>
      <c r="M98" s="267"/>
      <c r="N98" s="268" t="s">
        <v>22</v>
      </c>
      <c r="O98" s="226" t="s">
        <v>46</v>
      </c>
      <c r="P98" s="227">
        <f>I98+J98</f>
        <v>0</v>
      </c>
      <c r="Q98" s="227">
        <f>ROUND(I98*H98,2)</f>
        <v>0</v>
      </c>
      <c r="R98" s="227">
        <f>ROUND(J98*H98,2)</f>
        <v>0</v>
      </c>
      <c r="S98" s="86"/>
      <c r="T98" s="228">
        <f>S98*H98</f>
        <v>0</v>
      </c>
      <c r="U98" s="228">
        <v>0</v>
      </c>
      <c r="V98" s="228">
        <f>U98*H98</f>
        <v>0</v>
      </c>
      <c r="W98" s="228">
        <v>0</v>
      </c>
      <c r="X98" s="229">
        <f>W98*H98</f>
        <v>0</v>
      </c>
      <c r="Y98" s="40"/>
      <c r="Z98" s="40"/>
      <c r="AA98" s="40"/>
      <c r="AB98" s="40"/>
      <c r="AC98" s="40"/>
      <c r="AD98" s="40"/>
      <c r="AE98" s="40"/>
      <c r="AR98" s="230" t="s">
        <v>402</v>
      </c>
      <c r="AT98" s="230" t="s">
        <v>452</v>
      </c>
      <c r="AU98" s="230" t="s">
        <v>229</v>
      </c>
      <c r="AY98" s="19" t="s">
        <v>211</v>
      </c>
      <c r="BE98" s="231">
        <f>IF(O98="základní",K98,0)</f>
        <v>0</v>
      </c>
      <c r="BF98" s="231">
        <f>IF(O98="snížená",K98,0)</f>
        <v>0</v>
      </c>
      <c r="BG98" s="231">
        <f>IF(O98="zákl. přenesená",K98,0)</f>
        <v>0</v>
      </c>
      <c r="BH98" s="231">
        <f>IF(O98="sníž. přenesená",K98,0)</f>
        <v>0</v>
      </c>
      <c r="BI98" s="231">
        <f>IF(O98="nulová",K98,0)</f>
        <v>0</v>
      </c>
      <c r="BJ98" s="19" t="s">
        <v>84</v>
      </c>
      <c r="BK98" s="231">
        <f>ROUND(P98*H98,2)</f>
        <v>0</v>
      </c>
      <c r="BL98" s="19" t="s">
        <v>302</v>
      </c>
      <c r="BM98" s="230" t="s">
        <v>5020</v>
      </c>
    </row>
    <row r="99" s="2" customFormat="1">
      <c r="A99" s="40"/>
      <c r="B99" s="41"/>
      <c r="C99" s="42"/>
      <c r="D99" s="232" t="s">
        <v>220</v>
      </c>
      <c r="E99" s="42"/>
      <c r="F99" s="233" t="s">
        <v>5019</v>
      </c>
      <c r="G99" s="42"/>
      <c r="H99" s="42"/>
      <c r="I99" s="234"/>
      <c r="J99" s="234"/>
      <c r="K99" s="42"/>
      <c r="L99" s="42"/>
      <c r="M99" s="46"/>
      <c r="N99" s="235"/>
      <c r="O99" s="236"/>
      <c r="P99" s="86"/>
      <c r="Q99" s="86"/>
      <c r="R99" s="86"/>
      <c r="S99" s="86"/>
      <c r="T99" s="86"/>
      <c r="U99" s="86"/>
      <c r="V99" s="86"/>
      <c r="W99" s="86"/>
      <c r="X99" s="87"/>
      <c r="Y99" s="40"/>
      <c r="Z99" s="40"/>
      <c r="AA99" s="40"/>
      <c r="AB99" s="40"/>
      <c r="AC99" s="40"/>
      <c r="AD99" s="40"/>
      <c r="AE99" s="40"/>
      <c r="AT99" s="19" t="s">
        <v>220</v>
      </c>
      <c r="AU99" s="19" t="s">
        <v>229</v>
      </c>
    </row>
    <row r="100" s="2" customFormat="1" ht="16.5" customHeight="1">
      <c r="A100" s="40"/>
      <c r="B100" s="41"/>
      <c r="C100" s="259" t="s">
        <v>218</v>
      </c>
      <c r="D100" s="259" t="s">
        <v>452</v>
      </c>
      <c r="E100" s="260" t="s">
        <v>5021</v>
      </c>
      <c r="F100" s="261" t="s">
        <v>5022</v>
      </c>
      <c r="G100" s="262" t="s">
        <v>716</v>
      </c>
      <c r="H100" s="263">
        <v>5</v>
      </c>
      <c r="I100" s="264"/>
      <c r="J100" s="265"/>
      <c r="K100" s="266">
        <f>ROUND(P100*H100,2)</f>
        <v>0</v>
      </c>
      <c r="L100" s="261" t="s">
        <v>22</v>
      </c>
      <c r="M100" s="267"/>
      <c r="N100" s="268" t="s">
        <v>22</v>
      </c>
      <c r="O100" s="226" t="s">
        <v>46</v>
      </c>
      <c r="P100" s="227">
        <f>I100+J100</f>
        <v>0</v>
      </c>
      <c r="Q100" s="227">
        <f>ROUND(I100*H100,2)</f>
        <v>0</v>
      </c>
      <c r="R100" s="227">
        <f>ROUND(J100*H100,2)</f>
        <v>0</v>
      </c>
      <c r="S100" s="86"/>
      <c r="T100" s="228">
        <f>S100*H100</f>
        <v>0</v>
      </c>
      <c r="U100" s="228">
        <v>0</v>
      </c>
      <c r="V100" s="228">
        <f>U100*H100</f>
        <v>0</v>
      </c>
      <c r="W100" s="228">
        <v>0</v>
      </c>
      <c r="X100" s="229">
        <f>W100*H100</f>
        <v>0</v>
      </c>
      <c r="Y100" s="40"/>
      <c r="Z100" s="40"/>
      <c r="AA100" s="40"/>
      <c r="AB100" s="40"/>
      <c r="AC100" s="40"/>
      <c r="AD100" s="40"/>
      <c r="AE100" s="40"/>
      <c r="AR100" s="230" t="s">
        <v>402</v>
      </c>
      <c r="AT100" s="230" t="s">
        <v>452</v>
      </c>
      <c r="AU100" s="230" t="s">
        <v>229</v>
      </c>
      <c r="AY100" s="19" t="s">
        <v>211</v>
      </c>
      <c r="BE100" s="231">
        <f>IF(O100="základní",K100,0)</f>
        <v>0</v>
      </c>
      <c r="BF100" s="231">
        <f>IF(O100="snížená",K100,0)</f>
        <v>0</v>
      </c>
      <c r="BG100" s="231">
        <f>IF(O100="zákl. přenesená",K100,0)</f>
        <v>0</v>
      </c>
      <c r="BH100" s="231">
        <f>IF(O100="sníž. přenesená",K100,0)</f>
        <v>0</v>
      </c>
      <c r="BI100" s="231">
        <f>IF(O100="nulová",K100,0)</f>
        <v>0</v>
      </c>
      <c r="BJ100" s="19" t="s">
        <v>84</v>
      </c>
      <c r="BK100" s="231">
        <f>ROUND(P100*H100,2)</f>
        <v>0</v>
      </c>
      <c r="BL100" s="19" t="s">
        <v>302</v>
      </c>
      <c r="BM100" s="230" t="s">
        <v>5023</v>
      </c>
    </row>
    <row r="101" s="2" customFormat="1">
      <c r="A101" s="40"/>
      <c r="B101" s="41"/>
      <c r="C101" s="42"/>
      <c r="D101" s="232" t="s">
        <v>220</v>
      </c>
      <c r="E101" s="42"/>
      <c r="F101" s="233" t="s">
        <v>5022</v>
      </c>
      <c r="G101" s="42"/>
      <c r="H101" s="42"/>
      <c r="I101" s="234"/>
      <c r="J101" s="234"/>
      <c r="K101" s="42"/>
      <c r="L101" s="42"/>
      <c r="M101" s="46"/>
      <c r="N101" s="235"/>
      <c r="O101" s="236"/>
      <c r="P101" s="86"/>
      <c r="Q101" s="86"/>
      <c r="R101" s="86"/>
      <c r="S101" s="86"/>
      <c r="T101" s="86"/>
      <c r="U101" s="86"/>
      <c r="V101" s="86"/>
      <c r="W101" s="86"/>
      <c r="X101" s="87"/>
      <c r="Y101" s="40"/>
      <c r="Z101" s="40"/>
      <c r="AA101" s="40"/>
      <c r="AB101" s="40"/>
      <c r="AC101" s="40"/>
      <c r="AD101" s="40"/>
      <c r="AE101" s="40"/>
      <c r="AT101" s="19" t="s">
        <v>220</v>
      </c>
      <c r="AU101" s="19" t="s">
        <v>229</v>
      </c>
    </row>
    <row r="102" s="2" customFormat="1" ht="16.5" customHeight="1">
      <c r="A102" s="40"/>
      <c r="B102" s="41"/>
      <c r="C102" s="259" t="s">
        <v>240</v>
      </c>
      <c r="D102" s="259" t="s">
        <v>452</v>
      </c>
      <c r="E102" s="260" t="s">
        <v>5024</v>
      </c>
      <c r="F102" s="261" t="s">
        <v>5025</v>
      </c>
      <c r="G102" s="262" t="s">
        <v>716</v>
      </c>
      <c r="H102" s="263">
        <v>2</v>
      </c>
      <c r="I102" s="264"/>
      <c r="J102" s="265"/>
      <c r="K102" s="266">
        <f>ROUND(P102*H102,2)</f>
        <v>0</v>
      </c>
      <c r="L102" s="261" t="s">
        <v>22</v>
      </c>
      <c r="M102" s="267"/>
      <c r="N102" s="268" t="s">
        <v>22</v>
      </c>
      <c r="O102" s="226" t="s">
        <v>46</v>
      </c>
      <c r="P102" s="227">
        <f>I102+J102</f>
        <v>0</v>
      </c>
      <c r="Q102" s="227">
        <f>ROUND(I102*H102,2)</f>
        <v>0</v>
      </c>
      <c r="R102" s="227">
        <f>ROUND(J102*H102,2)</f>
        <v>0</v>
      </c>
      <c r="S102" s="86"/>
      <c r="T102" s="228">
        <f>S102*H102</f>
        <v>0</v>
      </c>
      <c r="U102" s="228">
        <v>0</v>
      </c>
      <c r="V102" s="228">
        <f>U102*H102</f>
        <v>0</v>
      </c>
      <c r="W102" s="228">
        <v>0</v>
      </c>
      <c r="X102" s="229">
        <f>W102*H102</f>
        <v>0</v>
      </c>
      <c r="Y102" s="40"/>
      <c r="Z102" s="40"/>
      <c r="AA102" s="40"/>
      <c r="AB102" s="40"/>
      <c r="AC102" s="40"/>
      <c r="AD102" s="40"/>
      <c r="AE102" s="40"/>
      <c r="AR102" s="230" t="s">
        <v>402</v>
      </c>
      <c r="AT102" s="230" t="s">
        <v>452</v>
      </c>
      <c r="AU102" s="230" t="s">
        <v>229</v>
      </c>
      <c r="AY102" s="19" t="s">
        <v>211</v>
      </c>
      <c r="BE102" s="231">
        <f>IF(O102="základní",K102,0)</f>
        <v>0</v>
      </c>
      <c r="BF102" s="231">
        <f>IF(O102="snížená",K102,0)</f>
        <v>0</v>
      </c>
      <c r="BG102" s="231">
        <f>IF(O102="zákl. přenesená",K102,0)</f>
        <v>0</v>
      </c>
      <c r="BH102" s="231">
        <f>IF(O102="sníž. přenesená",K102,0)</f>
        <v>0</v>
      </c>
      <c r="BI102" s="231">
        <f>IF(O102="nulová",K102,0)</f>
        <v>0</v>
      </c>
      <c r="BJ102" s="19" t="s">
        <v>84</v>
      </c>
      <c r="BK102" s="231">
        <f>ROUND(P102*H102,2)</f>
        <v>0</v>
      </c>
      <c r="BL102" s="19" t="s">
        <v>302</v>
      </c>
      <c r="BM102" s="230" t="s">
        <v>5026</v>
      </c>
    </row>
    <row r="103" s="2" customFormat="1">
      <c r="A103" s="40"/>
      <c r="B103" s="41"/>
      <c r="C103" s="42"/>
      <c r="D103" s="232" t="s">
        <v>220</v>
      </c>
      <c r="E103" s="42"/>
      <c r="F103" s="233" t="s">
        <v>5025</v>
      </c>
      <c r="G103" s="42"/>
      <c r="H103" s="42"/>
      <c r="I103" s="234"/>
      <c r="J103" s="234"/>
      <c r="K103" s="42"/>
      <c r="L103" s="42"/>
      <c r="M103" s="46"/>
      <c r="N103" s="235"/>
      <c r="O103" s="236"/>
      <c r="P103" s="86"/>
      <c r="Q103" s="86"/>
      <c r="R103" s="86"/>
      <c r="S103" s="86"/>
      <c r="T103" s="86"/>
      <c r="U103" s="86"/>
      <c r="V103" s="86"/>
      <c r="W103" s="86"/>
      <c r="X103" s="87"/>
      <c r="Y103" s="40"/>
      <c r="Z103" s="40"/>
      <c r="AA103" s="40"/>
      <c r="AB103" s="40"/>
      <c r="AC103" s="40"/>
      <c r="AD103" s="40"/>
      <c r="AE103" s="40"/>
      <c r="AT103" s="19" t="s">
        <v>220</v>
      </c>
      <c r="AU103" s="19" t="s">
        <v>229</v>
      </c>
    </row>
    <row r="104" s="2" customFormat="1" ht="16.5" customHeight="1">
      <c r="A104" s="40"/>
      <c r="B104" s="41"/>
      <c r="C104" s="259" t="s">
        <v>246</v>
      </c>
      <c r="D104" s="259" t="s">
        <v>452</v>
      </c>
      <c r="E104" s="260" t="s">
        <v>2765</v>
      </c>
      <c r="F104" s="261" t="s">
        <v>2766</v>
      </c>
      <c r="G104" s="262" t="s">
        <v>1567</v>
      </c>
      <c r="H104" s="263">
        <v>20</v>
      </c>
      <c r="I104" s="264"/>
      <c r="J104" s="265"/>
      <c r="K104" s="266">
        <f>ROUND(P104*H104,2)</f>
        <v>0</v>
      </c>
      <c r="L104" s="261" t="s">
        <v>22</v>
      </c>
      <c r="M104" s="267"/>
      <c r="N104" s="268" t="s">
        <v>22</v>
      </c>
      <c r="O104" s="226" t="s">
        <v>46</v>
      </c>
      <c r="P104" s="227">
        <f>I104+J104</f>
        <v>0</v>
      </c>
      <c r="Q104" s="227">
        <f>ROUND(I104*H104,2)</f>
        <v>0</v>
      </c>
      <c r="R104" s="227">
        <f>ROUND(J104*H104,2)</f>
        <v>0</v>
      </c>
      <c r="S104" s="86"/>
      <c r="T104" s="228">
        <f>S104*H104</f>
        <v>0</v>
      </c>
      <c r="U104" s="228">
        <v>0</v>
      </c>
      <c r="V104" s="228">
        <f>U104*H104</f>
        <v>0</v>
      </c>
      <c r="W104" s="228">
        <v>0</v>
      </c>
      <c r="X104" s="229">
        <f>W104*H104</f>
        <v>0</v>
      </c>
      <c r="Y104" s="40"/>
      <c r="Z104" s="40"/>
      <c r="AA104" s="40"/>
      <c r="AB104" s="40"/>
      <c r="AC104" s="40"/>
      <c r="AD104" s="40"/>
      <c r="AE104" s="40"/>
      <c r="AR104" s="230" t="s">
        <v>402</v>
      </c>
      <c r="AT104" s="230" t="s">
        <v>452</v>
      </c>
      <c r="AU104" s="230" t="s">
        <v>229</v>
      </c>
      <c r="AY104" s="19" t="s">
        <v>211</v>
      </c>
      <c r="BE104" s="231">
        <f>IF(O104="základní",K104,0)</f>
        <v>0</v>
      </c>
      <c r="BF104" s="231">
        <f>IF(O104="snížená",K104,0)</f>
        <v>0</v>
      </c>
      <c r="BG104" s="231">
        <f>IF(O104="zákl. přenesená",K104,0)</f>
        <v>0</v>
      </c>
      <c r="BH104" s="231">
        <f>IF(O104="sníž. přenesená",K104,0)</f>
        <v>0</v>
      </c>
      <c r="BI104" s="231">
        <f>IF(O104="nulová",K104,0)</f>
        <v>0</v>
      </c>
      <c r="BJ104" s="19" t="s">
        <v>84</v>
      </c>
      <c r="BK104" s="231">
        <f>ROUND(P104*H104,2)</f>
        <v>0</v>
      </c>
      <c r="BL104" s="19" t="s">
        <v>302</v>
      </c>
      <c r="BM104" s="230" t="s">
        <v>5027</v>
      </c>
    </row>
    <row r="105" s="2" customFormat="1">
      <c r="A105" s="40"/>
      <c r="B105" s="41"/>
      <c r="C105" s="42"/>
      <c r="D105" s="232" t="s">
        <v>220</v>
      </c>
      <c r="E105" s="42"/>
      <c r="F105" s="233" t="s">
        <v>2766</v>
      </c>
      <c r="G105" s="42"/>
      <c r="H105" s="42"/>
      <c r="I105" s="234"/>
      <c r="J105" s="234"/>
      <c r="K105" s="42"/>
      <c r="L105" s="42"/>
      <c r="M105" s="46"/>
      <c r="N105" s="235"/>
      <c r="O105" s="236"/>
      <c r="P105" s="86"/>
      <c r="Q105" s="86"/>
      <c r="R105" s="86"/>
      <c r="S105" s="86"/>
      <c r="T105" s="86"/>
      <c r="U105" s="86"/>
      <c r="V105" s="86"/>
      <c r="W105" s="86"/>
      <c r="X105" s="87"/>
      <c r="Y105" s="40"/>
      <c r="Z105" s="40"/>
      <c r="AA105" s="40"/>
      <c r="AB105" s="40"/>
      <c r="AC105" s="40"/>
      <c r="AD105" s="40"/>
      <c r="AE105" s="40"/>
      <c r="AT105" s="19" t="s">
        <v>220</v>
      </c>
      <c r="AU105" s="19" t="s">
        <v>229</v>
      </c>
    </row>
    <row r="106" s="2" customFormat="1" ht="16.5" customHeight="1">
      <c r="A106" s="40"/>
      <c r="B106" s="41"/>
      <c r="C106" s="259" t="s">
        <v>253</v>
      </c>
      <c r="D106" s="259" t="s">
        <v>452</v>
      </c>
      <c r="E106" s="260" t="s">
        <v>2768</v>
      </c>
      <c r="F106" s="261" t="s">
        <v>2769</v>
      </c>
      <c r="G106" s="262" t="s">
        <v>1492</v>
      </c>
      <c r="H106" s="263">
        <v>1</v>
      </c>
      <c r="I106" s="264"/>
      <c r="J106" s="265"/>
      <c r="K106" s="266">
        <f>ROUND(P106*H106,2)</f>
        <v>0</v>
      </c>
      <c r="L106" s="261" t="s">
        <v>22</v>
      </c>
      <c r="M106" s="267"/>
      <c r="N106" s="268" t="s">
        <v>22</v>
      </c>
      <c r="O106" s="226" t="s">
        <v>46</v>
      </c>
      <c r="P106" s="227">
        <f>I106+J106</f>
        <v>0</v>
      </c>
      <c r="Q106" s="227">
        <f>ROUND(I106*H106,2)</f>
        <v>0</v>
      </c>
      <c r="R106" s="227">
        <f>ROUND(J106*H106,2)</f>
        <v>0</v>
      </c>
      <c r="S106" s="86"/>
      <c r="T106" s="228">
        <f>S106*H106</f>
        <v>0</v>
      </c>
      <c r="U106" s="228">
        <v>0</v>
      </c>
      <c r="V106" s="228">
        <f>U106*H106</f>
        <v>0</v>
      </c>
      <c r="W106" s="228">
        <v>0</v>
      </c>
      <c r="X106" s="229">
        <f>W106*H106</f>
        <v>0</v>
      </c>
      <c r="Y106" s="40"/>
      <c r="Z106" s="40"/>
      <c r="AA106" s="40"/>
      <c r="AB106" s="40"/>
      <c r="AC106" s="40"/>
      <c r="AD106" s="40"/>
      <c r="AE106" s="40"/>
      <c r="AR106" s="230" t="s">
        <v>402</v>
      </c>
      <c r="AT106" s="230" t="s">
        <v>452</v>
      </c>
      <c r="AU106" s="230" t="s">
        <v>229</v>
      </c>
      <c r="AY106" s="19" t="s">
        <v>211</v>
      </c>
      <c r="BE106" s="231">
        <f>IF(O106="základní",K106,0)</f>
        <v>0</v>
      </c>
      <c r="BF106" s="231">
        <f>IF(O106="snížená",K106,0)</f>
        <v>0</v>
      </c>
      <c r="BG106" s="231">
        <f>IF(O106="zákl. přenesená",K106,0)</f>
        <v>0</v>
      </c>
      <c r="BH106" s="231">
        <f>IF(O106="sníž. přenesená",K106,0)</f>
        <v>0</v>
      </c>
      <c r="BI106" s="231">
        <f>IF(O106="nulová",K106,0)</f>
        <v>0</v>
      </c>
      <c r="BJ106" s="19" t="s">
        <v>84</v>
      </c>
      <c r="BK106" s="231">
        <f>ROUND(P106*H106,2)</f>
        <v>0</v>
      </c>
      <c r="BL106" s="19" t="s">
        <v>302</v>
      </c>
      <c r="BM106" s="230" t="s">
        <v>5028</v>
      </c>
    </row>
    <row r="107" s="2" customFormat="1">
      <c r="A107" s="40"/>
      <c r="B107" s="41"/>
      <c r="C107" s="42"/>
      <c r="D107" s="232" t="s">
        <v>220</v>
      </c>
      <c r="E107" s="42"/>
      <c r="F107" s="233" t="s">
        <v>2769</v>
      </c>
      <c r="G107" s="42"/>
      <c r="H107" s="42"/>
      <c r="I107" s="234"/>
      <c r="J107" s="234"/>
      <c r="K107" s="42"/>
      <c r="L107" s="42"/>
      <c r="M107" s="46"/>
      <c r="N107" s="235"/>
      <c r="O107" s="236"/>
      <c r="P107" s="86"/>
      <c r="Q107" s="86"/>
      <c r="R107" s="86"/>
      <c r="S107" s="86"/>
      <c r="T107" s="86"/>
      <c r="U107" s="86"/>
      <c r="V107" s="86"/>
      <c r="W107" s="86"/>
      <c r="X107" s="87"/>
      <c r="Y107" s="40"/>
      <c r="Z107" s="40"/>
      <c r="AA107" s="40"/>
      <c r="AB107" s="40"/>
      <c r="AC107" s="40"/>
      <c r="AD107" s="40"/>
      <c r="AE107" s="40"/>
      <c r="AT107" s="19" t="s">
        <v>220</v>
      </c>
      <c r="AU107" s="19" t="s">
        <v>229</v>
      </c>
    </row>
    <row r="108" s="2" customFormat="1" ht="16.5" customHeight="1">
      <c r="A108" s="40"/>
      <c r="B108" s="41"/>
      <c r="C108" s="259" t="s">
        <v>258</v>
      </c>
      <c r="D108" s="259" t="s">
        <v>452</v>
      </c>
      <c r="E108" s="260" t="s">
        <v>2771</v>
      </c>
      <c r="F108" s="261" t="s">
        <v>2772</v>
      </c>
      <c r="G108" s="262" t="s">
        <v>1492</v>
      </c>
      <c r="H108" s="263">
        <v>1</v>
      </c>
      <c r="I108" s="264"/>
      <c r="J108" s="265"/>
      <c r="K108" s="266">
        <f>ROUND(P108*H108,2)</f>
        <v>0</v>
      </c>
      <c r="L108" s="261" t="s">
        <v>22</v>
      </c>
      <c r="M108" s="267"/>
      <c r="N108" s="268" t="s">
        <v>22</v>
      </c>
      <c r="O108" s="226" t="s">
        <v>46</v>
      </c>
      <c r="P108" s="227">
        <f>I108+J108</f>
        <v>0</v>
      </c>
      <c r="Q108" s="227">
        <f>ROUND(I108*H108,2)</f>
        <v>0</v>
      </c>
      <c r="R108" s="227">
        <f>ROUND(J108*H108,2)</f>
        <v>0</v>
      </c>
      <c r="S108" s="86"/>
      <c r="T108" s="228">
        <f>S108*H108</f>
        <v>0</v>
      </c>
      <c r="U108" s="228">
        <v>0</v>
      </c>
      <c r="V108" s="228">
        <f>U108*H108</f>
        <v>0</v>
      </c>
      <c r="W108" s="228">
        <v>0</v>
      </c>
      <c r="X108" s="229">
        <f>W108*H108</f>
        <v>0</v>
      </c>
      <c r="Y108" s="40"/>
      <c r="Z108" s="40"/>
      <c r="AA108" s="40"/>
      <c r="AB108" s="40"/>
      <c r="AC108" s="40"/>
      <c r="AD108" s="40"/>
      <c r="AE108" s="40"/>
      <c r="AR108" s="230" t="s">
        <v>402</v>
      </c>
      <c r="AT108" s="230" t="s">
        <v>452</v>
      </c>
      <c r="AU108" s="230" t="s">
        <v>229</v>
      </c>
      <c r="AY108" s="19" t="s">
        <v>211</v>
      </c>
      <c r="BE108" s="231">
        <f>IF(O108="základní",K108,0)</f>
        <v>0</v>
      </c>
      <c r="BF108" s="231">
        <f>IF(O108="snížená",K108,0)</f>
        <v>0</v>
      </c>
      <c r="BG108" s="231">
        <f>IF(O108="zákl. přenesená",K108,0)</f>
        <v>0</v>
      </c>
      <c r="BH108" s="231">
        <f>IF(O108="sníž. přenesená",K108,0)</f>
        <v>0</v>
      </c>
      <c r="BI108" s="231">
        <f>IF(O108="nulová",K108,0)</f>
        <v>0</v>
      </c>
      <c r="BJ108" s="19" t="s">
        <v>84</v>
      </c>
      <c r="BK108" s="231">
        <f>ROUND(P108*H108,2)</f>
        <v>0</v>
      </c>
      <c r="BL108" s="19" t="s">
        <v>302</v>
      </c>
      <c r="BM108" s="230" t="s">
        <v>5029</v>
      </c>
    </row>
    <row r="109" s="2" customFormat="1">
      <c r="A109" s="40"/>
      <c r="B109" s="41"/>
      <c r="C109" s="42"/>
      <c r="D109" s="232" t="s">
        <v>220</v>
      </c>
      <c r="E109" s="42"/>
      <c r="F109" s="233" t="s">
        <v>2772</v>
      </c>
      <c r="G109" s="42"/>
      <c r="H109" s="42"/>
      <c r="I109" s="234"/>
      <c r="J109" s="234"/>
      <c r="K109" s="42"/>
      <c r="L109" s="42"/>
      <c r="M109" s="46"/>
      <c r="N109" s="235"/>
      <c r="O109" s="236"/>
      <c r="P109" s="86"/>
      <c r="Q109" s="86"/>
      <c r="R109" s="86"/>
      <c r="S109" s="86"/>
      <c r="T109" s="86"/>
      <c r="U109" s="86"/>
      <c r="V109" s="86"/>
      <c r="W109" s="86"/>
      <c r="X109" s="87"/>
      <c r="Y109" s="40"/>
      <c r="Z109" s="40"/>
      <c r="AA109" s="40"/>
      <c r="AB109" s="40"/>
      <c r="AC109" s="40"/>
      <c r="AD109" s="40"/>
      <c r="AE109" s="40"/>
      <c r="AT109" s="19" t="s">
        <v>220</v>
      </c>
      <c r="AU109" s="19" t="s">
        <v>229</v>
      </c>
    </row>
    <row r="110" s="2" customFormat="1" ht="16.5" customHeight="1">
      <c r="A110" s="40"/>
      <c r="B110" s="41"/>
      <c r="C110" s="259" t="s">
        <v>263</v>
      </c>
      <c r="D110" s="259" t="s">
        <v>452</v>
      </c>
      <c r="E110" s="260" t="s">
        <v>2774</v>
      </c>
      <c r="F110" s="261" t="s">
        <v>2775</v>
      </c>
      <c r="G110" s="262" t="s">
        <v>688</v>
      </c>
      <c r="H110" s="263">
        <v>1</v>
      </c>
      <c r="I110" s="264"/>
      <c r="J110" s="265"/>
      <c r="K110" s="266">
        <f>ROUND(P110*H110,2)</f>
        <v>0</v>
      </c>
      <c r="L110" s="261" t="s">
        <v>22</v>
      </c>
      <c r="M110" s="267"/>
      <c r="N110" s="268" t="s">
        <v>22</v>
      </c>
      <c r="O110" s="226" t="s">
        <v>46</v>
      </c>
      <c r="P110" s="227">
        <f>I110+J110</f>
        <v>0</v>
      </c>
      <c r="Q110" s="227">
        <f>ROUND(I110*H110,2)</f>
        <v>0</v>
      </c>
      <c r="R110" s="227">
        <f>ROUND(J110*H110,2)</f>
        <v>0</v>
      </c>
      <c r="S110" s="86"/>
      <c r="T110" s="228">
        <f>S110*H110</f>
        <v>0</v>
      </c>
      <c r="U110" s="228">
        <v>0</v>
      </c>
      <c r="V110" s="228">
        <f>U110*H110</f>
        <v>0</v>
      </c>
      <c r="W110" s="228">
        <v>0</v>
      </c>
      <c r="X110" s="229">
        <f>W110*H110</f>
        <v>0</v>
      </c>
      <c r="Y110" s="40"/>
      <c r="Z110" s="40"/>
      <c r="AA110" s="40"/>
      <c r="AB110" s="40"/>
      <c r="AC110" s="40"/>
      <c r="AD110" s="40"/>
      <c r="AE110" s="40"/>
      <c r="AR110" s="230" t="s">
        <v>402</v>
      </c>
      <c r="AT110" s="230" t="s">
        <v>452</v>
      </c>
      <c r="AU110" s="230" t="s">
        <v>229</v>
      </c>
      <c r="AY110" s="19" t="s">
        <v>211</v>
      </c>
      <c r="BE110" s="231">
        <f>IF(O110="základní",K110,0)</f>
        <v>0</v>
      </c>
      <c r="BF110" s="231">
        <f>IF(O110="snížená",K110,0)</f>
        <v>0</v>
      </c>
      <c r="BG110" s="231">
        <f>IF(O110="zákl. přenesená",K110,0)</f>
        <v>0</v>
      </c>
      <c r="BH110" s="231">
        <f>IF(O110="sníž. přenesená",K110,0)</f>
        <v>0</v>
      </c>
      <c r="BI110" s="231">
        <f>IF(O110="nulová",K110,0)</f>
        <v>0</v>
      </c>
      <c r="BJ110" s="19" t="s">
        <v>84</v>
      </c>
      <c r="BK110" s="231">
        <f>ROUND(P110*H110,2)</f>
        <v>0</v>
      </c>
      <c r="BL110" s="19" t="s">
        <v>302</v>
      </c>
      <c r="BM110" s="230" t="s">
        <v>5030</v>
      </c>
    </row>
    <row r="111" s="2" customFormat="1">
      <c r="A111" s="40"/>
      <c r="B111" s="41"/>
      <c r="C111" s="42"/>
      <c r="D111" s="232" t="s">
        <v>220</v>
      </c>
      <c r="E111" s="42"/>
      <c r="F111" s="233" t="s">
        <v>2775</v>
      </c>
      <c r="G111" s="42"/>
      <c r="H111" s="42"/>
      <c r="I111" s="234"/>
      <c r="J111" s="234"/>
      <c r="K111" s="42"/>
      <c r="L111" s="42"/>
      <c r="M111" s="46"/>
      <c r="N111" s="235"/>
      <c r="O111" s="236"/>
      <c r="P111" s="86"/>
      <c r="Q111" s="86"/>
      <c r="R111" s="86"/>
      <c r="S111" s="86"/>
      <c r="T111" s="86"/>
      <c r="U111" s="86"/>
      <c r="V111" s="86"/>
      <c r="W111" s="86"/>
      <c r="X111" s="87"/>
      <c r="Y111" s="40"/>
      <c r="Z111" s="40"/>
      <c r="AA111" s="40"/>
      <c r="AB111" s="40"/>
      <c r="AC111" s="40"/>
      <c r="AD111" s="40"/>
      <c r="AE111" s="40"/>
      <c r="AT111" s="19" t="s">
        <v>220</v>
      </c>
      <c r="AU111" s="19" t="s">
        <v>229</v>
      </c>
    </row>
    <row r="112" s="2" customFormat="1" ht="16.5" customHeight="1">
      <c r="A112" s="40"/>
      <c r="B112" s="41"/>
      <c r="C112" s="259" t="s">
        <v>269</v>
      </c>
      <c r="D112" s="259" t="s">
        <v>452</v>
      </c>
      <c r="E112" s="260" t="s">
        <v>2777</v>
      </c>
      <c r="F112" s="261" t="s">
        <v>170</v>
      </c>
      <c r="G112" s="262" t="s">
        <v>266</v>
      </c>
      <c r="H112" s="263">
        <v>1</v>
      </c>
      <c r="I112" s="264"/>
      <c r="J112" s="265"/>
      <c r="K112" s="266">
        <f>ROUND(P112*H112,2)</f>
        <v>0</v>
      </c>
      <c r="L112" s="261" t="s">
        <v>22</v>
      </c>
      <c r="M112" s="267"/>
      <c r="N112" s="268" t="s">
        <v>22</v>
      </c>
      <c r="O112" s="226" t="s">
        <v>46</v>
      </c>
      <c r="P112" s="227">
        <f>I112+J112</f>
        <v>0</v>
      </c>
      <c r="Q112" s="227">
        <f>ROUND(I112*H112,2)</f>
        <v>0</v>
      </c>
      <c r="R112" s="227">
        <f>ROUND(J112*H112,2)</f>
        <v>0</v>
      </c>
      <c r="S112" s="86"/>
      <c r="T112" s="228">
        <f>S112*H112</f>
        <v>0</v>
      </c>
      <c r="U112" s="228">
        <v>0</v>
      </c>
      <c r="V112" s="228">
        <f>U112*H112</f>
        <v>0</v>
      </c>
      <c r="W112" s="228">
        <v>0</v>
      </c>
      <c r="X112" s="229">
        <f>W112*H112</f>
        <v>0</v>
      </c>
      <c r="Y112" s="40"/>
      <c r="Z112" s="40"/>
      <c r="AA112" s="40"/>
      <c r="AB112" s="40"/>
      <c r="AC112" s="40"/>
      <c r="AD112" s="40"/>
      <c r="AE112" s="40"/>
      <c r="AR112" s="230" t="s">
        <v>402</v>
      </c>
      <c r="AT112" s="230" t="s">
        <v>452</v>
      </c>
      <c r="AU112" s="230" t="s">
        <v>229</v>
      </c>
      <c r="AY112" s="19" t="s">
        <v>211</v>
      </c>
      <c r="BE112" s="231">
        <f>IF(O112="základní",K112,0)</f>
        <v>0</v>
      </c>
      <c r="BF112" s="231">
        <f>IF(O112="snížená",K112,0)</f>
        <v>0</v>
      </c>
      <c r="BG112" s="231">
        <f>IF(O112="zákl. přenesená",K112,0)</f>
        <v>0</v>
      </c>
      <c r="BH112" s="231">
        <f>IF(O112="sníž. přenesená",K112,0)</f>
        <v>0</v>
      </c>
      <c r="BI112" s="231">
        <f>IF(O112="nulová",K112,0)</f>
        <v>0</v>
      </c>
      <c r="BJ112" s="19" t="s">
        <v>84</v>
      </c>
      <c r="BK112" s="231">
        <f>ROUND(P112*H112,2)</f>
        <v>0</v>
      </c>
      <c r="BL112" s="19" t="s">
        <v>302</v>
      </c>
      <c r="BM112" s="230" t="s">
        <v>5031</v>
      </c>
    </row>
    <row r="113" s="2" customFormat="1">
      <c r="A113" s="40"/>
      <c r="B113" s="41"/>
      <c r="C113" s="42"/>
      <c r="D113" s="232" t="s">
        <v>220</v>
      </c>
      <c r="E113" s="42"/>
      <c r="F113" s="233" t="s">
        <v>170</v>
      </c>
      <c r="G113" s="42"/>
      <c r="H113" s="42"/>
      <c r="I113" s="234"/>
      <c r="J113" s="234"/>
      <c r="K113" s="42"/>
      <c r="L113" s="42"/>
      <c r="M113" s="46"/>
      <c r="N113" s="235"/>
      <c r="O113" s="236"/>
      <c r="P113" s="86"/>
      <c r="Q113" s="86"/>
      <c r="R113" s="86"/>
      <c r="S113" s="86"/>
      <c r="T113" s="86"/>
      <c r="U113" s="86"/>
      <c r="V113" s="86"/>
      <c r="W113" s="86"/>
      <c r="X113" s="87"/>
      <c r="Y113" s="40"/>
      <c r="Z113" s="40"/>
      <c r="AA113" s="40"/>
      <c r="AB113" s="40"/>
      <c r="AC113" s="40"/>
      <c r="AD113" s="40"/>
      <c r="AE113" s="40"/>
      <c r="AT113" s="19" t="s">
        <v>220</v>
      </c>
      <c r="AU113" s="19" t="s">
        <v>229</v>
      </c>
    </row>
    <row r="114" s="2" customFormat="1" ht="16.5" customHeight="1">
      <c r="A114" s="40"/>
      <c r="B114" s="41"/>
      <c r="C114" s="259" t="s">
        <v>276</v>
      </c>
      <c r="D114" s="259" t="s">
        <v>452</v>
      </c>
      <c r="E114" s="260" t="s">
        <v>737</v>
      </c>
      <c r="F114" s="261" t="s">
        <v>2779</v>
      </c>
      <c r="G114" s="262" t="s">
        <v>629</v>
      </c>
      <c r="H114" s="263">
        <v>48</v>
      </c>
      <c r="I114" s="264"/>
      <c r="J114" s="265"/>
      <c r="K114" s="266">
        <f>ROUND(P114*H114,2)</f>
        <v>0</v>
      </c>
      <c r="L114" s="261" t="s">
        <v>22</v>
      </c>
      <c r="M114" s="267"/>
      <c r="N114" s="268" t="s">
        <v>22</v>
      </c>
      <c r="O114" s="226" t="s">
        <v>46</v>
      </c>
      <c r="P114" s="227">
        <f>I114+J114</f>
        <v>0</v>
      </c>
      <c r="Q114" s="227">
        <f>ROUND(I114*H114,2)</f>
        <v>0</v>
      </c>
      <c r="R114" s="227">
        <f>ROUND(J114*H114,2)</f>
        <v>0</v>
      </c>
      <c r="S114" s="86"/>
      <c r="T114" s="228">
        <f>S114*H114</f>
        <v>0</v>
      </c>
      <c r="U114" s="228">
        <v>0</v>
      </c>
      <c r="V114" s="228">
        <f>U114*H114</f>
        <v>0</v>
      </c>
      <c r="W114" s="228">
        <v>0</v>
      </c>
      <c r="X114" s="229">
        <f>W114*H114</f>
        <v>0</v>
      </c>
      <c r="Y114" s="40"/>
      <c r="Z114" s="40"/>
      <c r="AA114" s="40"/>
      <c r="AB114" s="40"/>
      <c r="AC114" s="40"/>
      <c r="AD114" s="40"/>
      <c r="AE114" s="40"/>
      <c r="AR114" s="230" t="s">
        <v>402</v>
      </c>
      <c r="AT114" s="230" t="s">
        <v>452</v>
      </c>
      <c r="AU114" s="230" t="s">
        <v>229</v>
      </c>
      <c r="AY114" s="19" t="s">
        <v>211</v>
      </c>
      <c r="BE114" s="231">
        <f>IF(O114="základní",K114,0)</f>
        <v>0</v>
      </c>
      <c r="BF114" s="231">
        <f>IF(O114="snížená",K114,0)</f>
        <v>0</v>
      </c>
      <c r="BG114" s="231">
        <f>IF(O114="zákl. přenesená",K114,0)</f>
        <v>0</v>
      </c>
      <c r="BH114" s="231">
        <f>IF(O114="sníž. přenesená",K114,0)</f>
        <v>0</v>
      </c>
      <c r="BI114" s="231">
        <f>IF(O114="nulová",K114,0)</f>
        <v>0</v>
      </c>
      <c r="BJ114" s="19" t="s">
        <v>84</v>
      </c>
      <c r="BK114" s="231">
        <f>ROUND(P114*H114,2)</f>
        <v>0</v>
      </c>
      <c r="BL114" s="19" t="s">
        <v>302</v>
      </c>
      <c r="BM114" s="230" t="s">
        <v>5032</v>
      </c>
    </row>
    <row r="115" s="2" customFormat="1">
      <c r="A115" s="40"/>
      <c r="B115" s="41"/>
      <c r="C115" s="42"/>
      <c r="D115" s="232" t="s">
        <v>220</v>
      </c>
      <c r="E115" s="42"/>
      <c r="F115" s="233" t="s">
        <v>2779</v>
      </c>
      <c r="G115" s="42"/>
      <c r="H115" s="42"/>
      <c r="I115" s="234"/>
      <c r="J115" s="234"/>
      <c r="K115" s="42"/>
      <c r="L115" s="42"/>
      <c r="M115" s="46"/>
      <c r="N115" s="283"/>
      <c r="O115" s="284"/>
      <c r="P115" s="285"/>
      <c r="Q115" s="285"/>
      <c r="R115" s="285"/>
      <c r="S115" s="285"/>
      <c r="T115" s="285"/>
      <c r="U115" s="285"/>
      <c r="V115" s="285"/>
      <c r="W115" s="285"/>
      <c r="X115" s="286"/>
      <c r="Y115" s="40"/>
      <c r="Z115" s="40"/>
      <c r="AA115" s="40"/>
      <c r="AB115" s="40"/>
      <c r="AC115" s="40"/>
      <c r="AD115" s="40"/>
      <c r="AE115" s="40"/>
      <c r="AT115" s="19" t="s">
        <v>220</v>
      </c>
      <c r="AU115" s="19" t="s">
        <v>229</v>
      </c>
    </row>
    <row r="116" s="2" customFormat="1" ht="6.96" customHeight="1">
      <c r="A116" s="40"/>
      <c r="B116" s="61"/>
      <c r="C116" s="62"/>
      <c r="D116" s="62"/>
      <c r="E116" s="62"/>
      <c r="F116" s="62"/>
      <c r="G116" s="62"/>
      <c r="H116" s="62"/>
      <c r="I116" s="62"/>
      <c r="J116" s="62"/>
      <c r="K116" s="62"/>
      <c r="L116" s="62"/>
      <c r="M116" s="46"/>
      <c r="N116" s="40"/>
      <c r="P116" s="40"/>
      <c r="Q116" s="40"/>
      <c r="R116" s="40"/>
      <c r="S116" s="40"/>
      <c r="T116" s="40"/>
      <c r="U116" s="40"/>
      <c r="V116" s="40"/>
      <c r="W116" s="40"/>
      <c r="X116" s="40"/>
      <c r="Y116" s="40"/>
      <c r="Z116" s="40"/>
      <c r="AA116" s="40"/>
      <c r="AB116" s="40"/>
      <c r="AC116" s="40"/>
      <c r="AD116" s="40"/>
      <c r="AE116" s="40"/>
    </row>
  </sheetData>
  <sheetProtection sheet="1" autoFilter="0" formatColumns="0" formatRows="0" objects="1" scenarios="1" spinCount="100000" saltValue="3f7Q5JcHqojMZCdq90mTenA5sFXZwIZP28ZwTHVSC+d8Och8sNy8s3EdMR2vJxKwIU2qHJK6XpZtjegPeUzJ4g==" hashValue="FrOOw4mwYtesIB/ZxkqOIIRI7ihu71DTO7hMhE4aHxzGIllt555APLNqTT2cvWVQoUeu8f2bE8X9zTJcrxp96A==" algorithmName="SHA-512" password="CC35"/>
  <autoFilter ref="C89:L115"/>
  <mergeCells count="12">
    <mergeCell ref="E7:H7"/>
    <mergeCell ref="E9:H9"/>
    <mergeCell ref="E11:H11"/>
    <mergeCell ref="E20:H20"/>
    <mergeCell ref="E29:H29"/>
    <mergeCell ref="E52:H52"/>
    <mergeCell ref="E54:H54"/>
    <mergeCell ref="E56:H56"/>
    <mergeCell ref="E78:H78"/>
    <mergeCell ref="E80:H80"/>
    <mergeCell ref="E82:H82"/>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155</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5033</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167</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ROUND(K96,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ROUND((SUM(BE96:BE259)),  2)</f>
        <v>0</v>
      </c>
      <c r="G37" s="40"/>
      <c r="H37" s="40"/>
      <c r="I37" s="161">
        <v>0.20999999999999999</v>
      </c>
      <c r="J37" s="40"/>
      <c r="K37" s="156">
        <f>ROUND(((SUM(BE96:BE259))*I37),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ROUND((SUM(BF96:BF259)),  2)</f>
        <v>0</v>
      </c>
      <c r="G38" s="40"/>
      <c r="H38" s="40"/>
      <c r="I38" s="161">
        <v>0.14999999999999999</v>
      </c>
      <c r="J38" s="40"/>
      <c r="K38" s="156">
        <f>ROUND(((SUM(BF96:BF259))*I38),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ROUND((SUM(BG96:BG259)),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ROUND((SUM(BH96:BH259)),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ROUND((SUM(BI96:BI259)),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5033</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01 - stavební část</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Q96</f>
        <v>0</v>
      </c>
      <c r="J65" s="104">
        <f>R96</f>
        <v>0</v>
      </c>
      <c r="K65" s="104">
        <f>K96</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177</v>
      </c>
      <c r="E66" s="181"/>
      <c r="F66" s="181"/>
      <c r="G66" s="181"/>
      <c r="H66" s="181"/>
      <c r="I66" s="182">
        <f>Q97</f>
        <v>0</v>
      </c>
      <c r="J66" s="182">
        <f>R97</f>
        <v>0</v>
      </c>
      <c r="K66" s="182">
        <f>K97</f>
        <v>0</v>
      </c>
      <c r="L66" s="179"/>
      <c r="M66" s="183"/>
      <c r="S66" s="9"/>
      <c r="T66" s="9"/>
      <c r="U66" s="9"/>
      <c r="V66" s="9"/>
      <c r="W66" s="9"/>
      <c r="X66" s="9"/>
      <c r="Y66" s="9"/>
      <c r="Z66" s="9"/>
      <c r="AA66" s="9"/>
      <c r="AB66" s="9"/>
      <c r="AC66" s="9"/>
      <c r="AD66" s="9"/>
      <c r="AE66" s="9"/>
    </row>
    <row r="67" s="10" customFormat="1" ht="19.92" customHeight="1">
      <c r="A67" s="10"/>
      <c r="B67" s="184"/>
      <c r="C67" s="129"/>
      <c r="D67" s="185" t="s">
        <v>181</v>
      </c>
      <c r="E67" s="186"/>
      <c r="F67" s="186"/>
      <c r="G67" s="186"/>
      <c r="H67" s="186"/>
      <c r="I67" s="187">
        <f>Q98</f>
        <v>0</v>
      </c>
      <c r="J67" s="187">
        <f>R98</f>
        <v>0</v>
      </c>
      <c r="K67" s="187">
        <f>K98</f>
        <v>0</v>
      </c>
      <c r="L67" s="129"/>
      <c r="M67" s="188"/>
      <c r="S67" s="10"/>
      <c r="T67" s="10"/>
      <c r="U67" s="10"/>
      <c r="V67" s="10"/>
      <c r="W67" s="10"/>
      <c r="X67" s="10"/>
      <c r="Y67" s="10"/>
      <c r="Z67" s="10"/>
      <c r="AA67" s="10"/>
      <c r="AB67" s="10"/>
      <c r="AC67" s="10"/>
      <c r="AD67" s="10"/>
      <c r="AE67" s="10"/>
    </row>
    <row r="68" s="10" customFormat="1" ht="19.92" customHeight="1">
      <c r="A68" s="10"/>
      <c r="B68" s="184"/>
      <c r="C68" s="129"/>
      <c r="D68" s="185" t="s">
        <v>182</v>
      </c>
      <c r="E68" s="186"/>
      <c r="F68" s="186"/>
      <c r="G68" s="186"/>
      <c r="H68" s="186"/>
      <c r="I68" s="187">
        <f>Q133</f>
        <v>0</v>
      </c>
      <c r="J68" s="187">
        <f>R133</f>
        <v>0</v>
      </c>
      <c r="K68" s="187">
        <f>K133</f>
        <v>0</v>
      </c>
      <c r="L68" s="129"/>
      <c r="M68" s="188"/>
      <c r="S68" s="10"/>
      <c r="T68" s="10"/>
      <c r="U68" s="10"/>
      <c r="V68" s="10"/>
      <c r="W68" s="10"/>
      <c r="X68" s="10"/>
      <c r="Y68" s="10"/>
      <c r="Z68" s="10"/>
      <c r="AA68" s="10"/>
      <c r="AB68" s="10"/>
      <c r="AC68" s="10"/>
      <c r="AD68" s="10"/>
      <c r="AE68" s="10"/>
    </row>
    <row r="69" s="10" customFormat="1" ht="19.92" customHeight="1">
      <c r="A69" s="10"/>
      <c r="B69" s="184"/>
      <c r="C69" s="129"/>
      <c r="D69" s="185" t="s">
        <v>183</v>
      </c>
      <c r="E69" s="186"/>
      <c r="F69" s="186"/>
      <c r="G69" s="186"/>
      <c r="H69" s="186"/>
      <c r="I69" s="187">
        <f>Q161</f>
        <v>0</v>
      </c>
      <c r="J69" s="187">
        <f>R161</f>
        <v>0</v>
      </c>
      <c r="K69" s="187">
        <f>K161</f>
        <v>0</v>
      </c>
      <c r="L69" s="129"/>
      <c r="M69" s="188"/>
      <c r="S69" s="10"/>
      <c r="T69" s="10"/>
      <c r="U69" s="10"/>
      <c r="V69" s="10"/>
      <c r="W69" s="10"/>
      <c r="X69" s="10"/>
      <c r="Y69" s="10"/>
      <c r="Z69" s="10"/>
      <c r="AA69" s="10"/>
      <c r="AB69" s="10"/>
      <c r="AC69" s="10"/>
      <c r="AD69" s="10"/>
      <c r="AE69" s="10"/>
    </row>
    <row r="70" s="10" customFormat="1" ht="19.92" customHeight="1">
      <c r="A70" s="10"/>
      <c r="B70" s="184"/>
      <c r="C70" s="129"/>
      <c r="D70" s="185" t="s">
        <v>184</v>
      </c>
      <c r="E70" s="186"/>
      <c r="F70" s="186"/>
      <c r="G70" s="186"/>
      <c r="H70" s="186"/>
      <c r="I70" s="187">
        <f>Q176</f>
        <v>0</v>
      </c>
      <c r="J70" s="187">
        <f>R176</f>
        <v>0</v>
      </c>
      <c r="K70" s="187">
        <f>K176</f>
        <v>0</v>
      </c>
      <c r="L70" s="129"/>
      <c r="M70" s="188"/>
      <c r="S70" s="10"/>
      <c r="T70" s="10"/>
      <c r="U70" s="10"/>
      <c r="V70" s="10"/>
      <c r="W70" s="10"/>
      <c r="X70" s="10"/>
      <c r="Y70" s="10"/>
      <c r="Z70" s="10"/>
      <c r="AA70" s="10"/>
      <c r="AB70" s="10"/>
      <c r="AC70" s="10"/>
      <c r="AD70" s="10"/>
      <c r="AE70" s="10"/>
    </row>
    <row r="71" s="9" customFormat="1" ht="24.96" customHeight="1">
      <c r="A71" s="9"/>
      <c r="B71" s="178"/>
      <c r="C71" s="179"/>
      <c r="D71" s="180" t="s">
        <v>185</v>
      </c>
      <c r="E71" s="181"/>
      <c r="F71" s="181"/>
      <c r="G71" s="181"/>
      <c r="H71" s="181"/>
      <c r="I71" s="182">
        <f>Q179</f>
        <v>0</v>
      </c>
      <c r="J71" s="182">
        <f>R179</f>
        <v>0</v>
      </c>
      <c r="K71" s="182">
        <f>K179</f>
        <v>0</v>
      </c>
      <c r="L71" s="179"/>
      <c r="M71" s="183"/>
      <c r="S71" s="9"/>
      <c r="T71" s="9"/>
      <c r="U71" s="9"/>
      <c r="V71" s="9"/>
      <c r="W71" s="9"/>
      <c r="X71" s="9"/>
      <c r="Y71" s="9"/>
      <c r="Z71" s="9"/>
      <c r="AA71" s="9"/>
      <c r="AB71" s="9"/>
      <c r="AC71" s="9"/>
      <c r="AD71" s="9"/>
      <c r="AE71" s="9"/>
    </row>
    <row r="72" s="10" customFormat="1" ht="19.92" customHeight="1">
      <c r="A72" s="10"/>
      <c r="B72" s="184"/>
      <c r="C72" s="129"/>
      <c r="D72" s="185" t="s">
        <v>188</v>
      </c>
      <c r="E72" s="186"/>
      <c r="F72" s="186"/>
      <c r="G72" s="186"/>
      <c r="H72" s="186"/>
      <c r="I72" s="187">
        <f>Q180</f>
        <v>0</v>
      </c>
      <c r="J72" s="187">
        <f>R180</f>
        <v>0</v>
      </c>
      <c r="K72" s="187">
        <f>K180</f>
        <v>0</v>
      </c>
      <c r="L72" s="129"/>
      <c r="M72" s="188"/>
      <c r="S72" s="10"/>
      <c r="T72" s="10"/>
      <c r="U72" s="10"/>
      <c r="V72" s="10"/>
      <c r="W72" s="10"/>
      <c r="X72" s="10"/>
      <c r="Y72" s="10"/>
      <c r="Z72" s="10"/>
      <c r="AA72" s="10"/>
      <c r="AB72" s="10"/>
      <c r="AC72" s="10"/>
      <c r="AD72" s="10"/>
      <c r="AE72" s="10"/>
    </row>
    <row r="73" s="10" customFormat="1" ht="19.92" customHeight="1">
      <c r="A73" s="10"/>
      <c r="B73" s="184"/>
      <c r="C73" s="129"/>
      <c r="D73" s="185" t="s">
        <v>189</v>
      </c>
      <c r="E73" s="186"/>
      <c r="F73" s="186"/>
      <c r="G73" s="186"/>
      <c r="H73" s="186"/>
      <c r="I73" s="187">
        <f>Q197</f>
        <v>0</v>
      </c>
      <c r="J73" s="187">
        <f>R197</f>
        <v>0</v>
      </c>
      <c r="K73" s="187">
        <f>K197</f>
        <v>0</v>
      </c>
      <c r="L73" s="129"/>
      <c r="M73" s="188"/>
      <c r="S73" s="10"/>
      <c r="T73" s="10"/>
      <c r="U73" s="10"/>
      <c r="V73" s="10"/>
      <c r="W73" s="10"/>
      <c r="X73" s="10"/>
      <c r="Y73" s="10"/>
      <c r="Z73" s="10"/>
      <c r="AA73" s="10"/>
      <c r="AB73" s="10"/>
      <c r="AC73" s="10"/>
      <c r="AD73" s="10"/>
      <c r="AE73" s="10"/>
    </row>
    <row r="74" s="10" customFormat="1" ht="19.92" customHeight="1">
      <c r="A74" s="10"/>
      <c r="B74" s="184"/>
      <c r="C74" s="129"/>
      <c r="D74" s="185" t="s">
        <v>761</v>
      </c>
      <c r="E74" s="186"/>
      <c r="F74" s="186"/>
      <c r="G74" s="186"/>
      <c r="H74" s="186"/>
      <c r="I74" s="187">
        <f>Q252</f>
        <v>0</v>
      </c>
      <c r="J74" s="187">
        <f>R252</f>
        <v>0</v>
      </c>
      <c r="K74" s="187">
        <f>K252</f>
        <v>0</v>
      </c>
      <c r="L74" s="129"/>
      <c r="M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42"/>
      <c r="M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62"/>
      <c r="M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64"/>
      <c r="M80" s="148"/>
      <c r="S80" s="40"/>
      <c r="T80" s="40"/>
      <c r="U80" s="40"/>
      <c r="V80" s="40"/>
      <c r="W80" s="40"/>
      <c r="X80" s="40"/>
      <c r="Y80" s="40"/>
      <c r="Z80" s="40"/>
      <c r="AA80" s="40"/>
      <c r="AB80" s="40"/>
      <c r="AC80" s="40"/>
      <c r="AD80" s="40"/>
      <c r="AE80" s="40"/>
    </row>
    <row r="81" s="2" customFormat="1" ht="24.96" customHeight="1">
      <c r="A81" s="40"/>
      <c r="B81" s="41"/>
      <c r="C81" s="25" t="s">
        <v>192</v>
      </c>
      <c r="D81" s="42"/>
      <c r="E81" s="42"/>
      <c r="F81" s="42"/>
      <c r="G81" s="42"/>
      <c r="H81" s="42"/>
      <c r="I81" s="42"/>
      <c r="J81" s="42"/>
      <c r="K81" s="42"/>
      <c r="L81" s="42"/>
      <c r="M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12" customHeight="1">
      <c r="A83" s="40"/>
      <c r="B83" s="41"/>
      <c r="C83" s="34" t="s">
        <v>17</v>
      </c>
      <c r="D83" s="42"/>
      <c r="E83" s="42"/>
      <c r="F83" s="42"/>
      <c r="G83" s="42"/>
      <c r="H83" s="42"/>
      <c r="I83" s="42"/>
      <c r="J83" s="42"/>
      <c r="K83" s="42"/>
      <c r="L83" s="42"/>
      <c r="M83" s="148"/>
      <c r="S83" s="40"/>
      <c r="T83" s="40"/>
      <c r="U83" s="40"/>
      <c r="V83" s="40"/>
      <c r="W83" s="40"/>
      <c r="X83" s="40"/>
      <c r="Y83" s="40"/>
      <c r="Z83" s="40"/>
      <c r="AA83" s="40"/>
      <c r="AB83" s="40"/>
      <c r="AC83" s="40"/>
      <c r="AD83" s="40"/>
      <c r="AE83" s="40"/>
    </row>
    <row r="84" s="2" customFormat="1" ht="16.5" customHeight="1">
      <c r="A84" s="40"/>
      <c r="B84" s="41"/>
      <c r="C84" s="42"/>
      <c r="D84" s="42"/>
      <c r="E84" s="173" t="str">
        <f>E7</f>
        <v>Stavební úpravy pro bezbariérovost objektu ZŠ Liberec, U školy, Liberec</v>
      </c>
      <c r="F84" s="34"/>
      <c r="G84" s="34"/>
      <c r="H84" s="34"/>
      <c r="I84" s="42"/>
      <c r="J84" s="42"/>
      <c r="K84" s="42"/>
      <c r="L84" s="42"/>
      <c r="M84" s="148"/>
      <c r="S84" s="40"/>
      <c r="T84" s="40"/>
      <c r="U84" s="40"/>
      <c r="V84" s="40"/>
      <c r="W84" s="40"/>
      <c r="X84" s="40"/>
      <c r="Y84" s="40"/>
      <c r="Z84" s="40"/>
      <c r="AA84" s="40"/>
      <c r="AB84" s="40"/>
      <c r="AC84" s="40"/>
      <c r="AD84" s="40"/>
      <c r="AE84" s="40"/>
    </row>
    <row r="85" s="1" customFormat="1" ht="12" customHeight="1">
      <c r="B85" s="23"/>
      <c r="C85" s="34" t="s">
        <v>164</v>
      </c>
      <c r="D85" s="24"/>
      <c r="E85" s="24"/>
      <c r="F85" s="24"/>
      <c r="G85" s="24"/>
      <c r="H85" s="24"/>
      <c r="I85" s="24"/>
      <c r="J85" s="24"/>
      <c r="K85" s="24"/>
      <c r="L85" s="24"/>
      <c r="M85" s="22"/>
    </row>
    <row r="86" s="2" customFormat="1" ht="16.5" customHeight="1">
      <c r="A86" s="40"/>
      <c r="B86" s="41"/>
      <c r="C86" s="42"/>
      <c r="D86" s="42"/>
      <c r="E86" s="173" t="s">
        <v>5033</v>
      </c>
      <c r="F86" s="42"/>
      <c r="G86" s="42"/>
      <c r="H86" s="42"/>
      <c r="I86" s="42"/>
      <c r="J86" s="42"/>
      <c r="K86" s="42"/>
      <c r="L86" s="42"/>
      <c r="M86" s="148"/>
      <c r="S86" s="40"/>
      <c r="T86" s="40"/>
      <c r="U86" s="40"/>
      <c r="V86" s="40"/>
      <c r="W86" s="40"/>
      <c r="X86" s="40"/>
      <c r="Y86" s="40"/>
      <c r="Z86" s="40"/>
      <c r="AA86" s="40"/>
      <c r="AB86" s="40"/>
      <c r="AC86" s="40"/>
      <c r="AD86" s="40"/>
      <c r="AE86" s="40"/>
    </row>
    <row r="87" s="2" customFormat="1" ht="12" customHeight="1">
      <c r="A87" s="40"/>
      <c r="B87" s="41"/>
      <c r="C87" s="34" t="s">
        <v>166</v>
      </c>
      <c r="D87" s="42"/>
      <c r="E87" s="42"/>
      <c r="F87" s="42"/>
      <c r="G87" s="42"/>
      <c r="H87" s="42"/>
      <c r="I87" s="42"/>
      <c r="J87" s="42"/>
      <c r="K87" s="42"/>
      <c r="L87" s="42"/>
      <c r="M87" s="148"/>
      <c r="S87" s="40"/>
      <c r="T87" s="40"/>
      <c r="U87" s="40"/>
      <c r="V87" s="40"/>
      <c r="W87" s="40"/>
      <c r="X87" s="40"/>
      <c r="Y87" s="40"/>
      <c r="Z87" s="40"/>
      <c r="AA87" s="40"/>
      <c r="AB87" s="40"/>
      <c r="AC87" s="40"/>
      <c r="AD87" s="40"/>
      <c r="AE87" s="40"/>
    </row>
    <row r="88" s="2" customFormat="1" ht="16.5" customHeight="1">
      <c r="A88" s="40"/>
      <c r="B88" s="41"/>
      <c r="C88" s="42"/>
      <c r="D88" s="42"/>
      <c r="E88" s="71" t="str">
        <f>E11</f>
        <v>01 - stavební část</v>
      </c>
      <c r="F88" s="42"/>
      <c r="G88" s="42"/>
      <c r="H88" s="42"/>
      <c r="I88" s="42"/>
      <c r="J88" s="42"/>
      <c r="K88" s="42"/>
      <c r="L88" s="42"/>
      <c r="M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42"/>
      <c r="M89" s="148"/>
      <c r="S89" s="40"/>
      <c r="T89" s="40"/>
      <c r="U89" s="40"/>
      <c r="V89" s="40"/>
      <c r="W89" s="40"/>
      <c r="X89" s="40"/>
      <c r="Y89" s="40"/>
      <c r="Z89" s="40"/>
      <c r="AA89" s="40"/>
      <c r="AB89" s="40"/>
      <c r="AC89" s="40"/>
      <c r="AD89" s="40"/>
      <c r="AE89" s="40"/>
    </row>
    <row r="90" s="2" customFormat="1" ht="12" customHeight="1">
      <c r="A90" s="40"/>
      <c r="B90" s="41"/>
      <c r="C90" s="34" t="s">
        <v>23</v>
      </c>
      <c r="D90" s="42"/>
      <c r="E90" s="42"/>
      <c r="F90" s="29" t="str">
        <f>F14</f>
        <v>Liberec</v>
      </c>
      <c r="G90" s="42"/>
      <c r="H90" s="42"/>
      <c r="I90" s="34" t="s">
        <v>25</v>
      </c>
      <c r="J90" s="74" t="str">
        <f>IF(J14="","",J14)</f>
        <v>11.2.2022</v>
      </c>
      <c r="K90" s="42"/>
      <c r="L90" s="42"/>
      <c r="M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42"/>
      <c r="M91" s="148"/>
      <c r="S91" s="40"/>
      <c r="T91" s="40"/>
      <c r="U91" s="40"/>
      <c r="V91" s="40"/>
      <c r="W91" s="40"/>
      <c r="X91" s="40"/>
      <c r="Y91" s="40"/>
      <c r="Z91" s="40"/>
      <c r="AA91" s="40"/>
      <c r="AB91" s="40"/>
      <c r="AC91" s="40"/>
      <c r="AD91" s="40"/>
      <c r="AE91" s="40"/>
    </row>
    <row r="92" s="2" customFormat="1" ht="40.05" customHeight="1">
      <c r="A92" s="40"/>
      <c r="B92" s="41"/>
      <c r="C92" s="34" t="s">
        <v>27</v>
      </c>
      <c r="D92" s="42"/>
      <c r="E92" s="42"/>
      <c r="F92" s="29" t="str">
        <f>E17</f>
        <v>Statutární město Liberec</v>
      </c>
      <c r="G92" s="42"/>
      <c r="H92" s="42"/>
      <c r="I92" s="34" t="s">
        <v>34</v>
      </c>
      <c r="J92" s="38" t="str">
        <f>E23</f>
        <v>TRIGLYPH architektonická kancelář s.r.o.</v>
      </c>
      <c r="K92" s="42"/>
      <c r="L92" s="42"/>
      <c r="M92" s="148"/>
      <c r="S92" s="40"/>
      <c r="T92" s="40"/>
      <c r="U92" s="40"/>
      <c r="V92" s="40"/>
      <c r="W92" s="40"/>
      <c r="X92" s="40"/>
      <c r="Y92" s="40"/>
      <c r="Z92" s="40"/>
      <c r="AA92" s="40"/>
      <c r="AB92" s="40"/>
      <c r="AC92" s="40"/>
      <c r="AD92" s="40"/>
      <c r="AE92" s="40"/>
    </row>
    <row r="93" s="2" customFormat="1" ht="15.15" customHeight="1">
      <c r="A93" s="40"/>
      <c r="B93" s="41"/>
      <c r="C93" s="34" t="s">
        <v>32</v>
      </c>
      <c r="D93" s="42"/>
      <c r="E93" s="42"/>
      <c r="F93" s="29" t="str">
        <f>IF(E20="","",E20)</f>
        <v>Vyplň údaj</v>
      </c>
      <c r="G93" s="42"/>
      <c r="H93" s="42"/>
      <c r="I93" s="34" t="s">
        <v>37</v>
      </c>
      <c r="J93" s="38" t="str">
        <f>E26</f>
        <v xml:space="preserve"> </v>
      </c>
      <c r="K93" s="42"/>
      <c r="L93" s="42"/>
      <c r="M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42"/>
      <c r="M94" s="148"/>
      <c r="S94" s="40"/>
      <c r="T94" s="40"/>
      <c r="U94" s="40"/>
      <c r="V94" s="40"/>
      <c r="W94" s="40"/>
      <c r="X94" s="40"/>
      <c r="Y94" s="40"/>
      <c r="Z94" s="40"/>
      <c r="AA94" s="40"/>
      <c r="AB94" s="40"/>
      <c r="AC94" s="40"/>
      <c r="AD94" s="40"/>
      <c r="AE94" s="40"/>
    </row>
    <row r="95" s="11" customFormat="1" ht="29.28" customHeight="1">
      <c r="A95" s="189"/>
      <c r="B95" s="190"/>
      <c r="C95" s="191" t="s">
        <v>193</v>
      </c>
      <c r="D95" s="192" t="s">
        <v>60</v>
      </c>
      <c r="E95" s="192" t="s">
        <v>56</v>
      </c>
      <c r="F95" s="192" t="s">
        <v>57</v>
      </c>
      <c r="G95" s="192" t="s">
        <v>194</v>
      </c>
      <c r="H95" s="192" t="s">
        <v>195</v>
      </c>
      <c r="I95" s="192" t="s">
        <v>196</v>
      </c>
      <c r="J95" s="192" t="s">
        <v>197</v>
      </c>
      <c r="K95" s="192" t="s">
        <v>175</v>
      </c>
      <c r="L95" s="193" t="s">
        <v>198</v>
      </c>
      <c r="M95" s="194"/>
      <c r="N95" s="94" t="s">
        <v>22</v>
      </c>
      <c r="O95" s="95" t="s">
        <v>45</v>
      </c>
      <c r="P95" s="95" t="s">
        <v>199</v>
      </c>
      <c r="Q95" s="95" t="s">
        <v>200</v>
      </c>
      <c r="R95" s="95" t="s">
        <v>201</v>
      </c>
      <c r="S95" s="95" t="s">
        <v>202</v>
      </c>
      <c r="T95" s="95" t="s">
        <v>203</v>
      </c>
      <c r="U95" s="95" t="s">
        <v>204</v>
      </c>
      <c r="V95" s="95" t="s">
        <v>205</v>
      </c>
      <c r="W95" s="95" t="s">
        <v>206</v>
      </c>
      <c r="X95" s="96" t="s">
        <v>207</v>
      </c>
      <c r="Y95" s="189"/>
      <c r="Z95" s="189"/>
      <c r="AA95" s="189"/>
      <c r="AB95" s="189"/>
      <c r="AC95" s="189"/>
      <c r="AD95" s="189"/>
      <c r="AE95" s="189"/>
    </row>
    <row r="96" s="2" customFormat="1" ht="22.8" customHeight="1">
      <c r="A96" s="40"/>
      <c r="B96" s="41"/>
      <c r="C96" s="101" t="s">
        <v>208</v>
      </c>
      <c r="D96" s="42"/>
      <c r="E96" s="42"/>
      <c r="F96" s="42"/>
      <c r="G96" s="42"/>
      <c r="H96" s="42"/>
      <c r="I96" s="42"/>
      <c r="J96" s="42"/>
      <c r="K96" s="195">
        <f>BK96</f>
        <v>0</v>
      </c>
      <c r="L96" s="42"/>
      <c r="M96" s="46"/>
      <c r="N96" s="97"/>
      <c r="O96" s="196"/>
      <c r="P96" s="98"/>
      <c r="Q96" s="197">
        <f>Q97+Q179</f>
        <v>0</v>
      </c>
      <c r="R96" s="197">
        <f>R97+R179</f>
        <v>0</v>
      </c>
      <c r="S96" s="98"/>
      <c r="T96" s="198">
        <f>T97+T179</f>
        <v>0</v>
      </c>
      <c r="U96" s="98"/>
      <c r="V96" s="198">
        <f>V97+V179</f>
        <v>7.0150088462049993</v>
      </c>
      <c r="W96" s="98"/>
      <c r="X96" s="199">
        <f>X97+X179</f>
        <v>4.5475286000000006</v>
      </c>
      <c r="Y96" s="40"/>
      <c r="Z96" s="40"/>
      <c r="AA96" s="40"/>
      <c r="AB96" s="40"/>
      <c r="AC96" s="40"/>
      <c r="AD96" s="40"/>
      <c r="AE96" s="40"/>
      <c r="AT96" s="19" t="s">
        <v>76</v>
      </c>
      <c r="AU96" s="19" t="s">
        <v>176</v>
      </c>
      <c r="BK96" s="200">
        <f>BK97+BK179</f>
        <v>0</v>
      </c>
    </row>
    <row r="97" s="12" customFormat="1" ht="25.92" customHeight="1">
      <c r="A97" s="12"/>
      <c r="B97" s="201"/>
      <c r="C97" s="202"/>
      <c r="D97" s="203" t="s">
        <v>76</v>
      </c>
      <c r="E97" s="204" t="s">
        <v>209</v>
      </c>
      <c r="F97" s="204" t="s">
        <v>210</v>
      </c>
      <c r="G97" s="202"/>
      <c r="H97" s="202"/>
      <c r="I97" s="205"/>
      <c r="J97" s="205"/>
      <c r="K97" s="206">
        <f>BK97</f>
        <v>0</v>
      </c>
      <c r="L97" s="202"/>
      <c r="M97" s="207"/>
      <c r="N97" s="208"/>
      <c r="O97" s="209"/>
      <c r="P97" s="209"/>
      <c r="Q97" s="210">
        <f>Q98+Q133+Q161+Q176</f>
        <v>0</v>
      </c>
      <c r="R97" s="210">
        <f>R98+R133+R161+R176</f>
        <v>0</v>
      </c>
      <c r="S97" s="209"/>
      <c r="T97" s="211">
        <f>T98+T133+T161+T176</f>
        <v>0</v>
      </c>
      <c r="U97" s="209"/>
      <c r="V97" s="211">
        <f>V98+V133+V161+V176</f>
        <v>6.3758319999999991</v>
      </c>
      <c r="W97" s="209"/>
      <c r="X97" s="212">
        <f>X98+X133+X161+X176</f>
        <v>4.4949570000000003</v>
      </c>
      <c r="Y97" s="12"/>
      <c r="Z97" s="12"/>
      <c r="AA97" s="12"/>
      <c r="AB97" s="12"/>
      <c r="AC97" s="12"/>
      <c r="AD97" s="12"/>
      <c r="AE97" s="12"/>
      <c r="AR97" s="213" t="s">
        <v>84</v>
      </c>
      <c r="AT97" s="214" t="s">
        <v>76</v>
      </c>
      <c r="AU97" s="214" t="s">
        <v>77</v>
      </c>
      <c r="AY97" s="213" t="s">
        <v>211</v>
      </c>
      <c r="BK97" s="215">
        <f>BK98+BK133+BK161+BK176</f>
        <v>0</v>
      </c>
    </row>
    <row r="98" s="12" customFormat="1" ht="22.8" customHeight="1">
      <c r="A98" s="12"/>
      <c r="B98" s="201"/>
      <c r="C98" s="202"/>
      <c r="D98" s="203" t="s">
        <v>76</v>
      </c>
      <c r="E98" s="216" t="s">
        <v>246</v>
      </c>
      <c r="F98" s="216" t="s">
        <v>361</v>
      </c>
      <c r="G98" s="202"/>
      <c r="H98" s="202"/>
      <c r="I98" s="205"/>
      <c r="J98" s="205"/>
      <c r="K98" s="217">
        <f>BK98</f>
        <v>0</v>
      </c>
      <c r="L98" s="202"/>
      <c r="M98" s="207"/>
      <c r="N98" s="208"/>
      <c r="O98" s="209"/>
      <c r="P98" s="209"/>
      <c r="Q98" s="210">
        <f>SUM(Q99:Q132)</f>
        <v>0</v>
      </c>
      <c r="R98" s="210">
        <f>SUM(R99:R132)</f>
        <v>0</v>
      </c>
      <c r="S98" s="209"/>
      <c r="T98" s="211">
        <f>SUM(T99:T132)</f>
        <v>0</v>
      </c>
      <c r="U98" s="209"/>
      <c r="V98" s="211">
        <f>SUM(V99:V132)</f>
        <v>6.3535019999999989</v>
      </c>
      <c r="W98" s="209"/>
      <c r="X98" s="212">
        <f>SUM(X99:X132)</f>
        <v>0</v>
      </c>
      <c r="Y98" s="12"/>
      <c r="Z98" s="12"/>
      <c r="AA98" s="12"/>
      <c r="AB98" s="12"/>
      <c r="AC98" s="12"/>
      <c r="AD98" s="12"/>
      <c r="AE98" s="12"/>
      <c r="AR98" s="213" t="s">
        <v>84</v>
      </c>
      <c r="AT98" s="214" t="s">
        <v>76</v>
      </c>
      <c r="AU98" s="214" t="s">
        <v>84</v>
      </c>
      <c r="AY98" s="213" t="s">
        <v>211</v>
      </c>
      <c r="BK98" s="215">
        <f>SUM(BK99:BK132)</f>
        <v>0</v>
      </c>
    </row>
    <row r="99" s="2" customFormat="1" ht="24.15" customHeight="1">
      <c r="A99" s="40"/>
      <c r="B99" s="41"/>
      <c r="C99" s="218" t="s">
        <v>84</v>
      </c>
      <c r="D99" s="218" t="s">
        <v>213</v>
      </c>
      <c r="E99" s="219" t="s">
        <v>1761</v>
      </c>
      <c r="F99" s="220" t="s">
        <v>1762</v>
      </c>
      <c r="G99" s="221" t="s">
        <v>272</v>
      </c>
      <c r="H99" s="222">
        <v>52.512</v>
      </c>
      <c r="I99" s="223"/>
      <c r="J99" s="223"/>
      <c r="K99" s="224">
        <f>ROUND(P99*H99,2)</f>
        <v>0</v>
      </c>
      <c r="L99" s="220" t="s">
        <v>217</v>
      </c>
      <c r="M99" s="46"/>
      <c r="N99" s="225" t="s">
        <v>22</v>
      </c>
      <c r="O99" s="226" t="s">
        <v>46</v>
      </c>
      <c r="P99" s="227">
        <f>I99+J99</f>
        <v>0</v>
      </c>
      <c r="Q99" s="227">
        <f>ROUND(I99*H99,2)</f>
        <v>0</v>
      </c>
      <c r="R99" s="227">
        <f>ROUND(J99*H99,2)</f>
        <v>0</v>
      </c>
      <c r="S99" s="86"/>
      <c r="T99" s="228">
        <f>S99*H99</f>
        <v>0</v>
      </c>
      <c r="U99" s="228">
        <v>0.042500000000000003</v>
      </c>
      <c r="V99" s="228">
        <f>U99*H99</f>
        <v>2.23176</v>
      </c>
      <c r="W99" s="228">
        <v>0</v>
      </c>
      <c r="X99" s="229">
        <f>W99*H99</f>
        <v>0</v>
      </c>
      <c r="Y99" s="40"/>
      <c r="Z99" s="40"/>
      <c r="AA99" s="40"/>
      <c r="AB99" s="40"/>
      <c r="AC99" s="40"/>
      <c r="AD99" s="40"/>
      <c r="AE99" s="40"/>
      <c r="AR99" s="230" t="s">
        <v>218</v>
      </c>
      <c r="AT99" s="230" t="s">
        <v>213</v>
      </c>
      <c r="AU99" s="230" t="s">
        <v>86</v>
      </c>
      <c r="AY99" s="19" t="s">
        <v>211</v>
      </c>
      <c r="BE99" s="231">
        <f>IF(O99="základní",K99,0)</f>
        <v>0</v>
      </c>
      <c r="BF99" s="231">
        <f>IF(O99="snížená",K99,0)</f>
        <v>0</v>
      </c>
      <c r="BG99" s="231">
        <f>IF(O99="zákl. přenesená",K99,0)</f>
        <v>0</v>
      </c>
      <c r="BH99" s="231">
        <f>IF(O99="sníž. přenesená",K99,0)</f>
        <v>0</v>
      </c>
      <c r="BI99" s="231">
        <f>IF(O99="nulová",K99,0)</f>
        <v>0</v>
      </c>
      <c r="BJ99" s="19" t="s">
        <v>84</v>
      </c>
      <c r="BK99" s="231">
        <f>ROUND(P99*H99,2)</f>
        <v>0</v>
      </c>
      <c r="BL99" s="19" t="s">
        <v>218</v>
      </c>
      <c r="BM99" s="230" t="s">
        <v>5034</v>
      </c>
    </row>
    <row r="100" s="2" customFormat="1">
      <c r="A100" s="40"/>
      <c r="B100" s="41"/>
      <c r="C100" s="42"/>
      <c r="D100" s="232" t="s">
        <v>220</v>
      </c>
      <c r="E100" s="42"/>
      <c r="F100" s="233" t="s">
        <v>1762</v>
      </c>
      <c r="G100" s="42"/>
      <c r="H100" s="42"/>
      <c r="I100" s="234"/>
      <c r="J100" s="234"/>
      <c r="K100" s="42"/>
      <c r="L100" s="42"/>
      <c r="M100" s="46"/>
      <c r="N100" s="235"/>
      <c r="O100" s="236"/>
      <c r="P100" s="86"/>
      <c r="Q100" s="86"/>
      <c r="R100" s="86"/>
      <c r="S100" s="86"/>
      <c r="T100" s="86"/>
      <c r="U100" s="86"/>
      <c r="V100" s="86"/>
      <c r="W100" s="86"/>
      <c r="X100" s="87"/>
      <c r="Y100" s="40"/>
      <c r="Z100" s="40"/>
      <c r="AA100" s="40"/>
      <c r="AB100" s="40"/>
      <c r="AC100" s="40"/>
      <c r="AD100" s="40"/>
      <c r="AE100" s="40"/>
      <c r="AT100" s="19" t="s">
        <v>220</v>
      </c>
      <c r="AU100" s="19" t="s">
        <v>86</v>
      </c>
    </row>
    <row r="101" s="13" customFormat="1">
      <c r="A101" s="13"/>
      <c r="B101" s="237"/>
      <c r="C101" s="238"/>
      <c r="D101" s="232" t="s">
        <v>222</v>
      </c>
      <c r="E101" s="239" t="s">
        <v>22</v>
      </c>
      <c r="F101" s="240" t="s">
        <v>5035</v>
      </c>
      <c r="G101" s="238"/>
      <c r="H101" s="241">
        <v>2.3999999999999999</v>
      </c>
      <c r="I101" s="242"/>
      <c r="J101" s="242"/>
      <c r="K101" s="238"/>
      <c r="L101" s="238"/>
      <c r="M101" s="243"/>
      <c r="N101" s="244"/>
      <c r="O101" s="245"/>
      <c r="P101" s="245"/>
      <c r="Q101" s="245"/>
      <c r="R101" s="245"/>
      <c r="S101" s="245"/>
      <c r="T101" s="245"/>
      <c r="U101" s="245"/>
      <c r="V101" s="245"/>
      <c r="W101" s="245"/>
      <c r="X101" s="246"/>
      <c r="Y101" s="13"/>
      <c r="Z101" s="13"/>
      <c r="AA101" s="13"/>
      <c r="AB101" s="13"/>
      <c r="AC101" s="13"/>
      <c r="AD101" s="13"/>
      <c r="AE101" s="13"/>
      <c r="AT101" s="247" t="s">
        <v>222</v>
      </c>
      <c r="AU101" s="247" t="s">
        <v>86</v>
      </c>
      <c r="AV101" s="13" t="s">
        <v>86</v>
      </c>
      <c r="AW101" s="13" t="s">
        <v>5</v>
      </c>
      <c r="AX101" s="13" t="s">
        <v>77</v>
      </c>
      <c r="AY101" s="247" t="s">
        <v>211</v>
      </c>
    </row>
    <row r="102" s="13" customFormat="1">
      <c r="A102" s="13"/>
      <c r="B102" s="237"/>
      <c r="C102" s="238"/>
      <c r="D102" s="232" t="s">
        <v>222</v>
      </c>
      <c r="E102" s="239" t="s">
        <v>22</v>
      </c>
      <c r="F102" s="240" t="s">
        <v>5036</v>
      </c>
      <c r="G102" s="238"/>
      <c r="H102" s="241">
        <v>37.884</v>
      </c>
      <c r="I102" s="242"/>
      <c r="J102" s="242"/>
      <c r="K102" s="238"/>
      <c r="L102" s="238"/>
      <c r="M102" s="243"/>
      <c r="N102" s="244"/>
      <c r="O102" s="245"/>
      <c r="P102" s="245"/>
      <c r="Q102" s="245"/>
      <c r="R102" s="245"/>
      <c r="S102" s="245"/>
      <c r="T102" s="245"/>
      <c r="U102" s="245"/>
      <c r="V102" s="245"/>
      <c r="W102" s="245"/>
      <c r="X102" s="246"/>
      <c r="Y102" s="13"/>
      <c r="Z102" s="13"/>
      <c r="AA102" s="13"/>
      <c r="AB102" s="13"/>
      <c r="AC102" s="13"/>
      <c r="AD102" s="13"/>
      <c r="AE102" s="13"/>
      <c r="AT102" s="247" t="s">
        <v>222</v>
      </c>
      <c r="AU102" s="247" t="s">
        <v>86</v>
      </c>
      <c r="AV102" s="13" t="s">
        <v>86</v>
      </c>
      <c r="AW102" s="13" t="s">
        <v>5</v>
      </c>
      <c r="AX102" s="13" t="s">
        <v>77</v>
      </c>
      <c r="AY102" s="247" t="s">
        <v>211</v>
      </c>
    </row>
    <row r="103" s="13" customFormat="1">
      <c r="A103" s="13"/>
      <c r="B103" s="237"/>
      <c r="C103" s="238"/>
      <c r="D103" s="232" t="s">
        <v>222</v>
      </c>
      <c r="E103" s="239" t="s">
        <v>22</v>
      </c>
      <c r="F103" s="240" t="s">
        <v>5037</v>
      </c>
      <c r="G103" s="238"/>
      <c r="H103" s="241">
        <v>9.5519999999999996</v>
      </c>
      <c r="I103" s="242"/>
      <c r="J103" s="242"/>
      <c r="K103" s="238"/>
      <c r="L103" s="238"/>
      <c r="M103" s="243"/>
      <c r="N103" s="244"/>
      <c r="O103" s="245"/>
      <c r="P103" s="245"/>
      <c r="Q103" s="245"/>
      <c r="R103" s="245"/>
      <c r="S103" s="245"/>
      <c r="T103" s="245"/>
      <c r="U103" s="245"/>
      <c r="V103" s="245"/>
      <c r="W103" s="245"/>
      <c r="X103" s="246"/>
      <c r="Y103" s="13"/>
      <c r="Z103" s="13"/>
      <c r="AA103" s="13"/>
      <c r="AB103" s="13"/>
      <c r="AC103" s="13"/>
      <c r="AD103" s="13"/>
      <c r="AE103" s="13"/>
      <c r="AT103" s="247" t="s">
        <v>222</v>
      </c>
      <c r="AU103" s="247" t="s">
        <v>86</v>
      </c>
      <c r="AV103" s="13" t="s">
        <v>86</v>
      </c>
      <c r="AW103" s="13" t="s">
        <v>5</v>
      </c>
      <c r="AX103" s="13" t="s">
        <v>77</v>
      </c>
      <c r="AY103" s="247" t="s">
        <v>211</v>
      </c>
    </row>
    <row r="104" s="13" customFormat="1">
      <c r="A104" s="13"/>
      <c r="B104" s="237"/>
      <c r="C104" s="238"/>
      <c r="D104" s="232" t="s">
        <v>222</v>
      </c>
      <c r="E104" s="239" t="s">
        <v>22</v>
      </c>
      <c r="F104" s="240" t="s">
        <v>5038</v>
      </c>
      <c r="G104" s="238"/>
      <c r="H104" s="241">
        <v>1.458</v>
      </c>
      <c r="I104" s="242"/>
      <c r="J104" s="242"/>
      <c r="K104" s="238"/>
      <c r="L104" s="238"/>
      <c r="M104" s="243"/>
      <c r="N104" s="244"/>
      <c r="O104" s="245"/>
      <c r="P104" s="245"/>
      <c r="Q104" s="245"/>
      <c r="R104" s="245"/>
      <c r="S104" s="245"/>
      <c r="T104" s="245"/>
      <c r="U104" s="245"/>
      <c r="V104" s="245"/>
      <c r="W104" s="245"/>
      <c r="X104" s="246"/>
      <c r="Y104" s="13"/>
      <c r="Z104" s="13"/>
      <c r="AA104" s="13"/>
      <c r="AB104" s="13"/>
      <c r="AC104" s="13"/>
      <c r="AD104" s="13"/>
      <c r="AE104" s="13"/>
      <c r="AT104" s="247" t="s">
        <v>222</v>
      </c>
      <c r="AU104" s="247" t="s">
        <v>86</v>
      </c>
      <c r="AV104" s="13" t="s">
        <v>86</v>
      </c>
      <c r="AW104" s="13" t="s">
        <v>5</v>
      </c>
      <c r="AX104" s="13" t="s">
        <v>77</v>
      </c>
      <c r="AY104" s="247" t="s">
        <v>211</v>
      </c>
    </row>
    <row r="105" s="13" customFormat="1">
      <c r="A105" s="13"/>
      <c r="B105" s="237"/>
      <c r="C105" s="238"/>
      <c r="D105" s="232" t="s">
        <v>222</v>
      </c>
      <c r="E105" s="239" t="s">
        <v>22</v>
      </c>
      <c r="F105" s="240" t="s">
        <v>5039</v>
      </c>
      <c r="G105" s="238"/>
      <c r="H105" s="241">
        <v>1.218</v>
      </c>
      <c r="I105" s="242"/>
      <c r="J105" s="242"/>
      <c r="K105" s="238"/>
      <c r="L105" s="238"/>
      <c r="M105" s="243"/>
      <c r="N105" s="244"/>
      <c r="O105" s="245"/>
      <c r="P105" s="245"/>
      <c r="Q105" s="245"/>
      <c r="R105" s="245"/>
      <c r="S105" s="245"/>
      <c r="T105" s="245"/>
      <c r="U105" s="245"/>
      <c r="V105" s="245"/>
      <c r="W105" s="245"/>
      <c r="X105" s="246"/>
      <c r="Y105" s="13"/>
      <c r="Z105" s="13"/>
      <c r="AA105" s="13"/>
      <c r="AB105" s="13"/>
      <c r="AC105" s="13"/>
      <c r="AD105" s="13"/>
      <c r="AE105" s="13"/>
      <c r="AT105" s="247" t="s">
        <v>222</v>
      </c>
      <c r="AU105" s="247" t="s">
        <v>86</v>
      </c>
      <c r="AV105" s="13" t="s">
        <v>86</v>
      </c>
      <c r="AW105" s="13" t="s">
        <v>5</v>
      </c>
      <c r="AX105" s="13" t="s">
        <v>77</v>
      </c>
      <c r="AY105" s="247" t="s">
        <v>211</v>
      </c>
    </row>
    <row r="106" s="14" customFormat="1">
      <c r="A106" s="14"/>
      <c r="B106" s="248"/>
      <c r="C106" s="249"/>
      <c r="D106" s="232" t="s">
        <v>222</v>
      </c>
      <c r="E106" s="250" t="s">
        <v>22</v>
      </c>
      <c r="F106" s="251" t="s">
        <v>5040</v>
      </c>
      <c r="G106" s="249"/>
      <c r="H106" s="252">
        <v>52.512</v>
      </c>
      <c r="I106" s="253"/>
      <c r="J106" s="253"/>
      <c r="K106" s="249"/>
      <c r="L106" s="249"/>
      <c r="M106" s="254"/>
      <c r="N106" s="255"/>
      <c r="O106" s="256"/>
      <c r="P106" s="256"/>
      <c r="Q106" s="256"/>
      <c r="R106" s="256"/>
      <c r="S106" s="256"/>
      <c r="T106" s="256"/>
      <c r="U106" s="256"/>
      <c r="V106" s="256"/>
      <c r="W106" s="256"/>
      <c r="X106" s="257"/>
      <c r="Y106" s="14"/>
      <c r="Z106" s="14"/>
      <c r="AA106" s="14"/>
      <c r="AB106" s="14"/>
      <c r="AC106" s="14"/>
      <c r="AD106" s="14"/>
      <c r="AE106" s="14"/>
      <c r="AT106" s="258" t="s">
        <v>222</v>
      </c>
      <c r="AU106" s="258" t="s">
        <v>86</v>
      </c>
      <c r="AV106" s="14" t="s">
        <v>218</v>
      </c>
      <c r="AW106" s="14" t="s">
        <v>5</v>
      </c>
      <c r="AX106" s="14" t="s">
        <v>84</v>
      </c>
      <c r="AY106" s="258" t="s">
        <v>211</v>
      </c>
    </row>
    <row r="107" s="2" customFormat="1" ht="24.15" customHeight="1">
      <c r="A107" s="40"/>
      <c r="B107" s="41"/>
      <c r="C107" s="218" t="s">
        <v>86</v>
      </c>
      <c r="D107" s="218" t="s">
        <v>213</v>
      </c>
      <c r="E107" s="219" t="s">
        <v>1795</v>
      </c>
      <c r="F107" s="220" t="s">
        <v>1796</v>
      </c>
      <c r="G107" s="221" t="s">
        <v>272</v>
      </c>
      <c r="H107" s="222">
        <v>52.512</v>
      </c>
      <c r="I107" s="223"/>
      <c r="J107" s="223"/>
      <c r="K107" s="224">
        <f>ROUND(P107*H107,2)</f>
        <v>0</v>
      </c>
      <c r="L107" s="220" t="s">
        <v>217</v>
      </c>
      <c r="M107" s="46"/>
      <c r="N107" s="225" t="s">
        <v>22</v>
      </c>
      <c r="O107" s="226" t="s">
        <v>46</v>
      </c>
      <c r="P107" s="227">
        <f>I107+J107</f>
        <v>0</v>
      </c>
      <c r="Q107" s="227">
        <f>ROUND(I107*H107,2)</f>
        <v>0</v>
      </c>
      <c r="R107" s="227">
        <f>ROUND(J107*H107,2)</f>
        <v>0</v>
      </c>
      <c r="S107" s="86"/>
      <c r="T107" s="228">
        <f>S107*H107</f>
        <v>0</v>
      </c>
      <c r="U107" s="228">
        <v>0.016</v>
      </c>
      <c r="V107" s="228">
        <f>U107*H107</f>
        <v>0.84019200000000005</v>
      </c>
      <c r="W107" s="228">
        <v>0</v>
      </c>
      <c r="X107" s="229">
        <f>W107*H107</f>
        <v>0</v>
      </c>
      <c r="Y107" s="40"/>
      <c r="Z107" s="40"/>
      <c r="AA107" s="40"/>
      <c r="AB107" s="40"/>
      <c r="AC107" s="40"/>
      <c r="AD107" s="40"/>
      <c r="AE107" s="40"/>
      <c r="AR107" s="230" t="s">
        <v>218</v>
      </c>
      <c r="AT107" s="230" t="s">
        <v>213</v>
      </c>
      <c r="AU107" s="230" t="s">
        <v>86</v>
      </c>
      <c r="AY107" s="19" t="s">
        <v>211</v>
      </c>
      <c r="BE107" s="231">
        <f>IF(O107="základní",K107,0)</f>
        <v>0</v>
      </c>
      <c r="BF107" s="231">
        <f>IF(O107="snížená",K107,0)</f>
        <v>0</v>
      </c>
      <c r="BG107" s="231">
        <f>IF(O107="zákl. přenesená",K107,0)</f>
        <v>0</v>
      </c>
      <c r="BH107" s="231">
        <f>IF(O107="sníž. přenesená",K107,0)</f>
        <v>0</v>
      </c>
      <c r="BI107" s="231">
        <f>IF(O107="nulová",K107,0)</f>
        <v>0</v>
      </c>
      <c r="BJ107" s="19" t="s">
        <v>84</v>
      </c>
      <c r="BK107" s="231">
        <f>ROUND(P107*H107,2)</f>
        <v>0</v>
      </c>
      <c r="BL107" s="19" t="s">
        <v>218</v>
      </c>
      <c r="BM107" s="230" t="s">
        <v>5041</v>
      </c>
    </row>
    <row r="108" s="2" customFormat="1">
      <c r="A108" s="40"/>
      <c r="B108" s="41"/>
      <c r="C108" s="42"/>
      <c r="D108" s="232" t="s">
        <v>220</v>
      </c>
      <c r="E108" s="42"/>
      <c r="F108" s="233" t="s">
        <v>1796</v>
      </c>
      <c r="G108" s="42"/>
      <c r="H108" s="42"/>
      <c r="I108" s="234"/>
      <c r="J108" s="234"/>
      <c r="K108" s="42"/>
      <c r="L108" s="42"/>
      <c r="M108" s="46"/>
      <c r="N108" s="235"/>
      <c r="O108" s="236"/>
      <c r="P108" s="86"/>
      <c r="Q108" s="86"/>
      <c r="R108" s="86"/>
      <c r="S108" s="86"/>
      <c r="T108" s="86"/>
      <c r="U108" s="86"/>
      <c r="V108" s="86"/>
      <c r="W108" s="86"/>
      <c r="X108" s="87"/>
      <c r="Y108" s="40"/>
      <c r="Z108" s="40"/>
      <c r="AA108" s="40"/>
      <c r="AB108" s="40"/>
      <c r="AC108" s="40"/>
      <c r="AD108" s="40"/>
      <c r="AE108" s="40"/>
      <c r="AT108" s="19" t="s">
        <v>220</v>
      </c>
      <c r="AU108" s="19" t="s">
        <v>86</v>
      </c>
    </row>
    <row r="109" s="2" customFormat="1" ht="24.15" customHeight="1">
      <c r="A109" s="40"/>
      <c r="B109" s="41"/>
      <c r="C109" s="218" t="s">
        <v>229</v>
      </c>
      <c r="D109" s="218" t="s">
        <v>213</v>
      </c>
      <c r="E109" s="219" t="s">
        <v>944</v>
      </c>
      <c r="F109" s="220" t="s">
        <v>945</v>
      </c>
      <c r="G109" s="221" t="s">
        <v>272</v>
      </c>
      <c r="H109" s="222">
        <v>116</v>
      </c>
      <c r="I109" s="223"/>
      <c r="J109" s="223"/>
      <c r="K109" s="224">
        <f>ROUND(P109*H109,2)</f>
        <v>0</v>
      </c>
      <c r="L109" s="220" t="s">
        <v>217</v>
      </c>
      <c r="M109" s="46"/>
      <c r="N109" s="225" t="s">
        <v>22</v>
      </c>
      <c r="O109" s="226" t="s">
        <v>46</v>
      </c>
      <c r="P109" s="227">
        <f>I109+J109</f>
        <v>0</v>
      </c>
      <c r="Q109" s="227">
        <f>ROUND(I109*H109,2)</f>
        <v>0</v>
      </c>
      <c r="R109" s="227">
        <f>ROUND(J109*H109,2)</f>
        <v>0</v>
      </c>
      <c r="S109" s="86"/>
      <c r="T109" s="228">
        <f>S109*H109</f>
        <v>0</v>
      </c>
      <c r="U109" s="228">
        <v>0</v>
      </c>
      <c r="V109" s="228">
        <f>U109*H109</f>
        <v>0</v>
      </c>
      <c r="W109" s="228">
        <v>0</v>
      </c>
      <c r="X109" s="229">
        <f>W109*H109</f>
        <v>0</v>
      </c>
      <c r="Y109" s="40"/>
      <c r="Z109" s="40"/>
      <c r="AA109" s="40"/>
      <c r="AB109" s="40"/>
      <c r="AC109" s="40"/>
      <c r="AD109" s="40"/>
      <c r="AE109" s="40"/>
      <c r="AR109" s="230" t="s">
        <v>218</v>
      </c>
      <c r="AT109" s="230" t="s">
        <v>213</v>
      </c>
      <c r="AU109" s="230" t="s">
        <v>86</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218</v>
      </c>
      <c r="BM109" s="230" t="s">
        <v>5042</v>
      </c>
    </row>
    <row r="110" s="2" customFormat="1">
      <c r="A110" s="40"/>
      <c r="B110" s="41"/>
      <c r="C110" s="42"/>
      <c r="D110" s="232" t="s">
        <v>220</v>
      </c>
      <c r="E110" s="42"/>
      <c r="F110" s="233" t="s">
        <v>947</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86</v>
      </c>
    </row>
    <row r="111" s="13" customFormat="1">
      <c r="A111" s="13"/>
      <c r="B111" s="237"/>
      <c r="C111" s="238"/>
      <c r="D111" s="232" t="s">
        <v>222</v>
      </c>
      <c r="E111" s="239" t="s">
        <v>22</v>
      </c>
      <c r="F111" s="240" t="s">
        <v>5043</v>
      </c>
      <c r="G111" s="238"/>
      <c r="H111" s="241">
        <v>116</v>
      </c>
      <c r="I111" s="242"/>
      <c r="J111" s="242"/>
      <c r="K111" s="238"/>
      <c r="L111" s="238"/>
      <c r="M111" s="243"/>
      <c r="N111" s="244"/>
      <c r="O111" s="245"/>
      <c r="P111" s="245"/>
      <c r="Q111" s="245"/>
      <c r="R111" s="245"/>
      <c r="S111" s="245"/>
      <c r="T111" s="245"/>
      <c r="U111" s="245"/>
      <c r="V111" s="245"/>
      <c r="W111" s="245"/>
      <c r="X111" s="246"/>
      <c r="Y111" s="13"/>
      <c r="Z111" s="13"/>
      <c r="AA111" s="13"/>
      <c r="AB111" s="13"/>
      <c r="AC111" s="13"/>
      <c r="AD111" s="13"/>
      <c r="AE111" s="13"/>
      <c r="AT111" s="247" t="s">
        <v>222</v>
      </c>
      <c r="AU111" s="247" t="s">
        <v>86</v>
      </c>
      <c r="AV111" s="13" t="s">
        <v>86</v>
      </c>
      <c r="AW111" s="13" t="s">
        <v>5</v>
      </c>
      <c r="AX111" s="13" t="s">
        <v>77</v>
      </c>
      <c r="AY111" s="247" t="s">
        <v>211</v>
      </c>
    </row>
    <row r="112" s="14" customFormat="1">
      <c r="A112" s="14"/>
      <c r="B112" s="248"/>
      <c r="C112" s="249"/>
      <c r="D112" s="232" t="s">
        <v>222</v>
      </c>
      <c r="E112" s="250" t="s">
        <v>22</v>
      </c>
      <c r="F112" s="251" t="s">
        <v>331</v>
      </c>
      <c r="G112" s="249"/>
      <c r="H112" s="252">
        <v>116</v>
      </c>
      <c r="I112" s="253"/>
      <c r="J112" s="253"/>
      <c r="K112" s="249"/>
      <c r="L112" s="249"/>
      <c r="M112" s="254"/>
      <c r="N112" s="255"/>
      <c r="O112" s="256"/>
      <c r="P112" s="256"/>
      <c r="Q112" s="256"/>
      <c r="R112" s="256"/>
      <c r="S112" s="256"/>
      <c r="T112" s="256"/>
      <c r="U112" s="256"/>
      <c r="V112" s="256"/>
      <c r="W112" s="256"/>
      <c r="X112" s="257"/>
      <c r="Y112" s="14"/>
      <c r="Z112" s="14"/>
      <c r="AA112" s="14"/>
      <c r="AB112" s="14"/>
      <c r="AC112" s="14"/>
      <c r="AD112" s="14"/>
      <c r="AE112" s="14"/>
      <c r="AT112" s="258" t="s">
        <v>222</v>
      </c>
      <c r="AU112" s="258" t="s">
        <v>86</v>
      </c>
      <c r="AV112" s="14" t="s">
        <v>218</v>
      </c>
      <c r="AW112" s="14" t="s">
        <v>5</v>
      </c>
      <c r="AX112" s="14" t="s">
        <v>84</v>
      </c>
      <c r="AY112" s="258" t="s">
        <v>211</v>
      </c>
    </row>
    <row r="113" s="2" customFormat="1" ht="24.15" customHeight="1">
      <c r="A113" s="40"/>
      <c r="B113" s="41"/>
      <c r="C113" s="218" t="s">
        <v>218</v>
      </c>
      <c r="D113" s="218" t="s">
        <v>213</v>
      </c>
      <c r="E113" s="219" t="s">
        <v>949</v>
      </c>
      <c r="F113" s="220" t="s">
        <v>950</v>
      </c>
      <c r="G113" s="221" t="s">
        <v>345</v>
      </c>
      <c r="H113" s="222">
        <v>117.09999999999999</v>
      </c>
      <c r="I113" s="223"/>
      <c r="J113" s="223"/>
      <c r="K113" s="224">
        <f>ROUND(P113*H113,2)</f>
        <v>0</v>
      </c>
      <c r="L113" s="220" t="s">
        <v>217</v>
      </c>
      <c r="M113" s="46"/>
      <c r="N113" s="225" t="s">
        <v>22</v>
      </c>
      <c r="O113" s="226" t="s">
        <v>46</v>
      </c>
      <c r="P113" s="227">
        <f>I113+J113</f>
        <v>0</v>
      </c>
      <c r="Q113" s="227">
        <f>ROUND(I113*H113,2)</f>
        <v>0</v>
      </c>
      <c r="R113" s="227">
        <f>ROUND(J113*H113,2)</f>
        <v>0</v>
      </c>
      <c r="S113" s="86"/>
      <c r="T113" s="228">
        <f>S113*H113</f>
        <v>0</v>
      </c>
      <c r="U113" s="228">
        <v>0.0015</v>
      </c>
      <c r="V113" s="228">
        <f>U113*H113</f>
        <v>0.17565</v>
      </c>
      <c r="W113" s="228">
        <v>0</v>
      </c>
      <c r="X113" s="229">
        <f>W113*H113</f>
        <v>0</v>
      </c>
      <c r="Y113" s="40"/>
      <c r="Z113" s="40"/>
      <c r="AA113" s="40"/>
      <c r="AB113" s="40"/>
      <c r="AC113" s="40"/>
      <c r="AD113" s="40"/>
      <c r="AE113" s="40"/>
      <c r="AR113" s="230" t="s">
        <v>218</v>
      </c>
      <c r="AT113" s="230" t="s">
        <v>213</v>
      </c>
      <c r="AU113" s="230" t="s">
        <v>86</v>
      </c>
      <c r="AY113" s="19" t="s">
        <v>211</v>
      </c>
      <c r="BE113" s="231">
        <f>IF(O113="základní",K113,0)</f>
        <v>0</v>
      </c>
      <c r="BF113" s="231">
        <f>IF(O113="snížená",K113,0)</f>
        <v>0</v>
      </c>
      <c r="BG113" s="231">
        <f>IF(O113="zákl. přenesená",K113,0)</f>
        <v>0</v>
      </c>
      <c r="BH113" s="231">
        <f>IF(O113="sníž. přenesená",K113,0)</f>
        <v>0</v>
      </c>
      <c r="BI113" s="231">
        <f>IF(O113="nulová",K113,0)</f>
        <v>0</v>
      </c>
      <c r="BJ113" s="19" t="s">
        <v>84</v>
      </c>
      <c r="BK113" s="231">
        <f>ROUND(P113*H113,2)</f>
        <v>0</v>
      </c>
      <c r="BL113" s="19" t="s">
        <v>218</v>
      </c>
      <c r="BM113" s="230" t="s">
        <v>5044</v>
      </c>
    </row>
    <row r="114" s="2" customFormat="1">
      <c r="A114" s="40"/>
      <c r="B114" s="41"/>
      <c r="C114" s="42"/>
      <c r="D114" s="232" t="s">
        <v>220</v>
      </c>
      <c r="E114" s="42"/>
      <c r="F114" s="233" t="s">
        <v>952</v>
      </c>
      <c r="G114" s="42"/>
      <c r="H114" s="42"/>
      <c r="I114" s="234"/>
      <c r="J114" s="234"/>
      <c r="K114" s="42"/>
      <c r="L114" s="42"/>
      <c r="M114" s="46"/>
      <c r="N114" s="235"/>
      <c r="O114" s="236"/>
      <c r="P114" s="86"/>
      <c r="Q114" s="86"/>
      <c r="R114" s="86"/>
      <c r="S114" s="86"/>
      <c r="T114" s="86"/>
      <c r="U114" s="86"/>
      <c r="V114" s="86"/>
      <c r="W114" s="86"/>
      <c r="X114" s="87"/>
      <c r="Y114" s="40"/>
      <c r="Z114" s="40"/>
      <c r="AA114" s="40"/>
      <c r="AB114" s="40"/>
      <c r="AC114" s="40"/>
      <c r="AD114" s="40"/>
      <c r="AE114" s="40"/>
      <c r="AT114" s="19" t="s">
        <v>220</v>
      </c>
      <c r="AU114" s="19" t="s">
        <v>86</v>
      </c>
    </row>
    <row r="115" s="13" customFormat="1">
      <c r="A115" s="13"/>
      <c r="B115" s="237"/>
      <c r="C115" s="238"/>
      <c r="D115" s="232" t="s">
        <v>222</v>
      </c>
      <c r="E115" s="239" t="s">
        <v>22</v>
      </c>
      <c r="F115" s="240" t="s">
        <v>5045</v>
      </c>
      <c r="G115" s="238"/>
      <c r="H115" s="241">
        <v>5.2000000000000002</v>
      </c>
      <c r="I115" s="242"/>
      <c r="J115" s="242"/>
      <c r="K115" s="238"/>
      <c r="L115" s="238"/>
      <c r="M115" s="243"/>
      <c r="N115" s="244"/>
      <c r="O115" s="245"/>
      <c r="P115" s="245"/>
      <c r="Q115" s="245"/>
      <c r="R115" s="245"/>
      <c r="S115" s="245"/>
      <c r="T115" s="245"/>
      <c r="U115" s="245"/>
      <c r="V115" s="245"/>
      <c r="W115" s="245"/>
      <c r="X115" s="246"/>
      <c r="Y115" s="13"/>
      <c r="Z115" s="13"/>
      <c r="AA115" s="13"/>
      <c r="AB115" s="13"/>
      <c r="AC115" s="13"/>
      <c r="AD115" s="13"/>
      <c r="AE115" s="13"/>
      <c r="AT115" s="247" t="s">
        <v>222</v>
      </c>
      <c r="AU115" s="247" t="s">
        <v>86</v>
      </c>
      <c r="AV115" s="13" t="s">
        <v>86</v>
      </c>
      <c r="AW115" s="13" t="s">
        <v>5</v>
      </c>
      <c r="AX115" s="13" t="s">
        <v>77</v>
      </c>
      <c r="AY115" s="247" t="s">
        <v>211</v>
      </c>
    </row>
    <row r="116" s="13" customFormat="1">
      <c r="A116" s="13"/>
      <c r="B116" s="237"/>
      <c r="C116" s="238"/>
      <c r="D116" s="232" t="s">
        <v>222</v>
      </c>
      <c r="E116" s="239" t="s">
        <v>22</v>
      </c>
      <c r="F116" s="240" t="s">
        <v>5046</v>
      </c>
      <c r="G116" s="238"/>
      <c r="H116" s="241">
        <v>85.359999999999999</v>
      </c>
      <c r="I116" s="242"/>
      <c r="J116" s="242"/>
      <c r="K116" s="238"/>
      <c r="L116" s="238"/>
      <c r="M116" s="243"/>
      <c r="N116" s="244"/>
      <c r="O116" s="245"/>
      <c r="P116" s="245"/>
      <c r="Q116" s="245"/>
      <c r="R116" s="245"/>
      <c r="S116" s="245"/>
      <c r="T116" s="245"/>
      <c r="U116" s="245"/>
      <c r="V116" s="245"/>
      <c r="W116" s="245"/>
      <c r="X116" s="246"/>
      <c r="Y116" s="13"/>
      <c r="Z116" s="13"/>
      <c r="AA116" s="13"/>
      <c r="AB116" s="13"/>
      <c r="AC116" s="13"/>
      <c r="AD116" s="13"/>
      <c r="AE116" s="13"/>
      <c r="AT116" s="247" t="s">
        <v>222</v>
      </c>
      <c r="AU116" s="247" t="s">
        <v>86</v>
      </c>
      <c r="AV116" s="13" t="s">
        <v>86</v>
      </c>
      <c r="AW116" s="13" t="s">
        <v>5</v>
      </c>
      <c r="AX116" s="13" t="s">
        <v>77</v>
      </c>
      <c r="AY116" s="247" t="s">
        <v>211</v>
      </c>
    </row>
    <row r="117" s="13" customFormat="1">
      <c r="A117" s="13"/>
      <c r="B117" s="237"/>
      <c r="C117" s="238"/>
      <c r="D117" s="232" t="s">
        <v>222</v>
      </c>
      <c r="E117" s="239" t="s">
        <v>22</v>
      </c>
      <c r="F117" s="240" t="s">
        <v>5047</v>
      </c>
      <c r="G117" s="238"/>
      <c r="H117" s="241">
        <v>20</v>
      </c>
      <c r="I117" s="242"/>
      <c r="J117" s="242"/>
      <c r="K117" s="238"/>
      <c r="L117" s="238"/>
      <c r="M117" s="243"/>
      <c r="N117" s="244"/>
      <c r="O117" s="245"/>
      <c r="P117" s="245"/>
      <c r="Q117" s="245"/>
      <c r="R117" s="245"/>
      <c r="S117" s="245"/>
      <c r="T117" s="245"/>
      <c r="U117" s="245"/>
      <c r="V117" s="245"/>
      <c r="W117" s="245"/>
      <c r="X117" s="246"/>
      <c r="Y117" s="13"/>
      <c r="Z117" s="13"/>
      <c r="AA117" s="13"/>
      <c r="AB117" s="13"/>
      <c r="AC117" s="13"/>
      <c r="AD117" s="13"/>
      <c r="AE117" s="13"/>
      <c r="AT117" s="247" t="s">
        <v>222</v>
      </c>
      <c r="AU117" s="247" t="s">
        <v>86</v>
      </c>
      <c r="AV117" s="13" t="s">
        <v>86</v>
      </c>
      <c r="AW117" s="13" t="s">
        <v>5</v>
      </c>
      <c r="AX117" s="13" t="s">
        <v>77</v>
      </c>
      <c r="AY117" s="247" t="s">
        <v>211</v>
      </c>
    </row>
    <row r="118" s="13" customFormat="1">
      <c r="A118" s="13"/>
      <c r="B118" s="237"/>
      <c r="C118" s="238"/>
      <c r="D118" s="232" t="s">
        <v>222</v>
      </c>
      <c r="E118" s="239" t="s">
        <v>22</v>
      </c>
      <c r="F118" s="240" t="s">
        <v>5048</v>
      </c>
      <c r="G118" s="238"/>
      <c r="H118" s="241">
        <v>3.48</v>
      </c>
      <c r="I118" s="242"/>
      <c r="J118" s="242"/>
      <c r="K118" s="238"/>
      <c r="L118" s="238"/>
      <c r="M118" s="243"/>
      <c r="N118" s="244"/>
      <c r="O118" s="245"/>
      <c r="P118" s="245"/>
      <c r="Q118" s="245"/>
      <c r="R118" s="245"/>
      <c r="S118" s="245"/>
      <c r="T118" s="245"/>
      <c r="U118" s="245"/>
      <c r="V118" s="245"/>
      <c r="W118" s="245"/>
      <c r="X118" s="246"/>
      <c r="Y118" s="13"/>
      <c r="Z118" s="13"/>
      <c r="AA118" s="13"/>
      <c r="AB118" s="13"/>
      <c r="AC118" s="13"/>
      <c r="AD118" s="13"/>
      <c r="AE118" s="13"/>
      <c r="AT118" s="247" t="s">
        <v>222</v>
      </c>
      <c r="AU118" s="247" t="s">
        <v>86</v>
      </c>
      <c r="AV118" s="13" t="s">
        <v>86</v>
      </c>
      <c r="AW118" s="13" t="s">
        <v>5</v>
      </c>
      <c r="AX118" s="13" t="s">
        <v>77</v>
      </c>
      <c r="AY118" s="247" t="s">
        <v>211</v>
      </c>
    </row>
    <row r="119" s="13" customFormat="1">
      <c r="A119" s="13"/>
      <c r="B119" s="237"/>
      <c r="C119" s="238"/>
      <c r="D119" s="232" t="s">
        <v>222</v>
      </c>
      <c r="E119" s="239" t="s">
        <v>22</v>
      </c>
      <c r="F119" s="240" t="s">
        <v>5049</v>
      </c>
      <c r="G119" s="238"/>
      <c r="H119" s="241">
        <v>3.0600000000000001</v>
      </c>
      <c r="I119" s="242"/>
      <c r="J119" s="242"/>
      <c r="K119" s="238"/>
      <c r="L119" s="238"/>
      <c r="M119" s="243"/>
      <c r="N119" s="244"/>
      <c r="O119" s="245"/>
      <c r="P119" s="245"/>
      <c r="Q119" s="245"/>
      <c r="R119" s="245"/>
      <c r="S119" s="245"/>
      <c r="T119" s="245"/>
      <c r="U119" s="245"/>
      <c r="V119" s="245"/>
      <c r="W119" s="245"/>
      <c r="X119" s="246"/>
      <c r="Y119" s="13"/>
      <c r="Z119" s="13"/>
      <c r="AA119" s="13"/>
      <c r="AB119" s="13"/>
      <c r="AC119" s="13"/>
      <c r="AD119" s="13"/>
      <c r="AE119" s="13"/>
      <c r="AT119" s="247" t="s">
        <v>222</v>
      </c>
      <c r="AU119" s="247" t="s">
        <v>86</v>
      </c>
      <c r="AV119" s="13" t="s">
        <v>86</v>
      </c>
      <c r="AW119" s="13" t="s">
        <v>5</v>
      </c>
      <c r="AX119" s="13" t="s">
        <v>77</v>
      </c>
      <c r="AY119" s="247" t="s">
        <v>211</v>
      </c>
    </row>
    <row r="120" s="14" customFormat="1">
      <c r="A120" s="14"/>
      <c r="B120" s="248"/>
      <c r="C120" s="249"/>
      <c r="D120" s="232" t="s">
        <v>222</v>
      </c>
      <c r="E120" s="250" t="s">
        <v>22</v>
      </c>
      <c r="F120" s="251" t="s">
        <v>1794</v>
      </c>
      <c r="G120" s="249"/>
      <c r="H120" s="252">
        <v>117.10000000000001</v>
      </c>
      <c r="I120" s="253"/>
      <c r="J120" s="253"/>
      <c r="K120" s="249"/>
      <c r="L120" s="249"/>
      <c r="M120" s="254"/>
      <c r="N120" s="255"/>
      <c r="O120" s="256"/>
      <c r="P120" s="256"/>
      <c r="Q120" s="256"/>
      <c r="R120" s="256"/>
      <c r="S120" s="256"/>
      <c r="T120" s="256"/>
      <c r="U120" s="256"/>
      <c r="V120" s="256"/>
      <c r="W120" s="256"/>
      <c r="X120" s="257"/>
      <c r="Y120" s="14"/>
      <c r="Z120" s="14"/>
      <c r="AA120" s="14"/>
      <c r="AB120" s="14"/>
      <c r="AC120" s="14"/>
      <c r="AD120" s="14"/>
      <c r="AE120" s="14"/>
      <c r="AT120" s="258" t="s">
        <v>222</v>
      </c>
      <c r="AU120" s="258" t="s">
        <v>86</v>
      </c>
      <c r="AV120" s="14" t="s">
        <v>218</v>
      </c>
      <c r="AW120" s="14" t="s">
        <v>5</v>
      </c>
      <c r="AX120" s="14" t="s">
        <v>84</v>
      </c>
      <c r="AY120" s="258" t="s">
        <v>211</v>
      </c>
    </row>
    <row r="121" s="2" customFormat="1" ht="24.15" customHeight="1">
      <c r="A121" s="40"/>
      <c r="B121" s="41"/>
      <c r="C121" s="218" t="s">
        <v>240</v>
      </c>
      <c r="D121" s="218" t="s">
        <v>213</v>
      </c>
      <c r="E121" s="219" t="s">
        <v>3773</v>
      </c>
      <c r="F121" s="220" t="s">
        <v>3774</v>
      </c>
      <c r="G121" s="221" t="s">
        <v>272</v>
      </c>
      <c r="H121" s="222">
        <v>29.579999999999998</v>
      </c>
      <c r="I121" s="223"/>
      <c r="J121" s="223"/>
      <c r="K121" s="224">
        <f>ROUND(P121*H121,2)</f>
        <v>0</v>
      </c>
      <c r="L121" s="220" t="s">
        <v>217</v>
      </c>
      <c r="M121" s="46"/>
      <c r="N121" s="225" t="s">
        <v>22</v>
      </c>
      <c r="O121" s="226" t="s">
        <v>46</v>
      </c>
      <c r="P121" s="227">
        <f>I121+J121</f>
        <v>0</v>
      </c>
      <c r="Q121" s="227">
        <f>ROUND(I121*H121,2)</f>
        <v>0</v>
      </c>
      <c r="R121" s="227">
        <f>ROUND(J121*H121,2)</f>
        <v>0</v>
      </c>
      <c r="S121" s="86"/>
      <c r="T121" s="228">
        <f>S121*H121</f>
        <v>0</v>
      </c>
      <c r="U121" s="228">
        <v>0.105</v>
      </c>
      <c r="V121" s="228">
        <f>U121*H121</f>
        <v>3.1058999999999997</v>
      </c>
      <c r="W121" s="228">
        <v>0</v>
      </c>
      <c r="X121" s="229">
        <f>W121*H121</f>
        <v>0</v>
      </c>
      <c r="Y121" s="40"/>
      <c r="Z121" s="40"/>
      <c r="AA121" s="40"/>
      <c r="AB121" s="40"/>
      <c r="AC121" s="40"/>
      <c r="AD121" s="40"/>
      <c r="AE121" s="40"/>
      <c r="AR121" s="230" t="s">
        <v>218</v>
      </c>
      <c r="AT121" s="230" t="s">
        <v>213</v>
      </c>
      <c r="AU121" s="230" t="s">
        <v>86</v>
      </c>
      <c r="AY121" s="19" t="s">
        <v>211</v>
      </c>
      <c r="BE121" s="231">
        <f>IF(O121="základní",K121,0)</f>
        <v>0</v>
      </c>
      <c r="BF121" s="231">
        <f>IF(O121="snížená",K121,0)</f>
        <v>0</v>
      </c>
      <c r="BG121" s="231">
        <f>IF(O121="zákl. přenesená",K121,0)</f>
        <v>0</v>
      </c>
      <c r="BH121" s="231">
        <f>IF(O121="sníž. přenesená",K121,0)</f>
        <v>0</v>
      </c>
      <c r="BI121" s="231">
        <f>IF(O121="nulová",K121,0)</f>
        <v>0</v>
      </c>
      <c r="BJ121" s="19" t="s">
        <v>84</v>
      </c>
      <c r="BK121" s="231">
        <f>ROUND(P121*H121,2)</f>
        <v>0</v>
      </c>
      <c r="BL121" s="19" t="s">
        <v>218</v>
      </c>
      <c r="BM121" s="230" t="s">
        <v>5050</v>
      </c>
    </row>
    <row r="122" s="2" customFormat="1">
      <c r="A122" s="40"/>
      <c r="B122" s="41"/>
      <c r="C122" s="42"/>
      <c r="D122" s="232" t="s">
        <v>220</v>
      </c>
      <c r="E122" s="42"/>
      <c r="F122" s="233" t="s">
        <v>3776</v>
      </c>
      <c r="G122" s="42"/>
      <c r="H122" s="42"/>
      <c r="I122" s="234"/>
      <c r="J122" s="234"/>
      <c r="K122" s="42"/>
      <c r="L122" s="42"/>
      <c r="M122" s="46"/>
      <c r="N122" s="235"/>
      <c r="O122" s="236"/>
      <c r="P122" s="86"/>
      <c r="Q122" s="86"/>
      <c r="R122" s="86"/>
      <c r="S122" s="86"/>
      <c r="T122" s="86"/>
      <c r="U122" s="86"/>
      <c r="V122" s="86"/>
      <c r="W122" s="86"/>
      <c r="X122" s="87"/>
      <c r="Y122" s="40"/>
      <c r="Z122" s="40"/>
      <c r="AA122" s="40"/>
      <c r="AB122" s="40"/>
      <c r="AC122" s="40"/>
      <c r="AD122" s="40"/>
      <c r="AE122" s="40"/>
      <c r="AT122" s="19" t="s">
        <v>220</v>
      </c>
      <c r="AU122" s="19" t="s">
        <v>86</v>
      </c>
    </row>
    <row r="123" s="13" customFormat="1">
      <c r="A123" s="13"/>
      <c r="B123" s="237"/>
      <c r="C123" s="238"/>
      <c r="D123" s="232" t="s">
        <v>222</v>
      </c>
      <c r="E123" s="239" t="s">
        <v>22</v>
      </c>
      <c r="F123" s="240" t="s">
        <v>5051</v>
      </c>
      <c r="G123" s="238"/>
      <c r="H123" s="241">
        <v>29.579999999999998</v>
      </c>
      <c r="I123" s="242"/>
      <c r="J123" s="242"/>
      <c r="K123" s="238"/>
      <c r="L123" s="238"/>
      <c r="M123" s="243"/>
      <c r="N123" s="244"/>
      <c r="O123" s="245"/>
      <c r="P123" s="245"/>
      <c r="Q123" s="245"/>
      <c r="R123" s="245"/>
      <c r="S123" s="245"/>
      <c r="T123" s="245"/>
      <c r="U123" s="245"/>
      <c r="V123" s="245"/>
      <c r="W123" s="245"/>
      <c r="X123" s="246"/>
      <c r="Y123" s="13"/>
      <c r="Z123" s="13"/>
      <c r="AA123" s="13"/>
      <c r="AB123" s="13"/>
      <c r="AC123" s="13"/>
      <c r="AD123" s="13"/>
      <c r="AE123" s="13"/>
      <c r="AT123" s="247" t="s">
        <v>222</v>
      </c>
      <c r="AU123" s="247" t="s">
        <v>86</v>
      </c>
      <c r="AV123" s="13" t="s">
        <v>86</v>
      </c>
      <c r="AW123" s="13" t="s">
        <v>5</v>
      </c>
      <c r="AX123" s="13" t="s">
        <v>77</v>
      </c>
      <c r="AY123" s="247" t="s">
        <v>211</v>
      </c>
    </row>
    <row r="124" s="14" customFormat="1">
      <c r="A124" s="14"/>
      <c r="B124" s="248"/>
      <c r="C124" s="249"/>
      <c r="D124" s="232" t="s">
        <v>222</v>
      </c>
      <c r="E124" s="250" t="s">
        <v>22</v>
      </c>
      <c r="F124" s="251" t="s">
        <v>331</v>
      </c>
      <c r="G124" s="249"/>
      <c r="H124" s="252">
        <v>29.579999999999998</v>
      </c>
      <c r="I124" s="253"/>
      <c r="J124" s="253"/>
      <c r="K124" s="249"/>
      <c r="L124" s="249"/>
      <c r="M124" s="254"/>
      <c r="N124" s="255"/>
      <c r="O124" s="256"/>
      <c r="P124" s="256"/>
      <c r="Q124" s="256"/>
      <c r="R124" s="256"/>
      <c r="S124" s="256"/>
      <c r="T124" s="256"/>
      <c r="U124" s="256"/>
      <c r="V124" s="256"/>
      <c r="W124" s="256"/>
      <c r="X124" s="257"/>
      <c r="Y124" s="14"/>
      <c r="Z124" s="14"/>
      <c r="AA124" s="14"/>
      <c r="AB124" s="14"/>
      <c r="AC124" s="14"/>
      <c r="AD124" s="14"/>
      <c r="AE124" s="14"/>
      <c r="AT124" s="258" t="s">
        <v>222</v>
      </c>
      <c r="AU124" s="258" t="s">
        <v>86</v>
      </c>
      <c r="AV124" s="14" t="s">
        <v>218</v>
      </c>
      <c r="AW124" s="14" t="s">
        <v>5</v>
      </c>
      <c r="AX124" s="14" t="s">
        <v>84</v>
      </c>
      <c r="AY124" s="258" t="s">
        <v>211</v>
      </c>
    </row>
    <row r="125" s="2" customFormat="1" ht="16.5" customHeight="1">
      <c r="A125" s="40"/>
      <c r="B125" s="41"/>
      <c r="C125" s="218" t="s">
        <v>246</v>
      </c>
      <c r="D125" s="218" t="s">
        <v>213</v>
      </c>
      <c r="E125" s="219" t="s">
        <v>994</v>
      </c>
      <c r="F125" s="220" t="s">
        <v>3778</v>
      </c>
      <c r="G125" s="221" t="s">
        <v>345</v>
      </c>
      <c r="H125" s="222">
        <v>117.09999999999999</v>
      </c>
      <c r="I125" s="223"/>
      <c r="J125" s="223"/>
      <c r="K125" s="224">
        <f>ROUND(P125*H125,2)</f>
        <v>0</v>
      </c>
      <c r="L125" s="220" t="s">
        <v>22</v>
      </c>
      <c r="M125" s="46"/>
      <c r="N125" s="225" t="s">
        <v>22</v>
      </c>
      <c r="O125" s="226" t="s">
        <v>46</v>
      </c>
      <c r="P125" s="227">
        <f>I125+J125</f>
        <v>0</v>
      </c>
      <c r="Q125" s="227">
        <f>ROUND(I125*H125,2)</f>
        <v>0</v>
      </c>
      <c r="R125" s="227">
        <f>ROUND(J125*H125,2)</f>
        <v>0</v>
      </c>
      <c r="S125" s="86"/>
      <c r="T125" s="228">
        <f>S125*H125</f>
        <v>0</v>
      </c>
      <c r="U125" s="228">
        <v>0</v>
      </c>
      <c r="V125" s="228">
        <f>U125*H125</f>
        <v>0</v>
      </c>
      <c r="W125" s="228">
        <v>0</v>
      </c>
      <c r="X125" s="229">
        <f>W125*H125</f>
        <v>0</v>
      </c>
      <c r="Y125" s="40"/>
      <c r="Z125" s="40"/>
      <c r="AA125" s="40"/>
      <c r="AB125" s="40"/>
      <c r="AC125" s="40"/>
      <c r="AD125" s="40"/>
      <c r="AE125" s="40"/>
      <c r="AR125" s="230" t="s">
        <v>218</v>
      </c>
      <c r="AT125" s="230" t="s">
        <v>213</v>
      </c>
      <c r="AU125" s="230" t="s">
        <v>86</v>
      </c>
      <c r="AY125" s="19" t="s">
        <v>211</v>
      </c>
      <c r="BE125" s="231">
        <f>IF(O125="základní",K125,0)</f>
        <v>0</v>
      </c>
      <c r="BF125" s="231">
        <f>IF(O125="snížená",K125,0)</f>
        <v>0</v>
      </c>
      <c r="BG125" s="231">
        <f>IF(O125="zákl. přenesená",K125,0)</f>
        <v>0</v>
      </c>
      <c r="BH125" s="231">
        <f>IF(O125="sníž. přenesená",K125,0)</f>
        <v>0</v>
      </c>
      <c r="BI125" s="231">
        <f>IF(O125="nulová",K125,0)</f>
        <v>0</v>
      </c>
      <c r="BJ125" s="19" t="s">
        <v>84</v>
      </c>
      <c r="BK125" s="231">
        <f>ROUND(P125*H125,2)</f>
        <v>0</v>
      </c>
      <c r="BL125" s="19" t="s">
        <v>218</v>
      </c>
      <c r="BM125" s="230" t="s">
        <v>5052</v>
      </c>
    </row>
    <row r="126" s="2" customFormat="1">
      <c r="A126" s="40"/>
      <c r="B126" s="41"/>
      <c r="C126" s="42"/>
      <c r="D126" s="232" t="s">
        <v>220</v>
      </c>
      <c r="E126" s="42"/>
      <c r="F126" s="233" t="s">
        <v>3778</v>
      </c>
      <c r="G126" s="42"/>
      <c r="H126" s="42"/>
      <c r="I126" s="234"/>
      <c r="J126" s="234"/>
      <c r="K126" s="42"/>
      <c r="L126" s="42"/>
      <c r="M126" s="46"/>
      <c r="N126" s="235"/>
      <c r="O126" s="236"/>
      <c r="P126" s="86"/>
      <c r="Q126" s="86"/>
      <c r="R126" s="86"/>
      <c r="S126" s="86"/>
      <c r="T126" s="86"/>
      <c r="U126" s="86"/>
      <c r="V126" s="86"/>
      <c r="W126" s="86"/>
      <c r="X126" s="87"/>
      <c r="Y126" s="40"/>
      <c r="Z126" s="40"/>
      <c r="AA126" s="40"/>
      <c r="AB126" s="40"/>
      <c r="AC126" s="40"/>
      <c r="AD126" s="40"/>
      <c r="AE126" s="40"/>
      <c r="AT126" s="19" t="s">
        <v>220</v>
      </c>
      <c r="AU126" s="19" t="s">
        <v>86</v>
      </c>
    </row>
    <row r="127" s="13" customFormat="1">
      <c r="A127" s="13"/>
      <c r="B127" s="237"/>
      <c r="C127" s="238"/>
      <c r="D127" s="232" t="s">
        <v>222</v>
      </c>
      <c r="E127" s="239" t="s">
        <v>22</v>
      </c>
      <c r="F127" s="240" t="s">
        <v>5045</v>
      </c>
      <c r="G127" s="238"/>
      <c r="H127" s="241">
        <v>5.2000000000000002</v>
      </c>
      <c r="I127" s="242"/>
      <c r="J127" s="242"/>
      <c r="K127" s="238"/>
      <c r="L127" s="238"/>
      <c r="M127" s="243"/>
      <c r="N127" s="244"/>
      <c r="O127" s="245"/>
      <c r="P127" s="245"/>
      <c r="Q127" s="245"/>
      <c r="R127" s="245"/>
      <c r="S127" s="245"/>
      <c r="T127" s="245"/>
      <c r="U127" s="245"/>
      <c r="V127" s="245"/>
      <c r="W127" s="245"/>
      <c r="X127" s="246"/>
      <c r="Y127" s="13"/>
      <c r="Z127" s="13"/>
      <c r="AA127" s="13"/>
      <c r="AB127" s="13"/>
      <c r="AC127" s="13"/>
      <c r="AD127" s="13"/>
      <c r="AE127" s="13"/>
      <c r="AT127" s="247" t="s">
        <v>222</v>
      </c>
      <c r="AU127" s="247" t="s">
        <v>86</v>
      </c>
      <c r="AV127" s="13" t="s">
        <v>86</v>
      </c>
      <c r="AW127" s="13" t="s">
        <v>5</v>
      </c>
      <c r="AX127" s="13" t="s">
        <v>77</v>
      </c>
      <c r="AY127" s="247" t="s">
        <v>211</v>
      </c>
    </row>
    <row r="128" s="13" customFormat="1">
      <c r="A128" s="13"/>
      <c r="B128" s="237"/>
      <c r="C128" s="238"/>
      <c r="D128" s="232" t="s">
        <v>222</v>
      </c>
      <c r="E128" s="239" t="s">
        <v>22</v>
      </c>
      <c r="F128" s="240" t="s">
        <v>5046</v>
      </c>
      <c r="G128" s="238"/>
      <c r="H128" s="241">
        <v>85.359999999999999</v>
      </c>
      <c r="I128" s="242"/>
      <c r="J128" s="242"/>
      <c r="K128" s="238"/>
      <c r="L128" s="238"/>
      <c r="M128" s="243"/>
      <c r="N128" s="244"/>
      <c r="O128" s="245"/>
      <c r="P128" s="245"/>
      <c r="Q128" s="245"/>
      <c r="R128" s="245"/>
      <c r="S128" s="245"/>
      <c r="T128" s="245"/>
      <c r="U128" s="245"/>
      <c r="V128" s="245"/>
      <c r="W128" s="245"/>
      <c r="X128" s="246"/>
      <c r="Y128" s="13"/>
      <c r="Z128" s="13"/>
      <c r="AA128" s="13"/>
      <c r="AB128" s="13"/>
      <c r="AC128" s="13"/>
      <c r="AD128" s="13"/>
      <c r="AE128" s="13"/>
      <c r="AT128" s="247" t="s">
        <v>222</v>
      </c>
      <c r="AU128" s="247" t="s">
        <v>86</v>
      </c>
      <c r="AV128" s="13" t="s">
        <v>86</v>
      </c>
      <c r="AW128" s="13" t="s">
        <v>5</v>
      </c>
      <c r="AX128" s="13" t="s">
        <v>77</v>
      </c>
      <c r="AY128" s="247" t="s">
        <v>211</v>
      </c>
    </row>
    <row r="129" s="13" customFormat="1">
      <c r="A129" s="13"/>
      <c r="B129" s="237"/>
      <c r="C129" s="238"/>
      <c r="D129" s="232" t="s">
        <v>222</v>
      </c>
      <c r="E129" s="239" t="s">
        <v>22</v>
      </c>
      <c r="F129" s="240" t="s">
        <v>5047</v>
      </c>
      <c r="G129" s="238"/>
      <c r="H129" s="241">
        <v>20</v>
      </c>
      <c r="I129" s="242"/>
      <c r="J129" s="242"/>
      <c r="K129" s="238"/>
      <c r="L129" s="238"/>
      <c r="M129" s="243"/>
      <c r="N129" s="244"/>
      <c r="O129" s="245"/>
      <c r="P129" s="245"/>
      <c r="Q129" s="245"/>
      <c r="R129" s="245"/>
      <c r="S129" s="245"/>
      <c r="T129" s="245"/>
      <c r="U129" s="245"/>
      <c r="V129" s="245"/>
      <c r="W129" s="245"/>
      <c r="X129" s="246"/>
      <c r="Y129" s="13"/>
      <c r="Z129" s="13"/>
      <c r="AA129" s="13"/>
      <c r="AB129" s="13"/>
      <c r="AC129" s="13"/>
      <c r="AD129" s="13"/>
      <c r="AE129" s="13"/>
      <c r="AT129" s="247" t="s">
        <v>222</v>
      </c>
      <c r="AU129" s="247" t="s">
        <v>86</v>
      </c>
      <c r="AV129" s="13" t="s">
        <v>86</v>
      </c>
      <c r="AW129" s="13" t="s">
        <v>5</v>
      </c>
      <c r="AX129" s="13" t="s">
        <v>77</v>
      </c>
      <c r="AY129" s="247" t="s">
        <v>211</v>
      </c>
    </row>
    <row r="130" s="13" customFormat="1">
      <c r="A130" s="13"/>
      <c r="B130" s="237"/>
      <c r="C130" s="238"/>
      <c r="D130" s="232" t="s">
        <v>222</v>
      </c>
      <c r="E130" s="239" t="s">
        <v>22</v>
      </c>
      <c r="F130" s="240" t="s">
        <v>5048</v>
      </c>
      <c r="G130" s="238"/>
      <c r="H130" s="241">
        <v>3.48</v>
      </c>
      <c r="I130" s="242"/>
      <c r="J130" s="242"/>
      <c r="K130" s="238"/>
      <c r="L130" s="238"/>
      <c r="M130" s="243"/>
      <c r="N130" s="244"/>
      <c r="O130" s="245"/>
      <c r="P130" s="245"/>
      <c r="Q130" s="245"/>
      <c r="R130" s="245"/>
      <c r="S130" s="245"/>
      <c r="T130" s="245"/>
      <c r="U130" s="245"/>
      <c r="V130" s="245"/>
      <c r="W130" s="245"/>
      <c r="X130" s="246"/>
      <c r="Y130" s="13"/>
      <c r="Z130" s="13"/>
      <c r="AA130" s="13"/>
      <c r="AB130" s="13"/>
      <c r="AC130" s="13"/>
      <c r="AD130" s="13"/>
      <c r="AE130" s="13"/>
      <c r="AT130" s="247" t="s">
        <v>222</v>
      </c>
      <c r="AU130" s="247" t="s">
        <v>86</v>
      </c>
      <c r="AV130" s="13" t="s">
        <v>86</v>
      </c>
      <c r="AW130" s="13" t="s">
        <v>5</v>
      </c>
      <c r="AX130" s="13" t="s">
        <v>77</v>
      </c>
      <c r="AY130" s="247" t="s">
        <v>211</v>
      </c>
    </row>
    <row r="131" s="13" customFormat="1">
      <c r="A131" s="13"/>
      <c r="B131" s="237"/>
      <c r="C131" s="238"/>
      <c r="D131" s="232" t="s">
        <v>222</v>
      </c>
      <c r="E131" s="239" t="s">
        <v>22</v>
      </c>
      <c r="F131" s="240" t="s">
        <v>5049</v>
      </c>
      <c r="G131" s="238"/>
      <c r="H131" s="241">
        <v>3.0600000000000001</v>
      </c>
      <c r="I131" s="242"/>
      <c r="J131" s="242"/>
      <c r="K131" s="238"/>
      <c r="L131" s="238"/>
      <c r="M131" s="243"/>
      <c r="N131" s="244"/>
      <c r="O131" s="245"/>
      <c r="P131" s="245"/>
      <c r="Q131" s="245"/>
      <c r="R131" s="245"/>
      <c r="S131" s="245"/>
      <c r="T131" s="245"/>
      <c r="U131" s="245"/>
      <c r="V131" s="245"/>
      <c r="W131" s="245"/>
      <c r="X131" s="246"/>
      <c r="Y131" s="13"/>
      <c r="Z131" s="13"/>
      <c r="AA131" s="13"/>
      <c r="AB131" s="13"/>
      <c r="AC131" s="13"/>
      <c r="AD131" s="13"/>
      <c r="AE131" s="13"/>
      <c r="AT131" s="247" t="s">
        <v>222</v>
      </c>
      <c r="AU131" s="247" t="s">
        <v>86</v>
      </c>
      <c r="AV131" s="13" t="s">
        <v>86</v>
      </c>
      <c r="AW131" s="13" t="s">
        <v>5</v>
      </c>
      <c r="AX131" s="13" t="s">
        <v>77</v>
      </c>
      <c r="AY131" s="247" t="s">
        <v>211</v>
      </c>
    </row>
    <row r="132" s="14" customFormat="1">
      <c r="A132" s="14"/>
      <c r="B132" s="248"/>
      <c r="C132" s="249"/>
      <c r="D132" s="232" t="s">
        <v>222</v>
      </c>
      <c r="E132" s="250" t="s">
        <v>22</v>
      </c>
      <c r="F132" s="251" t="s">
        <v>1794</v>
      </c>
      <c r="G132" s="249"/>
      <c r="H132" s="252">
        <v>117.10000000000001</v>
      </c>
      <c r="I132" s="253"/>
      <c r="J132" s="253"/>
      <c r="K132" s="249"/>
      <c r="L132" s="249"/>
      <c r="M132" s="254"/>
      <c r="N132" s="255"/>
      <c r="O132" s="256"/>
      <c r="P132" s="256"/>
      <c r="Q132" s="256"/>
      <c r="R132" s="256"/>
      <c r="S132" s="256"/>
      <c r="T132" s="256"/>
      <c r="U132" s="256"/>
      <c r="V132" s="256"/>
      <c r="W132" s="256"/>
      <c r="X132" s="257"/>
      <c r="Y132" s="14"/>
      <c r="Z132" s="14"/>
      <c r="AA132" s="14"/>
      <c r="AB132" s="14"/>
      <c r="AC132" s="14"/>
      <c r="AD132" s="14"/>
      <c r="AE132" s="14"/>
      <c r="AT132" s="258" t="s">
        <v>222</v>
      </c>
      <c r="AU132" s="258" t="s">
        <v>86</v>
      </c>
      <c r="AV132" s="14" t="s">
        <v>218</v>
      </c>
      <c r="AW132" s="14" t="s">
        <v>5</v>
      </c>
      <c r="AX132" s="14" t="s">
        <v>84</v>
      </c>
      <c r="AY132" s="258" t="s">
        <v>211</v>
      </c>
    </row>
    <row r="133" s="12" customFormat="1" ht="22.8" customHeight="1">
      <c r="A133" s="12"/>
      <c r="B133" s="201"/>
      <c r="C133" s="202"/>
      <c r="D133" s="203" t="s">
        <v>76</v>
      </c>
      <c r="E133" s="216" t="s">
        <v>263</v>
      </c>
      <c r="F133" s="216" t="s">
        <v>379</v>
      </c>
      <c r="G133" s="202"/>
      <c r="H133" s="202"/>
      <c r="I133" s="205"/>
      <c r="J133" s="205"/>
      <c r="K133" s="217">
        <f>BK133</f>
        <v>0</v>
      </c>
      <c r="L133" s="202"/>
      <c r="M133" s="207"/>
      <c r="N133" s="208"/>
      <c r="O133" s="209"/>
      <c r="P133" s="209"/>
      <c r="Q133" s="210">
        <f>SUM(Q134:Q160)</f>
        <v>0</v>
      </c>
      <c r="R133" s="210">
        <f>SUM(R134:R160)</f>
        <v>0</v>
      </c>
      <c r="S133" s="209"/>
      <c r="T133" s="211">
        <f>SUM(T134:T160)</f>
        <v>0</v>
      </c>
      <c r="U133" s="209"/>
      <c r="V133" s="211">
        <f>SUM(V134:V160)</f>
        <v>0.022330000000000003</v>
      </c>
      <c r="W133" s="209"/>
      <c r="X133" s="212">
        <f>SUM(X134:X160)</f>
        <v>4.4949570000000003</v>
      </c>
      <c r="Y133" s="12"/>
      <c r="Z133" s="12"/>
      <c r="AA133" s="12"/>
      <c r="AB133" s="12"/>
      <c r="AC133" s="12"/>
      <c r="AD133" s="12"/>
      <c r="AE133" s="12"/>
      <c r="AR133" s="213" t="s">
        <v>84</v>
      </c>
      <c r="AT133" s="214" t="s">
        <v>76</v>
      </c>
      <c r="AU133" s="214" t="s">
        <v>84</v>
      </c>
      <c r="AY133" s="213" t="s">
        <v>211</v>
      </c>
      <c r="BK133" s="215">
        <f>SUM(BK134:BK160)</f>
        <v>0</v>
      </c>
    </row>
    <row r="134" s="2" customFormat="1" ht="24.15" customHeight="1">
      <c r="A134" s="40"/>
      <c r="B134" s="41"/>
      <c r="C134" s="218" t="s">
        <v>253</v>
      </c>
      <c r="D134" s="218" t="s">
        <v>213</v>
      </c>
      <c r="E134" s="219" t="s">
        <v>3780</v>
      </c>
      <c r="F134" s="220" t="s">
        <v>3781</v>
      </c>
      <c r="G134" s="221" t="s">
        <v>272</v>
      </c>
      <c r="H134" s="222">
        <v>87</v>
      </c>
      <c r="I134" s="223"/>
      <c r="J134" s="223"/>
      <c r="K134" s="224">
        <f>ROUND(P134*H134,2)</f>
        <v>0</v>
      </c>
      <c r="L134" s="220" t="s">
        <v>217</v>
      </c>
      <c r="M134" s="46"/>
      <c r="N134" s="225" t="s">
        <v>22</v>
      </c>
      <c r="O134" s="226" t="s">
        <v>46</v>
      </c>
      <c r="P134" s="227">
        <f>I134+J134</f>
        <v>0</v>
      </c>
      <c r="Q134" s="227">
        <f>ROUND(I134*H134,2)</f>
        <v>0</v>
      </c>
      <c r="R134" s="227">
        <f>ROUND(J134*H134,2)</f>
        <v>0</v>
      </c>
      <c r="S134" s="86"/>
      <c r="T134" s="228">
        <f>S134*H134</f>
        <v>0</v>
      </c>
      <c r="U134" s="228">
        <v>0.00021000000000000001</v>
      </c>
      <c r="V134" s="228">
        <f>U134*H134</f>
        <v>0.018270000000000002</v>
      </c>
      <c r="W134" s="228">
        <v>0</v>
      </c>
      <c r="X134" s="229">
        <f>W134*H134</f>
        <v>0</v>
      </c>
      <c r="Y134" s="40"/>
      <c r="Z134" s="40"/>
      <c r="AA134" s="40"/>
      <c r="AB134" s="40"/>
      <c r="AC134" s="40"/>
      <c r="AD134" s="40"/>
      <c r="AE134" s="40"/>
      <c r="AR134" s="230" t="s">
        <v>218</v>
      </c>
      <c r="AT134" s="230" t="s">
        <v>213</v>
      </c>
      <c r="AU134" s="230" t="s">
        <v>86</v>
      </c>
      <c r="AY134" s="19" t="s">
        <v>211</v>
      </c>
      <c r="BE134" s="231">
        <f>IF(O134="základní",K134,0)</f>
        <v>0</v>
      </c>
      <c r="BF134" s="231">
        <f>IF(O134="snížená",K134,0)</f>
        <v>0</v>
      </c>
      <c r="BG134" s="231">
        <f>IF(O134="zákl. přenesená",K134,0)</f>
        <v>0</v>
      </c>
      <c r="BH134" s="231">
        <f>IF(O134="sníž. přenesená",K134,0)</f>
        <v>0</v>
      </c>
      <c r="BI134" s="231">
        <f>IF(O134="nulová",K134,0)</f>
        <v>0</v>
      </c>
      <c r="BJ134" s="19" t="s">
        <v>84</v>
      </c>
      <c r="BK134" s="231">
        <f>ROUND(P134*H134,2)</f>
        <v>0</v>
      </c>
      <c r="BL134" s="19" t="s">
        <v>218</v>
      </c>
      <c r="BM134" s="230" t="s">
        <v>5053</v>
      </c>
    </row>
    <row r="135" s="2" customFormat="1">
      <c r="A135" s="40"/>
      <c r="B135" s="41"/>
      <c r="C135" s="42"/>
      <c r="D135" s="232" t="s">
        <v>220</v>
      </c>
      <c r="E135" s="42"/>
      <c r="F135" s="233" t="s">
        <v>3783</v>
      </c>
      <c r="G135" s="42"/>
      <c r="H135" s="42"/>
      <c r="I135" s="234"/>
      <c r="J135" s="234"/>
      <c r="K135" s="42"/>
      <c r="L135" s="42"/>
      <c r="M135" s="46"/>
      <c r="N135" s="235"/>
      <c r="O135" s="236"/>
      <c r="P135" s="86"/>
      <c r="Q135" s="86"/>
      <c r="R135" s="86"/>
      <c r="S135" s="86"/>
      <c r="T135" s="86"/>
      <c r="U135" s="86"/>
      <c r="V135" s="86"/>
      <c r="W135" s="86"/>
      <c r="X135" s="87"/>
      <c r="Y135" s="40"/>
      <c r="Z135" s="40"/>
      <c r="AA135" s="40"/>
      <c r="AB135" s="40"/>
      <c r="AC135" s="40"/>
      <c r="AD135" s="40"/>
      <c r="AE135" s="40"/>
      <c r="AT135" s="19" t="s">
        <v>220</v>
      </c>
      <c r="AU135" s="19" t="s">
        <v>86</v>
      </c>
    </row>
    <row r="136" s="13" customFormat="1">
      <c r="A136" s="13"/>
      <c r="B136" s="237"/>
      <c r="C136" s="238"/>
      <c r="D136" s="232" t="s">
        <v>222</v>
      </c>
      <c r="E136" s="239" t="s">
        <v>22</v>
      </c>
      <c r="F136" s="240" t="s">
        <v>5054</v>
      </c>
      <c r="G136" s="238"/>
      <c r="H136" s="241">
        <v>87</v>
      </c>
      <c r="I136" s="242"/>
      <c r="J136" s="242"/>
      <c r="K136" s="238"/>
      <c r="L136" s="238"/>
      <c r="M136" s="243"/>
      <c r="N136" s="244"/>
      <c r="O136" s="245"/>
      <c r="P136" s="245"/>
      <c r="Q136" s="245"/>
      <c r="R136" s="245"/>
      <c r="S136" s="245"/>
      <c r="T136" s="245"/>
      <c r="U136" s="245"/>
      <c r="V136" s="245"/>
      <c r="W136" s="245"/>
      <c r="X136" s="246"/>
      <c r="Y136" s="13"/>
      <c r="Z136" s="13"/>
      <c r="AA136" s="13"/>
      <c r="AB136" s="13"/>
      <c r="AC136" s="13"/>
      <c r="AD136" s="13"/>
      <c r="AE136" s="13"/>
      <c r="AT136" s="247" t="s">
        <v>222</v>
      </c>
      <c r="AU136" s="247" t="s">
        <v>86</v>
      </c>
      <c r="AV136" s="13" t="s">
        <v>86</v>
      </c>
      <c r="AW136" s="13" t="s">
        <v>5</v>
      </c>
      <c r="AX136" s="13" t="s">
        <v>77</v>
      </c>
      <c r="AY136" s="247" t="s">
        <v>211</v>
      </c>
    </row>
    <row r="137" s="14" customFormat="1">
      <c r="A137" s="14"/>
      <c r="B137" s="248"/>
      <c r="C137" s="249"/>
      <c r="D137" s="232" t="s">
        <v>222</v>
      </c>
      <c r="E137" s="250" t="s">
        <v>22</v>
      </c>
      <c r="F137" s="251" t="s">
        <v>331</v>
      </c>
      <c r="G137" s="249"/>
      <c r="H137" s="252">
        <v>87</v>
      </c>
      <c r="I137" s="253"/>
      <c r="J137" s="253"/>
      <c r="K137" s="249"/>
      <c r="L137" s="249"/>
      <c r="M137" s="254"/>
      <c r="N137" s="255"/>
      <c r="O137" s="256"/>
      <c r="P137" s="256"/>
      <c r="Q137" s="256"/>
      <c r="R137" s="256"/>
      <c r="S137" s="256"/>
      <c r="T137" s="256"/>
      <c r="U137" s="256"/>
      <c r="V137" s="256"/>
      <c r="W137" s="256"/>
      <c r="X137" s="257"/>
      <c r="Y137" s="14"/>
      <c r="Z137" s="14"/>
      <c r="AA137" s="14"/>
      <c r="AB137" s="14"/>
      <c r="AC137" s="14"/>
      <c r="AD137" s="14"/>
      <c r="AE137" s="14"/>
      <c r="AT137" s="258" t="s">
        <v>222</v>
      </c>
      <c r="AU137" s="258" t="s">
        <v>86</v>
      </c>
      <c r="AV137" s="14" t="s">
        <v>218</v>
      </c>
      <c r="AW137" s="14" t="s">
        <v>5</v>
      </c>
      <c r="AX137" s="14" t="s">
        <v>84</v>
      </c>
      <c r="AY137" s="258" t="s">
        <v>211</v>
      </c>
    </row>
    <row r="138" s="2" customFormat="1" ht="24.15" customHeight="1">
      <c r="A138" s="40"/>
      <c r="B138" s="41"/>
      <c r="C138" s="218" t="s">
        <v>258</v>
      </c>
      <c r="D138" s="218" t="s">
        <v>213</v>
      </c>
      <c r="E138" s="219" t="s">
        <v>4378</v>
      </c>
      <c r="F138" s="220" t="s">
        <v>4379</v>
      </c>
      <c r="G138" s="221" t="s">
        <v>272</v>
      </c>
      <c r="H138" s="222">
        <v>116</v>
      </c>
      <c r="I138" s="223"/>
      <c r="J138" s="223"/>
      <c r="K138" s="224">
        <f>ROUND(P138*H138,2)</f>
        <v>0</v>
      </c>
      <c r="L138" s="220" t="s">
        <v>217</v>
      </c>
      <c r="M138" s="46"/>
      <c r="N138" s="225" t="s">
        <v>22</v>
      </c>
      <c r="O138" s="226" t="s">
        <v>46</v>
      </c>
      <c r="P138" s="227">
        <f>I138+J138</f>
        <v>0</v>
      </c>
      <c r="Q138" s="227">
        <f>ROUND(I138*H138,2)</f>
        <v>0</v>
      </c>
      <c r="R138" s="227">
        <f>ROUND(J138*H138,2)</f>
        <v>0</v>
      </c>
      <c r="S138" s="86"/>
      <c r="T138" s="228">
        <f>S138*H138</f>
        <v>0</v>
      </c>
      <c r="U138" s="228">
        <v>3.4999999999999997E-05</v>
      </c>
      <c r="V138" s="228">
        <f>U138*H138</f>
        <v>0.0040599999999999994</v>
      </c>
      <c r="W138" s="228">
        <v>0</v>
      </c>
      <c r="X138" s="229">
        <f>W138*H138</f>
        <v>0</v>
      </c>
      <c r="Y138" s="40"/>
      <c r="Z138" s="40"/>
      <c r="AA138" s="40"/>
      <c r="AB138" s="40"/>
      <c r="AC138" s="40"/>
      <c r="AD138" s="40"/>
      <c r="AE138" s="40"/>
      <c r="AR138" s="230" t="s">
        <v>218</v>
      </c>
      <c r="AT138" s="230" t="s">
        <v>213</v>
      </c>
      <c r="AU138" s="230" t="s">
        <v>86</v>
      </c>
      <c r="AY138" s="19" t="s">
        <v>211</v>
      </c>
      <c r="BE138" s="231">
        <f>IF(O138="základní",K138,0)</f>
        <v>0</v>
      </c>
      <c r="BF138" s="231">
        <f>IF(O138="snížená",K138,0)</f>
        <v>0</v>
      </c>
      <c r="BG138" s="231">
        <f>IF(O138="zákl. přenesená",K138,0)</f>
        <v>0</v>
      </c>
      <c r="BH138" s="231">
        <f>IF(O138="sníž. přenesená",K138,0)</f>
        <v>0</v>
      </c>
      <c r="BI138" s="231">
        <f>IF(O138="nulová",K138,0)</f>
        <v>0</v>
      </c>
      <c r="BJ138" s="19" t="s">
        <v>84</v>
      </c>
      <c r="BK138" s="231">
        <f>ROUND(P138*H138,2)</f>
        <v>0</v>
      </c>
      <c r="BL138" s="19" t="s">
        <v>218</v>
      </c>
      <c r="BM138" s="230" t="s">
        <v>5055</v>
      </c>
    </row>
    <row r="139" s="2" customFormat="1">
      <c r="A139" s="40"/>
      <c r="B139" s="41"/>
      <c r="C139" s="42"/>
      <c r="D139" s="232" t="s">
        <v>220</v>
      </c>
      <c r="E139" s="42"/>
      <c r="F139" s="233" t="s">
        <v>4381</v>
      </c>
      <c r="G139" s="42"/>
      <c r="H139" s="42"/>
      <c r="I139" s="234"/>
      <c r="J139" s="234"/>
      <c r="K139" s="42"/>
      <c r="L139" s="42"/>
      <c r="M139" s="46"/>
      <c r="N139" s="235"/>
      <c r="O139" s="236"/>
      <c r="P139" s="86"/>
      <c r="Q139" s="86"/>
      <c r="R139" s="86"/>
      <c r="S139" s="86"/>
      <c r="T139" s="86"/>
      <c r="U139" s="86"/>
      <c r="V139" s="86"/>
      <c r="W139" s="86"/>
      <c r="X139" s="87"/>
      <c r="Y139" s="40"/>
      <c r="Z139" s="40"/>
      <c r="AA139" s="40"/>
      <c r="AB139" s="40"/>
      <c r="AC139" s="40"/>
      <c r="AD139" s="40"/>
      <c r="AE139" s="40"/>
      <c r="AT139" s="19" t="s">
        <v>220</v>
      </c>
      <c r="AU139" s="19" t="s">
        <v>86</v>
      </c>
    </row>
    <row r="140" s="13" customFormat="1">
      <c r="A140" s="13"/>
      <c r="B140" s="237"/>
      <c r="C140" s="238"/>
      <c r="D140" s="232" t="s">
        <v>222</v>
      </c>
      <c r="E140" s="239" t="s">
        <v>22</v>
      </c>
      <c r="F140" s="240" t="s">
        <v>5043</v>
      </c>
      <c r="G140" s="238"/>
      <c r="H140" s="241">
        <v>116</v>
      </c>
      <c r="I140" s="242"/>
      <c r="J140" s="242"/>
      <c r="K140" s="238"/>
      <c r="L140" s="238"/>
      <c r="M140" s="243"/>
      <c r="N140" s="244"/>
      <c r="O140" s="245"/>
      <c r="P140" s="245"/>
      <c r="Q140" s="245"/>
      <c r="R140" s="245"/>
      <c r="S140" s="245"/>
      <c r="T140" s="245"/>
      <c r="U140" s="245"/>
      <c r="V140" s="245"/>
      <c r="W140" s="245"/>
      <c r="X140" s="246"/>
      <c r="Y140" s="13"/>
      <c r="Z140" s="13"/>
      <c r="AA140" s="13"/>
      <c r="AB140" s="13"/>
      <c r="AC140" s="13"/>
      <c r="AD140" s="13"/>
      <c r="AE140" s="13"/>
      <c r="AT140" s="247" t="s">
        <v>222</v>
      </c>
      <c r="AU140" s="247" t="s">
        <v>86</v>
      </c>
      <c r="AV140" s="13" t="s">
        <v>86</v>
      </c>
      <c r="AW140" s="13" t="s">
        <v>5</v>
      </c>
      <c r="AX140" s="13" t="s">
        <v>77</v>
      </c>
      <c r="AY140" s="247" t="s">
        <v>211</v>
      </c>
    </row>
    <row r="141" s="14" customFormat="1">
      <c r="A141" s="14"/>
      <c r="B141" s="248"/>
      <c r="C141" s="249"/>
      <c r="D141" s="232" t="s">
        <v>222</v>
      </c>
      <c r="E141" s="250" t="s">
        <v>22</v>
      </c>
      <c r="F141" s="251" t="s">
        <v>331</v>
      </c>
      <c r="G141" s="249"/>
      <c r="H141" s="252">
        <v>116</v>
      </c>
      <c r="I141" s="253"/>
      <c r="J141" s="253"/>
      <c r="K141" s="249"/>
      <c r="L141" s="249"/>
      <c r="M141" s="254"/>
      <c r="N141" s="255"/>
      <c r="O141" s="256"/>
      <c r="P141" s="256"/>
      <c r="Q141" s="256"/>
      <c r="R141" s="256"/>
      <c r="S141" s="256"/>
      <c r="T141" s="256"/>
      <c r="U141" s="256"/>
      <c r="V141" s="256"/>
      <c r="W141" s="256"/>
      <c r="X141" s="257"/>
      <c r="Y141" s="14"/>
      <c r="Z141" s="14"/>
      <c r="AA141" s="14"/>
      <c r="AB141" s="14"/>
      <c r="AC141" s="14"/>
      <c r="AD141" s="14"/>
      <c r="AE141" s="14"/>
      <c r="AT141" s="258" t="s">
        <v>222</v>
      </c>
      <c r="AU141" s="258" t="s">
        <v>86</v>
      </c>
      <c r="AV141" s="14" t="s">
        <v>218</v>
      </c>
      <c r="AW141" s="14" t="s">
        <v>5</v>
      </c>
      <c r="AX141" s="14" t="s">
        <v>84</v>
      </c>
      <c r="AY141" s="258" t="s">
        <v>211</v>
      </c>
    </row>
    <row r="142" s="2" customFormat="1" ht="24.15" customHeight="1">
      <c r="A142" s="40"/>
      <c r="B142" s="41"/>
      <c r="C142" s="218" t="s">
        <v>263</v>
      </c>
      <c r="D142" s="218" t="s">
        <v>213</v>
      </c>
      <c r="E142" s="219" t="s">
        <v>5056</v>
      </c>
      <c r="F142" s="220" t="s">
        <v>5057</v>
      </c>
      <c r="G142" s="221" t="s">
        <v>272</v>
      </c>
      <c r="H142" s="222">
        <v>22.943000000000001</v>
      </c>
      <c r="I142" s="223"/>
      <c r="J142" s="223"/>
      <c r="K142" s="224">
        <f>ROUND(P142*H142,2)</f>
        <v>0</v>
      </c>
      <c r="L142" s="220" t="s">
        <v>217</v>
      </c>
      <c r="M142" s="46"/>
      <c r="N142" s="225" t="s">
        <v>22</v>
      </c>
      <c r="O142" s="226" t="s">
        <v>46</v>
      </c>
      <c r="P142" s="227">
        <f>I142+J142</f>
        <v>0</v>
      </c>
      <c r="Q142" s="227">
        <f>ROUND(I142*H142,2)</f>
        <v>0</v>
      </c>
      <c r="R142" s="227">
        <f>ROUND(J142*H142,2)</f>
        <v>0</v>
      </c>
      <c r="S142" s="86"/>
      <c r="T142" s="228">
        <f>S142*H142</f>
        <v>0</v>
      </c>
      <c r="U142" s="228">
        <v>0</v>
      </c>
      <c r="V142" s="228">
        <f>U142*H142</f>
        <v>0</v>
      </c>
      <c r="W142" s="228">
        <v>0.055</v>
      </c>
      <c r="X142" s="229">
        <f>W142*H142</f>
        <v>1.261865</v>
      </c>
      <c r="Y142" s="40"/>
      <c r="Z142" s="40"/>
      <c r="AA142" s="40"/>
      <c r="AB142" s="40"/>
      <c r="AC142" s="40"/>
      <c r="AD142" s="40"/>
      <c r="AE142" s="40"/>
      <c r="AR142" s="230" t="s">
        <v>218</v>
      </c>
      <c r="AT142" s="230" t="s">
        <v>213</v>
      </c>
      <c r="AU142" s="230" t="s">
        <v>86</v>
      </c>
      <c r="AY142" s="19" t="s">
        <v>211</v>
      </c>
      <c r="BE142" s="231">
        <f>IF(O142="základní",K142,0)</f>
        <v>0</v>
      </c>
      <c r="BF142" s="231">
        <f>IF(O142="snížená",K142,0)</f>
        <v>0</v>
      </c>
      <c r="BG142" s="231">
        <f>IF(O142="zákl. přenesená",K142,0)</f>
        <v>0</v>
      </c>
      <c r="BH142" s="231">
        <f>IF(O142="sníž. přenesená",K142,0)</f>
        <v>0</v>
      </c>
      <c r="BI142" s="231">
        <f>IF(O142="nulová",K142,0)</f>
        <v>0</v>
      </c>
      <c r="BJ142" s="19" t="s">
        <v>84</v>
      </c>
      <c r="BK142" s="231">
        <f>ROUND(P142*H142,2)</f>
        <v>0</v>
      </c>
      <c r="BL142" s="19" t="s">
        <v>218</v>
      </c>
      <c r="BM142" s="230" t="s">
        <v>5058</v>
      </c>
    </row>
    <row r="143" s="2" customFormat="1">
      <c r="A143" s="40"/>
      <c r="B143" s="41"/>
      <c r="C143" s="42"/>
      <c r="D143" s="232" t="s">
        <v>220</v>
      </c>
      <c r="E143" s="42"/>
      <c r="F143" s="233" t="s">
        <v>5059</v>
      </c>
      <c r="G143" s="42"/>
      <c r="H143" s="42"/>
      <c r="I143" s="234"/>
      <c r="J143" s="234"/>
      <c r="K143" s="42"/>
      <c r="L143" s="42"/>
      <c r="M143" s="46"/>
      <c r="N143" s="235"/>
      <c r="O143" s="236"/>
      <c r="P143" s="86"/>
      <c r="Q143" s="86"/>
      <c r="R143" s="86"/>
      <c r="S143" s="86"/>
      <c r="T143" s="86"/>
      <c r="U143" s="86"/>
      <c r="V143" s="86"/>
      <c r="W143" s="86"/>
      <c r="X143" s="87"/>
      <c r="Y143" s="40"/>
      <c r="Z143" s="40"/>
      <c r="AA143" s="40"/>
      <c r="AB143" s="40"/>
      <c r="AC143" s="40"/>
      <c r="AD143" s="40"/>
      <c r="AE143" s="40"/>
      <c r="AT143" s="19" t="s">
        <v>220</v>
      </c>
      <c r="AU143" s="19" t="s">
        <v>86</v>
      </c>
    </row>
    <row r="144" s="13" customFormat="1">
      <c r="A144" s="13"/>
      <c r="B144" s="237"/>
      <c r="C144" s="238"/>
      <c r="D144" s="232" t="s">
        <v>222</v>
      </c>
      <c r="E144" s="239" t="s">
        <v>22</v>
      </c>
      <c r="F144" s="240" t="s">
        <v>5060</v>
      </c>
      <c r="G144" s="238"/>
      <c r="H144" s="241">
        <v>22.943000000000001</v>
      </c>
      <c r="I144" s="242"/>
      <c r="J144" s="242"/>
      <c r="K144" s="238"/>
      <c r="L144" s="238"/>
      <c r="M144" s="243"/>
      <c r="N144" s="244"/>
      <c r="O144" s="245"/>
      <c r="P144" s="245"/>
      <c r="Q144" s="245"/>
      <c r="R144" s="245"/>
      <c r="S144" s="245"/>
      <c r="T144" s="245"/>
      <c r="U144" s="245"/>
      <c r="V144" s="245"/>
      <c r="W144" s="245"/>
      <c r="X144" s="246"/>
      <c r="Y144" s="13"/>
      <c r="Z144" s="13"/>
      <c r="AA144" s="13"/>
      <c r="AB144" s="13"/>
      <c r="AC144" s="13"/>
      <c r="AD144" s="13"/>
      <c r="AE144" s="13"/>
      <c r="AT144" s="247" t="s">
        <v>222</v>
      </c>
      <c r="AU144" s="247" t="s">
        <v>86</v>
      </c>
      <c r="AV144" s="13" t="s">
        <v>86</v>
      </c>
      <c r="AW144" s="13" t="s">
        <v>5</v>
      </c>
      <c r="AX144" s="13" t="s">
        <v>84</v>
      </c>
      <c r="AY144" s="247" t="s">
        <v>211</v>
      </c>
    </row>
    <row r="145" s="2" customFormat="1" ht="24.15" customHeight="1">
      <c r="A145" s="40"/>
      <c r="B145" s="41"/>
      <c r="C145" s="218" t="s">
        <v>269</v>
      </c>
      <c r="D145" s="218" t="s">
        <v>213</v>
      </c>
      <c r="E145" s="219" t="s">
        <v>1065</v>
      </c>
      <c r="F145" s="220" t="s">
        <v>1066</v>
      </c>
      <c r="G145" s="221" t="s">
        <v>272</v>
      </c>
      <c r="H145" s="222">
        <v>52.512</v>
      </c>
      <c r="I145" s="223"/>
      <c r="J145" s="223"/>
      <c r="K145" s="224">
        <f>ROUND(P145*H145,2)</f>
        <v>0</v>
      </c>
      <c r="L145" s="220" t="s">
        <v>217</v>
      </c>
      <c r="M145" s="46"/>
      <c r="N145" s="225" t="s">
        <v>22</v>
      </c>
      <c r="O145" s="226" t="s">
        <v>46</v>
      </c>
      <c r="P145" s="227">
        <f>I145+J145</f>
        <v>0</v>
      </c>
      <c r="Q145" s="227">
        <f>ROUND(I145*H145,2)</f>
        <v>0</v>
      </c>
      <c r="R145" s="227">
        <f>ROUND(J145*H145,2)</f>
        <v>0</v>
      </c>
      <c r="S145" s="86"/>
      <c r="T145" s="228">
        <f>S145*H145</f>
        <v>0</v>
      </c>
      <c r="U145" s="228">
        <v>0</v>
      </c>
      <c r="V145" s="228">
        <f>U145*H145</f>
        <v>0</v>
      </c>
      <c r="W145" s="228">
        <v>0.055</v>
      </c>
      <c r="X145" s="229">
        <f>W145*H145</f>
        <v>2.8881600000000001</v>
      </c>
      <c r="Y145" s="40"/>
      <c r="Z145" s="40"/>
      <c r="AA145" s="40"/>
      <c r="AB145" s="40"/>
      <c r="AC145" s="40"/>
      <c r="AD145" s="40"/>
      <c r="AE145" s="40"/>
      <c r="AR145" s="230" t="s">
        <v>218</v>
      </c>
      <c r="AT145" s="230" t="s">
        <v>213</v>
      </c>
      <c r="AU145" s="230" t="s">
        <v>86</v>
      </c>
      <c r="AY145" s="19" t="s">
        <v>211</v>
      </c>
      <c r="BE145" s="231">
        <f>IF(O145="základní",K145,0)</f>
        <v>0</v>
      </c>
      <c r="BF145" s="231">
        <f>IF(O145="snížená",K145,0)</f>
        <v>0</v>
      </c>
      <c r="BG145" s="231">
        <f>IF(O145="zákl. přenesená",K145,0)</f>
        <v>0</v>
      </c>
      <c r="BH145" s="231">
        <f>IF(O145="sníž. přenesená",K145,0)</f>
        <v>0</v>
      </c>
      <c r="BI145" s="231">
        <f>IF(O145="nulová",K145,0)</f>
        <v>0</v>
      </c>
      <c r="BJ145" s="19" t="s">
        <v>84</v>
      </c>
      <c r="BK145" s="231">
        <f>ROUND(P145*H145,2)</f>
        <v>0</v>
      </c>
      <c r="BL145" s="19" t="s">
        <v>218</v>
      </c>
      <c r="BM145" s="230" t="s">
        <v>5061</v>
      </c>
    </row>
    <row r="146" s="2" customFormat="1">
      <c r="A146" s="40"/>
      <c r="B146" s="41"/>
      <c r="C146" s="42"/>
      <c r="D146" s="232" t="s">
        <v>220</v>
      </c>
      <c r="E146" s="42"/>
      <c r="F146" s="233" t="s">
        <v>1068</v>
      </c>
      <c r="G146" s="42"/>
      <c r="H146" s="42"/>
      <c r="I146" s="234"/>
      <c r="J146" s="234"/>
      <c r="K146" s="42"/>
      <c r="L146" s="42"/>
      <c r="M146" s="46"/>
      <c r="N146" s="235"/>
      <c r="O146" s="236"/>
      <c r="P146" s="86"/>
      <c r="Q146" s="86"/>
      <c r="R146" s="86"/>
      <c r="S146" s="86"/>
      <c r="T146" s="86"/>
      <c r="U146" s="86"/>
      <c r="V146" s="86"/>
      <c r="W146" s="86"/>
      <c r="X146" s="87"/>
      <c r="Y146" s="40"/>
      <c r="Z146" s="40"/>
      <c r="AA146" s="40"/>
      <c r="AB146" s="40"/>
      <c r="AC146" s="40"/>
      <c r="AD146" s="40"/>
      <c r="AE146" s="40"/>
      <c r="AT146" s="19" t="s">
        <v>220</v>
      </c>
      <c r="AU146" s="19" t="s">
        <v>86</v>
      </c>
    </row>
    <row r="147" s="13" customFormat="1">
      <c r="A147" s="13"/>
      <c r="B147" s="237"/>
      <c r="C147" s="238"/>
      <c r="D147" s="232" t="s">
        <v>222</v>
      </c>
      <c r="E147" s="239" t="s">
        <v>22</v>
      </c>
      <c r="F147" s="240" t="s">
        <v>5035</v>
      </c>
      <c r="G147" s="238"/>
      <c r="H147" s="241">
        <v>2.3999999999999999</v>
      </c>
      <c r="I147" s="242"/>
      <c r="J147" s="242"/>
      <c r="K147" s="238"/>
      <c r="L147" s="238"/>
      <c r="M147" s="243"/>
      <c r="N147" s="244"/>
      <c r="O147" s="245"/>
      <c r="P147" s="245"/>
      <c r="Q147" s="245"/>
      <c r="R147" s="245"/>
      <c r="S147" s="245"/>
      <c r="T147" s="245"/>
      <c r="U147" s="245"/>
      <c r="V147" s="245"/>
      <c r="W147" s="245"/>
      <c r="X147" s="246"/>
      <c r="Y147" s="13"/>
      <c r="Z147" s="13"/>
      <c r="AA147" s="13"/>
      <c r="AB147" s="13"/>
      <c r="AC147" s="13"/>
      <c r="AD147" s="13"/>
      <c r="AE147" s="13"/>
      <c r="AT147" s="247" t="s">
        <v>222</v>
      </c>
      <c r="AU147" s="247" t="s">
        <v>86</v>
      </c>
      <c r="AV147" s="13" t="s">
        <v>86</v>
      </c>
      <c r="AW147" s="13" t="s">
        <v>5</v>
      </c>
      <c r="AX147" s="13" t="s">
        <v>77</v>
      </c>
      <c r="AY147" s="247" t="s">
        <v>211</v>
      </c>
    </row>
    <row r="148" s="13" customFormat="1">
      <c r="A148" s="13"/>
      <c r="B148" s="237"/>
      <c r="C148" s="238"/>
      <c r="D148" s="232" t="s">
        <v>222</v>
      </c>
      <c r="E148" s="239" t="s">
        <v>22</v>
      </c>
      <c r="F148" s="240" t="s">
        <v>5036</v>
      </c>
      <c r="G148" s="238"/>
      <c r="H148" s="241">
        <v>37.884</v>
      </c>
      <c r="I148" s="242"/>
      <c r="J148" s="242"/>
      <c r="K148" s="238"/>
      <c r="L148" s="238"/>
      <c r="M148" s="243"/>
      <c r="N148" s="244"/>
      <c r="O148" s="245"/>
      <c r="P148" s="245"/>
      <c r="Q148" s="245"/>
      <c r="R148" s="245"/>
      <c r="S148" s="245"/>
      <c r="T148" s="245"/>
      <c r="U148" s="245"/>
      <c r="V148" s="245"/>
      <c r="W148" s="245"/>
      <c r="X148" s="246"/>
      <c r="Y148" s="13"/>
      <c r="Z148" s="13"/>
      <c r="AA148" s="13"/>
      <c r="AB148" s="13"/>
      <c r="AC148" s="13"/>
      <c r="AD148" s="13"/>
      <c r="AE148" s="13"/>
      <c r="AT148" s="247" t="s">
        <v>222</v>
      </c>
      <c r="AU148" s="247" t="s">
        <v>86</v>
      </c>
      <c r="AV148" s="13" t="s">
        <v>86</v>
      </c>
      <c r="AW148" s="13" t="s">
        <v>5</v>
      </c>
      <c r="AX148" s="13" t="s">
        <v>77</v>
      </c>
      <c r="AY148" s="247" t="s">
        <v>211</v>
      </c>
    </row>
    <row r="149" s="13" customFormat="1">
      <c r="A149" s="13"/>
      <c r="B149" s="237"/>
      <c r="C149" s="238"/>
      <c r="D149" s="232" t="s">
        <v>222</v>
      </c>
      <c r="E149" s="239" t="s">
        <v>22</v>
      </c>
      <c r="F149" s="240" t="s">
        <v>5037</v>
      </c>
      <c r="G149" s="238"/>
      <c r="H149" s="241">
        <v>9.5519999999999996</v>
      </c>
      <c r="I149" s="242"/>
      <c r="J149" s="242"/>
      <c r="K149" s="238"/>
      <c r="L149" s="238"/>
      <c r="M149" s="243"/>
      <c r="N149" s="244"/>
      <c r="O149" s="245"/>
      <c r="P149" s="245"/>
      <c r="Q149" s="245"/>
      <c r="R149" s="245"/>
      <c r="S149" s="245"/>
      <c r="T149" s="245"/>
      <c r="U149" s="245"/>
      <c r="V149" s="245"/>
      <c r="W149" s="245"/>
      <c r="X149" s="246"/>
      <c r="Y149" s="13"/>
      <c r="Z149" s="13"/>
      <c r="AA149" s="13"/>
      <c r="AB149" s="13"/>
      <c r="AC149" s="13"/>
      <c r="AD149" s="13"/>
      <c r="AE149" s="13"/>
      <c r="AT149" s="247" t="s">
        <v>222</v>
      </c>
      <c r="AU149" s="247" t="s">
        <v>86</v>
      </c>
      <c r="AV149" s="13" t="s">
        <v>86</v>
      </c>
      <c r="AW149" s="13" t="s">
        <v>5</v>
      </c>
      <c r="AX149" s="13" t="s">
        <v>77</v>
      </c>
      <c r="AY149" s="247" t="s">
        <v>211</v>
      </c>
    </row>
    <row r="150" s="13" customFormat="1">
      <c r="A150" s="13"/>
      <c r="B150" s="237"/>
      <c r="C150" s="238"/>
      <c r="D150" s="232" t="s">
        <v>222</v>
      </c>
      <c r="E150" s="239" t="s">
        <v>22</v>
      </c>
      <c r="F150" s="240" t="s">
        <v>5038</v>
      </c>
      <c r="G150" s="238"/>
      <c r="H150" s="241">
        <v>1.458</v>
      </c>
      <c r="I150" s="242"/>
      <c r="J150" s="242"/>
      <c r="K150" s="238"/>
      <c r="L150" s="238"/>
      <c r="M150" s="243"/>
      <c r="N150" s="244"/>
      <c r="O150" s="245"/>
      <c r="P150" s="245"/>
      <c r="Q150" s="245"/>
      <c r="R150" s="245"/>
      <c r="S150" s="245"/>
      <c r="T150" s="245"/>
      <c r="U150" s="245"/>
      <c r="V150" s="245"/>
      <c r="W150" s="245"/>
      <c r="X150" s="246"/>
      <c r="Y150" s="13"/>
      <c r="Z150" s="13"/>
      <c r="AA150" s="13"/>
      <c r="AB150" s="13"/>
      <c r="AC150" s="13"/>
      <c r="AD150" s="13"/>
      <c r="AE150" s="13"/>
      <c r="AT150" s="247" t="s">
        <v>222</v>
      </c>
      <c r="AU150" s="247" t="s">
        <v>86</v>
      </c>
      <c r="AV150" s="13" t="s">
        <v>86</v>
      </c>
      <c r="AW150" s="13" t="s">
        <v>5</v>
      </c>
      <c r="AX150" s="13" t="s">
        <v>77</v>
      </c>
      <c r="AY150" s="247" t="s">
        <v>211</v>
      </c>
    </row>
    <row r="151" s="13" customFormat="1">
      <c r="A151" s="13"/>
      <c r="B151" s="237"/>
      <c r="C151" s="238"/>
      <c r="D151" s="232" t="s">
        <v>222</v>
      </c>
      <c r="E151" s="239" t="s">
        <v>22</v>
      </c>
      <c r="F151" s="240" t="s">
        <v>5039</v>
      </c>
      <c r="G151" s="238"/>
      <c r="H151" s="241">
        <v>1.218</v>
      </c>
      <c r="I151" s="242"/>
      <c r="J151" s="242"/>
      <c r="K151" s="238"/>
      <c r="L151" s="238"/>
      <c r="M151" s="243"/>
      <c r="N151" s="244"/>
      <c r="O151" s="245"/>
      <c r="P151" s="245"/>
      <c r="Q151" s="245"/>
      <c r="R151" s="245"/>
      <c r="S151" s="245"/>
      <c r="T151" s="245"/>
      <c r="U151" s="245"/>
      <c r="V151" s="245"/>
      <c r="W151" s="245"/>
      <c r="X151" s="246"/>
      <c r="Y151" s="13"/>
      <c r="Z151" s="13"/>
      <c r="AA151" s="13"/>
      <c r="AB151" s="13"/>
      <c r="AC151" s="13"/>
      <c r="AD151" s="13"/>
      <c r="AE151" s="13"/>
      <c r="AT151" s="247" t="s">
        <v>222</v>
      </c>
      <c r="AU151" s="247" t="s">
        <v>86</v>
      </c>
      <c r="AV151" s="13" t="s">
        <v>86</v>
      </c>
      <c r="AW151" s="13" t="s">
        <v>5</v>
      </c>
      <c r="AX151" s="13" t="s">
        <v>77</v>
      </c>
      <c r="AY151" s="247" t="s">
        <v>211</v>
      </c>
    </row>
    <row r="152" s="14" customFormat="1">
      <c r="A152" s="14"/>
      <c r="B152" s="248"/>
      <c r="C152" s="249"/>
      <c r="D152" s="232" t="s">
        <v>222</v>
      </c>
      <c r="E152" s="250" t="s">
        <v>22</v>
      </c>
      <c r="F152" s="251" t="s">
        <v>1794</v>
      </c>
      <c r="G152" s="249"/>
      <c r="H152" s="252">
        <v>52.512</v>
      </c>
      <c r="I152" s="253"/>
      <c r="J152" s="253"/>
      <c r="K152" s="249"/>
      <c r="L152" s="249"/>
      <c r="M152" s="254"/>
      <c r="N152" s="255"/>
      <c r="O152" s="256"/>
      <c r="P152" s="256"/>
      <c r="Q152" s="256"/>
      <c r="R152" s="256"/>
      <c r="S152" s="256"/>
      <c r="T152" s="256"/>
      <c r="U152" s="256"/>
      <c r="V152" s="256"/>
      <c r="W152" s="256"/>
      <c r="X152" s="257"/>
      <c r="Y152" s="14"/>
      <c r="Z152" s="14"/>
      <c r="AA152" s="14"/>
      <c r="AB152" s="14"/>
      <c r="AC152" s="14"/>
      <c r="AD152" s="14"/>
      <c r="AE152" s="14"/>
      <c r="AT152" s="258" t="s">
        <v>222</v>
      </c>
      <c r="AU152" s="258" t="s">
        <v>86</v>
      </c>
      <c r="AV152" s="14" t="s">
        <v>218</v>
      </c>
      <c r="AW152" s="14" t="s">
        <v>5</v>
      </c>
      <c r="AX152" s="14" t="s">
        <v>84</v>
      </c>
      <c r="AY152" s="258" t="s">
        <v>211</v>
      </c>
    </row>
    <row r="153" s="2" customFormat="1" ht="24.15" customHeight="1">
      <c r="A153" s="40"/>
      <c r="B153" s="41"/>
      <c r="C153" s="218" t="s">
        <v>276</v>
      </c>
      <c r="D153" s="218" t="s">
        <v>213</v>
      </c>
      <c r="E153" s="219" t="s">
        <v>4399</v>
      </c>
      <c r="F153" s="220" t="s">
        <v>4400</v>
      </c>
      <c r="G153" s="221" t="s">
        <v>272</v>
      </c>
      <c r="H153" s="222">
        <v>1.0760000000000001</v>
      </c>
      <c r="I153" s="223"/>
      <c r="J153" s="223"/>
      <c r="K153" s="224">
        <f>ROUND(P153*H153,2)</f>
        <v>0</v>
      </c>
      <c r="L153" s="220" t="s">
        <v>217</v>
      </c>
      <c r="M153" s="46"/>
      <c r="N153" s="225" t="s">
        <v>22</v>
      </c>
      <c r="O153" s="226" t="s">
        <v>46</v>
      </c>
      <c r="P153" s="227">
        <f>I153+J153</f>
        <v>0</v>
      </c>
      <c r="Q153" s="227">
        <f>ROUND(I153*H153,2)</f>
        <v>0</v>
      </c>
      <c r="R153" s="227">
        <f>ROUND(J153*H153,2)</f>
        <v>0</v>
      </c>
      <c r="S153" s="86"/>
      <c r="T153" s="228">
        <f>S153*H153</f>
        <v>0</v>
      </c>
      <c r="U153" s="228">
        <v>0</v>
      </c>
      <c r="V153" s="228">
        <f>U153*H153</f>
        <v>0</v>
      </c>
      <c r="W153" s="228">
        <v>0.048000000000000001</v>
      </c>
      <c r="X153" s="229">
        <f>W153*H153</f>
        <v>0.051648000000000006</v>
      </c>
      <c r="Y153" s="40"/>
      <c r="Z153" s="40"/>
      <c r="AA153" s="40"/>
      <c r="AB153" s="40"/>
      <c r="AC153" s="40"/>
      <c r="AD153" s="40"/>
      <c r="AE153" s="40"/>
      <c r="AR153" s="230" t="s">
        <v>218</v>
      </c>
      <c r="AT153" s="230" t="s">
        <v>213</v>
      </c>
      <c r="AU153" s="230" t="s">
        <v>86</v>
      </c>
      <c r="AY153" s="19" t="s">
        <v>211</v>
      </c>
      <c r="BE153" s="231">
        <f>IF(O153="základní",K153,0)</f>
        <v>0</v>
      </c>
      <c r="BF153" s="231">
        <f>IF(O153="snížená",K153,0)</f>
        <v>0</v>
      </c>
      <c r="BG153" s="231">
        <f>IF(O153="zákl. přenesená",K153,0)</f>
        <v>0</v>
      </c>
      <c r="BH153" s="231">
        <f>IF(O153="sníž. přenesená",K153,0)</f>
        <v>0</v>
      </c>
      <c r="BI153" s="231">
        <f>IF(O153="nulová",K153,0)</f>
        <v>0</v>
      </c>
      <c r="BJ153" s="19" t="s">
        <v>84</v>
      </c>
      <c r="BK153" s="231">
        <f>ROUND(P153*H153,2)</f>
        <v>0</v>
      </c>
      <c r="BL153" s="19" t="s">
        <v>218</v>
      </c>
      <c r="BM153" s="230" t="s">
        <v>5062</v>
      </c>
    </row>
    <row r="154" s="2" customFormat="1">
      <c r="A154" s="40"/>
      <c r="B154" s="41"/>
      <c r="C154" s="42"/>
      <c r="D154" s="232" t="s">
        <v>220</v>
      </c>
      <c r="E154" s="42"/>
      <c r="F154" s="233" t="s">
        <v>4402</v>
      </c>
      <c r="G154" s="42"/>
      <c r="H154" s="42"/>
      <c r="I154" s="234"/>
      <c r="J154" s="234"/>
      <c r="K154" s="42"/>
      <c r="L154" s="42"/>
      <c r="M154" s="46"/>
      <c r="N154" s="235"/>
      <c r="O154" s="236"/>
      <c r="P154" s="86"/>
      <c r="Q154" s="86"/>
      <c r="R154" s="86"/>
      <c r="S154" s="86"/>
      <c r="T154" s="86"/>
      <c r="U154" s="86"/>
      <c r="V154" s="86"/>
      <c r="W154" s="86"/>
      <c r="X154" s="87"/>
      <c r="Y154" s="40"/>
      <c r="Z154" s="40"/>
      <c r="AA154" s="40"/>
      <c r="AB154" s="40"/>
      <c r="AC154" s="40"/>
      <c r="AD154" s="40"/>
      <c r="AE154" s="40"/>
      <c r="AT154" s="19" t="s">
        <v>220</v>
      </c>
      <c r="AU154" s="19" t="s">
        <v>86</v>
      </c>
    </row>
    <row r="155" s="13" customFormat="1">
      <c r="A155" s="13"/>
      <c r="B155" s="237"/>
      <c r="C155" s="238"/>
      <c r="D155" s="232" t="s">
        <v>222</v>
      </c>
      <c r="E155" s="239" t="s">
        <v>22</v>
      </c>
      <c r="F155" s="240" t="s">
        <v>5063</v>
      </c>
      <c r="G155" s="238"/>
      <c r="H155" s="241">
        <v>1.0760000000000001</v>
      </c>
      <c r="I155" s="242"/>
      <c r="J155" s="242"/>
      <c r="K155" s="238"/>
      <c r="L155" s="238"/>
      <c r="M155" s="243"/>
      <c r="N155" s="244"/>
      <c r="O155" s="245"/>
      <c r="P155" s="245"/>
      <c r="Q155" s="245"/>
      <c r="R155" s="245"/>
      <c r="S155" s="245"/>
      <c r="T155" s="245"/>
      <c r="U155" s="245"/>
      <c r="V155" s="245"/>
      <c r="W155" s="245"/>
      <c r="X155" s="246"/>
      <c r="Y155" s="13"/>
      <c r="Z155" s="13"/>
      <c r="AA155" s="13"/>
      <c r="AB155" s="13"/>
      <c r="AC155" s="13"/>
      <c r="AD155" s="13"/>
      <c r="AE155" s="13"/>
      <c r="AT155" s="247" t="s">
        <v>222</v>
      </c>
      <c r="AU155" s="247" t="s">
        <v>86</v>
      </c>
      <c r="AV155" s="13" t="s">
        <v>86</v>
      </c>
      <c r="AW155" s="13" t="s">
        <v>5</v>
      </c>
      <c r="AX155" s="13" t="s">
        <v>77</v>
      </c>
      <c r="AY155" s="247" t="s">
        <v>211</v>
      </c>
    </row>
    <row r="156" s="14" customFormat="1">
      <c r="A156" s="14"/>
      <c r="B156" s="248"/>
      <c r="C156" s="249"/>
      <c r="D156" s="232" t="s">
        <v>222</v>
      </c>
      <c r="E156" s="250" t="s">
        <v>22</v>
      </c>
      <c r="F156" s="251" t="s">
        <v>331</v>
      </c>
      <c r="G156" s="249"/>
      <c r="H156" s="252">
        <v>1.0760000000000001</v>
      </c>
      <c r="I156" s="253"/>
      <c r="J156" s="253"/>
      <c r="K156" s="249"/>
      <c r="L156" s="249"/>
      <c r="M156" s="254"/>
      <c r="N156" s="255"/>
      <c r="O156" s="256"/>
      <c r="P156" s="256"/>
      <c r="Q156" s="256"/>
      <c r="R156" s="256"/>
      <c r="S156" s="256"/>
      <c r="T156" s="256"/>
      <c r="U156" s="256"/>
      <c r="V156" s="256"/>
      <c r="W156" s="256"/>
      <c r="X156" s="257"/>
      <c r="Y156" s="14"/>
      <c r="Z156" s="14"/>
      <c r="AA156" s="14"/>
      <c r="AB156" s="14"/>
      <c r="AC156" s="14"/>
      <c r="AD156" s="14"/>
      <c r="AE156" s="14"/>
      <c r="AT156" s="258" t="s">
        <v>222</v>
      </c>
      <c r="AU156" s="258" t="s">
        <v>86</v>
      </c>
      <c r="AV156" s="14" t="s">
        <v>218</v>
      </c>
      <c r="AW156" s="14" t="s">
        <v>5</v>
      </c>
      <c r="AX156" s="14" t="s">
        <v>84</v>
      </c>
      <c r="AY156" s="258" t="s">
        <v>211</v>
      </c>
    </row>
    <row r="157" s="2" customFormat="1" ht="24.15" customHeight="1">
      <c r="A157" s="40"/>
      <c r="B157" s="41"/>
      <c r="C157" s="218" t="s">
        <v>280</v>
      </c>
      <c r="D157" s="218" t="s">
        <v>213</v>
      </c>
      <c r="E157" s="219" t="s">
        <v>4404</v>
      </c>
      <c r="F157" s="220" t="s">
        <v>4405</v>
      </c>
      <c r="G157" s="221" t="s">
        <v>272</v>
      </c>
      <c r="H157" s="222">
        <v>7.718</v>
      </c>
      <c r="I157" s="223"/>
      <c r="J157" s="223"/>
      <c r="K157" s="224">
        <f>ROUND(P157*H157,2)</f>
        <v>0</v>
      </c>
      <c r="L157" s="220" t="s">
        <v>217</v>
      </c>
      <c r="M157" s="46"/>
      <c r="N157" s="225" t="s">
        <v>22</v>
      </c>
      <c r="O157" s="226" t="s">
        <v>46</v>
      </c>
      <c r="P157" s="227">
        <f>I157+J157</f>
        <v>0</v>
      </c>
      <c r="Q157" s="227">
        <f>ROUND(I157*H157,2)</f>
        <v>0</v>
      </c>
      <c r="R157" s="227">
        <f>ROUND(J157*H157,2)</f>
        <v>0</v>
      </c>
      <c r="S157" s="86"/>
      <c r="T157" s="228">
        <f>S157*H157</f>
        <v>0</v>
      </c>
      <c r="U157" s="228">
        <v>0</v>
      </c>
      <c r="V157" s="228">
        <f>U157*H157</f>
        <v>0</v>
      </c>
      <c r="W157" s="228">
        <v>0.037999999999999999</v>
      </c>
      <c r="X157" s="229">
        <f>W157*H157</f>
        <v>0.29328399999999999</v>
      </c>
      <c r="Y157" s="40"/>
      <c r="Z157" s="40"/>
      <c r="AA157" s="40"/>
      <c r="AB157" s="40"/>
      <c r="AC157" s="40"/>
      <c r="AD157" s="40"/>
      <c r="AE157" s="40"/>
      <c r="AR157" s="230" t="s">
        <v>218</v>
      </c>
      <c r="AT157" s="230" t="s">
        <v>213</v>
      </c>
      <c r="AU157" s="230" t="s">
        <v>86</v>
      </c>
      <c r="AY157" s="19" t="s">
        <v>211</v>
      </c>
      <c r="BE157" s="231">
        <f>IF(O157="základní",K157,0)</f>
        <v>0</v>
      </c>
      <c r="BF157" s="231">
        <f>IF(O157="snížená",K157,0)</f>
        <v>0</v>
      </c>
      <c r="BG157" s="231">
        <f>IF(O157="zákl. přenesená",K157,0)</f>
        <v>0</v>
      </c>
      <c r="BH157" s="231">
        <f>IF(O157="sníž. přenesená",K157,0)</f>
        <v>0</v>
      </c>
      <c r="BI157" s="231">
        <f>IF(O157="nulová",K157,0)</f>
        <v>0</v>
      </c>
      <c r="BJ157" s="19" t="s">
        <v>84</v>
      </c>
      <c r="BK157" s="231">
        <f>ROUND(P157*H157,2)</f>
        <v>0</v>
      </c>
      <c r="BL157" s="19" t="s">
        <v>218</v>
      </c>
      <c r="BM157" s="230" t="s">
        <v>5064</v>
      </c>
    </row>
    <row r="158" s="2" customFormat="1">
      <c r="A158" s="40"/>
      <c r="B158" s="41"/>
      <c r="C158" s="42"/>
      <c r="D158" s="232" t="s">
        <v>220</v>
      </c>
      <c r="E158" s="42"/>
      <c r="F158" s="233" t="s">
        <v>4407</v>
      </c>
      <c r="G158" s="42"/>
      <c r="H158" s="42"/>
      <c r="I158" s="234"/>
      <c r="J158" s="234"/>
      <c r="K158" s="42"/>
      <c r="L158" s="42"/>
      <c r="M158" s="46"/>
      <c r="N158" s="235"/>
      <c r="O158" s="236"/>
      <c r="P158" s="86"/>
      <c r="Q158" s="86"/>
      <c r="R158" s="86"/>
      <c r="S158" s="86"/>
      <c r="T158" s="86"/>
      <c r="U158" s="86"/>
      <c r="V158" s="86"/>
      <c r="W158" s="86"/>
      <c r="X158" s="87"/>
      <c r="Y158" s="40"/>
      <c r="Z158" s="40"/>
      <c r="AA158" s="40"/>
      <c r="AB158" s="40"/>
      <c r="AC158" s="40"/>
      <c r="AD158" s="40"/>
      <c r="AE158" s="40"/>
      <c r="AT158" s="19" t="s">
        <v>220</v>
      </c>
      <c r="AU158" s="19" t="s">
        <v>86</v>
      </c>
    </row>
    <row r="159" s="13" customFormat="1">
      <c r="A159" s="13"/>
      <c r="B159" s="237"/>
      <c r="C159" s="238"/>
      <c r="D159" s="232" t="s">
        <v>222</v>
      </c>
      <c r="E159" s="239" t="s">
        <v>22</v>
      </c>
      <c r="F159" s="240" t="s">
        <v>5065</v>
      </c>
      <c r="G159" s="238"/>
      <c r="H159" s="241">
        <v>7.718</v>
      </c>
      <c r="I159" s="242"/>
      <c r="J159" s="242"/>
      <c r="K159" s="238"/>
      <c r="L159" s="238"/>
      <c r="M159" s="243"/>
      <c r="N159" s="244"/>
      <c r="O159" s="245"/>
      <c r="P159" s="245"/>
      <c r="Q159" s="245"/>
      <c r="R159" s="245"/>
      <c r="S159" s="245"/>
      <c r="T159" s="245"/>
      <c r="U159" s="245"/>
      <c r="V159" s="245"/>
      <c r="W159" s="245"/>
      <c r="X159" s="246"/>
      <c r="Y159" s="13"/>
      <c r="Z159" s="13"/>
      <c r="AA159" s="13"/>
      <c r="AB159" s="13"/>
      <c r="AC159" s="13"/>
      <c r="AD159" s="13"/>
      <c r="AE159" s="13"/>
      <c r="AT159" s="247" t="s">
        <v>222</v>
      </c>
      <c r="AU159" s="247" t="s">
        <v>86</v>
      </c>
      <c r="AV159" s="13" t="s">
        <v>86</v>
      </c>
      <c r="AW159" s="13" t="s">
        <v>5</v>
      </c>
      <c r="AX159" s="13" t="s">
        <v>77</v>
      </c>
      <c r="AY159" s="247" t="s">
        <v>211</v>
      </c>
    </row>
    <row r="160" s="14" customFormat="1">
      <c r="A160" s="14"/>
      <c r="B160" s="248"/>
      <c r="C160" s="249"/>
      <c r="D160" s="232" t="s">
        <v>222</v>
      </c>
      <c r="E160" s="250" t="s">
        <v>22</v>
      </c>
      <c r="F160" s="251" t="s">
        <v>331</v>
      </c>
      <c r="G160" s="249"/>
      <c r="H160" s="252">
        <v>7.718</v>
      </c>
      <c r="I160" s="253"/>
      <c r="J160" s="253"/>
      <c r="K160" s="249"/>
      <c r="L160" s="249"/>
      <c r="M160" s="254"/>
      <c r="N160" s="255"/>
      <c r="O160" s="256"/>
      <c r="P160" s="256"/>
      <c r="Q160" s="256"/>
      <c r="R160" s="256"/>
      <c r="S160" s="256"/>
      <c r="T160" s="256"/>
      <c r="U160" s="256"/>
      <c r="V160" s="256"/>
      <c r="W160" s="256"/>
      <c r="X160" s="257"/>
      <c r="Y160" s="14"/>
      <c r="Z160" s="14"/>
      <c r="AA160" s="14"/>
      <c r="AB160" s="14"/>
      <c r="AC160" s="14"/>
      <c r="AD160" s="14"/>
      <c r="AE160" s="14"/>
      <c r="AT160" s="258" t="s">
        <v>222</v>
      </c>
      <c r="AU160" s="258" t="s">
        <v>86</v>
      </c>
      <c r="AV160" s="14" t="s">
        <v>218</v>
      </c>
      <c r="AW160" s="14" t="s">
        <v>5</v>
      </c>
      <c r="AX160" s="14" t="s">
        <v>84</v>
      </c>
      <c r="AY160" s="258" t="s">
        <v>211</v>
      </c>
    </row>
    <row r="161" s="12" customFormat="1" ht="22.8" customHeight="1">
      <c r="A161" s="12"/>
      <c r="B161" s="201"/>
      <c r="C161" s="202"/>
      <c r="D161" s="203" t="s">
        <v>76</v>
      </c>
      <c r="E161" s="216" t="s">
        <v>400</v>
      </c>
      <c r="F161" s="216" t="s">
        <v>401</v>
      </c>
      <c r="G161" s="202"/>
      <c r="H161" s="202"/>
      <c r="I161" s="205"/>
      <c r="J161" s="205"/>
      <c r="K161" s="217">
        <f>BK161</f>
        <v>0</v>
      </c>
      <c r="L161" s="202"/>
      <c r="M161" s="207"/>
      <c r="N161" s="208"/>
      <c r="O161" s="209"/>
      <c r="P161" s="209"/>
      <c r="Q161" s="210">
        <f>SUM(Q162:Q175)</f>
        <v>0</v>
      </c>
      <c r="R161" s="210">
        <f>SUM(R162:R175)</f>
        <v>0</v>
      </c>
      <c r="S161" s="209"/>
      <c r="T161" s="211">
        <f>SUM(T162:T175)</f>
        <v>0</v>
      </c>
      <c r="U161" s="209"/>
      <c r="V161" s="211">
        <f>SUM(V162:V175)</f>
        <v>0</v>
      </c>
      <c r="W161" s="209"/>
      <c r="X161" s="212">
        <f>SUM(X162:X175)</f>
        <v>0</v>
      </c>
      <c r="Y161" s="12"/>
      <c r="Z161" s="12"/>
      <c r="AA161" s="12"/>
      <c r="AB161" s="12"/>
      <c r="AC161" s="12"/>
      <c r="AD161" s="12"/>
      <c r="AE161" s="12"/>
      <c r="AR161" s="213" t="s">
        <v>84</v>
      </c>
      <c r="AT161" s="214" t="s">
        <v>76</v>
      </c>
      <c r="AU161" s="214" t="s">
        <v>84</v>
      </c>
      <c r="AY161" s="213" t="s">
        <v>211</v>
      </c>
      <c r="BK161" s="215">
        <f>SUM(BK162:BK175)</f>
        <v>0</v>
      </c>
    </row>
    <row r="162" s="2" customFormat="1" ht="24.15" customHeight="1">
      <c r="A162" s="40"/>
      <c r="B162" s="41"/>
      <c r="C162" s="218" t="s">
        <v>286</v>
      </c>
      <c r="D162" s="218" t="s">
        <v>213</v>
      </c>
      <c r="E162" s="219" t="s">
        <v>3337</v>
      </c>
      <c r="F162" s="220" t="s">
        <v>3338</v>
      </c>
      <c r="G162" s="221" t="s">
        <v>249</v>
      </c>
      <c r="H162" s="222">
        <v>4.548</v>
      </c>
      <c r="I162" s="223"/>
      <c r="J162" s="223"/>
      <c r="K162" s="224">
        <f>ROUND(P162*H162,2)</f>
        <v>0</v>
      </c>
      <c r="L162" s="220" t="s">
        <v>217</v>
      </c>
      <c r="M162" s="46"/>
      <c r="N162" s="225" t="s">
        <v>22</v>
      </c>
      <c r="O162" s="226" t="s">
        <v>46</v>
      </c>
      <c r="P162" s="227">
        <f>I162+J162</f>
        <v>0</v>
      </c>
      <c r="Q162" s="227">
        <f>ROUND(I162*H162,2)</f>
        <v>0</v>
      </c>
      <c r="R162" s="227">
        <f>ROUND(J162*H162,2)</f>
        <v>0</v>
      </c>
      <c r="S162" s="86"/>
      <c r="T162" s="228">
        <f>S162*H162</f>
        <v>0</v>
      </c>
      <c r="U162" s="228">
        <v>0</v>
      </c>
      <c r="V162" s="228">
        <f>U162*H162</f>
        <v>0</v>
      </c>
      <c r="W162" s="228">
        <v>0</v>
      </c>
      <c r="X162" s="229">
        <f>W162*H162</f>
        <v>0</v>
      </c>
      <c r="Y162" s="40"/>
      <c r="Z162" s="40"/>
      <c r="AA162" s="40"/>
      <c r="AB162" s="40"/>
      <c r="AC162" s="40"/>
      <c r="AD162" s="40"/>
      <c r="AE162" s="40"/>
      <c r="AR162" s="230" t="s">
        <v>218</v>
      </c>
      <c r="AT162" s="230" t="s">
        <v>213</v>
      </c>
      <c r="AU162" s="230" t="s">
        <v>86</v>
      </c>
      <c r="AY162" s="19" t="s">
        <v>211</v>
      </c>
      <c r="BE162" s="231">
        <f>IF(O162="základní",K162,0)</f>
        <v>0</v>
      </c>
      <c r="BF162" s="231">
        <f>IF(O162="snížená",K162,0)</f>
        <v>0</v>
      </c>
      <c r="BG162" s="231">
        <f>IF(O162="zákl. přenesená",K162,0)</f>
        <v>0</v>
      </c>
      <c r="BH162" s="231">
        <f>IF(O162="sníž. přenesená",K162,0)</f>
        <v>0</v>
      </c>
      <c r="BI162" s="231">
        <f>IF(O162="nulová",K162,0)</f>
        <v>0</v>
      </c>
      <c r="BJ162" s="19" t="s">
        <v>84</v>
      </c>
      <c r="BK162" s="231">
        <f>ROUND(P162*H162,2)</f>
        <v>0</v>
      </c>
      <c r="BL162" s="19" t="s">
        <v>218</v>
      </c>
      <c r="BM162" s="230" t="s">
        <v>5066</v>
      </c>
    </row>
    <row r="163" s="2" customFormat="1">
      <c r="A163" s="40"/>
      <c r="B163" s="41"/>
      <c r="C163" s="42"/>
      <c r="D163" s="232" t="s">
        <v>220</v>
      </c>
      <c r="E163" s="42"/>
      <c r="F163" s="233" t="s">
        <v>3340</v>
      </c>
      <c r="G163" s="42"/>
      <c r="H163" s="42"/>
      <c r="I163" s="234"/>
      <c r="J163" s="234"/>
      <c r="K163" s="42"/>
      <c r="L163" s="42"/>
      <c r="M163" s="46"/>
      <c r="N163" s="235"/>
      <c r="O163" s="236"/>
      <c r="P163" s="86"/>
      <c r="Q163" s="86"/>
      <c r="R163" s="86"/>
      <c r="S163" s="86"/>
      <c r="T163" s="86"/>
      <c r="U163" s="86"/>
      <c r="V163" s="86"/>
      <c r="W163" s="86"/>
      <c r="X163" s="87"/>
      <c r="Y163" s="40"/>
      <c r="Z163" s="40"/>
      <c r="AA163" s="40"/>
      <c r="AB163" s="40"/>
      <c r="AC163" s="40"/>
      <c r="AD163" s="40"/>
      <c r="AE163" s="40"/>
      <c r="AT163" s="19" t="s">
        <v>220</v>
      </c>
      <c r="AU163" s="19" t="s">
        <v>86</v>
      </c>
    </row>
    <row r="164" s="2" customFormat="1" ht="24.15" customHeight="1">
      <c r="A164" s="40"/>
      <c r="B164" s="41"/>
      <c r="C164" s="218" t="s">
        <v>292</v>
      </c>
      <c r="D164" s="218" t="s">
        <v>213</v>
      </c>
      <c r="E164" s="219" t="s">
        <v>408</v>
      </c>
      <c r="F164" s="220" t="s">
        <v>409</v>
      </c>
      <c r="G164" s="221" t="s">
        <v>249</v>
      </c>
      <c r="H164" s="222">
        <v>63.671999999999997</v>
      </c>
      <c r="I164" s="223"/>
      <c r="J164" s="223"/>
      <c r="K164" s="224">
        <f>ROUND(P164*H164,2)</f>
        <v>0</v>
      </c>
      <c r="L164" s="220" t="s">
        <v>217</v>
      </c>
      <c r="M164" s="46"/>
      <c r="N164" s="225" t="s">
        <v>22</v>
      </c>
      <c r="O164" s="226" t="s">
        <v>46</v>
      </c>
      <c r="P164" s="227">
        <f>I164+J164</f>
        <v>0</v>
      </c>
      <c r="Q164" s="227">
        <f>ROUND(I164*H164,2)</f>
        <v>0</v>
      </c>
      <c r="R164" s="227">
        <f>ROUND(J164*H164,2)</f>
        <v>0</v>
      </c>
      <c r="S164" s="86"/>
      <c r="T164" s="228">
        <f>S164*H164</f>
        <v>0</v>
      </c>
      <c r="U164" s="228">
        <v>0</v>
      </c>
      <c r="V164" s="228">
        <f>U164*H164</f>
        <v>0</v>
      </c>
      <c r="W164" s="228">
        <v>0</v>
      </c>
      <c r="X164" s="229">
        <f>W164*H164</f>
        <v>0</v>
      </c>
      <c r="Y164" s="40"/>
      <c r="Z164" s="40"/>
      <c r="AA164" s="40"/>
      <c r="AB164" s="40"/>
      <c r="AC164" s="40"/>
      <c r="AD164" s="40"/>
      <c r="AE164" s="40"/>
      <c r="AR164" s="230" t="s">
        <v>218</v>
      </c>
      <c r="AT164" s="230" t="s">
        <v>213</v>
      </c>
      <c r="AU164" s="230" t="s">
        <v>86</v>
      </c>
      <c r="AY164" s="19" t="s">
        <v>211</v>
      </c>
      <c r="BE164" s="231">
        <f>IF(O164="základní",K164,0)</f>
        <v>0</v>
      </c>
      <c r="BF164" s="231">
        <f>IF(O164="snížená",K164,0)</f>
        <v>0</v>
      </c>
      <c r="BG164" s="231">
        <f>IF(O164="zákl. přenesená",K164,0)</f>
        <v>0</v>
      </c>
      <c r="BH164" s="231">
        <f>IF(O164="sníž. přenesená",K164,0)</f>
        <v>0</v>
      </c>
      <c r="BI164" s="231">
        <f>IF(O164="nulová",K164,0)</f>
        <v>0</v>
      </c>
      <c r="BJ164" s="19" t="s">
        <v>84</v>
      </c>
      <c r="BK164" s="231">
        <f>ROUND(P164*H164,2)</f>
        <v>0</v>
      </c>
      <c r="BL164" s="19" t="s">
        <v>218</v>
      </c>
      <c r="BM164" s="230" t="s">
        <v>5067</v>
      </c>
    </row>
    <row r="165" s="2" customFormat="1">
      <c r="A165" s="40"/>
      <c r="B165" s="41"/>
      <c r="C165" s="42"/>
      <c r="D165" s="232" t="s">
        <v>220</v>
      </c>
      <c r="E165" s="42"/>
      <c r="F165" s="233" t="s">
        <v>411</v>
      </c>
      <c r="G165" s="42"/>
      <c r="H165" s="42"/>
      <c r="I165" s="234"/>
      <c r="J165" s="234"/>
      <c r="K165" s="42"/>
      <c r="L165" s="42"/>
      <c r="M165" s="46"/>
      <c r="N165" s="235"/>
      <c r="O165" s="236"/>
      <c r="P165" s="86"/>
      <c r="Q165" s="86"/>
      <c r="R165" s="86"/>
      <c r="S165" s="86"/>
      <c r="T165" s="86"/>
      <c r="U165" s="86"/>
      <c r="V165" s="86"/>
      <c r="W165" s="86"/>
      <c r="X165" s="87"/>
      <c r="Y165" s="40"/>
      <c r="Z165" s="40"/>
      <c r="AA165" s="40"/>
      <c r="AB165" s="40"/>
      <c r="AC165" s="40"/>
      <c r="AD165" s="40"/>
      <c r="AE165" s="40"/>
      <c r="AT165" s="19" t="s">
        <v>220</v>
      </c>
      <c r="AU165" s="19" t="s">
        <v>86</v>
      </c>
    </row>
    <row r="166" s="13" customFormat="1">
      <c r="A166" s="13"/>
      <c r="B166" s="237"/>
      <c r="C166" s="238"/>
      <c r="D166" s="232" t="s">
        <v>222</v>
      </c>
      <c r="E166" s="239" t="s">
        <v>22</v>
      </c>
      <c r="F166" s="240" t="s">
        <v>5068</v>
      </c>
      <c r="G166" s="238"/>
      <c r="H166" s="241">
        <v>63.671999999999997</v>
      </c>
      <c r="I166" s="242"/>
      <c r="J166" s="242"/>
      <c r="K166" s="238"/>
      <c r="L166" s="238"/>
      <c r="M166" s="243"/>
      <c r="N166" s="244"/>
      <c r="O166" s="245"/>
      <c r="P166" s="245"/>
      <c r="Q166" s="245"/>
      <c r="R166" s="245"/>
      <c r="S166" s="245"/>
      <c r="T166" s="245"/>
      <c r="U166" s="245"/>
      <c r="V166" s="245"/>
      <c r="W166" s="245"/>
      <c r="X166" s="246"/>
      <c r="Y166" s="13"/>
      <c r="Z166" s="13"/>
      <c r="AA166" s="13"/>
      <c r="AB166" s="13"/>
      <c r="AC166" s="13"/>
      <c r="AD166" s="13"/>
      <c r="AE166" s="13"/>
      <c r="AT166" s="247" t="s">
        <v>222</v>
      </c>
      <c r="AU166" s="247" t="s">
        <v>86</v>
      </c>
      <c r="AV166" s="13" t="s">
        <v>86</v>
      </c>
      <c r="AW166" s="13" t="s">
        <v>5</v>
      </c>
      <c r="AX166" s="13" t="s">
        <v>84</v>
      </c>
      <c r="AY166" s="247" t="s">
        <v>211</v>
      </c>
    </row>
    <row r="167" s="2" customFormat="1" ht="24.15" customHeight="1">
      <c r="A167" s="40"/>
      <c r="B167" s="41"/>
      <c r="C167" s="218" t="s">
        <v>9</v>
      </c>
      <c r="D167" s="218" t="s">
        <v>213</v>
      </c>
      <c r="E167" s="219" t="s">
        <v>414</v>
      </c>
      <c r="F167" s="220" t="s">
        <v>415</v>
      </c>
      <c r="G167" s="221" t="s">
        <v>249</v>
      </c>
      <c r="H167" s="222">
        <v>4.548</v>
      </c>
      <c r="I167" s="223"/>
      <c r="J167" s="223"/>
      <c r="K167" s="224">
        <f>ROUND(P167*H167,2)</f>
        <v>0</v>
      </c>
      <c r="L167" s="220" t="s">
        <v>217</v>
      </c>
      <c r="M167" s="46"/>
      <c r="N167" s="225" t="s">
        <v>22</v>
      </c>
      <c r="O167" s="226" t="s">
        <v>46</v>
      </c>
      <c r="P167" s="227">
        <f>I167+J167</f>
        <v>0</v>
      </c>
      <c r="Q167" s="227">
        <f>ROUND(I167*H167,2)</f>
        <v>0</v>
      </c>
      <c r="R167" s="227">
        <f>ROUND(J167*H167,2)</f>
        <v>0</v>
      </c>
      <c r="S167" s="86"/>
      <c r="T167" s="228">
        <f>S167*H167</f>
        <v>0</v>
      </c>
      <c r="U167" s="228">
        <v>0</v>
      </c>
      <c r="V167" s="228">
        <f>U167*H167</f>
        <v>0</v>
      </c>
      <c r="W167" s="228">
        <v>0</v>
      </c>
      <c r="X167" s="229">
        <f>W167*H167</f>
        <v>0</v>
      </c>
      <c r="Y167" s="40"/>
      <c r="Z167" s="40"/>
      <c r="AA167" s="40"/>
      <c r="AB167" s="40"/>
      <c r="AC167" s="40"/>
      <c r="AD167" s="40"/>
      <c r="AE167" s="40"/>
      <c r="AR167" s="230" t="s">
        <v>218</v>
      </c>
      <c r="AT167" s="230" t="s">
        <v>213</v>
      </c>
      <c r="AU167" s="230" t="s">
        <v>86</v>
      </c>
      <c r="AY167" s="19" t="s">
        <v>211</v>
      </c>
      <c r="BE167" s="231">
        <f>IF(O167="základní",K167,0)</f>
        <v>0</v>
      </c>
      <c r="BF167" s="231">
        <f>IF(O167="snížená",K167,0)</f>
        <v>0</v>
      </c>
      <c r="BG167" s="231">
        <f>IF(O167="zákl. přenesená",K167,0)</f>
        <v>0</v>
      </c>
      <c r="BH167" s="231">
        <f>IF(O167="sníž. přenesená",K167,0)</f>
        <v>0</v>
      </c>
      <c r="BI167" s="231">
        <f>IF(O167="nulová",K167,0)</f>
        <v>0</v>
      </c>
      <c r="BJ167" s="19" t="s">
        <v>84</v>
      </c>
      <c r="BK167" s="231">
        <f>ROUND(P167*H167,2)</f>
        <v>0</v>
      </c>
      <c r="BL167" s="19" t="s">
        <v>218</v>
      </c>
      <c r="BM167" s="230" t="s">
        <v>5069</v>
      </c>
    </row>
    <row r="168" s="2" customFormat="1">
      <c r="A168" s="40"/>
      <c r="B168" s="41"/>
      <c r="C168" s="42"/>
      <c r="D168" s="232" t="s">
        <v>220</v>
      </c>
      <c r="E168" s="42"/>
      <c r="F168" s="233" t="s">
        <v>417</v>
      </c>
      <c r="G168" s="42"/>
      <c r="H168" s="42"/>
      <c r="I168" s="234"/>
      <c r="J168" s="234"/>
      <c r="K168" s="42"/>
      <c r="L168" s="42"/>
      <c r="M168" s="46"/>
      <c r="N168" s="235"/>
      <c r="O168" s="236"/>
      <c r="P168" s="86"/>
      <c r="Q168" s="86"/>
      <c r="R168" s="86"/>
      <c r="S168" s="86"/>
      <c r="T168" s="86"/>
      <c r="U168" s="86"/>
      <c r="V168" s="86"/>
      <c r="W168" s="86"/>
      <c r="X168" s="87"/>
      <c r="Y168" s="40"/>
      <c r="Z168" s="40"/>
      <c r="AA168" s="40"/>
      <c r="AB168" s="40"/>
      <c r="AC168" s="40"/>
      <c r="AD168" s="40"/>
      <c r="AE168" s="40"/>
      <c r="AT168" s="19" t="s">
        <v>220</v>
      </c>
      <c r="AU168" s="19" t="s">
        <v>86</v>
      </c>
    </row>
    <row r="169" s="2" customFormat="1">
      <c r="A169" s="40"/>
      <c r="B169" s="41"/>
      <c r="C169" s="218" t="s">
        <v>302</v>
      </c>
      <c r="D169" s="218" t="s">
        <v>213</v>
      </c>
      <c r="E169" s="219" t="s">
        <v>1136</v>
      </c>
      <c r="F169" s="220" t="s">
        <v>1137</v>
      </c>
      <c r="G169" s="221" t="s">
        <v>249</v>
      </c>
      <c r="H169" s="222">
        <v>2.8879999999999999</v>
      </c>
      <c r="I169" s="223"/>
      <c r="J169" s="223"/>
      <c r="K169" s="224">
        <f>ROUND(P169*H169,2)</f>
        <v>0</v>
      </c>
      <c r="L169" s="220" t="s">
        <v>217</v>
      </c>
      <c r="M169" s="46"/>
      <c r="N169" s="225" t="s">
        <v>22</v>
      </c>
      <c r="O169" s="226" t="s">
        <v>46</v>
      </c>
      <c r="P169" s="227">
        <f>I169+J169</f>
        <v>0</v>
      </c>
      <c r="Q169" s="227">
        <f>ROUND(I169*H169,2)</f>
        <v>0</v>
      </c>
      <c r="R169" s="227">
        <f>ROUND(J169*H169,2)</f>
        <v>0</v>
      </c>
      <c r="S169" s="86"/>
      <c r="T169" s="228">
        <f>S169*H169</f>
        <v>0</v>
      </c>
      <c r="U169" s="228">
        <v>0</v>
      </c>
      <c r="V169" s="228">
        <f>U169*H169</f>
        <v>0</v>
      </c>
      <c r="W169" s="228">
        <v>0</v>
      </c>
      <c r="X169" s="229">
        <f>W169*H169</f>
        <v>0</v>
      </c>
      <c r="Y169" s="40"/>
      <c r="Z169" s="40"/>
      <c r="AA169" s="40"/>
      <c r="AB169" s="40"/>
      <c r="AC169" s="40"/>
      <c r="AD169" s="40"/>
      <c r="AE169" s="40"/>
      <c r="AR169" s="230" t="s">
        <v>218</v>
      </c>
      <c r="AT169" s="230" t="s">
        <v>213</v>
      </c>
      <c r="AU169" s="230" t="s">
        <v>86</v>
      </c>
      <c r="AY169" s="19" t="s">
        <v>211</v>
      </c>
      <c r="BE169" s="231">
        <f>IF(O169="základní",K169,0)</f>
        <v>0</v>
      </c>
      <c r="BF169" s="231">
        <f>IF(O169="snížená",K169,0)</f>
        <v>0</v>
      </c>
      <c r="BG169" s="231">
        <f>IF(O169="zákl. přenesená",K169,0)</f>
        <v>0</v>
      </c>
      <c r="BH169" s="231">
        <f>IF(O169="sníž. přenesená",K169,0)</f>
        <v>0</v>
      </c>
      <c r="BI169" s="231">
        <f>IF(O169="nulová",K169,0)</f>
        <v>0</v>
      </c>
      <c r="BJ169" s="19" t="s">
        <v>84</v>
      </c>
      <c r="BK169" s="231">
        <f>ROUND(P169*H169,2)</f>
        <v>0</v>
      </c>
      <c r="BL169" s="19" t="s">
        <v>218</v>
      </c>
      <c r="BM169" s="230" t="s">
        <v>5070</v>
      </c>
    </row>
    <row r="170" s="2" customFormat="1">
      <c r="A170" s="40"/>
      <c r="B170" s="41"/>
      <c r="C170" s="42"/>
      <c r="D170" s="232" t="s">
        <v>220</v>
      </c>
      <c r="E170" s="42"/>
      <c r="F170" s="233" t="s">
        <v>1139</v>
      </c>
      <c r="G170" s="42"/>
      <c r="H170" s="42"/>
      <c r="I170" s="234"/>
      <c r="J170" s="234"/>
      <c r="K170" s="42"/>
      <c r="L170" s="42"/>
      <c r="M170" s="46"/>
      <c r="N170" s="235"/>
      <c r="O170" s="236"/>
      <c r="P170" s="86"/>
      <c r="Q170" s="86"/>
      <c r="R170" s="86"/>
      <c r="S170" s="86"/>
      <c r="T170" s="86"/>
      <c r="U170" s="86"/>
      <c r="V170" s="86"/>
      <c r="W170" s="86"/>
      <c r="X170" s="87"/>
      <c r="Y170" s="40"/>
      <c r="Z170" s="40"/>
      <c r="AA170" s="40"/>
      <c r="AB170" s="40"/>
      <c r="AC170" s="40"/>
      <c r="AD170" s="40"/>
      <c r="AE170" s="40"/>
      <c r="AT170" s="19" t="s">
        <v>220</v>
      </c>
      <c r="AU170" s="19" t="s">
        <v>86</v>
      </c>
    </row>
    <row r="171" s="2" customFormat="1">
      <c r="A171" s="40"/>
      <c r="B171" s="41"/>
      <c r="C171" s="218" t="s">
        <v>308</v>
      </c>
      <c r="D171" s="218" t="s">
        <v>213</v>
      </c>
      <c r="E171" s="219" t="s">
        <v>424</v>
      </c>
      <c r="F171" s="220" t="s">
        <v>425</v>
      </c>
      <c r="G171" s="221" t="s">
        <v>249</v>
      </c>
      <c r="H171" s="222">
        <v>0.57899999999999996</v>
      </c>
      <c r="I171" s="223"/>
      <c r="J171" s="223"/>
      <c r="K171" s="224">
        <f>ROUND(P171*H171,2)</f>
        <v>0</v>
      </c>
      <c r="L171" s="220" t="s">
        <v>217</v>
      </c>
      <c r="M171" s="46"/>
      <c r="N171" s="225" t="s">
        <v>22</v>
      </c>
      <c r="O171" s="226" t="s">
        <v>46</v>
      </c>
      <c r="P171" s="227">
        <f>I171+J171</f>
        <v>0</v>
      </c>
      <c r="Q171" s="227">
        <f>ROUND(I171*H171,2)</f>
        <v>0</v>
      </c>
      <c r="R171" s="227">
        <f>ROUND(J171*H171,2)</f>
        <v>0</v>
      </c>
      <c r="S171" s="86"/>
      <c r="T171" s="228">
        <f>S171*H171</f>
        <v>0</v>
      </c>
      <c r="U171" s="228">
        <v>0</v>
      </c>
      <c r="V171" s="228">
        <f>U171*H171</f>
        <v>0</v>
      </c>
      <c r="W171" s="228">
        <v>0</v>
      </c>
      <c r="X171" s="229">
        <f>W171*H171</f>
        <v>0</v>
      </c>
      <c r="Y171" s="40"/>
      <c r="Z171" s="40"/>
      <c r="AA171" s="40"/>
      <c r="AB171" s="40"/>
      <c r="AC171" s="40"/>
      <c r="AD171" s="40"/>
      <c r="AE171" s="40"/>
      <c r="AR171" s="230" t="s">
        <v>218</v>
      </c>
      <c r="AT171" s="230" t="s">
        <v>213</v>
      </c>
      <c r="AU171" s="230" t="s">
        <v>86</v>
      </c>
      <c r="AY171" s="19" t="s">
        <v>211</v>
      </c>
      <c r="BE171" s="231">
        <f>IF(O171="základní",K171,0)</f>
        <v>0</v>
      </c>
      <c r="BF171" s="231">
        <f>IF(O171="snížená",K171,0)</f>
        <v>0</v>
      </c>
      <c r="BG171" s="231">
        <f>IF(O171="zákl. přenesená",K171,0)</f>
        <v>0</v>
      </c>
      <c r="BH171" s="231">
        <f>IF(O171="sníž. přenesená",K171,0)</f>
        <v>0</v>
      </c>
      <c r="BI171" s="231">
        <f>IF(O171="nulová",K171,0)</f>
        <v>0</v>
      </c>
      <c r="BJ171" s="19" t="s">
        <v>84</v>
      </c>
      <c r="BK171" s="231">
        <f>ROUND(P171*H171,2)</f>
        <v>0</v>
      </c>
      <c r="BL171" s="19" t="s">
        <v>218</v>
      </c>
      <c r="BM171" s="230" t="s">
        <v>5071</v>
      </c>
    </row>
    <row r="172" s="2" customFormat="1">
      <c r="A172" s="40"/>
      <c r="B172" s="41"/>
      <c r="C172" s="42"/>
      <c r="D172" s="232" t="s">
        <v>220</v>
      </c>
      <c r="E172" s="42"/>
      <c r="F172" s="233" t="s">
        <v>427</v>
      </c>
      <c r="G172" s="42"/>
      <c r="H172" s="42"/>
      <c r="I172" s="234"/>
      <c r="J172" s="234"/>
      <c r="K172" s="42"/>
      <c r="L172" s="42"/>
      <c r="M172" s="46"/>
      <c r="N172" s="235"/>
      <c r="O172" s="236"/>
      <c r="P172" s="86"/>
      <c r="Q172" s="86"/>
      <c r="R172" s="86"/>
      <c r="S172" s="86"/>
      <c r="T172" s="86"/>
      <c r="U172" s="86"/>
      <c r="V172" s="86"/>
      <c r="W172" s="86"/>
      <c r="X172" s="87"/>
      <c r="Y172" s="40"/>
      <c r="Z172" s="40"/>
      <c r="AA172" s="40"/>
      <c r="AB172" s="40"/>
      <c r="AC172" s="40"/>
      <c r="AD172" s="40"/>
      <c r="AE172" s="40"/>
      <c r="AT172" s="19" t="s">
        <v>220</v>
      </c>
      <c r="AU172" s="19" t="s">
        <v>86</v>
      </c>
    </row>
    <row r="173" s="13" customFormat="1">
      <c r="A173" s="13"/>
      <c r="B173" s="237"/>
      <c r="C173" s="238"/>
      <c r="D173" s="232" t="s">
        <v>222</v>
      </c>
      <c r="E173" s="239" t="s">
        <v>22</v>
      </c>
      <c r="F173" s="240" t="s">
        <v>5072</v>
      </c>
      <c r="G173" s="238"/>
      <c r="H173" s="241">
        <v>0.57899999999999996</v>
      </c>
      <c r="I173" s="242"/>
      <c r="J173" s="242"/>
      <c r="K173" s="238"/>
      <c r="L173" s="238"/>
      <c r="M173" s="243"/>
      <c r="N173" s="244"/>
      <c r="O173" s="245"/>
      <c r="P173" s="245"/>
      <c r="Q173" s="245"/>
      <c r="R173" s="245"/>
      <c r="S173" s="245"/>
      <c r="T173" s="245"/>
      <c r="U173" s="245"/>
      <c r="V173" s="245"/>
      <c r="W173" s="245"/>
      <c r="X173" s="246"/>
      <c r="Y173" s="13"/>
      <c r="Z173" s="13"/>
      <c r="AA173" s="13"/>
      <c r="AB173" s="13"/>
      <c r="AC173" s="13"/>
      <c r="AD173" s="13"/>
      <c r="AE173" s="13"/>
      <c r="AT173" s="247" t="s">
        <v>222</v>
      </c>
      <c r="AU173" s="247" t="s">
        <v>86</v>
      </c>
      <c r="AV173" s="13" t="s">
        <v>86</v>
      </c>
      <c r="AW173" s="13" t="s">
        <v>5</v>
      </c>
      <c r="AX173" s="13" t="s">
        <v>84</v>
      </c>
      <c r="AY173" s="247" t="s">
        <v>211</v>
      </c>
    </row>
    <row r="174" s="2" customFormat="1" ht="24.15" customHeight="1">
      <c r="A174" s="40"/>
      <c r="B174" s="41"/>
      <c r="C174" s="218" t="s">
        <v>314</v>
      </c>
      <c r="D174" s="218" t="s">
        <v>213</v>
      </c>
      <c r="E174" s="219" t="s">
        <v>5073</v>
      </c>
      <c r="F174" s="220" t="s">
        <v>5074</v>
      </c>
      <c r="G174" s="221" t="s">
        <v>249</v>
      </c>
      <c r="H174" s="222">
        <v>1.262</v>
      </c>
      <c r="I174" s="223"/>
      <c r="J174" s="223"/>
      <c r="K174" s="224">
        <f>ROUND(P174*H174,2)</f>
        <v>0</v>
      </c>
      <c r="L174" s="220" t="s">
        <v>217</v>
      </c>
      <c r="M174" s="46"/>
      <c r="N174" s="225" t="s">
        <v>22</v>
      </c>
      <c r="O174" s="226" t="s">
        <v>46</v>
      </c>
      <c r="P174" s="227">
        <f>I174+J174</f>
        <v>0</v>
      </c>
      <c r="Q174" s="227">
        <f>ROUND(I174*H174,2)</f>
        <v>0</v>
      </c>
      <c r="R174" s="227">
        <f>ROUND(J174*H174,2)</f>
        <v>0</v>
      </c>
      <c r="S174" s="86"/>
      <c r="T174" s="228">
        <f>S174*H174</f>
        <v>0</v>
      </c>
      <c r="U174" s="228">
        <v>0</v>
      </c>
      <c r="V174" s="228">
        <f>U174*H174</f>
        <v>0</v>
      </c>
      <c r="W174" s="228">
        <v>0</v>
      </c>
      <c r="X174" s="229">
        <f>W174*H174</f>
        <v>0</v>
      </c>
      <c r="Y174" s="40"/>
      <c r="Z174" s="40"/>
      <c r="AA174" s="40"/>
      <c r="AB174" s="40"/>
      <c r="AC174" s="40"/>
      <c r="AD174" s="40"/>
      <c r="AE174" s="40"/>
      <c r="AR174" s="230" t="s">
        <v>218</v>
      </c>
      <c r="AT174" s="230" t="s">
        <v>213</v>
      </c>
      <c r="AU174" s="230" t="s">
        <v>86</v>
      </c>
      <c r="AY174" s="19" t="s">
        <v>211</v>
      </c>
      <c r="BE174" s="231">
        <f>IF(O174="základní",K174,0)</f>
        <v>0</v>
      </c>
      <c r="BF174" s="231">
        <f>IF(O174="snížená",K174,0)</f>
        <v>0</v>
      </c>
      <c r="BG174" s="231">
        <f>IF(O174="zákl. přenesená",K174,0)</f>
        <v>0</v>
      </c>
      <c r="BH174" s="231">
        <f>IF(O174="sníž. přenesená",K174,0)</f>
        <v>0</v>
      </c>
      <c r="BI174" s="231">
        <f>IF(O174="nulová",K174,0)</f>
        <v>0</v>
      </c>
      <c r="BJ174" s="19" t="s">
        <v>84</v>
      </c>
      <c r="BK174" s="231">
        <f>ROUND(P174*H174,2)</f>
        <v>0</v>
      </c>
      <c r="BL174" s="19" t="s">
        <v>218</v>
      </c>
      <c r="BM174" s="230" t="s">
        <v>5075</v>
      </c>
    </row>
    <row r="175" s="2" customFormat="1">
      <c r="A175" s="40"/>
      <c r="B175" s="41"/>
      <c r="C175" s="42"/>
      <c r="D175" s="232" t="s">
        <v>220</v>
      </c>
      <c r="E175" s="42"/>
      <c r="F175" s="233" t="s">
        <v>5076</v>
      </c>
      <c r="G175" s="42"/>
      <c r="H175" s="42"/>
      <c r="I175" s="234"/>
      <c r="J175" s="234"/>
      <c r="K175" s="42"/>
      <c r="L175" s="42"/>
      <c r="M175" s="46"/>
      <c r="N175" s="235"/>
      <c r="O175" s="236"/>
      <c r="P175" s="86"/>
      <c r="Q175" s="86"/>
      <c r="R175" s="86"/>
      <c r="S175" s="86"/>
      <c r="T175" s="86"/>
      <c r="U175" s="86"/>
      <c r="V175" s="86"/>
      <c r="W175" s="86"/>
      <c r="X175" s="87"/>
      <c r="Y175" s="40"/>
      <c r="Z175" s="40"/>
      <c r="AA175" s="40"/>
      <c r="AB175" s="40"/>
      <c r="AC175" s="40"/>
      <c r="AD175" s="40"/>
      <c r="AE175" s="40"/>
      <c r="AT175" s="19" t="s">
        <v>220</v>
      </c>
      <c r="AU175" s="19" t="s">
        <v>86</v>
      </c>
    </row>
    <row r="176" s="12" customFormat="1" ht="22.8" customHeight="1">
      <c r="A176" s="12"/>
      <c r="B176" s="201"/>
      <c r="C176" s="202"/>
      <c r="D176" s="203" t="s">
        <v>76</v>
      </c>
      <c r="E176" s="216" t="s">
        <v>434</v>
      </c>
      <c r="F176" s="216" t="s">
        <v>435</v>
      </c>
      <c r="G176" s="202"/>
      <c r="H176" s="202"/>
      <c r="I176" s="205"/>
      <c r="J176" s="205"/>
      <c r="K176" s="217">
        <f>BK176</f>
        <v>0</v>
      </c>
      <c r="L176" s="202"/>
      <c r="M176" s="207"/>
      <c r="N176" s="208"/>
      <c r="O176" s="209"/>
      <c r="P176" s="209"/>
      <c r="Q176" s="210">
        <f>SUM(Q177:Q178)</f>
        <v>0</v>
      </c>
      <c r="R176" s="210">
        <f>SUM(R177:R178)</f>
        <v>0</v>
      </c>
      <c r="S176" s="209"/>
      <c r="T176" s="211">
        <f>SUM(T177:T178)</f>
        <v>0</v>
      </c>
      <c r="U176" s="209"/>
      <c r="V176" s="211">
        <f>SUM(V177:V178)</f>
        <v>0</v>
      </c>
      <c r="W176" s="209"/>
      <c r="X176" s="212">
        <f>SUM(X177:X178)</f>
        <v>0</v>
      </c>
      <c r="Y176" s="12"/>
      <c r="Z176" s="12"/>
      <c r="AA176" s="12"/>
      <c r="AB176" s="12"/>
      <c r="AC176" s="12"/>
      <c r="AD176" s="12"/>
      <c r="AE176" s="12"/>
      <c r="AR176" s="213" t="s">
        <v>84</v>
      </c>
      <c r="AT176" s="214" t="s">
        <v>76</v>
      </c>
      <c r="AU176" s="214" t="s">
        <v>84</v>
      </c>
      <c r="AY176" s="213" t="s">
        <v>211</v>
      </c>
      <c r="BK176" s="215">
        <f>SUM(BK177:BK178)</f>
        <v>0</v>
      </c>
    </row>
    <row r="177" s="2" customFormat="1" ht="24.15" customHeight="1">
      <c r="A177" s="40"/>
      <c r="B177" s="41"/>
      <c r="C177" s="218" t="s">
        <v>318</v>
      </c>
      <c r="D177" s="218" t="s">
        <v>213</v>
      </c>
      <c r="E177" s="219" t="s">
        <v>3795</v>
      </c>
      <c r="F177" s="220" t="s">
        <v>3796</v>
      </c>
      <c r="G177" s="221" t="s">
        <v>249</v>
      </c>
      <c r="H177" s="222">
        <v>6.3760000000000003</v>
      </c>
      <c r="I177" s="223"/>
      <c r="J177" s="223"/>
      <c r="K177" s="224">
        <f>ROUND(P177*H177,2)</f>
        <v>0</v>
      </c>
      <c r="L177" s="220" t="s">
        <v>217</v>
      </c>
      <c r="M177" s="46"/>
      <c r="N177" s="225" t="s">
        <v>22</v>
      </c>
      <c r="O177" s="226" t="s">
        <v>46</v>
      </c>
      <c r="P177" s="227">
        <f>I177+J177</f>
        <v>0</v>
      </c>
      <c r="Q177" s="227">
        <f>ROUND(I177*H177,2)</f>
        <v>0</v>
      </c>
      <c r="R177" s="227">
        <f>ROUND(J177*H177,2)</f>
        <v>0</v>
      </c>
      <c r="S177" s="86"/>
      <c r="T177" s="228">
        <f>S177*H177</f>
        <v>0</v>
      </c>
      <c r="U177" s="228">
        <v>0</v>
      </c>
      <c r="V177" s="228">
        <f>U177*H177</f>
        <v>0</v>
      </c>
      <c r="W177" s="228">
        <v>0</v>
      </c>
      <c r="X177" s="229">
        <f>W177*H177</f>
        <v>0</v>
      </c>
      <c r="Y177" s="40"/>
      <c r="Z177" s="40"/>
      <c r="AA177" s="40"/>
      <c r="AB177" s="40"/>
      <c r="AC177" s="40"/>
      <c r="AD177" s="40"/>
      <c r="AE177" s="40"/>
      <c r="AR177" s="230" t="s">
        <v>218</v>
      </c>
      <c r="AT177" s="230" t="s">
        <v>213</v>
      </c>
      <c r="AU177" s="230" t="s">
        <v>86</v>
      </c>
      <c r="AY177" s="19" t="s">
        <v>211</v>
      </c>
      <c r="BE177" s="231">
        <f>IF(O177="základní",K177,0)</f>
        <v>0</v>
      </c>
      <c r="BF177" s="231">
        <f>IF(O177="snížená",K177,0)</f>
        <v>0</v>
      </c>
      <c r="BG177" s="231">
        <f>IF(O177="zákl. přenesená",K177,0)</f>
        <v>0</v>
      </c>
      <c r="BH177" s="231">
        <f>IF(O177="sníž. přenesená",K177,0)</f>
        <v>0</v>
      </c>
      <c r="BI177" s="231">
        <f>IF(O177="nulová",K177,0)</f>
        <v>0</v>
      </c>
      <c r="BJ177" s="19" t="s">
        <v>84</v>
      </c>
      <c r="BK177" s="231">
        <f>ROUND(P177*H177,2)</f>
        <v>0</v>
      </c>
      <c r="BL177" s="19" t="s">
        <v>218</v>
      </c>
      <c r="BM177" s="230" t="s">
        <v>5077</v>
      </c>
    </row>
    <row r="178" s="2" customFormat="1">
      <c r="A178" s="40"/>
      <c r="B178" s="41"/>
      <c r="C178" s="42"/>
      <c r="D178" s="232" t="s">
        <v>220</v>
      </c>
      <c r="E178" s="42"/>
      <c r="F178" s="233" t="s">
        <v>3798</v>
      </c>
      <c r="G178" s="42"/>
      <c r="H178" s="42"/>
      <c r="I178" s="234"/>
      <c r="J178" s="234"/>
      <c r="K178" s="42"/>
      <c r="L178" s="42"/>
      <c r="M178" s="46"/>
      <c r="N178" s="235"/>
      <c r="O178" s="236"/>
      <c r="P178" s="86"/>
      <c r="Q178" s="86"/>
      <c r="R178" s="86"/>
      <c r="S178" s="86"/>
      <c r="T178" s="86"/>
      <c r="U178" s="86"/>
      <c r="V178" s="86"/>
      <c r="W178" s="86"/>
      <c r="X178" s="87"/>
      <c r="Y178" s="40"/>
      <c r="Z178" s="40"/>
      <c r="AA178" s="40"/>
      <c r="AB178" s="40"/>
      <c r="AC178" s="40"/>
      <c r="AD178" s="40"/>
      <c r="AE178" s="40"/>
      <c r="AT178" s="19" t="s">
        <v>220</v>
      </c>
      <c r="AU178" s="19" t="s">
        <v>86</v>
      </c>
    </row>
    <row r="179" s="12" customFormat="1" ht="25.92" customHeight="1">
      <c r="A179" s="12"/>
      <c r="B179" s="201"/>
      <c r="C179" s="202"/>
      <c r="D179" s="203" t="s">
        <v>76</v>
      </c>
      <c r="E179" s="204" t="s">
        <v>441</v>
      </c>
      <c r="F179" s="204" t="s">
        <v>442</v>
      </c>
      <c r="G179" s="202"/>
      <c r="H179" s="202"/>
      <c r="I179" s="205"/>
      <c r="J179" s="205"/>
      <c r="K179" s="206">
        <f>BK179</f>
        <v>0</v>
      </c>
      <c r="L179" s="202"/>
      <c r="M179" s="207"/>
      <c r="N179" s="208"/>
      <c r="O179" s="209"/>
      <c r="P179" s="209"/>
      <c r="Q179" s="210">
        <f>Q180+Q197+Q252</f>
        <v>0</v>
      </c>
      <c r="R179" s="210">
        <f>R180+R197+R252</f>
        <v>0</v>
      </c>
      <c r="S179" s="209"/>
      <c r="T179" s="211">
        <f>T180+T197+T252</f>
        <v>0</v>
      </c>
      <c r="U179" s="209"/>
      <c r="V179" s="211">
        <f>V180+V197+V252</f>
        <v>0.63917684620500004</v>
      </c>
      <c r="W179" s="209"/>
      <c r="X179" s="212">
        <f>X180+X197+X252</f>
        <v>0.052571600000000003</v>
      </c>
      <c r="Y179" s="12"/>
      <c r="Z179" s="12"/>
      <c r="AA179" s="12"/>
      <c r="AB179" s="12"/>
      <c r="AC179" s="12"/>
      <c r="AD179" s="12"/>
      <c r="AE179" s="12"/>
      <c r="AR179" s="213" t="s">
        <v>86</v>
      </c>
      <c r="AT179" s="214" t="s">
        <v>76</v>
      </c>
      <c r="AU179" s="214" t="s">
        <v>77</v>
      </c>
      <c r="AY179" s="213" t="s">
        <v>211</v>
      </c>
      <c r="BK179" s="215">
        <f>BK180+BK197+BK252</f>
        <v>0</v>
      </c>
    </row>
    <row r="180" s="12" customFormat="1" ht="22.8" customHeight="1">
      <c r="A180" s="12"/>
      <c r="B180" s="201"/>
      <c r="C180" s="202"/>
      <c r="D180" s="203" t="s">
        <v>76</v>
      </c>
      <c r="E180" s="216" t="s">
        <v>513</v>
      </c>
      <c r="F180" s="216" t="s">
        <v>514</v>
      </c>
      <c r="G180" s="202"/>
      <c r="H180" s="202"/>
      <c r="I180" s="205"/>
      <c r="J180" s="205"/>
      <c r="K180" s="217">
        <f>BK180</f>
        <v>0</v>
      </c>
      <c r="L180" s="202"/>
      <c r="M180" s="207"/>
      <c r="N180" s="208"/>
      <c r="O180" s="209"/>
      <c r="P180" s="209"/>
      <c r="Q180" s="210">
        <f>SUM(Q181:Q196)</f>
        <v>0</v>
      </c>
      <c r="R180" s="210">
        <f>SUM(R181:R196)</f>
        <v>0</v>
      </c>
      <c r="S180" s="209"/>
      <c r="T180" s="211">
        <f>SUM(T181:T196)</f>
        <v>0</v>
      </c>
      <c r="U180" s="209"/>
      <c r="V180" s="211">
        <f>SUM(V181:V196)</f>
        <v>0.11632601567999999</v>
      </c>
      <c r="W180" s="209"/>
      <c r="X180" s="212">
        <f>SUM(X181:X196)</f>
        <v>0.052571600000000003</v>
      </c>
      <c r="Y180" s="12"/>
      <c r="Z180" s="12"/>
      <c r="AA180" s="12"/>
      <c r="AB180" s="12"/>
      <c r="AC180" s="12"/>
      <c r="AD180" s="12"/>
      <c r="AE180" s="12"/>
      <c r="AR180" s="213" t="s">
        <v>86</v>
      </c>
      <c r="AT180" s="214" t="s">
        <v>76</v>
      </c>
      <c r="AU180" s="214" t="s">
        <v>84</v>
      </c>
      <c r="AY180" s="213" t="s">
        <v>211</v>
      </c>
      <c r="BK180" s="215">
        <f>SUM(BK181:BK196)</f>
        <v>0</v>
      </c>
    </row>
    <row r="181" s="2" customFormat="1" ht="24.15" customHeight="1">
      <c r="A181" s="40"/>
      <c r="B181" s="41"/>
      <c r="C181" s="218" t="s">
        <v>323</v>
      </c>
      <c r="D181" s="218" t="s">
        <v>213</v>
      </c>
      <c r="E181" s="219" t="s">
        <v>1290</v>
      </c>
      <c r="F181" s="220" t="s">
        <v>1291</v>
      </c>
      <c r="G181" s="221" t="s">
        <v>345</v>
      </c>
      <c r="H181" s="222">
        <v>31.48</v>
      </c>
      <c r="I181" s="223"/>
      <c r="J181" s="223"/>
      <c r="K181" s="224">
        <f>ROUND(P181*H181,2)</f>
        <v>0</v>
      </c>
      <c r="L181" s="220" t="s">
        <v>217</v>
      </c>
      <c r="M181" s="46"/>
      <c r="N181" s="225" t="s">
        <v>22</v>
      </c>
      <c r="O181" s="226" t="s">
        <v>46</v>
      </c>
      <c r="P181" s="227">
        <f>I181+J181</f>
        <v>0</v>
      </c>
      <c r="Q181" s="227">
        <f>ROUND(I181*H181,2)</f>
        <v>0</v>
      </c>
      <c r="R181" s="227">
        <f>ROUND(J181*H181,2)</f>
        <v>0</v>
      </c>
      <c r="S181" s="86"/>
      <c r="T181" s="228">
        <f>S181*H181</f>
        <v>0</v>
      </c>
      <c r="U181" s="228">
        <v>0</v>
      </c>
      <c r="V181" s="228">
        <f>U181*H181</f>
        <v>0</v>
      </c>
      <c r="W181" s="228">
        <v>0.00167</v>
      </c>
      <c r="X181" s="229">
        <f>W181*H181</f>
        <v>0.052571600000000003</v>
      </c>
      <c r="Y181" s="40"/>
      <c r="Z181" s="40"/>
      <c r="AA181" s="40"/>
      <c r="AB181" s="40"/>
      <c r="AC181" s="40"/>
      <c r="AD181" s="40"/>
      <c r="AE181" s="40"/>
      <c r="AR181" s="230" t="s">
        <v>302</v>
      </c>
      <c r="AT181" s="230" t="s">
        <v>213</v>
      </c>
      <c r="AU181" s="230" t="s">
        <v>86</v>
      </c>
      <c r="AY181" s="19" t="s">
        <v>211</v>
      </c>
      <c r="BE181" s="231">
        <f>IF(O181="základní",K181,0)</f>
        <v>0</v>
      </c>
      <c r="BF181" s="231">
        <f>IF(O181="snížená",K181,0)</f>
        <v>0</v>
      </c>
      <c r="BG181" s="231">
        <f>IF(O181="zákl. přenesená",K181,0)</f>
        <v>0</v>
      </c>
      <c r="BH181" s="231">
        <f>IF(O181="sníž. přenesená",K181,0)</f>
        <v>0</v>
      </c>
      <c r="BI181" s="231">
        <f>IF(O181="nulová",K181,0)</f>
        <v>0</v>
      </c>
      <c r="BJ181" s="19" t="s">
        <v>84</v>
      </c>
      <c r="BK181" s="231">
        <f>ROUND(P181*H181,2)</f>
        <v>0</v>
      </c>
      <c r="BL181" s="19" t="s">
        <v>302</v>
      </c>
      <c r="BM181" s="230" t="s">
        <v>5078</v>
      </c>
    </row>
    <row r="182" s="2" customFormat="1">
      <c r="A182" s="40"/>
      <c r="B182" s="41"/>
      <c r="C182" s="42"/>
      <c r="D182" s="232" t="s">
        <v>220</v>
      </c>
      <c r="E182" s="42"/>
      <c r="F182" s="233" t="s">
        <v>1293</v>
      </c>
      <c r="G182" s="42"/>
      <c r="H182" s="42"/>
      <c r="I182" s="234"/>
      <c r="J182" s="234"/>
      <c r="K182" s="42"/>
      <c r="L182" s="42"/>
      <c r="M182" s="46"/>
      <c r="N182" s="235"/>
      <c r="O182" s="236"/>
      <c r="P182" s="86"/>
      <c r="Q182" s="86"/>
      <c r="R182" s="86"/>
      <c r="S182" s="86"/>
      <c r="T182" s="86"/>
      <c r="U182" s="86"/>
      <c r="V182" s="86"/>
      <c r="W182" s="86"/>
      <c r="X182" s="87"/>
      <c r="Y182" s="40"/>
      <c r="Z182" s="40"/>
      <c r="AA182" s="40"/>
      <c r="AB182" s="40"/>
      <c r="AC182" s="40"/>
      <c r="AD182" s="40"/>
      <c r="AE182" s="40"/>
      <c r="AT182" s="19" t="s">
        <v>220</v>
      </c>
      <c r="AU182" s="19" t="s">
        <v>86</v>
      </c>
    </row>
    <row r="183" s="13" customFormat="1">
      <c r="A183" s="13"/>
      <c r="B183" s="237"/>
      <c r="C183" s="238"/>
      <c r="D183" s="232" t="s">
        <v>222</v>
      </c>
      <c r="E183" s="239" t="s">
        <v>22</v>
      </c>
      <c r="F183" s="240" t="s">
        <v>5079</v>
      </c>
      <c r="G183" s="238"/>
      <c r="H183" s="241">
        <v>31.48</v>
      </c>
      <c r="I183" s="242"/>
      <c r="J183" s="242"/>
      <c r="K183" s="238"/>
      <c r="L183" s="238"/>
      <c r="M183" s="243"/>
      <c r="N183" s="244"/>
      <c r="O183" s="245"/>
      <c r="P183" s="245"/>
      <c r="Q183" s="245"/>
      <c r="R183" s="245"/>
      <c r="S183" s="245"/>
      <c r="T183" s="245"/>
      <c r="U183" s="245"/>
      <c r="V183" s="245"/>
      <c r="W183" s="245"/>
      <c r="X183" s="246"/>
      <c r="Y183" s="13"/>
      <c r="Z183" s="13"/>
      <c r="AA183" s="13"/>
      <c r="AB183" s="13"/>
      <c r="AC183" s="13"/>
      <c r="AD183" s="13"/>
      <c r="AE183" s="13"/>
      <c r="AT183" s="247" t="s">
        <v>222</v>
      </c>
      <c r="AU183" s="247" t="s">
        <v>86</v>
      </c>
      <c r="AV183" s="13" t="s">
        <v>86</v>
      </c>
      <c r="AW183" s="13" t="s">
        <v>5</v>
      </c>
      <c r="AX183" s="13" t="s">
        <v>77</v>
      </c>
      <c r="AY183" s="247" t="s">
        <v>211</v>
      </c>
    </row>
    <row r="184" s="14" customFormat="1">
      <c r="A184" s="14"/>
      <c r="B184" s="248"/>
      <c r="C184" s="249"/>
      <c r="D184" s="232" t="s">
        <v>222</v>
      </c>
      <c r="E184" s="250" t="s">
        <v>22</v>
      </c>
      <c r="F184" s="251" t="s">
        <v>331</v>
      </c>
      <c r="G184" s="249"/>
      <c r="H184" s="252">
        <v>31.48</v>
      </c>
      <c r="I184" s="253"/>
      <c r="J184" s="253"/>
      <c r="K184" s="249"/>
      <c r="L184" s="249"/>
      <c r="M184" s="254"/>
      <c r="N184" s="255"/>
      <c r="O184" s="256"/>
      <c r="P184" s="256"/>
      <c r="Q184" s="256"/>
      <c r="R184" s="256"/>
      <c r="S184" s="256"/>
      <c r="T184" s="256"/>
      <c r="U184" s="256"/>
      <c r="V184" s="256"/>
      <c r="W184" s="256"/>
      <c r="X184" s="257"/>
      <c r="Y184" s="14"/>
      <c r="Z184" s="14"/>
      <c r="AA184" s="14"/>
      <c r="AB184" s="14"/>
      <c r="AC184" s="14"/>
      <c r="AD184" s="14"/>
      <c r="AE184" s="14"/>
      <c r="AT184" s="258" t="s">
        <v>222</v>
      </c>
      <c r="AU184" s="258" t="s">
        <v>86</v>
      </c>
      <c r="AV184" s="14" t="s">
        <v>218</v>
      </c>
      <c r="AW184" s="14" t="s">
        <v>5</v>
      </c>
      <c r="AX184" s="14" t="s">
        <v>84</v>
      </c>
      <c r="AY184" s="258" t="s">
        <v>211</v>
      </c>
    </row>
    <row r="185" s="2" customFormat="1" ht="24.15" customHeight="1">
      <c r="A185" s="40"/>
      <c r="B185" s="41"/>
      <c r="C185" s="218" t="s">
        <v>8</v>
      </c>
      <c r="D185" s="218" t="s">
        <v>213</v>
      </c>
      <c r="E185" s="219" t="s">
        <v>3801</v>
      </c>
      <c r="F185" s="220" t="s">
        <v>3802</v>
      </c>
      <c r="G185" s="221" t="s">
        <v>345</v>
      </c>
      <c r="H185" s="222">
        <v>32.479999999999997</v>
      </c>
      <c r="I185" s="223"/>
      <c r="J185" s="223"/>
      <c r="K185" s="224">
        <f>ROUND(P185*H185,2)</f>
        <v>0</v>
      </c>
      <c r="L185" s="220" t="s">
        <v>217</v>
      </c>
      <c r="M185" s="46"/>
      <c r="N185" s="225" t="s">
        <v>22</v>
      </c>
      <c r="O185" s="226" t="s">
        <v>46</v>
      </c>
      <c r="P185" s="227">
        <f>I185+J185</f>
        <v>0</v>
      </c>
      <c r="Q185" s="227">
        <f>ROUND(I185*H185,2)</f>
        <v>0</v>
      </c>
      <c r="R185" s="227">
        <f>ROUND(J185*H185,2)</f>
        <v>0</v>
      </c>
      <c r="S185" s="86"/>
      <c r="T185" s="228">
        <f>S185*H185</f>
        <v>0</v>
      </c>
      <c r="U185" s="228">
        <v>0.0035814660000000002</v>
      </c>
      <c r="V185" s="228">
        <f>U185*H185</f>
        <v>0.11632601567999999</v>
      </c>
      <c r="W185" s="228">
        <v>0</v>
      </c>
      <c r="X185" s="229">
        <f>W185*H185</f>
        <v>0</v>
      </c>
      <c r="Y185" s="40"/>
      <c r="Z185" s="40"/>
      <c r="AA185" s="40"/>
      <c r="AB185" s="40"/>
      <c r="AC185" s="40"/>
      <c r="AD185" s="40"/>
      <c r="AE185" s="40"/>
      <c r="AR185" s="230" t="s">
        <v>302</v>
      </c>
      <c r="AT185" s="230" t="s">
        <v>213</v>
      </c>
      <c r="AU185" s="230" t="s">
        <v>86</v>
      </c>
      <c r="AY185" s="19" t="s">
        <v>211</v>
      </c>
      <c r="BE185" s="231">
        <f>IF(O185="základní",K185,0)</f>
        <v>0</v>
      </c>
      <c r="BF185" s="231">
        <f>IF(O185="snížená",K185,0)</f>
        <v>0</v>
      </c>
      <c r="BG185" s="231">
        <f>IF(O185="zákl. přenesená",K185,0)</f>
        <v>0</v>
      </c>
      <c r="BH185" s="231">
        <f>IF(O185="sníž. přenesená",K185,0)</f>
        <v>0</v>
      </c>
      <c r="BI185" s="231">
        <f>IF(O185="nulová",K185,0)</f>
        <v>0</v>
      </c>
      <c r="BJ185" s="19" t="s">
        <v>84</v>
      </c>
      <c r="BK185" s="231">
        <f>ROUND(P185*H185,2)</f>
        <v>0</v>
      </c>
      <c r="BL185" s="19" t="s">
        <v>302</v>
      </c>
      <c r="BM185" s="230" t="s">
        <v>5080</v>
      </c>
    </row>
    <row r="186" s="2" customFormat="1">
      <c r="A186" s="40"/>
      <c r="B186" s="41"/>
      <c r="C186" s="42"/>
      <c r="D186" s="232" t="s">
        <v>220</v>
      </c>
      <c r="E186" s="42"/>
      <c r="F186" s="233" t="s">
        <v>3804</v>
      </c>
      <c r="G186" s="42"/>
      <c r="H186" s="42"/>
      <c r="I186" s="234"/>
      <c r="J186" s="234"/>
      <c r="K186" s="42"/>
      <c r="L186" s="42"/>
      <c r="M186" s="46"/>
      <c r="N186" s="235"/>
      <c r="O186" s="236"/>
      <c r="P186" s="86"/>
      <c r="Q186" s="86"/>
      <c r="R186" s="86"/>
      <c r="S186" s="86"/>
      <c r="T186" s="86"/>
      <c r="U186" s="86"/>
      <c r="V186" s="86"/>
      <c r="W186" s="86"/>
      <c r="X186" s="87"/>
      <c r="Y186" s="40"/>
      <c r="Z186" s="40"/>
      <c r="AA186" s="40"/>
      <c r="AB186" s="40"/>
      <c r="AC186" s="40"/>
      <c r="AD186" s="40"/>
      <c r="AE186" s="40"/>
      <c r="AT186" s="19" t="s">
        <v>220</v>
      </c>
      <c r="AU186" s="19" t="s">
        <v>86</v>
      </c>
    </row>
    <row r="187" s="13" customFormat="1">
      <c r="A187" s="13"/>
      <c r="B187" s="237"/>
      <c r="C187" s="238"/>
      <c r="D187" s="232" t="s">
        <v>222</v>
      </c>
      <c r="E187" s="239" t="s">
        <v>22</v>
      </c>
      <c r="F187" s="240" t="s">
        <v>5081</v>
      </c>
      <c r="G187" s="238"/>
      <c r="H187" s="241">
        <v>32.479999999999997</v>
      </c>
      <c r="I187" s="242"/>
      <c r="J187" s="242"/>
      <c r="K187" s="238"/>
      <c r="L187" s="238"/>
      <c r="M187" s="243"/>
      <c r="N187" s="244"/>
      <c r="O187" s="245"/>
      <c r="P187" s="245"/>
      <c r="Q187" s="245"/>
      <c r="R187" s="245"/>
      <c r="S187" s="245"/>
      <c r="T187" s="245"/>
      <c r="U187" s="245"/>
      <c r="V187" s="245"/>
      <c r="W187" s="245"/>
      <c r="X187" s="246"/>
      <c r="Y187" s="13"/>
      <c r="Z187" s="13"/>
      <c r="AA187" s="13"/>
      <c r="AB187" s="13"/>
      <c r="AC187" s="13"/>
      <c r="AD187" s="13"/>
      <c r="AE187" s="13"/>
      <c r="AT187" s="247" t="s">
        <v>222</v>
      </c>
      <c r="AU187" s="247" t="s">
        <v>86</v>
      </c>
      <c r="AV187" s="13" t="s">
        <v>86</v>
      </c>
      <c r="AW187" s="13" t="s">
        <v>5</v>
      </c>
      <c r="AX187" s="13" t="s">
        <v>77</v>
      </c>
      <c r="AY187" s="247" t="s">
        <v>211</v>
      </c>
    </row>
    <row r="188" s="14" customFormat="1">
      <c r="A188" s="14"/>
      <c r="B188" s="248"/>
      <c r="C188" s="249"/>
      <c r="D188" s="232" t="s">
        <v>222</v>
      </c>
      <c r="E188" s="250" t="s">
        <v>22</v>
      </c>
      <c r="F188" s="251" t="s">
        <v>331</v>
      </c>
      <c r="G188" s="249"/>
      <c r="H188" s="252">
        <v>32.479999999999997</v>
      </c>
      <c r="I188" s="253"/>
      <c r="J188" s="253"/>
      <c r="K188" s="249"/>
      <c r="L188" s="249"/>
      <c r="M188" s="254"/>
      <c r="N188" s="255"/>
      <c r="O188" s="256"/>
      <c r="P188" s="256"/>
      <c r="Q188" s="256"/>
      <c r="R188" s="256"/>
      <c r="S188" s="256"/>
      <c r="T188" s="256"/>
      <c r="U188" s="256"/>
      <c r="V188" s="256"/>
      <c r="W188" s="256"/>
      <c r="X188" s="257"/>
      <c r="Y188" s="14"/>
      <c r="Z188" s="14"/>
      <c r="AA188" s="14"/>
      <c r="AB188" s="14"/>
      <c r="AC188" s="14"/>
      <c r="AD188" s="14"/>
      <c r="AE188" s="14"/>
      <c r="AT188" s="258" t="s">
        <v>222</v>
      </c>
      <c r="AU188" s="258" t="s">
        <v>86</v>
      </c>
      <c r="AV188" s="14" t="s">
        <v>218</v>
      </c>
      <c r="AW188" s="14" t="s">
        <v>5</v>
      </c>
      <c r="AX188" s="14" t="s">
        <v>84</v>
      </c>
      <c r="AY188" s="258" t="s">
        <v>211</v>
      </c>
    </row>
    <row r="189" s="2" customFormat="1">
      <c r="A189" s="40"/>
      <c r="B189" s="41"/>
      <c r="C189" s="218" t="s">
        <v>337</v>
      </c>
      <c r="D189" s="218" t="s">
        <v>213</v>
      </c>
      <c r="E189" s="219" t="s">
        <v>3806</v>
      </c>
      <c r="F189" s="220" t="s">
        <v>3807</v>
      </c>
      <c r="G189" s="221" t="s">
        <v>497</v>
      </c>
      <c r="H189" s="222">
        <v>58</v>
      </c>
      <c r="I189" s="223"/>
      <c r="J189" s="223"/>
      <c r="K189" s="224">
        <f>ROUND(P189*H189,2)</f>
        <v>0</v>
      </c>
      <c r="L189" s="220" t="s">
        <v>217</v>
      </c>
      <c r="M189" s="46"/>
      <c r="N189" s="225" t="s">
        <v>22</v>
      </c>
      <c r="O189" s="226" t="s">
        <v>46</v>
      </c>
      <c r="P189" s="227">
        <f>I189+J189</f>
        <v>0</v>
      </c>
      <c r="Q189" s="227">
        <f>ROUND(I189*H189,2)</f>
        <v>0</v>
      </c>
      <c r="R189" s="227">
        <f>ROUND(J189*H189,2)</f>
        <v>0</v>
      </c>
      <c r="S189" s="86"/>
      <c r="T189" s="228">
        <f>S189*H189</f>
        <v>0</v>
      </c>
      <c r="U189" s="228">
        <v>0</v>
      </c>
      <c r="V189" s="228">
        <f>U189*H189</f>
        <v>0</v>
      </c>
      <c r="W189" s="228">
        <v>0</v>
      </c>
      <c r="X189" s="229">
        <f>W189*H189</f>
        <v>0</v>
      </c>
      <c r="Y189" s="40"/>
      <c r="Z189" s="40"/>
      <c r="AA189" s="40"/>
      <c r="AB189" s="40"/>
      <c r="AC189" s="40"/>
      <c r="AD189" s="40"/>
      <c r="AE189" s="40"/>
      <c r="AR189" s="230" t="s">
        <v>302</v>
      </c>
      <c r="AT189" s="230" t="s">
        <v>213</v>
      </c>
      <c r="AU189" s="230" t="s">
        <v>86</v>
      </c>
      <c r="AY189" s="19" t="s">
        <v>211</v>
      </c>
      <c r="BE189" s="231">
        <f>IF(O189="základní",K189,0)</f>
        <v>0</v>
      </c>
      <c r="BF189" s="231">
        <f>IF(O189="snížená",K189,0)</f>
        <v>0</v>
      </c>
      <c r="BG189" s="231">
        <f>IF(O189="zákl. přenesená",K189,0)</f>
        <v>0</v>
      </c>
      <c r="BH189" s="231">
        <f>IF(O189="sníž. přenesená",K189,0)</f>
        <v>0</v>
      </c>
      <c r="BI189" s="231">
        <f>IF(O189="nulová",K189,0)</f>
        <v>0</v>
      </c>
      <c r="BJ189" s="19" t="s">
        <v>84</v>
      </c>
      <c r="BK189" s="231">
        <f>ROUND(P189*H189,2)</f>
        <v>0</v>
      </c>
      <c r="BL189" s="19" t="s">
        <v>302</v>
      </c>
      <c r="BM189" s="230" t="s">
        <v>5082</v>
      </c>
    </row>
    <row r="190" s="2" customFormat="1">
      <c r="A190" s="40"/>
      <c r="B190" s="41"/>
      <c r="C190" s="42"/>
      <c r="D190" s="232" t="s">
        <v>220</v>
      </c>
      <c r="E190" s="42"/>
      <c r="F190" s="233" t="s">
        <v>3809</v>
      </c>
      <c r="G190" s="42"/>
      <c r="H190" s="42"/>
      <c r="I190" s="234"/>
      <c r="J190" s="234"/>
      <c r="K190" s="42"/>
      <c r="L190" s="42"/>
      <c r="M190" s="46"/>
      <c r="N190" s="235"/>
      <c r="O190" s="236"/>
      <c r="P190" s="86"/>
      <c r="Q190" s="86"/>
      <c r="R190" s="86"/>
      <c r="S190" s="86"/>
      <c r="T190" s="86"/>
      <c r="U190" s="86"/>
      <c r="V190" s="86"/>
      <c r="W190" s="86"/>
      <c r="X190" s="87"/>
      <c r="Y190" s="40"/>
      <c r="Z190" s="40"/>
      <c r="AA190" s="40"/>
      <c r="AB190" s="40"/>
      <c r="AC190" s="40"/>
      <c r="AD190" s="40"/>
      <c r="AE190" s="40"/>
      <c r="AT190" s="19" t="s">
        <v>220</v>
      </c>
      <c r="AU190" s="19" t="s">
        <v>86</v>
      </c>
    </row>
    <row r="191" s="13" customFormat="1">
      <c r="A191" s="13"/>
      <c r="B191" s="237"/>
      <c r="C191" s="238"/>
      <c r="D191" s="232" t="s">
        <v>222</v>
      </c>
      <c r="E191" s="239" t="s">
        <v>22</v>
      </c>
      <c r="F191" s="240" t="s">
        <v>5083</v>
      </c>
      <c r="G191" s="238"/>
      <c r="H191" s="241">
        <v>58</v>
      </c>
      <c r="I191" s="242"/>
      <c r="J191" s="242"/>
      <c r="K191" s="238"/>
      <c r="L191" s="238"/>
      <c r="M191" s="243"/>
      <c r="N191" s="244"/>
      <c r="O191" s="245"/>
      <c r="P191" s="245"/>
      <c r="Q191" s="245"/>
      <c r="R191" s="245"/>
      <c r="S191" s="245"/>
      <c r="T191" s="245"/>
      <c r="U191" s="245"/>
      <c r="V191" s="245"/>
      <c r="W191" s="245"/>
      <c r="X191" s="246"/>
      <c r="Y191" s="13"/>
      <c r="Z191" s="13"/>
      <c r="AA191" s="13"/>
      <c r="AB191" s="13"/>
      <c r="AC191" s="13"/>
      <c r="AD191" s="13"/>
      <c r="AE191" s="13"/>
      <c r="AT191" s="247" t="s">
        <v>222</v>
      </c>
      <c r="AU191" s="247" t="s">
        <v>86</v>
      </c>
      <c r="AV191" s="13" t="s">
        <v>86</v>
      </c>
      <c r="AW191" s="13" t="s">
        <v>5</v>
      </c>
      <c r="AX191" s="13" t="s">
        <v>77</v>
      </c>
      <c r="AY191" s="247" t="s">
        <v>211</v>
      </c>
    </row>
    <row r="192" s="14" customFormat="1">
      <c r="A192" s="14"/>
      <c r="B192" s="248"/>
      <c r="C192" s="249"/>
      <c r="D192" s="232" t="s">
        <v>222</v>
      </c>
      <c r="E192" s="250" t="s">
        <v>22</v>
      </c>
      <c r="F192" s="251" t="s">
        <v>331</v>
      </c>
      <c r="G192" s="249"/>
      <c r="H192" s="252">
        <v>58</v>
      </c>
      <c r="I192" s="253"/>
      <c r="J192" s="253"/>
      <c r="K192" s="249"/>
      <c r="L192" s="249"/>
      <c r="M192" s="254"/>
      <c r="N192" s="255"/>
      <c r="O192" s="256"/>
      <c r="P192" s="256"/>
      <c r="Q192" s="256"/>
      <c r="R192" s="256"/>
      <c r="S192" s="256"/>
      <c r="T192" s="256"/>
      <c r="U192" s="256"/>
      <c r="V192" s="256"/>
      <c r="W192" s="256"/>
      <c r="X192" s="257"/>
      <c r="Y192" s="14"/>
      <c r="Z192" s="14"/>
      <c r="AA192" s="14"/>
      <c r="AB192" s="14"/>
      <c r="AC192" s="14"/>
      <c r="AD192" s="14"/>
      <c r="AE192" s="14"/>
      <c r="AT192" s="258" t="s">
        <v>222</v>
      </c>
      <c r="AU192" s="258" t="s">
        <v>86</v>
      </c>
      <c r="AV192" s="14" t="s">
        <v>218</v>
      </c>
      <c r="AW192" s="14" t="s">
        <v>5</v>
      </c>
      <c r="AX192" s="14" t="s">
        <v>84</v>
      </c>
      <c r="AY192" s="258" t="s">
        <v>211</v>
      </c>
    </row>
    <row r="193" s="2" customFormat="1" ht="24.15" customHeight="1">
      <c r="A193" s="40"/>
      <c r="B193" s="41"/>
      <c r="C193" s="218" t="s">
        <v>342</v>
      </c>
      <c r="D193" s="218" t="s">
        <v>213</v>
      </c>
      <c r="E193" s="219" t="s">
        <v>3811</v>
      </c>
      <c r="F193" s="220" t="s">
        <v>3812</v>
      </c>
      <c r="G193" s="221" t="s">
        <v>249</v>
      </c>
      <c r="H193" s="222">
        <v>0.11600000000000001</v>
      </c>
      <c r="I193" s="223"/>
      <c r="J193" s="223"/>
      <c r="K193" s="224">
        <f>ROUND(P193*H193,2)</f>
        <v>0</v>
      </c>
      <c r="L193" s="220" t="s">
        <v>217</v>
      </c>
      <c r="M193" s="46"/>
      <c r="N193" s="225" t="s">
        <v>22</v>
      </c>
      <c r="O193" s="226" t="s">
        <v>46</v>
      </c>
      <c r="P193" s="227">
        <f>I193+J193</f>
        <v>0</v>
      </c>
      <c r="Q193" s="227">
        <f>ROUND(I193*H193,2)</f>
        <v>0</v>
      </c>
      <c r="R193" s="227">
        <f>ROUND(J193*H193,2)</f>
        <v>0</v>
      </c>
      <c r="S193" s="86"/>
      <c r="T193" s="228">
        <f>S193*H193</f>
        <v>0</v>
      </c>
      <c r="U193" s="228">
        <v>0</v>
      </c>
      <c r="V193" s="228">
        <f>U193*H193</f>
        <v>0</v>
      </c>
      <c r="W193" s="228">
        <v>0</v>
      </c>
      <c r="X193" s="229">
        <f>W193*H193</f>
        <v>0</v>
      </c>
      <c r="Y193" s="40"/>
      <c r="Z193" s="40"/>
      <c r="AA193" s="40"/>
      <c r="AB193" s="40"/>
      <c r="AC193" s="40"/>
      <c r="AD193" s="40"/>
      <c r="AE193" s="40"/>
      <c r="AR193" s="230" t="s">
        <v>302</v>
      </c>
      <c r="AT193" s="230" t="s">
        <v>213</v>
      </c>
      <c r="AU193" s="230" t="s">
        <v>86</v>
      </c>
      <c r="AY193" s="19" t="s">
        <v>211</v>
      </c>
      <c r="BE193" s="231">
        <f>IF(O193="základní",K193,0)</f>
        <v>0</v>
      </c>
      <c r="BF193" s="231">
        <f>IF(O193="snížená",K193,0)</f>
        <v>0</v>
      </c>
      <c r="BG193" s="231">
        <f>IF(O193="zákl. přenesená",K193,0)</f>
        <v>0</v>
      </c>
      <c r="BH193" s="231">
        <f>IF(O193="sníž. přenesená",K193,0)</f>
        <v>0</v>
      </c>
      <c r="BI193" s="231">
        <f>IF(O193="nulová",K193,0)</f>
        <v>0</v>
      </c>
      <c r="BJ193" s="19" t="s">
        <v>84</v>
      </c>
      <c r="BK193" s="231">
        <f>ROUND(P193*H193,2)</f>
        <v>0</v>
      </c>
      <c r="BL193" s="19" t="s">
        <v>302</v>
      </c>
      <c r="BM193" s="230" t="s">
        <v>5084</v>
      </c>
    </row>
    <row r="194" s="2" customFormat="1">
      <c r="A194" s="40"/>
      <c r="B194" s="41"/>
      <c r="C194" s="42"/>
      <c r="D194" s="232" t="s">
        <v>220</v>
      </c>
      <c r="E194" s="42"/>
      <c r="F194" s="233" t="s">
        <v>3814</v>
      </c>
      <c r="G194" s="42"/>
      <c r="H194" s="42"/>
      <c r="I194" s="234"/>
      <c r="J194" s="234"/>
      <c r="K194" s="42"/>
      <c r="L194" s="42"/>
      <c r="M194" s="46"/>
      <c r="N194" s="235"/>
      <c r="O194" s="236"/>
      <c r="P194" s="86"/>
      <c r="Q194" s="86"/>
      <c r="R194" s="86"/>
      <c r="S194" s="86"/>
      <c r="T194" s="86"/>
      <c r="U194" s="86"/>
      <c r="V194" s="86"/>
      <c r="W194" s="86"/>
      <c r="X194" s="87"/>
      <c r="Y194" s="40"/>
      <c r="Z194" s="40"/>
      <c r="AA194" s="40"/>
      <c r="AB194" s="40"/>
      <c r="AC194" s="40"/>
      <c r="AD194" s="40"/>
      <c r="AE194" s="40"/>
      <c r="AT194" s="19" t="s">
        <v>220</v>
      </c>
      <c r="AU194" s="19" t="s">
        <v>86</v>
      </c>
    </row>
    <row r="195" s="2" customFormat="1" ht="24.15" customHeight="1">
      <c r="A195" s="40"/>
      <c r="B195" s="41"/>
      <c r="C195" s="218" t="s">
        <v>349</v>
      </c>
      <c r="D195" s="218" t="s">
        <v>213</v>
      </c>
      <c r="E195" s="219" t="s">
        <v>1347</v>
      </c>
      <c r="F195" s="220" t="s">
        <v>1348</v>
      </c>
      <c r="G195" s="221" t="s">
        <v>249</v>
      </c>
      <c r="H195" s="222">
        <v>0.11600000000000001</v>
      </c>
      <c r="I195" s="223"/>
      <c r="J195" s="223"/>
      <c r="K195" s="224">
        <f>ROUND(P195*H195,2)</f>
        <v>0</v>
      </c>
      <c r="L195" s="220" t="s">
        <v>217</v>
      </c>
      <c r="M195" s="46"/>
      <c r="N195" s="225" t="s">
        <v>22</v>
      </c>
      <c r="O195" s="226" t="s">
        <v>46</v>
      </c>
      <c r="P195" s="227">
        <f>I195+J195</f>
        <v>0</v>
      </c>
      <c r="Q195" s="227">
        <f>ROUND(I195*H195,2)</f>
        <v>0</v>
      </c>
      <c r="R195" s="227">
        <f>ROUND(J195*H195,2)</f>
        <v>0</v>
      </c>
      <c r="S195" s="86"/>
      <c r="T195" s="228">
        <f>S195*H195</f>
        <v>0</v>
      </c>
      <c r="U195" s="228">
        <v>0</v>
      </c>
      <c r="V195" s="228">
        <f>U195*H195</f>
        <v>0</v>
      </c>
      <c r="W195" s="228">
        <v>0</v>
      </c>
      <c r="X195" s="229">
        <f>W195*H195</f>
        <v>0</v>
      </c>
      <c r="Y195" s="40"/>
      <c r="Z195" s="40"/>
      <c r="AA195" s="40"/>
      <c r="AB195" s="40"/>
      <c r="AC195" s="40"/>
      <c r="AD195" s="40"/>
      <c r="AE195" s="40"/>
      <c r="AR195" s="230" t="s">
        <v>302</v>
      </c>
      <c r="AT195" s="230" t="s">
        <v>213</v>
      </c>
      <c r="AU195" s="230" t="s">
        <v>86</v>
      </c>
      <c r="AY195" s="19" t="s">
        <v>211</v>
      </c>
      <c r="BE195" s="231">
        <f>IF(O195="základní",K195,0)</f>
        <v>0</v>
      </c>
      <c r="BF195" s="231">
        <f>IF(O195="snížená",K195,0)</f>
        <v>0</v>
      </c>
      <c r="BG195" s="231">
        <f>IF(O195="zákl. přenesená",K195,0)</f>
        <v>0</v>
      </c>
      <c r="BH195" s="231">
        <f>IF(O195="sníž. přenesená",K195,0)</f>
        <v>0</v>
      </c>
      <c r="BI195" s="231">
        <f>IF(O195="nulová",K195,0)</f>
        <v>0</v>
      </c>
      <c r="BJ195" s="19" t="s">
        <v>84</v>
      </c>
      <c r="BK195" s="231">
        <f>ROUND(P195*H195,2)</f>
        <v>0</v>
      </c>
      <c r="BL195" s="19" t="s">
        <v>302</v>
      </c>
      <c r="BM195" s="230" t="s">
        <v>5085</v>
      </c>
    </row>
    <row r="196" s="2" customFormat="1">
      <c r="A196" s="40"/>
      <c r="B196" s="41"/>
      <c r="C196" s="42"/>
      <c r="D196" s="232" t="s">
        <v>220</v>
      </c>
      <c r="E196" s="42"/>
      <c r="F196" s="233" t="s">
        <v>1350</v>
      </c>
      <c r="G196" s="42"/>
      <c r="H196" s="42"/>
      <c r="I196" s="234"/>
      <c r="J196" s="234"/>
      <c r="K196" s="42"/>
      <c r="L196" s="42"/>
      <c r="M196" s="46"/>
      <c r="N196" s="235"/>
      <c r="O196" s="236"/>
      <c r="P196" s="86"/>
      <c r="Q196" s="86"/>
      <c r="R196" s="86"/>
      <c r="S196" s="86"/>
      <c r="T196" s="86"/>
      <c r="U196" s="86"/>
      <c r="V196" s="86"/>
      <c r="W196" s="86"/>
      <c r="X196" s="87"/>
      <c r="Y196" s="40"/>
      <c r="Z196" s="40"/>
      <c r="AA196" s="40"/>
      <c r="AB196" s="40"/>
      <c r="AC196" s="40"/>
      <c r="AD196" s="40"/>
      <c r="AE196" s="40"/>
      <c r="AT196" s="19" t="s">
        <v>220</v>
      </c>
      <c r="AU196" s="19" t="s">
        <v>86</v>
      </c>
    </row>
    <row r="197" s="12" customFormat="1" ht="22.8" customHeight="1">
      <c r="A197" s="12"/>
      <c r="B197" s="201"/>
      <c r="C197" s="202"/>
      <c r="D197" s="203" t="s">
        <v>76</v>
      </c>
      <c r="E197" s="216" t="s">
        <v>554</v>
      </c>
      <c r="F197" s="216" t="s">
        <v>555</v>
      </c>
      <c r="G197" s="202"/>
      <c r="H197" s="202"/>
      <c r="I197" s="205"/>
      <c r="J197" s="205"/>
      <c r="K197" s="217">
        <f>BK197</f>
        <v>0</v>
      </c>
      <c r="L197" s="202"/>
      <c r="M197" s="207"/>
      <c r="N197" s="208"/>
      <c r="O197" s="209"/>
      <c r="P197" s="209"/>
      <c r="Q197" s="210">
        <f>SUM(Q198:Q251)</f>
        <v>0</v>
      </c>
      <c r="R197" s="210">
        <f>SUM(R198:R251)</f>
        <v>0</v>
      </c>
      <c r="S197" s="209"/>
      <c r="T197" s="211">
        <f>SUM(T198:T251)</f>
        <v>0</v>
      </c>
      <c r="U197" s="209"/>
      <c r="V197" s="211">
        <f>SUM(V198:V251)</f>
        <v>0.33563588652499998</v>
      </c>
      <c r="W197" s="209"/>
      <c r="X197" s="212">
        <f>SUM(X198:X251)</f>
        <v>0</v>
      </c>
      <c r="Y197" s="12"/>
      <c r="Z197" s="12"/>
      <c r="AA197" s="12"/>
      <c r="AB197" s="12"/>
      <c r="AC197" s="12"/>
      <c r="AD197" s="12"/>
      <c r="AE197" s="12"/>
      <c r="AR197" s="213" t="s">
        <v>86</v>
      </c>
      <c r="AT197" s="214" t="s">
        <v>76</v>
      </c>
      <c r="AU197" s="214" t="s">
        <v>84</v>
      </c>
      <c r="AY197" s="213" t="s">
        <v>211</v>
      </c>
      <c r="BK197" s="215">
        <f>SUM(BK198:BK251)</f>
        <v>0</v>
      </c>
    </row>
    <row r="198" s="2" customFormat="1" ht="24.15" customHeight="1">
      <c r="A198" s="40"/>
      <c r="B198" s="41"/>
      <c r="C198" s="218" t="s">
        <v>356</v>
      </c>
      <c r="D198" s="218" t="s">
        <v>213</v>
      </c>
      <c r="E198" s="219" t="s">
        <v>5086</v>
      </c>
      <c r="F198" s="220" t="s">
        <v>5087</v>
      </c>
      <c r="G198" s="221" t="s">
        <v>272</v>
      </c>
      <c r="H198" s="222">
        <v>7.718</v>
      </c>
      <c r="I198" s="223"/>
      <c r="J198" s="223"/>
      <c r="K198" s="224">
        <f>ROUND(P198*H198,2)</f>
        <v>0</v>
      </c>
      <c r="L198" s="220" t="s">
        <v>217</v>
      </c>
      <c r="M198" s="46"/>
      <c r="N198" s="225" t="s">
        <v>22</v>
      </c>
      <c r="O198" s="226" t="s">
        <v>46</v>
      </c>
      <c r="P198" s="227">
        <f>I198+J198</f>
        <v>0</v>
      </c>
      <c r="Q198" s="227">
        <f>ROUND(I198*H198,2)</f>
        <v>0</v>
      </c>
      <c r="R198" s="227">
        <f>ROUND(J198*H198,2)</f>
        <v>0</v>
      </c>
      <c r="S198" s="86"/>
      <c r="T198" s="228">
        <f>S198*H198</f>
        <v>0</v>
      </c>
      <c r="U198" s="228">
        <v>0.00026848749999999999</v>
      </c>
      <c r="V198" s="228">
        <f>U198*H198</f>
        <v>0.0020721865249999998</v>
      </c>
      <c r="W198" s="228">
        <v>0</v>
      </c>
      <c r="X198" s="229">
        <f>W198*H198</f>
        <v>0</v>
      </c>
      <c r="Y198" s="40"/>
      <c r="Z198" s="40"/>
      <c r="AA198" s="40"/>
      <c r="AB198" s="40"/>
      <c r="AC198" s="40"/>
      <c r="AD198" s="40"/>
      <c r="AE198" s="40"/>
      <c r="AR198" s="230" t="s">
        <v>302</v>
      </c>
      <c r="AT198" s="230" t="s">
        <v>213</v>
      </c>
      <c r="AU198" s="230" t="s">
        <v>86</v>
      </c>
      <c r="AY198" s="19" t="s">
        <v>211</v>
      </c>
      <c r="BE198" s="231">
        <f>IF(O198="základní",K198,0)</f>
        <v>0</v>
      </c>
      <c r="BF198" s="231">
        <f>IF(O198="snížená",K198,0)</f>
        <v>0</v>
      </c>
      <c r="BG198" s="231">
        <f>IF(O198="zákl. přenesená",K198,0)</f>
        <v>0</v>
      </c>
      <c r="BH198" s="231">
        <f>IF(O198="sníž. přenesená",K198,0)</f>
        <v>0</v>
      </c>
      <c r="BI198" s="231">
        <f>IF(O198="nulová",K198,0)</f>
        <v>0</v>
      </c>
      <c r="BJ198" s="19" t="s">
        <v>84</v>
      </c>
      <c r="BK198" s="231">
        <f>ROUND(P198*H198,2)</f>
        <v>0</v>
      </c>
      <c r="BL198" s="19" t="s">
        <v>302</v>
      </c>
      <c r="BM198" s="230" t="s">
        <v>5088</v>
      </c>
    </row>
    <row r="199" s="2" customFormat="1">
      <c r="A199" s="40"/>
      <c r="B199" s="41"/>
      <c r="C199" s="42"/>
      <c r="D199" s="232" t="s">
        <v>220</v>
      </c>
      <c r="E199" s="42"/>
      <c r="F199" s="233" t="s">
        <v>5089</v>
      </c>
      <c r="G199" s="42"/>
      <c r="H199" s="42"/>
      <c r="I199" s="234"/>
      <c r="J199" s="234"/>
      <c r="K199" s="42"/>
      <c r="L199" s="42"/>
      <c r="M199" s="46"/>
      <c r="N199" s="235"/>
      <c r="O199" s="236"/>
      <c r="P199" s="86"/>
      <c r="Q199" s="86"/>
      <c r="R199" s="86"/>
      <c r="S199" s="86"/>
      <c r="T199" s="86"/>
      <c r="U199" s="86"/>
      <c r="V199" s="86"/>
      <c r="W199" s="86"/>
      <c r="X199" s="87"/>
      <c r="Y199" s="40"/>
      <c r="Z199" s="40"/>
      <c r="AA199" s="40"/>
      <c r="AB199" s="40"/>
      <c r="AC199" s="40"/>
      <c r="AD199" s="40"/>
      <c r="AE199" s="40"/>
      <c r="AT199" s="19" t="s">
        <v>220</v>
      </c>
      <c r="AU199" s="19" t="s">
        <v>86</v>
      </c>
    </row>
    <row r="200" s="13" customFormat="1">
      <c r="A200" s="13"/>
      <c r="B200" s="237"/>
      <c r="C200" s="238"/>
      <c r="D200" s="232" t="s">
        <v>222</v>
      </c>
      <c r="E200" s="239" t="s">
        <v>22</v>
      </c>
      <c r="F200" s="240" t="s">
        <v>5090</v>
      </c>
      <c r="G200" s="238"/>
      <c r="H200" s="241">
        <v>7.718</v>
      </c>
      <c r="I200" s="242"/>
      <c r="J200" s="242"/>
      <c r="K200" s="238"/>
      <c r="L200" s="238"/>
      <c r="M200" s="243"/>
      <c r="N200" s="244"/>
      <c r="O200" s="245"/>
      <c r="P200" s="245"/>
      <c r="Q200" s="245"/>
      <c r="R200" s="245"/>
      <c r="S200" s="245"/>
      <c r="T200" s="245"/>
      <c r="U200" s="245"/>
      <c r="V200" s="245"/>
      <c r="W200" s="245"/>
      <c r="X200" s="246"/>
      <c r="Y200" s="13"/>
      <c r="Z200" s="13"/>
      <c r="AA200" s="13"/>
      <c r="AB200" s="13"/>
      <c r="AC200" s="13"/>
      <c r="AD200" s="13"/>
      <c r="AE200" s="13"/>
      <c r="AT200" s="247" t="s">
        <v>222</v>
      </c>
      <c r="AU200" s="247" t="s">
        <v>86</v>
      </c>
      <c r="AV200" s="13" t="s">
        <v>86</v>
      </c>
      <c r="AW200" s="13" t="s">
        <v>5</v>
      </c>
      <c r="AX200" s="13" t="s">
        <v>84</v>
      </c>
      <c r="AY200" s="247" t="s">
        <v>211</v>
      </c>
    </row>
    <row r="201" s="2" customFormat="1" ht="24.15" customHeight="1">
      <c r="A201" s="40"/>
      <c r="B201" s="41"/>
      <c r="C201" s="218" t="s">
        <v>362</v>
      </c>
      <c r="D201" s="218" t="s">
        <v>213</v>
      </c>
      <c r="E201" s="219" t="s">
        <v>5091</v>
      </c>
      <c r="F201" s="220" t="s">
        <v>5092</v>
      </c>
      <c r="G201" s="221" t="s">
        <v>497</v>
      </c>
      <c r="H201" s="222">
        <v>24</v>
      </c>
      <c r="I201" s="223"/>
      <c r="J201" s="223"/>
      <c r="K201" s="224">
        <f>ROUND(P201*H201,2)</f>
        <v>0</v>
      </c>
      <c r="L201" s="220" t="s">
        <v>217</v>
      </c>
      <c r="M201" s="46"/>
      <c r="N201" s="225" t="s">
        <v>22</v>
      </c>
      <c r="O201" s="226" t="s">
        <v>46</v>
      </c>
      <c r="P201" s="227">
        <f>I201+J201</f>
        <v>0</v>
      </c>
      <c r="Q201" s="227">
        <f>ROUND(I201*H201,2)</f>
        <v>0</v>
      </c>
      <c r="R201" s="227">
        <f>ROUND(J201*H201,2)</f>
        <v>0</v>
      </c>
      <c r="S201" s="86"/>
      <c r="T201" s="228">
        <f>S201*H201</f>
        <v>0</v>
      </c>
      <c r="U201" s="228">
        <v>0.00026848749999999999</v>
      </c>
      <c r="V201" s="228">
        <f>U201*H201</f>
        <v>0.0064437000000000001</v>
      </c>
      <c r="W201" s="228">
        <v>0</v>
      </c>
      <c r="X201" s="229">
        <f>W201*H201</f>
        <v>0</v>
      </c>
      <c r="Y201" s="40"/>
      <c r="Z201" s="40"/>
      <c r="AA201" s="40"/>
      <c r="AB201" s="40"/>
      <c r="AC201" s="40"/>
      <c r="AD201" s="40"/>
      <c r="AE201" s="40"/>
      <c r="AR201" s="230" t="s">
        <v>302</v>
      </c>
      <c r="AT201" s="230" t="s">
        <v>213</v>
      </c>
      <c r="AU201" s="230" t="s">
        <v>86</v>
      </c>
      <c r="AY201" s="19" t="s">
        <v>211</v>
      </c>
      <c r="BE201" s="231">
        <f>IF(O201="základní",K201,0)</f>
        <v>0</v>
      </c>
      <c r="BF201" s="231">
        <f>IF(O201="snížená",K201,0)</f>
        <v>0</v>
      </c>
      <c r="BG201" s="231">
        <f>IF(O201="zákl. přenesená",K201,0)</f>
        <v>0</v>
      </c>
      <c r="BH201" s="231">
        <f>IF(O201="sníž. přenesená",K201,0)</f>
        <v>0</v>
      </c>
      <c r="BI201" s="231">
        <f>IF(O201="nulová",K201,0)</f>
        <v>0</v>
      </c>
      <c r="BJ201" s="19" t="s">
        <v>84</v>
      </c>
      <c r="BK201" s="231">
        <f>ROUND(P201*H201,2)</f>
        <v>0</v>
      </c>
      <c r="BL201" s="19" t="s">
        <v>302</v>
      </c>
      <c r="BM201" s="230" t="s">
        <v>5093</v>
      </c>
    </row>
    <row r="202" s="2" customFormat="1">
      <c r="A202" s="40"/>
      <c r="B202" s="41"/>
      <c r="C202" s="42"/>
      <c r="D202" s="232" t="s">
        <v>220</v>
      </c>
      <c r="E202" s="42"/>
      <c r="F202" s="233" t="s">
        <v>5094</v>
      </c>
      <c r="G202" s="42"/>
      <c r="H202" s="42"/>
      <c r="I202" s="234"/>
      <c r="J202" s="234"/>
      <c r="K202" s="42"/>
      <c r="L202" s="42"/>
      <c r="M202" s="46"/>
      <c r="N202" s="235"/>
      <c r="O202" s="236"/>
      <c r="P202" s="86"/>
      <c r="Q202" s="86"/>
      <c r="R202" s="86"/>
      <c r="S202" s="86"/>
      <c r="T202" s="86"/>
      <c r="U202" s="86"/>
      <c r="V202" s="86"/>
      <c r="W202" s="86"/>
      <c r="X202" s="87"/>
      <c r="Y202" s="40"/>
      <c r="Z202" s="40"/>
      <c r="AA202" s="40"/>
      <c r="AB202" s="40"/>
      <c r="AC202" s="40"/>
      <c r="AD202" s="40"/>
      <c r="AE202" s="40"/>
      <c r="AT202" s="19" t="s">
        <v>220</v>
      </c>
      <c r="AU202" s="19" t="s">
        <v>86</v>
      </c>
    </row>
    <row r="203" s="13" customFormat="1">
      <c r="A203" s="13"/>
      <c r="B203" s="237"/>
      <c r="C203" s="238"/>
      <c r="D203" s="232" t="s">
        <v>222</v>
      </c>
      <c r="E203" s="239" t="s">
        <v>22</v>
      </c>
      <c r="F203" s="240" t="s">
        <v>5095</v>
      </c>
      <c r="G203" s="238"/>
      <c r="H203" s="241">
        <v>24</v>
      </c>
      <c r="I203" s="242"/>
      <c r="J203" s="242"/>
      <c r="K203" s="238"/>
      <c r="L203" s="238"/>
      <c r="M203" s="243"/>
      <c r="N203" s="244"/>
      <c r="O203" s="245"/>
      <c r="P203" s="245"/>
      <c r="Q203" s="245"/>
      <c r="R203" s="245"/>
      <c r="S203" s="245"/>
      <c r="T203" s="245"/>
      <c r="U203" s="245"/>
      <c r="V203" s="245"/>
      <c r="W203" s="245"/>
      <c r="X203" s="246"/>
      <c r="Y203" s="13"/>
      <c r="Z203" s="13"/>
      <c r="AA203" s="13"/>
      <c r="AB203" s="13"/>
      <c r="AC203" s="13"/>
      <c r="AD203" s="13"/>
      <c r="AE203" s="13"/>
      <c r="AT203" s="247" t="s">
        <v>222</v>
      </c>
      <c r="AU203" s="247" t="s">
        <v>86</v>
      </c>
      <c r="AV203" s="13" t="s">
        <v>86</v>
      </c>
      <c r="AW203" s="13" t="s">
        <v>5</v>
      </c>
      <c r="AX203" s="13" t="s">
        <v>77</v>
      </c>
      <c r="AY203" s="247" t="s">
        <v>211</v>
      </c>
    </row>
    <row r="204" s="14" customFormat="1">
      <c r="A204" s="14"/>
      <c r="B204" s="248"/>
      <c r="C204" s="249"/>
      <c r="D204" s="232" t="s">
        <v>222</v>
      </c>
      <c r="E204" s="250" t="s">
        <v>22</v>
      </c>
      <c r="F204" s="251" t="s">
        <v>331</v>
      </c>
      <c r="G204" s="249"/>
      <c r="H204" s="252">
        <v>24</v>
      </c>
      <c r="I204" s="253"/>
      <c r="J204" s="253"/>
      <c r="K204" s="249"/>
      <c r="L204" s="249"/>
      <c r="M204" s="254"/>
      <c r="N204" s="255"/>
      <c r="O204" s="256"/>
      <c r="P204" s="256"/>
      <c r="Q204" s="256"/>
      <c r="R204" s="256"/>
      <c r="S204" s="256"/>
      <c r="T204" s="256"/>
      <c r="U204" s="256"/>
      <c r="V204" s="256"/>
      <c r="W204" s="256"/>
      <c r="X204" s="257"/>
      <c r="Y204" s="14"/>
      <c r="Z204" s="14"/>
      <c r="AA204" s="14"/>
      <c r="AB204" s="14"/>
      <c r="AC204" s="14"/>
      <c r="AD204" s="14"/>
      <c r="AE204" s="14"/>
      <c r="AT204" s="258" t="s">
        <v>222</v>
      </c>
      <c r="AU204" s="258" t="s">
        <v>86</v>
      </c>
      <c r="AV204" s="14" t="s">
        <v>218</v>
      </c>
      <c r="AW204" s="14" t="s">
        <v>5</v>
      </c>
      <c r="AX204" s="14" t="s">
        <v>84</v>
      </c>
      <c r="AY204" s="258" t="s">
        <v>211</v>
      </c>
    </row>
    <row r="205" s="2" customFormat="1" ht="21.75" customHeight="1">
      <c r="A205" s="40"/>
      <c r="B205" s="41"/>
      <c r="C205" s="259" t="s">
        <v>368</v>
      </c>
      <c r="D205" s="259" t="s">
        <v>452</v>
      </c>
      <c r="E205" s="260" t="s">
        <v>5096</v>
      </c>
      <c r="F205" s="261" t="s">
        <v>5097</v>
      </c>
      <c r="G205" s="262" t="s">
        <v>497</v>
      </c>
      <c r="H205" s="263">
        <v>1</v>
      </c>
      <c r="I205" s="264"/>
      <c r="J205" s="265"/>
      <c r="K205" s="266">
        <f>ROUND(P205*H205,2)</f>
        <v>0</v>
      </c>
      <c r="L205" s="261" t="s">
        <v>22</v>
      </c>
      <c r="M205" s="267"/>
      <c r="N205" s="268" t="s">
        <v>22</v>
      </c>
      <c r="O205" s="226" t="s">
        <v>46</v>
      </c>
      <c r="P205" s="227">
        <f>I205+J205</f>
        <v>0</v>
      </c>
      <c r="Q205" s="227">
        <f>ROUND(I205*H205,2)</f>
        <v>0</v>
      </c>
      <c r="R205" s="227">
        <f>ROUND(J205*H205,2)</f>
        <v>0</v>
      </c>
      <c r="S205" s="86"/>
      <c r="T205" s="228">
        <f>S205*H205</f>
        <v>0</v>
      </c>
      <c r="U205" s="228">
        <v>0</v>
      </c>
      <c r="V205" s="228">
        <f>U205*H205</f>
        <v>0</v>
      </c>
      <c r="W205" s="228">
        <v>0</v>
      </c>
      <c r="X205" s="229">
        <f>W205*H205</f>
        <v>0</v>
      </c>
      <c r="Y205" s="40"/>
      <c r="Z205" s="40"/>
      <c r="AA205" s="40"/>
      <c r="AB205" s="40"/>
      <c r="AC205" s="40"/>
      <c r="AD205" s="40"/>
      <c r="AE205" s="40"/>
      <c r="AR205" s="230" t="s">
        <v>402</v>
      </c>
      <c r="AT205" s="230" t="s">
        <v>452</v>
      </c>
      <c r="AU205" s="230" t="s">
        <v>86</v>
      </c>
      <c r="AY205" s="19" t="s">
        <v>211</v>
      </c>
      <c r="BE205" s="231">
        <f>IF(O205="základní",K205,0)</f>
        <v>0</v>
      </c>
      <c r="BF205" s="231">
        <f>IF(O205="snížená",K205,0)</f>
        <v>0</v>
      </c>
      <c r="BG205" s="231">
        <f>IF(O205="zákl. přenesená",K205,0)</f>
        <v>0</v>
      </c>
      <c r="BH205" s="231">
        <f>IF(O205="sníž. přenesená",K205,0)</f>
        <v>0</v>
      </c>
      <c r="BI205" s="231">
        <f>IF(O205="nulová",K205,0)</f>
        <v>0</v>
      </c>
      <c r="BJ205" s="19" t="s">
        <v>84</v>
      </c>
      <c r="BK205" s="231">
        <f>ROUND(P205*H205,2)</f>
        <v>0</v>
      </c>
      <c r="BL205" s="19" t="s">
        <v>302</v>
      </c>
      <c r="BM205" s="230" t="s">
        <v>5098</v>
      </c>
    </row>
    <row r="206" s="2" customFormat="1">
      <c r="A206" s="40"/>
      <c r="B206" s="41"/>
      <c r="C206" s="42"/>
      <c r="D206" s="232" t="s">
        <v>220</v>
      </c>
      <c r="E206" s="42"/>
      <c r="F206" s="233" t="s">
        <v>5097</v>
      </c>
      <c r="G206" s="42"/>
      <c r="H206" s="42"/>
      <c r="I206" s="234"/>
      <c r="J206" s="234"/>
      <c r="K206" s="42"/>
      <c r="L206" s="42"/>
      <c r="M206" s="46"/>
      <c r="N206" s="235"/>
      <c r="O206" s="236"/>
      <c r="P206" s="86"/>
      <c r="Q206" s="86"/>
      <c r="R206" s="86"/>
      <c r="S206" s="86"/>
      <c r="T206" s="86"/>
      <c r="U206" s="86"/>
      <c r="V206" s="86"/>
      <c r="W206" s="86"/>
      <c r="X206" s="87"/>
      <c r="Y206" s="40"/>
      <c r="Z206" s="40"/>
      <c r="AA206" s="40"/>
      <c r="AB206" s="40"/>
      <c r="AC206" s="40"/>
      <c r="AD206" s="40"/>
      <c r="AE206" s="40"/>
      <c r="AT206" s="19" t="s">
        <v>220</v>
      </c>
      <c r="AU206" s="19" t="s">
        <v>86</v>
      </c>
    </row>
    <row r="207" s="13" customFormat="1">
      <c r="A207" s="13"/>
      <c r="B207" s="237"/>
      <c r="C207" s="238"/>
      <c r="D207" s="232" t="s">
        <v>222</v>
      </c>
      <c r="E207" s="239" t="s">
        <v>22</v>
      </c>
      <c r="F207" s="240" t="s">
        <v>268</v>
      </c>
      <c r="G207" s="238"/>
      <c r="H207" s="241">
        <v>1</v>
      </c>
      <c r="I207" s="242"/>
      <c r="J207" s="242"/>
      <c r="K207" s="238"/>
      <c r="L207" s="238"/>
      <c r="M207" s="243"/>
      <c r="N207" s="244"/>
      <c r="O207" s="245"/>
      <c r="P207" s="245"/>
      <c r="Q207" s="245"/>
      <c r="R207" s="245"/>
      <c r="S207" s="245"/>
      <c r="T207" s="245"/>
      <c r="U207" s="245"/>
      <c r="V207" s="245"/>
      <c r="W207" s="245"/>
      <c r="X207" s="246"/>
      <c r="Y207" s="13"/>
      <c r="Z207" s="13"/>
      <c r="AA207" s="13"/>
      <c r="AB207" s="13"/>
      <c r="AC207" s="13"/>
      <c r="AD207" s="13"/>
      <c r="AE207" s="13"/>
      <c r="AT207" s="247" t="s">
        <v>222</v>
      </c>
      <c r="AU207" s="247" t="s">
        <v>86</v>
      </c>
      <c r="AV207" s="13" t="s">
        <v>86</v>
      </c>
      <c r="AW207" s="13" t="s">
        <v>5</v>
      </c>
      <c r="AX207" s="13" t="s">
        <v>84</v>
      </c>
      <c r="AY207" s="247" t="s">
        <v>211</v>
      </c>
    </row>
    <row r="208" s="2" customFormat="1" ht="21.75" customHeight="1">
      <c r="A208" s="40"/>
      <c r="B208" s="41"/>
      <c r="C208" s="259" t="s">
        <v>374</v>
      </c>
      <c r="D208" s="259" t="s">
        <v>452</v>
      </c>
      <c r="E208" s="260" t="s">
        <v>5099</v>
      </c>
      <c r="F208" s="261" t="s">
        <v>5100</v>
      </c>
      <c r="G208" s="262" t="s">
        <v>497</v>
      </c>
      <c r="H208" s="263">
        <v>2</v>
      </c>
      <c r="I208" s="264"/>
      <c r="J208" s="265"/>
      <c r="K208" s="266">
        <f>ROUND(P208*H208,2)</f>
        <v>0</v>
      </c>
      <c r="L208" s="261" t="s">
        <v>22</v>
      </c>
      <c r="M208" s="267"/>
      <c r="N208" s="268" t="s">
        <v>22</v>
      </c>
      <c r="O208" s="226" t="s">
        <v>46</v>
      </c>
      <c r="P208" s="227">
        <f>I208+J208</f>
        <v>0</v>
      </c>
      <c r="Q208" s="227">
        <f>ROUND(I208*H208,2)</f>
        <v>0</v>
      </c>
      <c r="R208" s="227">
        <f>ROUND(J208*H208,2)</f>
        <v>0</v>
      </c>
      <c r="S208" s="86"/>
      <c r="T208" s="228">
        <f>S208*H208</f>
        <v>0</v>
      </c>
      <c r="U208" s="228">
        <v>0</v>
      </c>
      <c r="V208" s="228">
        <f>U208*H208</f>
        <v>0</v>
      </c>
      <c r="W208" s="228">
        <v>0</v>
      </c>
      <c r="X208" s="229">
        <f>W208*H208</f>
        <v>0</v>
      </c>
      <c r="Y208" s="40"/>
      <c r="Z208" s="40"/>
      <c r="AA208" s="40"/>
      <c r="AB208" s="40"/>
      <c r="AC208" s="40"/>
      <c r="AD208" s="40"/>
      <c r="AE208" s="40"/>
      <c r="AR208" s="230" t="s">
        <v>402</v>
      </c>
      <c r="AT208" s="230" t="s">
        <v>452</v>
      </c>
      <c r="AU208" s="230" t="s">
        <v>86</v>
      </c>
      <c r="AY208" s="19" t="s">
        <v>211</v>
      </c>
      <c r="BE208" s="231">
        <f>IF(O208="základní",K208,0)</f>
        <v>0</v>
      </c>
      <c r="BF208" s="231">
        <f>IF(O208="snížená",K208,0)</f>
        <v>0</v>
      </c>
      <c r="BG208" s="231">
        <f>IF(O208="zákl. přenesená",K208,0)</f>
        <v>0</v>
      </c>
      <c r="BH208" s="231">
        <f>IF(O208="sníž. přenesená",K208,0)</f>
        <v>0</v>
      </c>
      <c r="BI208" s="231">
        <f>IF(O208="nulová",K208,0)</f>
        <v>0</v>
      </c>
      <c r="BJ208" s="19" t="s">
        <v>84</v>
      </c>
      <c r="BK208" s="231">
        <f>ROUND(P208*H208,2)</f>
        <v>0</v>
      </c>
      <c r="BL208" s="19" t="s">
        <v>302</v>
      </c>
      <c r="BM208" s="230" t="s">
        <v>5101</v>
      </c>
    </row>
    <row r="209" s="2" customFormat="1">
      <c r="A209" s="40"/>
      <c r="B209" s="41"/>
      <c r="C209" s="42"/>
      <c r="D209" s="232" t="s">
        <v>220</v>
      </c>
      <c r="E209" s="42"/>
      <c r="F209" s="233" t="s">
        <v>5100</v>
      </c>
      <c r="G209" s="42"/>
      <c r="H209" s="42"/>
      <c r="I209" s="234"/>
      <c r="J209" s="234"/>
      <c r="K209" s="42"/>
      <c r="L209" s="42"/>
      <c r="M209" s="46"/>
      <c r="N209" s="235"/>
      <c r="O209" s="236"/>
      <c r="P209" s="86"/>
      <c r="Q209" s="86"/>
      <c r="R209" s="86"/>
      <c r="S209" s="86"/>
      <c r="T209" s="86"/>
      <c r="U209" s="86"/>
      <c r="V209" s="86"/>
      <c r="W209" s="86"/>
      <c r="X209" s="87"/>
      <c r="Y209" s="40"/>
      <c r="Z209" s="40"/>
      <c r="AA209" s="40"/>
      <c r="AB209" s="40"/>
      <c r="AC209" s="40"/>
      <c r="AD209" s="40"/>
      <c r="AE209" s="40"/>
      <c r="AT209" s="19" t="s">
        <v>220</v>
      </c>
      <c r="AU209" s="19" t="s">
        <v>86</v>
      </c>
    </row>
    <row r="210" s="13" customFormat="1">
      <c r="A210" s="13"/>
      <c r="B210" s="237"/>
      <c r="C210" s="238"/>
      <c r="D210" s="232" t="s">
        <v>222</v>
      </c>
      <c r="E210" s="239" t="s">
        <v>22</v>
      </c>
      <c r="F210" s="240" t="s">
        <v>1931</v>
      </c>
      <c r="G210" s="238"/>
      <c r="H210" s="241">
        <v>2</v>
      </c>
      <c r="I210" s="242"/>
      <c r="J210" s="242"/>
      <c r="K210" s="238"/>
      <c r="L210" s="238"/>
      <c r="M210" s="243"/>
      <c r="N210" s="244"/>
      <c r="O210" s="245"/>
      <c r="P210" s="245"/>
      <c r="Q210" s="245"/>
      <c r="R210" s="245"/>
      <c r="S210" s="245"/>
      <c r="T210" s="245"/>
      <c r="U210" s="245"/>
      <c r="V210" s="245"/>
      <c r="W210" s="245"/>
      <c r="X210" s="246"/>
      <c r="Y210" s="13"/>
      <c r="Z210" s="13"/>
      <c r="AA210" s="13"/>
      <c r="AB210" s="13"/>
      <c r="AC210" s="13"/>
      <c r="AD210" s="13"/>
      <c r="AE210" s="13"/>
      <c r="AT210" s="247" t="s">
        <v>222</v>
      </c>
      <c r="AU210" s="247" t="s">
        <v>86</v>
      </c>
      <c r="AV210" s="13" t="s">
        <v>86</v>
      </c>
      <c r="AW210" s="13" t="s">
        <v>5</v>
      </c>
      <c r="AX210" s="13" t="s">
        <v>84</v>
      </c>
      <c r="AY210" s="247" t="s">
        <v>211</v>
      </c>
    </row>
    <row r="211" s="2" customFormat="1" ht="21.75" customHeight="1">
      <c r="A211" s="40"/>
      <c r="B211" s="41"/>
      <c r="C211" s="259" t="s">
        <v>380</v>
      </c>
      <c r="D211" s="259" t="s">
        <v>452</v>
      </c>
      <c r="E211" s="260" t="s">
        <v>5102</v>
      </c>
      <c r="F211" s="261" t="s">
        <v>5103</v>
      </c>
      <c r="G211" s="262" t="s">
        <v>497</v>
      </c>
      <c r="H211" s="263">
        <v>1</v>
      </c>
      <c r="I211" s="264"/>
      <c r="J211" s="265"/>
      <c r="K211" s="266">
        <f>ROUND(P211*H211,2)</f>
        <v>0</v>
      </c>
      <c r="L211" s="261" t="s">
        <v>22</v>
      </c>
      <c r="M211" s="267"/>
      <c r="N211" s="268" t="s">
        <v>22</v>
      </c>
      <c r="O211" s="226" t="s">
        <v>46</v>
      </c>
      <c r="P211" s="227">
        <f>I211+J211</f>
        <v>0</v>
      </c>
      <c r="Q211" s="227">
        <f>ROUND(I211*H211,2)</f>
        <v>0</v>
      </c>
      <c r="R211" s="227">
        <f>ROUND(J211*H211,2)</f>
        <v>0</v>
      </c>
      <c r="S211" s="86"/>
      <c r="T211" s="228">
        <f>S211*H211</f>
        <v>0</v>
      </c>
      <c r="U211" s="228">
        <v>0</v>
      </c>
      <c r="V211" s="228">
        <f>U211*H211</f>
        <v>0</v>
      </c>
      <c r="W211" s="228">
        <v>0</v>
      </c>
      <c r="X211" s="229">
        <f>W211*H211</f>
        <v>0</v>
      </c>
      <c r="Y211" s="40"/>
      <c r="Z211" s="40"/>
      <c r="AA211" s="40"/>
      <c r="AB211" s="40"/>
      <c r="AC211" s="40"/>
      <c r="AD211" s="40"/>
      <c r="AE211" s="40"/>
      <c r="AR211" s="230" t="s">
        <v>402</v>
      </c>
      <c r="AT211" s="230" t="s">
        <v>452</v>
      </c>
      <c r="AU211" s="230" t="s">
        <v>86</v>
      </c>
      <c r="AY211" s="19" t="s">
        <v>211</v>
      </c>
      <c r="BE211" s="231">
        <f>IF(O211="základní",K211,0)</f>
        <v>0</v>
      </c>
      <c r="BF211" s="231">
        <f>IF(O211="snížená",K211,0)</f>
        <v>0</v>
      </c>
      <c r="BG211" s="231">
        <f>IF(O211="zákl. přenesená",K211,0)</f>
        <v>0</v>
      </c>
      <c r="BH211" s="231">
        <f>IF(O211="sníž. přenesená",K211,0)</f>
        <v>0</v>
      </c>
      <c r="BI211" s="231">
        <f>IF(O211="nulová",K211,0)</f>
        <v>0</v>
      </c>
      <c r="BJ211" s="19" t="s">
        <v>84</v>
      </c>
      <c r="BK211" s="231">
        <f>ROUND(P211*H211,2)</f>
        <v>0</v>
      </c>
      <c r="BL211" s="19" t="s">
        <v>302</v>
      </c>
      <c r="BM211" s="230" t="s">
        <v>5104</v>
      </c>
    </row>
    <row r="212" s="2" customFormat="1">
      <c r="A212" s="40"/>
      <c r="B212" s="41"/>
      <c r="C212" s="42"/>
      <c r="D212" s="232" t="s">
        <v>220</v>
      </c>
      <c r="E212" s="42"/>
      <c r="F212" s="233" t="s">
        <v>5103</v>
      </c>
      <c r="G212" s="42"/>
      <c r="H212" s="42"/>
      <c r="I212" s="234"/>
      <c r="J212" s="234"/>
      <c r="K212" s="42"/>
      <c r="L212" s="42"/>
      <c r="M212" s="46"/>
      <c r="N212" s="235"/>
      <c r="O212" s="236"/>
      <c r="P212" s="86"/>
      <c r="Q212" s="86"/>
      <c r="R212" s="86"/>
      <c r="S212" s="86"/>
      <c r="T212" s="86"/>
      <c r="U212" s="86"/>
      <c r="V212" s="86"/>
      <c r="W212" s="86"/>
      <c r="X212" s="87"/>
      <c r="Y212" s="40"/>
      <c r="Z212" s="40"/>
      <c r="AA212" s="40"/>
      <c r="AB212" s="40"/>
      <c r="AC212" s="40"/>
      <c r="AD212" s="40"/>
      <c r="AE212" s="40"/>
      <c r="AT212" s="19" t="s">
        <v>220</v>
      </c>
      <c r="AU212" s="19" t="s">
        <v>86</v>
      </c>
    </row>
    <row r="213" s="13" customFormat="1">
      <c r="A213" s="13"/>
      <c r="B213" s="237"/>
      <c r="C213" s="238"/>
      <c r="D213" s="232" t="s">
        <v>222</v>
      </c>
      <c r="E213" s="239" t="s">
        <v>22</v>
      </c>
      <c r="F213" s="240" t="s">
        <v>268</v>
      </c>
      <c r="G213" s="238"/>
      <c r="H213" s="241">
        <v>1</v>
      </c>
      <c r="I213" s="242"/>
      <c r="J213" s="242"/>
      <c r="K213" s="238"/>
      <c r="L213" s="238"/>
      <c r="M213" s="243"/>
      <c r="N213" s="244"/>
      <c r="O213" s="245"/>
      <c r="P213" s="245"/>
      <c r="Q213" s="245"/>
      <c r="R213" s="245"/>
      <c r="S213" s="245"/>
      <c r="T213" s="245"/>
      <c r="U213" s="245"/>
      <c r="V213" s="245"/>
      <c r="W213" s="245"/>
      <c r="X213" s="246"/>
      <c r="Y213" s="13"/>
      <c r="Z213" s="13"/>
      <c r="AA213" s="13"/>
      <c r="AB213" s="13"/>
      <c r="AC213" s="13"/>
      <c r="AD213" s="13"/>
      <c r="AE213" s="13"/>
      <c r="AT213" s="247" t="s">
        <v>222</v>
      </c>
      <c r="AU213" s="247" t="s">
        <v>86</v>
      </c>
      <c r="AV213" s="13" t="s">
        <v>86</v>
      </c>
      <c r="AW213" s="13" t="s">
        <v>5</v>
      </c>
      <c r="AX213" s="13" t="s">
        <v>84</v>
      </c>
      <c r="AY213" s="247" t="s">
        <v>211</v>
      </c>
    </row>
    <row r="214" s="2" customFormat="1" ht="21.75" customHeight="1">
      <c r="A214" s="40"/>
      <c r="B214" s="41"/>
      <c r="C214" s="259" t="s">
        <v>385</v>
      </c>
      <c r="D214" s="259" t="s">
        <v>452</v>
      </c>
      <c r="E214" s="260" t="s">
        <v>5105</v>
      </c>
      <c r="F214" s="261" t="s">
        <v>5106</v>
      </c>
      <c r="G214" s="262" t="s">
        <v>497</v>
      </c>
      <c r="H214" s="263">
        <v>1</v>
      </c>
      <c r="I214" s="264"/>
      <c r="J214" s="265"/>
      <c r="K214" s="266">
        <f>ROUND(P214*H214,2)</f>
        <v>0</v>
      </c>
      <c r="L214" s="261" t="s">
        <v>22</v>
      </c>
      <c r="M214" s="267"/>
      <c r="N214" s="268" t="s">
        <v>22</v>
      </c>
      <c r="O214" s="226" t="s">
        <v>46</v>
      </c>
      <c r="P214" s="227">
        <f>I214+J214</f>
        <v>0</v>
      </c>
      <c r="Q214" s="227">
        <f>ROUND(I214*H214,2)</f>
        <v>0</v>
      </c>
      <c r="R214" s="227">
        <f>ROUND(J214*H214,2)</f>
        <v>0</v>
      </c>
      <c r="S214" s="86"/>
      <c r="T214" s="228">
        <f>S214*H214</f>
        <v>0</v>
      </c>
      <c r="U214" s="228">
        <v>0</v>
      </c>
      <c r="V214" s="228">
        <f>U214*H214</f>
        <v>0</v>
      </c>
      <c r="W214" s="228">
        <v>0</v>
      </c>
      <c r="X214" s="229">
        <f>W214*H214</f>
        <v>0</v>
      </c>
      <c r="Y214" s="40"/>
      <c r="Z214" s="40"/>
      <c r="AA214" s="40"/>
      <c r="AB214" s="40"/>
      <c r="AC214" s="40"/>
      <c r="AD214" s="40"/>
      <c r="AE214" s="40"/>
      <c r="AR214" s="230" t="s">
        <v>402</v>
      </c>
      <c r="AT214" s="230" t="s">
        <v>452</v>
      </c>
      <c r="AU214" s="230" t="s">
        <v>86</v>
      </c>
      <c r="AY214" s="19" t="s">
        <v>211</v>
      </c>
      <c r="BE214" s="231">
        <f>IF(O214="základní",K214,0)</f>
        <v>0</v>
      </c>
      <c r="BF214" s="231">
        <f>IF(O214="snížená",K214,0)</f>
        <v>0</v>
      </c>
      <c r="BG214" s="231">
        <f>IF(O214="zákl. přenesená",K214,0)</f>
        <v>0</v>
      </c>
      <c r="BH214" s="231">
        <f>IF(O214="sníž. přenesená",K214,0)</f>
        <v>0</v>
      </c>
      <c r="BI214" s="231">
        <f>IF(O214="nulová",K214,0)</f>
        <v>0</v>
      </c>
      <c r="BJ214" s="19" t="s">
        <v>84</v>
      </c>
      <c r="BK214" s="231">
        <f>ROUND(P214*H214,2)</f>
        <v>0</v>
      </c>
      <c r="BL214" s="19" t="s">
        <v>302</v>
      </c>
      <c r="BM214" s="230" t="s">
        <v>5107</v>
      </c>
    </row>
    <row r="215" s="2" customFormat="1">
      <c r="A215" s="40"/>
      <c r="B215" s="41"/>
      <c r="C215" s="42"/>
      <c r="D215" s="232" t="s">
        <v>220</v>
      </c>
      <c r="E215" s="42"/>
      <c r="F215" s="233" t="s">
        <v>5106</v>
      </c>
      <c r="G215" s="42"/>
      <c r="H215" s="42"/>
      <c r="I215" s="234"/>
      <c r="J215" s="234"/>
      <c r="K215" s="42"/>
      <c r="L215" s="42"/>
      <c r="M215" s="46"/>
      <c r="N215" s="235"/>
      <c r="O215" s="236"/>
      <c r="P215" s="86"/>
      <c r="Q215" s="86"/>
      <c r="R215" s="86"/>
      <c r="S215" s="86"/>
      <c r="T215" s="86"/>
      <c r="U215" s="86"/>
      <c r="V215" s="86"/>
      <c r="W215" s="86"/>
      <c r="X215" s="87"/>
      <c r="Y215" s="40"/>
      <c r="Z215" s="40"/>
      <c r="AA215" s="40"/>
      <c r="AB215" s="40"/>
      <c r="AC215" s="40"/>
      <c r="AD215" s="40"/>
      <c r="AE215" s="40"/>
      <c r="AT215" s="19" t="s">
        <v>220</v>
      </c>
      <c r="AU215" s="19" t="s">
        <v>86</v>
      </c>
    </row>
    <row r="216" s="13" customFormat="1">
      <c r="A216" s="13"/>
      <c r="B216" s="237"/>
      <c r="C216" s="238"/>
      <c r="D216" s="232" t="s">
        <v>222</v>
      </c>
      <c r="E216" s="239" t="s">
        <v>22</v>
      </c>
      <c r="F216" s="240" t="s">
        <v>268</v>
      </c>
      <c r="G216" s="238"/>
      <c r="H216" s="241">
        <v>1</v>
      </c>
      <c r="I216" s="242"/>
      <c r="J216" s="242"/>
      <c r="K216" s="238"/>
      <c r="L216" s="238"/>
      <c r="M216" s="243"/>
      <c r="N216" s="244"/>
      <c r="O216" s="245"/>
      <c r="P216" s="245"/>
      <c r="Q216" s="245"/>
      <c r="R216" s="245"/>
      <c r="S216" s="245"/>
      <c r="T216" s="245"/>
      <c r="U216" s="245"/>
      <c r="V216" s="245"/>
      <c r="W216" s="245"/>
      <c r="X216" s="246"/>
      <c r="Y216" s="13"/>
      <c r="Z216" s="13"/>
      <c r="AA216" s="13"/>
      <c r="AB216" s="13"/>
      <c r="AC216" s="13"/>
      <c r="AD216" s="13"/>
      <c r="AE216" s="13"/>
      <c r="AT216" s="247" t="s">
        <v>222</v>
      </c>
      <c r="AU216" s="247" t="s">
        <v>86</v>
      </c>
      <c r="AV216" s="13" t="s">
        <v>86</v>
      </c>
      <c r="AW216" s="13" t="s">
        <v>5</v>
      </c>
      <c r="AX216" s="13" t="s">
        <v>84</v>
      </c>
      <c r="AY216" s="247" t="s">
        <v>211</v>
      </c>
    </row>
    <row r="217" s="2" customFormat="1" ht="21.75" customHeight="1">
      <c r="A217" s="40"/>
      <c r="B217" s="41"/>
      <c r="C217" s="259" t="s">
        <v>390</v>
      </c>
      <c r="D217" s="259" t="s">
        <v>452</v>
      </c>
      <c r="E217" s="260" t="s">
        <v>5108</v>
      </c>
      <c r="F217" s="261" t="s">
        <v>5109</v>
      </c>
      <c r="G217" s="262" t="s">
        <v>497</v>
      </c>
      <c r="H217" s="263">
        <v>2</v>
      </c>
      <c r="I217" s="264"/>
      <c r="J217" s="265"/>
      <c r="K217" s="266">
        <f>ROUND(P217*H217,2)</f>
        <v>0</v>
      </c>
      <c r="L217" s="261" t="s">
        <v>22</v>
      </c>
      <c r="M217" s="267"/>
      <c r="N217" s="268" t="s">
        <v>22</v>
      </c>
      <c r="O217" s="226" t="s">
        <v>46</v>
      </c>
      <c r="P217" s="227">
        <f>I217+J217</f>
        <v>0</v>
      </c>
      <c r="Q217" s="227">
        <f>ROUND(I217*H217,2)</f>
        <v>0</v>
      </c>
      <c r="R217" s="227">
        <f>ROUND(J217*H217,2)</f>
        <v>0</v>
      </c>
      <c r="S217" s="86"/>
      <c r="T217" s="228">
        <f>S217*H217</f>
        <v>0</v>
      </c>
      <c r="U217" s="228">
        <v>0</v>
      </c>
      <c r="V217" s="228">
        <f>U217*H217</f>
        <v>0</v>
      </c>
      <c r="W217" s="228">
        <v>0</v>
      </c>
      <c r="X217" s="229">
        <f>W217*H217</f>
        <v>0</v>
      </c>
      <c r="Y217" s="40"/>
      <c r="Z217" s="40"/>
      <c r="AA217" s="40"/>
      <c r="AB217" s="40"/>
      <c r="AC217" s="40"/>
      <c r="AD217" s="40"/>
      <c r="AE217" s="40"/>
      <c r="AR217" s="230" t="s">
        <v>402</v>
      </c>
      <c r="AT217" s="230" t="s">
        <v>452</v>
      </c>
      <c r="AU217" s="230" t="s">
        <v>86</v>
      </c>
      <c r="AY217" s="19" t="s">
        <v>211</v>
      </c>
      <c r="BE217" s="231">
        <f>IF(O217="základní",K217,0)</f>
        <v>0</v>
      </c>
      <c r="BF217" s="231">
        <f>IF(O217="snížená",K217,0)</f>
        <v>0</v>
      </c>
      <c r="BG217" s="231">
        <f>IF(O217="zákl. přenesená",K217,0)</f>
        <v>0</v>
      </c>
      <c r="BH217" s="231">
        <f>IF(O217="sníž. přenesená",K217,0)</f>
        <v>0</v>
      </c>
      <c r="BI217" s="231">
        <f>IF(O217="nulová",K217,0)</f>
        <v>0</v>
      </c>
      <c r="BJ217" s="19" t="s">
        <v>84</v>
      </c>
      <c r="BK217" s="231">
        <f>ROUND(P217*H217,2)</f>
        <v>0</v>
      </c>
      <c r="BL217" s="19" t="s">
        <v>302</v>
      </c>
      <c r="BM217" s="230" t="s">
        <v>5110</v>
      </c>
    </row>
    <row r="218" s="2" customFormat="1">
      <c r="A218" s="40"/>
      <c r="B218" s="41"/>
      <c r="C218" s="42"/>
      <c r="D218" s="232" t="s">
        <v>220</v>
      </c>
      <c r="E218" s="42"/>
      <c r="F218" s="233" t="s">
        <v>5109</v>
      </c>
      <c r="G218" s="42"/>
      <c r="H218" s="42"/>
      <c r="I218" s="234"/>
      <c r="J218" s="234"/>
      <c r="K218" s="42"/>
      <c r="L218" s="42"/>
      <c r="M218" s="46"/>
      <c r="N218" s="235"/>
      <c r="O218" s="236"/>
      <c r="P218" s="86"/>
      <c r="Q218" s="86"/>
      <c r="R218" s="86"/>
      <c r="S218" s="86"/>
      <c r="T218" s="86"/>
      <c r="U218" s="86"/>
      <c r="V218" s="86"/>
      <c r="W218" s="86"/>
      <c r="X218" s="87"/>
      <c r="Y218" s="40"/>
      <c r="Z218" s="40"/>
      <c r="AA218" s="40"/>
      <c r="AB218" s="40"/>
      <c r="AC218" s="40"/>
      <c r="AD218" s="40"/>
      <c r="AE218" s="40"/>
      <c r="AT218" s="19" t="s">
        <v>220</v>
      </c>
      <c r="AU218" s="19" t="s">
        <v>86</v>
      </c>
    </row>
    <row r="219" s="13" customFormat="1">
      <c r="A219" s="13"/>
      <c r="B219" s="237"/>
      <c r="C219" s="238"/>
      <c r="D219" s="232" t="s">
        <v>222</v>
      </c>
      <c r="E219" s="239" t="s">
        <v>22</v>
      </c>
      <c r="F219" s="240" t="s">
        <v>1931</v>
      </c>
      <c r="G219" s="238"/>
      <c r="H219" s="241">
        <v>2</v>
      </c>
      <c r="I219" s="242"/>
      <c r="J219" s="242"/>
      <c r="K219" s="238"/>
      <c r="L219" s="238"/>
      <c r="M219" s="243"/>
      <c r="N219" s="244"/>
      <c r="O219" s="245"/>
      <c r="P219" s="245"/>
      <c r="Q219" s="245"/>
      <c r="R219" s="245"/>
      <c r="S219" s="245"/>
      <c r="T219" s="245"/>
      <c r="U219" s="245"/>
      <c r="V219" s="245"/>
      <c r="W219" s="245"/>
      <c r="X219" s="246"/>
      <c r="Y219" s="13"/>
      <c r="Z219" s="13"/>
      <c r="AA219" s="13"/>
      <c r="AB219" s="13"/>
      <c r="AC219" s="13"/>
      <c r="AD219" s="13"/>
      <c r="AE219" s="13"/>
      <c r="AT219" s="247" t="s">
        <v>222</v>
      </c>
      <c r="AU219" s="247" t="s">
        <v>86</v>
      </c>
      <c r="AV219" s="13" t="s">
        <v>86</v>
      </c>
      <c r="AW219" s="13" t="s">
        <v>5</v>
      </c>
      <c r="AX219" s="13" t="s">
        <v>84</v>
      </c>
      <c r="AY219" s="247" t="s">
        <v>211</v>
      </c>
    </row>
    <row r="220" s="2" customFormat="1" ht="21.75" customHeight="1">
      <c r="A220" s="40"/>
      <c r="B220" s="41"/>
      <c r="C220" s="259" t="s">
        <v>402</v>
      </c>
      <c r="D220" s="259" t="s">
        <v>452</v>
      </c>
      <c r="E220" s="260" t="s">
        <v>5111</v>
      </c>
      <c r="F220" s="261" t="s">
        <v>5112</v>
      </c>
      <c r="G220" s="262" t="s">
        <v>497</v>
      </c>
      <c r="H220" s="263">
        <v>1</v>
      </c>
      <c r="I220" s="264"/>
      <c r="J220" s="265"/>
      <c r="K220" s="266">
        <f>ROUND(P220*H220,2)</f>
        <v>0</v>
      </c>
      <c r="L220" s="261" t="s">
        <v>22</v>
      </c>
      <c r="M220" s="267"/>
      <c r="N220" s="268" t="s">
        <v>22</v>
      </c>
      <c r="O220" s="226" t="s">
        <v>46</v>
      </c>
      <c r="P220" s="227">
        <f>I220+J220</f>
        <v>0</v>
      </c>
      <c r="Q220" s="227">
        <f>ROUND(I220*H220,2)</f>
        <v>0</v>
      </c>
      <c r="R220" s="227">
        <f>ROUND(J220*H220,2)</f>
        <v>0</v>
      </c>
      <c r="S220" s="86"/>
      <c r="T220" s="228">
        <f>S220*H220</f>
        <v>0</v>
      </c>
      <c r="U220" s="228">
        <v>0</v>
      </c>
      <c r="V220" s="228">
        <f>U220*H220</f>
        <v>0</v>
      </c>
      <c r="W220" s="228">
        <v>0</v>
      </c>
      <c r="X220" s="229">
        <f>W220*H220</f>
        <v>0</v>
      </c>
      <c r="Y220" s="40"/>
      <c r="Z220" s="40"/>
      <c r="AA220" s="40"/>
      <c r="AB220" s="40"/>
      <c r="AC220" s="40"/>
      <c r="AD220" s="40"/>
      <c r="AE220" s="40"/>
      <c r="AR220" s="230" t="s">
        <v>402</v>
      </c>
      <c r="AT220" s="230" t="s">
        <v>452</v>
      </c>
      <c r="AU220" s="230" t="s">
        <v>86</v>
      </c>
      <c r="AY220" s="19" t="s">
        <v>211</v>
      </c>
      <c r="BE220" s="231">
        <f>IF(O220="základní",K220,0)</f>
        <v>0</v>
      </c>
      <c r="BF220" s="231">
        <f>IF(O220="snížená",K220,0)</f>
        <v>0</v>
      </c>
      <c r="BG220" s="231">
        <f>IF(O220="zákl. přenesená",K220,0)</f>
        <v>0</v>
      </c>
      <c r="BH220" s="231">
        <f>IF(O220="sníž. přenesená",K220,0)</f>
        <v>0</v>
      </c>
      <c r="BI220" s="231">
        <f>IF(O220="nulová",K220,0)</f>
        <v>0</v>
      </c>
      <c r="BJ220" s="19" t="s">
        <v>84</v>
      </c>
      <c r="BK220" s="231">
        <f>ROUND(P220*H220,2)</f>
        <v>0</v>
      </c>
      <c r="BL220" s="19" t="s">
        <v>302</v>
      </c>
      <c r="BM220" s="230" t="s">
        <v>5113</v>
      </c>
    </row>
    <row r="221" s="2" customFormat="1">
      <c r="A221" s="40"/>
      <c r="B221" s="41"/>
      <c r="C221" s="42"/>
      <c r="D221" s="232" t="s">
        <v>220</v>
      </c>
      <c r="E221" s="42"/>
      <c r="F221" s="233" t="s">
        <v>5112</v>
      </c>
      <c r="G221" s="42"/>
      <c r="H221" s="42"/>
      <c r="I221" s="234"/>
      <c r="J221" s="234"/>
      <c r="K221" s="42"/>
      <c r="L221" s="42"/>
      <c r="M221" s="46"/>
      <c r="N221" s="235"/>
      <c r="O221" s="236"/>
      <c r="P221" s="86"/>
      <c r="Q221" s="86"/>
      <c r="R221" s="86"/>
      <c r="S221" s="86"/>
      <c r="T221" s="86"/>
      <c r="U221" s="86"/>
      <c r="V221" s="86"/>
      <c r="W221" s="86"/>
      <c r="X221" s="87"/>
      <c r="Y221" s="40"/>
      <c r="Z221" s="40"/>
      <c r="AA221" s="40"/>
      <c r="AB221" s="40"/>
      <c r="AC221" s="40"/>
      <c r="AD221" s="40"/>
      <c r="AE221" s="40"/>
      <c r="AT221" s="19" t="s">
        <v>220</v>
      </c>
      <c r="AU221" s="19" t="s">
        <v>86</v>
      </c>
    </row>
    <row r="222" s="13" customFormat="1">
      <c r="A222" s="13"/>
      <c r="B222" s="237"/>
      <c r="C222" s="238"/>
      <c r="D222" s="232" t="s">
        <v>222</v>
      </c>
      <c r="E222" s="239" t="s">
        <v>22</v>
      </c>
      <c r="F222" s="240" t="s">
        <v>268</v>
      </c>
      <c r="G222" s="238"/>
      <c r="H222" s="241">
        <v>1</v>
      </c>
      <c r="I222" s="242"/>
      <c r="J222" s="242"/>
      <c r="K222" s="238"/>
      <c r="L222" s="238"/>
      <c r="M222" s="243"/>
      <c r="N222" s="244"/>
      <c r="O222" s="245"/>
      <c r="P222" s="245"/>
      <c r="Q222" s="245"/>
      <c r="R222" s="245"/>
      <c r="S222" s="245"/>
      <c r="T222" s="245"/>
      <c r="U222" s="245"/>
      <c r="V222" s="245"/>
      <c r="W222" s="245"/>
      <c r="X222" s="246"/>
      <c r="Y222" s="13"/>
      <c r="Z222" s="13"/>
      <c r="AA222" s="13"/>
      <c r="AB222" s="13"/>
      <c r="AC222" s="13"/>
      <c r="AD222" s="13"/>
      <c r="AE222" s="13"/>
      <c r="AT222" s="247" t="s">
        <v>222</v>
      </c>
      <c r="AU222" s="247" t="s">
        <v>86</v>
      </c>
      <c r="AV222" s="13" t="s">
        <v>86</v>
      </c>
      <c r="AW222" s="13" t="s">
        <v>5</v>
      </c>
      <c r="AX222" s="13" t="s">
        <v>84</v>
      </c>
      <c r="AY222" s="247" t="s">
        <v>211</v>
      </c>
    </row>
    <row r="223" s="2" customFormat="1" ht="21.75" customHeight="1">
      <c r="A223" s="40"/>
      <c r="B223" s="41"/>
      <c r="C223" s="259" t="s">
        <v>407</v>
      </c>
      <c r="D223" s="259" t="s">
        <v>452</v>
      </c>
      <c r="E223" s="260" t="s">
        <v>5114</v>
      </c>
      <c r="F223" s="261" t="s">
        <v>5115</v>
      </c>
      <c r="G223" s="262" t="s">
        <v>497</v>
      </c>
      <c r="H223" s="263">
        <v>1</v>
      </c>
      <c r="I223" s="264"/>
      <c r="J223" s="265"/>
      <c r="K223" s="266">
        <f>ROUND(P223*H223,2)</f>
        <v>0</v>
      </c>
      <c r="L223" s="261" t="s">
        <v>22</v>
      </c>
      <c r="M223" s="267"/>
      <c r="N223" s="268" t="s">
        <v>22</v>
      </c>
      <c r="O223" s="226" t="s">
        <v>46</v>
      </c>
      <c r="P223" s="227">
        <f>I223+J223</f>
        <v>0</v>
      </c>
      <c r="Q223" s="227">
        <f>ROUND(I223*H223,2)</f>
        <v>0</v>
      </c>
      <c r="R223" s="227">
        <f>ROUND(J223*H223,2)</f>
        <v>0</v>
      </c>
      <c r="S223" s="86"/>
      <c r="T223" s="228">
        <f>S223*H223</f>
        <v>0</v>
      </c>
      <c r="U223" s="228">
        <v>0</v>
      </c>
      <c r="V223" s="228">
        <f>U223*H223</f>
        <v>0</v>
      </c>
      <c r="W223" s="228">
        <v>0</v>
      </c>
      <c r="X223" s="229">
        <f>W223*H223</f>
        <v>0</v>
      </c>
      <c r="Y223" s="40"/>
      <c r="Z223" s="40"/>
      <c r="AA223" s="40"/>
      <c r="AB223" s="40"/>
      <c r="AC223" s="40"/>
      <c r="AD223" s="40"/>
      <c r="AE223" s="40"/>
      <c r="AR223" s="230" t="s">
        <v>402</v>
      </c>
      <c r="AT223" s="230" t="s">
        <v>452</v>
      </c>
      <c r="AU223" s="230" t="s">
        <v>86</v>
      </c>
      <c r="AY223" s="19" t="s">
        <v>211</v>
      </c>
      <c r="BE223" s="231">
        <f>IF(O223="základní",K223,0)</f>
        <v>0</v>
      </c>
      <c r="BF223" s="231">
        <f>IF(O223="snížená",K223,0)</f>
        <v>0</v>
      </c>
      <c r="BG223" s="231">
        <f>IF(O223="zákl. přenesená",K223,0)</f>
        <v>0</v>
      </c>
      <c r="BH223" s="231">
        <f>IF(O223="sníž. přenesená",K223,0)</f>
        <v>0</v>
      </c>
      <c r="BI223" s="231">
        <f>IF(O223="nulová",K223,0)</f>
        <v>0</v>
      </c>
      <c r="BJ223" s="19" t="s">
        <v>84</v>
      </c>
      <c r="BK223" s="231">
        <f>ROUND(P223*H223,2)</f>
        <v>0</v>
      </c>
      <c r="BL223" s="19" t="s">
        <v>302</v>
      </c>
      <c r="BM223" s="230" t="s">
        <v>5116</v>
      </c>
    </row>
    <row r="224" s="2" customFormat="1">
      <c r="A224" s="40"/>
      <c r="B224" s="41"/>
      <c r="C224" s="42"/>
      <c r="D224" s="232" t="s">
        <v>220</v>
      </c>
      <c r="E224" s="42"/>
      <c r="F224" s="233" t="s">
        <v>5115</v>
      </c>
      <c r="G224" s="42"/>
      <c r="H224" s="42"/>
      <c r="I224" s="234"/>
      <c r="J224" s="234"/>
      <c r="K224" s="42"/>
      <c r="L224" s="42"/>
      <c r="M224" s="46"/>
      <c r="N224" s="235"/>
      <c r="O224" s="236"/>
      <c r="P224" s="86"/>
      <c r="Q224" s="86"/>
      <c r="R224" s="86"/>
      <c r="S224" s="86"/>
      <c r="T224" s="86"/>
      <c r="U224" s="86"/>
      <c r="V224" s="86"/>
      <c r="W224" s="86"/>
      <c r="X224" s="87"/>
      <c r="Y224" s="40"/>
      <c r="Z224" s="40"/>
      <c r="AA224" s="40"/>
      <c r="AB224" s="40"/>
      <c r="AC224" s="40"/>
      <c r="AD224" s="40"/>
      <c r="AE224" s="40"/>
      <c r="AT224" s="19" t="s">
        <v>220</v>
      </c>
      <c r="AU224" s="19" t="s">
        <v>86</v>
      </c>
    </row>
    <row r="225" s="13" customFormat="1">
      <c r="A225" s="13"/>
      <c r="B225" s="237"/>
      <c r="C225" s="238"/>
      <c r="D225" s="232" t="s">
        <v>222</v>
      </c>
      <c r="E225" s="239" t="s">
        <v>22</v>
      </c>
      <c r="F225" s="240" t="s">
        <v>268</v>
      </c>
      <c r="G225" s="238"/>
      <c r="H225" s="241">
        <v>1</v>
      </c>
      <c r="I225" s="242"/>
      <c r="J225" s="242"/>
      <c r="K225" s="238"/>
      <c r="L225" s="238"/>
      <c r="M225" s="243"/>
      <c r="N225" s="244"/>
      <c r="O225" s="245"/>
      <c r="P225" s="245"/>
      <c r="Q225" s="245"/>
      <c r="R225" s="245"/>
      <c r="S225" s="245"/>
      <c r="T225" s="245"/>
      <c r="U225" s="245"/>
      <c r="V225" s="245"/>
      <c r="W225" s="245"/>
      <c r="X225" s="246"/>
      <c r="Y225" s="13"/>
      <c r="Z225" s="13"/>
      <c r="AA225" s="13"/>
      <c r="AB225" s="13"/>
      <c r="AC225" s="13"/>
      <c r="AD225" s="13"/>
      <c r="AE225" s="13"/>
      <c r="AT225" s="247" t="s">
        <v>222</v>
      </c>
      <c r="AU225" s="247" t="s">
        <v>86</v>
      </c>
      <c r="AV225" s="13" t="s">
        <v>86</v>
      </c>
      <c r="AW225" s="13" t="s">
        <v>5</v>
      </c>
      <c r="AX225" s="13" t="s">
        <v>84</v>
      </c>
      <c r="AY225" s="247" t="s">
        <v>211</v>
      </c>
    </row>
    <row r="226" s="2" customFormat="1" ht="21.75" customHeight="1">
      <c r="A226" s="40"/>
      <c r="B226" s="41"/>
      <c r="C226" s="259" t="s">
        <v>413</v>
      </c>
      <c r="D226" s="259" t="s">
        <v>452</v>
      </c>
      <c r="E226" s="260" t="s">
        <v>5117</v>
      </c>
      <c r="F226" s="261" t="s">
        <v>5118</v>
      </c>
      <c r="G226" s="262" t="s">
        <v>497</v>
      </c>
      <c r="H226" s="263">
        <v>3</v>
      </c>
      <c r="I226" s="264"/>
      <c r="J226" s="265"/>
      <c r="K226" s="266">
        <f>ROUND(P226*H226,2)</f>
        <v>0</v>
      </c>
      <c r="L226" s="261" t="s">
        <v>22</v>
      </c>
      <c r="M226" s="267"/>
      <c r="N226" s="268" t="s">
        <v>22</v>
      </c>
      <c r="O226" s="226" t="s">
        <v>46</v>
      </c>
      <c r="P226" s="227">
        <f>I226+J226</f>
        <v>0</v>
      </c>
      <c r="Q226" s="227">
        <f>ROUND(I226*H226,2)</f>
        <v>0</v>
      </c>
      <c r="R226" s="227">
        <f>ROUND(J226*H226,2)</f>
        <v>0</v>
      </c>
      <c r="S226" s="86"/>
      <c r="T226" s="228">
        <f>S226*H226</f>
        <v>0</v>
      </c>
      <c r="U226" s="228">
        <v>0</v>
      </c>
      <c r="V226" s="228">
        <f>U226*H226</f>
        <v>0</v>
      </c>
      <c r="W226" s="228">
        <v>0</v>
      </c>
      <c r="X226" s="229">
        <f>W226*H226</f>
        <v>0</v>
      </c>
      <c r="Y226" s="40"/>
      <c r="Z226" s="40"/>
      <c r="AA226" s="40"/>
      <c r="AB226" s="40"/>
      <c r="AC226" s="40"/>
      <c r="AD226" s="40"/>
      <c r="AE226" s="40"/>
      <c r="AR226" s="230" t="s">
        <v>402</v>
      </c>
      <c r="AT226" s="230" t="s">
        <v>452</v>
      </c>
      <c r="AU226" s="230" t="s">
        <v>86</v>
      </c>
      <c r="AY226" s="19" t="s">
        <v>211</v>
      </c>
      <c r="BE226" s="231">
        <f>IF(O226="základní",K226,0)</f>
        <v>0</v>
      </c>
      <c r="BF226" s="231">
        <f>IF(O226="snížená",K226,0)</f>
        <v>0</v>
      </c>
      <c r="BG226" s="231">
        <f>IF(O226="zákl. přenesená",K226,0)</f>
        <v>0</v>
      </c>
      <c r="BH226" s="231">
        <f>IF(O226="sníž. přenesená",K226,0)</f>
        <v>0</v>
      </c>
      <c r="BI226" s="231">
        <f>IF(O226="nulová",K226,0)</f>
        <v>0</v>
      </c>
      <c r="BJ226" s="19" t="s">
        <v>84</v>
      </c>
      <c r="BK226" s="231">
        <f>ROUND(P226*H226,2)</f>
        <v>0</v>
      </c>
      <c r="BL226" s="19" t="s">
        <v>302</v>
      </c>
      <c r="BM226" s="230" t="s">
        <v>5119</v>
      </c>
    </row>
    <row r="227" s="2" customFormat="1">
      <c r="A227" s="40"/>
      <c r="B227" s="41"/>
      <c r="C227" s="42"/>
      <c r="D227" s="232" t="s">
        <v>220</v>
      </c>
      <c r="E227" s="42"/>
      <c r="F227" s="233" t="s">
        <v>5118</v>
      </c>
      <c r="G227" s="42"/>
      <c r="H227" s="42"/>
      <c r="I227" s="234"/>
      <c r="J227" s="234"/>
      <c r="K227" s="42"/>
      <c r="L227" s="42"/>
      <c r="M227" s="46"/>
      <c r="N227" s="235"/>
      <c r="O227" s="236"/>
      <c r="P227" s="86"/>
      <c r="Q227" s="86"/>
      <c r="R227" s="86"/>
      <c r="S227" s="86"/>
      <c r="T227" s="86"/>
      <c r="U227" s="86"/>
      <c r="V227" s="86"/>
      <c r="W227" s="86"/>
      <c r="X227" s="87"/>
      <c r="Y227" s="40"/>
      <c r="Z227" s="40"/>
      <c r="AA227" s="40"/>
      <c r="AB227" s="40"/>
      <c r="AC227" s="40"/>
      <c r="AD227" s="40"/>
      <c r="AE227" s="40"/>
      <c r="AT227" s="19" t="s">
        <v>220</v>
      </c>
      <c r="AU227" s="19" t="s">
        <v>86</v>
      </c>
    </row>
    <row r="228" s="13" customFormat="1">
      <c r="A228" s="13"/>
      <c r="B228" s="237"/>
      <c r="C228" s="238"/>
      <c r="D228" s="232" t="s">
        <v>222</v>
      </c>
      <c r="E228" s="239" t="s">
        <v>22</v>
      </c>
      <c r="F228" s="240" t="s">
        <v>1909</v>
      </c>
      <c r="G228" s="238"/>
      <c r="H228" s="241">
        <v>3</v>
      </c>
      <c r="I228" s="242"/>
      <c r="J228" s="242"/>
      <c r="K228" s="238"/>
      <c r="L228" s="238"/>
      <c r="M228" s="243"/>
      <c r="N228" s="244"/>
      <c r="O228" s="245"/>
      <c r="P228" s="245"/>
      <c r="Q228" s="245"/>
      <c r="R228" s="245"/>
      <c r="S228" s="245"/>
      <c r="T228" s="245"/>
      <c r="U228" s="245"/>
      <c r="V228" s="245"/>
      <c r="W228" s="245"/>
      <c r="X228" s="246"/>
      <c r="Y228" s="13"/>
      <c r="Z228" s="13"/>
      <c r="AA228" s="13"/>
      <c r="AB228" s="13"/>
      <c r="AC228" s="13"/>
      <c r="AD228" s="13"/>
      <c r="AE228" s="13"/>
      <c r="AT228" s="247" t="s">
        <v>222</v>
      </c>
      <c r="AU228" s="247" t="s">
        <v>86</v>
      </c>
      <c r="AV228" s="13" t="s">
        <v>86</v>
      </c>
      <c r="AW228" s="13" t="s">
        <v>5</v>
      </c>
      <c r="AX228" s="13" t="s">
        <v>84</v>
      </c>
      <c r="AY228" s="247" t="s">
        <v>211</v>
      </c>
    </row>
    <row r="229" s="2" customFormat="1" ht="21.75" customHeight="1">
      <c r="A229" s="40"/>
      <c r="B229" s="41"/>
      <c r="C229" s="259" t="s">
        <v>418</v>
      </c>
      <c r="D229" s="259" t="s">
        <v>452</v>
      </c>
      <c r="E229" s="260" t="s">
        <v>5120</v>
      </c>
      <c r="F229" s="261" t="s">
        <v>5121</v>
      </c>
      <c r="G229" s="262" t="s">
        <v>497</v>
      </c>
      <c r="H229" s="263">
        <v>1</v>
      </c>
      <c r="I229" s="264"/>
      <c r="J229" s="265"/>
      <c r="K229" s="266">
        <f>ROUND(P229*H229,2)</f>
        <v>0</v>
      </c>
      <c r="L229" s="261" t="s">
        <v>22</v>
      </c>
      <c r="M229" s="267"/>
      <c r="N229" s="268" t="s">
        <v>22</v>
      </c>
      <c r="O229" s="226" t="s">
        <v>46</v>
      </c>
      <c r="P229" s="227">
        <f>I229+J229</f>
        <v>0</v>
      </c>
      <c r="Q229" s="227">
        <f>ROUND(I229*H229,2)</f>
        <v>0</v>
      </c>
      <c r="R229" s="227">
        <f>ROUND(J229*H229,2)</f>
        <v>0</v>
      </c>
      <c r="S229" s="86"/>
      <c r="T229" s="228">
        <f>S229*H229</f>
        <v>0</v>
      </c>
      <c r="U229" s="228">
        <v>0</v>
      </c>
      <c r="V229" s="228">
        <f>U229*H229</f>
        <v>0</v>
      </c>
      <c r="W229" s="228">
        <v>0</v>
      </c>
      <c r="X229" s="229">
        <f>W229*H229</f>
        <v>0</v>
      </c>
      <c r="Y229" s="40"/>
      <c r="Z229" s="40"/>
      <c r="AA229" s="40"/>
      <c r="AB229" s="40"/>
      <c r="AC229" s="40"/>
      <c r="AD229" s="40"/>
      <c r="AE229" s="40"/>
      <c r="AR229" s="230" t="s">
        <v>402</v>
      </c>
      <c r="AT229" s="230" t="s">
        <v>452</v>
      </c>
      <c r="AU229" s="230" t="s">
        <v>86</v>
      </c>
      <c r="AY229" s="19" t="s">
        <v>211</v>
      </c>
      <c r="BE229" s="231">
        <f>IF(O229="základní",K229,0)</f>
        <v>0</v>
      </c>
      <c r="BF229" s="231">
        <f>IF(O229="snížená",K229,0)</f>
        <v>0</v>
      </c>
      <c r="BG229" s="231">
        <f>IF(O229="zákl. přenesená",K229,0)</f>
        <v>0</v>
      </c>
      <c r="BH229" s="231">
        <f>IF(O229="sníž. přenesená",K229,0)</f>
        <v>0</v>
      </c>
      <c r="BI229" s="231">
        <f>IF(O229="nulová",K229,0)</f>
        <v>0</v>
      </c>
      <c r="BJ229" s="19" t="s">
        <v>84</v>
      </c>
      <c r="BK229" s="231">
        <f>ROUND(P229*H229,2)</f>
        <v>0</v>
      </c>
      <c r="BL229" s="19" t="s">
        <v>302</v>
      </c>
      <c r="BM229" s="230" t="s">
        <v>5122</v>
      </c>
    </row>
    <row r="230" s="2" customFormat="1">
      <c r="A230" s="40"/>
      <c r="B230" s="41"/>
      <c r="C230" s="42"/>
      <c r="D230" s="232" t="s">
        <v>220</v>
      </c>
      <c r="E230" s="42"/>
      <c r="F230" s="233" t="s">
        <v>5121</v>
      </c>
      <c r="G230" s="42"/>
      <c r="H230" s="42"/>
      <c r="I230" s="234"/>
      <c r="J230" s="234"/>
      <c r="K230" s="42"/>
      <c r="L230" s="42"/>
      <c r="M230" s="46"/>
      <c r="N230" s="235"/>
      <c r="O230" s="236"/>
      <c r="P230" s="86"/>
      <c r="Q230" s="86"/>
      <c r="R230" s="86"/>
      <c r="S230" s="86"/>
      <c r="T230" s="86"/>
      <c r="U230" s="86"/>
      <c r="V230" s="86"/>
      <c r="W230" s="86"/>
      <c r="X230" s="87"/>
      <c r="Y230" s="40"/>
      <c r="Z230" s="40"/>
      <c r="AA230" s="40"/>
      <c r="AB230" s="40"/>
      <c r="AC230" s="40"/>
      <c r="AD230" s="40"/>
      <c r="AE230" s="40"/>
      <c r="AT230" s="19" t="s">
        <v>220</v>
      </c>
      <c r="AU230" s="19" t="s">
        <v>86</v>
      </c>
    </row>
    <row r="231" s="13" customFormat="1">
      <c r="A231" s="13"/>
      <c r="B231" s="237"/>
      <c r="C231" s="238"/>
      <c r="D231" s="232" t="s">
        <v>222</v>
      </c>
      <c r="E231" s="239" t="s">
        <v>22</v>
      </c>
      <c r="F231" s="240" t="s">
        <v>268</v>
      </c>
      <c r="G231" s="238"/>
      <c r="H231" s="241">
        <v>1</v>
      </c>
      <c r="I231" s="242"/>
      <c r="J231" s="242"/>
      <c r="K231" s="238"/>
      <c r="L231" s="238"/>
      <c r="M231" s="243"/>
      <c r="N231" s="244"/>
      <c r="O231" s="245"/>
      <c r="P231" s="245"/>
      <c r="Q231" s="245"/>
      <c r="R231" s="245"/>
      <c r="S231" s="245"/>
      <c r="T231" s="245"/>
      <c r="U231" s="245"/>
      <c r="V231" s="245"/>
      <c r="W231" s="245"/>
      <c r="X231" s="246"/>
      <c r="Y231" s="13"/>
      <c r="Z231" s="13"/>
      <c r="AA231" s="13"/>
      <c r="AB231" s="13"/>
      <c r="AC231" s="13"/>
      <c r="AD231" s="13"/>
      <c r="AE231" s="13"/>
      <c r="AT231" s="247" t="s">
        <v>222</v>
      </c>
      <c r="AU231" s="247" t="s">
        <v>86</v>
      </c>
      <c r="AV231" s="13" t="s">
        <v>86</v>
      </c>
      <c r="AW231" s="13" t="s">
        <v>5</v>
      </c>
      <c r="AX231" s="13" t="s">
        <v>84</v>
      </c>
      <c r="AY231" s="247" t="s">
        <v>211</v>
      </c>
    </row>
    <row r="232" s="2" customFormat="1" ht="21.75" customHeight="1">
      <c r="A232" s="40"/>
      <c r="B232" s="41"/>
      <c r="C232" s="259" t="s">
        <v>423</v>
      </c>
      <c r="D232" s="259" t="s">
        <v>452</v>
      </c>
      <c r="E232" s="260" t="s">
        <v>5123</v>
      </c>
      <c r="F232" s="261" t="s">
        <v>5124</v>
      </c>
      <c r="G232" s="262" t="s">
        <v>497</v>
      </c>
      <c r="H232" s="263">
        <v>8</v>
      </c>
      <c r="I232" s="264"/>
      <c r="J232" s="265"/>
      <c r="K232" s="266">
        <f>ROUND(P232*H232,2)</f>
        <v>0</v>
      </c>
      <c r="L232" s="261" t="s">
        <v>22</v>
      </c>
      <c r="M232" s="267"/>
      <c r="N232" s="268" t="s">
        <v>22</v>
      </c>
      <c r="O232" s="226" t="s">
        <v>46</v>
      </c>
      <c r="P232" s="227">
        <f>I232+J232</f>
        <v>0</v>
      </c>
      <c r="Q232" s="227">
        <f>ROUND(I232*H232,2)</f>
        <v>0</v>
      </c>
      <c r="R232" s="227">
        <f>ROUND(J232*H232,2)</f>
        <v>0</v>
      </c>
      <c r="S232" s="86"/>
      <c r="T232" s="228">
        <f>S232*H232</f>
        <v>0</v>
      </c>
      <c r="U232" s="228">
        <v>0</v>
      </c>
      <c r="V232" s="228">
        <f>U232*H232</f>
        <v>0</v>
      </c>
      <c r="W232" s="228">
        <v>0</v>
      </c>
      <c r="X232" s="229">
        <f>W232*H232</f>
        <v>0</v>
      </c>
      <c r="Y232" s="40"/>
      <c r="Z232" s="40"/>
      <c r="AA232" s="40"/>
      <c r="AB232" s="40"/>
      <c r="AC232" s="40"/>
      <c r="AD232" s="40"/>
      <c r="AE232" s="40"/>
      <c r="AR232" s="230" t="s">
        <v>402</v>
      </c>
      <c r="AT232" s="230" t="s">
        <v>452</v>
      </c>
      <c r="AU232" s="230" t="s">
        <v>86</v>
      </c>
      <c r="AY232" s="19" t="s">
        <v>211</v>
      </c>
      <c r="BE232" s="231">
        <f>IF(O232="základní",K232,0)</f>
        <v>0</v>
      </c>
      <c r="BF232" s="231">
        <f>IF(O232="snížená",K232,0)</f>
        <v>0</v>
      </c>
      <c r="BG232" s="231">
        <f>IF(O232="zákl. přenesená",K232,0)</f>
        <v>0</v>
      </c>
      <c r="BH232" s="231">
        <f>IF(O232="sníž. přenesená",K232,0)</f>
        <v>0</v>
      </c>
      <c r="BI232" s="231">
        <f>IF(O232="nulová",K232,0)</f>
        <v>0</v>
      </c>
      <c r="BJ232" s="19" t="s">
        <v>84</v>
      </c>
      <c r="BK232" s="231">
        <f>ROUND(P232*H232,2)</f>
        <v>0</v>
      </c>
      <c r="BL232" s="19" t="s">
        <v>302</v>
      </c>
      <c r="BM232" s="230" t="s">
        <v>5125</v>
      </c>
    </row>
    <row r="233" s="2" customFormat="1">
      <c r="A233" s="40"/>
      <c r="B233" s="41"/>
      <c r="C233" s="42"/>
      <c r="D233" s="232" t="s">
        <v>220</v>
      </c>
      <c r="E233" s="42"/>
      <c r="F233" s="233" t="s">
        <v>5124</v>
      </c>
      <c r="G233" s="42"/>
      <c r="H233" s="42"/>
      <c r="I233" s="234"/>
      <c r="J233" s="234"/>
      <c r="K233" s="42"/>
      <c r="L233" s="42"/>
      <c r="M233" s="46"/>
      <c r="N233" s="235"/>
      <c r="O233" s="236"/>
      <c r="P233" s="86"/>
      <c r="Q233" s="86"/>
      <c r="R233" s="86"/>
      <c r="S233" s="86"/>
      <c r="T233" s="86"/>
      <c r="U233" s="86"/>
      <c r="V233" s="86"/>
      <c r="W233" s="86"/>
      <c r="X233" s="87"/>
      <c r="Y233" s="40"/>
      <c r="Z233" s="40"/>
      <c r="AA233" s="40"/>
      <c r="AB233" s="40"/>
      <c r="AC233" s="40"/>
      <c r="AD233" s="40"/>
      <c r="AE233" s="40"/>
      <c r="AT233" s="19" t="s">
        <v>220</v>
      </c>
      <c r="AU233" s="19" t="s">
        <v>86</v>
      </c>
    </row>
    <row r="234" s="13" customFormat="1">
      <c r="A234" s="13"/>
      <c r="B234" s="237"/>
      <c r="C234" s="238"/>
      <c r="D234" s="232" t="s">
        <v>222</v>
      </c>
      <c r="E234" s="239" t="s">
        <v>22</v>
      </c>
      <c r="F234" s="240" t="s">
        <v>2955</v>
      </c>
      <c r="G234" s="238"/>
      <c r="H234" s="241">
        <v>8</v>
      </c>
      <c r="I234" s="242"/>
      <c r="J234" s="242"/>
      <c r="K234" s="238"/>
      <c r="L234" s="238"/>
      <c r="M234" s="243"/>
      <c r="N234" s="244"/>
      <c r="O234" s="245"/>
      <c r="P234" s="245"/>
      <c r="Q234" s="245"/>
      <c r="R234" s="245"/>
      <c r="S234" s="245"/>
      <c r="T234" s="245"/>
      <c r="U234" s="245"/>
      <c r="V234" s="245"/>
      <c r="W234" s="245"/>
      <c r="X234" s="246"/>
      <c r="Y234" s="13"/>
      <c r="Z234" s="13"/>
      <c r="AA234" s="13"/>
      <c r="AB234" s="13"/>
      <c r="AC234" s="13"/>
      <c r="AD234" s="13"/>
      <c r="AE234" s="13"/>
      <c r="AT234" s="247" t="s">
        <v>222</v>
      </c>
      <c r="AU234" s="247" t="s">
        <v>86</v>
      </c>
      <c r="AV234" s="13" t="s">
        <v>86</v>
      </c>
      <c r="AW234" s="13" t="s">
        <v>5</v>
      </c>
      <c r="AX234" s="13" t="s">
        <v>84</v>
      </c>
      <c r="AY234" s="247" t="s">
        <v>211</v>
      </c>
    </row>
    <row r="235" s="2" customFormat="1" ht="21.75" customHeight="1">
      <c r="A235" s="40"/>
      <c r="B235" s="41"/>
      <c r="C235" s="259" t="s">
        <v>429</v>
      </c>
      <c r="D235" s="259" t="s">
        <v>452</v>
      </c>
      <c r="E235" s="260" t="s">
        <v>5126</v>
      </c>
      <c r="F235" s="261" t="s">
        <v>5127</v>
      </c>
      <c r="G235" s="262" t="s">
        <v>497</v>
      </c>
      <c r="H235" s="263">
        <v>8</v>
      </c>
      <c r="I235" s="264"/>
      <c r="J235" s="265"/>
      <c r="K235" s="266">
        <f>ROUND(P235*H235,2)</f>
        <v>0</v>
      </c>
      <c r="L235" s="261" t="s">
        <v>22</v>
      </c>
      <c r="M235" s="267"/>
      <c r="N235" s="268" t="s">
        <v>22</v>
      </c>
      <c r="O235" s="226" t="s">
        <v>46</v>
      </c>
      <c r="P235" s="227">
        <f>I235+J235</f>
        <v>0</v>
      </c>
      <c r="Q235" s="227">
        <f>ROUND(I235*H235,2)</f>
        <v>0</v>
      </c>
      <c r="R235" s="227">
        <f>ROUND(J235*H235,2)</f>
        <v>0</v>
      </c>
      <c r="S235" s="86"/>
      <c r="T235" s="228">
        <f>S235*H235</f>
        <v>0</v>
      </c>
      <c r="U235" s="228">
        <v>0</v>
      </c>
      <c r="V235" s="228">
        <f>U235*H235</f>
        <v>0</v>
      </c>
      <c r="W235" s="228">
        <v>0</v>
      </c>
      <c r="X235" s="229">
        <f>W235*H235</f>
        <v>0</v>
      </c>
      <c r="Y235" s="40"/>
      <c r="Z235" s="40"/>
      <c r="AA235" s="40"/>
      <c r="AB235" s="40"/>
      <c r="AC235" s="40"/>
      <c r="AD235" s="40"/>
      <c r="AE235" s="40"/>
      <c r="AR235" s="230" t="s">
        <v>402</v>
      </c>
      <c r="AT235" s="230" t="s">
        <v>452</v>
      </c>
      <c r="AU235" s="230" t="s">
        <v>86</v>
      </c>
      <c r="AY235" s="19" t="s">
        <v>211</v>
      </c>
      <c r="BE235" s="231">
        <f>IF(O235="základní",K235,0)</f>
        <v>0</v>
      </c>
      <c r="BF235" s="231">
        <f>IF(O235="snížená",K235,0)</f>
        <v>0</v>
      </c>
      <c r="BG235" s="231">
        <f>IF(O235="zákl. přenesená",K235,0)</f>
        <v>0</v>
      </c>
      <c r="BH235" s="231">
        <f>IF(O235="sníž. přenesená",K235,0)</f>
        <v>0</v>
      </c>
      <c r="BI235" s="231">
        <f>IF(O235="nulová",K235,0)</f>
        <v>0</v>
      </c>
      <c r="BJ235" s="19" t="s">
        <v>84</v>
      </c>
      <c r="BK235" s="231">
        <f>ROUND(P235*H235,2)</f>
        <v>0</v>
      </c>
      <c r="BL235" s="19" t="s">
        <v>302</v>
      </c>
      <c r="BM235" s="230" t="s">
        <v>5128</v>
      </c>
    </row>
    <row r="236" s="2" customFormat="1">
      <c r="A236" s="40"/>
      <c r="B236" s="41"/>
      <c r="C236" s="42"/>
      <c r="D236" s="232" t="s">
        <v>220</v>
      </c>
      <c r="E236" s="42"/>
      <c r="F236" s="233" t="s">
        <v>5127</v>
      </c>
      <c r="G236" s="42"/>
      <c r="H236" s="42"/>
      <c r="I236" s="234"/>
      <c r="J236" s="234"/>
      <c r="K236" s="42"/>
      <c r="L236" s="42"/>
      <c r="M236" s="46"/>
      <c r="N236" s="235"/>
      <c r="O236" s="236"/>
      <c r="P236" s="86"/>
      <c r="Q236" s="86"/>
      <c r="R236" s="86"/>
      <c r="S236" s="86"/>
      <c r="T236" s="86"/>
      <c r="U236" s="86"/>
      <c r="V236" s="86"/>
      <c r="W236" s="86"/>
      <c r="X236" s="87"/>
      <c r="Y236" s="40"/>
      <c r="Z236" s="40"/>
      <c r="AA236" s="40"/>
      <c r="AB236" s="40"/>
      <c r="AC236" s="40"/>
      <c r="AD236" s="40"/>
      <c r="AE236" s="40"/>
      <c r="AT236" s="19" t="s">
        <v>220</v>
      </c>
      <c r="AU236" s="19" t="s">
        <v>86</v>
      </c>
    </row>
    <row r="237" s="13" customFormat="1">
      <c r="A237" s="13"/>
      <c r="B237" s="237"/>
      <c r="C237" s="238"/>
      <c r="D237" s="232" t="s">
        <v>222</v>
      </c>
      <c r="E237" s="239" t="s">
        <v>22</v>
      </c>
      <c r="F237" s="240" t="s">
        <v>2955</v>
      </c>
      <c r="G237" s="238"/>
      <c r="H237" s="241">
        <v>8</v>
      </c>
      <c r="I237" s="242"/>
      <c r="J237" s="242"/>
      <c r="K237" s="238"/>
      <c r="L237" s="238"/>
      <c r="M237" s="243"/>
      <c r="N237" s="244"/>
      <c r="O237" s="245"/>
      <c r="P237" s="245"/>
      <c r="Q237" s="245"/>
      <c r="R237" s="245"/>
      <c r="S237" s="245"/>
      <c r="T237" s="245"/>
      <c r="U237" s="245"/>
      <c r="V237" s="245"/>
      <c r="W237" s="245"/>
      <c r="X237" s="246"/>
      <c r="Y237" s="13"/>
      <c r="Z237" s="13"/>
      <c r="AA237" s="13"/>
      <c r="AB237" s="13"/>
      <c r="AC237" s="13"/>
      <c r="AD237" s="13"/>
      <c r="AE237" s="13"/>
      <c r="AT237" s="247" t="s">
        <v>222</v>
      </c>
      <c r="AU237" s="247" t="s">
        <v>86</v>
      </c>
      <c r="AV237" s="13" t="s">
        <v>86</v>
      </c>
      <c r="AW237" s="13" t="s">
        <v>5</v>
      </c>
      <c r="AX237" s="13" t="s">
        <v>84</v>
      </c>
      <c r="AY237" s="247" t="s">
        <v>211</v>
      </c>
    </row>
    <row r="238" s="2" customFormat="1" ht="24.15" customHeight="1">
      <c r="A238" s="40"/>
      <c r="B238" s="41"/>
      <c r="C238" s="218" t="s">
        <v>436</v>
      </c>
      <c r="D238" s="218" t="s">
        <v>213</v>
      </c>
      <c r="E238" s="219" t="s">
        <v>3825</v>
      </c>
      <c r="F238" s="220" t="s">
        <v>3826</v>
      </c>
      <c r="G238" s="221" t="s">
        <v>497</v>
      </c>
      <c r="H238" s="222">
        <v>29</v>
      </c>
      <c r="I238" s="223"/>
      <c r="J238" s="223"/>
      <c r="K238" s="224">
        <f>ROUND(P238*H238,2)</f>
        <v>0</v>
      </c>
      <c r="L238" s="220" t="s">
        <v>217</v>
      </c>
      <c r="M238" s="46"/>
      <c r="N238" s="225" t="s">
        <v>22</v>
      </c>
      <c r="O238" s="226" t="s">
        <v>46</v>
      </c>
      <c r="P238" s="227">
        <f>I238+J238</f>
        <v>0</v>
      </c>
      <c r="Q238" s="227">
        <f>ROUND(I238*H238,2)</f>
        <v>0</v>
      </c>
      <c r="R238" s="227">
        <f>ROUND(J238*H238,2)</f>
        <v>0</v>
      </c>
      <c r="S238" s="86"/>
      <c r="T238" s="228">
        <f>S238*H238</f>
        <v>0</v>
      </c>
      <c r="U238" s="228">
        <v>0</v>
      </c>
      <c r="V238" s="228">
        <f>U238*H238</f>
        <v>0</v>
      </c>
      <c r="W238" s="228">
        <v>0</v>
      </c>
      <c r="X238" s="229">
        <f>W238*H238</f>
        <v>0</v>
      </c>
      <c r="Y238" s="40"/>
      <c r="Z238" s="40"/>
      <c r="AA238" s="40"/>
      <c r="AB238" s="40"/>
      <c r="AC238" s="40"/>
      <c r="AD238" s="40"/>
      <c r="AE238" s="40"/>
      <c r="AR238" s="230" t="s">
        <v>302</v>
      </c>
      <c r="AT238" s="230" t="s">
        <v>213</v>
      </c>
      <c r="AU238" s="230" t="s">
        <v>86</v>
      </c>
      <c r="AY238" s="19" t="s">
        <v>211</v>
      </c>
      <c r="BE238" s="231">
        <f>IF(O238="základní",K238,0)</f>
        <v>0</v>
      </c>
      <c r="BF238" s="231">
        <f>IF(O238="snížená",K238,0)</f>
        <v>0</v>
      </c>
      <c r="BG238" s="231">
        <f>IF(O238="zákl. přenesená",K238,0)</f>
        <v>0</v>
      </c>
      <c r="BH238" s="231">
        <f>IF(O238="sníž. přenesená",K238,0)</f>
        <v>0</v>
      </c>
      <c r="BI238" s="231">
        <f>IF(O238="nulová",K238,0)</f>
        <v>0</v>
      </c>
      <c r="BJ238" s="19" t="s">
        <v>84</v>
      </c>
      <c r="BK238" s="231">
        <f>ROUND(P238*H238,2)</f>
        <v>0</v>
      </c>
      <c r="BL238" s="19" t="s">
        <v>302</v>
      </c>
      <c r="BM238" s="230" t="s">
        <v>5129</v>
      </c>
    </row>
    <row r="239" s="2" customFormat="1">
      <c r="A239" s="40"/>
      <c r="B239" s="41"/>
      <c r="C239" s="42"/>
      <c r="D239" s="232" t="s">
        <v>220</v>
      </c>
      <c r="E239" s="42"/>
      <c r="F239" s="233" t="s">
        <v>3828</v>
      </c>
      <c r="G239" s="42"/>
      <c r="H239" s="42"/>
      <c r="I239" s="234"/>
      <c r="J239" s="234"/>
      <c r="K239" s="42"/>
      <c r="L239" s="42"/>
      <c r="M239" s="46"/>
      <c r="N239" s="235"/>
      <c r="O239" s="236"/>
      <c r="P239" s="86"/>
      <c r="Q239" s="86"/>
      <c r="R239" s="86"/>
      <c r="S239" s="86"/>
      <c r="T239" s="86"/>
      <c r="U239" s="86"/>
      <c r="V239" s="86"/>
      <c r="W239" s="86"/>
      <c r="X239" s="87"/>
      <c r="Y239" s="40"/>
      <c r="Z239" s="40"/>
      <c r="AA239" s="40"/>
      <c r="AB239" s="40"/>
      <c r="AC239" s="40"/>
      <c r="AD239" s="40"/>
      <c r="AE239" s="40"/>
      <c r="AT239" s="19" t="s">
        <v>220</v>
      </c>
      <c r="AU239" s="19" t="s">
        <v>86</v>
      </c>
    </row>
    <row r="240" s="13" customFormat="1">
      <c r="A240" s="13"/>
      <c r="B240" s="237"/>
      <c r="C240" s="238"/>
      <c r="D240" s="232" t="s">
        <v>222</v>
      </c>
      <c r="E240" s="239" t="s">
        <v>22</v>
      </c>
      <c r="F240" s="240" t="s">
        <v>5130</v>
      </c>
      <c r="G240" s="238"/>
      <c r="H240" s="241">
        <v>29</v>
      </c>
      <c r="I240" s="242"/>
      <c r="J240" s="242"/>
      <c r="K240" s="238"/>
      <c r="L240" s="238"/>
      <c r="M240" s="243"/>
      <c r="N240" s="244"/>
      <c r="O240" s="245"/>
      <c r="P240" s="245"/>
      <c r="Q240" s="245"/>
      <c r="R240" s="245"/>
      <c r="S240" s="245"/>
      <c r="T240" s="245"/>
      <c r="U240" s="245"/>
      <c r="V240" s="245"/>
      <c r="W240" s="245"/>
      <c r="X240" s="246"/>
      <c r="Y240" s="13"/>
      <c r="Z240" s="13"/>
      <c r="AA240" s="13"/>
      <c r="AB240" s="13"/>
      <c r="AC240" s="13"/>
      <c r="AD240" s="13"/>
      <c r="AE240" s="13"/>
      <c r="AT240" s="247" t="s">
        <v>222</v>
      </c>
      <c r="AU240" s="247" t="s">
        <v>86</v>
      </c>
      <c r="AV240" s="13" t="s">
        <v>86</v>
      </c>
      <c r="AW240" s="13" t="s">
        <v>5</v>
      </c>
      <c r="AX240" s="13" t="s">
        <v>77</v>
      </c>
      <c r="AY240" s="247" t="s">
        <v>211</v>
      </c>
    </row>
    <row r="241" s="14" customFormat="1">
      <c r="A241" s="14"/>
      <c r="B241" s="248"/>
      <c r="C241" s="249"/>
      <c r="D241" s="232" t="s">
        <v>222</v>
      </c>
      <c r="E241" s="250" t="s">
        <v>22</v>
      </c>
      <c r="F241" s="251" t="s">
        <v>331</v>
      </c>
      <c r="G241" s="249"/>
      <c r="H241" s="252">
        <v>29</v>
      </c>
      <c r="I241" s="253"/>
      <c r="J241" s="253"/>
      <c r="K241" s="249"/>
      <c r="L241" s="249"/>
      <c r="M241" s="254"/>
      <c r="N241" s="255"/>
      <c r="O241" s="256"/>
      <c r="P241" s="256"/>
      <c r="Q241" s="256"/>
      <c r="R241" s="256"/>
      <c r="S241" s="256"/>
      <c r="T241" s="256"/>
      <c r="U241" s="256"/>
      <c r="V241" s="256"/>
      <c r="W241" s="256"/>
      <c r="X241" s="257"/>
      <c r="Y241" s="14"/>
      <c r="Z241" s="14"/>
      <c r="AA241" s="14"/>
      <c r="AB241" s="14"/>
      <c r="AC241" s="14"/>
      <c r="AD241" s="14"/>
      <c r="AE241" s="14"/>
      <c r="AT241" s="258" t="s">
        <v>222</v>
      </c>
      <c r="AU241" s="258" t="s">
        <v>86</v>
      </c>
      <c r="AV241" s="14" t="s">
        <v>218</v>
      </c>
      <c r="AW241" s="14" t="s">
        <v>5</v>
      </c>
      <c r="AX241" s="14" t="s">
        <v>84</v>
      </c>
      <c r="AY241" s="258" t="s">
        <v>211</v>
      </c>
    </row>
    <row r="242" s="2" customFormat="1" ht="24.15" customHeight="1">
      <c r="A242" s="40"/>
      <c r="B242" s="41"/>
      <c r="C242" s="259" t="s">
        <v>445</v>
      </c>
      <c r="D242" s="259" t="s">
        <v>452</v>
      </c>
      <c r="E242" s="260" t="s">
        <v>5131</v>
      </c>
      <c r="F242" s="261" t="s">
        <v>5132</v>
      </c>
      <c r="G242" s="262" t="s">
        <v>345</v>
      </c>
      <c r="H242" s="263">
        <v>29.579999999999998</v>
      </c>
      <c r="I242" s="264"/>
      <c r="J242" s="265"/>
      <c r="K242" s="266">
        <f>ROUND(P242*H242,2)</f>
        <v>0</v>
      </c>
      <c r="L242" s="261" t="s">
        <v>217</v>
      </c>
      <c r="M242" s="267"/>
      <c r="N242" s="268" t="s">
        <v>22</v>
      </c>
      <c r="O242" s="226" t="s">
        <v>46</v>
      </c>
      <c r="P242" s="227">
        <f>I242+J242</f>
        <v>0</v>
      </c>
      <c r="Q242" s="227">
        <f>ROUND(I242*H242,2)</f>
        <v>0</v>
      </c>
      <c r="R242" s="227">
        <f>ROUND(J242*H242,2)</f>
        <v>0</v>
      </c>
      <c r="S242" s="86"/>
      <c r="T242" s="228">
        <f>S242*H242</f>
        <v>0</v>
      </c>
      <c r="U242" s="228">
        <v>0.010999999999999999</v>
      </c>
      <c r="V242" s="228">
        <f>U242*H242</f>
        <v>0.32537999999999995</v>
      </c>
      <c r="W242" s="228">
        <v>0</v>
      </c>
      <c r="X242" s="229">
        <f>W242*H242</f>
        <v>0</v>
      </c>
      <c r="Y242" s="40"/>
      <c r="Z242" s="40"/>
      <c r="AA242" s="40"/>
      <c r="AB242" s="40"/>
      <c r="AC242" s="40"/>
      <c r="AD242" s="40"/>
      <c r="AE242" s="40"/>
      <c r="AR242" s="230" t="s">
        <v>402</v>
      </c>
      <c r="AT242" s="230" t="s">
        <v>452</v>
      </c>
      <c r="AU242" s="230" t="s">
        <v>86</v>
      </c>
      <c r="AY242" s="19" t="s">
        <v>211</v>
      </c>
      <c r="BE242" s="231">
        <f>IF(O242="základní",K242,0)</f>
        <v>0</v>
      </c>
      <c r="BF242" s="231">
        <f>IF(O242="snížená",K242,0)</f>
        <v>0</v>
      </c>
      <c r="BG242" s="231">
        <f>IF(O242="zákl. přenesená",K242,0)</f>
        <v>0</v>
      </c>
      <c r="BH242" s="231">
        <f>IF(O242="sníž. přenesená",K242,0)</f>
        <v>0</v>
      </c>
      <c r="BI242" s="231">
        <f>IF(O242="nulová",K242,0)</f>
        <v>0</v>
      </c>
      <c r="BJ242" s="19" t="s">
        <v>84</v>
      </c>
      <c r="BK242" s="231">
        <f>ROUND(P242*H242,2)</f>
        <v>0</v>
      </c>
      <c r="BL242" s="19" t="s">
        <v>302</v>
      </c>
      <c r="BM242" s="230" t="s">
        <v>5133</v>
      </c>
    </row>
    <row r="243" s="2" customFormat="1">
      <c r="A243" s="40"/>
      <c r="B243" s="41"/>
      <c r="C243" s="42"/>
      <c r="D243" s="232" t="s">
        <v>220</v>
      </c>
      <c r="E243" s="42"/>
      <c r="F243" s="233" t="s">
        <v>5132</v>
      </c>
      <c r="G243" s="42"/>
      <c r="H243" s="42"/>
      <c r="I243" s="234"/>
      <c r="J243" s="234"/>
      <c r="K243" s="42"/>
      <c r="L243" s="42"/>
      <c r="M243" s="46"/>
      <c r="N243" s="235"/>
      <c r="O243" s="236"/>
      <c r="P243" s="86"/>
      <c r="Q243" s="86"/>
      <c r="R243" s="86"/>
      <c r="S243" s="86"/>
      <c r="T243" s="86"/>
      <c r="U243" s="86"/>
      <c r="V243" s="86"/>
      <c r="W243" s="86"/>
      <c r="X243" s="87"/>
      <c r="Y243" s="40"/>
      <c r="Z243" s="40"/>
      <c r="AA243" s="40"/>
      <c r="AB243" s="40"/>
      <c r="AC243" s="40"/>
      <c r="AD243" s="40"/>
      <c r="AE243" s="40"/>
      <c r="AT243" s="19" t="s">
        <v>220</v>
      </c>
      <c r="AU243" s="19" t="s">
        <v>86</v>
      </c>
    </row>
    <row r="244" s="13" customFormat="1">
      <c r="A244" s="13"/>
      <c r="B244" s="237"/>
      <c r="C244" s="238"/>
      <c r="D244" s="232" t="s">
        <v>222</v>
      </c>
      <c r="E244" s="239" t="s">
        <v>22</v>
      </c>
      <c r="F244" s="240" t="s">
        <v>5134</v>
      </c>
      <c r="G244" s="238"/>
      <c r="H244" s="241">
        <v>29.579999999999998</v>
      </c>
      <c r="I244" s="242"/>
      <c r="J244" s="242"/>
      <c r="K244" s="238"/>
      <c r="L244" s="238"/>
      <c r="M244" s="243"/>
      <c r="N244" s="244"/>
      <c r="O244" s="245"/>
      <c r="P244" s="245"/>
      <c r="Q244" s="245"/>
      <c r="R244" s="245"/>
      <c r="S244" s="245"/>
      <c r="T244" s="245"/>
      <c r="U244" s="245"/>
      <c r="V244" s="245"/>
      <c r="W244" s="245"/>
      <c r="X244" s="246"/>
      <c r="Y244" s="13"/>
      <c r="Z244" s="13"/>
      <c r="AA244" s="13"/>
      <c r="AB244" s="13"/>
      <c r="AC244" s="13"/>
      <c r="AD244" s="13"/>
      <c r="AE244" s="13"/>
      <c r="AT244" s="247" t="s">
        <v>222</v>
      </c>
      <c r="AU244" s="247" t="s">
        <v>86</v>
      </c>
      <c r="AV244" s="13" t="s">
        <v>86</v>
      </c>
      <c r="AW244" s="13" t="s">
        <v>5</v>
      </c>
      <c r="AX244" s="13" t="s">
        <v>84</v>
      </c>
      <c r="AY244" s="247" t="s">
        <v>211</v>
      </c>
    </row>
    <row r="245" s="2" customFormat="1" ht="24.15" customHeight="1">
      <c r="A245" s="40"/>
      <c r="B245" s="41"/>
      <c r="C245" s="259" t="s">
        <v>451</v>
      </c>
      <c r="D245" s="259" t="s">
        <v>452</v>
      </c>
      <c r="E245" s="260" t="s">
        <v>5135</v>
      </c>
      <c r="F245" s="261" t="s">
        <v>5136</v>
      </c>
      <c r="G245" s="262" t="s">
        <v>5137</v>
      </c>
      <c r="H245" s="263">
        <v>29</v>
      </c>
      <c r="I245" s="264"/>
      <c r="J245" s="265"/>
      <c r="K245" s="266">
        <f>ROUND(P245*H245,2)</f>
        <v>0</v>
      </c>
      <c r="L245" s="261" t="s">
        <v>217</v>
      </c>
      <c r="M245" s="267"/>
      <c r="N245" s="268" t="s">
        <v>22</v>
      </c>
      <c r="O245" s="226" t="s">
        <v>46</v>
      </c>
      <c r="P245" s="227">
        <f>I245+J245</f>
        <v>0</v>
      </c>
      <c r="Q245" s="227">
        <f>ROUND(I245*H245,2)</f>
        <v>0</v>
      </c>
      <c r="R245" s="227">
        <f>ROUND(J245*H245,2)</f>
        <v>0</v>
      </c>
      <c r="S245" s="86"/>
      <c r="T245" s="228">
        <f>S245*H245</f>
        <v>0</v>
      </c>
      <c r="U245" s="228">
        <v>6.0000000000000002E-05</v>
      </c>
      <c r="V245" s="228">
        <f>U245*H245</f>
        <v>0.00174</v>
      </c>
      <c r="W245" s="228">
        <v>0</v>
      </c>
      <c r="X245" s="229">
        <f>W245*H245</f>
        <v>0</v>
      </c>
      <c r="Y245" s="40"/>
      <c r="Z245" s="40"/>
      <c r="AA245" s="40"/>
      <c r="AB245" s="40"/>
      <c r="AC245" s="40"/>
      <c r="AD245" s="40"/>
      <c r="AE245" s="40"/>
      <c r="AR245" s="230" t="s">
        <v>402</v>
      </c>
      <c r="AT245" s="230" t="s">
        <v>452</v>
      </c>
      <c r="AU245" s="230" t="s">
        <v>86</v>
      </c>
      <c r="AY245" s="19" t="s">
        <v>211</v>
      </c>
      <c r="BE245" s="231">
        <f>IF(O245="základní",K245,0)</f>
        <v>0</v>
      </c>
      <c r="BF245" s="231">
        <f>IF(O245="snížená",K245,0)</f>
        <v>0</v>
      </c>
      <c r="BG245" s="231">
        <f>IF(O245="zákl. přenesená",K245,0)</f>
        <v>0</v>
      </c>
      <c r="BH245" s="231">
        <f>IF(O245="sníž. přenesená",K245,0)</f>
        <v>0</v>
      </c>
      <c r="BI245" s="231">
        <f>IF(O245="nulová",K245,0)</f>
        <v>0</v>
      </c>
      <c r="BJ245" s="19" t="s">
        <v>84</v>
      </c>
      <c r="BK245" s="231">
        <f>ROUND(P245*H245,2)</f>
        <v>0</v>
      </c>
      <c r="BL245" s="19" t="s">
        <v>302</v>
      </c>
      <c r="BM245" s="230" t="s">
        <v>5138</v>
      </c>
    </row>
    <row r="246" s="2" customFormat="1">
      <c r="A246" s="40"/>
      <c r="B246" s="41"/>
      <c r="C246" s="42"/>
      <c r="D246" s="232" t="s">
        <v>220</v>
      </c>
      <c r="E246" s="42"/>
      <c r="F246" s="233" t="s">
        <v>5136</v>
      </c>
      <c r="G246" s="42"/>
      <c r="H246" s="42"/>
      <c r="I246" s="234"/>
      <c r="J246" s="234"/>
      <c r="K246" s="42"/>
      <c r="L246" s="42"/>
      <c r="M246" s="46"/>
      <c r="N246" s="235"/>
      <c r="O246" s="236"/>
      <c r="P246" s="86"/>
      <c r="Q246" s="86"/>
      <c r="R246" s="86"/>
      <c r="S246" s="86"/>
      <c r="T246" s="86"/>
      <c r="U246" s="86"/>
      <c r="V246" s="86"/>
      <c r="W246" s="86"/>
      <c r="X246" s="87"/>
      <c r="Y246" s="40"/>
      <c r="Z246" s="40"/>
      <c r="AA246" s="40"/>
      <c r="AB246" s="40"/>
      <c r="AC246" s="40"/>
      <c r="AD246" s="40"/>
      <c r="AE246" s="40"/>
      <c r="AT246" s="19" t="s">
        <v>220</v>
      </c>
      <c r="AU246" s="19" t="s">
        <v>86</v>
      </c>
    </row>
    <row r="247" s="13" customFormat="1">
      <c r="A247" s="13"/>
      <c r="B247" s="237"/>
      <c r="C247" s="238"/>
      <c r="D247" s="232" t="s">
        <v>222</v>
      </c>
      <c r="E247" s="239" t="s">
        <v>22</v>
      </c>
      <c r="F247" s="240" t="s">
        <v>5139</v>
      </c>
      <c r="G247" s="238"/>
      <c r="H247" s="241">
        <v>29</v>
      </c>
      <c r="I247" s="242"/>
      <c r="J247" s="242"/>
      <c r="K247" s="238"/>
      <c r="L247" s="238"/>
      <c r="M247" s="243"/>
      <c r="N247" s="244"/>
      <c r="O247" s="245"/>
      <c r="P247" s="245"/>
      <c r="Q247" s="245"/>
      <c r="R247" s="245"/>
      <c r="S247" s="245"/>
      <c r="T247" s="245"/>
      <c r="U247" s="245"/>
      <c r="V247" s="245"/>
      <c r="W247" s="245"/>
      <c r="X247" s="246"/>
      <c r="Y247" s="13"/>
      <c r="Z247" s="13"/>
      <c r="AA247" s="13"/>
      <c r="AB247" s="13"/>
      <c r="AC247" s="13"/>
      <c r="AD247" s="13"/>
      <c r="AE247" s="13"/>
      <c r="AT247" s="247" t="s">
        <v>222</v>
      </c>
      <c r="AU247" s="247" t="s">
        <v>86</v>
      </c>
      <c r="AV247" s="13" t="s">
        <v>86</v>
      </c>
      <c r="AW247" s="13" t="s">
        <v>5</v>
      </c>
      <c r="AX247" s="13" t="s">
        <v>84</v>
      </c>
      <c r="AY247" s="247" t="s">
        <v>211</v>
      </c>
    </row>
    <row r="248" s="2" customFormat="1" ht="24.15" customHeight="1">
      <c r="A248" s="40"/>
      <c r="B248" s="41"/>
      <c r="C248" s="218" t="s">
        <v>457</v>
      </c>
      <c r="D248" s="218" t="s">
        <v>213</v>
      </c>
      <c r="E248" s="219" t="s">
        <v>3835</v>
      </c>
      <c r="F248" s="220" t="s">
        <v>3836</v>
      </c>
      <c r="G248" s="221" t="s">
        <v>249</v>
      </c>
      <c r="H248" s="222">
        <v>0.33600000000000002</v>
      </c>
      <c r="I248" s="223"/>
      <c r="J248" s="223"/>
      <c r="K248" s="224">
        <f>ROUND(P248*H248,2)</f>
        <v>0</v>
      </c>
      <c r="L248" s="220" t="s">
        <v>217</v>
      </c>
      <c r="M248" s="46"/>
      <c r="N248" s="225" t="s">
        <v>22</v>
      </c>
      <c r="O248" s="226" t="s">
        <v>46</v>
      </c>
      <c r="P248" s="227">
        <f>I248+J248</f>
        <v>0</v>
      </c>
      <c r="Q248" s="227">
        <f>ROUND(I248*H248,2)</f>
        <v>0</v>
      </c>
      <c r="R248" s="227">
        <f>ROUND(J248*H248,2)</f>
        <v>0</v>
      </c>
      <c r="S248" s="86"/>
      <c r="T248" s="228">
        <f>S248*H248</f>
        <v>0</v>
      </c>
      <c r="U248" s="228">
        <v>0</v>
      </c>
      <c r="V248" s="228">
        <f>U248*H248</f>
        <v>0</v>
      </c>
      <c r="W248" s="228">
        <v>0</v>
      </c>
      <c r="X248" s="229">
        <f>W248*H248</f>
        <v>0</v>
      </c>
      <c r="Y248" s="40"/>
      <c r="Z248" s="40"/>
      <c r="AA248" s="40"/>
      <c r="AB248" s="40"/>
      <c r="AC248" s="40"/>
      <c r="AD248" s="40"/>
      <c r="AE248" s="40"/>
      <c r="AR248" s="230" t="s">
        <v>302</v>
      </c>
      <c r="AT248" s="230" t="s">
        <v>213</v>
      </c>
      <c r="AU248" s="230" t="s">
        <v>86</v>
      </c>
      <c r="AY248" s="19" t="s">
        <v>211</v>
      </c>
      <c r="BE248" s="231">
        <f>IF(O248="základní",K248,0)</f>
        <v>0</v>
      </c>
      <c r="BF248" s="231">
        <f>IF(O248="snížená",K248,0)</f>
        <v>0</v>
      </c>
      <c r="BG248" s="231">
        <f>IF(O248="zákl. přenesená",K248,0)</f>
        <v>0</v>
      </c>
      <c r="BH248" s="231">
        <f>IF(O248="sníž. přenesená",K248,0)</f>
        <v>0</v>
      </c>
      <c r="BI248" s="231">
        <f>IF(O248="nulová",K248,0)</f>
        <v>0</v>
      </c>
      <c r="BJ248" s="19" t="s">
        <v>84</v>
      </c>
      <c r="BK248" s="231">
        <f>ROUND(P248*H248,2)</f>
        <v>0</v>
      </c>
      <c r="BL248" s="19" t="s">
        <v>302</v>
      </c>
      <c r="BM248" s="230" t="s">
        <v>5140</v>
      </c>
    </row>
    <row r="249" s="2" customFormat="1">
      <c r="A249" s="40"/>
      <c r="B249" s="41"/>
      <c r="C249" s="42"/>
      <c r="D249" s="232" t="s">
        <v>220</v>
      </c>
      <c r="E249" s="42"/>
      <c r="F249" s="233" t="s">
        <v>3838</v>
      </c>
      <c r="G249" s="42"/>
      <c r="H249" s="42"/>
      <c r="I249" s="234"/>
      <c r="J249" s="234"/>
      <c r="K249" s="42"/>
      <c r="L249" s="42"/>
      <c r="M249" s="46"/>
      <c r="N249" s="235"/>
      <c r="O249" s="236"/>
      <c r="P249" s="86"/>
      <c r="Q249" s="86"/>
      <c r="R249" s="86"/>
      <c r="S249" s="86"/>
      <c r="T249" s="86"/>
      <c r="U249" s="86"/>
      <c r="V249" s="86"/>
      <c r="W249" s="86"/>
      <c r="X249" s="87"/>
      <c r="Y249" s="40"/>
      <c r="Z249" s="40"/>
      <c r="AA249" s="40"/>
      <c r="AB249" s="40"/>
      <c r="AC249" s="40"/>
      <c r="AD249" s="40"/>
      <c r="AE249" s="40"/>
      <c r="AT249" s="19" t="s">
        <v>220</v>
      </c>
      <c r="AU249" s="19" t="s">
        <v>86</v>
      </c>
    </row>
    <row r="250" s="2" customFormat="1" ht="24.15" customHeight="1">
      <c r="A250" s="40"/>
      <c r="B250" s="41"/>
      <c r="C250" s="218" t="s">
        <v>462</v>
      </c>
      <c r="D250" s="218" t="s">
        <v>213</v>
      </c>
      <c r="E250" s="219" t="s">
        <v>2171</v>
      </c>
      <c r="F250" s="220" t="s">
        <v>2172</v>
      </c>
      <c r="G250" s="221" t="s">
        <v>249</v>
      </c>
      <c r="H250" s="222">
        <v>0.33600000000000002</v>
      </c>
      <c r="I250" s="223"/>
      <c r="J250" s="223"/>
      <c r="K250" s="224">
        <f>ROUND(P250*H250,2)</f>
        <v>0</v>
      </c>
      <c r="L250" s="220" t="s">
        <v>217</v>
      </c>
      <c r="M250" s="46"/>
      <c r="N250" s="225" t="s">
        <v>22</v>
      </c>
      <c r="O250" s="226" t="s">
        <v>46</v>
      </c>
      <c r="P250" s="227">
        <f>I250+J250</f>
        <v>0</v>
      </c>
      <c r="Q250" s="227">
        <f>ROUND(I250*H250,2)</f>
        <v>0</v>
      </c>
      <c r="R250" s="227">
        <f>ROUND(J250*H250,2)</f>
        <v>0</v>
      </c>
      <c r="S250" s="86"/>
      <c r="T250" s="228">
        <f>S250*H250</f>
        <v>0</v>
      </c>
      <c r="U250" s="228">
        <v>0</v>
      </c>
      <c r="V250" s="228">
        <f>U250*H250</f>
        <v>0</v>
      </c>
      <c r="W250" s="228">
        <v>0</v>
      </c>
      <c r="X250" s="229">
        <f>W250*H250</f>
        <v>0</v>
      </c>
      <c r="Y250" s="40"/>
      <c r="Z250" s="40"/>
      <c r="AA250" s="40"/>
      <c r="AB250" s="40"/>
      <c r="AC250" s="40"/>
      <c r="AD250" s="40"/>
      <c r="AE250" s="40"/>
      <c r="AR250" s="230" t="s">
        <v>302</v>
      </c>
      <c r="AT250" s="230" t="s">
        <v>213</v>
      </c>
      <c r="AU250" s="230" t="s">
        <v>86</v>
      </c>
      <c r="AY250" s="19" t="s">
        <v>211</v>
      </c>
      <c r="BE250" s="231">
        <f>IF(O250="základní",K250,0)</f>
        <v>0</v>
      </c>
      <c r="BF250" s="231">
        <f>IF(O250="snížená",K250,0)</f>
        <v>0</v>
      </c>
      <c r="BG250" s="231">
        <f>IF(O250="zákl. přenesená",K250,0)</f>
        <v>0</v>
      </c>
      <c r="BH250" s="231">
        <f>IF(O250="sníž. přenesená",K250,0)</f>
        <v>0</v>
      </c>
      <c r="BI250" s="231">
        <f>IF(O250="nulová",K250,0)</f>
        <v>0</v>
      </c>
      <c r="BJ250" s="19" t="s">
        <v>84</v>
      </c>
      <c r="BK250" s="231">
        <f>ROUND(P250*H250,2)</f>
        <v>0</v>
      </c>
      <c r="BL250" s="19" t="s">
        <v>302</v>
      </c>
      <c r="BM250" s="230" t="s">
        <v>5141</v>
      </c>
    </row>
    <row r="251" s="2" customFormat="1">
      <c r="A251" s="40"/>
      <c r="B251" s="41"/>
      <c r="C251" s="42"/>
      <c r="D251" s="232" t="s">
        <v>220</v>
      </c>
      <c r="E251" s="42"/>
      <c r="F251" s="233" t="s">
        <v>2174</v>
      </c>
      <c r="G251" s="42"/>
      <c r="H251" s="42"/>
      <c r="I251" s="234"/>
      <c r="J251" s="234"/>
      <c r="K251" s="42"/>
      <c r="L251" s="42"/>
      <c r="M251" s="46"/>
      <c r="N251" s="235"/>
      <c r="O251" s="236"/>
      <c r="P251" s="86"/>
      <c r="Q251" s="86"/>
      <c r="R251" s="86"/>
      <c r="S251" s="86"/>
      <c r="T251" s="86"/>
      <c r="U251" s="86"/>
      <c r="V251" s="86"/>
      <c r="W251" s="86"/>
      <c r="X251" s="87"/>
      <c r="Y251" s="40"/>
      <c r="Z251" s="40"/>
      <c r="AA251" s="40"/>
      <c r="AB251" s="40"/>
      <c r="AC251" s="40"/>
      <c r="AD251" s="40"/>
      <c r="AE251" s="40"/>
      <c r="AT251" s="19" t="s">
        <v>220</v>
      </c>
      <c r="AU251" s="19" t="s">
        <v>86</v>
      </c>
    </row>
    <row r="252" s="12" customFormat="1" ht="22.8" customHeight="1">
      <c r="A252" s="12"/>
      <c r="B252" s="201"/>
      <c r="C252" s="202"/>
      <c r="D252" s="203" t="s">
        <v>76</v>
      </c>
      <c r="E252" s="216" t="s">
        <v>1461</v>
      </c>
      <c r="F252" s="216" t="s">
        <v>1462</v>
      </c>
      <c r="G252" s="202"/>
      <c r="H252" s="202"/>
      <c r="I252" s="205"/>
      <c r="J252" s="205"/>
      <c r="K252" s="217">
        <f>BK252</f>
        <v>0</v>
      </c>
      <c r="L252" s="202"/>
      <c r="M252" s="207"/>
      <c r="N252" s="208"/>
      <c r="O252" s="209"/>
      <c r="P252" s="209"/>
      <c r="Q252" s="210">
        <f>SUM(Q253:Q259)</f>
        <v>0</v>
      </c>
      <c r="R252" s="210">
        <f>SUM(R253:R259)</f>
        <v>0</v>
      </c>
      <c r="S252" s="209"/>
      <c r="T252" s="211">
        <f>SUM(T253:T259)</f>
        <v>0</v>
      </c>
      <c r="U252" s="209"/>
      <c r="V252" s="211">
        <f>SUM(V253:V259)</f>
        <v>0.18721494399999999</v>
      </c>
      <c r="W252" s="209"/>
      <c r="X252" s="212">
        <f>SUM(X253:X259)</f>
        <v>0</v>
      </c>
      <c r="Y252" s="12"/>
      <c r="Z252" s="12"/>
      <c r="AA252" s="12"/>
      <c r="AB252" s="12"/>
      <c r="AC252" s="12"/>
      <c r="AD252" s="12"/>
      <c r="AE252" s="12"/>
      <c r="AR252" s="213" t="s">
        <v>86</v>
      </c>
      <c r="AT252" s="214" t="s">
        <v>76</v>
      </c>
      <c r="AU252" s="214" t="s">
        <v>84</v>
      </c>
      <c r="AY252" s="213" t="s">
        <v>211</v>
      </c>
      <c r="BK252" s="215">
        <f>SUM(BK253:BK259)</f>
        <v>0</v>
      </c>
    </row>
    <row r="253" s="2" customFormat="1">
      <c r="A253" s="40"/>
      <c r="B253" s="41"/>
      <c r="C253" s="218" t="s">
        <v>467</v>
      </c>
      <c r="D253" s="218" t="s">
        <v>213</v>
      </c>
      <c r="E253" s="219" t="s">
        <v>4646</v>
      </c>
      <c r="F253" s="220" t="s">
        <v>4647</v>
      </c>
      <c r="G253" s="221" t="s">
        <v>272</v>
      </c>
      <c r="H253" s="222">
        <v>392.89600000000002</v>
      </c>
      <c r="I253" s="223"/>
      <c r="J253" s="223"/>
      <c r="K253" s="224">
        <f>ROUND(P253*H253,2)</f>
        <v>0</v>
      </c>
      <c r="L253" s="220" t="s">
        <v>217</v>
      </c>
      <c r="M253" s="46"/>
      <c r="N253" s="225" t="s">
        <v>22</v>
      </c>
      <c r="O253" s="226" t="s">
        <v>46</v>
      </c>
      <c r="P253" s="227">
        <f>I253+J253</f>
        <v>0</v>
      </c>
      <c r="Q253" s="227">
        <f>ROUND(I253*H253,2)</f>
        <v>0</v>
      </c>
      <c r="R253" s="227">
        <f>ROUND(J253*H253,2)</f>
        <v>0</v>
      </c>
      <c r="S253" s="86"/>
      <c r="T253" s="228">
        <f>S253*H253</f>
        <v>0</v>
      </c>
      <c r="U253" s="228">
        <v>0.00020120000000000001</v>
      </c>
      <c r="V253" s="228">
        <f>U253*H253</f>
        <v>0.079050675200000003</v>
      </c>
      <c r="W253" s="228">
        <v>0</v>
      </c>
      <c r="X253" s="229">
        <f>W253*H253</f>
        <v>0</v>
      </c>
      <c r="Y253" s="40"/>
      <c r="Z253" s="40"/>
      <c r="AA253" s="40"/>
      <c r="AB253" s="40"/>
      <c r="AC253" s="40"/>
      <c r="AD253" s="40"/>
      <c r="AE253" s="40"/>
      <c r="AR253" s="230" t="s">
        <v>302</v>
      </c>
      <c r="AT253" s="230" t="s">
        <v>213</v>
      </c>
      <c r="AU253" s="230" t="s">
        <v>86</v>
      </c>
      <c r="AY253" s="19" t="s">
        <v>211</v>
      </c>
      <c r="BE253" s="231">
        <f>IF(O253="základní",K253,0)</f>
        <v>0</v>
      </c>
      <c r="BF253" s="231">
        <f>IF(O253="snížená",K253,0)</f>
        <v>0</v>
      </c>
      <c r="BG253" s="231">
        <f>IF(O253="zákl. přenesená",K253,0)</f>
        <v>0</v>
      </c>
      <c r="BH253" s="231">
        <f>IF(O253="sníž. přenesená",K253,0)</f>
        <v>0</v>
      </c>
      <c r="BI253" s="231">
        <f>IF(O253="nulová",K253,0)</f>
        <v>0</v>
      </c>
      <c r="BJ253" s="19" t="s">
        <v>84</v>
      </c>
      <c r="BK253" s="231">
        <f>ROUND(P253*H253,2)</f>
        <v>0</v>
      </c>
      <c r="BL253" s="19" t="s">
        <v>302</v>
      </c>
      <c r="BM253" s="230" t="s">
        <v>5142</v>
      </c>
    </row>
    <row r="254" s="2" customFormat="1">
      <c r="A254" s="40"/>
      <c r="B254" s="41"/>
      <c r="C254" s="42"/>
      <c r="D254" s="232" t="s">
        <v>220</v>
      </c>
      <c r="E254" s="42"/>
      <c r="F254" s="233" t="s">
        <v>4649</v>
      </c>
      <c r="G254" s="42"/>
      <c r="H254" s="42"/>
      <c r="I254" s="234"/>
      <c r="J254" s="234"/>
      <c r="K254" s="42"/>
      <c r="L254" s="42"/>
      <c r="M254" s="46"/>
      <c r="N254" s="235"/>
      <c r="O254" s="236"/>
      <c r="P254" s="86"/>
      <c r="Q254" s="86"/>
      <c r="R254" s="86"/>
      <c r="S254" s="86"/>
      <c r="T254" s="86"/>
      <c r="U254" s="86"/>
      <c r="V254" s="86"/>
      <c r="W254" s="86"/>
      <c r="X254" s="87"/>
      <c r="Y254" s="40"/>
      <c r="Z254" s="40"/>
      <c r="AA254" s="40"/>
      <c r="AB254" s="40"/>
      <c r="AC254" s="40"/>
      <c r="AD254" s="40"/>
      <c r="AE254" s="40"/>
      <c r="AT254" s="19" t="s">
        <v>220</v>
      </c>
      <c r="AU254" s="19" t="s">
        <v>86</v>
      </c>
    </row>
    <row r="255" s="13" customFormat="1">
      <c r="A255" s="13"/>
      <c r="B255" s="237"/>
      <c r="C255" s="238"/>
      <c r="D255" s="232" t="s">
        <v>222</v>
      </c>
      <c r="E255" s="239" t="s">
        <v>22</v>
      </c>
      <c r="F255" s="240" t="s">
        <v>5143</v>
      </c>
      <c r="G255" s="238"/>
      <c r="H255" s="241">
        <v>392.89600000000002</v>
      </c>
      <c r="I255" s="242"/>
      <c r="J255" s="242"/>
      <c r="K255" s="238"/>
      <c r="L255" s="238"/>
      <c r="M255" s="243"/>
      <c r="N255" s="244"/>
      <c r="O255" s="245"/>
      <c r="P255" s="245"/>
      <c r="Q255" s="245"/>
      <c r="R255" s="245"/>
      <c r="S255" s="245"/>
      <c r="T255" s="245"/>
      <c r="U255" s="245"/>
      <c r="V255" s="245"/>
      <c r="W255" s="245"/>
      <c r="X255" s="246"/>
      <c r="Y255" s="13"/>
      <c r="Z255" s="13"/>
      <c r="AA255" s="13"/>
      <c r="AB255" s="13"/>
      <c r="AC255" s="13"/>
      <c r="AD255" s="13"/>
      <c r="AE255" s="13"/>
      <c r="AT255" s="247" t="s">
        <v>222</v>
      </c>
      <c r="AU255" s="247" t="s">
        <v>86</v>
      </c>
      <c r="AV255" s="13" t="s">
        <v>86</v>
      </c>
      <c r="AW255" s="13" t="s">
        <v>5</v>
      </c>
      <c r="AX255" s="13" t="s">
        <v>84</v>
      </c>
      <c r="AY255" s="247" t="s">
        <v>211</v>
      </c>
    </row>
    <row r="256" s="2" customFormat="1">
      <c r="A256" s="40"/>
      <c r="B256" s="41"/>
      <c r="C256" s="218" t="s">
        <v>469</v>
      </c>
      <c r="D256" s="218" t="s">
        <v>213</v>
      </c>
      <c r="E256" s="219" t="s">
        <v>4650</v>
      </c>
      <c r="F256" s="220" t="s">
        <v>4651</v>
      </c>
      <c r="G256" s="221" t="s">
        <v>272</v>
      </c>
      <c r="H256" s="222">
        <v>392.89600000000002</v>
      </c>
      <c r="I256" s="223"/>
      <c r="J256" s="223"/>
      <c r="K256" s="224">
        <f>ROUND(P256*H256,2)</f>
        <v>0</v>
      </c>
      <c r="L256" s="220" t="s">
        <v>217</v>
      </c>
      <c r="M256" s="46"/>
      <c r="N256" s="225" t="s">
        <v>22</v>
      </c>
      <c r="O256" s="226" t="s">
        <v>46</v>
      </c>
      <c r="P256" s="227">
        <f>I256+J256</f>
        <v>0</v>
      </c>
      <c r="Q256" s="227">
        <f>ROUND(I256*H256,2)</f>
        <v>0</v>
      </c>
      <c r="R256" s="227">
        <f>ROUND(J256*H256,2)</f>
        <v>0</v>
      </c>
      <c r="S256" s="86"/>
      <c r="T256" s="228">
        <f>S256*H256</f>
        <v>0</v>
      </c>
      <c r="U256" s="228">
        <v>0.00025839999999999999</v>
      </c>
      <c r="V256" s="228">
        <f>U256*H256</f>
        <v>0.1015243264</v>
      </c>
      <c r="W256" s="228">
        <v>0</v>
      </c>
      <c r="X256" s="229">
        <f>W256*H256</f>
        <v>0</v>
      </c>
      <c r="Y256" s="40"/>
      <c r="Z256" s="40"/>
      <c r="AA256" s="40"/>
      <c r="AB256" s="40"/>
      <c r="AC256" s="40"/>
      <c r="AD256" s="40"/>
      <c r="AE256" s="40"/>
      <c r="AR256" s="230" t="s">
        <v>302</v>
      </c>
      <c r="AT256" s="230" t="s">
        <v>213</v>
      </c>
      <c r="AU256" s="230" t="s">
        <v>86</v>
      </c>
      <c r="AY256" s="19" t="s">
        <v>211</v>
      </c>
      <c r="BE256" s="231">
        <f>IF(O256="základní",K256,0)</f>
        <v>0</v>
      </c>
      <c r="BF256" s="231">
        <f>IF(O256="snížená",K256,0)</f>
        <v>0</v>
      </c>
      <c r="BG256" s="231">
        <f>IF(O256="zákl. přenesená",K256,0)</f>
        <v>0</v>
      </c>
      <c r="BH256" s="231">
        <f>IF(O256="sníž. přenesená",K256,0)</f>
        <v>0</v>
      </c>
      <c r="BI256" s="231">
        <f>IF(O256="nulová",K256,0)</f>
        <v>0</v>
      </c>
      <c r="BJ256" s="19" t="s">
        <v>84</v>
      </c>
      <c r="BK256" s="231">
        <f>ROUND(P256*H256,2)</f>
        <v>0</v>
      </c>
      <c r="BL256" s="19" t="s">
        <v>302</v>
      </c>
      <c r="BM256" s="230" t="s">
        <v>5144</v>
      </c>
    </row>
    <row r="257" s="2" customFormat="1">
      <c r="A257" s="40"/>
      <c r="B257" s="41"/>
      <c r="C257" s="42"/>
      <c r="D257" s="232" t="s">
        <v>220</v>
      </c>
      <c r="E257" s="42"/>
      <c r="F257" s="233" t="s">
        <v>4653</v>
      </c>
      <c r="G257" s="42"/>
      <c r="H257" s="42"/>
      <c r="I257" s="234"/>
      <c r="J257" s="234"/>
      <c r="K257" s="42"/>
      <c r="L257" s="42"/>
      <c r="M257" s="46"/>
      <c r="N257" s="235"/>
      <c r="O257" s="236"/>
      <c r="P257" s="86"/>
      <c r="Q257" s="86"/>
      <c r="R257" s="86"/>
      <c r="S257" s="86"/>
      <c r="T257" s="86"/>
      <c r="U257" s="86"/>
      <c r="V257" s="86"/>
      <c r="W257" s="86"/>
      <c r="X257" s="87"/>
      <c r="Y257" s="40"/>
      <c r="Z257" s="40"/>
      <c r="AA257" s="40"/>
      <c r="AB257" s="40"/>
      <c r="AC257" s="40"/>
      <c r="AD257" s="40"/>
      <c r="AE257" s="40"/>
      <c r="AT257" s="19" t="s">
        <v>220</v>
      </c>
      <c r="AU257" s="19" t="s">
        <v>86</v>
      </c>
    </row>
    <row r="258" s="2" customFormat="1">
      <c r="A258" s="40"/>
      <c r="B258" s="41"/>
      <c r="C258" s="218" t="s">
        <v>472</v>
      </c>
      <c r="D258" s="218" t="s">
        <v>213</v>
      </c>
      <c r="E258" s="219" t="s">
        <v>2338</v>
      </c>
      <c r="F258" s="220" t="s">
        <v>2339</v>
      </c>
      <c r="G258" s="221" t="s">
        <v>272</v>
      </c>
      <c r="H258" s="222">
        <v>392.89600000000002</v>
      </c>
      <c r="I258" s="223"/>
      <c r="J258" s="223"/>
      <c r="K258" s="224">
        <f>ROUND(P258*H258,2)</f>
        <v>0</v>
      </c>
      <c r="L258" s="220" t="s">
        <v>217</v>
      </c>
      <c r="M258" s="46"/>
      <c r="N258" s="225" t="s">
        <v>22</v>
      </c>
      <c r="O258" s="226" t="s">
        <v>46</v>
      </c>
      <c r="P258" s="227">
        <f>I258+J258</f>
        <v>0</v>
      </c>
      <c r="Q258" s="227">
        <f>ROUND(I258*H258,2)</f>
        <v>0</v>
      </c>
      <c r="R258" s="227">
        <f>ROUND(J258*H258,2)</f>
        <v>0</v>
      </c>
      <c r="S258" s="86"/>
      <c r="T258" s="228">
        <f>S258*H258</f>
        <v>0</v>
      </c>
      <c r="U258" s="228">
        <v>1.6900000000000001E-05</v>
      </c>
      <c r="V258" s="228">
        <f>U258*H258</f>
        <v>0.0066399424000000004</v>
      </c>
      <c r="W258" s="228">
        <v>0</v>
      </c>
      <c r="X258" s="229">
        <f>W258*H258</f>
        <v>0</v>
      </c>
      <c r="Y258" s="40"/>
      <c r="Z258" s="40"/>
      <c r="AA258" s="40"/>
      <c r="AB258" s="40"/>
      <c r="AC258" s="40"/>
      <c r="AD258" s="40"/>
      <c r="AE258" s="40"/>
      <c r="AR258" s="230" t="s">
        <v>302</v>
      </c>
      <c r="AT258" s="230" t="s">
        <v>213</v>
      </c>
      <c r="AU258" s="230" t="s">
        <v>86</v>
      </c>
      <c r="AY258" s="19" t="s">
        <v>211</v>
      </c>
      <c r="BE258" s="231">
        <f>IF(O258="základní",K258,0)</f>
        <v>0</v>
      </c>
      <c r="BF258" s="231">
        <f>IF(O258="snížená",K258,0)</f>
        <v>0</v>
      </c>
      <c r="BG258" s="231">
        <f>IF(O258="zákl. přenesená",K258,0)</f>
        <v>0</v>
      </c>
      <c r="BH258" s="231">
        <f>IF(O258="sníž. přenesená",K258,0)</f>
        <v>0</v>
      </c>
      <c r="BI258" s="231">
        <f>IF(O258="nulová",K258,0)</f>
        <v>0</v>
      </c>
      <c r="BJ258" s="19" t="s">
        <v>84</v>
      </c>
      <c r="BK258" s="231">
        <f>ROUND(P258*H258,2)</f>
        <v>0</v>
      </c>
      <c r="BL258" s="19" t="s">
        <v>302</v>
      </c>
      <c r="BM258" s="230" t="s">
        <v>5145</v>
      </c>
    </row>
    <row r="259" s="2" customFormat="1">
      <c r="A259" s="40"/>
      <c r="B259" s="41"/>
      <c r="C259" s="42"/>
      <c r="D259" s="232" t="s">
        <v>220</v>
      </c>
      <c r="E259" s="42"/>
      <c r="F259" s="233" t="s">
        <v>2341</v>
      </c>
      <c r="G259" s="42"/>
      <c r="H259" s="42"/>
      <c r="I259" s="234"/>
      <c r="J259" s="234"/>
      <c r="K259" s="42"/>
      <c r="L259" s="42"/>
      <c r="M259" s="46"/>
      <c r="N259" s="283"/>
      <c r="O259" s="284"/>
      <c r="P259" s="285"/>
      <c r="Q259" s="285"/>
      <c r="R259" s="285"/>
      <c r="S259" s="285"/>
      <c r="T259" s="285"/>
      <c r="U259" s="285"/>
      <c r="V259" s="285"/>
      <c r="W259" s="285"/>
      <c r="X259" s="286"/>
      <c r="Y259" s="40"/>
      <c r="Z259" s="40"/>
      <c r="AA259" s="40"/>
      <c r="AB259" s="40"/>
      <c r="AC259" s="40"/>
      <c r="AD259" s="40"/>
      <c r="AE259" s="40"/>
      <c r="AT259" s="19" t="s">
        <v>220</v>
      </c>
      <c r="AU259" s="19" t="s">
        <v>86</v>
      </c>
    </row>
    <row r="260" s="2" customFormat="1" ht="6.96" customHeight="1">
      <c r="A260" s="40"/>
      <c r="B260" s="61"/>
      <c r="C260" s="62"/>
      <c r="D260" s="62"/>
      <c r="E260" s="62"/>
      <c r="F260" s="62"/>
      <c r="G260" s="62"/>
      <c r="H260" s="62"/>
      <c r="I260" s="62"/>
      <c r="J260" s="62"/>
      <c r="K260" s="62"/>
      <c r="L260" s="62"/>
      <c r="M260" s="46"/>
      <c r="N260" s="40"/>
      <c r="P260" s="40"/>
      <c r="Q260" s="40"/>
      <c r="R260" s="40"/>
      <c r="S260" s="40"/>
      <c r="T260" s="40"/>
      <c r="U260" s="40"/>
      <c r="V260" s="40"/>
      <c r="W260" s="40"/>
      <c r="X260" s="40"/>
      <c r="Y260" s="40"/>
      <c r="Z260" s="40"/>
      <c r="AA260" s="40"/>
      <c r="AB260" s="40"/>
      <c r="AC260" s="40"/>
      <c r="AD260" s="40"/>
      <c r="AE260" s="40"/>
    </row>
  </sheetData>
  <sheetProtection sheet="1" autoFilter="0" formatColumns="0" formatRows="0" objects="1" scenarios="1" spinCount="100000" saltValue="QM2bLdwISM9is3CSKCCi6qMyPvtN9cuhFHaE/gVDt259xCMba+QnaaRp/JztqdfJqmH6Ebop74/14l7jyW4Emw==" hashValue="kaAnpYX7MxdLpWxdTdJec9Ve6b0Binnf9XJvrWtBy3oHHUQr3y760xKnQuSqxaWuX37Hzhwbw+cYzzrZFJb35w==" algorithmName="SHA-512" password="CC35"/>
  <autoFilter ref="C95:L259"/>
  <mergeCells count="12">
    <mergeCell ref="E7:H7"/>
    <mergeCell ref="E9:H9"/>
    <mergeCell ref="E11:H11"/>
    <mergeCell ref="E20:H20"/>
    <mergeCell ref="E29:H29"/>
    <mergeCell ref="E52:H52"/>
    <mergeCell ref="E54:H54"/>
    <mergeCell ref="E56:H56"/>
    <mergeCell ref="E84:H84"/>
    <mergeCell ref="E86:H86"/>
    <mergeCell ref="E88:H88"/>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159</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1" customFormat="1" ht="12" customHeight="1">
      <c r="B8" s="22"/>
      <c r="D8" s="146" t="s">
        <v>164</v>
      </c>
      <c r="M8" s="22"/>
    </row>
    <row r="9" s="2" customFormat="1" ht="16.5" customHeight="1">
      <c r="A9" s="40"/>
      <c r="B9" s="46"/>
      <c r="C9" s="40"/>
      <c r="D9" s="40"/>
      <c r="E9" s="147" t="s">
        <v>5146</v>
      </c>
      <c r="F9" s="40"/>
      <c r="G9" s="40"/>
      <c r="H9" s="40"/>
      <c r="I9" s="40"/>
      <c r="J9" s="40"/>
      <c r="K9" s="40"/>
      <c r="L9" s="40"/>
      <c r="M9" s="148"/>
      <c r="S9" s="40"/>
      <c r="T9" s="40"/>
      <c r="U9" s="40"/>
      <c r="V9" s="40"/>
      <c r="W9" s="40"/>
      <c r="X9" s="40"/>
      <c r="Y9" s="40"/>
      <c r="Z9" s="40"/>
      <c r="AA9" s="40"/>
      <c r="AB9" s="40"/>
      <c r="AC9" s="40"/>
      <c r="AD9" s="40"/>
      <c r="AE9" s="40"/>
    </row>
    <row r="10" s="2" customFormat="1" ht="12" customHeight="1">
      <c r="A10" s="40"/>
      <c r="B10" s="46"/>
      <c r="C10" s="40"/>
      <c r="D10" s="146" t="s">
        <v>166</v>
      </c>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6.5" customHeight="1">
      <c r="A11" s="40"/>
      <c r="B11" s="46"/>
      <c r="C11" s="40"/>
      <c r="D11" s="40"/>
      <c r="E11" s="149" t="s">
        <v>5147</v>
      </c>
      <c r="F11" s="40"/>
      <c r="G11" s="40"/>
      <c r="H11" s="40"/>
      <c r="I11" s="40"/>
      <c r="J11" s="40"/>
      <c r="K11" s="40"/>
      <c r="L11" s="40"/>
      <c r="M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40"/>
      <c r="M12" s="148"/>
      <c r="S12" s="40"/>
      <c r="T12" s="40"/>
      <c r="U12" s="40"/>
      <c r="V12" s="40"/>
      <c r="W12" s="40"/>
      <c r="X12" s="40"/>
      <c r="Y12" s="40"/>
      <c r="Z12" s="40"/>
      <c r="AA12" s="40"/>
      <c r="AB12" s="40"/>
      <c r="AC12" s="40"/>
      <c r="AD12" s="40"/>
      <c r="AE12" s="40"/>
    </row>
    <row r="13" s="2" customFormat="1" ht="12" customHeight="1">
      <c r="A13" s="40"/>
      <c r="B13" s="46"/>
      <c r="C13" s="40"/>
      <c r="D13" s="146" t="s">
        <v>19</v>
      </c>
      <c r="E13" s="40"/>
      <c r="F13" s="137" t="s">
        <v>20</v>
      </c>
      <c r="G13" s="40"/>
      <c r="H13" s="40"/>
      <c r="I13" s="146" t="s">
        <v>21</v>
      </c>
      <c r="J13" s="137" t="s">
        <v>22</v>
      </c>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23</v>
      </c>
      <c r="E14" s="40"/>
      <c r="F14" s="137" t="s">
        <v>24</v>
      </c>
      <c r="G14" s="40"/>
      <c r="H14" s="40"/>
      <c r="I14" s="146" t="s">
        <v>25</v>
      </c>
      <c r="J14" s="150" t="str">
        <f>'Rekapitulace stavby'!AN8</f>
        <v>11.2.2022</v>
      </c>
      <c r="K14" s="40"/>
      <c r="L14" s="40"/>
      <c r="M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40"/>
      <c r="M15" s="148"/>
      <c r="S15" s="40"/>
      <c r="T15" s="40"/>
      <c r="U15" s="40"/>
      <c r="V15" s="40"/>
      <c r="W15" s="40"/>
      <c r="X15" s="40"/>
      <c r="Y15" s="40"/>
      <c r="Z15" s="40"/>
      <c r="AA15" s="40"/>
      <c r="AB15" s="40"/>
      <c r="AC15" s="40"/>
      <c r="AD15" s="40"/>
      <c r="AE15" s="40"/>
    </row>
    <row r="16" s="2" customFormat="1" ht="12" customHeight="1">
      <c r="A16" s="40"/>
      <c r="B16" s="46"/>
      <c r="C16" s="40"/>
      <c r="D16" s="146" t="s">
        <v>27</v>
      </c>
      <c r="E16" s="40"/>
      <c r="F16" s="40"/>
      <c r="G16" s="40"/>
      <c r="H16" s="40"/>
      <c r="I16" s="146" t="s">
        <v>28</v>
      </c>
      <c r="J16" s="137" t="s">
        <v>22</v>
      </c>
      <c r="K16" s="40"/>
      <c r="L16" s="40"/>
      <c r="M16" s="148"/>
      <c r="S16" s="40"/>
      <c r="T16" s="40"/>
      <c r="U16" s="40"/>
      <c r="V16" s="40"/>
      <c r="W16" s="40"/>
      <c r="X16" s="40"/>
      <c r="Y16" s="40"/>
      <c r="Z16" s="40"/>
      <c r="AA16" s="40"/>
      <c r="AB16" s="40"/>
      <c r="AC16" s="40"/>
      <c r="AD16" s="40"/>
      <c r="AE16" s="40"/>
    </row>
    <row r="17" s="2" customFormat="1" ht="18" customHeight="1">
      <c r="A17" s="40"/>
      <c r="B17" s="46"/>
      <c r="C17" s="40"/>
      <c r="D17" s="40"/>
      <c r="E17" s="137" t="s">
        <v>30</v>
      </c>
      <c r="F17" s="40"/>
      <c r="G17" s="40"/>
      <c r="H17" s="40"/>
      <c r="I17" s="146" t="s">
        <v>31</v>
      </c>
      <c r="J17" s="137" t="s">
        <v>22</v>
      </c>
      <c r="K17" s="40"/>
      <c r="L17" s="40"/>
      <c r="M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40"/>
      <c r="M18" s="148"/>
      <c r="S18" s="40"/>
      <c r="T18" s="40"/>
      <c r="U18" s="40"/>
      <c r="V18" s="40"/>
      <c r="W18" s="40"/>
      <c r="X18" s="40"/>
      <c r="Y18" s="40"/>
      <c r="Z18" s="40"/>
      <c r="AA18" s="40"/>
      <c r="AB18" s="40"/>
      <c r="AC18" s="40"/>
      <c r="AD18" s="40"/>
      <c r="AE18" s="40"/>
    </row>
    <row r="19" s="2" customFormat="1" ht="12" customHeight="1">
      <c r="A19" s="40"/>
      <c r="B19" s="46"/>
      <c r="C19" s="40"/>
      <c r="D19" s="146" t="s">
        <v>32</v>
      </c>
      <c r="E19" s="40"/>
      <c r="F19" s="40"/>
      <c r="G19" s="40"/>
      <c r="H19" s="40"/>
      <c r="I19" s="146" t="s">
        <v>28</v>
      </c>
      <c r="J19" s="35" t="str">
        <f>'Rekapitulace stavby'!AN13</f>
        <v>Vyplň údaj</v>
      </c>
      <c r="K19" s="40"/>
      <c r="L19" s="40"/>
      <c r="M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7"/>
      <c r="G20" s="137"/>
      <c r="H20" s="137"/>
      <c r="I20" s="146" t="s">
        <v>31</v>
      </c>
      <c r="J20" s="35" t="str">
        <f>'Rekapitulace stavby'!AN14</f>
        <v>Vyplň údaj</v>
      </c>
      <c r="K20" s="40"/>
      <c r="L20" s="40"/>
      <c r="M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40"/>
      <c r="M21" s="148"/>
      <c r="S21" s="40"/>
      <c r="T21" s="40"/>
      <c r="U21" s="40"/>
      <c r="V21" s="40"/>
      <c r="W21" s="40"/>
      <c r="X21" s="40"/>
      <c r="Y21" s="40"/>
      <c r="Z21" s="40"/>
      <c r="AA21" s="40"/>
      <c r="AB21" s="40"/>
      <c r="AC21" s="40"/>
      <c r="AD21" s="40"/>
      <c r="AE21" s="40"/>
    </row>
    <row r="22" s="2" customFormat="1" ht="12" customHeight="1">
      <c r="A22" s="40"/>
      <c r="B22" s="46"/>
      <c r="C22" s="40"/>
      <c r="D22" s="146" t="s">
        <v>34</v>
      </c>
      <c r="E22" s="40"/>
      <c r="F22" s="40"/>
      <c r="G22" s="40"/>
      <c r="H22" s="40"/>
      <c r="I22" s="146" t="s">
        <v>28</v>
      </c>
      <c r="J22" s="137" t="s">
        <v>35</v>
      </c>
      <c r="K22" s="40"/>
      <c r="L22" s="40"/>
      <c r="M22" s="148"/>
      <c r="S22" s="40"/>
      <c r="T22" s="40"/>
      <c r="U22" s="40"/>
      <c r="V22" s="40"/>
      <c r="W22" s="40"/>
      <c r="X22" s="40"/>
      <c r="Y22" s="40"/>
      <c r="Z22" s="40"/>
      <c r="AA22" s="40"/>
      <c r="AB22" s="40"/>
      <c r="AC22" s="40"/>
      <c r="AD22" s="40"/>
      <c r="AE22" s="40"/>
    </row>
    <row r="23" s="2" customFormat="1" ht="18" customHeight="1">
      <c r="A23" s="40"/>
      <c r="B23" s="46"/>
      <c r="C23" s="40"/>
      <c r="D23" s="40"/>
      <c r="E23" s="137" t="s">
        <v>36</v>
      </c>
      <c r="F23" s="40"/>
      <c r="G23" s="40"/>
      <c r="H23" s="40"/>
      <c r="I23" s="146" t="s">
        <v>31</v>
      </c>
      <c r="J23" s="137" t="s">
        <v>22</v>
      </c>
      <c r="K23" s="40"/>
      <c r="L23" s="40"/>
      <c r="M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40"/>
      <c r="M24" s="148"/>
      <c r="S24" s="40"/>
      <c r="T24" s="40"/>
      <c r="U24" s="40"/>
      <c r="V24" s="40"/>
      <c r="W24" s="40"/>
      <c r="X24" s="40"/>
      <c r="Y24" s="40"/>
      <c r="Z24" s="40"/>
      <c r="AA24" s="40"/>
      <c r="AB24" s="40"/>
      <c r="AC24" s="40"/>
      <c r="AD24" s="40"/>
      <c r="AE24" s="40"/>
    </row>
    <row r="25" s="2" customFormat="1" ht="12" customHeight="1">
      <c r="A25" s="40"/>
      <c r="B25" s="46"/>
      <c r="C25" s="40"/>
      <c r="D25" s="146" t="s">
        <v>37</v>
      </c>
      <c r="E25" s="40"/>
      <c r="F25" s="40"/>
      <c r="G25" s="40"/>
      <c r="H25" s="40"/>
      <c r="I25" s="146" t="s">
        <v>28</v>
      </c>
      <c r="J25" s="137" t="s">
        <v>22</v>
      </c>
      <c r="K25" s="40"/>
      <c r="L25" s="40"/>
      <c r="M25" s="148"/>
      <c r="S25" s="40"/>
      <c r="T25" s="40"/>
      <c r="U25" s="40"/>
      <c r="V25" s="40"/>
      <c r="W25" s="40"/>
      <c r="X25" s="40"/>
      <c r="Y25" s="40"/>
      <c r="Z25" s="40"/>
      <c r="AA25" s="40"/>
      <c r="AB25" s="40"/>
      <c r="AC25" s="40"/>
      <c r="AD25" s="40"/>
      <c r="AE25" s="40"/>
    </row>
    <row r="26" s="2" customFormat="1" ht="18" customHeight="1">
      <c r="A26" s="40"/>
      <c r="B26" s="46"/>
      <c r="C26" s="40"/>
      <c r="D26" s="40"/>
      <c r="E26" s="137" t="s">
        <v>38</v>
      </c>
      <c r="F26" s="40"/>
      <c r="G26" s="40"/>
      <c r="H26" s="40"/>
      <c r="I26" s="146" t="s">
        <v>31</v>
      </c>
      <c r="J26" s="137" t="s">
        <v>22</v>
      </c>
      <c r="K26" s="40"/>
      <c r="L26" s="40"/>
      <c r="M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40"/>
      <c r="M27" s="148"/>
      <c r="S27" s="40"/>
      <c r="T27" s="40"/>
      <c r="U27" s="40"/>
      <c r="V27" s="40"/>
      <c r="W27" s="40"/>
      <c r="X27" s="40"/>
      <c r="Y27" s="40"/>
      <c r="Z27" s="40"/>
      <c r="AA27" s="40"/>
      <c r="AB27" s="40"/>
      <c r="AC27" s="40"/>
      <c r="AD27" s="40"/>
      <c r="AE27" s="40"/>
    </row>
    <row r="28" s="2" customFormat="1" ht="12" customHeight="1">
      <c r="A28" s="40"/>
      <c r="B28" s="46"/>
      <c r="C28" s="40"/>
      <c r="D28" s="146" t="s">
        <v>39</v>
      </c>
      <c r="E28" s="40"/>
      <c r="F28" s="40"/>
      <c r="G28" s="40"/>
      <c r="H28" s="40"/>
      <c r="I28" s="40"/>
      <c r="J28" s="40"/>
      <c r="K28" s="40"/>
      <c r="L28" s="40"/>
      <c r="M28" s="148"/>
      <c r="S28" s="40"/>
      <c r="T28" s="40"/>
      <c r="U28" s="40"/>
      <c r="V28" s="40"/>
      <c r="W28" s="40"/>
      <c r="X28" s="40"/>
      <c r="Y28" s="40"/>
      <c r="Z28" s="40"/>
      <c r="AA28" s="40"/>
      <c r="AB28" s="40"/>
      <c r="AC28" s="40"/>
      <c r="AD28" s="40"/>
      <c r="AE28" s="40"/>
    </row>
    <row r="29" s="8" customFormat="1" ht="47.25" customHeight="1">
      <c r="A29" s="151"/>
      <c r="B29" s="152"/>
      <c r="C29" s="151"/>
      <c r="D29" s="151"/>
      <c r="E29" s="153" t="s">
        <v>168</v>
      </c>
      <c r="F29" s="153"/>
      <c r="G29" s="153"/>
      <c r="H29" s="153"/>
      <c r="I29" s="151"/>
      <c r="J29" s="151"/>
      <c r="K29" s="151"/>
      <c r="L29" s="151"/>
      <c r="M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40"/>
      <c r="M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55"/>
      <c r="M31" s="148"/>
      <c r="S31" s="40"/>
      <c r="T31" s="40"/>
      <c r="U31" s="40"/>
      <c r="V31" s="40"/>
      <c r="W31" s="40"/>
      <c r="X31" s="40"/>
      <c r="Y31" s="40"/>
      <c r="Z31" s="40"/>
      <c r="AA31" s="40"/>
      <c r="AB31" s="40"/>
      <c r="AC31" s="40"/>
      <c r="AD31" s="40"/>
      <c r="AE31" s="40"/>
    </row>
    <row r="32" s="2" customFormat="1">
      <c r="A32" s="40"/>
      <c r="B32" s="46"/>
      <c r="C32" s="40"/>
      <c r="D32" s="40"/>
      <c r="E32" s="146" t="s">
        <v>169</v>
      </c>
      <c r="F32" s="40"/>
      <c r="G32" s="40"/>
      <c r="H32" s="40"/>
      <c r="I32" s="40"/>
      <c r="J32" s="40"/>
      <c r="K32" s="156">
        <f>I65</f>
        <v>0</v>
      </c>
      <c r="L32" s="40"/>
      <c r="M32" s="148"/>
      <c r="S32" s="40"/>
      <c r="T32" s="40"/>
      <c r="U32" s="40"/>
      <c r="V32" s="40"/>
      <c r="W32" s="40"/>
      <c r="X32" s="40"/>
      <c r="Y32" s="40"/>
      <c r="Z32" s="40"/>
      <c r="AA32" s="40"/>
      <c r="AB32" s="40"/>
      <c r="AC32" s="40"/>
      <c r="AD32" s="40"/>
      <c r="AE32" s="40"/>
    </row>
    <row r="33" s="2" customFormat="1">
      <c r="A33" s="40"/>
      <c r="B33" s="46"/>
      <c r="C33" s="40"/>
      <c r="D33" s="40"/>
      <c r="E33" s="146" t="s">
        <v>170</v>
      </c>
      <c r="F33" s="40"/>
      <c r="G33" s="40"/>
      <c r="H33" s="40"/>
      <c r="I33" s="40"/>
      <c r="J33" s="40"/>
      <c r="K33" s="156">
        <f>J65</f>
        <v>0</v>
      </c>
      <c r="L33" s="40"/>
      <c r="M33" s="148"/>
      <c r="S33" s="40"/>
      <c r="T33" s="40"/>
      <c r="U33" s="40"/>
      <c r="V33" s="40"/>
      <c r="W33" s="40"/>
      <c r="X33" s="40"/>
      <c r="Y33" s="40"/>
      <c r="Z33" s="40"/>
      <c r="AA33" s="40"/>
      <c r="AB33" s="40"/>
      <c r="AC33" s="40"/>
      <c r="AD33" s="40"/>
      <c r="AE33" s="40"/>
    </row>
    <row r="34" s="2" customFormat="1" ht="25.44" customHeight="1">
      <c r="A34" s="40"/>
      <c r="B34" s="46"/>
      <c r="C34" s="40"/>
      <c r="D34" s="157" t="s">
        <v>41</v>
      </c>
      <c r="E34" s="40"/>
      <c r="F34" s="40"/>
      <c r="G34" s="40"/>
      <c r="H34" s="40"/>
      <c r="I34" s="40"/>
      <c r="J34" s="40"/>
      <c r="K34" s="158">
        <f>ROUND(K95, 2)</f>
        <v>0</v>
      </c>
      <c r="L34" s="40"/>
      <c r="M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55"/>
      <c r="M35" s="148"/>
      <c r="S35" s="40"/>
      <c r="T35" s="40"/>
      <c r="U35" s="40"/>
      <c r="V35" s="40"/>
      <c r="W35" s="40"/>
      <c r="X35" s="40"/>
      <c r="Y35" s="40"/>
      <c r="Z35" s="40"/>
      <c r="AA35" s="40"/>
      <c r="AB35" s="40"/>
      <c r="AC35" s="40"/>
      <c r="AD35" s="40"/>
      <c r="AE35" s="40"/>
    </row>
    <row r="36" s="2" customFormat="1" ht="14.4" customHeight="1">
      <c r="A36" s="40"/>
      <c r="B36" s="46"/>
      <c r="C36" s="40"/>
      <c r="D36" s="40"/>
      <c r="E36" s="40"/>
      <c r="F36" s="159" t="s">
        <v>43</v>
      </c>
      <c r="G36" s="40"/>
      <c r="H36" s="40"/>
      <c r="I36" s="159" t="s">
        <v>42</v>
      </c>
      <c r="J36" s="40"/>
      <c r="K36" s="159" t="s">
        <v>44</v>
      </c>
      <c r="L36" s="40"/>
      <c r="M36" s="148"/>
      <c r="S36" s="40"/>
      <c r="T36" s="40"/>
      <c r="U36" s="40"/>
      <c r="V36" s="40"/>
      <c r="W36" s="40"/>
      <c r="X36" s="40"/>
      <c r="Y36" s="40"/>
      <c r="Z36" s="40"/>
      <c r="AA36" s="40"/>
      <c r="AB36" s="40"/>
      <c r="AC36" s="40"/>
      <c r="AD36" s="40"/>
      <c r="AE36" s="40"/>
    </row>
    <row r="37" s="2" customFormat="1" ht="14.4" customHeight="1">
      <c r="A37" s="40"/>
      <c r="B37" s="46"/>
      <c r="C37" s="40"/>
      <c r="D37" s="160" t="s">
        <v>45</v>
      </c>
      <c r="E37" s="146" t="s">
        <v>46</v>
      </c>
      <c r="F37" s="156">
        <f>ROUND((SUM(BE95:BE155)),  2)</f>
        <v>0</v>
      </c>
      <c r="G37" s="40"/>
      <c r="H37" s="40"/>
      <c r="I37" s="161">
        <v>0.20999999999999999</v>
      </c>
      <c r="J37" s="40"/>
      <c r="K37" s="156">
        <f>ROUND(((SUM(BE95:BE155))*I37),  2)</f>
        <v>0</v>
      </c>
      <c r="L37" s="40"/>
      <c r="M37" s="148"/>
      <c r="S37" s="40"/>
      <c r="T37" s="40"/>
      <c r="U37" s="40"/>
      <c r="V37" s="40"/>
      <c r="W37" s="40"/>
      <c r="X37" s="40"/>
      <c r="Y37" s="40"/>
      <c r="Z37" s="40"/>
      <c r="AA37" s="40"/>
      <c r="AB37" s="40"/>
      <c r="AC37" s="40"/>
      <c r="AD37" s="40"/>
      <c r="AE37" s="40"/>
    </row>
    <row r="38" s="2" customFormat="1" ht="14.4" customHeight="1">
      <c r="A38" s="40"/>
      <c r="B38" s="46"/>
      <c r="C38" s="40"/>
      <c r="D38" s="40"/>
      <c r="E38" s="146" t="s">
        <v>47</v>
      </c>
      <c r="F38" s="156">
        <f>ROUND((SUM(BF95:BF155)),  2)</f>
        <v>0</v>
      </c>
      <c r="G38" s="40"/>
      <c r="H38" s="40"/>
      <c r="I38" s="161">
        <v>0.14999999999999999</v>
      </c>
      <c r="J38" s="40"/>
      <c r="K38" s="156">
        <f>ROUND(((SUM(BF95:BF155))*I38),  2)</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48</v>
      </c>
      <c r="F39" s="156">
        <f>ROUND((SUM(BG95:BG155)),  2)</f>
        <v>0</v>
      </c>
      <c r="G39" s="40"/>
      <c r="H39" s="40"/>
      <c r="I39" s="161">
        <v>0.20999999999999999</v>
      </c>
      <c r="J39" s="40"/>
      <c r="K39" s="156">
        <f>0</f>
        <v>0</v>
      </c>
      <c r="L39" s="40"/>
      <c r="M39" s="148"/>
      <c r="S39" s="40"/>
      <c r="T39" s="40"/>
      <c r="U39" s="40"/>
      <c r="V39" s="40"/>
      <c r="W39" s="40"/>
      <c r="X39" s="40"/>
      <c r="Y39" s="40"/>
      <c r="Z39" s="40"/>
      <c r="AA39" s="40"/>
      <c r="AB39" s="40"/>
      <c r="AC39" s="40"/>
      <c r="AD39" s="40"/>
      <c r="AE39" s="40"/>
    </row>
    <row r="40" hidden="1" s="2" customFormat="1" ht="14.4" customHeight="1">
      <c r="A40" s="40"/>
      <c r="B40" s="46"/>
      <c r="C40" s="40"/>
      <c r="D40" s="40"/>
      <c r="E40" s="146" t="s">
        <v>49</v>
      </c>
      <c r="F40" s="156">
        <f>ROUND((SUM(BH95:BH155)),  2)</f>
        <v>0</v>
      </c>
      <c r="G40" s="40"/>
      <c r="H40" s="40"/>
      <c r="I40" s="161">
        <v>0.14999999999999999</v>
      </c>
      <c r="J40" s="40"/>
      <c r="K40" s="156">
        <f>0</f>
        <v>0</v>
      </c>
      <c r="L40" s="40"/>
      <c r="M40" s="148"/>
      <c r="S40" s="40"/>
      <c r="T40" s="40"/>
      <c r="U40" s="40"/>
      <c r="V40" s="40"/>
      <c r="W40" s="40"/>
      <c r="X40" s="40"/>
      <c r="Y40" s="40"/>
      <c r="Z40" s="40"/>
      <c r="AA40" s="40"/>
      <c r="AB40" s="40"/>
      <c r="AC40" s="40"/>
      <c r="AD40" s="40"/>
      <c r="AE40" s="40"/>
    </row>
    <row r="41" hidden="1" s="2" customFormat="1" ht="14.4" customHeight="1">
      <c r="A41" s="40"/>
      <c r="B41" s="46"/>
      <c r="C41" s="40"/>
      <c r="D41" s="40"/>
      <c r="E41" s="146" t="s">
        <v>50</v>
      </c>
      <c r="F41" s="156">
        <f>ROUND((SUM(BI95:BI155)),  2)</f>
        <v>0</v>
      </c>
      <c r="G41" s="40"/>
      <c r="H41" s="40"/>
      <c r="I41" s="161">
        <v>0</v>
      </c>
      <c r="J41" s="40"/>
      <c r="K41" s="156">
        <f>0</f>
        <v>0</v>
      </c>
      <c r="L41" s="40"/>
      <c r="M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40"/>
      <c r="M42" s="148"/>
      <c r="S42" s="40"/>
      <c r="T42" s="40"/>
      <c r="U42" s="40"/>
      <c r="V42" s="40"/>
      <c r="W42" s="40"/>
      <c r="X42" s="40"/>
      <c r="Y42" s="40"/>
      <c r="Z42" s="40"/>
      <c r="AA42" s="40"/>
      <c r="AB42" s="40"/>
      <c r="AC42" s="40"/>
      <c r="AD42" s="40"/>
      <c r="AE42" s="40"/>
    </row>
    <row r="43" s="2" customFormat="1" ht="25.44" customHeight="1">
      <c r="A43" s="40"/>
      <c r="B43" s="46"/>
      <c r="C43" s="162"/>
      <c r="D43" s="163" t="s">
        <v>51</v>
      </c>
      <c r="E43" s="164"/>
      <c r="F43" s="164"/>
      <c r="G43" s="165" t="s">
        <v>52</v>
      </c>
      <c r="H43" s="166" t="s">
        <v>53</v>
      </c>
      <c r="I43" s="164"/>
      <c r="J43" s="164"/>
      <c r="K43" s="167">
        <f>SUM(K34:K41)</f>
        <v>0</v>
      </c>
      <c r="L43" s="168"/>
      <c r="M43" s="148"/>
      <c r="S43" s="40"/>
      <c r="T43" s="40"/>
      <c r="U43" s="40"/>
      <c r="V43" s="40"/>
      <c r="W43" s="40"/>
      <c r="X43" s="40"/>
      <c r="Y43" s="40"/>
      <c r="Z43" s="40"/>
      <c r="AA43" s="40"/>
      <c r="AB43" s="40"/>
      <c r="AC43" s="40"/>
      <c r="AD43" s="40"/>
      <c r="AE43" s="40"/>
    </row>
    <row r="44" s="2" customFormat="1" ht="14.4" customHeight="1">
      <c r="A44" s="40"/>
      <c r="B44" s="169"/>
      <c r="C44" s="170"/>
      <c r="D44" s="170"/>
      <c r="E44" s="170"/>
      <c r="F44" s="170"/>
      <c r="G44" s="170"/>
      <c r="H44" s="170"/>
      <c r="I44" s="170"/>
      <c r="J44" s="170"/>
      <c r="K44" s="170"/>
      <c r="L44" s="170"/>
      <c r="M44" s="148"/>
      <c r="S44" s="40"/>
      <c r="T44" s="40"/>
      <c r="U44" s="40"/>
      <c r="V44" s="40"/>
      <c r="W44" s="40"/>
      <c r="X44" s="40"/>
      <c r="Y44" s="40"/>
      <c r="Z44" s="40"/>
      <c r="AA44" s="40"/>
      <c r="AB44" s="40"/>
      <c r="AC44" s="40"/>
      <c r="AD44" s="40"/>
      <c r="AE44" s="40"/>
    </row>
    <row r="48" s="2" customFormat="1" ht="6.96" customHeight="1">
      <c r="A48" s="40"/>
      <c r="B48" s="171"/>
      <c r="C48" s="172"/>
      <c r="D48" s="172"/>
      <c r="E48" s="172"/>
      <c r="F48" s="172"/>
      <c r="G48" s="172"/>
      <c r="H48" s="172"/>
      <c r="I48" s="172"/>
      <c r="J48" s="172"/>
      <c r="K48" s="172"/>
      <c r="L48" s="172"/>
      <c r="M48" s="148"/>
      <c r="S48" s="40"/>
      <c r="T48" s="40"/>
      <c r="U48" s="40"/>
      <c r="V48" s="40"/>
      <c r="W48" s="40"/>
      <c r="X48" s="40"/>
      <c r="Y48" s="40"/>
      <c r="Z48" s="40"/>
      <c r="AA48" s="40"/>
      <c r="AB48" s="40"/>
      <c r="AC48" s="40"/>
      <c r="AD48" s="40"/>
      <c r="AE48" s="40"/>
    </row>
    <row r="49" s="2" customFormat="1" ht="24.96" customHeight="1">
      <c r="A49" s="40"/>
      <c r="B49" s="41"/>
      <c r="C49" s="25" t="s">
        <v>171</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17</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173" t="str">
        <f>E7</f>
        <v>Stavební úpravy pro bezbariérovost objektu ZŠ Liberec, U školy, Liberec</v>
      </c>
      <c r="F52" s="34"/>
      <c r="G52" s="34"/>
      <c r="H52" s="34"/>
      <c r="I52" s="42"/>
      <c r="J52" s="42"/>
      <c r="K52" s="42"/>
      <c r="L52" s="42"/>
      <c r="M52" s="148"/>
      <c r="S52" s="40"/>
      <c r="T52" s="40"/>
      <c r="U52" s="40"/>
      <c r="V52" s="40"/>
      <c r="W52" s="40"/>
      <c r="X52" s="40"/>
      <c r="Y52" s="40"/>
      <c r="Z52" s="40"/>
      <c r="AA52" s="40"/>
      <c r="AB52" s="40"/>
      <c r="AC52" s="40"/>
      <c r="AD52" s="40"/>
      <c r="AE52" s="40"/>
    </row>
    <row r="53" s="1" customFormat="1" ht="12" customHeight="1">
      <c r="B53" s="23"/>
      <c r="C53" s="34" t="s">
        <v>164</v>
      </c>
      <c r="D53" s="24"/>
      <c r="E53" s="24"/>
      <c r="F53" s="24"/>
      <c r="G53" s="24"/>
      <c r="H53" s="24"/>
      <c r="I53" s="24"/>
      <c r="J53" s="24"/>
      <c r="K53" s="24"/>
      <c r="L53" s="24"/>
      <c r="M53" s="22"/>
    </row>
    <row r="54" s="2" customFormat="1" ht="16.5" customHeight="1">
      <c r="A54" s="40"/>
      <c r="B54" s="41"/>
      <c r="C54" s="42"/>
      <c r="D54" s="42"/>
      <c r="E54" s="173" t="s">
        <v>5146</v>
      </c>
      <c r="F54" s="42"/>
      <c r="G54" s="42"/>
      <c r="H54" s="42"/>
      <c r="I54" s="42"/>
      <c r="J54" s="42"/>
      <c r="K54" s="42"/>
      <c r="L54" s="42"/>
      <c r="M54" s="148"/>
      <c r="S54" s="40"/>
      <c r="T54" s="40"/>
      <c r="U54" s="40"/>
      <c r="V54" s="40"/>
      <c r="W54" s="40"/>
      <c r="X54" s="40"/>
      <c r="Y54" s="40"/>
      <c r="Z54" s="40"/>
      <c r="AA54" s="40"/>
      <c r="AB54" s="40"/>
      <c r="AC54" s="40"/>
      <c r="AD54" s="40"/>
      <c r="AE54" s="40"/>
    </row>
    <row r="55" s="2" customFormat="1" ht="12" customHeight="1">
      <c r="A55" s="40"/>
      <c r="B55" s="41"/>
      <c r="C55" s="34" t="s">
        <v>166</v>
      </c>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16.5" customHeight="1">
      <c r="A56" s="40"/>
      <c r="B56" s="41"/>
      <c r="C56" s="42"/>
      <c r="D56" s="42"/>
      <c r="E56" s="71" t="str">
        <f>E11</f>
        <v>01 - elektroinstalace</v>
      </c>
      <c r="F56" s="42"/>
      <c r="G56" s="42"/>
      <c r="H56" s="42"/>
      <c r="I56" s="42"/>
      <c r="J56" s="42"/>
      <c r="K56" s="42"/>
      <c r="L56" s="42"/>
      <c r="M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42"/>
      <c r="M57" s="148"/>
      <c r="S57" s="40"/>
      <c r="T57" s="40"/>
      <c r="U57" s="40"/>
      <c r="V57" s="40"/>
      <c r="W57" s="40"/>
      <c r="X57" s="40"/>
      <c r="Y57" s="40"/>
      <c r="Z57" s="40"/>
      <c r="AA57" s="40"/>
      <c r="AB57" s="40"/>
      <c r="AC57" s="40"/>
      <c r="AD57" s="40"/>
      <c r="AE57" s="40"/>
    </row>
    <row r="58" s="2" customFormat="1" ht="12" customHeight="1">
      <c r="A58" s="40"/>
      <c r="B58" s="41"/>
      <c r="C58" s="34" t="s">
        <v>23</v>
      </c>
      <c r="D58" s="42"/>
      <c r="E58" s="42"/>
      <c r="F58" s="29" t="str">
        <f>F14</f>
        <v>Liberec</v>
      </c>
      <c r="G58" s="42"/>
      <c r="H58" s="42"/>
      <c r="I58" s="34" t="s">
        <v>25</v>
      </c>
      <c r="J58" s="74" t="str">
        <f>IF(J14="","",J14)</f>
        <v>11.2.2022</v>
      </c>
      <c r="K58" s="42"/>
      <c r="L58" s="42"/>
      <c r="M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42"/>
      <c r="M59" s="148"/>
      <c r="S59" s="40"/>
      <c r="T59" s="40"/>
      <c r="U59" s="40"/>
      <c r="V59" s="40"/>
      <c r="W59" s="40"/>
      <c r="X59" s="40"/>
      <c r="Y59" s="40"/>
      <c r="Z59" s="40"/>
      <c r="AA59" s="40"/>
      <c r="AB59" s="40"/>
      <c r="AC59" s="40"/>
      <c r="AD59" s="40"/>
      <c r="AE59" s="40"/>
    </row>
    <row r="60" s="2" customFormat="1" ht="40.05" customHeight="1">
      <c r="A60" s="40"/>
      <c r="B60" s="41"/>
      <c r="C60" s="34" t="s">
        <v>27</v>
      </c>
      <c r="D60" s="42"/>
      <c r="E60" s="42"/>
      <c r="F60" s="29" t="str">
        <f>E17</f>
        <v>Statutární město Liberec</v>
      </c>
      <c r="G60" s="42"/>
      <c r="H60" s="42"/>
      <c r="I60" s="34" t="s">
        <v>34</v>
      </c>
      <c r="J60" s="38" t="str">
        <f>E23</f>
        <v>TRIGLYPH architektonická kancelář s.r.o.</v>
      </c>
      <c r="K60" s="42"/>
      <c r="L60" s="42"/>
      <c r="M60" s="148"/>
      <c r="S60" s="40"/>
      <c r="T60" s="40"/>
      <c r="U60" s="40"/>
      <c r="V60" s="40"/>
      <c r="W60" s="40"/>
      <c r="X60" s="40"/>
      <c r="Y60" s="40"/>
      <c r="Z60" s="40"/>
      <c r="AA60" s="40"/>
      <c r="AB60" s="40"/>
      <c r="AC60" s="40"/>
      <c r="AD60" s="40"/>
      <c r="AE60" s="40"/>
    </row>
    <row r="61" s="2" customFormat="1" ht="15.15" customHeight="1">
      <c r="A61" s="40"/>
      <c r="B61" s="41"/>
      <c r="C61" s="34" t="s">
        <v>32</v>
      </c>
      <c r="D61" s="42"/>
      <c r="E61" s="42"/>
      <c r="F61" s="29" t="str">
        <f>IF(E20="","",E20)</f>
        <v>Vyplň údaj</v>
      </c>
      <c r="G61" s="42"/>
      <c r="H61" s="42"/>
      <c r="I61" s="34" t="s">
        <v>37</v>
      </c>
      <c r="J61" s="38" t="str">
        <f>E26</f>
        <v xml:space="preserve"> </v>
      </c>
      <c r="K61" s="42"/>
      <c r="L61" s="42"/>
      <c r="M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42"/>
      <c r="M62" s="148"/>
      <c r="S62" s="40"/>
      <c r="T62" s="40"/>
      <c r="U62" s="40"/>
      <c r="V62" s="40"/>
      <c r="W62" s="40"/>
      <c r="X62" s="40"/>
      <c r="Y62" s="40"/>
      <c r="Z62" s="40"/>
      <c r="AA62" s="40"/>
      <c r="AB62" s="40"/>
      <c r="AC62" s="40"/>
      <c r="AD62" s="40"/>
      <c r="AE62" s="40"/>
    </row>
    <row r="63" s="2" customFormat="1" ht="29.28" customHeight="1">
      <c r="A63" s="40"/>
      <c r="B63" s="41"/>
      <c r="C63" s="174" t="s">
        <v>172</v>
      </c>
      <c r="D63" s="175"/>
      <c r="E63" s="175"/>
      <c r="F63" s="175"/>
      <c r="G63" s="175"/>
      <c r="H63" s="175"/>
      <c r="I63" s="176" t="s">
        <v>173</v>
      </c>
      <c r="J63" s="176" t="s">
        <v>174</v>
      </c>
      <c r="K63" s="176" t="s">
        <v>175</v>
      </c>
      <c r="L63" s="175"/>
      <c r="M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42"/>
      <c r="M64" s="148"/>
      <c r="S64" s="40"/>
      <c r="T64" s="40"/>
      <c r="U64" s="40"/>
      <c r="V64" s="40"/>
      <c r="W64" s="40"/>
      <c r="X64" s="40"/>
      <c r="Y64" s="40"/>
      <c r="Z64" s="40"/>
      <c r="AA64" s="40"/>
      <c r="AB64" s="40"/>
      <c r="AC64" s="40"/>
      <c r="AD64" s="40"/>
      <c r="AE64" s="40"/>
    </row>
    <row r="65" s="2" customFormat="1" ht="22.8" customHeight="1">
      <c r="A65" s="40"/>
      <c r="B65" s="41"/>
      <c r="C65" s="177" t="s">
        <v>75</v>
      </c>
      <c r="D65" s="42"/>
      <c r="E65" s="42"/>
      <c r="F65" s="42"/>
      <c r="G65" s="42"/>
      <c r="H65" s="42"/>
      <c r="I65" s="104">
        <f>Q95</f>
        <v>0</v>
      </c>
      <c r="J65" s="104">
        <f>R95</f>
        <v>0</v>
      </c>
      <c r="K65" s="104">
        <f>K95</f>
        <v>0</v>
      </c>
      <c r="L65" s="42"/>
      <c r="M65" s="148"/>
      <c r="S65" s="40"/>
      <c r="T65" s="40"/>
      <c r="U65" s="40"/>
      <c r="V65" s="40"/>
      <c r="W65" s="40"/>
      <c r="X65" s="40"/>
      <c r="Y65" s="40"/>
      <c r="Z65" s="40"/>
      <c r="AA65" s="40"/>
      <c r="AB65" s="40"/>
      <c r="AC65" s="40"/>
      <c r="AD65" s="40"/>
      <c r="AE65" s="40"/>
      <c r="AU65" s="19" t="s">
        <v>176</v>
      </c>
    </row>
    <row r="66" s="9" customFormat="1" ht="24.96" customHeight="1">
      <c r="A66" s="9"/>
      <c r="B66" s="178"/>
      <c r="C66" s="179"/>
      <c r="D66" s="180" t="s">
        <v>1485</v>
      </c>
      <c r="E66" s="181"/>
      <c r="F66" s="181"/>
      <c r="G66" s="181"/>
      <c r="H66" s="181"/>
      <c r="I66" s="182">
        <f>Q96</f>
        <v>0</v>
      </c>
      <c r="J66" s="182">
        <f>R96</f>
        <v>0</v>
      </c>
      <c r="K66" s="182">
        <f>K96</f>
        <v>0</v>
      </c>
      <c r="L66" s="179"/>
      <c r="M66" s="183"/>
      <c r="S66" s="9"/>
      <c r="T66" s="9"/>
      <c r="U66" s="9"/>
      <c r="V66" s="9"/>
      <c r="W66" s="9"/>
      <c r="X66" s="9"/>
      <c r="Y66" s="9"/>
      <c r="Z66" s="9"/>
      <c r="AA66" s="9"/>
      <c r="AB66" s="9"/>
      <c r="AC66" s="9"/>
      <c r="AD66" s="9"/>
      <c r="AE66" s="9"/>
    </row>
    <row r="67" s="10" customFormat="1" ht="19.92" customHeight="1">
      <c r="A67" s="10"/>
      <c r="B67" s="184"/>
      <c r="C67" s="129"/>
      <c r="D67" s="185" t="s">
        <v>5148</v>
      </c>
      <c r="E67" s="186"/>
      <c r="F67" s="186"/>
      <c r="G67" s="186"/>
      <c r="H67" s="186"/>
      <c r="I67" s="187">
        <f>Q97</f>
        <v>0</v>
      </c>
      <c r="J67" s="187">
        <f>R97</f>
        <v>0</v>
      </c>
      <c r="K67" s="187">
        <f>K97</f>
        <v>0</v>
      </c>
      <c r="L67" s="129"/>
      <c r="M67" s="188"/>
      <c r="S67" s="10"/>
      <c r="T67" s="10"/>
      <c r="U67" s="10"/>
      <c r="V67" s="10"/>
      <c r="W67" s="10"/>
      <c r="X67" s="10"/>
      <c r="Y67" s="10"/>
      <c r="Z67" s="10"/>
      <c r="AA67" s="10"/>
      <c r="AB67" s="10"/>
      <c r="AC67" s="10"/>
      <c r="AD67" s="10"/>
      <c r="AE67" s="10"/>
    </row>
    <row r="68" s="10" customFormat="1" ht="14.88" customHeight="1">
      <c r="A68" s="10"/>
      <c r="B68" s="184"/>
      <c r="C68" s="129"/>
      <c r="D68" s="185" t="s">
        <v>5149</v>
      </c>
      <c r="E68" s="186"/>
      <c r="F68" s="186"/>
      <c r="G68" s="186"/>
      <c r="H68" s="186"/>
      <c r="I68" s="187">
        <f>Q98</f>
        <v>0</v>
      </c>
      <c r="J68" s="187">
        <f>R98</f>
        <v>0</v>
      </c>
      <c r="K68" s="187">
        <f>K98</f>
        <v>0</v>
      </c>
      <c r="L68" s="129"/>
      <c r="M68" s="188"/>
      <c r="S68" s="10"/>
      <c r="T68" s="10"/>
      <c r="U68" s="10"/>
      <c r="V68" s="10"/>
      <c r="W68" s="10"/>
      <c r="X68" s="10"/>
      <c r="Y68" s="10"/>
      <c r="Z68" s="10"/>
      <c r="AA68" s="10"/>
      <c r="AB68" s="10"/>
      <c r="AC68" s="10"/>
      <c r="AD68" s="10"/>
      <c r="AE68" s="10"/>
    </row>
    <row r="69" s="10" customFormat="1" ht="14.88" customHeight="1">
      <c r="A69" s="10"/>
      <c r="B69" s="184"/>
      <c r="C69" s="129"/>
      <c r="D69" s="185" t="s">
        <v>5150</v>
      </c>
      <c r="E69" s="186"/>
      <c r="F69" s="186"/>
      <c r="G69" s="186"/>
      <c r="H69" s="186"/>
      <c r="I69" s="187">
        <f>Q121</f>
        <v>0</v>
      </c>
      <c r="J69" s="187">
        <f>R121</f>
        <v>0</v>
      </c>
      <c r="K69" s="187">
        <f>K121</f>
        <v>0</v>
      </c>
      <c r="L69" s="129"/>
      <c r="M69" s="188"/>
      <c r="S69" s="10"/>
      <c r="T69" s="10"/>
      <c r="U69" s="10"/>
      <c r="V69" s="10"/>
      <c r="W69" s="10"/>
      <c r="X69" s="10"/>
      <c r="Y69" s="10"/>
      <c r="Z69" s="10"/>
      <c r="AA69" s="10"/>
      <c r="AB69" s="10"/>
      <c r="AC69" s="10"/>
      <c r="AD69" s="10"/>
      <c r="AE69" s="10"/>
    </row>
    <row r="70" s="10" customFormat="1" ht="14.88" customHeight="1">
      <c r="A70" s="10"/>
      <c r="B70" s="184"/>
      <c r="C70" s="129"/>
      <c r="D70" s="185" t="s">
        <v>5151</v>
      </c>
      <c r="E70" s="186"/>
      <c r="F70" s="186"/>
      <c r="G70" s="186"/>
      <c r="H70" s="186"/>
      <c r="I70" s="187">
        <f>Q126</f>
        <v>0</v>
      </c>
      <c r="J70" s="187">
        <f>R126</f>
        <v>0</v>
      </c>
      <c r="K70" s="187">
        <f>K126</f>
        <v>0</v>
      </c>
      <c r="L70" s="129"/>
      <c r="M70" s="188"/>
      <c r="S70" s="10"/>
      <c r="T70" s="10"/>
      <c r="U70" s="10"/>
      <c r="V70" s="10"/>
      <c r="W70" s="10"/>
      <c r="X70" s="10"/>
      <c r="Y70" s="10"/>
      <c r="Z70" s="10"/>
      <c r="AA70" s="10"/>
      <c r="AB70" s="10"/>
      <c r="AC70" s="10"/>
      <c r="AD70" s="10"/>
      <c r="AE70" s="10"/>
    </row>
    <row r="71" s="10" customFormat="1" ht="14.88" customHeight="1">
      <c r="A71" s="10"/>
      <c r="B71" s="184"/>
      <c r="C71" s="129"/>
      <c r="D71" s="185" t="s">
        <v>5152</v>
      </c>
      <c r="E71" s="186"/>
      <c r="F71" s="186"/>
      <c r="G71" s="186"/>
      <c r="H71" s="186"/>
      <c r="I71" s="187">
        <f>Q131</f>
        <v>0</v>
      </c>
      <c r="J71" s="187">
        <f>R131</f>
        <v>0</v>
      </c>
      <c r="K71" s="187">
        <f>K131</f>
        <v>0</v>
      </c>
      <c r="L71" s="129"/>
      <c r="M71" s="188"/>
      <c r="S71" s="10"/>
      <c r="T71" s="10"/>
      <c r="U71" s="10"/>
      <c r="V71" s="10"/>
      <c r="W71" s="10"/>
      <c r="X71" s="10"/>
      <c r="Y71" s="10"/>
      <c r="Z71" s="10"/>
      <c r="AA71" s="10"/>
      <c r="AB71" s="10"/>
      <c r="AC71" s="10"/>
      <c r="AD71" s="10"/>
      <c r="AE71" s="10"/>
    </row>
    <row r="72" s="10" customFormat="1" ht="14.88" customHeight="1">
      <c r="A72" s="10"/>
      <c r="B72" s="184"/>
      <c r="C72" s="129"/>
      <c r="D72" s="185" t="s">
        <v>5153</v>
      </c>
      <c r="E72" s="186"/>
      <c r="F72" s="186"/>
      <c r="G72" s="186"/>
      <c r="H72" s="186"/>
      <c r="I72" s="187">
        <f>Q148</f>
        <v>0</v>
      </c>
      <c r="J72" s="187">
        <f>R148</f>
        <v>0</v>
      </c>
      <c r="K72" s="187">
        <f>K148</f>
        <v>0</v>
      </c>
      <c r="L72" s="129"/>
      <c r="M72" s="188"/>
      <c r="S72" s="10"/>
      <c r="T72" s="10"/>
      <c r="U72" s="10"/>
      <c r="V72" s="10"/>
      <c r="W72" s="10"/>
      <c r="X72" s="10"/>
      <c r="Y72" s="10"/>
      <c r="Z72" s="10"/>
      <c r="AA72" s="10"/>
      <c r="AB72" s="10"/>
      <c r="AC72" s="10"/>
      <c r="AD72" s="10"/>
      <c r="AE72" s="10"/>
    </row>
    <row r="73" s="10" customFormat="1" ht="14.88" customHeight="1">
      <c r="A73" s="10"/>
      <c r="B73" s="184"/>
      <c r="C73" s="129"/>
      <c r="D73" s="185" t="s">
        <v>5154</v>
      </c>
      <c r="E73" s="186"/>
      <c r="F73" s="186"/>
      <c r="G73" s="186"/>
      <c r="H73" s="186"/>
      <c r="I73" s="187">
        <f>Q151</f>
        <v>0</v>
      </c>
      <c r="J73" s="187">
        <f>R151</f>
        <v>0</v>
      </c>
      <c r="K73" s="187">
        <f>K151</f>
        <v>0</v>
      </c>
      <c r="L73" s="129"/>
      <c r="M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42"/>
      <c r="M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62"/>
      <c r="M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64"/>
      <c r="M79" s="148"/>
      <c r="S79" s="40"/>
      <c r="T79" s="40"/>
      <c r="U79" s="40"/>
      <c r="V79" s="40"/>
      <c r="W79" s="40"/>
      <c r="X79" s="40"/>
      <c r="Y79" s="40"/>
      <c r="Z79" s="40"/>
      <c r="AA79" s="40"/>
      <c r="AB79" s="40"/>
      <c r="AC79" s="40"/>
      <c r="AD79" s="40"/>
      <c r="AE79" s="40"/>
    </row>
    <row r="80" s="2" customFormat="1" ht="24.96" customHeight="1">
      <c r="A80" s="40"/>
      <c r="B80" s="41"/>
      <c r="C80" s="25" t="s">
        <v>192</v>
      </c>
      <c r="D80" s="42"/>
      <c r="E80" s="42"/>
      <c r="F80" s="42"/>
      <c r="G80" s="42"/>
      <c r="H80" s="42"/>
      <c r="I80" s="42"/>
      <c r="J80" s="42"/>
      <c r="K80" s="42"/>
      <c r="L80" s="42"/>
      <c r="M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42"/>
      <c r="M81" s="148"/>
      <c r="S81" s="40"/>
      <c r="T81" s="40"/>
      <c r="U81" s="40"/>
      <c r="V81" s="40"/>
      <c r="W81" s="40"/>
      <c r="X81" s="40"/>
      <c r="Y81" s="40"/>
      <c r="Z81" s="40"/>
      <c r="AA81" s="40"/>
      <c r="AB81" s="40"/>
      <c r="AC81" s="40"/>
      <c r="AD81" s="40"/>
      <c r="AE81" s="40"/>
    </row>
    <row r="82" s="2" customFormat="1" ht="12" customHeight="1">
      <c r="A82" s="40"/>
      <c r="B82" s="41"/>
      <c r="C82" s="34" t="s">
        <v>17</v>
      </c>
      <c r="D82" s="42"/>
      <c r="E82" s="42"/>
      <c r="F82" s="42"/>
      <c r="G82" s="42"/>
      <c r="H82" s="42"/>
      <c r="I82" s="42"/>
      <c r="J82" s="42"/>
      <c r="K82" s="42"/>
      <c r="L82" s="42"/>
      <c r="M82" s="148"/>
      <c r="S82" s="40"/>
      <c r="T82" s="40"/>
      <c r="U82" s="40"/>
      <c r="V82" s="40"/>
      <c r="W82" s="40"/>
      <c r="X82" s="40"/>
      <c r="Y82" s="40"/>
      <c r="Z82" s="40"/>
      <c r="AA82" s="40"/>
      <c r="AB82" s="40"/>
      <c r="AC82" s="40"/>
      <c r="AD82" s="40"/>
      <c r="AE82" s="40"/>
    </row>
    <row r="83" s="2" customFormat="1" ht="16.5" customHeight="1">
      <c r="A83" s="40"/>
      <c r="B83" s="41"/>
      <c r="C83" s="42"/>
      <c r="D83" s="42"/>
      <c r="E83" s="173" t="str">
        <f>E7</f>
        <v>Stavební úpravy pro bezbariérovost objektu ZŠ Liberec, U školy, Liberec</v>
      </c>
      <c r="F83" s="34"/>
      <c r="G83" s="34"/>
      <c r="H83" s="34"/>
      <c r="I83" s="42"/>
      <c r="J83" s="42"/>
      <c r="K83" s="42"/>
      <c r="L83" s="42"/>
      <c r="M83" s="148"/>
      <c r="S83" s="40"/>
      <c r="T83" s="40"/>
      <c r="U83" s="40"/>
      <c r="V83" s="40"/>
      <c r="W83" s="40"/>
      <c r="X83" s="40"/>
      <c r="Y83" s="40"/>
      <c r="Z83" s="40"/>
      <c r="AA83" s="40"/>
      <c r="AB83" s="40"/>
      <c r="AC83" s="40"/>
      <c r="AD83" s="40"/>
      <c r="AE83" s="40"/>
    </row>
    <row r="84" s="1" customFormat="1" ht="12" customHeight="1">
      <c r="B84" s="23"/>
      <c r="C84" s="34" t="s">
        <v>164</v>
      </c>
      <c r="D84" s="24"/>
      <c r="E84" s="24"/>
      <c r="F84" s="24"/>
      <c r="G84" s="24"/>
      <c r="H84" s="24"/>
      <c r="I84" s="24"/>
      <c r="J84" s="24"/>
      <c r="K84" s="24"/>
      <c r="L84" s="24"/>
      <c r="M84" s="22"/>
    </row>
    <row r="85" s="2" customFormat="1" ht="16.5" customHeight="1">
      <c r="A85" s="40"/>
      <c r="B85" s="41"/>
      <c r="C85" s="42"/>
      <c r="D85" s="42"/>
      <c r="E85" s="173" t="s">
        <v>5146</v>
      </c>
      <c r="F85" s="42"/>
      <c r="G85" s="42"/>
      <c r="H85" s="42"/>
      <c r="I85" s="42"/>
      <c r="J85" s="42"/>
      <c r="K85" s="42"/>
      <c r="L85" s="42"/>
      <c r="M85" s="148"/>
      <c r="S85" s="40"/>
      <c r="T85" s="40"/>
      <c r="U85" s="40"/>
      <c r="V85" s="40"/>
      <c r="W85" s="40"/>
      <c r="X85" s="40"/>
      <c r="Y85" s="40"/>
      <c r="Z85" s="40"/>
      <c r="AA85" s="40"/>
      <c r="AB85" s="40"/>
      <c r="AC85" s="40"/>
      <c r="AD85" s="40"/>
      <c r="AE85" s="40"/>
    </row>
    <row r="86" s="2" customFormat="1" ht="12" customHeight="1">
      <c r="A86" s="40"/>
      <c r="B86" s="41"/>
      <c r="C86" s="34" t="s">
        <v>166</v>
      </c>
      <c r="D86" s="42"/>
      <c r="E86" s="42"/>
      <c r="F86" s="42"/>
      <c r="G86" s="42"/>
      <c r="H86" s="42"/>
      <c r="I86" s="42"/>
      <c r="J86" s="42"/>
      <c r="K86" s="42"/>
      <c r="L86" s="42"/>
      <c r="M86" s="148"/>
      <c r="S86" s="40"/>
      <c r="T86" s="40"/>
      <c r="U86" s="40"/>
      <c r="V86" s="40"/>
      <c r="W86" s="40"/>
      <c r="X86" s="40"/>
      <c r="Y86" s="40"/>
      <c r="Z86" s="40"/>
      <c r="AA86" s="40"/>
      <c r="AB86" s="40"/>
      <c r="AC86" s="40"/>
      <c r="AD86" s="40"/>
      <c r="AE86" s="40"/>
    </row>
    <row r="87" s="2" customFormat="1" ht="16.5" customHeight="1">
      <c r="A87" s="40"/>
      <c r="B87" s="41"/>
      <c r="C87" s="42"/>
      <c r="D87" s="42"/>
      <c r="E87" s="71" t="str">
        <f>E11</f>
        <v>01 - elektroinstalace</v>
      </c>
      <c r="F87" s="42"/>
      <c r="G87" s="42"/>
      <c r="H87" s="42"/>
      <c r="I87" s="42"/>
      <c r="J87" s="42"/>
      <c r="K87" s="42"/>
      <c r="L87" s="42"/>
      <c r="M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42"/>
      <c r="M88" s="148"/>
      <c r="S88" s="40"/>
      <c r="T88" s="40"/>
      <c r="U88" s="40"/>
      <c r="V88" s="40"/>
      <c r="W88" s="40"/>
      <c r="X88" s="40"/>
      <c r="Y88" s="40"/>
      <c r="Z88" s="40"/>
      <c r="AA88" s="40"/>
      <c r="AB88" s="40"/>
      <c r="AC88" s="40"/>
      <c r="AD88" s="40"/>
      <c r="AE88" s="40"/>
    </row>
    <row r="89" s="2" customFormat="1" ht="12" customHeight="1">
      <c r="A89" s="40"/>
      <c r="B89" s="41"/>
      <c r="C89" s="34" t="s">
        <v>23</v>
      </c>
      <c r="D89" s="42"/>
      <c r="E89" s="42"/>
      <c r="F89" s="29" t="str">
        <f>F14</f>
        <v>Liberec</v>
      </c>
      <c r="G89" s="42"/>
      <c r="H89" s="42"/>
      <c r="I89" s="34" t="s">
        <v>25</v>
      </c>
      <c r="J89" s="74" t="str">
        <f>IF(J14="","",J14)</f>
        <v>11.2.2022</v>
      </c>
      <c r="K89" s="42"/>
      <c r="L89" s="42"/>
      <c r="M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42"/>
      <c r="M90" s="148"/>
      <c r="S90" s="40"/>
      <c r="T90" s="40"/>
      <c r="U90" s="40"/>
      <c r="V90" s="40"/>
      <c r="W90" s="40"/>
      <c r="X90" s="40"/>
      <c r="Y90" s="40"/>
      <c r="Z90" s="40"/>
      <c r="AA90" s="40"/>
      <c r="AB90" s="40"/>
      <c r="AC90" s="40"/>
      <c r="AD90" s="40"/>
      <c r="AE90" s="40"/>
    </row>
    <row r="91" s="2" customFormat="1" ht="40.05" customHeight="1">
      <c r="A91" s="40"/>
      <c r="B91" s="41"/>
      <c r="C91" s="34" t="s">
        <v>27</v>
      </c>
      <c r="D91" s="42"/>
      <c r="E91" s="42"/>
      <c r="F91" s="29" t="str">
        <f>E17</f>
        <v>Statutární město Liberec</v>
      </c>
      <c r="G91" s="42"/>
      <c r="H91" s="42"/>
      <c r="I91" s="34" t="s">
        <v>34</v>
      </c>
      <c r="J91" s="38" t="str">
        <f>E23</f>
        <v>TRIGLYPH architektonická kancelář s.r.o.</v>
      </c>
      <c r="K91" s="42"/>
      <c r="L91" s="42"/>
      <c r="M91" s="148"/>
      <c r="S91" s="40"/>
      <c r="T91" s="40"/>
      <c r="U91" s="40"/>
      <c r="V91" s="40"/>
      <c r="W91" s="40"/>
      <c r="X91" s="40"/>
      <c r="Y91" s="40"/>
      <c r="Z91" s="40"/>
      <c r="AA91" s="40"/>
      <c r="AB91" s="40"/>
      <c r="AC91" s="40"/>
      <c r="AD91" s="40"/>
      <c r="AE91" s="40"/>
    </row>
    <row r="92" s="2" customFormat="1" ht="15.15" customHeight="1">
      <c r="A92" s="40"/>
      <c r="B92" s="41"/>
      <c r="C92" s="34" t="s">
        <v>32</v>
      </c>
      <c r="D92" s="42"/>
      <c r="E92" s="42"/>
      <c r="F92" s="29" t="str">
        <f>IF(E20="","",E20)</f>
        <v>Vyplň údaj</v>
      </c>
      <c r="G92" s="42"/>
      <c r="H92" s="42"/>
      <c r="I92" s="34" t="s">
        <v>37</v>
      </c>
      <c r="J92" s="38" t="str">
        <f>E26</f>
        <v xml:space="preserve"> </v>
      </c>
      <c r="K92" s="42"/>
      <c r="L92" s="42"/>
      <c r="M92" s="148"/>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42"/>
      <c r="M93" s="148"/>
      <c r="S93" s="40"/>
      <c r="T93" s="40"/>
      <c r="U93" s="40"/>
      <c r="V93" s="40"/>
      <c r="W93" s="40"/>
      <c r="X93" s="40"/>
      <c r="Y93" s="40"/>
      <c r="Z93" s="40"/>
      <c r="AA93" s="40"/>
      <c r="AB93" s="40"/>
      <c r="AC93" s="40"/>
      <c r="AD93" s="40"/>
      <c r="AE93" s="40"/>
    </row>
    <row r="94" s="11" customFormat="1" ht="29.28" customHeight="1">
      <c r="A94" s="189"/>
      <c r="B94" s="190"/>
      <c r="C94" s="191" t="s">
        <v>193</v>
      </c>
      <c r="D94" s="192" t="s">
        <v>60</v>
      </c>
      <c r="E94" s="192" t="s">
        <v>56</v>
      </c>
      <c r="F94" s="192" t="s">
        <v>57</v>
      </c>
      <c r="G94" s="192" t="s">
        <v>194</v>
      </c>
      <c r="H94" s="192" t="s">
        <v>195</v>
      </c>
      <c r="I94" s="192" t="s">
        <v>196</v>
      </c>
      <c r="J94" s="192" t="s">
        <v>197</v>
      </c>
      <c r="K94" s="192" t="s">
        <v>175</v>
      </c>
      <c r="L94" s="193" t="s">
        <v>198</v>
      </c>
      <c r="M94" s="194"/>
      <c r="N94" s="94" t="s">
        <v>22</v>
      </c>
      <c r="O94" s="95" t="s">
        <v>45</v>
      </c>
      <c r="P94" s="95" t="s">
        <v>199</v>
      </c>
      <c r="Q94" s="95" t="s">
        <v>200</v>
      </c>
      <c r="R94" s="95" t="s">
        <v>201</v>
      </c>
      <c r="S94" s="95" t="s">
        <v>202</v>
      </c>
      <c r="T94" s="95" t="s">
        <v>203</v>
      </c>
      <c r="U94" s="95" t="s">
        <v>204</v>
      </c>
      <c r="V94" s="95" t="s">
        <v>205</v>
      </c>
      <c r="W94" s="95" t="s">
        <v>206</v>
      </c>
      <c r="X94" s="96" t="s">
        <v>207</v>
      </c>
      <c r="Y94" s="189"/>
      <c r="Z94" s="189"/>
      <c r="AA94" s="189"/>
      <c r="AB94" s="189"/>
      <c r="AC94" s="189"/>
      <c r="AD94" s="189"/>
      <c r="AE94" s="189"/>
    </row>
    <row r="95" s="2" customFormat="1" ht="22.8" customHeight="1">
      <c r="A95" s="40"/>
      <c r="B95" s="41"/>
      <c r="C95" s="101" t="s">
        <v>208</v>
      </c>
      <c r="D95" s="42"/>
      <c r="E95" s="42"/>
      <c r="F95" s="42"/>
      <c r="G95" s="42"/>
      <c r="H95" s="42"/>
      <c r="I95" s="42"/>
      <c r="J95" s="42"/>
      <c r="K95" s="195">
        <f>BK95</f>
        <v>0</v>
      </c>
      <c r="L95" s="42"/>
      <c r="M95" s="46"/>
      <c r="N95" s="97"/>
      <c r="O95" s="196"/>
      <c r="P95" s="98"/>
      <c r="Q95" s="197">
        <f>Q96</f>
        <v>0</v>
      </c>
      <c r="R95" s="197">
        <f>R96</f>
        <v>0</v>
      </c>
      <c r="S95" s="98"/>
      <c r="T95" s="198">
        <f>T96</f>
        <v>0</v>
      </c>
      <c r="U95" s="98"/>
      <c r="V95" s="198">
        <f>V96</f>
        <v>0</v>
      </c>
      <c r="W95" s="98"/>
      <c r="X95" s="199">
        <f>X96</f>
        <v>0</v>
      </c>
      <c r="Y95" s="40"/>
      <c r="Z95" s="40"/>
      <c r="AA95" s="40"/>
      <c r="AB95" s="40"/>
      <c r="AC95" s="40"/>
      <c r="AD95" s="40"/>
      <c r="AE95" s="40"/>
      <c r="AT95" s="19" t="s">
        <v>76</v>
      </c>
      <c r="AU95" s="19" t="s">
        <v>176</v>
      </c>
      <c r="BK95" s="200">
        <f>BK96</f>
        <v>0</v>
      </c>
    </row>
    <row r="96" s="12" customFormat="1" ht="25.92" customHeight="1">
      <c r="A96" s="12"/>
      <c r="B96" s="201"/>
      <c r="C96" s="202"/>
      <c r="D96" s="203" t="s">
        <v>76</v>
      </c>
      <c r="E96" s="204" t="s">
        <v>452</v>
      </c>
      <c r="F96" s="204" t="s">
        <v>1487</v>
      </c>
      <c r="G96" s="202"/>
      <c r="H96" s="202"/>
      <c r="I96" s="205"/>
      <c r="J96" s="205"/>
      <c r="K96" s="206">
        <f>BK96</f>
        <v>0</v>
      </c>
      <c r="L96" s="202"/>
      <c r="M96" s="207"/>
      <c r="N96" s="208"/>
      <c r="O96" s="209"/>
      <c r="P96" s="209"/>
      <c r="Q96" s="210">
        <f>Q97</f>
        <v>0</v>
      </c>
      <c r="R96" s="210">
        <f>R97</f>
        <v>0</v>
      </c>
      <c r="S96" s="209"/>
      <c r="T96" s="211">
        <f>T97</f>
        <v>0</v>
      </c>
      <c r="U96" s="209"/>
      <c r="V96" s="211">
        <f>V97</f>
        <v>0</v>
      </c>
      <c r="W96" s="209"/>
      <c r="X96" s="212">
        <f>X97</f>
        <v>0</v>
      </c>
      <c r="Y96" s="12"/>
      <c r="Z96" s="12"/>
      <c r="AA96" s="12"/>
      <c r="AB96" s="12"/>
      <c r="AC96" s="12"/>
      <c r="AD96" s="12"/>
      <c r="AE96" s="12"/>
      <c r="AR96" s="213" t="s">
        <v>229</v>
      </c>
      <c r="AT96" s="214" t="s">
        <v>76</v>
      </c>
      <c r="AU96" s="214" t="s">
        <v>77</v>
      </c>
      <c r="AY96" s="213" t="s">
        <v>211</v>
      </c>
      <c r="BK96" s="215">
        <f>BK97</f>
        <v>0</v>
      </c>
    </row>
    <row r="97" s="12" customFormat="1" ht="22.8" customHeight="1">
      <c r="A97" s="12"/>
      <c r="B97" s="201"/>
      <c r="C97" s="202"/>
      <c r="D97" s="203" t="s">
        <v>76</v>
      </c>
      <c r="E97" s="216" t="s">
        <v>5155</v>
      </c>
      <c r="F97" s="216" t="s">
        <v>5156</v>
      </c>
      <c r="G97" s="202"/>
      <c r="H97" s="202"/>
      <c r="I97" s="205"/>
      <c r="J97" s="205"/>
      <c r="K97" s="217">
        <f>BK97</f>
        <v>0</v>
      </c>
      <c r="L97" s="202"/>
      <c r="M97" s="207"/>
      <c r="N97" s="208"/>
      <c r="O97" s="209"/>
      <c r="P97" s="209"/>
      <c r="Q97" s="210">
        <f>Q98+Q121+Q126+Q131+Q148+Q151</f>
        <v>0</v>
      </c>
      <c r="R97" s="210">
        <f>R98+R121+R126+R131+R148+R151</f>
        <v>0</v>
      </c>
      <c r="S97" s="209"/>
      <c r="T97" s="211">
        <f>T98+T121+T126+T131+T148+T151</f>
        <v>0</v>
      </c>
      <c r="U97" s="209"/>
      <c r="V97" s="211">
        <f>V98+V121+V126+V131+V148+V151</f>
        <v>0</v>
      </c>
      <c r="W97" s="209"/>
      <c r="X97" s="212">
        <f>X98+X121+X126+X131+X148+X151</f>
        <v>0</v>
      </c>
      <c r="Y97" s="12"/>
      <c r="Z97" s="12"/>
      <c r="AA97" s="12"/>
      <c r="AB97" s="12"/>
      <c r="AC97" s="12"/>
      <c r="AD97" s="12"/>
      <c r="AE97" s="12"/>
      <c r="AR97" s="213" t="s">
        <v>229</v>
      </c>
      <c r="AT97" s="214" t="s">
        <v>76</v>
      </c>
      <c r="AU97" s="214" t="s">
        <v>84</v>
      </c>
      <c r="AY97" s="213" t="s">
        <v>211</v>
      </c>
      <c r="BK97" s="215">
        <f>BK98+BK121+BK126+BK131+BK148+BK151</f>
        <v>0</v>
      </c>
    </row>
    <row r="98" s="12" customFormat="1" ht="20.88" customHeight="1">
      <c r="A98" s="12"/>
      <c r="B98" s="201"/>
      <c r="C98" s="202"/>
      <c r="D98" s="203" t="s">
        <v>76</v>
      </c>
      <c r="E98" s="216" t="s">
        <v>5157</v>
      </c>
      <c r="F98" s="216" t="s">
        <v>5158</v>
      </c>
      <c r="G98" s="202"/>
      <c r="H98" s="202"/>
      <c r="I98" s="205"/>
      <c r="J98" s="205"/>
      <c r="K98" s="217">
        <f>BK98</f>
        <v>0</v>
      </c>
      <c r="L98" s="202"/>
      <c r="M98" s="207"/>
      <c r="N98" s="208"/>
      <c r="O98" s="209"/>
      <c r="P98" s="209"/>
      <c r="Q98" s="210">
        <f>SUM(Q99:Q120)</f>
        <v>0</v>
      </c>
      <c r="R98" s="210">
        <f>SUM(R99:R120)</f>
        <v>0</v>
      </c>
      <c r="S98" s="209"/>
      <c r="T98" s="211">
        <f>SUM(T99:T120)</f>
        <v>0</v>
      </c>
      <c r="U98" s="209"/>
      <c r="V98" s="211">
        <f>SUM(V99:V120)</f>
        <v>0</v>
      </c>
      <c r="W98" s="209"/>
      <c r="X98" s="212">
        <f>SUM(X99:X120)</f>
        <v>0</v>
      </c>
      <c r="Y98" s="12"/>
      <c r="Z98" s="12"/>
      <c r="AA98" s="12"/>
      <c r="AB98" s="12"/>
      <c r="AC98" s="12"/>
      <c r="AD98" s="12"/>
      <c r="AE98" s="12"/>
      <c r="AR98" s="213" t="s">
        <v>229</v>
      </c>
      <c r="AT98" s="214" t="s">
        <v>76</v>
      </c>
      <c r="AU98" s="214" t="s">
        <v>86</v>
      </c>
      <c r="AY98" s="213" t="s">
        <v>211</v>
      </c>
      <c r="BK98" s="215">
        <f>SUM(BK99:BK120)</f>
        <v>0</v>
      </c>
    </row>
    <row r="99" s="2" customFormat="1" ht="37.8" customHeight="1">
      <c r="A99" s="40"/>
      <c r="B99" s="41"/>
      <c r="C99" s="259" t="s">
        <v>84</v>
      </c>
      <c r="D99" s="259" t="s">
        <v>452</v>
      </c>
      <c r="E99" s="260" t="s">
        <v>5159</v>
      </c>
      <c r="F99" s="261" t="s">
        <v>5160</v>
      </c>
      <c r="G99" s="262" t="s">
        <v>688</v>
      </c>
      <c r="H99" s="263">
        <v>1</v>
      </c>
      <c r="I99" s="264"/>
      <c r="J99" s="265"/>
      <c r="K99" s="266">
        <f>ROUND(P99*H99,2)</f>
        <v>0</v>
      </c>
      <c r="L99" s="261" t="s">
        <v>22</v>
      </c>
      <c r="M99" s="267"/>
      <c r="N99" s="268" t="s">
        <v>22</v>
      </c>
      <c r="O99" s="226" t="s">
        <v>46</v>
      </c>
      <c r="P99" s="227">
        <f>I99+J99</f>
        <v>0</v>
      </c>
      <c r="Q99" s="227">
        <f>ROUND(I99*H99,2)</f>
        <v>0</v>
      </c>
      <c r="R99" s="227">
        <f>ROUND(J99*H99,2)</f>
        <v>0</v>
      </c>
      <c r="S99" s="86"/>
      <c r="T99" s="228">
        <f>S99*H99</f>
        <v>0</v>
      </c>
      <c r="U99" s="228">
        <v>0</v>
      </c>
      <c r="V99" s="228">
        <f>U99*H99</f>
        <v>0</v>
      </c>
      <c r="W99" s="228">
        <v>0</v>
      </c>
      <c r="X99" s="229">
        <f>W99*H99</f>
        <v>0</v>
      </c>
      <c r="Y99" s="40"/>
      <c r="Z99" s="40"/>
      <c r="AA99" s="40"/>
      <c r="AB99" s="40"/>
      <c r="AC99" s="40"/>
      <c r="AD99" s="40"/>
      <c r="AE99" s="40"/>
      <c r="AR99" s="230" t="s">
        <v>4110</v>
      </c>
      <c r="AT99" s="230" t="s">
        <v>452</v>
      </c>
      <c r="AU99" s="230" t="s">
        <v>229</v>
      </c>
      <c r="AY99" s="19" t="s">
        <v>211</v>
      </c>
      <c r="BE99" s="231">
        <f>IF(O99="základní",K99,0)</f>
        <v>0</v>
      </c>
      <c r="BF99" s="231">
        <f>IF(O99="snížená",K99,0)</f>
        <v>0</v>
      </c>
      <c r="BG99" s="231">
        <f>IF(O99="zákl. přenesená",K99,0)</f>
        <v>0</v>
      </c>
      <c r="BH99" s="231">
        <f>IF(O99="sníž. přenesená",K99,0)</f>
        <v>0</v>
      </c>
      <c r="BI99" s="231">
        <f>IF(O99="nulová",K99,0)</f>
        <v>0</v>
      </c>
      <c r="BJ99" s="19" t="s">
        <v>84</v>
      </c>
      <c r="BK99" s="231">
        <f>ROUND(P99*H99,2)</f>
        <v>0</v>
      </c>
      <c r="BL99" s="19" t="s">
        <v>580</v>
      </c>
      <c r="BM99" s="230" t="s">
        <v>5161</v>
      </c>
    </row>
    <row r="100" s="2" customFormat="1">
      <c r="A100" s="40"/>
      <c r="B100" s="41"/>
      <c r="C100" s="42"/>
      <c r="D100" s="232" t="s">
        <v>220</v>
      </c>
      <c r="E100" s="42"/>
      <c r="F100" s="233" t="s">
        <v>5160</v>
      </c>
      <c r="G100" s="42"/>
      <c r="H100" s="42"/>
      <c r="I100" s="234"/>
      <c r="J100" s="234"/>
      <c r="K100" s="42"/>
      <c r="L100" s="42"/>
      <c r="M100" s="46"/>
      <c r="N100" s="235"/>
      <c r="O100" s="236"/>
      <c r="P100" s="86"/>
      <c r="Q100" s="86"/>
      <c r="R100" s="86"/>
      <c r="S100" s="86"/>
      <c r="T100" s="86"/>
      <c r="U100" s="86"/>
      <c r="V100" s="86"/>
      <c r="W100" s="86"/>
      <c r="X100" s="87"/>
      <c r="Y100" s="40"/>
      <c r="Z100" s="40"/>
      <c r="AA100" s="40"/>
      <c r="AB100" s="40"/>
      <c r="AC100" s="40"/>
      <c r="AD100" s="40"/>
      <c r="AE100" s="40"/>
      <c r="AT100" s="19" t="s">
        <v>220</v>
      </c>
      <c r="AU100" s="19" t="s">
        <v>229</v>
      </c>
    </row>
    <row r="101" s="2" customFormat="1" ht="24.15" customHeight="1">
      <c r="A101" s="40"/>
      <c r="B101" s="41"/>
      <c r="C101" s="259" t="s">
        <v>86</v>
      </c>
      <c r="D101" s="259" t="s">
        <v>452</v>
      </c>
      <c r="E101" s="260" t="s">
        <v>5162</v>
      </c>
      <c r="F101" s="261" t="s">
        <v>5163</v>
      </c>
      <c r="G101" s="262" t="s">
        <v>688</v>
      </c>
      <c r="H101" s="263">
        <v>1</v>
      </c>
      <c r="I101" s="264"/>
      <c r="J101" s="265"/>
      <c r="K101" s="266">
        <f>ROUND(P101*H101,2)</f>
        <v>0</v>
      </c>
      <c r="L101" s="261" t="s">
        <v>22</v>
      </c>
      <c r="M101" s="267"/>
      <c r="N101" s="268" t="s">
        <v>22</v>
      </c>
      <c r="O101" s="226" t="s">
        <v>46</v>
      </c>
      <c r="P101" s="227">
        <f>I101+J101</f>
        <v>0</v>
      </c>
      <c r="Q101" s="227">
        <f>ROUND(I101*H101,2)</f>
        <v>0</v>
      </c>
      <c r="R101" s="227">
        <f>ROUND(J101*H101,2)</f>
        <v>0</v>
      </c>
      <c r="S101" s="86"/>
      <c r="T101" s="228">
        <f>S101*H101</f>
        <v>0</v>
      </c>
      <c r="U101" s="228">
        <v>0</v>
      </c>
      <c r="V101" s="228">
        <f>U101*H101</f>
        <v>0</v>
      </c>
      <c r="W101" s="228">
        <v>0</v>
      </c>
      <c r="X101" s="229">
        <f>W101*H101</f>
        <v>0</v>
      </c>
      <c r="Y101" s="40"/>
      <c r="Z101" s="40"/>
      <c r="AA101" s="40"/>
      <c r="AB101" s="40"/>
      <c r="AC101" s="40"/>
      <c r="AD101" s="40"/>
      <c r="AE101" s="40"/>
      <c r="AR101" s="230" t="s">
        <v>4110</v>
      </c>
      <c r="AT101" s="230" t="s">
        <v>452</v>
      </c>
      <c r="AU101" s="230" t="s">
        <v>229</v>
      </c>
      <c r="AY101" s="19" t="s">
        <v>211</v>
      </c>
      <c r="BE101" s="231">
        <f>IF(O101="základní",K101,0)</f>
        <v>0</v>
      </c>
      <c r="BF101" s="231">
        <f>IF(O101="snížená",K101,0)</f>
        <v>0</v>
      </c>
      <c r="BG101" s="231">
        <f>IF(O101="zákl. přenesená",K101,0)</f>
        <v>0</v>
      </c>
      <c r="BH101" s="231">
        <f>IF(O101="sníž. přenesená",K101,0)</f>
        <v>0</v>
      </c>
      <c r="BI101" s="231">
        <f>IF(O101="nulová",K101,0)</f>
        <v>0</v>
      </c>
      <c r="BJ101" s="19" t="s">
        <v>84</v>
      </c>
      <c r="BK101" s="231">
        <f>ROUND(P101*H101,2)</f>
        <v>0</v>
      </c>
      <c r="BL101" s="19" t="s">
        <v>580</v>
      </c>
      <c r="BM101" s="230" t="s">
        <v>5164</v>
      </c>
    </row>
    <row r="102" s="2" customFormat="1">
      <c r="A102" s="40"/>
      <c r="B102" s="41"/>
      <c r="C102" s="42"/>
      <c r="D102" s="232" t="s">
        <v>220</v>
      </c>
      <c r="E102" s="42"/>
      <c r="F102" s="233" t="s">
        <v>5163</v>
      </c>
      <c r="G102" s="42"/>
      <c r="H102" s="42"/>
      <c r="I102" s="234"/>
      <c r="J102" s="234"/>
      <c r="K102" s="42"/>
      <c r="L102" s="42"/>
      <c r="M102" s="46"/>
      <c r="N102" s="235"/>
      <c r="O102" s="236"/>
      <c r="P102" s="86"/>
      <c r="Q102" s="86"/>
      <c r="R102" s="86"/>
      <c r="S102" s="86"/>
      <c r="T102" s="86"/>
      <c r="U102" s="86"/>
      <c r="V102" s="86"/>
      <c r="W102" s="86"/>
      <c r="X102" s="87"/>
      <c r="Y102" s="40"/>
      <c r="Z102" s="40"/>
      <c r="AA102" s="40"/>
      <c r="AB102" s="40"/>
      <c r="AC102" s="40"/>
      <c r="AD102" s="40"/>
      <c r="AE102" s="40"/>
      <c r="AT102" s="19" t="s">
        <v>220</v>
      </c>
      <c r="AU102" s="19" t="s">
        <v>229</v>
      </c>
    </row>
    <row r="103" s="2" customFormat="1" ht="21.75" customHeight="1">
      <c r="A103" s="40"/>
      <c r="B103" s="41"/>
      <c r="C103" s="259" t="s">
        <v>229</v>
      </c>
      <c r="D103" s="259" t="s">
        <v>452</v>
      </c>
      <c r="E103" s="260" t="s">
        <v>5165</v>
      </c>
      <c r="F103" s="261" t="s">
        <v>5166</v>
      </c>
      <c r="G103" s="262" t="s">
        <v>688</v>
      </c>
      <c r="H103" s="263">
        <v>1</v>
      </c>
      <c r="I103" s="264"/>
      <c r="J103" s="265"/>
      <c r="K103" s="266">
        <f>ROUND(P103*H103,2)</f>
        <v>0</v>
      </c>
      <c r="L103" s="261" t="s">
        <v>22</v>
      </c>
      <c r="M103" s="267"/>
      <c r="N103" s="268" t="s">
        <v>22</v>
      </c>
      <c r="O103" s="226" t="s">
        <v>46</v>
      </c>
      <c r="P103" s="227">
        <f>I103+J103</f>
        <v>0</v>
      </c>
      <c r="Q103" s="227">
        <f>ROUND(I103*H103,2)</f>
        <v>0</v>
      </c>
      <c r="R103" s="227">
        <f>ROUND(J103*H103,2)</f>
        <v>0</v>
      </c>
      <c r="S103" s="86"/>
      <c r="T103" s="228">
        <f>S103*H103</f>
        <v>0</v>
      </c>
      <c r="U103" s="228">
        <v>0</v>
      </c>
      <c r="V103" s="228">
        <f>U103*H103</f>
        <v>0</v>
      </c>
      <c r="W103" s="228">
        <v>0</v>
      </c>
      <c r="X103" s="229">
        <f>W103*H103</f>
        <v>0</v>
      </c>
      <c r="Y103" s="40"/>
      <c r="Z103" s="40"/>
      <c r="AA103" s="40"/>
      <c r="AB103" s="40"/>
      <c r="AC103" s="40"/>
      <c r="AD103" s="40"/>
      <c r="AE103" s="40"/>
      <c r="AR103" s="230" t="s">
        <v>4110</v>
      </c>
      <c r="AT103" s="230" t="s">
        <v>452</v>
      </c>
      <c r="AU103" s="230" t="s">
        <v>229</v>
      </c>
      <c r="AY103" s="19" t="s">
        <v>211</v>
      </c>
      <c r="BE103" s="231">
        <f>IF(O103="základní",K103,0)</f>
        <v>0</v>
      </c>
      <c r="BF103" s="231">
        <f>IF(O103="snížená",K103,0)</f>
        <v>0</v>
      </c>
      <c r="BG103" s="231">
        <f>IF(O103="zákl. přenesená",K103,0)</f>
        <v>0</v>
      </c>
      <c r="BH103" s="231">
        <f>IF(O103="sníž. přenesená",K103,0)</f>
        <v>0</v>
      </c>
      <c r="BI103" s="231">
        <f>IF(O103="nulová",K103,0)</f>
        <v>0</v>
      </c>
      <c r="BJ103" s="19" t="s">
        <v>84</v>
      </c>
      <c r="BK103" s="231">
        <f>ROUND(P103*H103,2)</f>
        <v>0</v>
      </c>
      <c r="BL103" s="19" t="s">
        <v>580</v>
      </c>
      <c r="BM103" s="230" t="s">
        <v>5167</v>
      </c>
    </row>
    <row r="104" s="2" customFormat="1">
      <c r="A104" s="40"/>
      <c r="B104" s="41"/>
      <c r="C104" s="42"/>
      <c r="D104" s="232" t="s">
        <v>220</v>
      </c>
      <c r="E104" s="42"/>
      <c r="F104" s="233" t="s">
        <v>5166</v>
      </c>
      <c r="G104" s="42"/>
      <c r="H104" s="42"/>
      <c r="I104" s="234"/>
      <c r="J104" s="234"/>
      <c r="K104" s="42"/>
      <c r="L104" s="42"/>
      <c r="M104" s="46"/>
      <c r="N104" s="235"/>
      <c r="O104" s="236"/>
      <c r="P104" s="86"/>
      <c r="Q104" s="86"/>
      <c r="R104" s="86"/>
      <c r="S104" s="86"/>
      <c r="T104" s="86"/>
      <c r="U104" s="86"/>
      <c r="V104" s="86"/>
      <c r="W104" s="86"/>
      <c r="X104" s="87"/>
      <c r="Y104" s="40"/>
      <c r="Z104" s="40"/>
      <c r="AA104" s="40"/>
      <c r="AB104" s="40"/>
      <c r="AC104" s="40"/>
      <c r="AD104" s="40"/>
      <c r="AE104" s="40"/>
      <c r="AT104" s="19" t="s">
        <v>220</v>
      </c>
      <c r="AU104" s="19" t="s">
        <v>229</v>
      </c>
    </row>
    <row r="105" s="2" customFormat="1" ht="16.5" customHeight="1">
      <c r="A105" s="40"/>
      <c r="B105" s="41"/>
      <c r="C105" s="259" t="s">
        <v>218</v>
      </c>
      <c r="D105" s="259" t="s">
        <v>452</v>
      </c>
      <c r="E105" s="260" t="s">
        <v>5168</v>
      </c>
      <c r="F105" s="261" t="s">
        <v>5169</v>
      </c>
      <c r="G105" s="262" t="s">
        <v>688</v>
      </c>
      <c r="H105" s="263">
        <v>1</v>
      </c>
      <c r="I105" s="264"/>
      <c r="J105" s="265"/>
      <c r="K105" s="266">
        <f>ROUND(P105*H105,2)</f>
        <v>0</v>
      </c>
      <c r="L105" s="261" t="s">
        <v>22</v>
      </c>
      <c r="M105" s="267"/>
      <c r="N105" s="268" t="s">
        <v>22</v>
      </c>
      <c r="O105" s="226" t="s">
        <v>46</v>
      </c>
      <c r="P105" s="227">
        <f>I105+J105</f>
        <v>0</v>
      </c>
      <c r="Q105" s="227">
        <f>ROUND(I105*H105,2)</f>
        <v>0</v>
      </c>
      <c r="R105" s="227">
        <f>ROUND(J105*H105,2)</f>
        <v>0</v>
      </c>
      <c r="S105" s="86"/>
      <c r="T105" s="228">
        <f>S105*H105</f>
        <v>0</v>
      </c>
      <c r="U105" s="228">
        <v>0</v>
      </c>
      <c r="V105" s="228">
        <f>U105*H105</f>
        <v>0</v>
      </c>
      <c r="W105" s="228">
        <v>0</v>
      </c>
      <c r="X105" s="229">
        <f>W105*H105</f>
        <v>0</v>
      </c>
      <c r="Y105" s="40"/>
      <c r="Z105" s="40"/>
      <c r="AA105" s="40"/>
      <c r="AB105" s="40"/>
      <c r="AC105" s="40"/>
      <c r="AD105" s="40"/>
      <c r="AE105" s="40"/>
      <c r="AR105" s="230" t="s">
        <v>4110</v>
      </c>
      <c r="AT105" s="230" t="s">
        <v>452</v>
      </c>
      <c r="AU105" s="230" t="s">
        <v>229</v>
      </c>
      <c r="AY105" s="19" t="s">
        <v>211</v>
      </c>
      <c r="BE105" s="231">
        <f>IF(O105="základní",K105,0)</f>
        <v>0</v>
      </c>
      <c r="BF105" s="231">
        <f>IF(O105="snížená",K105,0)</f>
        <v>0</v>
      </c>
      <c r="BG105" s="231">
        <f>IF(O105="zákl. přenesená",K105,0)</f>
        <v>0</v>
      </c>
      <c r="BH105" s="231">
        <f>IF(O105="sníž. přenesená",K105,0)</f>
        <v>0</v>
      </c>
      <c r="BI105" s="231">
        <f>IF(O105="nulová",K105,0)</f>
        <v>0</v>
      </c>
      <c r="BJ105" s="19" t="s">
        <v>84</v>
      </c>
      <c r="BK105" s="231">
        <f>ROUND(P105*H105,2)</f>
        <v>0</v>
      </c>
      <c r="BL105" s="19" t="s">
        <v>580</v>
      </c>
      <c r="BM105" s="230" t="s">
        <v>5170</v>
      </c>
    </row>
    <row r="106" s="2" customFormat="1">
      <c r="A106" s="40"/>
      <c r="B106" s="41"/>
      <c r="C106" s="42"/>
      <c r="D106" s="232" t="s">
        <v>220</v>
      </c>
      <c r="E106" s="42"/>
      <c r="F106" s="233" t="s">
        <v>5169</v>
      </c>
      <c r="G106" s="42"/>
      <c r="H106" s="42"/>
      <c r="I106" s="234"/>
      <c r="J106" s="234"/>
      <c r="K106" s="42"/>
      <c r="L106" s="42"/>
      <c r="M106" s="46"/>
      <c r="N106" s="235"/>
      <c r="O106" s="236"/>
      <c r="P106" s="86"/>
      <c r="Q106" s="86"/>
      <c r="R106" s="86"/>
      <c r="S106" s="86"/>
      <c r="T106" s="86"/>
      <c r="U106" s="86"/>
      <c r="V106" s="86"/>
      <c r="W106" s="86"/>
      <c r="X106" s="87"/>
      <c r="Y106" s="40"/>
      <c r="Z106" s="40"/>
      <c r="AA106" s="40"/>
      <c r="AB106" s="40"/>
      <c r="AC106" s="40"/>
      <c r="AD106" s="40"/>
      <c r="AE106" s="40"/>
      <c r="AT106" s="19" t="s">
        <v>220</v>
      </c>
      <c r="AU106" s="19" t="s">
        <v>229</v>
      </c>
    </row>
    <row r="107" s="2" customFormat="1" ht="16.5" customHeight="1">
      <c r="A107" s="40"/>
      <c r="B107" s="41"/>
      <c r="C107" s="259" t="s">
        <v>240</v>
      </c>
      <c r="D107" s="259" t="s">
        <v>452</v>
      </c>
      <c r="E107" s="260" t="s">
        <v>5171</v>
      </c>
      <c r="F107" s="261" t="s">
        <v>5172</v>
      </c>
      <c r="G107" s="262" t="s">
        <v>629</v>
      </c>
      <c r="H107" s="263">
        <v>2</v>
      </c>
      <c r="I107" s="264"/>
      <c r="J107" s="265"/>
      <c r="K107" s="266">
        <f>ROUND(P107*H107,2)</f>
        <v>0</v>
      </c>
      <c r="L107" s="261" t="s">
        <v>22</v>
      </c>
      <c r="M107" s="267"/>
      <c r="N107" s="268" t="s">
        <v>22</v>
      </c>
      <c r="O107" s="226" t="s">
        <v>46</v>
      </c>
      <c r="P107" s="227">
        <f>I107+J107</f>
        <v>0</v>
      </c>
      <c r="Q107" s="227">
        <f>ROUND(I107*H107,2)</f>
        <v>0</v>
      </c>
      <c r="R107" s="227">
        <f>ROUND(J107*H107,2)</f>
        <v>0</v>
      </c>
      <c r="S107" s="86"/>
      <c r="T107" s="228">
        <f>S107*H107</f>
        <v>0</v>
      </c>
      <c r="U107" s="228">
        <v>0</v>
      </c>
      <c r="V107" s="228">
        <f>U107*H107</f>
        <v>0</v>
      </c>
      <c r="W107" s="228">
        <v>0</v>
      </c>
      <c r="X107" s="229">
        <f>W107*H107</f>
        <v>0</v>
      </c>
      <c r="Y107" s="40"/>
      <c r="Z107" s="40"/>
      <c r="AA107" s="40"/>
      <c r="AB107" s="40"/>
      <c r="AC107" s="40"/>
      <c r="AD107" s="40"/>
      <c r="AE107" s="40"/>
      <c r="AR107" s="230" t="s">
        <v>4110</v>
      </c>
      <c r="AT107" s="230" t="s">
        <v>452</v>
      </c>
      <c r="AU107" s="230" t="s">
        <v>229</v>
      </c>
      <c r="AY107" s="19" t="s">
        <v>211</v>
      </c>
      <c r="BE107" s="231">
        <f>IF(O107="základní",K107,0)</f>
        <v>0</v>
      </c>
      <c r="BF107" s="231">
        <f>IF(O107="snížená",K107,0)</f>
        <v>0</v>
      </c>
      <c r="BG107" s="231">
        <f>IF(O107="zákl. přenesená",K107,0)</f>
        <v>0</v>
      </c>
      <c r="BH107" s="231">
        <f>IF(O107="sníž. přenesená",K107,0)</f>
        <v>0</v>
      </c>
      <c r="BI107" s="231">
        <f>IF(O107="nulová",K107,0)</f>
        <v>0</v>
      </c>
      <c r="BJ107" s="19" t="s">
        <v>84</v>
      </c>
      <c r="BK107" s="231">
        <f>ROUND(P107*H107,2)</f>
        <v>0</v>
      </c>
      <c r="BL107" s="19" t="s">
        <v>580</v>
      </c>
      <c r="BM107" s="230" t="s">
        <v>5173</v>
      </c>
    </row>
    <row r="108" s="2" customFormat="1">
      <c r="A108" s="40"/>
      <c r="B108" s="41"/>
      <c r="C108" s="42"/>
      <c r="D108" s="232" t="s">
        <v>220</v>
      </c>
      <c r="E108" s="42"/>
      <c r="F108" s="233" t="s">
        <v>5172</v>
      </c>
      <c r="G108" s="42"/>
      <c r="H108" s="42"/>
      <c r="I108" s="234"/>
      <c r="J108" s="234"/>
      <c r="K108" s="42"/>
      <c r="L108" s="42"/>
      <c r="M108" s="46"/>
      <c r="N108" s="235"/>
      <c r="O108" s="236"/>
      <c r="P108" s="86"/>
      <c r="Q108" s="86"/>
      <c r="R108" s="86"/>
      <c r="S108" s="86"/>
      <c r="T108" s="86"/>
      <c r="U108" s="86"/>
      <c r="V108" s="86"/>
      <c r="W108" s="86"/>
      <c r="X108" s="87"/>
      <c r="Y108" s="40"/>
      <c r="Z108" s="40"/>
      <c r="AA108" s="40"/>
      <c r="AB108" s="40"/>
      <c r="AC108" s="40"/>
      <c r="AD108" s="40"/>
      <c r="AE108" s="40"/>
      <c r="AT108" s="19" t="s">
        <v>220</v>
      </c>
      <c r="AU108" s="19" t="s">
        <v>229</v>
      </c>
    </row>
    <row r="109" s="2" customFormat="1" ht="16.5" customHeight="1">
      <c r="A109" s="40"/>
      <c r="B109" s="41"/>
      <c r="C109" s="259" t="s">
        <v>246</v>
      </c>
      <c r="D109" s="259" t="s">
        <v>452</v>
      </c>
      <c r="E109" s="260" t="s">
        <v>5174</v>
      </c>
      <c r="F109" s="261" t="s">
        <v>5175</v>
      </c>
      <c r="G109" s="262" t="s">
        <v>629</v>
      </c>
      <c r="H109" s="263">
        <v>1</v>
      </c>
      <c r="I109" s="264"/>
      <c r="J109" s="265"/>
      <c r="K109" s="266">
        <f>ROUND(P109*H109,2)</f>
        <v>0</v>
      </c>
      <c r="L109" s="261" t="s">
        <v>22</v>
      </c>
      <c r="M109" s="267"/>
      <c r="N109" s="268" t="s">
        <v>22</v>
      </c>
      <c r="O109" s="226" t="s">
        <v>46</v>
      </c>
      <c r="P109" s="227">
        <f>I109+J109</f>
        <v>0</v>
      </c>
      <c r="Q109" s="227">
        <f>ROUND(I109*H109,2)</f>
        <v>0</v>
      </c>
      <c r="R109" s="227">
        <f>ROUND(J109*H109,2)</f>
        <v>0</v>
      </c>
      <c r="S109" s="86"/>
      <c r="T109" s="228">
        <f>S109*H109</f>
        <v>0</v>
      </c>
      <c r="U109" s="228">
        <v>0</v>
      </c>
      <c r="V109" s="228">
        <f>U109*H109</f>
        <v>0</v>
      </c>
      <c r="W109" s="228">
        <v>0</v>
      </c>
      <c r="X109" s="229">
        <f>W109*H109</f>
        <v>0</v>
      </c>
      <c r="Y109" s="40"/>
      <c r="Z109" s="40"/>
      <c r="AA109" s="40"/>
      <c r="AB109" s="40"/>
      <c r="AC109" s="40"/>
      <c r="AD109" s="40"/>
      <c r="AE109" s="40"/>
      <c r="AR109" s="230" t="s">
        <v>4110</v>
      </c>
      <c r="AT109" s="230" t="s">
        <v>452</v>
      </c>
      <c r="AU109" s="230" t="s">
        <v>229</v>
      </c>
      <c r="AY109" s="19" t="s">
        <v>211</v>
      </c>
      <c r="BE109" s="231">
        <f>IF(O109="základní",K109,0)</f>
        <v>0</v>
      </c>
      <c r="BF109" s="231">
        <f>IF(O109="snížená",K109,0)</f>
        <v>0</v>
      </c>
      <c r="BG109" s="231">
        <f>IF(O109="zákl. přenesená",K109,0)</f>
        <v>0</v>
      </c>
      <c r="BH109" s="231">
        <f>IF(O109="sníž. přenesená",K109,0)</f>
        <v>0</v>
      </c>
      <c r="BI109" s="231">
        <f>IF(O109="nulová",K109,0)</f>
        <v>0</v>
      </c>
      <c r="BJ109" s="19" t="s">
        <v>84</v>
      </c>
      <c r="BK109" s="231">
        <f>ROUND(P109*H109,2)</f>
        <v>0</v>
      </c>
      <c r="BL109" s="19" t="s">
        <v>580</v>
      </c>
      <c r="BM109" s="230" t="s">
        <v>5176</v>
      </c>
    </row>
    <row r="110" s="2" customFormat="1">
      <c r="A110" s="40"/>
      <c r="B110" s="41"/>
      <c r="C110" s="42"/>
      <c r="D110" s="232" t="s">
        <v>220</v>
      </c>
      <c r="E110" s="42"/>
      <c r="F110" s="233" t="s">
        <v>5175</v>
      </c>
      <c r="G110" s="42"/>
      <c r="H110" s="42"/>
      <c r="I110" s="234"/>
      <c r="J110" s="234"/>
      <c r="K110" s="42"/>
      <c r="L110" s="42"/>
      <c r="M110" s="46"/>
      <c r="N110" s="235"/>
      <c r="O110" s="236"/>
      <c r="P110" s="86"/>
      <c r="Q110" s="86"/>
      <c r="R110" s="86"/>
      <c r="S110" s="86"/>
      <c r="T110" s="86"/>
      <c r="U110" s="86"/>
      <c r="V110" s="86"/>
      <c r="W110" s="86"/>
      <c r="X110" s="87"/>
      <c r="Y110" s="40"/>
      <c r="Z110" s="40"/>
      <c r="AA110" s="40"/>
      <c r="AB110" s="40"/>
      <c r="AC110" s="40"/>
      <c r="AD110" s="40"/>
      <c r="AE110" s="40"/>
      <c r="AT110" s="19" t="s">
        <v>220</v>
      </c>
      <c r="AU110" s="19" t="s">
        <v>229</v>
      </c>
    </row>
    <row r="111" s="2" customFormat="1" ht="16.5" customHeight="1">
      <c r="A111" s="40"/>
      <c r="B111" s="41"/>
      <c r="C111" s="259" t="s">
        <v>253</v>
      </c>
      <c r="D111" s="259" t="s">
        <v>452</v>
      </c>
      <c r="E111" s="260" t="s">
        <v>5177</v>
      </c>
      <c r="F111" s="261" t="s">
        <v>5178</v>
      </c>
      <c r="G111" s="262" t="s">
        <v>629</v>
      </c>
      <c r="H111" s="263">
        <v>2</v>
      </c>
      <c r="I111" s="264"/>
      <c r="J111" s="265"/>
      <c r="K111" s="266">
        <f>ROUND(P111*H111,2)</f>
        <v>0</v>
      </c>
      <c r="L111" s="261" t="s">
        <v>22</v>
      </c>
      <c r="M111" s="267"/>
      <c r="N111" s="268" t="s">
        <v>22</v>
      </c>
      <c r="O111" s="226" t="s">
        <v>46</v>
      </c>
      <c r="P111" s="227">
        <f>I111+J111</f>
        <v>0</v>
      </c>
      <c r="Q111" s="227">
        <f>ROUND(I111*H111,2)</f>
        <v>0</v>
      </c>
      <c r="R111" s="227">
        <f>ROUND(J111*H111,2)</f>
        <v>0</v>
      </c>
      <c r="S111" s="86"/>
      <c r="T111" s="228">
        <f>S111*H111</f>
        <v>0</v>
      </c>
      <c r="U111" s="228">
        <v>0</v>
      </c>
      <c r="V111" s="228">
        <f>U111*H111</f>
        <v>0</v>
      </c>
      <c r="W111" s="228">
        <v>0</v>
      </c>
      <c r="X111" s="229">
        <f>W111*H111</f>
        <v>0</v>
      </c>
      <c r="Y111" s="40"/>
      <c r="Z111" s="40"/>
      <c r="AA111" s="40"/>
      <c r="AB111" s="40"/>
      <c r="AC111" s="40"/>
      <c r="AD111" s="40"/>
      <c r="AE111" s="40"/>
      <c r="AR111" s="230" t="s">
        <v>4110</v>
      </c>
      <c r="AT111" s="230" t="s">
        <v>452</v>
      </c>
      <c r="AU111" s="230" t="s">
        <v>229</v>
      </c>
      <c r="AY111" s="19" t="s">
        <v>211</v>
      </c>
      <c r="BE111" s="231">
        <f>IF(O111="základní",K111,0)</f>
        <v>0</v>
      </c>
      <c r="BF111" s="231">
        <f>IF(O111="snížená",K111,0)</f>
        <v>0</v>
      </c>
      <c r="BG111" s="231">
        <f>IF(O111="zákl. přenesená",K111,0)</f>
        <v>0</v>
      </c>
      <c r="BH111" s="231">
        <f>IF(O111="sníž. přenesená",K111,0)</f>
        <v>0</v>
      </c>
      <c r="BI111" s="231">
        <f>IF(O111="nulová",K111,0)</f>
        <v>0</v>
      </c>
      <c r="BJ111" s="19" t="s">
        <v>84</v>
      </c>
      <c r="BK111" s="231">
        <f>ROUND(P111*H111,2)</f>
        <v>0</v>
      </c>
      <c r="BL111" s="19" t="s">
        <v>580</v>
      </c>
      <c r="BM111" s="230" t="s">
        <v>5179</v>
      </c>
    </row>
    <row r="112" s="2" customFormat="1">
      <c r="A112" s="40"/>
      <c r="B112" s="41"/>
      <c r="C112" s="42"/>
      <c r="D112" s="232" t="s">
        <v>220</v>
      </c>
      <c r="E112" s="42"/>
      <c r="F112" s="233" t="s">
        <v>5178</v>
      </c>
      <c r="G112" s="42"/>
      <c r="H112" s="42"/>
      <c r="I112" s="234"/>
      <c r="J112" s="234"/>
      <c r="K112" s="42"/>
      <c r="L112" s="42"/>
      <c r="M112" s="46"/>
      <c r="N112" s="235"/>
      <c r="O112" s="236"/>
      <c r="P112" s="86"/>
      <c r="Q112" s="86"/>
      <c r="R112" s="86"/>
      <c r="S112" s="86"/>
      <c r="T112" s="86"/>
      <c r="U112" s="86"/>
      <c r="V112" s="86"/>
      <c r="W112" s="86"/>
      <c r="X112" s="87"/>
      <c r="Y112" s="40"/>
      <c r="Z112" s="40"/>
      <c r="AA112" s="40"/>
      <c r="AB112" s="40"/>
      <c r="AC112" s="40"/>
      <c r="AD112" s="40"/>
      <c r="AE112" s="40"/>
      <c r="AT112" s="19" t="s">
        <v>220</v>
      </c>
      <c r="AU112" s="19" t="s">
        <v>229</v>
      </c>
    </row>
    <row r="113" s="2" customFormat="1" ht="16.5" customHeight="1">
      <c r="A113" s="40"/>
      <c r="B113" s="41"/>
      <c r="C113" s="259" t="s">
        <v>258</v>
      </c>
      <c r="D113" s="259" t="s">
        <v>452</v>
      </c>
      <c r="E113" s="260" t="s">
        <v>5180</v>
      </c>
      <c r="F113" s="261" t="s">
        <v>5181</v>
      </c>
      <c r="G113" s="262" t="s">
        <v>629</v>
      </c>
      <c r="H113" s="263">
        <v>8</v>
      </c>
      <c r="I113" s="264"/>
      <c r="J113" s="265"/>
      <c r="K113" s="266">
        <f>ROUND(P113*H113,2)</f>
        <v>0</v>
      </c>
      <c r="L113" s="261" t="s">
        <v>22</v>
      </c>
      <c r="M113" s="267"/>
      <c r="N113" s="268" t="s">
        <v>22</v>
      </c>
      <c r="O113" s="226" t="s">
        <v>46</v>
      </c>
      <c r="P113" s="227">
        <f>I113+J113</f>
        <v>0</v>
      </c>
      <c r="Q113" s="227">
        <f>ROUND(I113*H113,2)</f>
        <v>0</v>
      </c>
      <c r="R113" s="227">
        <f>ROUND(J113*H113,2)</f>
        <v>0</v>
      </c>
      <c r="S113" s="86"/>
      <c r="T113" s="228">
        <f>S113*H113</f>
        <v>0</v>
      </c>
      <c r="U113" s="228">
        <v>0</v>
      </c>
      <c r="V113" s="228">
        <f>U113*H113</f>
        <v>0</v>
      </c>
      <c r="W113" s="228">
        <v>0</v>
      </c>
      <c r="X113" s="229">
        <f>W113*H113</f>
        <v>0</v>
      </c>
      <c r="Y113" s="40"/>
      <c r="Z113" s="40"/>
      <c r="AA113" s="40"/>
      <c r="AB113" s="40"/>
      <c r="AC113" s="40"/>
      <c r="AD113" s="40"/>
      <c r="AE113" s="40"/>
      <c r="AR113" s="230" t="s">
        <v>4110</v>
      </c>
      <c r="AT113" s="230" t="s">
        <v>452</v>
      </c>
      <c r="AU113" s="230" t="s">
        <v>229</v>
      </c>
      <c r="AY113" s="19" t="s">
        <v>211</v>
      </c>
      <c r="BE113" s="231">
        <f>IF(O113="základní",K113,0)</f>
        <v>0</v>
      </c>
      <c r="BF113" s="231">
        <f>IF(O113="snížená",K113,0)</f>
        <v>0</v>
      </c>
      <c r="BG113" s="231">
        <f>IF(O113="zákl. přenesená",K113,0)</f>
        <v>0</v>
      </c>
      <c r="BH113" s="231">
        <f>IF(O113="sníž. přenesená",K113,0)</f>
        <v>0</v>
      </c>
      <c r="BI113" s="231">
        <f>IF(O113="nulová",K113,0)</f>
        <v>0</v>
      </c>
      <c r="BJ113" s="19" t="s">
        <v>84</v>
      </c>
      <c r="BK113" s="231">
        <f>ROUND(P113*H113,2)</f>
        <v>0</v>
      </c>
      <c r="BL113" s="19" t="s">
        <v>580</v>
      </c>
      <c r="BM113" s="230" t="s">
        <v>5182</v>
      </c>
    </row>
    <row r="114" s="2" customFormat="1">
      <c r="A114" s="40"/>
      <c r="B114" s="41"/>
      <c r="C114" s="42"/>
      <c r="D114" s="232" t="s">
        <v>220</v>
      </c>
      <c r="E114" s="42"/>
      <c r="F114" s="233" t="s">
        <v>5181</v>
      </c>
      <c r="G114" s="42"/>
      <c r="H114" s="42"/>
      <c r="I114" s="234"/>
      <c r="J114" s="234"/>
      <c r="K114" s="42"/>
      <c r="L114" s="42"/>
      <c r="M114" s="46"/>
      <c r="N114" s="235"/>
      <c r="O114" s="236"/>
      <c r="P114" s="86"/>
      <c r="Q114" s="86"/>
      <c r="R114" s="86"/>
      <c r="S114" s="86"/>
      <c r="T114" s="86"/>
      <c r="U114" s="86"/>
      <c r="V114" s="86"/>
      <c r="W114" s="86"/>
      <c r="X114" s="87"/>
      <c r="Y114" s="40"/>
      <c r="Z114" s="40"/>
      <c r="AA114" s="40"/>
      <c r="AB114" s="40"/>
      <c r="AC114" s="40"/>
      <c r="AD114" s="40"/>
      <c r="AE114" s="40"/>
      <c r="AT114" s="19" t="s">
        <v>220</v>
      </c>
      <c r="AU114" s="19" t="s">
        <v>229</v>
      </c>
    </row>
    <row r="115" s="2" customFormat="1" ht="24.15" customHeight="1">
      <c r="A115" s="40"/>
      <c r="B115" s="41"/>
      <c r="C115" s="259" t="s">
        <v>263</v>
      </c>
      <c r="D115" s="259" t="s">
        <v>452</v>
      </c>
      <c r="E115" s="260" t="s">
        <v>5183</v>
      </c>
      <c r="F115" s="261" t="s">
        <v>5184</v>
      </c>
      <c r="G115" s="262" t="s">
        <v>5185</v>
      </c>
      <c r="H115" s="263">
        <v>3</v>
      </c>
      <c r="I115" s="264"/>
      <c r="J115" s="265"/>
      <c r="K115" s="266">
        <f>ROUND(P115*H115,2)</f>
        <v>0</v>
      </c>
      <c r="L115" s="261" t="s">
        <v>22</v>
      </c>
      <c r="M115" s="267"/>
      <c r="N115" s="268" t="s">
        <v>22</v>
      </c>
      <c r="O115" s="226" t="s">
        <v>46</v>
      </c>
      <c r="P115" s="227">
        <f>I115+J115</f>
        <v>0</v>
      </c>
      <c r="Q115" s="227">
        <f>ROUND(I115*H115,2)</f>
        <v>0</v>
      </c>
      <c r="R115" s="227">
        <f>ROUND(J115*H115,2)</f>
        <v>0</v>
      </c>
      <c r="S115" s="86"/>
      <c r="T115" s="228">
        <f>S115*H115</f>
        <v>0</v>
      </c>
      <c r="U115" s="228">
        <v>0</v>
      </c>
      <c r="V115" s="228">
        <f>U115*H115</f>
        <v>0</v>
      </c>
      <c r="W115" s="228">
        <v>0</v>
      </c>
      <c r="X115" s="229">
        <f>W115*H115</f>
        <v>0</v>
      </c>
      <c r="Y115" s="40"/>
      <c r="Z115" s="40"/>
      <c r="AA115" s="40"/>
      <c r="AB115" s="40"/>
      <c r="AC115" s="40"/>
      <c r="AD115" s="40"/>
      <c r="AE115" s="40"/>
      <c r="AR115" s="230" t="s">
        <v>4110</v>
      </c>
      <c r="AT115" s="230" t="s">
        <v>452</v>
      </c>
      <c r="AU115" s="230" t="s">
        <v>229</v>
      </c>
      <c r="AY115" s="19" t="s">
        <v>211</v>
      </c>
      <c r="BE115" s="231">
        <f>IF(O115="základní",K115,0)</f>
        <v>0</v>
      </c>
      <c r="BF115" s="231">
        <f>IF(O115="snížená",K115,0)</f>
        <v>0</v>
      </c>
      <c r="BG115" s="231">
        <f>IF(O115="zákl. přenesená",K115,0)</f>
        <v>0</v>
      </c>
      <c r="BH115" s="231">
        <f>IF(O115="sníž. přenesená",K115,0)</f>
        <v>0</v>
      </c>
      <c r="BI115" s="231">
        <f>IF(O115="nulová",K115,0)</f>
        <v>0</v>
      </c>
      <c r="BJ115" s="19" t="s">
        <v>84</v>
      </c>
      <c r="BK115" s="231">
        <f>ROUND(P115*H115,2)</f>
        <v>0</v>
      </c>
      <c r="BL115" s="19" t="s">
        <v>580</v>
      </c>
      <c r="BM115" s="230" t="s">
        <v>5186</v>
      </c>
    </row>
    <row r="116" s="2" customFormat="1">
      <c r="A116" s="40"/>
      <c r="B116" s="41"/>
      <c r="C116" s="42"/>
      <c r="D116" s="232" t="s">
        <v>220</v>
      </c>
      <c r="E116" s="42"/>
      <c r="F116" s="233" t="s">
        <v>5184</v>
      </c>
      <c r="G116" s="42"/>
      <c r="H116" s="42"/>
      <c r="I116" s="234"/>
      <c r="J116" s="234"/>
      <c r="K116" s="42"/>
      <c r="L116" s="42"/>
      <c r="M116" s="46"/>
      <c r="N116" s="235"/>
      <c r="O116" s="236"/>
      <c r="P116" s="86"/>
      <c r="Q116" s="86"/>
      <c r="R116" s="86"/>
      <c r="S116" s="86"/>
      <c r="T116" s="86"/>
      <c r="U116" s="86"/>
      <c r="V116" s="86"/>
      <c r="W116" s="86"/>
      <c r="X116" s="87"/>
      <c r="Y116" s="40"/>
      <c r="Z116" s="40"/>
      <c r="AA116" s="40"/>
      <c r="AB116" s="40"/>
      <c r="AC116" s="40"/>
      <c r="AD116" s="40"/>
      <c r="AE116" s="40"/>
      <c r="AT116" s="19" t="s">
        <v>220</v>
      </c>
      <c r="AU116" s="19" t="s">
        <v>229</v>
      </c>
    </row>
    <row r="117" s="2" customFormat="1" ht="24.15" customHeight="1">
      <c r="A117" s="40"/>
      <c r="B117" s="41"/>
      <c r="C117" s="259" t="s">
        <v>269</v>
      </c>
      <c r="D117" s="259" t="s">
        <v>452</v>
      </c>
      <c r="E117" s="260" t="s">
        <v>5187</v>
      </c>
      <c r="F117" s="261" t="s">
        <v>5188</v>
      </c>
      <c r="G117" s="262" t="s">
        <v>5185</v>
      </c>
      <c r="H117" s="263">
        <v>9</v>
      </c>
      <c r="I117" s="264"/>
      <c r="J117" s="265"/>
      <c r="K117" s="266">
        <f>ROUND(P117*H117,2)</f>
        <v>0</v>
      </c>
      <c r="L117" s="261" t="s">
        <v>22</v>
      </c>
      <c r="M117" s="267"/>
      <c r="N117" s="268" t="s">
        <v>22</v>
      </c>
      <c r="O117" s="226" t="s">
        <v>46</v>
      </c>
      <c r="P117" s="227">
        <f>I117+J117</f>
        <v>0</v>
      </c>
      <c r="Q117" s="227">
        <f>ROUND(I117*H117,2)</f>
        <v>0</v>
      </c>
      <c r="R117" s="227">
        <f>ROUND(J117*H117,2)</f>
        <v>0</v>
      </c>
      <c r="S117" s="86"/>
      <c r="T117" s="228">
        <f>S117*H117</f>
        <v>0</v>
      </c>
      <c r="U117" s="228">
        <v>0</v>
      </c>
      <c r="V117" s="228">
        <f>U117*H117</f>
        <v>0</v>
      </c>
      <c r="W117" s="228">
        <v>0</v>
      </c>
      <c r="X117" s="229">
        <f>W117*H117</f>
        <v>0</v>
      </c>
      <c r="Y117" s="40"/>
      <c r="Z117" s="40"/>
      <c r="AA117" s="40"/>
      <c r="AB117" s="40"/>
      <c r="AC117" s="40"/>
      <c r="AD117" s="40"/>
      <c r="AE117" s="40"/>
      <c r="AR117" s="230" t="s">
        <v>4110</v>
      </c>
      <c r="AT117" s="230" t="s">
        <v>452</v>
      </c>
      <c r="AU117" s="230" t="s">
        <v>229</v>
      </c>
      <c r="AY117" s="19" t="s">
        <v>211</v>
      </c>
      <c r="BE117" s="231">
        <f>IF(O117="základní",K117,0)</f>
        <v>0</v>
      </c>
      <c r="BF117" s="231">
        <f>IF(O117="snížená",K117,0)</f>
        <v>0</v>
      </c>
      <c r="BG117" s="231">
        <f>IF(O117="zákl. přenesená",K117,0)</f>
        <v>0</v>
      </c>
      <c r="BH117" s="231">
        <f>IF(O117="sníž. přenesená",K117,0)</f>
        <v>0</v>
      </c>
      <c r="BI117" s="231">
        <f>IF(O117="nulová",K117,0)</f>
        <v>0</v>
      </c>
      <c r="BJ117" s="19" t="s">
        <v>84</v>
      </c>
      <c r="BK117" s="231">
        <f>ROUND(P117*H117,2)</f>
        <v>0</v>
      </c>
      <c r="BL117" s="19" t="s">
        <v>580</v>
      </c>
      <c r="BM117" s="230" t="s">
        <v>5189</v>
      </c>
    </row>
    <row r="118" s="2" customFormat="1">
      <c r="A118" s="40"/>
      <c r="B118" s="41"/>
      <c r="C118" s="42"/>
      <c r="D118" s="232" t="s">
        <v>220</v>
      </c>
      <c r="E118" s="42"/>
      <c r="F118" s="233" t="s">
        <v>5188</v>
      </c>
      <c r="G118" s="42"/>
      <c r="H118" s="42"/>
      <c r="I118" s="234"/>
      <c r="J118" s="234"/>
      <c r="K118" s="42"/>
      <c r="L118" s="42"/>
      <c r="M118" s="46"/>
      <c r="N118" s="235"/>
      <c r="O118" s="236"/>
      <c r="P118" s="86"/>
      <c r="Q118" s="86"/>
      <c r="R118" s="86"/>
      <c r="S118" s="86"/>
      <c r="T118" s="86"/>
      <c r="U118" s="86"/>
      <c r="V118" s="86"/>
      <c r="W118" s="86"/>
      <c r="X118" s="87"/>
      <c r="Y118" s="40"/>
      <c r="Z118" s="40"/>
      <c r="AA118" s="40"/>
      <c r="AB118" s="40"/>
      <c r="AC118" s="40"/>
      <c r="AD118" s="40"/>
      <c r="AE118" s="40"/>
      <c r="AT118" s="19" t="s">
        <v>220</v>
      </c>
      <c r="AU118" s="19" t="s">
        <v>229</v>
      </c>
    </row>
    <row r="119" s="2" customFormat="1" ht="16.5" customHeight="1">
      <c r="A119" s="40"/>
      <c r="B119" s="41"/>
      <c r="C119" s="259" t="s">
        <v>276</v>
      </c>
      <c r="D119" s="259" t="s">
        <v>452</v>
      </c>
      <c r="E119" s="260" t="s">
        <v>5190</v>
      </c>
      <c r="F119" s="261" t="s">
        <v>5191</v>
      </c>
      <c r="G119" s="262" t="s">
        <v>629</v>
      </c>
      <c r="H119" s="263">
        <v>4</v>
      </c>
      <c r="I119" s="264"/>
      <c r="J119" s="265"/>
      <c r="K119" s="266">
        <f>ROUND(P119*H119,2)</f>
        <v>0</v>
      </c>
      <c r="L119" s="261" t="s">
        <v>22</v>
      </c>
      <c r="M119" s="267"/>
      <c r="N119" s="268" t="s">
        <v>22</v>
      </c>
      <c r="O119" s="226" t="s">
        <v>46</v>
      </c>
      <c r="P119" s="227">
        <f>I119+J119</f>
        <v>0</v>
      </c>
      <c r="Q119" s="227">
        <f>ROUND(I119*H119,2)</f>
        <v>0</v>
      </c>
      <c r="R119" s="227">
        <f>ROUND(J119*H119,2)</f>
        <v>0</v>
      </c>
      <c r="S119" s="86"/>
      <c r="T119" s="228">
        <f>S119*H119</f>
        <v>0</v>
      </c>
      <c r="U119" s="228">
        <v>0</v>
      </c>
      <c r="V119" s="228">
        <f>U119*H119</f>
        <v>0</v>
      </c>
      <c r="W119" s="228">
        <v>0</v>
      </c>
      <c r="X119" s="229">
        <f>W119*H119</f>
        <v>0</v>
      </c>
      <c r="Y119" s="40"/>
      <c r="Z119" s="40"/>
      <c r="AA119" s="40"/>
      <c r="AB119" s="40"/>
      <c r="AC119" s="40"/>
      <c r="AD119" s="40"/>
      <c r="AE119" s="40"/>
      <c r="AR119" s="230" t="s">
        <v>4110</v>
      </c>
      <c r="AT119" s="230" t="s">
        <v>452</v>
      </c>
      <c r="AU119" s="230" t="s">
        <v>229</v>
      </c>
      <c r="AY119" s="19" t="s">
        <v>211</v>
      </c>
      <c r="BE119" s="231">
        <f>IF(O119="základní",K119,0)</f>
        <v>0</v>
      </c>
      <c r="BF119" s="231">
        <f>IF(O119="snížená",K119,0)</f>
        <v>0</v>
      </c>
      <c r="BG119" s="231">
        <f>IF(O119="zákl. přenesená",K119,0)</f>
        <v>0</v>
      </c>
      <c r="BH119" s="231">
        <f>IF(O119="sníž. přenesená",K119,0)</f>
        <v>0</v>
      </c>
      <c r="BI119" s="231">
        <f>IF(O119="nulová",K119,0)</f>
        <v>0</v>
      </c>
      <c r="BJ119" s="19" t="s">
        <v>84</v>
      </c>
      <c r="BK119" s="231">
        <f>ROUND(P119*H119,2)</f>
        <v>0</v>
      </c>
      <c r="BL119" s="19" t="s">
        <v>580</v>
      </c>
      <c r="BM119" s="230" t="s">
        <v>5192</v>
      </c>
    </row>
    <row r="120" s="2" customFormat="1">
      <c r="A120" s="40"/>
      <c r="B120" s="41"/>
      <c r="C120" s="42"/>
      <c r="D120" s="232" t="s">
        <v>220</v>
      </c>
      <c r="E120" s="42"/>
      <c r="F120" s="233" t="s">
        <v>5191</v>
      </c>
      <c r="G120" s="42"/>
      <c r="H120" s="42"/>
      <c r="I120" s="234"/>
      <c r="J120" s="234"/>
      <c r="K120" s="42"/>
      <c r="L120" s="42"/>
      <c r="M120" s="46"/>
      <c r="N120" s="235"/>
      <c r="O120" s="236"/>
      <c r="P120" s="86"/>
      <c r="Q120" s="86"/>
      <c r="R120" s="86"/>
      <c r="S120" s="86"/>
      <c r="T120" s="86"/>
      <c r="U120" s="86"/>
      <c r="V120" s="86"/>
      <c r="W120" s="86"/>
      <c r="X120" s="87"/>
      <c r="Y120" s="40"/>
      <c r="Z120" s="40"/>
      <c r="AA120" s="40"/>
      <c r="AB120" s="40"/>
      <c r="AC120" s="40"/>
      <c r="AD120" s="40"/>
      <c r="AE120" s="40"/>
      <c r="AT120" s="19" t="s">
        <v>220</v>
      </c>
      <c r="AU120" s="19" t="s">
        <v>229</v>
      </c>
    </row>
    <row r="121" s="12" customFormat="1" ht="20.88" customHeight="1">
      <c r="A121" s="12"/>
      <c r="B121" s="201"/>
      <c r="C121" s="202"/>
      <c r="D121" s="203" t="s">
        <v>76</v>
      </c>
      <c r="E121" s="216" t="s">
        <v>5193</v>
      </c>
      <c r="F121" s="216" t="s">
        <v>5194</v>
      </c>
      <c r="G121" s="202"/>
      <c r="H121" s="202"/>
      <c r="I121" s="205"/>
      <c r="J121" s="205"/>
      <c r="K121" s="217">
        <f>BK121</f>
        <v>0</v>
      </c>
      <c r="L121" s="202"/>
      <c r="M121" s="207"/>
      <c r="N121" s="208"/>
      <c r="O121" s="209"/>
      <c r="P121" s="209"/>
      <c r="Q121" s="210">
        <f>SUM(Q122:Q125)</f>
        <v>0</v>
      </c>
      <c r="R121" s="210">
        <f>SUM(R122:R125)</f>
        <v>0</v>
      </c>
      <c r="S121" s="209"/>
      <c r="T121" s="211">
        <f>SUM(T122:T125)</f>
        <v>0</v>
      </c>
      <c r="U121" s="209"/>
      <c r="V121" s="211">
        <f>SUM(V122:V125)</f>
        <v>0</v>
      </c>
      <c r="W121" s="209"/>
      <c r="X121" s="212">
        <f>SUM(X122:X125)</f>
        <v>0</v>
      </c>
      <c r="Y121" s="12"/>
      <c r="Z121" s="12"/>
      <c r="AA121" s="12"/>
      <c r="AB121" s="12"/>
      <c r="AC121" s="12"/>
      <c r="AD121" s="12"/>
      <c r="AE121" s="12"/>
      <c r="AR121" s="213" t="s">
        <v>229</v>
      </c>
      <c r="AT121" s="214" t="s">
        <v>76</v>
      </c>
      <c r="AU121" s="214" t="s">
        <v>86</v>
      </c>
      <c r="AY121" s="213" t="s">
        <v>211</v>
      </c>
      <c r="BK121" s="215">
        <f>SUM(BK122:BK125)</f>
        <v>0</v>
      </c>
    </row>
    <row r="122" s="2" customFormat="1" ht="16.5" customHeight="1">
      <c r="A122" s="40"/>
      <c r="B122" s="41"/>
      <c r="C122" s="259" t="s">
        <v>280</v>
      </c>
      <c r="D122" s="259" t="s">
        <v>452</v>
      </c>
      <c r="E122" s="260" t="s">
        <v>5195</v>
      </c>
      <c r="F122" s="261" t="s">
        <v>5196</v>
      </c>
      <c r="G122" s="262" t="s">
        <v>688</v>
      </c>
      <c r="H122" s="263">
        <v>2</v>
      </c>
      <c r="I122" s="264"/>
      <c r="J122" s="265"/>
      <c r="K122" s="266">
        <f>ROUND(P122*H122,2)</f>
        <v>0</v>
      </c>
      <c r="L122" s="261" t="s">
        <v>22</v>
      </c>
      <c r="M122" s="267"/>
      <c r="N122" s="268" t="s">
        <v>22</v>
      </c>
      <c r="O122" s="226" t="s">
        <v>46</v>
      </c>
      <c r="P122" s="227">
        <f>I122+J122</f>
        <v>0</v>
      </c>
      <c r="Q122" s="227">
        <f>ROUND(I122*H122,2)</f>
        <v>0</v>
      </c>
      <c r="R122" s="227">
        <f>ROUND(J122*H122,2)</f>
        <v>0</v>
      </c>
      <c r="S122" s="86"/>
      <c r="T122" s="228">
        <f>S122*H122</f>
        <v>0</v>
      </c>
      <c r="U122" s="228">
        <v>0</v>
      </c>
      <c r="V122" s="228">
        <f>U122*H122</f>
        <v>0</v>
      </c>
      <c r="W122" s="228">
        <v>0</v>
      </c>
      <c r="X122" s="229">
        <f>W122*H122</f>
        <v>0</v>
      </c>
      <c r="Y122" s="40"/>
      <c r="Z122" s="40"/>
      <c r="AA122" s="40"/>
      <c r="AB122" s="40"/>
      <c r="AC122" s="40"/>
      <c r="AD122" s="40"/>
      <c r="AE122" s="40"/>
      <c r="AR122" s="230" t="s">
        <v>4110</v>
      </c>
      <c r="AT122" s="230" t="s">
        <v>452</v>
      </c>
      <c r="AU122" s="230" t="s">
        <v>229</v>
      </c>
      <c r="AY122" s="19" t="s">
        <v>211</v>
      </c>
      <c r="BE122" s="231">
        <f>IF(O122="základní",K122,0)</f>
        <v>0</v>
      </c>
      <c r="BF122" s="231">
        <f>IF(O122="snížená",K122,0)</f>
        <v>0</v>
      </c>
      <c r="BG122" s="231">
        <f>IF(O122="zákl. přenesená",K122,0)</f>
        <v>0</v>
      </c>
      <c r="BH122" s="231">
        <f>IF(O122="sníž. přenesená",K122,0)</f>
        <v>0</v>
      </c>
      <c r="BI122" s="231">
        <f>IF(O122="nulová",K122,0)</f>
        <v>0</v>
      </c>
      <c r="BJ122" s="19" t="s">
        <v>84</v>
      </c>
      <c r="BK122" s="231">
        <f>ROUND(P122*H122,2)</f>
        <v>0</v>
      </c>
      <c r="BL122" s="19" t="s">
        <v>580</v>
      </c>
      <c r="BM122" s="230" t="s">
        <v>5197</v>
      </c>
    </row>
    <row r="123" s="2" customFormat="1">
      <c r="A123" s="40"/>
      <c r="B123" s="41"/>
      <c r="C123" s="42"/>
      <c r="D123" s="232" t="s">
        <v>220</v>
      </c>
      <c r="E123" s="42"/>
      <c r="F123" s="233" t="s">
        <v>5196</v>
      </c>
      <c r="G123" s="42"/>
      <c r="H123" s="42"/>
      <c r="I123" s="234"/>
      <c r="J123" s="234"/>
      <c r="K123" s="42"/>
      <c r="L123" s="42"/>
      <c r="M123" s="46"/>
      <c r="N123" s="235"/>
      <c r="O123" s="236"/>
      <c r="P123" s="86"/>
      <c r="Q123" s="86"/>
      <c r="R123" s="86"/>
      <c r="S123" s="86"/>
      <c r="T123" s="86"/>
      <c r="U123" s="86"/>
      <c r="V123" s="86"/>
      <c r="W123" s="86"/>
      <c r="X123" s="87"/>
      <c r="Y123" s="40"/>
      <c r="Z123" s="40"/>
      <c r="AA123" s="40"/>
      <c r="AB123" s="40"/>
      <c r="AC123" s="40"/>
      <c r="AD123" s="40"/>
      <c r="AE123" s="40"/>
      <c r="AT123" s="19" t="s">
        <v>220</v>
      </c>
      <c r="AU123" s="19" t="s">
        <v>229</v>
      </c>
    </row>
    <row r="124" s="2" customFormat="1" ht="16.5" customHeight="1">
      <c r="A124" s="40"/>
      <c r="B124" s="41"/>
      <c r="C124" s="259" t="s">
        <v>286</v>
      </c>
      <c r="D124" s="259" t="s">
        <v>452</v>
      </c>
      <c r="E124" s="260" t="s">
        <v>5198</v>
      </c>
      <c r="F124" s="261" t="s">
        <v>5199</v>
      </c>
      <c r="G124" s="262" t="s">
        <v>688</v>
      </c>
      <c r="H124" s="263">
        <v>2</v>
      </c>
      <c r="I124" s="264"/>
      <c r="J124" s="265"/>
      <c r="K124" s="266">
        <f>ROUND(P124*H124,2)</f>
        <v>0</v>
      </c>
      <c r="L124" s="261" t="s">
        <v>22</v>
      </c>
      <c r="M124" s="267"/>
      <c r="N124" s="268" t="s">
        <v>22</v>
      </c>
      <c r="O124" s="226" t="s">
        <v>46</v>
      </c>
      <c r="P124" s="227">
        <f>I124+J124</f>
        <v>0</v>
      </c>
      <c r="Q124" s="227">
        <f>ROUND(I124*H124,2)</f>
        <v>0</v>
      </c>
      <c r="R124" s="227">
        <f>ROUND(J124*H124,2)</f>
        <v>0</v>
      </c>
      <c r="S124" s="86"/>
      <c r="T124" s="228">
        <f>S124*H124</f>
        <v>0</v>
      </c>
      <c r="U124" s="228">
        <v>0</v>
      </c>
      <c r="V124" s="228">
        <f>U124*H124</f>
        <v>0</v>
      </c>
      <c r="W124" s="228">
        <v>0</v>
      </c>
      <c r="X124" s="229">
        <f>W124*H124</f>
        <v>0</v>
      </c>
      <c r="Y124" s="40"/>
      <c r="Z124" s="40"/>
      <c r="AA124" s="40"/>
      <c r="AB124" s="40"/>
      <c r="AC124" s="40"/>
      <c r="AD124" s="40"/>
      <c r="AE124" s="40"/>
      <c r="AR124" s="230" t="s">
        <v>4110</v>
      </c>
      <c r="AT124" s="230" t="s">
        <v>452</v>
      </c>
      <c r="AU124" s="230" t="s">
        <v>229</v>
      </c>
      <c r="AY124" s="19" t="s">
        <v>211</v>
      </c>
      <c r="BE124" s="231">
        <f>IF(O124="základní",K124,0)</f>
        <v>0</v>
      </c>
      <c r="BF124" s="231">
        <f>IF(O124="snížená",K124,0)</f>
        <v>0</v>
      </c>
      <c r="BG124" s="231">
        <f>IF(O124="zákl. přenesená",K124,0)</f>
        <v>0</v>
      </c>
      <c r="BH124" s="231">
        <f>IF(O124="sníž. přenesená",K124,0)</f>
        <v>0</v>
      </c>
      <c r="BI124" s="231">
        <f>IF(O124="nulová",K124,0)</f>
        <v>0</v>
      </c>
      <c r="BJ124" s="19" t="s">
        <v>84</v>
      </c>
      <c r="BK124" s="231">
        <f>ROUND(P124*H124,2)</f>
        <v>0</v>
      </c>
      <c r="BL124" s="19" t="s">
        <v>580</v>
      </c>
      <c r="BM124" s="230" t="s">
        <v>5200</v>
      </c>
    </row>
    <row r="125" s="2" customFormat="1">
      <c r="A125" s="40"/>
      <c r="B125" s="41"/>
      <c r="C125" s="42"/>
      <c r="D125" s="232" t="s">
        <v>220</v>
      </c>
      <c r="E125" s="42"/>
      <c r="F125" s="233" t="s">
        <v>5199</v>
      </c>
      <c r="G125" s="42"/>
      <c r="H125" s="42"/>
      <c r="I125" s="234"/>
      <c r="J125" s="234"/>
      <c r="K125" s="42"/>
      <c r="L125" s="42"/>
      <c r="M125" s="46"/>
      <c r="N125" s="235"/>
      <c r="O125" s="236"/>
      <c r="P125" s="86"/>
      <c r="Q125" s="86"/>
      <c r="R125" s="86"/>
      <c r="S125" s="86"/>
      <c r="T125" s="86"/>
      <c r="U125" s="86"/>
      <c r="V125" s="86"/>
      <c r="W125" s="86"/>
      <c r="X125" s="87"/>
      <c r="Y125" s="40"/>
      <c r="Z125" s="40"/>
      <c r="AA125" s="40"/>
      <c r="AB125" s="40"/>
      <c r="AC125" s="40"/>
      <c r="AD125" s="40"/>
      <c r="AE125" s="40"/>
      <c r="AT125" s="19" t="s">
        <v>220</v>
      </c>
      <c r="AU125" s="19" t="s">
        <v>229</v>
      </c>
    </row>
    <row r="126" s="12" customFormat="1" ht="20.88" customHeight="1">
      <c r="A126" s="12"/>
      <c r="B126" s="201"/>
      <c r="C126" s="202"/>
      <c r="D126" s="203" t="s">
        <v>76</v>
      </c>
      <c r="E126" s="216" t="s">
        <v>5201</v>
      </c>
      <c r="F126" s="216" t="s">
        <v>5202</v>
      </c>
      <c r="G126" s="202"/>
      <c r="H126" s="202"/>
      <c r="I126" s="205"/>
      <c r="J126" s="205"/>
      <c r="K126" s="217">
        <f>BK126</f>
        <v>0</v>
      </c>
      <c r="L126" s="202"/>
      <c r="M126" s="207"/>
      <c r="N126" s="208"/>
      <c r="O126" s="209"/>
      <c r="P126" s="209"/>
      <c r="Q126" s="210">
        <f>SUM(Q127:Q130)</f>
        <v>0</v>
      </c>
      <c r="R126" s="210">
        <f>SUM(R127:R130)</f>
        <v>0</v>
      </c>
      <c r="S126" s="209"/>
      <c r="T126" s="211">
        <f>SUM(T127:T130)</f>
        <v>0</v>
      </c>
      <c r="U126" s="209"/>
      <c r="V126" s="211">
        <f>SUM(V127:V130)</f>
        <v>0</v>
      </c>
      <c r="W126" s="209"/>
      <c r="X126" s="212">
        <f>SUM(X127:X130)</f>
        <v>0</v>
      </c>
      <c r="Y126" s="12"/>
      <c r="Z126" s="12"/>
      <c r="AA126" s="12"/>
      <c r="AB126" s="12"/>
      <c r="AC126" s="12"/>
      <c r="AD126" s="12"/>
      <c r="AE126" s="12"/>
      <c r="AR126" s="213" t="s">
        <v>229</v>
      </c>
      <c r="AT126" s="214" t="s">
        <v>76</v>
      </c>
      <c r="AU126" s="214" t="s">
        <v>86</v>
      </c>
      <c r="AY126" s="213" t="s">
        <v>211</v>
      </c>
      <c r="BK126" s="215">
        <f>SUM(BK127:BK130)</f>
        <v>0</v>
      </c>
    </row>
    <row r="127" s="2" customFormat="1" ht="24.15" customHeight="1">
      <c r="A127" s="40"/>
      <c r="B127" s="41"/>
      <c r="C127" s="259" t="s">
        <v>292</v>
      </c>
      <c r="D127" s="259" t="s">
        <v>452</v>
      </c>
      <c r="E127" s="260" t="s">
        <v>5203</v>
      </c>
      <c r="F127" s="261" t="s">
        <v>5204</v>
      </c>
      <c r="G127" s="262" t="s">
        <v>688</v>
      </c>
      <c r="H127" s="263">
        <v>1</v>
      </c>
      <c r="I127" s="264"/>
      <c r="J127" s="265"/>
      <c r="K127" s="266">
        <f>ROUND(P127*H127,2)</f>
        <v>0</v>
      </c>
      <c r="L127" s="261" t="s">
        <v>22</v>
      </c>
      <c r="M127" s="267"/>
      <c r="N127" s="268" t="s">
        <v>22</v>
      </c>
      <c r="O127" s="226" t="s">
        <v>46</v>
      </c>
      <c r="P127" s="227">
        <f>I127+J127</f>
        <v>0</v>
      </c>
      <c r="Q127" s="227">
        <f>ROUND(I127*H127,2)</f>
        <v>0</v>
      </c>
      <c r="R127" s="227">
        <f>ROUND(J127*H127,2)</f>
        <v>0</v>
      </c>
      <c r="S127" s="86"/>
      <c r="T127" s="228">
        <f>S127*H127</f>
        <v>0</v>
      </c>
      <c r="U127" s="228">
        <v>0</v>
      </c>
      <c r="V127" s="228">
        <f>U127*H127</f>
        <v>0</v>
      </c>
      <c r="W127" s="228">
        <v>0</v>
      </c>
      <c r="X127" s="229">
        <f>W127*H127</f>
        <v>0</v>
      </c>
      <c r="Y127" s="40"/>
      <c r="Z127" s="40"/>
      <c r="AA127" s="40"/>
      <c r="AB127" s="40"/>
      <c r="AC127" s="40"/>
      <c r="AD127" s="40"/>
      <c r="AE127" s="40"/>
      <c r="AR127" s="230" t="s">
        <v>4110</v>
      </c>
      <c r="AT127" s="230" t="s">
        <v>452</v>
      </c>
      <c r="AU127" s="230" t="s">
        <v>229</v>
      </c>
      <c r="AY127" s="19" t="s">
        <v>211</v>
      </c>
      <c r="BE127" s="231">
        <f>IF(O127="základní",K127,0)</f>
        <v>0</v>
      </c>
      <c r="BF127" s="231">
        <f>IF(O127="snížená",K127,0)</f>
        <v>0</v>
      </c>
      <c r="BG127" s="231">
        <f>IF(O127="zákl. přenesená",K127,0)</f>
        <v>0</v>
      </c>
      <c r="BH127" s="231">
        <f>IF(O127="sníž. přenesená",K127,0)</f>
        <v>0</v>
      </c>
      <c r="BI127" s="231">
        <f>IF(O127="nulová",K127,0)</f>
        <v>0</v>
      </c>
      <c r="BJ127" s="19" t="s">
        <v>84</v>
      </c>
      <c r="BK127" s="231">
        <f>ROUND(P127*H127,2)</f>
        <v>0</v>
      </c>
      <c r="BL127" s="19" t="s">
        <v>580</v>
      </c>
      <c r="BM127" s="230" t="s">
        <v>5205</v>
      </c>
    </row>
    <row r="128" s="2" customFormat="1">
      <c r="A128" s="40"/>
      <c r="B128" s="41"/>
      <c r="C128" s="42"/>
      <c r="D128" s="232" t="s">
        <v>220</v>
      </c>
      <c r="E128" s="42"/>
      <c r="F128" s="233" t="s">
        <v>5204</v>
      </c>
      <c r="G128" s="42"/>
      <c r="H128" s="42"/>
      <c r="I128" s="234"/>
      <c r="J128" s="234"/>
      <c r="K128" s="42"/>
      <c r="L128" s="42"/>
      <c r="M128" s="46"/>
      <c r="N128" s="235"/>
      <c r="O128" s="236"/>
      <c r="P128" s="86"/>
      <c r="Q128" s="86"/>
      <c r="R128" s="86"/>
      <c r="S128" s="86"/>
      <c r="T128" s="86"/>
      <c r="U128" s="86"/>
      <c r="V128" s="86"/>
      <c r="W128" s="86"/>
      <c r="X128" s="87"/>
      <c r="Y128" s="40"/>
      <c r="Z128" s="40"/>
      <c r="AA128" s="40"/>
      <c r="AB128" s="40"/>
      <c r="AC128" s="40"/>
      <c r="AD128" s="40"/>
      <c r="AE128" s="40"/>
      <c r="AT128" s="19" t="s">
        <v>220</v>
      </c>
      <c r="AU128" s="19" t="s">
        <v>229</v>
      </c>
    </row>
    <row r="129" s="2" customFormat="1" ht="16.5" customHeight="1">
      <c r="A129" s="40"/>
      <c r="B129" s="41"/>
      <c r="C129" s="259" t="s">
        <v>9</v>
      </c>
      <c r="D129" s="259" t="s">
        <v>452</v>
      </c>
      <c r="E129" s="260" t="s">
        <v>5206</v>
      </c>
      <c r="F129" s="261" t="s">
        <v>5207</v>
      </c>
      <c r="G129" s="262" t="s">
        <v>688</v>
      </c>
      <c r="H129" s="263">
        <v>1</v>
      </c>
      <c r="I129" s="264"/>
      <c r="J129" s="265"/>
      <c r="K129" s="266">
        <f>ROUND(P129*H129,2)</f>
        <v>0</v>
      </c>
      <c r="L129" s="261" t="s">
        <v>22</v>
      </c>
      <c r="M129" s="267"/>
      <c r="N129" s="268" t="s">
        <v>22</v>
      </c>
      <c r="O129" s="226" t="s">
        <v>46</v>
      </c>
      <c r="P129" s="227">
        <f>I129+J129</f>
        <v>0</v>
      </c>
      <c r="Q129" s="227">
        <f>ROUND(I129*H129,2)</f>
        <v>0</v>
      </c>
      <c r="R129" s="227">
        <f>ROUND(J129*H129,2)</f>
        <v>0</v>
      </c>
      <c r="S129" s="86"/>
      <c r="T129" s="228">
        <f>S129*H129</f>
        <v>0</v>
      </c>
      <c r="U129" s="228">
        <v>0</v>
      </c>
      <c r="V129" s="228">
        <f>U129*H129</f>
        <v>0</v>
      </c>
      <c r="W129" s="228">
        <v>0</v>
      </c>
      <c r="X129" s="229">
        <f>W129*H129</f>
        <v>0</v>
      </c>
      <c r="Y129" s="40"/>
      <c r="Z129" s="40"/>
      <c r="AA129" s="40"/>
      <c r="AB129" s="40"/>
      <c r="AC129" s="40"/>
      <c r="AD129" s="40"/>
      <c r="AE129" s="40"/>
      <c r="AR129" s="230" t="s">
        <v>4110</v>
      </c>
      <c r="AT129" s="230" t="s">
        <v>452</v>
      </c>
      <c r="AU129" s="230" t="s">
        <v>229</v>
      </c>
      <c r="AY129" s="19" t="s">
        <v>211</v>
      </c>
      <c r="BE129" s="231">
        <f>IF(O129="základní",K129,0)</f>
        <v>0</v>
      </c>
      <c r="BF129" s="231">
        <f>IF(O129="snížená",K129,0)</f>
        <v>0</v>
      </c>
      <c r="BG129" s="231">
        <f>IF(O129="zákl. přenesená",K129,0)</f>
        <v>0</v>
      </c>
      <c r="BH129" s="231">
        <f>IF(O129="sníž. přenesená",K129,0)</f>
        <v>0</v>
      </c>
      <c r="BI129" s="231">
        <f>IF(O129="nulová",K129,0)</f>
        <v>0</v>
      </c>
      <c r="BJ129" s="19" t="s">
        <v>84</v>
      </c>
      <c r="BK129" s="231">
        <f>ROUND(P129*H129,2)</f>
        <v>0</v>
      </c>
      <c r="BL129" s="19" t="s">
        <v>580</v>
      </c>
      <c r="BM129" s="230" t="s">
        <v>5208</v>
      </c>
    </row>
    <row r="130" s="2" customFormat="1">
      <c r="A130" s="40"/>
      <c r="B130" s="41"/>
      <c r="C130" s="42"/>
      <c r="D130" s="232" t="s">
        <v>220</v>
      </c>
      <c r="E130" s="42"/>
      <c r="F130" s="233" t="s">
        <v>5207</v>
      </c>
      <c r="G130" s="42"/>
      <c r="H130" s="42"/>
      <c r="I130" s="234"/>
      <c r="J130" s="234"/>
      <c r="K130" s="42"/>
      <c r="L130" s="42"/>
      <c r="M130" s="46"/>
      <c r="N130" s="235"/>
      <c r="O130" s="236"/>
      <c r="P130" s="86"/>
      <c r="Q130" s="86"/>
      <c r="R130" s="86"/>
      <c r="S130" s="86"/>
      <c r="T130" s="86"/>
      <c r="U130" s="86"/>
      <c r="V130" s="86"/>
      <c r="W130" s="86"/>
      <c r="X130" s="87"/>
      <c r="Y130" s="40"/>
      <c r="Z130" s="40"/>
      <c r="AA130" s="40"/>
      <c r="AB130" s="40"/>
      <c r="AC130" s="40"/>
      <c r="AD130" s="40"/>
      <c r="AE130" s="40"/>
      <c r="AT130" s="19" t="s">
        <v>220</v>
      </c>
      <c r="AU130" s="19" t="s">
        <v>229</v>
      </c>
    </row>
    <row r="131" s="12" customFormat="1" ht="20.88" customHeight="1">
      <c r="A131" s="12"/>
      <c r="B131" s="201"/>
      <c r="C131" s="202"/>
      <c r="D131" s="203" t="s">
        <v>76</v>
      </c>
      <c r="E131" s="216" t="s">
        <v>5209</v>
      </c>
      <c r="F131" s="216" t="s">
        <v>5210</v>
      </c>
      <c r="G131" s="202"/>
      <c r="H131" s="202"/>
      <c r="I131" s="205"/>
      <c r="J131" s="205"/>
      <c r="K131" s="217">
        <f>BK131</f>
        <v>0</v>
      </c>
      <c r="L131" s="202"/>
      <c r="M131" s="207"/>
      <c r="N131" s="208"/>
      <c r="O131" s="209"/>
      <c r="P131" s="209"/>
      <c r="Q131" s="210">
        <f>SUM(Q132:Q147)</f>
        <v>0</v>
      </c>
      <c r="R131" s="210">
        <f>SUM(R132:R147)</f>
        <v>0</v>
      </c>
      <c r="S131" s="209"/>
      <c r="T131" s="211">
        <f>SUM(T132:T147)</f>
        <v>0</v>
      </c>
      <c r="U131" s="209"/>
      <c r="V131" s="211">
        <f>SUM(V132:V147)</f>
        <v>0</v>
      </c>
      <c r="W131" s="209"/>
      <c r="X131" s="212">
        <f>SUM(X132:X147)</f>
        <v>0</v>
      </c>
      <c r="Y131" s="12"/>
      <c r="Z131" s="12"/>
      <c r="AA131" s="12"/>
      <c r="AB131" s="12"/>
      <c r="AC131" s="12"/>
      <c r="AD131" s="12"/>
      <c r="AE131" s="12"/>
      <c r="AR131" s="213" t="s">
        <v>229</v>
      </c>
      <c r="AT131" s="214" t="s">
        <v>76</v>
      </c>
      <c r="AU131" s="214" t="s">
        <v>86</v>
      </c>
      <c r="AY131" s="213" t="s">
        <v>211</v>
      </c>
      <c r="BK131" s="215">
        <f>SUM(BK132:BK147)</f>
        <v>0</v>
      </c>
    </row>
    <row r="132" s="2" customFormat="1" ht="16.5" customHeight="1">
      <c r="A132" s="40"/>
      <c r="B132" s="41"/>
      <c r="C132" s="259" t="s">
        <v>302</v>
      </c>
      <c r="D132" s="259" t="s">
        <v>452</v>
      </c>
      <c r="E132" s="260" t="s">
        <v>5211</v>
      </c>
      <c r="F132" s="261" t="s">
        <v>5212</v>
      </c>
      <c r="G132" s="262" t="s">
        <v>345</v>
      </c>
      <c r="H132" s="263">
        <v>45</v>
      </c>
      <c r="I132" s="264"/>
      <c r="J132" s="265"/>
      <c r="K132" s="266">
        <f>ROUND(P132*H132,2)</f>
        <v>0</v>
      </c>
      <c r="L132" s="261" t="s">
        <v>22</v>
      </c>
      <c r="M132" s="267"/>
      <c r="N132" s="268" t="s">
        <v>22</v>
      </c>
      <c r="O132" s="226" t="s">
        <v>46</v>
      </c>
      <c r="P132" s="227">
        <f>I132+J132</f>
        <v>0</v>
      </c>
      <c r="Q132" s="227">
        <f>ROUND(I132*H132,2)</f>
        <v>0</v>
      </c>
      <c r="R132" s="227">
        <f>ROUND(J132*H132,2)</f>
        <v>0</v>
      </c>
      <c r="S132" s="86"/>
      <c r="T132" s="228">
        <f>S132*H132</f>
        <v>0</v>
      </c>
      <c r="U132" s="228">
        <v>0</v>
      </c>
      <c r="V132" s="228">
        <f>U132*H132</f>
        <v>0</v>
      </c>
      <c r="W132" s="228">
        <v>0</v>
      </c>
      <c r="X132" s="229">
        <f>W132*H132</f>
        <v>0</v>
      </c>
      <c r="Y132" s="40"/>
      <c r="Z132" s="40"/>
      <c r="AA132" s="40"/>
      <c r="AB132" s="40"/>
      <c r="AC132" s="40"/>
      <c r="AD132" s="40"/>
      <c r="AE132" s="40"/>
      <c r="AR132" s="230" t="s">
        <v>4110</v>
      </c>
      <c r="AT132" s="230" t="s">
        <v>452</v>
      </c>
      <c r="AU132" s="230" t="s">
        <v>229</v>
      </c>
      <c r="AY132" s="19" t="s">
        <v>211</v>
      </c>
      <c r="BE132" s="231">
        <f>IF(O132="základní",K132,0)</f>
        <v>0</v>
      </c>
      <c r="BF132" s="231">
        <f>IF(O132="snížená",K132,0)</f>
        <v>0</v>
      </c>
      <c r="BG132" s="231">
        <f>IF(O132="zákl. přenesená",K132,0)</f>
        <v>0</v>
      </c>
      <c r="BH132" s="231">
        <f>IF(O132="sníž. přenesená",K132,0)</f>
        <v>0</v>
      </c>
      <c r="BI132" s="231">
        <f>IF(O132="nulová",K132,0)</f>
        <v>0</v>
      </c>
      <c r="BJ132" s="19" t="s">
        <v>84</v>
      </c>
      <c r="BK132" s="231">
        <f>ROUND(P132*H132,2)</f>
        <v>0</v>
      </c>
      <c r="BL132" s="19" t="s">
        <v>580</v>
      </c>
      <c r="BM132" s="230" t="s">
        <v>5213</v>
      </c>
    </row>
    <row r="133" s="2" customFormat="1">
      <c r="A133" s="40"/>
      <c r="B133" s="41"/>
      <c r="C133" s="42"/>
      <c r="D133" s="232" t="s">
        <v>220</v>
      </c>
      <c r="E133" s="42"/>
      <c r="F133" s="233" t="s">
        <v>5212</v>
      </c>
      <c r="G133" s="42"/>
      <c r="H133" s="42"/>
      <c r="I133" s="234"/>
      <c r="J133" s="234"/>
      <c r="K133" s="42"/>
      <c r="L133" s="42"/>
      <c r="M133" s="46"/>
      <c r="N133" s="235"/>
      <c r="O133" s="236"/>
      <c r="P133" s="86"/>
      <c r="Q133" s="86"/>
      <c r="R133" s="86"/>
      <c r="S133" s="86"/>
      <c r="T133" s="86"/>
      <c r="U133" s="86"/>
      <c r="V133" s="86"/>
      <c r="W133" s="86"/>
      <c r="X133" s="87"/>
      <c r="Y133" s="40"/>
      <c r="Z133" s="40"/>
      <c r="AA133" s="40"/>
      <c r="AB133" s="40"/>
      <c r="AC133" s="40"/>
      <c r="AD133" s="40"/>
      <c r="AE133" s="40"/>
      <c r="AT133" s="19" t="s">
        <v>220</v>
      </c>
      <c r="AU133" s="19" t="s">
        <v>229</v>
      </c>
    </row>
    <row r="134" s="2" customFormat="1" ht="16.5" customHeight="1">
      <c r="A134" s="40"/>
      <c r="B134" s="41"/>
      <c r="C134" s="259" t="s">
        <v>308</v>
      </c>
      <c r="D134" s="259" t="s">
        <v>452</v>
      </c>
      <c r="E134" s="260" t="s">
        <v>5214</v>
      </c>
      <c r="F134" s="261" t="s">
        <v>5215</v>
      </c>
      <c r="G134" s="262" t="s">
        <v>345</v>
      </c>
      <c r="H134" s="263">
        <v>170</v>
      </c>
      <c r="I134" s="264"/>
      <c r="J134" s="265"/>
      <c r="K134" s="266">
        <f>ROUND(P134*H134,2)</f>
        <v>0</v>
      </c>
      <c r="L134" s="261" t="s">
        <v>22</v>
      </c>
      <c r="M134" s="267"/>
      <c r="N134" s="268" t="s">
        <v>22</v>
      </c>
      <c r="O134" s="226" t="s">
        <v>46</v>
      </c>
      <c r="P134" s="227">
        <f>I134+J134</f>
        <v>0</v>
      </c>
      <c r="Q134" s="227">
        <f>ROUND(I134*H134,2)</f>
        <v>0</v>
      </c>
      <c r="R134" s="227">
        <f>ROUND(J134*H134,2)</f>
        <v>0</v>
      </c>
      <c r="S134" s="86"/>
      <c r="T134" s="228">
        <f>S134*H134</f>
        <v>0</v>
      </c>
      <c r="U134" s="228">
        <v>0</v>
      </c>
      <c r="V134" s="228">
        <f>U134*H134</f>
        <v>0</v>
      </c>
      <c r="W134" s="228">
        <v>0</v>
      </c>
      <c r="X134" s="229">
        <f>W134*H134</f>
        <v>0</v>
      </c>
      <c r="Y134" s="40"/>
      <c r="Z134" s="40"/>
      <c r="AA134" s="40"/>
      <c r="AB134" s="40"/>
      <c r="AC134" s="40"/>
      <c r="AD134" s="40"/>
      <c r="AE134" s="40"/>
      <c r="AR134" s="230" t="s">
        <v>4110</v>
      </c>
      <c r="AT134" s="230" t="s">
        <v>452</v>
      </c>
      <c r="AU134" s="230" t="s">
        <v>229</v>
      </c>
      <c r="AY134" s="19" t="s">
        <v>211</v>
      </c>
      <c r="BE134" s="231">
        <f>IF(O134="základní",K134,0)</f>
        <v>0</v>
      </c>
      <c r="BF134" s="231">
        <f>IF(O134="snížená",K134,0)</f>
        <v>0</v>
      </c>
      <c r="BG134" s="231">
        <f>IF(O134="zákl. přenesená",K134,0)</f>
        <v>0</v>
      </c>
      <c r="BH134" s="231">
        <f>IF(O134="sníž. přenesená",K134,0)</f>
        <v>0</v>
      </c>
      <c r="BI134" s="231">
        <f>IF(O134="nulová",K134,0)</f>
        <v>0</v>
      </c>
      <c r="BJ134" s="19" t="s">
        <v>84</v>
      </c>
      <c r="BK134" s="231">
        <f>ROUND(P134*H134,2)</f>
        <v>0</v>
      </c>
      <c r="BL134" s="19" t="s">
        <v>580</v>
      </c>
      <c r="BM134" s="230" t="s">
        <v>5216</v>
      </c>
    </row>
    <row r="135" s="2" customFormat="1">
      <c r="A135" s="40"/>
      <c r="B135" s="41"/>
      <c r="C135" s="42"/>
      <c r="D135" s="232" t="s">
        <v>220</v>
      </c>
      <c r="E135" s="42"/>
      <c r="F135" s="233" t="s">
        <v>5215</v>
      </c>
      <c r="G135" s="42"/>
      <c r="H135" s="42"/>
      <c r="I135" s="234"/>
      <c r="J135" s="234"/>
      <c r="K135" s="42"/>
      <c r="L135" s="42"/>
      <c r="M135" s="46"/>
      <c r="N135" s="235"/>
      <c r="O135" s="236"/>
      <c r="P135" s="86"/>
      <c r="Q135" s="86"/>
      <c r="R135" s="86"/>
      <c r="S135" s="86"/>
      <c r="T135" s="86"/>
      <c r="U135" s="86"/>
      <c r="V135" s="86"/>
      <c r="W135" s="86"/>
      <c r="X135" s="87"/>
      <c r="Y135" s="40"/>
      <c r="Z135" s="40"/>
      <c r="AA135" s="40"/>
      <c r="AB135" s="40"/>
      <c r="AC135" s="40"/>
      <c r="AD135" s="40"/>
      <c r="AE135" s="40"/>
      <c r="AT135" s="19" t="s">
        <v>220</v>
      </c>
      <c r="AU135" s="19" t="s">
        <v>229</v>
      </c>
    </row>
    <row r="136" s="2" customFormat="1" ht="16.5" customHeight="1">
      <c r="A136" s="40"/>
      <c r="B136" s="41"/>
      <c r="C136" s="259" t="s">
        <v>314</v>
      </c>
      <c r="D136" s="259" t="s">
        <v>452</v>
      </c>
      <c r="E136" s="260" t="s">
        <v>5217</v>
      </c>
      <c r="F136" s="261" t="s">
        <v>5218</v>
      </c>
      <c r="G136" s="262" t="s">
        <v>345</v>
      </c>
      <c r="H136" s="263">
        <v>10</v>
      </c>
      <c r="I136" s="264"/>
      <c r="J136" s="265"/>
      <c r="K136" s="266">
        <f>ROUND(P136*H136,2)</f>
        <v>0</v>
      </c>
      <c r="L136" s="261" t="s">
        <v>22</v>
      </c>
      <c r="M136" s="267"/>
      <c r="N136" s="268" t="s">
        <v>22</v>
      </c>
      <c r="O136" s="226" t="s">
        <v>46</v>
      </c>
      <c r="P136" s="227">
        <f>I136+J136</f>
        <v>0</v>
      </c>
      <c r="Q136" s="227">
        <f>ROUND(I136*H136,2)</f>
        <v>0</v>
      </c>
      <c r="R136" s="227">
        <f>ROUND(J136*H136,2)</f>
        <v>0</v>
      </c>
      <c r="S136" s="86"/>
      <c r="T136" s="228">
        <f>S136*H136</f>
        <v>0</v>
      </c>
      <c r="U136" s="228">
        <v>0</v>
      </c>
      <c r="V136" s="228">
        <f>U136*H136</f>
        <v>0</v>
      </c>
      <c r="W136" s="228">
        <v>0</v>
      </c>
      <c r="X136" s="229">
        <f>W136*H136</f>
        <v>0</v>
      </c>
      <c r="Y136" s="40"/>
      <c r="Z136" s="40"/>
      <c r="AA136" s="40"/>
      <c r="AB136" s="40"/>
      <c r="AC136" s="40"/>
      <c r="AD136" s="40"/>
      <c r="AE136" s="40"/>
      <c r="AR136" s="230" t="s">
        <v>4110</v>
      </c>
      <c r="AT136" s="230" t="s">
        <v>452</v>
      </c>
      <c r="AU136" s="230" t="s">
        <v>229</v>
      </c>
      <c r="AY136" s="19" t="s">
        <v>211</v>
      </c>
      <c r="BE136" s="231">
        <f>IF(O136="základní",K136,0)</f>
        <v>0</v>
      </c>
      <c r="BF136" s="231">
        <f>IF(O136="snížená",K136,0)</f>
        <v>0</v>
      </c>
      <c r="BG136" s="231">
        <f>IF(O136="zákl. přenesená",K136,0)</f>
        <v>0</v>
      </c>
      <c r="BH136" s="231">
        <f>IF(O136="sníž. přenesená",K136,0)</f>
        <v>0</v>
      </c>
      <c r="BI136" s="231">
        <f>IF(O136="nulová",K136,0)</f>
        <v>0</v>
      </c>
      <c r="BJ136" s="19" t="s">
        <v>84</v>
      </c>
      <c r="BK136" s="231">
        <f>ROUND(P136*H136,2)</f>
        <v>0</v>
      </c>
      <c r="BL136" s="19" t="s">
        <v>580</v>
      </c>
      <c r="BM136" s="230" t="s">
        <v>5219</v>
      </c>
    </row>
    <row r="137" s="2" customFormat="1">
      <c r="A137" s="40"/>
      <c r="B137" s="41"/>
      <c r="C137" s="42"/>
      <c r="D137" s="232" t="s">
        <v>220</v>
      </c>
      <c r="E137" s="42"/>
      <c r="F137" s="233" t="s">
        <v>5218</v>
      </c>
      <c r="G137" s="42"/>
      <c r="H137" s="42"/>
      <c r="I137" s="234"/>
      <c r="J137" s="234"/>
      <c r="K137" s="42"/>
      <c r="L137" s="42"/>
      <c r="M137" s="46"/>
      <c r="N137" s="235"/>
      <c r="O137" s="236"/>
      <c r="P137" s="86"/>
      <c r="Q137" s="86"/>
      <c r="R137" s="86"/>
      <c r="S137" s="86"/>
      <c r="T137" s="86"/>
      <c r="U137" s="86"/>
      <c r="V137" s="86"/>
      <c r="W137" s="86"/>
      <c r="X137" s="87"/>
      <c r="Y137" s="40"/>
      <c r="Z137" s="40"/>
      <c r="AA137" s="40"/>
      <c r="AB137" s="40"/>
      <c r="AC137" s="40"/>
      <c r="AD137" s="40"/>
      <c r="AE137" s="40"/>
      <c r="AT137" s="19" t="s">
        <v>220</v>
      </c>
      <c r="AU137" s="19" t="s">
        <v>229</v>
      </c>
    </row>
    <row r="138" s="2" customFormat="1" ht="16.5" customHeight="1">
      <c r="A138" s="40"/>
      <c r="B138" s="41"/>
      <c r="C138" s="259" t="s">
        <v>318</v>
      </c>
      <c r="D138" s="259" t="s">
        <v>452</v>
      </c>
      <c r="E138" s="260" t="s">
        <v>5220</v>
      </c>
      <c r="F138" s="261" t="s">
        <v>5221</v>
      </c>
      <c r="G138" s="262" t="s">
        <v>345</v>
      </c>
      <c r="H138" s="263">
        <v>150</v>
      </c>
      <c r="I138" s="264"/>
      <c r="J138" s="265"/>
      <c r="K138" s="266">
        <f>ROUND(P138*H138,2)</f>
        <v>0</v>
      </c>
      <c r="L138" s="261" t="s">
        <v>22</v>
      </c>
      <c r="M138" s="267"/>
      <c r="N138" s="268" t="s">
        <v>22</v>
      </c>
      <c r="O138" s="226" t="s">
        <v>46</v>
      </c>
      <c r="P138" s="227">
        <f>I138+J138</f>
        <v>0</v>
      </c>
      <c r="Q138" s="227">
        <f>ROUND(I138*H138,2)</f>
        <v>0</v>
      </c>
      <c r="R138" s="227">
        <f>ROUND(J138*H138,2)</f>
        <v>0</v>
      </c>
      <c r="S138" s="86"/>
      <c r="T138" s="228">
        <f>S138*H138</f>
        <v>0</v>
      </c>
      <c r="U138" s="228">
        <v>0</v>
      </c>
      <c r="V138" s="228">
        <f>U138*H138</f>
        <v>0</v>
      </c>
      <c r="W138" s="228">
        <v>0</v>
      </c>
      <c r="X138" s="229">
        <f>W138*H138</f>
        <v>0</v>
      </c>
      <c r="Y138" s="40"/>
      <c r="Z138" s="40"/>
      <c r="AA138" s="40"/>
      <c r="AB138" s="40"/>
      <c r="AC138" s="40"/>
      <c r="AD138" s="40"/>
      <c r="AE138" s="40"/>
      <c r="AR138" s="230" t="s">
        <v>4110</v>
      </c>
      <c r="AT138" s="230" t="s">
        <v>452</v>
      </c>
      <c r="AU138" s="230" t="s">
        <v>229</v>
      </c>
      <c r="AY138" s="19" t="s">
        <v>211</v>
      </c>
      <c r="BE138" s="231">
        <f>IF(O138="základní",K138,0)</f>
        <v>0</v>
      </c>
      <c r="BF138" s="231">
        <f>IF(O138="snížená",K138,0)</f>
        <v>0</v>
      </c>
      <c r="BG138" s="231">
        <f>IF(O138="zákl. přenesená",K138,0)</f>
        <v>0</v>
      </c>
      <c r="BH138" s="231">
        <f>IF(O138="sníž. přenesená",K138,0)</f>
        <v>0</v>
      </c>
      <c r="BI138" s="231">
        <f>IF(O138="nulová",K138,0)</f>
        <v>0</v>
      </c>
      <c r="BJ138" s="19" t="s">
        <v>84</v>
      </c>
      <c r="BK138" s="231">
        <f>ROUND(P138*H138,2)</f>
        <v>0</v>
      </c>
      <c r="BL138" s="19" t="s">
        <v>580</v>
      </c>
      <c r="BM138" s="230" t="s">
        <v>5222</v>
      </c>
    </row>
    <row r="139" s="2" customFormat="1">
      <c r="A139" s="40"/>
      <c r="B139" s="41"/>
      <c r="C139" s="42"/>
      <c r="D139" s="232" t="s">
        <v>220</v>
      </c>
      <c r="E139" s="42"/>
      <c r="F139" s="233" t="s">
        <v>5221</v>
      </c>
      <c r="G139" s="42"/>
      <c r="H139" s="42"/>
      <c r="I139" s="234"/>
      <c r="J139" s="234"/>
      <c r="K139" s="42"/>
      <c r="L139" s="42"/>
      <c r="M139" s="46"/>
      <c r="N139" s="235"/>
      <c r="O139" s="236"/>
      <c r="P139" s="86"/>
      <c r="Q139" s="86"/>
      <c r="R139" s="86"/>
      <c r="S139" s="86"/>
      <c r="T139" s="86"/>
      <c r="U139" s="86"/>
      <c r="V139" s="86"/>
      <c r="W139" s="86"/>
      <c r="X139" s="87"/>
      <c r="Y139" s="40"/>
      <c r="Z139" s="40"/>
      <c r="AA139" s="40"/>
      <c r="AB139" s="40"/>
      <c r="AC139" s="40"/>
      <c r="AD139" s="40"/>
      <c r="AE139" s="40"/>
      <c r="AT139" s="19" t="s">
        <v>220</v>
      </c>
      <c r="AU139" s="19" t="s">
        <v>229</v>
      </c>
    </row>
    <row r="140" s="2" customFormat="1" ht="16.5" customHeight="1">
      <c r="A140" s="40"/>
      <c r="B140" s="41"/>
      <c r="C140" s="259" t="s">
        <v>323</v>
      </c>
      <c r="D140" s="259" t="s">
        <v>452</v>
      </c>
      <c r="E140" s="260" t="s">
        <v>5223</v>
      </c>
      <c r="F140" s="261" t="s">
        <v>5224</v>
      </c>
      <c r="G140" s="262" t="s">
        <v>688</v>
      </c>
      <c r="H140" s="263">
        <v>1</v>
      </c>
      <c r="I140" s="264"/>
      <c r="J140" s="265"/>
      <c r="K140" s="266">
        <f>ROUND(P140*H140,2)</f>
        <v>0</v>
      </c>
      <c r="L140" s="261" t="s">
        <v>22</v>
      </c>
      <c r="M140" s="267"/>
      <c r="N140" s="268" t="s">
        <v>22</v>
      </c>
      <c r="O140" s="226" t="s">
        <v>46</v>
      </c>
      <c r="P140" s="227">
        <f>I140+J140</f>
        <v>0</v>
      </c>
      <c r="Q140" s="227">
        <f>ROUND(I140*H140,2)</f>
        <v>0</v>
      </c>
      <c r="R140" s="227">
        <f>ROUND(J140*H140,2)</f>
        <v>0</v>
      </c>
      <c r="S140" s="86"/>
      <c r="T140" s="228">
        <f>S140*H140</f>
        <v>0</v>
      </c>
      <c r="U140" s="228">
        <v>0</v>
      </c>
      <c r="V140" s="228">
        <f>U140*H140</f>
        <v>0</v>
      </c>
      <c r="W140" s="228">
        <v>0</v>
      </c>
      <c r="X140" s="229">
        <f>W140*H140</f>
        <v>0</v>
      </c>
      <c r="Y140" s="40"/>
      <c r="Z140" s="40"/>
      <c r="AA140" s="40"/>
      <c r="AB140" s="40"/>
      <c r="AC140" s="40"/>
      <c r="AD140" s="40"/>
      <c r="AE140" s="40"/>
      <c r="AR140" s="230" t="s">
        <v>4110</v>
      </c>
      <c r="AT140" s="230" t="s">
        <v>452</v>
      </c>
      <c r="AU140" s="230" t="s">
        <v>229</v>
      </c>
      <c r="AY140" s="19" t="s">
        <v>211</v>
      </c>
      <c r="BE140" s="231">
        <f>IF(O140="základní",K140,0)</f>
        <v>0</v>
      </c>
      <c r="BF140" s="231">
        <f>IF(O140="snížená",K140,0)</f>
        <v>0</v>
      </c>
      <c r="BG140" s="231">
        <f>IF(O140="zákl. přenesená",K140,0)</f>
        <v>0</v>
      </c>
      <c r="BH140" s="231">
        <f>IF(O140="sníž. přenesená",K140,0)</f>
        <v>0</v>
      </c>
      <c r="BI140" s="231">
        <f>IF(O140="nulová",K140,0)</f>
        <v>0</v>
      </c>
      <c r="BJ140" s="19" t="s">
        <v>84</v>
      </c>
      <c r="BK140" s="231">
        <f>ROUND(P140*H140,2)</f>
        <v>0</v>
      </c>
      <c r="BL140" s="19" t="s">
        <v>580</v>
      </c>
      <c r="BM140" s="230" t="s">
        <v>5225</v>
      </c>
    </row>
    <row r="141" s="2" customFormat="1">
      <c r="A141" s="40"/>
      <c r="B141" s="41"/>
      <c r="C141" s="42"/>
      <c r="D141" s="232" t="s">
        <v>220</v>
      </c>
      <c r="E141" s="42"/>
      <c r="F141" s="233" t="s">
        <v>5224</v>
      </c>
      <c r="G141" s="42"/>
      <c r="H141" s="42"/>
      <c r="I141" s="234"/>
      <c r="J141" s="234"/>
      <c r="K141" s="42"/>
      <c r="L141" s="42"/>
      <c r="M141" s="46"/>
      <c r="N141" s="235"/>
      <c r="O141" s="236"/>
      <c r="P141" s="86"/>
      <c r="Q141" s="86"/>
      <c r="R141" s="86"/>
      <c r="S141" s="86"/>
      <c r="T141" s="86"/>
      <c r="U141" s="86"/>
      <c r="V141" s="86"/>
      <c r="W141" s="86"/>
      <c r="X141" s="87"/>
      <c r="Y141" s="40"/>
      <c r="Z141" s="40"/>
      <c r="AA141" s="40"/>
      <c r="AB141" s="40"/>
      <c r="AC141" s="40"/>
      <c r="AD141" s="40"/>
      <c r="AE141" s="40"/>
      <c r="AT141" s="19" t="s">
        <v>220</v>
      </c>
      <c r="AU141" s="19" t="s">
        <v>229</v>
      </c>
    </row>
    <row r="142" s="2" customFormat="1" ht="16.5" customHeight="1">
      <c r="A142" s="40"/>
      <c r="B142" s="41"/>
      <c r="C142" s="259" t="s">
        <v>8</v>
      </c>
      <c r="D142" s="259" t="s">
        <v>452</v>
      </c>
      <c r="E142" s="260" t="s">
        <v>5226</v>
      </c>
      <c r="F142" s="261" t="s">
        <v>5227</v>
      </c>
      <c r="G142" s="262" t="s">
        <v>629</v>
      </c>
      <c r="H142" s="263">
        <v>60</v>
      </c>
      <c r="I142" s="264"/>
      <c r="J142" s="265"/>
      <c r="K142" s="266">
        <f>ROUND(P142*H142,2)</f>
        <v>0</v>
      </c>
      <c r="L142" s="261" t="s">
        <v>22</v>
      </c>
      <c r="M142" s="267"/>
      <c r="N142" s="268" t="s">
        <v>22</v>
      </c>
      <c r="O142" s="226" t="s">
        <v>46</v>
      </c>
      <c r="P142" s="227">
        <f>I142+J142</f>
        <v>0</v>
      </c>
      <c r="Q142" s="227">
        <f>ROUND(I142*H142,2)</f>
        <v>0</v>
      </c>
      <c r="R142" s="227">
        <f>ROUND(J142*H142,2)</f>
        <v>0</v>
      </c>
      <c r="S142" s="86"/>
      <c r="T142" s="228">
        <f>S142*H142</f>
        <v>0</v>
      </c>
      <c r="U142" s="228">
        <v>0</v>
      </c>
      <c r="V142" s="228">
        <f>U142*H142</f>
        <v>0</v>
      </c>
      <c r="W142" s="228">
        <v>0</v>
      </c>
      <c r="X142" s="229">
        <f>W142*H142</f>
        <v>0</v>
      </c>
      <c r="Y142" s="40"/>
      <c r="Z142" s="40"/>
      <c r="AA142" s="40"/>
      <c r="AB142" s="40"/>
      <c r="AC142" s="40"/>
      <c r="AD142" s="40"/>
      <c r="AE142" s="40"/>
      <c r="AR142" s="230" t="s">
        <v>4110</v>
      </c>
      <c r="AT142" s="230" t="s">
        <v>452</v>
      </c>
      <c r="AU142" s="230" t="s">
        <v>229</v>
      </c>
      <c r="AY142" s="19" t="s">
        <v>211</v>
      </c>
      <c r="BE142" s="231">
        <f>IF(O142="základní",K142,0)</f>
        <v>0</v>
      </c>
      <c r="BF142" s="231">
        <f>IF(O142="snížená",K142,0)</f>
        <v>0</v>
      </c>
      <c r="BG142" s="231">
        <f>IF(O142="zákl. přenesená",K142,0)</f>
        <v>0</v>
      </c>
      <c r="BH142" s="231">
        <f>IF(O142="sníž. přenesená",K142,0)</f>
        <v>0</v>
      </c>
      <c r="BI142" s="231">
        <f>IF(O142="nulová",K142,0)</f>
        <v>0</v>
      </c>
      <c r="BJ142" s="19" t="s">
        <v>84</v>
      </c>
      <c r="BK142" s="231">
        <f>ROUND(P142*H142,2)</f>
        <v>0</v>
      </c>
      <c r="BL142" s="19" t="s">
        <v>580</v>
      </c>
      <c r="BM142" s="230" t="s">
        <v>5228</v>
      </c>
    </row>
    <row r="143" s="2" customFormat="1">
      <c r="A143" s="40"/>
      <c r="B143" s="41"/>
      <c r="C143" s="42"/>
      <c r="D143" s="232" t="s">
        <v>220</v>
      </c>
      <c r="E143" s="42"/>
      <c r="F143" s="233" t="s">
        <v>5227</v>
      </c>
      <c r="G143" s="42"/>
      <c r="H143" s="42"/>
      <c r="I143" s="234"/>
      <c r="J143" s="234"/>
      <c r="K143" s="42"/>
      <c r="L143" s="42"/>
      <c r="M143" s="46"/>
      <c r="N143" s="235"/>
      <c r="O143" s="236"/>
      <c r="P143" s="86"/>
      <c r="Q143" s="86"/>
      <c r="R143" s="86"/>
      <c r="S143" s="86"/>
      <c r="T143" s="86"/>
      <c r="U143" s="86"/>
      <c r="V143" s="86"/>
      <c r="W143" s="86"/>
      <c r="X143" s="87"/>
      <c r="Y143" s="40"/>
      <c r="Z143" s="40"/>
      <c r="AA143" s="40"/>
      <c r="AB143" s="40"/>
      <c r="AC143" s="40"/>
      <c r="AD143" s="40"/>
      <c r="AE143" s="40"/>
      <c r="AT143" s="19" t="s">
        <v>220</v>
      </c>
      <c r="AU143" s="19" t="s">
        <v>229</v>
      </c>
    </row>
    <row r="144" s="2" customFormat="1" ht="16.5" customHeight="1">
      <c r="A144" s="40"/>
      <c r="B144" s="41"/>
      <c r="C144" s="259" t="s">
        <v>337</v>
      </c>
      <c r="D144" s="259" t="s">
        <v>452</v>
      </c>
      <c r="E144" s="260" t="s">
        <v>5229</v>
      </c>
      <c r="F144" s="261" t="s">
        <v>5230</v>
      </c>
      <c r="G144" s="262" t="s">
        <v>629</v>
      </c>
      <c r="H144" s="263">
        <v>8</v>
      </c>
      <c r="I144" s="264"/>
      <c r="J144" s="265"/>
      <c r="K144" s="266">
        <f>ROUND(P144*H144,2)</f>
        <v>0</v>
      </c>
      <c r="L144" s="261" t="s">
        <v>22</v>
      </c>
      <c r="M144" s="267"/>
      <c r="N144" s="268" t="s">
        <v>22</v>
      </c>
      <c r="O144" s="226" t="s">
        <v>46</v>
      </c>
      <c r="P144" s="227">
        <f>I144+J144</f>
        <v>0</v>
      </c>
      <c r="Q144" s="227">
        <f>ROUND(I144*H144,2)</f>
        <v>0</v>
      </c>
      <c r="R144" s="227">
        <f>ROUND(J144*H144,2)</f>
        <v>0</v>
      </c>
      <c r="S144" s="86"/>
      <c r="T144" s="228">
        <f>S144*H144</f>
        <v>0</v>
      </c>
      <c r="U144" s="228">
        <v>0</v>
      </c>
      <c r="V144" s="228">
        <f>U144*H144</f>
        <v>0</v>
      </c>
      <c r="W144" s="228">
        <v>0</v>
      </c>
      <c r="X144" s="229">
        <f>W144*H144</f>
        <v>0</v>
      </c>
      <c r="Y144" s="40"/>
      <c r="Z144" s="40"/>
      <c r="AA144" s="40"/>
      <c r="AB144" s="40"/>
      <c r="AC144" s="40"/>
      <c r="AD144" s="40"/>
      <c r="AE144" s="40"/>
      <c r="AR144" s="230" t="s">
        <v>4110</v>
      </c>
      <c r="AT144" s="230" t="s">
        <v>452</v>
      </c>
      <c r="AU144" s="230" t="s">
        <v>229</v>
      </c>
      <c r="AY144" s="19" t="s">
        <v>211</v>
      </c>
      <c r="BE144" s="231">
        <f>IF(O144="základní",K144,0)</f>
        <v>0</v>
      </c>
      <c r="BF144" s="231">
        <f>IF(O144="snížená",K144,0)</f>
        <v>0</v>
      </c>
      <c r="BG144" s="231">
        <f>IF(O144="zákl. přenesená",K144,0)</f>
        <v>0</v>
      </c>
      <c r="BH144" s="231">
        <f>IF(O144="sníž. přenesená",K144,0)</f>
        <v>0</v>
      </c>
      <c r="BI144" s="231">
        <f>IF(O144="nulová",K144,0)</f>
        <v>0</v>
      </c>
      <c r="BJ144" s="19" t="s">
        <v>84</v>
      </c>
      <c r="BK144" s="231">
        <f>ROUND(P144*H144,2)</f>
        <v>0</v>
      </c>
      <c r="BL144" s="19" t="s">
        <v>580</v>
      </c>
      <c r="BM144" s="230" t="s">
        <v>5231</v>
      </c>
    </row>
    <row r="145" s="2" customFormat="1">
      <c r="A145" s="40"/>
      <c r="B145" s="41"/>
      <c r="C145" s="42"/>
      <c r="D145" s="232" t="s">
        <v>220</v>
      </c>
      <c r="E145" s="42"/>
      <c r="F145" s="233" t="s">
        <v>5230</v>
      </c>
      <c r="G145" s="42"/>
      <c r="H145" s="42"/>
      <c r="I145" s="234"/>
      <c r="J145" s="234"/>
      <c r="K145" s="42"/>
      <c r="L145" s="42"/>
      <c r="M145" s="46"/>
      <c r="N145" s="235"/>
      <c r="O145" s="236"/>
      <c r="P145" s="86"/>
      <c r="Q145" s="86"/>
      <c r="R145" s="86"/>
      <c r="S145" s="86"/>
      <c r="T145" s="86"/>
      <c r="U145" s="86"/>
      <c r="V145" s="86"/>
      <c r="W145" s="86"/>
      <c r="X145" s="87"/>
      <c r="Y145" s="40"/>
      <c r="Z145" s="40"/>
      <c r="AA145" s="40"/>
      <c r="AB145" s="40"/>
      <c r="AC145" s="40"/>
      <c r="AD145" s="40"/>
      <c r="AE145" s="40"/>
      <c r="AT145" s="19" t="s">
        <v>220</v>
      </c>
      <c r="AU145" s="19" t="s">
        <v>229</v>
      </c>
    </row>
    <row r="146" s="2" customFormat="1" ht="16.5" customHeight="1">
      <c r="A146" s="40"/>
      <c r="B146" s="41"/>
      <c r="C146" s="259" t="s">
        <v>342</v>
      </c>
      <c r="D146" s="259" t="s">
        <v>452</v>
      </c>
      <c r="E146" s="260" t="s">
        <v>5232</v>
      </c>
      <c r="F146" s="261" t="s">
        <v>5233</v>
      </c>
      <c r="G146" s="262" t="s">
        <v>629</v>
      </c>
      <c r="H146" s="263">
        <v>6</v>
      </c>
      <c r="I146" s="264"/>
      <c r="J146" s="265"/>
      <c r="K146" s="266">
        <f>ROUND(P146*H146,2)</f>
        <v>0</v>
      </c>
      <c r="L146" s="261" t="s">
        <v>22</v>
      </c>
      <c r="M146" s="267"/>
      <c r="N146" s="268" t="s">
        <v>22</v>
      </c>
      <c r="O146" s="226" t="s">
        <v>46</v>
      </c>
      <c r="P146" s="227">
        <f>I146+J146</f>
        <v>0</v>
      </c>
      <c r="Q146" s="227">
        <f>ROUND(I146*H146,2)</f>
        <v>0</v>
      </c>
      <c r="R146" s="227">
        <f>ROUND(J146*H146,2)</f>
        <v>0</v>
      </c>
      <c r="S146" s="86"/>
      <c r="T146" s="228">
        <f>S146*H146</f>
        <v>0</v>
      </c>
      <c r="U146" s="228">
        <v>0</v>
      </c>
      <c r="V146" s="228">
        <f>U146*H146</f>
        <v>0</v>
      </c>
      <c r="W146" s="228">
        <v>0</v>
      </c>
      <c r="X146" s="229">
        <f>W146*H146</f>
        <v>0</v>
      </c>
      <c r="Y146" s="40"/>
      <c r="Z146" s="40"/>
      <c r="AA146" s="40"/>
      <c r="AB146" s="40"/>
      <c r="AC146" s="40"/>
      <c r="AD146" s="40"/>
      <c r="AE146" s="40"/>
      <c r="AR146" s="230" t="s">
        <v>4110</v>
      </c>
      <c r="AT146" s="230" t="s">
        <v>452</v>
      </c>
      <c r="AU146" s="230" t="s">
        <v>229</v>
      </c>
      <c r="AY146" s="19" t="s">
        <v>211</v>
      </c>
      <c r="BE146" s="231">
        <f>IF(O146="základní",K146,0)</f>
        <v>0</v>
      </c>
      <c r="BF146" s="231">
        <f>IF(O146="snížená",K146,0)</f>
        <v>0</v>
      </c>
      <c r="BG146" s="231">
        <f>IF(O146="zákl. přenesená",K146,0)</f>
        <v>0</v>
      </c>
      <c r="BH146" s="231">
        <f>IF(O146="sníž. přenesená",K146,0)</f>
        <v>0</v>
      </c>
      <c r="BI146" s="231">
        <f>IF(O146="nulová",K146,0)</f>
        <v>0</v>
      </c>
      <c r="BJ146" s="19" t="s">
        <v>84</v>
      </c>
      <c r="BK146" s="231">
        <f>ROUND(P146*H146,2)</f>
        <v>0</v>
      </c>
      <c r="BL146" s="19" t="s">
        <v>580</v>
      </c>
      <c r="BM146" s="230" t="s">
        <v>5234</v>
      </c>
    </row>
    <row r="147" s="2" customFormat="1">
      <c r="A147" s="40"/>
      <c r="B147" s="41"/>
      <c r="C147" s="42"/>
      <c r="D147" s="232" t="s">
        <v>220</v>
      </c>
      <c r="E147" s="42"/>
      <c r="F147" s="233" t="s">
        <v>5233</v>
      </c>
      <c r="G147" s="42"/>
      <c r="H147" s="42"/>
      <c r="I147" s="234"/>
      <c r="J147" s="234"/>
      <c r="K147" s="42"/>
      <c r="L147" s="42"/>
      <c r="M147" s="46"/>
      <c r="N147" s="235"/>
      <c r="O147" s="236"/>
      <c r="P147" s="86"/>
      <c r="Q147" s="86"/>
      <c r="R147" s="86"/>
      <c r="S147" s="86"/>
      <c r="T147" s="86"/>
      <c r="U147" s="86"/>
      <c r="V147" s="86"/>
      <c r="W147" s="86"/>
      <c r="X147" s="87"/>
      <c r="Y147" s="40"/>
      <c r="Z147" s="40"/>
      <c r="AA147" s="40"/>
      <c r="AB147" s="40"/>
      <c r="AC147" s="40"/>
      <c r="AD147" s="40"/>
      <c r="AE147" s="40"/>
      <c r="AT147" s="19" t="s">
        <v>220</v>
      </c>
      <c r="AU147" s="19" t="s">
        <v>229</v>
      </c>
    </row>
    <row r="148" s="12" customFormat="1" ht="20.88" customHeight="1">
      <c r="A148" s="12"/>
      <c r="B148" s="201"/>
      <c r="C148" s="202"/>
      <c r="D148" s="203" t="s">
        <v>76</v>
      </c>
      <c r="E148" s="216" t="s">
        <v>5235</v>
      </c>
      <c r="F148" s="216" t="s">
        <v>5236</v>
      </c>
      <c r="G148" s="202"/>
      <c r="H148" s="202"/>
      <c r="I148" s="205"/>
      <c r="J148" s="205"/>
      <c r="K148" s="217">
        <f>BK148</f>
        <v>0</v>
      </c>
      <c r="L148" s="202"/>
      <c r="M148" s="207"/>
      <c r="N148" s="208"/>
      <c r="O148" s="209"/>
      <c r="P148" s="209"/>
      <c r="Q148" s="210">
        <f>SUM(Q149:Q150)</f>
        <v>0</v>
      </c>
      <c r="R148" s="210">
        <f>SUM(R149:R150)</f>
        <v>0</v>
      </c>
      <c r="S148" s="209"/>
      <c r="T148" s="211">
        <f>SUM(T149:T150)</f>
        <v>0</v>
      </c>
      <c r="U148" s="209"/>
      <c r="V148" s="211">
        <f>SUM(V149:V150)</f>
        <v>0</v>
      </c>
      <c r="W148" s="209"/>
      <c r="X148" s="212">
        <f>SUM(X149:X150)</f>
        <v>0</v>
      </c>
      <c r="Y148" s="12"/>
      <c r="Z148" s="12"/>
      <c r="AA148" s="12"/>
      <c r="AB148" s="12"/>
      <c r="AC148" s="12"/>
      <c r="AD148" s="12"/>
      <c r="AE148" s="12"/>
      <c r="AR148" s="213" t="s">
        <v>229</v>
      </c>
      <c r="AT148" s="214" t="s">
        <v>76</v>
      </c>
      <c r="AU148" s="214" t="s">
        <v>86</v>
      </c>
      <c r="AY148" s="213" t="s">
        <v>211</v>
      </c>
      <c r="BK148" s="215">
        <f>SUM(BK149:BK150)</f>
        <v>0</v>
      </c>
    </row>
    <row r="149" s="2" customFormat="1" ht="21.75" customHeight="1">
      <c r="A149" s="40"/>
      <c r="B149" s="41"/>
      <c r="C149" s="259" t="s">
        <v>349</v>
      </c>
      <c r="D149" s="259" t="s">
        <v>452</v>
      </c>
      <c r="E149" s="260" t="s">
        <v>5237</v>
      </c>
      <c r="F149" s="261" t="s">
        <v>5238</v>
      </c>
      <c r="G149" s="262" t="s">
        <v>688</v>
      </c>
      <c r="H149" s="263">
        <v>1</v>
      </c>
      <c r="I149" s="264"/>
      <c r="J149" s="265"/>
      <c r="K149" s="266">
        <f>ROUND(P149*H149,2)</f>
        <v>0</v>
      </c>
      <c r="L149" s="261" t="s">
        <v>22</v>
      </c>
      <c r="M149" s="267"/>
      <c r="N149" s="268" t="s">
        <v>22</v>
      </c>
      <c r="O149" s="226" t="s">
        <v>46</v>
      </c>
      <c r="P149" s="227">
        <f>I149+J149</f>
        <v>0</v>
      </c>
      <c r="Q149" s="227">
        <f>ROUND(I149*H149,2)</f>
        <v>0</v>
      </c>
      <c r="R149" s="227">
        <f>ROUND(J149*H149,2)</f>
        <v>0</v>
      </c>
      <c r="S149" s="86"/>
      <c r="T149" s="228">
        <f>S149*H149</f>
        <v>0</v>
      </c>
      <c r="U149" s="228">
        <v>0</v>
      </c>
      <c r="V149" s="228">
        <f>U149*H149</f>
        <v>0</v>
      </c>
      <c r="W149" s="228">
        <v>0</v>
      </c>
      <c r="X149" s="229">
        <f>W149*H149</f>
        <v>0</v>
      </c>
      <c r="Y149" s="40"/>
      <c r="Z149" s="40"/>
      <c r="AA149" s="40"/>
      <c r="AB149" s="40"/>
      <c r="AC149" s="40"/>
      <c r="AD149" s="40"/>
      <c r="AE149" s="40"/>
      <c r="AR149" s="230" t="s">
        <v>4110</v>
      </c>
      <c r="AT149" s="230" t="s">
        <v>452</v>
      </c>
      <c r="AU149" s="230" t="s">
        <v>229</v>
      </c>
      <c r="AY149" s="19" t="s">
        <v>211</v>
      </c>
      <c r="BE149" s="231">
        <f>IF(O149="základní",K149,0)</f>
        <v>0</v>
      </c>
      <c r="BF149" s="231">
        <f>IF(O149="snížená",K149,0)</f>
        <v>0</v>
      </c>
      <c r="BG149" s="231">
        <f>IF(O149="zákl. přenesená",K149,0)</f>
        <v>0</v>
      </c>
      <c r="BH149" s="231">
        <f>IF(O149="sníž. přenesená",K149,0)</f>
        <v>0</v>
      </c>
      <c r="BI149" s="231">
        <f>IF(O149="nulová",K149,0)</f>
        <v>0</v>
      </c>
      <c r="BJ149" s="19" t="s">
        <v>84</v>
      </c>
      <c r="BK149" s="231">
        <f>ROUND(P149*H149,2)</f>
        <v>0</v>
      </c>
      <c r="BL149" s="19" t="s">
        <v>580</v>
      </c>
      <c r="BM149" s="230" t="s">
        <v>5239</v>
      </c>
    </row>
    <row r="150" s="2" customFormat="1">
      <c r="A150" s="40"/>
      <c r="B150" s="41"/>
      <c r="C150" s="42"/>
      <c r="D150" s="232" t="s">
        <v>220</v>
      </c>
      <c r="E150" s="42"/>
      <c r="F150" s="233" t="s">
        <v>5238</v>
      </c>
      <c r="G150" s="42"/>
      <c r="H150" s="42"/>
      <c r="I150" s="234"/>
      <c r="J150" s="234"/>
      <c r="K150" s="42"/>
      <c r="L150" s="42"/>
      <c r="M150" s="46"/>
      <c r="N150" s="235"/>
      <c r="O150" s="236"/>
      <c r="P150" s="86"/>
      <c r="Q150" s="86"/>
      <c r="R150" s="86"/>
      <c r="S150" s="86"/>
      <c r="T150" s="86"/>
      <c r="U150" s="86"/>
      <c r="V150" s="86"/>
      <c r="W150" s="86"/>
      <c r="X150" s="87"/>
      <c r="Y150" s="40"/>
      <c r="Z150" s="40"/>
      <c r="AA150" s="40"/>
      <c r="AB150" s="40"/>
      <c r="AC150" s="40"/>
      <c r="AD150" s="40"/>
      <c r="AE150" s="40"/>
      <c r="AT150" s="19" t="s">
        <v>220</v>
      </c>
      <c r="AU150" s="19" t="s">
        <v>229</v>
      </c>
    </row>
    <row r="151" s="12" customFormat="1" ht="20.88" customHeight="1">
      <c r="A151" s="12"/>
      <c r="B151" s="201"/>
      <c r="C151" s="202"/>
      <c r="D151" s="203" t="s">
        <v>76</v>
      </c>
      <c r="E151" s="216" t="s">
        <v>5240</v>
      </c>
      <c r="F151" s="216" t="s">
        <v>5241</v>
      </c>
      <c r="G151" s="202"/>
      <c r="H151" s="202"/>
      <c r="I151" s="205"/>
      <c r="J151" s="205"/>
      <c r="K151" s="217">
        <f>BK151</f>
        <v>0</v>
      </c>
      <c r="L151" s="202"/>
      <c r="M151" s="207"/>
      <c r="N151" s="208"/>
      <c r="O151" s="209"/>
      <c r="P151" s="209"/>
      <c r="Q151" s="210">
        <f>SUM(Q152:Q155)</f>
        <v>0</v>
      </c>
      <c r="R151" s="210">
        <f>SUM(R152:R155)</f>
        <v>0</v>
      </c>
      <c r="S151" s="209"/>
      <c r="T151" s="211">
        <f>SUM(T152:T155)</f>
        <v>0</v>
      </c>
      <c r="U151" s="209"/>
      <c r="V151" s="211">
        <f>SUM(V152:V155)</f>
        <v>0</v>
      </c>
      <c r="W151" s="209"/>
      <c r="X151" s="212">
        <f>SUM(X152:X155)</f>
        <v>0</v>
      </c>
      <c r="Y151" s="12"/>
      <c r="Z151" s="12"/>
      <c r="AA151" s="12"/>
      <c r="AB151" s="12"/>
      <c r="AC151" s="12"/>
      <c r="AD151" s="12"/>
      <c r="AE151" s="12"/>
      <c r="AR151" s="213" t="s">
        <v>229</v>
      </c>
      <c r="AT151" s="214" t="s">
        <v>76</v>
      </c>
      <c r="AU151" s="214" t="s">
        <v>86</v>
      </c>
      <c r="AY151" s="213" t="s">
        <v>211</v>
      </c>
      <c r="BK151" s="215">
        <f>SUM(BK152:BK155)</f>
        <v>0</v>
      </c>
    </row>
    <row r="152" s="2" customFormat="1" ht="16.5" customHeight="1">
      <c r="A152" s="40"/>
      <c r="B152" s="41"/>
      <c r="C152" s="259" t="s">
        <v>356</v>
      </c>
      <c r="D152" s="259" t="s">
        <v>452</v>
      </c>
      <c r="E152" s="260" t="s">
        <v>5242</v>
      </c>
      <c r="F152" s="261" t="s">
        <v>5243</v>
      </c>
      <c r="G152" s="262" t="s">
        <v>629</v>
      </c>
      <c r="H152" s="263">
        <v>16</v>
      </c>
      <c r="I152" s="264"/>
      <c r="J152" s="265"/>
      <c r="K152" s="266">
        <f>ROUND(P152*H152,2)</f>
        <v>0</v>
      </c>
      <c r="L152" s="261" t="s">
        <v>22</v>
      </c>
      <c r="M152" s="267"/>
      <c r="N152" s="268" t="s">
        <v>22</v>
      </c>
      <c r="O152" s="226" t="s">
        <v>46</v>
      </c>
      <c r="P152" s="227">
        <f>I152+J152</f>
        <v>0</v>
      </c>
      <c r="Q152" s="227">
        <f>ROUND(I152*H152,2)</f>
        <v>0</v>
      </c>
      <c r="R152" s="227">
        <f>ROUND(J152*H152,2)</f>
        <v>0</v>
      </c>
      <c r="S152" s="86"/>
      <c r="T152" s="228">
        <f>S152*H152</f>
        <v>0</v>
      </c>
      <c r="U152" s="228">
        <v>0</v>
      </c>
      <c r="V152" s="228">
        <f>U152*H152</f>
        <v>0</v>
      </c>
      <c r="W152" s="228">
        <v>0</v>
      </c>
      <c r="X152" s="229">
        <f>W152*H152</f>
        <v>0</v>
      </c>
      <c r="Y152" s="40"/>
      <c r="Z152" s="40"/>
      <c r="AA152" s="40"/>
      <c r="AB152" s="40"/>
      <c r="AC152" s="40"/>
      <c r="AD152" s="40"/>
      <c r="AE152" s="40"/>
      <c r="AR152" s="230" t="s">
        <v>4110</v>
      </c>
      <c r="AT152" s="230" t="s">
        <v>452</v>
      </c>
      <c r="AU152" s="230" t="s">
        <v>229</v>
      </c>
      <c r="AY152" s="19" t="s">
        <v>211</v>
      </c>
      <c r="BE152" s="231">
        <f>IF(O152="základní",K152,0)</f>
        <v>0</v>
      </c>
      <c r="BF152" s="231">
        <f>IF(O152="snížená",K152,0)</f>
        <v>0</v>
      </c>
      <c r="BG152" s="231">
        <f>IF(O152="zákl. přenesená",K152,0)</f>
        <v>0</v>
      </c>
      <c r="BH152" s="231">
        <f>IF(O152="sníž. přenesená",K152,0)</f>
        <v>0</v>
      </c>
      <c r="BI152" s="231">
        <f>IF(O152="nulová",K152,0)</f>
        <v>0</v>
      </c>
      <c r="BJ152" s="19" t="s">
        <v>84</v>
      </c>
      <c r="BK152" s="231">
        <f>ROUND(P152*H152,2)</f>
        <v>0</v>
      </c>
      <c r="BL152" s="19" t="s">
        <v>580</v>
      </c>
      <c r="BM152" s="230" t="s">
        <v>5244</v>
      </c>
    </row>
    <row r="153" s="2" customFormat="1">
      <c r="A153" s="40"/>
      <c r="B153" s="41"/>
      <c r="C153" s="42"/>
      <c r="D153" s="232" t="s">
        <v>220</v>
      </c>
      <c r="E153" s="42"/>
      <c r="F153" s="233" t="s">
        <v>5243</v>
      </c>
      <c r="G153" s="42"/>
      <c r="H153" s="42"/>
      <c r="I153" s="234"/>
      <c r="J153" s="234"/>
      <c r="K153" s="42"/>
      <c r="L153" s="42"/>
      <c r="M153" s="46"/>
      <c r="N153" s="235"/>
      <c r="O153" s="236"/>
      <c r="P153" s="86"/>
      <c r="Q153" s="86"/>
      <c r="R153" s="86"/>
      <c r="S153" s="86"/>
      <c r="T153" s="86"/>
      <c r="U153" s="86"/>
      <c r="V153" s="86"/>
      <c r="W153" s="86"/>
      <c r="X153" s="87"/>
      <c r="Y153" s="40"/>
      <c r="Z153" s="40"/>
      <c r="AA153" s="40"/>
      <c r="AB153" s="40"/>
      <c r="AC153" s="40"/>
      <c r="AD153" s="40"/>
      <c r="AE153" s="40"/>
      <c r="AT153" s="19" t="s">
        <v>220</v>
      </c>
      <c r="AU153" s="19" t="s">
        <v>229</v>
      </c>
    </row>
    <row r="154" s="2" customFormat="1" ht="16.5" customHeight="1">
      <c r="A154" s="40"/>
      <c r="B154" s="41"/>
      <c r="C154" s="259" t="s">
        <v>362</v>
      </c>
      <c r="D154" s="259" t="s">
        <v>452</v>
      </c>
      <c r="E154" s="260" t="s">
        <v>5245</v>
      </c>
      <c r="F154" s="261" t="s">
        <v>5246</v>
      </c>
      <c r="G154" s="262" t="s">
        <v>629</v>
      </c>
      <c r="H154" s="263">
        <v>8</v>
      </c>
      <c r="I154" s="264"/>
      <c r="J154" s="265"/>
      <c r="K154" s="266">
        <f>ROUND(P154*H154,2)</f>
        <v>0</v>
      </c>
      <c r="L154" s="261" t="s">
        <v>22</v>
      </c>
      <c r="M154" s="267"/>
      <c r="N154" s="268" t="s">
        <v>22</v>
      </c>
      <c r="O154" s="226" t="s">
        <v>46</v>
      </c>
      <c r="P154" s="227">
        <f>I154+J154</f>
        <v>0</v>
      </c>
      <c r="Q154" s="227">
        <f>ROUND(I154*H154,2)</f>
        <v>0</v>
      </c>
      <c r="R154" s="227">
        <f>ROUND(J154*H154,2)</f>
        <v>0</v>
      </c>
      <c r="S154" s="86"/>
      <c r="T154" s="228">
        <f>S154*H154</f>
        <v>0</v>
      </c>
      <c r="U154" s="228">
        <v>0</v>
      </c>
      <c r="V154" s="228">
        <f>U154*H154</f>
        <v>0</v>
      </c>
      <c r="W154" s="228">
        <v>0</v>
      </c>
      <c r="X154" s="229">
        <f>W154*H154</f>
        <v>0</v>
      </c>
      <c r="Y154" s="40"/>
      <c r="Z154" s="40"/>
      <c r="AA154" s="40"/>
      <c r="AB154" s="40"/>
      <c r="AC154" s="40"/>
      <c r="AD154" s="40"/>
      <c r="AE154" s="40"/>
      <c r="AR154" s="230" t="s">
        <v>4110</v>
      </c>
      <c r="AT154" s="230" t="s">
        <v>452</v>
      </c>
      <c r="AU154" s="230" t="s">
        <v>229</v>
      </c>
      <c r="AY154" s="19" t="s">
        <v>211</v>
      </c>
      <c r="BE154" s="231">
        <f>IF(O154="základní",K154,0)</f>
        <v>0</v>
      </c>
      <c r="BF154" s="231">
        <f>IF(O154="snížená",K154,0)</f>
        <v>0</v>
      </c>
      <c r="BG154" s="231">
        <f>IF(O154="zákl. přenesená",K154,0)</f>
        <v>0</v>
      </c>
      <c r="BH154" s="231">
        <f>IF(O154="sníž. přenesená",K154,0)</f>
        <v>0</v>
      </c>
      <c r="BI154" s="231">
        <f>IF(O154="nulová",K154,0)</f>
        <v>0</v>
      </c>
      <c r="BJ154" s="19" t="s">
        <v>84</v>
      </c>
      <c r="BK154" s="231">
        <f>ROUND(P154*H154,2)</f>
        <v>0</v>
      </c>
      <c r="BL154" s="19" t="s">
        <v>580</v>
      </c>
      <c r="BM154" s="230" t="s">
        <v>5247</v>
      </c>
    </row>
    <row r="155" s="2" customFormat="1">
      <c r="A155" s="40"/>
      <c r="B155" s="41"/>
      <c r="C155" s="42"/>
      <c r="D155" s="232" t="s">
        <v>220</v>
      </c>
      <c r="E155" s="42"/>
      <c r="F155" s="233" t="s">
        <v>5246</v>
      </c>
      <c r="G155" s="42"/>
      <c r="H155" s="42"/>
      <c r="I155" s="234"/>
      <c r="J155" s="234"/>
      <c r="K155" s="42"/>
      <c r="L155" s="42"/>
      <c r="M155" s="46"/>
      <c r="N155" s="283"/>
      <c r="O155" s="284"/>
      <c r="P155" s="285"/>
      <c r="Q155" s="285"/>
      <c r="R155" s="285"/>
      <c r="S155" s="285"/>
      <c r="T155" s="285"/>
      <c r="U155" s="285"/>
      <c r="V155" s="285"/>
      <c r="W155" s="285"/>
      <c r="X155" s="286"/>
      <c r="Y155" s="40"/>
      <c r="Z155" s="40"/>
      <c r="AA155" s="40"/>
      <c r="AB155" s="40"/>
      <c r="AC155" s="40"/>
      <c r="AD155" s="40"/>
      <c r="AE155" s="40"/>
      <c r="AT155" s="19" t="s">
        <v>220</v>
      </c>
      <c r="AU155" s="19" t="s">
        <v>229</v>
      </c>
    </row>
    <row r="156" s="2" customFormat="1" ht="6.96" customHeight="1">
      <c r="A156" s="40"/>
      <c r="B156" s="61"/>
      <c r="C156" s="62"/>
      <c r="D156" s="62"/>
      <c r="E156" s="62"/>
      <c r="F156" s="62"/>
      <c r="G156" s="62"/>
      <c r="H156" s="62"/>
      <c r="I156" s="62"/>
      <c r="J156" s="62"/>
      <c r="K156" s="62"/>
      <c r="L156" s="62"/>
      <c r="M156" s="46"/>
      <c r="N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HY92MgZbrp3oSy7ncpkOaNnpQdrXEOfPR9jhS1strC64kcaTqlb+OTDuy10ubg41J3uycVC0hx2Vsr0JtLWyLA==" hashValue="CgbOyMblln20ZerSQmYSACnh50wZ8HZfcx4E2vDtncVFQL1u/1OTeYS7ozWTiTE//tVDyoVjRWNjo58d6saQRg==" algorithmName="SHA-512" password="CC35"/>
  <autoFilter ref="C94:L155"/>
  <mergeCells count="12">
    <mergeCell ref="E7:H7"/>
    <mergeCell ref="E9:H9"/>
    <mergeCell ref="E11:H11"/>
    <mergeCell ref="E20:H20"/>
    <mergeCell ref="E29:H29"/>
    <mergeCell ref="E52:H52"/>
    <mergeCell ref="E54:H54"/>
    <mergeCell ref="E56:H56"/>
    <mergeCell ref="E83:H83"/>
    <mergeCell ref="E85:H85"/>
    <mergeCell ref="E87:H87"/>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9" t="s">
        <v>162</v>
      </c>
    </row>
    <row r="3" s="1" customFormat="1" ht="6.96" customHeight="1">
      <c r="B3" s="142"/>
      <c r="C3" s="143"/>
      <c r="D3" s="143"/>
      <c r="E3" s="143"/>
      <c r="F3" s="143"/>
      <c r="G3" s="143"/>
      <c r="H3" s="143"/>
      <c r="I3" s="143"/>
      <c r="J3" s="143"/>
      <c r="K3" s="143"/>
      <c r="L3" s="143"/>
      <c r="M3" s="22"/>
      <c r="AT3" s="19" t="s">
        <v>86</v>
      </c>
    </row>
    <row r="4" s="1" customFormat="1" ht="24.96" customHeight="1">
      <c r="B4" s="22"/>
      <c r="D4" s="144" t="s">
        <v>163</v>
      </c>
      <c r="M4" s="22"/>
      <c r="N4" s="145" t="s">
        <v>11</v>
      </c>
      <c r="AT4" s="19" t="s">
        <v>4</v>
      </c>
    </row>
    <row r="5" s="1" customFormat="1" ht="6.96" customHeight="1">
      <c r="B5" s="22"/>
      <c r="M5" s="22"/>
    </row>
    <row r="6" s="1" customFormat="1" ht="12" customHeight="1">
      <c r="B6" s="22"/>
      <c r="D6" s="146" t="s">
        <v>17</v>
      </c>
      <c r="M6" s="22"/>
    </row>
    <row r="7" s="1" customFormat="1" ht="16.5" customHeight="1">
      <c r="B7" s="22"/>
      <c r="E7" s="147" t="str">
        <f>'Rekapitulace stavby'!K6</f>
        <v>Stavební úpravy pro bezbariérovost objektu ZŠ Liberec, U školy, Liberec</v>
      </c>
      <c r="F7" s="146"/>
      <c r="G7" s="146"/>
      <c r="H7" s="146"/>
      <c r="M7" s="22"/>
    </row>
    <row r="8" s="2" customFormat="1" ht="12" customHeight="1">
      <c r="A8" s="40"/>
      <c r="B8" s="46"/>
      <c r="C8" s="40"/>
      <c r="D8" s="146" t="s">
        <v>164</v>
      </c>
      <c r="E8" s="40"/>
      <c r="F8" s="40"/>
      <c r="G8" s="40"/>
      <c r="H8" s="40"/>
      <c r="I8" s="40"/>
      <c r="J8" s="40"/>
      <c r="K8" s="40"/>
      <c r="L8" s="40"/>
      <c r="M8" s="148"/>
      <c r="S8" s="40"/>
      <c r="T8" s="40"/>
      <c r="U8" s="40"/>
      <c r="V8" s="40"/>
      <c r="W8" s="40"/>
      <c r="X8" s="40"/>
      <c r="Y8" s="40"/>
      <c r="Z8" s="40"/>
      <c r="AA8" s="40"/>
      <c r="AB8" s="40"/>
      <c r="AC8" s="40"/>
      <c r="AD8" s="40"/>
      <c r="AE8" s="40"/>
    </row>
    <row r="9" s="2" customFormat="1" ht="16.5" customHeight="1">
      <c r="A9" s="40"/>
      <c r="B9" s="46"/>
      <c r="C9" s="40"/>
      <c r="D9" s="40"/>
      <c r="E9" s="149" t="s">
        <v>5248</v>
      </c>
      <c r="F9" s="40"/>
      <c r="G9" s="40"/>
      <c r="H9" s="40"/>
      <c r="I9" s="40"/>
      <c r="J9" s="40"/>
      <c r="K9" s="40"/>
      <c r="L9" s="40"/>
      <c r="M9" s="148"/>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40"/>
      <c r="M10" s="148"/>
      <c r="S10" s="40"/>
      <c r="T10" s="40"/>
      <c r="U10" s="40"/>
      <c r="V10" s="40"/>
      <c r="W10" s="40"/>
      <c r="X10" s="40"/>
      <c r="Y10" s="40"/>
      <c r="Z10" s="40"/>
      <c r="AA10" s="40"/>
      <c r="AB10" s="40"/>
      <c r="AC10" s="40"/>
      <c r="AD10" s="40"/>
      <c r="AE10" s="40"/>
    </row>
    <row r="11" s="2" customFormat="1" ht="12" customHeight="1">
      <c r="A11" s="40"/>
      <c r="B11" s="46"/>
      <c r="C11" s="40"/>
      <c r="D11" s="146" t="s">
        <v>19</v>
      </c>
      <c r="E11" s="40"/>
      <c r="F11" s="137" t="s">
        <v>20</v>
      </c>
      <c r="G11" s="40"/>
      <c r="H11" s="40"/>
      <c r="I11" s="146" t="s">
        <v>21</v>
      </c>
      <c r="J11" s="137" t="s">
        <v>22</v>
      </c>
      <c r="K11" s="40"/>
      <c r="L11" s="40"/>
      <c r="M11" s="148"/>
      <c r="S11" s="40"/>
      <c r="T11" s="40"/>
      <c r="U11" s="40"/>
      <c r="V11" s="40"/>
      <c r="W11" s="40"/>
      <c r="X11" s="40"/>
      <c r="Y11" s="40"/>
      <c r="Z11" s="40"/>
      <c r="AA11" s="40"/>
      <c r="AB11" s="40"/>
      <c r="AC11" s="40"/>
      <c r="AD11" s="40"/>
      <c r="AE11" s="40"/>
    </row>
    <row r="12" s="2" customFormat="1" ht="12" customHeight="1">
      <c r="A12" s="40"/>
      <c r="B12" s="46"/>
      <c r="C12" s="40"/>
      <c r="D12" s="146" t="s">
        <v>23</v>
      </c>
      <c r="E12" s="40"/>
      <c r="F12" s="137" t="s">
        <v>24</v>
      </c>
      <c r="G12" s="40"/>
      <c r="H12" s="40"/>
      <c r="I12" s="146" t="s">
        <v>25</v>
      </c>
      <c r="J12" s="150" t="str">
        <f>'Rekapitulace stavby'!AN8</f>
        <v>11.2.2022</v>
      </c>
      <c r="K12" s="40"/>
      <c r="L12" s="40"/>
      <c r="M12" s="148"/>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40"/>
      <c r="M13" s="148"/>
      <c r="S13" s="40"/>
      <c r="T13" s="40"/>
      <c r="U13" s="40"/>
      <c r="V13" s="40"/>
      <c r="W13" s="40"/>
      <c r="X13" s="40"/>
      <c r="Y13" s="40"/>
      <c r="Z13" s="40"/>
      <c r="AA13" s="40"/>
      <c r="AB13" s="40"/>
      <c r="AC13" s="40"/>
      <c r="AD13" s="40"/>
      <c r="AE13" s="40"/>
    </row>
    <row r="14" s="2" customFormat="1" ht="12" customHeight="1">
      <c r="A14" s="40"/>
      <c r="B14" s="46"/>
      <c r="C14" s="40"/>
      <c r="D14" s="146" t="s">
        <v>27</v>
      </c>
      <c r="E14" s="40"/>
      <c r="F14" s="40"/>
      <c r="G14" s="40"/>
      <c r="H14" s="40"/>
      <c r="I14" s="146" t="s">
        <v>28</v>
      </c>
      <c r="J14" s="137" t="s">
        <v>22</v>
      </c>
      <c r="K14" s="40"/>
      <c r="L14" s="40"/>
      <c r="M14" s="148"/>
      <c r="S14" s="40"/>
      <c r="T14" s="40"/>
      <c r="U14" s="40"/>
      <c r="V14" s="40"/>
      <c r="W14" s="40"/>
      <c r="X14" s="40"/>
      <c r="Y14" s="40"/>
      <c r="Z14" s="40"/>
      <c r="AA14" s="40"/>
      <c r="AB14" s="40"/>
      <c r="AC14" s="40"/>
      <c r="AD14" s="40"/>
      <c r="AE14" s="40"/>
    </row>
    <row r="15" s="2" customFormat="1" ht="18" customHeight="1">
      <c r="A15" s="40"/>
      <c r="B15" s="46"/>
      <c r="C15" s="40"/>
      <c r="D15" s="40"/>
      <c r="E15" s="137" t="s">
        <v>30</v>
      </c>
      <c r="F15" s="40"/>
      <c r="G15" s="40"/>
      <c r="H15" s="40"/>
      <c r="I15" s="146" t="s">
        <v>31</v>
      </c>
      <c r="J15" s="137" t="s">
        <v>22</v>
      </c>
      <c r="K15" s="40"/>
      <c r="L15" s="40"/>
      <c r="M15" s="148"/>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40"/>
      <c r="M16" s="148"/>
      <c r="S16" s="40"/>
      <c r="T16" s="40"/>
      <c r="U16" s="40"/>
      <c r="V16" s="40"/>
      <c r="W16" s="40"/>
      <c r="X16" s="40"/>
      <c r="Y16" s="40"/>
      <c r="Z16" s="40"/>
      <c r="AA16" s="40"/>
      <c r="AB16" s="40"/>
      <c r="AC16" s="40"/>
      <c r="AD16" s="40"/>
      <c r="AE16" s="40"/>
    </row>
    <row r="17" s="2" customFormat="1" ht="12" customHeight="1">
      <c r="A17" s="40"/>
      <c r="B17" s="46"/>
      <c r="C17" s="40"/>
      <c r="D17" s="146" t="s">
        <v>32</v>
      </c>
      <c r="E17" s="40"/>
      <c r="F17" s="40"/>
      <c r="G17" s="40"/>
      <c r="H17" s="40"/>
      <c r="I17" s="146" t="s">
        <v>28</v>
      </c>
      <c r="J17" s="35" t="str">
        <f>'Rekapitulace stavby'!AN13</f>
        <v>Vyplň údaj</v>
      </c>
      <c r="K17" s="40"/>
      <c r="L17" s="40"/>
      <c r="M17" s="148"/>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7"/>
      <c r="G18" s="137"/>
      <c r="H18" s="137"/>
      <c r="I18" s="146" t="s">
        <v>31</v>
      </c>
      <c r="J18" s="35" t="str">
        <f>'Rekapitulace stavby'!AN14</f>
        <v>Vyplň údaj</v>
      </c>
      <c r="K18" s="40"/>
      <c r="L18" s="40"/>
      <c r="M18" s="148"/>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40"/>
      <c r="M19" s="148"/>
      <c r="S19" s="40"/>
      <c r="T19" s="40"/>
      <c r="U19" s="40"/>
      <c r="V19" s="40"/>
      <c r="W19" s="40"/>
      <c r="X19" s="40"/>
      <c r="Y19" s="40"/>
      <c r="Z19" s="40"/>
      <c r="AA19" s="40"/>
      <c r="AB19" s="40"/>
      <c r="AC19" s="40"/>
      <c r="AD19" s="40"/>
      <c r="AE19" s="40"/>
    </row>
    <row r="20" s="2" customFormat="1" ht="12" customHeight="1">
      <c r="A20" s="40"/>
      <c r="B20" s="46"/>
      <c r="C20" s="40"/>
      <c r="D20" s="146" t="s">
        <v>34</v>
      </c>
      <c r="E20" s="40"/>
      <c r="F20" s="40"/>
      <c r="G20" s="40"/>
      <c r="H20" s="40"/>
      <c r="I20" s="146" t="s">
        <v>28</v>
      </c>
      <c r="J20" s="137" t="s">
        <v>35</v>
      </c>
      <c r="K20" s="40"/>
      <c r="L20" s="40"/>
      <c r="M20" s="148"/>
      <c r="S20" s="40"/>
      <c r="T20" s="40"/>
      <c r="U20" s="40"/>
      <c r="V20" s="40"/>
      <c r="W20" s="40"/>
      <c r="X20" s="40"/>
      <c r="Y20" s="40"/>
      <c r="Z20" s="40"/>
      <c r="AA20" s="40"/>
      <c r="AB20" s="40"/>
      <c r="AC20" s="40"/>
      <c r="AD20" s="40"/>
      <c r="AE20" s="40"/>
    </row>
    <row r="21" s="2" customFormat="1" ht="18" customHeight="1">
      <c r="A21" s="40"/>
      <c r="B21" s="46"/>
      <c r="C21" s="40"/>
      <c r="D21" s="40"/>
      <c r="E21" s="137" t="s">
        <v>36</v>
      </c>
      <c r="F21" s="40"/>
      <c r="G21" s="40"/>
      <c r="H21" s="40"/>
      <c r="I21" s="146" t="s">
        <v>31</v>
      </c>
      <c r="J21" s="137" t="s">
        <v>22</v>
      </c>
      <c r="K21" s="40"/>
      <c r="L21" s="40"/>
      <c r="M21" s="148"/>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40"/>
      <c r="M22" s="148"/>
      <c r="S22" s="40"/>
      <c r="T22" s="40"/>
      <c r="U22" s="40"/>
      <c r="V22" s="40"/>
      <c r="W22" s="40"/>
      <c r="X22" s="40"/>
      <c r="Y22" s="40"/>
      <c r="Z22" s="40"/>
      <c r="AA22" s="40"/>
      <c r="AB22" s="40"/>
      <c r="AC22" s="40"/>
      <c r="AD22" s="40"/>
      <c r="AE22" s="40"/>
    </row>
    <row r="23" s="2" customFormat="1" ht="12" customHeight="1">
      <c r="A23" s="40"/>
      <c r="B23" s="46"/>
      <c r="C23" s="40"/>
      <c r="D23" s="146" t="s">
        <v>37</v>
      </c>
      <c r="E23" s="40"/>
      <c r="F23" s="40"/>
      <c r="G23" s="40"/>
      <c r="H23" s="40"/>
      <c r="I23" s="146" t="s">
        <v>28</v>
      </c>
      <c r="J23" s="137" t="s">
        <v>22</v>
      </c>
      <c r="K23" s="40"/>
      <c r="L23" s="40"/>
      <c r="M23" s="148"/>
      <c r="S23" s="40"/>
      <c r="T23" s="40"/>
      <c r="U23" s="40"/>
      <c r="V23" s="40"/>
      <c r="W23" s="40"/>
      <c r="X23" s="40"/>
      <c r="Y23" s="40"/>
      <c r="Z23" s="40"/>
      <c r="AA23" s="40"/>
      <c r="AB23" s="40"/>
      <c r="AC23" s="40"/>
      <c r="AD23" s="40"/>
      <c r="AE23" s="40"/>
    </row>
    <row r="24" s="2" customFormat="1" ht="18" customHeight="1">
      <c r="A24" s="40"/>
      <c r="B24" s="46"/>
      <c r="C24" s="40"/>
      <c r="D24" s="40"/>
      <c r="E24" s="137" t="s">
        <v>38</v>
      </c>
      <c r="F24" s="40"/>
      <c r="G24" s="40"/>
      <c r="H24" s="40"/>
      <c r="I24" s="146" t="s">
        <v>31</v>
      </c>
      <c r="J24" s="137" t="s">
        <v>22</v>
      </c>
      <c r="K24" s="40"/>
      <c r="L24" s="40"/>
      <c r="M24" s="148"/>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40"/>
      <c r="M25" s="148"/>
      <c r="S25" s="40"/>
      <c r="T25" s="40"/>
      <c r="U25" s="40"/>
      <c r="V25" s="40"/>
      <c r="W25" s="40"/>
      <c r="X25" s="40"/>
      <c r="Y25" s="40"/>
      <c r="Z25" s="40"/>
      <c r="AA25" s="40"/>
      <c r="AB25" s="40"/>
      <c r="AC25" s="40"/>
      <c r="AD25" s="40"/>
      <c r="AE25" s="40"/>
    </row>
    <row r="26" s="2" customFormat="1" ht="12" customHeight="1">
      <c r="A26" s="40"/>
      <c r="B26" s="46"/>
      <c r="C26" s="40"/>
      <c r="D26" s="146" t="s">
        <v>39</v>
      </c>
      <c r="E26" s="40"/>
      <c r="F26" s="40"/>
      <c r="G26" s="40"/>
      <c r="H26" s="40"/>
      <c r="I26" s="40"/>
      <c r="J26" s="40"/>
      <c r="K26" s="40"/>
      <c r="L26" s="40"/>
      <c r="M26" s="148"/>
      <c r="S26" s="40"/>
      <c r="T26" s="40"/>
      <c r="U26" s="40"/>
      <c r="V26" s="40"/>
      <c r="W26" s="40"/>
      <c r="X26" s="40"/>
      <c r="Y26" s="40"/>
      <c r="Z26" s="40"/>
      <c r="AA26" s="40"/>
      <c r="AB26" s="40"/>
      <c r="AC26" s="40"/>
      <c r="AD26" s="40"/>
      <c r="AE26" s="40"/>
    </row>
    <row r="27" s="8" customFormat="1" ht="47.25" customHeight="1">
      <c r="A27" s="151"/>
      <c r="B27" s="152"/>
      <c r="C27" s="151"/>
      <c r="D27" s="151"/>
      <c r="E27" s="153" t="s">
        <v>168</v>
      </c>
      <c r="F27" s="153"/>
      <c r="G27" s="153"/>
      <c r="H27" s="153"/>
      <c r="I27" s="151"/>
      <c r="J27" s="151"/>
      <c r="K27" s="151"/>
      <c r="L27" s="151"/>
      <c r="M27" s="154"/>
      <c r="S27" s="151"/>
      <c r="T27" s="151"/>
      <c r="U27" s="151"/>
      <c r="V27" s="151"/>
      <c r="W27" s="151"/>
      <c r="X27" s="151"/>
      <c r="Y27" s="151"/>
      <c r="Z27" s="151"/>
      <c r="AA27" s="151"/>
      <c r="AB27" s="151"/>
      <c r="AC27" s="151"/>
      <c r="AD27" s="151"/>
      <c r="AE27" s="151"/>
    </row>
    <row r="28" s="2" customFormat="1" ht="6.96" customHeight="1">
      <c r="A28" s="40"/>
      <c r="B28" s="46"/>
      <c r="C28" s="40"/>
      <c r="D28" s="40"/>
      <c r="E28" s="40"/>
      <c r="F28" s="40"/>
      <c r="G28" s="40"/>
      <c r="H28" s="40"/>
      <c r="I28" s="40"/>
      <c r="J28" s="40"/>
      <c r="K28" s="40"/>
      <c r="L28" s="40"/>
      <c r="M28" s="148"/>
      <c r="S28" s="40"/>
      <c r="T28" s="40"/>
      <c r="U28" s="40"/>
      <c r="V28" s="40"/>
      <c r="W28" s="40"/>
      <c r="X28" s="40"/>
      <c r="Y28" s="40"/>
      <c r="Z28" s="40"/>
      <c r="AA28" s="40"/>
      <c r="AB28" s="40"/>
      <c r="AC28" s="40"/>
      <c r="AD28" s="40"/>
      <c r="AE28" s="40"/>
    </row>
    <row r="29" s="2" customFormat="1" ht="6.96" customHeight="1">
      <c r="A29" s="40"/>
      <c r="B29" s="46"/>
      <c r="C29" s="40"/>
      <c r="D29" s="155"/>
      <c r="E29" s="155"/>
      <c r="F29" s="155"/>
      <c r="G29" s="155"/>
      <c r="H29" s="155"/>
      <c r="I29" s="155"/>
      <c r="J29" s="155"/>
      <c r="K29" s="155"/>
      <c r="L29" s="155"/>
      <c r="M29" s="148"/>
      <c r="S29" s="40"/>
      <c r="T29" s="40"/>
      <c r="U29" s="40"/>
      <c r="V29" s="40"/>
      <c r="W29" s="40"/>
      <c r="X29" s="40"/>
      <c r="Y29" s="40"/>
      <c r="Z29" s="40"/>
      <c r="AA29" s="40"/>
      <c r="AB29" s="40"/>
      <c r="AC29" s="40"/>
      <c r="AD29" s="40"/>
      <c r="AE29" s="40"/>
    </row>
    <row r="30" s="2" customFormat="1">
      <c r="A30" s="40"/>
      <c r="B30" s="46"/>
      <c r="C30" s="40"/>
      <c r="D30" s="40"/>
      <c r="E30" s="146" t="s">
        <v>169</v>
      </c>
      <c r="F30" s="40"/>
      <c r="G30" s="40"/>
      <c r="H30" s="40"/>
      <c r="I30" s="40"/>
      <c r="J30" s="40"/>
      <c r="K30" s="156">
        <f>I61</f>
        <v>0</v>
      </c>
      <c r="L30" s="40"/>
      <c r="M30" s="148"/>
      <c r="S30" s="40"/>
      <c r="T30" s="40"/>
      <c r="U30" s="40"/>
      <c r="V30" s="40"/>
      <c r="W30" s="40"/>
      <c r="X30" s="40"/>
      <c r="Y30" s="40"/>
      <c r="Z30" s="40"/>
      <c r="AA30" s="40"/>
      <c r="AB30" s="40"/>
      <c r="AC30" s="40"/>
      <c r="AD30" s="40"/>
      <c r="AE30" s="40"/>
    </row>
    <row r="31" s="2" customFormat="1">
      <c r="A31" s="40"/>
      <c r="B31" s="46"/>
      <c r="C31" s="40"/>
      <c r="D31" s="40"/>
      <c r="E31" s="146" t="s">
        <v>170</v>
      </c>
      <c r="F31" s="40"/>
      <c r="G31" s="40"/>
      <c r="H31" s="40"/>
      <c r="I31" s="40"/>
      <c r="J31" s="40"/>
      <c r="K31" s="156">
        <f>J61</f>
        <v>0</v>
      </c>
      <c r="L31" s="40"/>
      <c r="M31" s="148"/>
      <c r="S31" s="40"/>
      <c r="T31" s="40"/>
      <c r="U31" s="40"/>
      <c r="V31" s="40"/>
      <c r="W31" s="40"/>
      <c r="X31" s="40"/>
      <c r="Y31" s="40"/>
      <c r="Z31" s="40"/>
      <c r="AA31" s="40"/>
      <c r="AB31" s="40"/>
      <c r="AC31" s="40"/>
      <c r="AD31" s="40"/>
      <c r="AE31" s="40"/>
    </row>
    <row r="32" s="2" customFormat="1" ht="25.44" customHeight="1">
      <c r="A32" s="40"/>
      <c r="B32" s="46"/>
      <c r="C32" s="40"/>
      <c r="D32" s="157" t="s">
        <v>41</v>
      </c>
      <c r="E32" s="40"/>
      <c r="F32" s="40"/>
      <c r="G32" s="40"/>
      <c r="H32" s="40"/>
      <c r="I32" s="40"/>
      <c r="J32" s="40"/>
      <c r="K32" s="158">
        <f>ROUND(K85, 2)</f>
        <v>0</v>
      </c>
      <c r="L32" s="40"/>
      <c r="M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55"/>
      <c r="M33" s="148"/>
      <c r="S33" s="40"/>
      <c r="T33" s="40"/>
      <c r="U33" s="40"/>
      <c r="V33" s="40"/>
      <c r="W33" s="40"/>
      <c r="X33" s="40"/>
      <c r="Y33" s="40"/>
      <c r="Z33" s="40"/>
      <c r="AA33" s="40"/>
      <c r="AB33" s="40"/>
      <c r="AC33" s="40"/>
      <c r="AD33" s="40"/>
      <c r="AE33" s="40"/>
    </row>
    <row r="34" s="2" customFormat="1" ht="14.4" customHeight="1">
      <c r="A34" s="40"/>
      <c r="B34" s="46"/>
      <c r="C34" s="40"/>
      <c r="D34" s="40"/>
      <c r="E34" s="40"/>
      <c r="F34" s="159" t="s">
        <v>43</v>
      </c>
      <c r="G34" s="40"/>
      <c r="H34" s="40"/>
      <c r="I34" s="159" t="s">
        <v>42</v>
      </c>
      <c r="J34" s="40"/>
      <c r="K34" s="159" t="s">
        <v>44</v>
      </c>
      <c r="L34" s="40"/>
      <c r="M34" s="148"/>
      <c r="S34" s="40"/>
      <c r="T34" s="40"/>
      <c r="U34" s="40"/>
      <c r="V34" s="40"/>
      <c r="W34" s="40"/>
      <c r="X34" s="40"/>
      <c r="Y34" s="40"/>
      <c r="Z34" s="40"/>
      <c r="AA34" s="40"/>
      <c r="AB34" s="40"/>
      <c r="AC34" s="40"/>
      <c r="AD34" s="40"/>
      <c r="AE34" s="40"/>
    </row>
    <row r="35" s="2" customFormat="1" ht="14.4" customHeight="1">
      <c r="A35" s="40"/>
      <c r="B35" s="46"/>
      <c r="C35" s="40"/>
      <c r="D35" s="160" t="s">
        <v>45</v>
      </c>
      <c r="E35" s="146" t="s">
        <v>46</v>
      </c>
      <c r="F35" s="156">
        <f>ROUND((SUM(BE85:BE95)),  2)</f>
        <v>0</v>
      </c>
      <c r="G35" s="40"/>
      <c r="H35" s="40"/>
      <c r="I35" s="161">
        <v>0.20999999999999999</v>
      </c>
      <c r="J35" s="40"/>
      <c r="K35" s="156">
        <f>ROUND(((SUM(BE85:BE95))*I35),  2)</f>
        <v>0</v>
      </c>
      <c r="L35" s="40"/>
      <c r="M35" s="148"/>
      <c r="S35" s="40"/>
      <c r="T35" s="40"/>
      <c r="U35" s="40"/>
      <c r="V35" s="40"/>
      <c r="W35" s="40"/>
      <c r="X35" s="40"/>
      <c r="Y35" s="40"/>
      <c r="Z35" s="40"/>
      <c r="AA35" s="40"/>
      <c r="AB35" s="40"/>
      <c r="AC35" s="40"/>
      <c r="AD35" s="40"/>
      <c r="AE35" s="40"/>
    </row>
    <row r="36" s="2" customFormat="1" ht="14.4" customHeight="1">
      <c r="A36" s="40"/>
      <c r="B36" s="46"/>
      <c r="C36" s="40"/>
      <c r="D36" s="40"/>
      <c r="E36" s="146" t="s">
        <v>47</v>
      </c>
      <c r="F36" s="156">
        <f>ROUND((SUM(BF85:BF95)),  2)</f>
        <v>0</v>
      </c>
      <c r="G36" s="40"/>
      <c r="H36" s="40"/>
      <c r="I36" s="161">
        <v>0.14999999999999999</v>
      </c>
      <c r="J36" s="40"/>
      <c r="K36" s="156">
        <f>ROUND(((SUM(BF85:BF95))*I36),  2)</f>
        <v>0</v>
      </c>
      <c r="L36" s="40"/>
      <c r="M36" s="148"/>
      <c r="S36" s="40"/>
      <c r="T36" s="40"/>
      <c r="U36" s="40"/>
      <c r="V36" s="40"/>
      <c r="W36" s="40"/>
      <c r="X36" s="40"/>
      <c r="Y36" s="40"/>
      <c r="Z36" s="40"/>
      <c r="AA36" s="40"/>
      <c r="AB36" s="40"/>
      <c r="AC36" s="40"/>
      <c r="AD36" s="40"/>
      <c r="AE36" s="40"/>
    </row>
    <row r="37" hidden="1" s="2" customFormat="1" ht="14.4" customHeight="1">
      <c r="A37" s="40"/>
      <c r="B37" s="46"/>
      <c r="C37" s="40"/>
      <c r="D37" s="40"/>
      <c r="E37" s="146" t="s">
        <v>48</v>
      </c>
      <c r="F37" s="156">
        <f>ROUND((SUM(BG85:BG95)),  2)</f>
        <v>0</v>
      </c>
      <c r="G37" s="40"/>
      <c r="H37" s="40"/>
      <c r="I37" s="161">
        <v>0.20999999999999999</v>
      </c>
      <c r="J37" s="40"/>
      <c r="K37" s="156">
        <f>0</f>
        <v>0</v>
      </c>
      <c r="L37" s="40"/>
      <c r="M37" s="148"/>
      <c r="S37" s="40"/>
      <c r="T37" s="40"/>
      <c r="U37" s="40"/>
      <c r="V37" s="40"/>
      <c r="W37" s="40"/>
      <c r="X37" s="40"/>
      <c r="Y37" s="40"/>
      <c r="Z37" s="40"/>
      <c r="AA37" s="40"/>
      <c r="AB37" s="40"/>
      <c r="AC37" s="40"/>
      <c r="AD37" s="40"/>
      <c r="AE37" s="40"/>
    </row>
    <row r="38" hidden="1" s="2" customFormat="1" ht="14.4" customHeight="1">
      <c r="A38" s="40"/>
      <c r="B38" s="46"/>
      <c r="C38" s="40"/>
      <c r="D38" s="40"/>
      <c r="E38" s="146" t="s">
        <v>49</v>
      </c>
      <c r="F38" s="156">
        <f>ROUND((SUM(BH85:BH95)),  2)</f>
        <v>0</v>
      </c>
      <c r="G38" s="40"/>
      <c r="H38" s="40"/>
      <c r="I38" s="161">
        <v>0.14999999999999999</v>
      </c>
      <c r="J38" s="40"/>
      <c r="K38" s="156">
        <f>0</f>
        <v>0</v>
      </c>
      <c r="L38" s="40"/>
      <c r="M38" s="148"/>
      <c r="S38" s="40"/>
      <c r="T38" s="40"/>
      <c r="U38" s="40"/>
      <c r="V38" s="40"/>
      <c r="W38" s="40"/>
      <c r="X38" s="40"/>
      <c r="Y38" s="40"/>
      <c r="Z38" s="40"/>
      <c r="AA38" s="40"/>
      <c r="AB38" s="40"/>
      <c r="AC38" s="40"/>
      <c r="AD38" s="40"/>
      <c r="AE38" s="40"/>
    </row>
    <row r="39" hidden="1" s="2" customFormat="1" ht="14.4" customHeight="1">
      <c r="A39" s="40"/>
      <c r="B39" s="46"/>
      <c r="C39" s="40"/>
      <c r="D39" s="40"/>
      <c r="E39" s="146" t="s">
        <v>50</v>
      </c>
      <c r="F39" s="156">
        <f>ROUND((SUM(BI85:BI95)),  2)</f>
        <v>0</v>
      </c>
      <c r="G39" s="40"/>
      <c r="H39" s="40"/>
      <c r="I39" s="161">
        <v>0</v>
      </c>
      <c r="J39" s="40"/>
      <c r="K39" s="156">
        <f>0</f>
        <v>0</v>
      </c>
      <c r="L39" s="40"/>
      <c r="M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40"/>
      <c r="M40" s="148"/>
      <c r="S40" s="40"/>
      <c r="T40" s="40"/>
      <c r="U40" s="40"/>
      <c r="V40" s="40"/>
      <c r="W40" s="40"/>
      <c r="X40" s="40"/>
      <c r="Y40" s="40"/>
      <c r="Z40" s="40"/>
      <c r="AA40" s="40"/>
      <c r="AB40" s="40"/>
      <c r="AC40" s="40"/>
      <c r="AD40" s="40"/>
      <c r="AE40" s="40"/>
    </row>
    <row r="41" s="2" customFormat="1" ht="25.44" customHeight="1">
      <c r="A41" s="40"/>
      <c r="B41" s="46"/>
      <c r="C41" s="162"/>
      <c r="D41" s="163" t="s">
        <v>51</v>
      </c>
      <c r="E41" s="164"/>
      <c r="F41" s="164"/>
      <c r="G41" s="165" t="s">
        <v>52</v>
      </c>
      <c r="H41" s="166" t="s">
        <v>53</v>
      </c>
      <c r="I41" s="164"/>
      <c r="J41" s="164"/>
      <c r="K41" s="167">
        <f>SUM(K32:K39)</f>
        <v>0</v>
      </c>
      <c r="L41" s="168"/>
      <c r="M41" s="148"/>
      <c r="S41" s="40"/>
      <c r="T41" s="40"/>
      <c r="U41" s="40"/>
      <c r="V41" s="40"/>
      <c r="W41" s="40"/>
      <c r="X41" s="40"/>
      <c r="Y41" s="40"/>
      <c r="Z41" s="40"/>
      <c r="AA41" s="40"/>
      <c r="AB41" s="40"/>
      <c r="AC41" s="40"/>
      <c r="AD41" s="40"/>
      <c r="AE41" s="40"/>
    </row>
    <row r="42" s="2" customFormat="1" ht="14.4" customHeight="1">
      <c r="A42" s="40"/>
      <c r="B42" s="169"/>
      <c r="C42" s="170"/>
      <c r="D42" s="170"/>
      <c r="E42" s="170"/>
      <c r="F42" s="170"/>
      <c r="G42" s="170"/>
      <c r="H42" s="170"/>
      <c r="I42" s="170"/>
      <c r="J42" s="170"/>
      <c r="K42" s="170"/>
      <c r="L42" s="170"/>
      <c r="M42" s="148"/>
      <c r="S42" s="40"/>
      <c r="T42" s="40"/>
      <c r="U42" s="40"/>
      <c r="V42" s="40"/>
      <c r="W42" s="40"/>
      <c r="X42" s="40"/>
      <c r="Y42" s="40"/>
      <c r="Z42" s="40"/>
      <c r="AA42" s="40"/>
      <c r="AB42" s="40"/>
      <c r="AC42" s="40"/>
      <c r="AD42" s="40"/>
      <c r="AE42" s="40"/>
    </row>
    <row r="46" s="2" customFormat="1" ht="6.96" customHeight="1">
      <c r="A46" s="40"/>
      <c r="B46" s="171"/>
      <c r="C46" s="172"/>
      <c r="D46" s="172"/>
      <c r="E46" s="172"/>
      <c r="F46" s="172"/>
      <c r="G46" s="172"/>
      <c r="H46" s="172"/>
      <c r="I46" s="172"/>
      <c r="J46" s="172"/>
      <c r="K46" s="172"/>
      <c r="L46" s="172"/>
      <c r="M46" s="148"/>
      <c r="S46" s="40"/>
      <c r="T46" s="40"/>
      <c r="U46" s="40"/>
      <c r="V46" s="40"/>
      <c r="W46" s="40"/>
      <c r="X46" s="40"/>
      <c r="Y46" s="40"/>
      <c r="Z46" s="40"/>
      <c r="AA46" s="40"/>
      <c r="AB46" s="40"/>
      <c r="AC46" s="40"/>
      <c r="AD46" s="40"/>
      <c r="AE46" s="40"/>
    </row>
    <row r="47" s="2" customFormat="1" ht="24.96" customHeight="1">
      <c r="A47" s="40"/>
      <c r="B47" s="41"/>
      <c r="C47" s="25" t="s">
        <v>171</v>
      </c>
      <c r="D47" s="42"/>
      <c r="E47" s="42"/>
      <c r="F47" s="42"/>
      <c r="G47" s="42"/>
      <c r="H47" s="42"/>
      <c r="I47" s="42"/>
      <c r="J47" s="42"/>
      <c r="K47" s="42"/>
      <c r="L47" s="42"/>
      <c r="M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42"/>
      <c r="M48" s="148"/>
      <c r="S48" s="40"/>
      <c r="T48" s="40"/>
      <c r="U48" s="40"/>
      <c r="V48" s="40"/>
      <c r="W48" s="40"/>
      <c r="X48" s="40"/>
      <c r="Y48" s="40"/>
      <c r="Z48" s="40"/>
      <c r="AA48" s="40"/>
      <c r="AB48" s="40"/>
      <c r="AC48" s="40"/>
      <c r="AD48" s="40"/>
      <c r="AE48" s="40"/>
    </row>
    <row r="49" s="2" customFormat="1" ht="12" customHeight="1">
      <c r="A49" s="40"/>
      <c r="B49" s="41"/>
      <c r="C49" s="34" t="s">
        <v>17</v>
      </c>
      <c r="D49" s="42"/>
      <c r="E49" s="42"/>
      <c r="F49" s="42"/>
      <c r="G49" s="42"/>
      <c r="H49" s="42"/>
      <c r="I49" s="42"/>
      <c r="J49" s="42"/>
      <c r="K49" s="42"/>
      <c r="L49" s="42"/>
      <c r="M49" s="148"/>
      <c r="S49" s="40"/>
      <c r="T49" s="40"/>
      <c r="U49" s="40"/>
      <c r="V49" s="40"/>
      <c r="W49" s="40"/>
      <c r="X49" s="40"/>
      <c r="Y49" s="40"/>
      <c r="Z49" s="40"/>
      <c r="AA49" s="40"/>
      <c r="AB49" s="40"/>
      <c r="AC49" s="40"/>
      <c r="AD49" s="40"/>
      <c r="AE49" s="40"/>
    </row>
    <row r="50" s="2" customFormat="1" ht="16.5" customHeight="1">
      <c r="A50" s="40"/>
      <c r="B50" s="41"/>
      <c r="C50" s="42"/>
      <c r="D50" s="42"/>
      <c r="E50" s="173" t="str">
        <f>E7</f>
        <v>Stavební úpravy pro bezbariérovost objektu ZŠ Liberec, U školy, Liberec</v>
      </c>
      <c r="F50" s="34"/>
      <c r="G50" s="34"/>
      <c r="H50" s="34"/>
      <c r="I50" s="42"/>
      <c r="J50" s="42"/>
      <c r="K50" s="42"/>
      <c r="L50" s="42"/>
      <c r="M50" s="148"/>
      <c r="S50" s="40"/>
      <c r="T50" s="40"/>
      <c r="U50" s="40"/>
      <c r="V50" s="40"/>
      <c r="W50" s="40"/>
      <c r="X50" s="40"/>
      <c r="Y50" s="40"/>
      <c r="Z50" s="40"/>
      <c r="AA50" s="40"/>
      <c r="AB50" s="40"/>
      <c r="AC50" s="40"/>
      <c r="AD50" s="40"/>
      <c r="AE50" s="40"/>
    </row>
    <row r="51" s="2" customFormat="1" ht="12" customHeight="1">
      <c r="A51" s="40"/>
      <c r="B51" s="41"/>
      <c r="C51" s="34" t="s">
        <v>164</v>
      </c>
      <c r="D51" s="42"/>
      <c r="E51" s="42"/>
      <c r="F51" s="42"/>
      <c r="G51" s="42"/>
      <c r="H51" s="42"/>
      <c r="I51" s="42"/>
      <c r="J51" s="42"/>
      <c r="K51" s="42"/>
      <c r="L51" s="42"/>
      <c r="M51" s="148"/>
      <c r="S51" s="40"/>
      <c r="T51" s="40"/>
      <c r="U51" s="40"/>
      <c r="V51" s="40"/>
      <c r="W51" s="40"/>
      <c r="X51" s="40"/>
      <c r="Y51" s="40"/>
      <c r="Z51" s="40"/>
      <c r="AA51" s="40"/>
      <c r="AB51" s="40"/>
      <c r="AC51" s="40"/>
      <c r="AD51" s="40"/>
      <c r="AE51" s="40"/>
    </row>
    <row r="52" s="2" customFormat="1" ht="16.5" customHeight="1">
      <c r="A52" s="40"/>
      <c r="B52" s="41"/>
      <c r="C52" s="42"/>
      <c r="D52" s="42"/>
      <c r="E52" s="71" t="str">
        <f>E9</f>
        <v>VON - Vedlejší a ostatní náklady</v>
      </c>
      <c r="F52" s="42"/>
      <c r="G52" s="42"/>
      <c r="H52" s="42"/>
      <c r="I52" s="42"/>
      <c r="J52" s="42"/>
      <c r="K52" s="42"/>
      <c r="L52" s="42"/>
      <c r="M52" s="148"/>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42"/>
      <c r="M53" s="148"/>
      <c r="S53" s="40"/>
      <c r="T53" s="40"/>
      <c r="U53" s="40"/>
      <c r="V53" s="40"/>
      <c r="W53" s="40"/>
      <c r="X53" s="40"/>
      <c r="Y53" s="40"/>
      <c r="Z53" s="40"/>
      <c r="AA53" s="40"/>
      <c r="AB53" s="40"/>
      <c r="AC53" s="40"/>
      <c r="AD53" s="40"/>
      <c r="AE53" s="40"/>
    </row>
    <row r="54" s="2" customFormat="1" ht="12" customHeight="1">
      <c r="A54" s="40"/>
      <c r="B54" s="41"/>
      <c r="C54" s="34" t="s">
        <v>23</v>
      </c>
      <c r="D54" s="42"/>
      <c r="E54" s="42"/>
      <c r="F54" s="29" t="str">
        <f>F12</f>
        <v>Liberec</v>
      </c>
      <c r="G54" s="42"/>
      <c r="H54" s="42"/>
      <c r="I54" s="34" t="s">
        <v>25</v>
      </c>
      <c r="J54" s="74" t="str">
        <f>IF(J12="","",J12)</f>
        <v>11.2.2022</v>
      </c>
      <c r="K54" s="42"/>
      <c r="L54" s="42"/>
      <c r="M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42"/>
      <c r="M55" s="148"/>
      <c r="S55" s="40"/>
      <c r="T55" s="40"/>
      <c r="U55" s="40"/>
      <c r="V55" s="40"/>
      <c r="W55" s="40"/>
      <c r="X55" s="40"/>
      <c r="Y55" s="40"/>
      <c r="Z55" s="40"/>
      <c r="AA55" s="40"/>
      <c r="AB55" s="40"/>
      <c r="AC55" s="40"/>
      <c r="AD55" s="40"/>
      <c r="AE55" s="40"/>
    </row>
    <row r="56" s="2" customFormat="1" ht="40.05" customHeight="1">
      <c r="A56" s="40"/>
      <c r="B56" s="41"/>
      <c r="C56" s="34" t="s">
        <v>27</v>
      </c>
      <c r="D56" s="42"/>
      <c r="E56" s="42"/>
      <c r="F56" s="29" t="str">
        <f>E15</f>
        <v>Statutární město Liberec</v>
      </c>
      <c r="G56" s="42"/>
      <c r="H56" s="42"/>
      <c r="I56" s="34" t="s">
        <v>34</v>
      </c>
      <c r="J56" s="38" t="str">
        <f>E21</f>
        <v>TRIGLYPH architektonická kancelář s.r.o.</v>
      </c>
      <c r="K56" s="42"/>
      <c r="L56" s="42"/>
      <c r="M56" s="148"/>
      <c r="S56" s="40"/>
      <c r="T56" s="40"/>
      <c r="U56" s="40"/>
      <c r="V56" s="40"/>
      <c r="W56" s="40"/>
      <c r="X56" s="40"/>
      <c r="Y56" s="40"/>
      <c r="Z56" s="40"/>
      <c r="AA56" s="40"/>
      <c r="AB56" s="40"/>
      <c r="AC56" s="40"/>
      <c r="AD56" s="40"/>
      <c r="AE56" s="40"/>
    </row>
    <row r="57" s="2" customFormat="1" ht="15.15" customHeight="1">
      <c r="A57" s="40"/>
      <c r="B57" s="41"/>
      <c r="C57" s="34" t="s">
        <v>32</v>
      </c>
      <c r="D57" s="42"/>
      <c r="E57" s="42"/>
      <c r="F57" s="29" t="str">
        <f>IF(E18="","",E18)</f>
        <v>Vyplň údaj</v>
      </c>
      <c r="G57" s="42"/>
      <c r="H57" s="42"/>
      <c r="I57" s="34" t="s">
        <v>37</v>
      </c>
      <c r="J57" s="38" t="str">
        <f>E24</f>
        <v xml:space="preserve"> </v>
      </c>
      <c r="K57" s="42"/>
      <c r="L57" s="42"/>
      <c r="M57" s="148"/>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42"/>
      <c r="M58" s="148"/>
      <c r="S58" s="40"/>
      <c r="T58" s="40"/>
      <c r="U58" s="40"/>
      <c r="V58" s="40"/>
      <c r="W58" s="40"/>
      <c r="X58" s="40"/>
      <c r="Y58" s="40"/>
      <c r="Z58" s="40"/>
      <c r="AA58" s="40"/>
      <c r="AB58" s="40"/>
      <c r="AC58" s="40"/>
      <c r="AD58" s="40"/>
      <c r="AE58" s="40"/>
    </row>
    <row r="59" s="2" customFormat="1" ht="29.28" customHeight="1">
      <c r="A59" s="40"/>
      <c r="B59" s="41"/>
      <c r="C59" s="174" t="s">
        <v>172</v>
      </c>
      <c r="D59" s="175"/>
      <c r="E59" s="175"/>
      <c r="F59" s="175"/>
      <c r="G59" s="175"/>
      <c r="H59" s="175"/>
      <c r="I59" s="176" t="s">
        <v>173</v>
      </c>
      <c r="J59" s="176" t="s">
        <v>174</v>
      </c>
      <c r="K59" s="176" t="s">
        <v>175</v>
      </c>
      <c r="L59" s="175"/>
      <c r="M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42"/>
      <c r="M60" s="148"/>
      <c r="S60" s="40"/>
      <c r="T60" s="40"/>
      <c r="U60" s="40"/>
      <c r="V60" s="40"/>
      <c r="W60" s="40"/>
      <c r="X60" s="40"/>
      <c r="Y60" s="40"/>
      <c r="Z60" s="40"/>
      <c r="AA60" s="40"/>
      <c r="AB60" s="40"/>
      <c r="AC60" s="40"/>
      <c r="AD60" s="40"/>
      <c r="AE60" s="40"/>
    </row>
    <row r="61" s="2" customFormat="1" ht="22.8" customHeight="1">
      <c r="A61" s="40"/>
      <c r="B61" s="41"/>
      <c r="C61" s="177" t="s">
        <v>75</v>
      </c>
      <c r="D61" s="42"/>
      <c r="E61" s="42"/>
      <c r="F61" s="42"/>
      <c r="G61" s="42"/>
      <c r="H61" s="42"/>
      <c r="I61" s="104">
        <f>Q85</f>
        <v>0</v>
      </c>
      <c r="J61" s="104">
        <f>R85</f>
        <v>0</v>
      </c>
      <c r="K61" s="104">
        <f>K85</f>
        <v>0</v>
      </c>
      <c r="L61" s="42"/>
      <c r="M61" s="148"/>
      <c r="S61" s="40"/>
      <c r="T61" s="40"/>
      <c r="U61" s="40"/>
      <c r="V61" s="40"/>
      <c r="W61" s="40"/>
      <c r="X61" s="40"/>
      <c r="Y61" s="40"/>
      <c r="Z61" s="40"/>
      <c r="AA61" s="40"/>
      <c r="AB61" s="40"/>
      <c r="AC61" s="40"/>
      <c r="AD61" s="40"/>
      <c r="AE61" s="40"/>
      <c r="AU61" s="19" t="s">
        <v>176</v>
      </c>
    </row>
    <row r="62" s="9" customFormat="1" ht="24.96" customHeight="1">
      <c r="A62" s="9"/>
      <c r="B62" s="178"/>
      <c r="C62" s="179"/>
      <c r="D62" s="180" t="s">
        <v>5249</v>
      </c>
      <c r="E62" s="181"/>
      <c r="F62" s="181"/>
      <c r="G62" s="181"/>
      <c r="H62" s="181"/>
      <c r="I62" s="182">
        <f>Q86</f>
        <v>0</v>
      </c>
      <c r="J62" s="182">
        <f>R86</f>
        <v>0</v>
      </c>
      <c r="K62" s="182">
        <f>K86</f>
        <v>0</v>
      </c>
      <c r="L62" s="179"/>
      <c r="M62" s="183"/>
      <c r="S62" s="9"/>
      <c r="T62" s="9"/>
      <c r="U62" s="9"/>
      <c r="V62" s="9"/>
      <c r="W62" s="9"/>
      <c r="X62" s="9"/>
      <c r="Y62" s="9"/>
      <c r="Z62" s="9"/>
      <c r="AA62" s="9"/>
      <c r="AB62" s="9"/>
      <c r="AC62" s="9"/>
      <c r="AD62" s="9"/>
      <c r="AE62" s="9"/>
    </row>
    <row r="63" s="10" customFormat="1" ht="19.92" customHeight="1">
      <c r="A63" s="10"/>
      <c r="B63" s="184"/>
      <c r="C63" s="129"/>
      <c r="D63" s="185" t="s">
        <v>5250</v>
      </c>
      <c r="E63" s="186"/>
      <c r="F63" s="186"/>
      <c r="G63" s="186"/>
      <c r="H63" s="186"/>
      <c r="I63" s="187">
        <f>Q87</f>
        <v>0</v>
      </c>
      <c r="J63" s="187">
        <f>R87</f>
        <v>0</v>
      </c>
      <c r="K63" s="187">
        <f>K87</f>
        <v>0</v>
      </c>
      <c r="L63" s="129"/>
      <c r="M63" s="188"/>
      <c r="S63" s="10"/>
      <c r="T63" s="10"/>
      <c r="U63" s="10"/>
      <c r="V63" s="10"/>
      <c r="W63" s="10"/>
      <c r="X63" s="10"/>
      <c r="Y63" s="10"/>
      <c r="Z63" s="10"/>
      <c r="AA63" s="10"/>
      <c r="AB63" s="10"/>
      <c r="AC63" s="10"/>
      <c r="AD63" s="10"/>
      <c r="AE63" s="10"/>
    </row>
    <row r="64" s="10" customFormat="1" ht="19.92" customHeight="1">
      <c r="A64" s="10"/>
      <c r="B64" s="184"/>
      <c r="C64" s="129"/>
      <c r="D64" s="185" t="s">
        <v>5251</v>
      </c>
      <c r="E64" s="186"/>
      <c r="F64" s="186"/>
      <c r="G64" s="186"/>
      <c r="H64" s="186"/>
      <c r="I64" s="187">
        <f>Q90</f>
        <v>0</v>
      </c>
      <c r="J64" s="187">
        <f>R90</f>
        <v>0</v>
      </c>
      <c r="K64" s="187">
        <f>K90</f>
        <v>0</v>
      </c>
      <c r="L64" s="129"/>
      <c r="M64" s="188"/>
      <c r="S64" s="10"/>
      <c r="T64" s="10"/>
      <c r="U64" s="10"/>
      <c r="V64" s="10"/>
      <c r="W64" s="10"/>
      <c r="X64" s="10"/>
      <c r="Y64" s="10"/>
      <c r="Z64" s="10"/>
      <c r="AA64" s="10"/>
      <c r="AB64" s="10"/>
      <c r="AC64" s="10"/>
      <c r="AD64" s="10"/>
      <c r="AE64" s="10"/>
    </row>
    <row r="65" s="10" customFormat="1" ht="19.92" customHeight="1">
      <c r="A65" s="10"/>
      <c r="B65" s="184"/>
      <c r="C65" s="129"/>
      <c r="D65" s="185" t="s">
        <v>5252</v>
      </c>
      <c r="E65" s="186"/>
      <c r="F65" s="186"/>
      <c r="G65" s="186"/>
      <c r="H65" s="186"/>
      <c r="I65" s="187">
        <f>Q93</f>
        <v>0</v>
      </c>
      <c r="J65" s="187">
        <f>R93</f>
        <v>0</v>
      </c>
      <c r="K65" s="187">
        <f>K93</f>
        <v>0</v>
      </c>
      <c r="L65" s="129"/>
      <c r="M65" s="188"/>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42"/>
      <c r="M66" s="148"/>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62"/>
      <c r="M67" s="148"/>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64"/>
      <c r="M71" s="148"/>
      <c r="S71" s="40"/>
      <c r="T71" s="40"/>
      <c r="U71" s="40"/>
      <c r="V71" s="40"/>
      <c r="W71" s="40"/>
      <c r="X71" s="40"/>
      <c r="Y71" s="40"/>
      <c r="Z71" s="40"/>
      <c r="AA71" s="40"/>
      <c r="AB71" s="40"/>
      <c r="AC71" s="40"/>
      <c r="AD71" s="40"/>
      <c r="AE71" s="40"/>
    </row>
    <row r="72" s="2" customFormat="1" ht="24.96" customHeight="1">
      <c r="A72" s="40"/>
      <c r="B72" s="41"/>
      <c r="C72" s="25" t="s">
        <v>192</v>
      </c>
      <c r="D72" s="42"/>
      <c r="E72" s="42"/>
      <c r="F72" s="42"/>
      <c r="G72" s="42"/>
      <c r="H72" s="42"/>
      <c r="I72" s="42"/>
      <c r="J72" s="42"/>
      <c r="K72" s="42"/>
      <c r="L72" s="42"/>
      <c r="M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42"/>
      <c r="M73" s="148"/>
      <c r="S73" s="40"/>
      <c r="T73" s="40"/>
      <c r="U73" s="40"/>
      <c r="V73" s="40"/>
      <c r="W73" s="40"/>
      <c r="X73" s="40"/>
      <c r="Y73" s="40"/>
      <c r="Z73" s="40"/>
      <c r="AA73" s="40"/>
      <c r="AB73" s="40"/>
      <c r="AC73" s="40"/>
      <c r="AD73" s="40"/>
      <c r="AE73" s="40"/>
    </row>
    <row r="74" s="2" customFormat="1" ht="12" customHeight="1">
      <c r="A74" s="40"/>
      <c r="B74" s="41"/>
      <c r="C74" s="34" t="s">
        <v>17</v>
      </c>
      <c r="D74" s="42"/>
      <c r="E74" s="42"/>
      <c r="F74" s="42"/>
      <c r="G74" s="42"/>
      <c r="H74" s="42"/>
      <c r="I74" s="42"/>
      <c r="J74" s="42"/>
      <c r="K74" s="42"/>
      <c r="L74" s="42"/>
      <c r="M74" s="148"/>
      <c r="S74" s="40"/>
      <c r="T74" s="40"/>
      <c r="U74" s="40"/>
      <c r="V74" s="40"/>
      <c r="W74" s="40"/>
      <c r="X74" s="40"/>
      <c r="Y74" s="40"/>
      <c r="Z74" s="40"/>
      <c r="AA74" s="40"/>
      <c r="AB74" s="40"/>
      <c r="AC74" s="40"/>
      <c r="AD74" s="40"/>
      <c r="AE74" s="40"/>
    </row>
    <row r="75" s="2" customFormat="1" ht="16.5" customHeight="1">
      <c r="A75" s="40"/>
      <c r="B75" s="41"/>
      <c r="C75" s="42"/>
      <c r="D75" s="42"/>
      <c r="E75" s="173" t="str">
        <f>E7</f>
        <v>Stavební úpravy pro bezbariérovost objektu ZŠ Liberec, U školy, Liberec</v>
      </c>
      <c r="F75" s="34"/>
      <c r="G75" s="34"/>
      <c r="H75" s="34"/>
      <c r="I75" s="42"/>
      <c r="J75" s="42"/>
      <c r="K75" s="42"/>
      <c r="L75" s="42"/>
      <c r="M75" s="148"/>
      <c r="S75" s="40"/>
      <c r="T75" s="40"/>
      <c r="U75" s="40"/>
      <c r="V75" s="40"/>
      <c r="W75" s="40"/>
      <c r="X75" s="40"/>
      <c r="Y75" s="40"/>
      <c r="Z75" s="40"/>
      <c r="AA75" s="40"/>
      <c r="AB75" s="40"/>
      <c r="AC75" s="40"/>
      <c r="AD75" s="40"/>
      <c r="AE75" s="40"/>
    </row>
    <row r="76" s="2" customFormat="1" ht="12" customHeight="1">
      <c r="A76" s="40"/>
      <c r="B76" s="41"/>
      <c r="C76" s="34" t="s">
        <v>164</v>
      </c>
      <c r="D76" s="42"/>
      <c r="E76" s="42"/>
      <c r="F76" s="42"/>
      <c r="G76" s="42"/>
      <c r="H76" s="42"/>
      <c r="I76" s="42"/>
      <c r="J76" s="42"/>
      <c r="K76" s="42"/>
      <c r="L76" s="42"/>
      <c r="M76" s="148"/>
      <c r="S76" s="40"/>
      <c r="T76" s="40"/>
      <c r="U76" s="40"/>
      <c r="V76" s="40"/>
      <c r="W76" s="40"/>
      <c r="X76" s="40"/>
      <c r="Y76" s="40"/>
      <c r="Z76" s="40"/>
      <c r="AA76" s="40"/>
      <c r="AB76" s="40"/>
      <c r="AC76" s="40"/>
      <c r="AD76" s="40"/>
      <c r="AE76" s="40"/>
    </row>
    <row r="77" s="2" customFormat="1" ht="16.5" customHeight="1">
      <c r="A77" s="40"/>
      <c r="B77" s="41"/>
      <c r="C77" s="42"/>
      <c r="D77" s="42"/>
      <c r="E77" s="71" t="str">
        <f>E9</f>
        <v>VON - Vedlejší a ostatní náklady</v>
      </c>
      <c r="F77" s="42"/>
      <c r="G77" s="42"/>
      <c r="H77" s="42"/>
      <c r="I77" s="42"/>
      <c r="J77" s="42"/>
      <c r="K77" s="42"/>
      <c r="L77" s="42"/>
      <c r="M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42"/>
      <c r="M78" s="148"/>
      <c r="S78" s="40"/>
      <c r="T78" s="40"/>
      <c r="U78" s="40"/>
      <c r="V78" s="40"/>
      <c r="W78" s="40"/>
      <c r="X78" s="40"/>
      <c r="Y78" s="40"/>
      <c r="Z78" s="40"/>
      <c r="AA78" s="40"/>
      <c r="AB78" s="40"/>
      <c r="AC78" s="40"/>
      <c r="AD78" s="40"/>
      <c r="AE78" s="40"/>
    </row>
    <row r="79" s="2" customFormat="1" ht="12" customHeight="1">
      <c r="A79" s="40"/>
      <c r="B79" s="41"/>
      <c r="C79" s="34" t="s">
        <v>23</v>
      </c>
      <c r="D79" s="42"/>
      <c r="E79" s="42"/>
      <c r="F79" s="29" t="str">
        <f>F12</f>
        <v>Liberec</v>
      </c>
      <c r="G79" s="42"/>
      <c r="H79" s="42"/>
      <c r="I79" s="34" t="s">
        <v>25</v>
      </c>
      <c r="J79" s="74" t="str">
        <f>IF(J12="","",J12)</f>
        <v>11.2.2022</v>
      </c>
      <c r="K79" s="42"/>
      <c r="L79" s="42"/>
      <c r="M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42"/>
      <c r="M80" s="148"/>
      <c r="S80" s="40"/>
      <c r="T80" s="40"/>
      <c r="U80" s="40"/>
      <c r="V80" s="40"/>
      <c r="W80" s="40"/>
      <c r="X80" s="40"/>
      <c r="Y80" s="40"/>
      <c r="Z80" s="40"/>
      <c r="AA80" s="40"/>
      <c r="AB80" s="40"/>
      <c r="AC80" s="40"/>
      <c r="AD80" s="40"/>
      <c r="AE80" s="40"/>
    </row>
    <row r="81" s="2" customFormat="1" ht="40.05" customHeight="1">
      <c r="A81" s="40"/>
      <c r="B81" s="41"/>
      <c r="C81" s="34" t="s">
        <v>27</v>
      </c>
      <c r="D81" s="42"/>
      <c r="E81" s="42"/>
      <c r="F81" s="29" t="str">
        <f>E15</f>
        <v>Statutární město Liberec</v>
      </c>
      <c r="G81" s="42"/>
      <c r="H81" s="42"/>
      <c r="I81" s="34" t="s">
        <v>34</v>
      </c>
      <c r="J81" s="38" t="str">
        <f>E21</f>
        <v>TRIGLYPH architektonická kancelář s.r.o.</v>
      </c>
      <c r="K81" s="42"/>
      <c r="L81" s="42"/>
      <c r="M81" s="148"/>
      <c r="S81" s="40"/>
      <c r="T81" s="40"/>
      <c r="U81" s="40"/>
      <c r="V81" s="40"/>
      <c r="W81" s="40"/>
      <c r="X81" s="40"/>
      <c r="Y81" s="40"/>
      <c r="Z81" s="40"/>
      <c r="AA81" s="40"/>
      <c r="AB81" s="40"/>
      <c r="AC81" s="40"/>
      <c r="AD81" s="40"/>
      <c r="AE81" s="40"/>
    </row>
    <row r="82" s="2" customFormat="1" ht="15.15" customHeight="1">
      <c r="A82" s="40"/>
      <c r="B82" s="41"/>
      <c r="C82" s="34" t="s">
        <v>32</v>
      </c>
      <c r="D82" s="42"/>
      <c r="E82" s="42"/>
      <c r="F82" s="29" t="str">
        <f>IF(E18="","",E18)</f>
        <v>Vyplň údaj</v>
      </c>
      <c r="G82" s="42"/>
      <c r="H82" s="42"/>
      <c r="I82" s="34" t="s">
        <v>37</v>
      </c>
      <c r="J82" s="38" t="str">
        <f>E24</f>
        <v xml:space="preserve"> </v>
      </c>
      <c r="K82" s="42"/>
      <c r="L82" s="42"/>
      <c r="M82" s="148"/>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42"/>
      <c r="M83" s="148"/>
      <c r="S83" s="40"/>
      <c r="T83" s="40"/>
      <c r="U83" s="40"/>
      <c r="V83" s="40"/>
      <c r="W83" s="40"/>
      <c r="X83" s="40"/>
      <c r="Y83" s="40"/>
      <c r="Z83" s="40"/>
      <c r="AA83" s="40"/>
      <c r="AB83" s="40"/>
      <c r="AC83" s="40"/>
      <c r="AD83" s="40"/>
      <c r="AE83" s="40"/>
    </row>
    <row r="84" s="11" customFormat="1" ht="29.28" customHeight="1">
      <c r="A84" s="189"/>
      <c r="B84" s="190"/>
      <c r="C84" s="191" t="s">
        <v>193</v>
      </c>
      <c r="D84" s="192" t="s">
        <v>60</v>
      </c>
      <c r="E84" s="192" t="s">
        <v>56</v>
      </c>
      <c r="F84" s="192" t="s">
        <v>57</v>
      </c>
      <c r="G84" s="192" t="s">
        <v>194</v>
      </c>
      <c r="H84" s="192" t="s">
        <v>195</v>
      </c>
      <c r="I84" s="192" t="s">
        <v>196</v>
      </c>
      <c r="J84" s="192" t="s">
        <v>197</v>
      </c>
      <c r="K84" s="192" t="s">
        <v>175</v>
      </c>
      <c r="L84" s="193" t="s">
        <v>198</v>
      </c>
      <c r="M84" s="194"/>
      <c r="N84" s="94" t="s">
        <v>22</v>
      </c>
      <c r="O84" s="95" t="s">
        <v>45</v>
      </c>
      <c r="P84" s="95" t="s">
        <v>199</v>
      </c>
      <c r="Q84" s="95" t="s">
        <v>200</v>
      </c>
      <c r="R84" s="95" t="s">
        <v>201</v>
      </c>
      <c r="S84" s="95" t="s">
        <v>202</v>
      </c>
      <c r="T84" s="95" t="s">
        <v>203</v>
      </c>
      <c r="U84" s="95" t="s">
        <v>204</v>
      </c>
      <c r="V84" s="95" t="s">
        <v>205</v>
      </c>
      <c r="W84" s="95" t="s">
        <v>206</v>
      </c>
      <c r="X84" s="96" t="s">
        <v>207</v>
      </c>
      <c r="Y84" s="189"/>
      <c r="Z84" s="189"/>
      <c r="AA84" s="189"/>
      <c r="AB84" s="189"/>
      <c r="AC84" s="189"/>
      <c r="AD84" s="189"/>
      <c r="AE84" s="189"/>
    </row>
    <row r="85" s="2" customFormat="1" ht="22.8" customHeight="1">
      <c r="A85" s="40"/>
      <c r="B85" s="41"/>
      <c r="C85" s="101" t="s">
        <v>208</v>
      </c>
      <c r="D85" s="42"/>
      <c r="E85" s="42"/>
      <c r="F85" s="42"/>
      <c r="G85" s="42"/>
      <c r="H85" s="42"/>
      <c r="I85" s="42"/>
      <c r="J85" s="42"/>
      <c r="K85" s="195">
        <f>BK85</f>
        <v>0</v>
      </c>
      <c r="L85" s="42"/>
      <c r="M85" s="46"/>
      <c r="N85" s="97"/>
      <c r="O85" s="196"/>
      <c r="P85" s="98"/>
      <c r="Q85" s="197">
        <f>Q86</f>
        <v>0</v>
      </c>
      <c r="R85" s="197">
        <f>R86</f>
        <v>0</v>
      </c>
      <c r="S85" s="98"/>
      <c r="T85" s="198">
        <f>T86</f>
        <v>0</v>
      </c>
      <c r="U85" s="98"/>
      <c r="V85" s="198">
        <f>V86</f>
        <v>0</v>
      </c>
      <c r="W85" s="98"/>
      <c r="X85" s="199">
        <f>X86</f>
        <v>0</v>
      </c>
      <c r="Y85" s="40"/>
      <c r="Z85" s="40"/>
      <c r="AA85" s="40"/>
      <c r="AB85" s="40"/>
      <c r="AC85" s="40"/>
      <c r="AD85" s="40"/>
      <c r="AE85" s="40"/>
      <c r="AT85" s="19" t="s">
        <v>76</v>
      </c>
      <c r="AU85" s="19" t="s">
        <v>176</v>
      </c>
      <c r="BK85" s="200">
        <f>BK86</f>
        <v>0</v>
      </c>
    </row>
    <row r="86" s="12" customFormat="1" ht="25.92" customHeight="1">
      <c r="A86" s="12"/>
      <c r="B86" s="201"/>
      <c r="C86" s="202"/>
      <c r="D86" s="203" t="s">
        <v>76</v>
      </c>
      <c r="E86" s="204" t="s">
        <v>5253</v>
      </c>
      <c r="F86" s="204" t="s">
        <v>4241</v>
      </c>
      <c r="G86" s="202"/>
      <c r="H86" s="202"/>
      <c r="I86" s="205"/>
      <c r="J86" s="205"/>
      <c r="K86" s="206">
        <f>BK86</f>
        <v>0</v>
      </c>
      <c r="L86" s="202"/>
      <c r="M86" s="207"/>
      <c r="N86" s="208"/>
      <c r="O86" s="209"/>
      <c r="P86" s="209"/>
      <c r="Q86" s="210">
        <f>Q87+Q90+Q93</f>
        <v>0</v>
      </c>
      <c r="R86" s="210">
        <f>R87+R90+R93</f>
        <v>0</v>
      </c>
      <c r="S86" s="209"/>
      <c r="T86" s="211">
        <f>T87+T90+T93</f>
        <v>0</v>
      </c>
      <c r="U86" s="209"/>
      <c r="V86" s="211">
        <f>V87+V90+V93</f>
        <v>0</v>
      </c>
      <c r="W86" s="209"/>
      <c r="X86" s="212">
        <f>X87+X90+X93</f>
        <v>0</v>
      </c>
      <c r="Y86" s="12"/>
      <c r="Z86" s="12"/>
      <c r="AA86" s="12"/>
      <c r="AB86" s="12"/>
      <c r="AC86" s="12"/>
      <c r="AD86" s="12"/>
      <c r="AE86" s="12"/>
      <c r="AR86" s="213" t="s">
        <v>240</v>
      </c>
      <c r="AT86" s="214" t="s">
        <v>76</v>
      </c>
      <c r="AU86" s="214" t="s">
        <v>77</v>
      </c>
      <c r="AY86" s="213" t="s">
        <v>211</v>
      </c>
      <c r="BK86" s="215">
        <f>BK87+BK90+BK93</f>
        <v>0</v>
      </c>
    </row>
    <row r="87" s="12" customFormat="1" ht="22.8" customHeight="1">
      <c r="A87" s="12"/>
      <c r="B87" s="201"/>
      <c r="C87" s="202"/>
      <c r="D87" s="203" t="s">
        <v>76</v>
      </c>
      <c r="E87" s="216" t="s">
        <v>5254</v>
      </c>
      <c r="F87" s="216" t="s">
        <v>5255</v>
      </c>
      <c r="G87" s="202"/>
      <c r="H87" s="202"/>
      <c r="I87" s="205"/>
      <c r="J87" s="205"/>
      <c r="K87" s="217">
        <f>BK87</f>
        <v>0</v>
      </c>
      <c r="L87" s="202"/>
      <c r="M87" s="207"/>
      <c r="N87" s="208"/>
      <c r="O87" s="209"/>
      <c r="P87" s="209"/>
      <c r="Q87" s="210">
        <f>SUM(Q88:Q89)</f>
        <v>0</v>
      </c>
      <c r="R87" s="210">
        <f>SUM(R88:R89)</f>
        <v>0</v>
      </c>
      <c r="S87" s="209"/>
      <c r="T87" s="211">
        <f>SUM(T88:T89)</f>
        <v>0</v>
      </c>
      <c r="U87" s="209"/>
      <c r="V87" s="211">
        <f>SUM(V88:V89)</f>
        <v>0</v>
      </c>
      <c r="W87" s="209"/>
      <c r="X87" s="212">
        <f>SUM(X88:X89)</f>
        <v>0</v>
      </c>
      <c r="Y87" s="12"/>
      <c r="Z87" s="12"/>
      <c r="AA87" s="12"/>
      <c r="AB87" s="12"/>
      <c r="AC87" s="12"/>
      <c r="AD87" s="12"/>
      <c r="AE87" s="12"/>
      <c r="AR87" s="213" t="s">
        <v>240</v>
      </c>
      <c r="AT87" s="214" t="s">
        <v>76</v>
      </c>
      <c r="AU87" s="214" t="s">
        <v>84</v>
      </c>
      <c r="AY87" s="213" t="s">
        <v>211</v>
      </c>
      <c r="BK87" s="215">
        <f>SUM(BK88:BK89)</f>
        <v>0</v>
      </c>
    </row>
    <row r="88" s="2" customFormat="1" ht="24.15" customHeight="1">
      <c r="A88" s="40"/>
      <c r="B88" s="41"/>
      <c r="C88" s="218" t="s">
        <v>84</v>
      </c>
      <c r="D88" s="218" t="s">
        <v>213</v>
      </c>
      <c r="E88" s="219" t="s">
        <v>5256</v>
      </c>
      <c r="F88" s="220" t="s">
        <v>5257</v>
      </c>
      <c r="G88" s="221" t="s">
        <v>5258</v>
      </c>
      <c r="H88" s="222">
        <v>1</v>
      </c>
      <c r="I88" s="223"/>
      <c r="J88" s="223"/>
      <c r="K88" s="224">
        <f>ROUND(P88*H88,2)</f>
        <v>0</v>
      </c>
      <c r="L88" s="220" t="s">
        <v>22</v>
      </c>
      <c r="M88" s="46"/>
      <c r="N88" s="225" t="s">
        <v>22</v>
      </c>
      <c r="O88" s="226" t="s">
        <v>46</v>
      </c>
      <c r="P88" s="227">
        <f>I88+J88</f>
        <v>0</v>
      </c>
      <c r="Q88" s="227">
        <f>ROUND(I88*H88,2)</f>
        <v>0</v>
      </c>
      <c r="R88" s="227">
        <f>ROUND(J88*H88,2)</f>
        <v>0</v>
      </c>
      <c r="S88" s="86"/>
      <c r="T88" s="228">
        <f>S88*H88</f>
        <v>0</v>
      </c>
      <c r="U88" s="228">
        <v>0</v>
      </c>
      <c r="V88" s="228">
        <f>U88*H88</f>
        <v>0</v>
      </c>
      <c r="W88" s="228">
        <v>0</v>
      </c>
      <c r="X88" s="229">
        <f>W88*H88</f>
        <v>0</v>
      </c>
      <c r="Y88" s="40"/>
      <c r="Z88" s="40"/>
      <c r="AA88" s="40"/>
      <c r="AB88" s="40"/>
      <c r="AC88" s="40"/>
      <c r="AD88" s="40"/>
      <c r="AE88" s="40"/>
      <c r="AR88" s="230" t="s">
        <v>5259</v>
      </c>
      <c r="AT88" s="230" t="s">
        <v>213</v>
      </c>
      <c r="AU88" s="230" t="s">
        <v>86</v>
      </c>
      <c r="AY88" s="19" t="s">
        <v>211</v>
      </c>
      <c r="BE88" s="231">
        <f>IF(O88="základní",K88,0)</f>
        <v>0</v>
      </c>
      <c r="BF88" s="231">
        <f>IF(O88="snížená",K88,0)</f>
        <v>0</v>
      </c>
      <c r="BG88" s="231">
        <f>IF(O88="zákl. přenesená",K88,0)</f>
        <v>0</v>
      </c>
      <c r="BH88" s="231">
        <f>IF(O88="sníž. přenesená",K88,0)</f>
        <v>0</v>
      </c>
      <c r="BI88" s="231">
        <f>IF(O88="nulová",K88,0)</f>
        <v>0</v>
      </c>
      <c r="BJ88" s="19" t="s">
        <v>84</v>
      </c>
      <c r="BK88" s="231">
        <f>ROUND(P88*H88,2)</f>
        <v>0</v>
      </c>
      <c r="BL88" s="19" t="s">
        <v>5259</v>
      </c>
      <c r="BM88" s="230" t="s">
        <v>5260</v>
      </c>
    </row>
    <row r="89" s="2" customFormat="1">
      <c r="A89" s="40"/>
      <c r="B89" s="41"/>
      <c r="C89" s="42"/>
      <c r="D89" s="232" t="s">
        <v>220</v>
      </c>
      <c r="E89" s="42"/>
      <c r="F89" s="233" t="s">
        <v>5257</v>
      </c>
      <c r="G89" s="42"/>
      <c r="H89" s="42"/>
      <c r="I89" s="234"/>
      <c r="J89" s="234"/>
      <c r="K89" s="42"/>
      <c r="L89" s="42"/>
      <c r="M89" s="46"/>
      <c r="N89" s="235"/>
      <c r="O89" s="236"/>
      <c r="P89" s="86"/>
      <c r="Q89" s="86"/>
      <c r="R89" s="86"/>
      <c r="S89" s="86"/>
      <c r="T89" s="86"/>
      <c r="U89" s="86"/>
      <c r="V89" s="86"/>
      <c r="W89" s="86"/>
      <c r="X89" s="87"/>
      <c r="Y89" s="40"/>
      <c r="Z89" s="40"/>
      <c r="AA89" s="40"/>
      <c r="AB89" s="40"/>
      <c r="AC89" s="40"/>
      <c r="AD89" s="40"/>
      <c r="AE89" s="40"/>
      <c r="AT89" s="19" t="s">
        <v>220</v>
      </c>
      <c r="AU89" s="19" t="s">
        <v>86</v>
      </c>
    </row>
    <row r="90" s="12" customFormat="1" ht="22.8" customHeight="1">
      <c r="A90" s="12"/>
      <c r="B90" s="201"/>
      <c r="C90" s="202"/>
      <c r="D90" s="203" t="s">
        <v>76</v>
      </c>
      <c r="E90" s="216" t="s">
        <v>5261</v>
      </c>
      <c r="F90" s="216" t="s">
        <v>5262</v>
      </c>
      <c r="G90" s="202"/>
      <c r="H90" s="202"/>
      <c r="I90" s="205"/>
      <c r="J90" s="205"/>
      <c r="K90" s="217">
        <f>BK90</f>
        <v>0</v>
      </c>
      <c r="L90" s="202"/>
      <c r="M90" s="207"/>
      <c r="N90" s="208"/>
      <c r="O90" s="209"/>
      <c r="P90" s="209"/>
      <c r="Q90" s="210">
        <f>SUM(Q91:Q92)</f>
        <v>0</v>
      </c>
      <c r="R90" s="210">
        <f>SUM(R91:R92)</f>
        <v>0</v>
      </c>
      <c r="S90" s="209"/>
      <c r="T90" s="211">
        <f>SUM(T91:T92)</f>
        <v>0</v>
      </c>
      <c r="U90" s="209"/>
      <c r="V90" s="211">
        <f>SUM(V91:V92)</f>
        <v>0</v>
      </c>
      <c r="W90" s="209"/>
      <c r="X90" s="212">
        <f>SUM(X91:X92)</f>
        <v>0</v>
      </c>
      <c r="Y90" s="12"/>
      <c r="Z90" s="12"/>
      <c r="AA90" s="12"/>
      <c r="AB90" s="12"/>
      <c r="AC90" s="12"/>
      <c r="AD90" s="12"/>
      <c r="AE90" s="12"/>
      <c r="AR90" s="213" t="s">
        <v>240</v>
      </c>
      <c r="AT90" s="214" t="s">
        <v>76</v>
      </c>
      <c r="AU90" s="214" t="s">
        <v>84</v>
      </c>
      <c r="AY90" s="213" t="s">
        <v>211</v>
      </c>
      <c r="BK90" s="215">
        <f>SUM(BK91:BK92)</f>
        <v>0</v>
      </c>
    </row>
    <row r="91" s="2" customFormat="1" ht="24.15" customHeight="1">
      <c r="A91" s="40"/>
      <c r="B91" s="41"/>
      <c r="C91" s="218" t="s">
        <v>86</v>
      </c>
      <c r="D91" s="218" t="s">
        <v>213</v>
      </c>
      <c r="E91" s="219" t="s">
        <v>5263</v>
      </c>
      <c r="F91" s="220" t="s">
        <v>5262</v>
      </c>
      <c r="G91" s="221" t="s">
        <v>5258</v>
      </c>
      <c r="H91" s="222">
        <v>1</v>
      </c>
      <c r="I91" s="223"/>
      <c r="J91" s="223"/>
      <c r="K91" s="224">
        <f>ROUND(P91*H91,2)</f>
        <v>0</v>
      </c>
      <c r="L91" s="220" t="s">
        <v>217</v>
      </c>
      <c r="M91" s="46"/>
      <c r="N91" s="225" t="s">
        <v>22</v>
      </c>
      <c r="O91" s="226" t="s">
        <v>46</v>
      </c>
      <c r="P91" s="227">
        <f>I91+J91</f>
        <v>0</v>
      </c>
      <c r="Q91" s="227">
        <f>ROUND(I91*H91,2)</f>
        <v>0</v>
      </c>
      <c r="R91" s="227">
        <f>ROUND(J91*H91,2)</f>
        <v>0</v>
      </c>
      <c r="S91" s="86"/>
      <c r="T91" s="228">
        <f>S91*H91</f>
        <v>0</v>
      </c>
      <c r="U91" s="228">
        <v>0</v>
      </c>
      <c r="V91" s="228">
        <f>U91*H91</f>
        <v>0</v>
      </c>
      <c r="W91" s="228">
        <v>0</v>
      </c>
      <c r="X91" s="229">
        <f>W91*H91</f>
        <v>0</v>
      </c>
      <c r="Y91" s="40"/>
      <c r="Z91" s="40"/>
      <c r="AA91" s="40"/>
      <c r="AB91" s="40"/>
      <c r="AC91" s="40"/>
      <c r="AD91" s="40"/>
      <c r="AE91" s="40"/>
      <c r="AR91" s="230" t="s">
        <v>5259</v>
      </c>
      <c r="AT91" s="230" t="s">
        <v>213</v>
      </c>
      <c r="AU91" s="230" t="s">
        <v>86</v>
      </c>
      <c r="AY91" s="19" t="s">
        <v>211</v>
      </c>
      <c r="BE91" s="231">
        <f>IF(O91="základní",K91,0)</f>
        <v>0</v>
      </c>
      <c r="BF91" s="231">
        <f>IF(O91="snížená",K91,0)</f>
        <v>0</v>
      </c>
      <c r="BG91" s="231">
        <f>IF(O91="zákl. přenesená",K91,0)</f>
        <v>0</v>
      </c>
      <c r="BH91" s="231">
        <f>IF(O91="sníž. přenesená",K91,0)</f>
        <v>0</v>
      </c>
      <c r="BI91" s="231">
        <f>IF(O91="nulová",K91,0)</f>
        <v>0</v>
      </c>
      <c r="BJ91" s="19" t="s">
        <v>84</v>
      </c>
      <c r="BK91" s="231">
        <f>ROUND(P91*H91,2)</f>
        <v>0</v>
      </c>
      <c r="BL91" s="19" t="s">
        <v>5259</v>
      </c>
      <c r="BM91" s="230" t="s">
        <v>5264</v>
      </c>
    </row>
    <row r="92" s="2" customFormat="1">
      <c r="A92" s="40"/>
      <c r="B92" s="41"/>
      <c r="C92" s="42"/>
      <c r="D92" s="232" t="s">
        <v>220</v>
      </c>
      <c r="E92" s="42"/>
      <c r="F92" s="233" t="s">
        <v>5262</v>
      </c>
      <c r="G92" s="42"/>
      <c r="H92" s="42"/>
      <c r="I92" s="234"/>
      <c r="J92" s="234"/>
      <c r="K92" s="42"/>
      <c r="L92" s="42"/>
      <c r="M92" s="46"/>
      <c r="N92" s="235"/>
      <c r="O92" s="236"/>
      <c r="P92" s="86"/>
      <c r="Q92" s="86"/>
      <c r="R92" s="86"/>
      <c r="S92" s="86"/>
      <c r="T92" s="86"/>
      <c r="U92" s="86"/>
      <c r="V92" s="86"/>
      <c r="W92" s="86"/>
      <c r="X92" s="87"/>
      <c r="Y92" s="40"/>
      <c r="Z92" s="40"/>
      <c r="AA92" s="40"/>
      <c r="AB92" s="40"/>
      <c r="AC92" s="40"/>
      <c r="AD92" s="40"/>
      <c r="AE92" s="40"/>
      <c r="AT92" s="19" t="s">
        <v>220</v>
      </c>
      <c r="AU92" s="19" t="s">
        <v>86</v>
      </c>
    </row>
    <row r="93" s="12" customFormat="1" ht="22.8" customHeight="1">
      <c r="A93" s="12"/>
      <c r="B93" s="201"/>
      <c r="C93" s="202"/>
      <c r="D93" s="203" t="s">
        <v>76</v>
      </c>
      <c r="E93" s="216" t="s">
        <v>5265</v>
      </c>
      <c r="F93" s="216" t="s">
        <v>5266</v>
      </c>
      <c r="G93" s="202"/>
      <c r="H93" s="202"/>
      <c r="I93" s="205"/>
      <c r="J93" s="205"/>
      <c r="K93" s="217">
        <f>BK93</f>
        <v>0</v>
      </c>
      <c r="L93" s="202"/>
      <c r="M93" s="207"/>
      <c r="N93" s="208"/>
      <c r="O93" s="209"/>
      <c r="P93" s="209"/>
      <c r="Q93" s="210">
        <f>SUM(Q94:Q95)</f>
        <v>0</v>
      </c>
      <c r="R93" s="210">
        <f>SUM(R94:R95)</f>
        <v>0</v>
      </c>
      <c r="S93" s="209"/>
      <c r="T93" s="211">
        <f>SUM(T94:T95)</f>
        <v>0</v>
      </c>
      <c r="U93" s="209"/>
      <c r="V93" s="211">
        <f>SUM(V94:V95)</f>
        <v>0</v>
      </c>
      <c r="W93" s="209"/>
      <c r="X93" s="212">
        <f>SUM(X94:X95)</f>
        <v>0</v>
      </c>
      <c r="Y93" s="12"/>
      <c r="Z93" s="12"/>
      <c r="AA93" s="12"/>
      <c r="AB93" s="12"/>
      <c r="AC93" s="12"/>
      <c r="AD93" s="12"/>
      <c r="AE93" s="12"/>
      <c r="AR93" s="213" t="s">
        <v>240</v>
      </c>
      <c r="AT93" s="214" t="s">
        <v>76</v>
      </c>
      <c r="AU93" s="214" t="s">
        <v>84</v>
      </c>
      <c r="AY93" s="213" t="s">
        <v>211</v>
      </c>
      <c r="BK93" s="215">
        <f>SUM(BK94:BK95)</f>
        <v>0</v>
      </c>
    </row>
    <row r="94" s="2" customFormat="1" ht="24.15" customHeight="1">
      <c r="A94" s="40"/>
      <c r="B94" s="41"/>
      <c r="C94" s="218" t="s">
        <v>229</v>
      </c>
      <c r="D94" s="218" t="s">
        <v>213</v>
      </c>
      <c r="E94" s="219" t="s">
        <v>5267</v>
      </c>
      <c r="F94" s="220" t="s">
        <v>5268</v>
      </c>
      <c r="G94" s="221" t="s">
        <v>5258</v>
      </c>
      <c r="H94" s="222">
        <v>1</v>
      </c>
      <c r="I94" s="223"/>
      <c r="J94" s="223"/>
      <c r="K94" s="224">
        <f>ROUND(P94*H94,2)</f>
        <v>0</v>
      </c>
      <c r="L94" s="220" t="s">
        <v>217</v>
      </c>
      <c r="M94" s="46"/>
      <c r="N94" s="225" t="s">
        <v>22</v>
      </c>
      <c r="O94" s="226" t="s">
        <v>46</v>
      </c>
      <c r="P94" s="227">
        <f>I94+J94</f>
        <v>0</v>
      </c>
      <c r="Q94" s="227">
        <f>ROUND(I94*H94,2)</f>
        <v>0</v>
      </c>
      <c r="R94" s="227">
        <f>ROUND(J94*H94,2)</f>
        <v>0</v>
      </c>
      <c r="S94" s="86"/>
      <c r="T94" s="228">
        <f>S94*H94</f>
        <v>0</v>
      </c>
      <c r="U94" s="228">
        <v>0</v>
      </c>
      <c r="V94" s="228">
        <f>U94*H94</f>
        <v>0</v>
      </c>
      <c r="W94" s="228">
        <v>0</v>
      </c>
      <c r="X94" s="229">
        <f>W94*H94</f>
        <v>0</v>
      </c>
      <c r="Y94" s="40"/>
      <c r="Z94" s="40"/>
      <c r="AA94" s="40"/>
      <c r="AB94" s="40"/>
      <c r="AC94" s="40"/>
      <c r="AD94" s="40"/>
      <c r="AE94" s="40"/>
      <c r="AR94" s="230" t="s">
        <v>5259</v>
      </c>
      <c r="AT94" s="230" t="s">
        <v>213</v>
      </c>
      <c r="AU94" s="230" t="s">
        <v>86</v>
      </c>
      <c r="AY94" s="19" t="s">
        <v>211</v>
      </c>
      <c r="BE94" s="231">
        <f>IF(O94="základní",K94,0)</f>
        <v>0</v>
      </c>
      <c r="BF94" s="231">
        <f>IF(O94="snížená",K94,0)</f>
        <v>0</v>
      </c>
      <c r="BG94" s="231">
        <f>IF(O94="zákl. přenesená",K94,0)</f>
        <v>0</v>
      </c>
      <c r="BH94" s="231">
        <f>IF(O94="sníž. přenesená",K94,0)</f>
        <v>0</v>
      </c>
      <c r="BI94" s="231">
        <f>IF(O94="nulová",K94,0)</f>
        <v>0</v>
      </c>
      <c r="BJ94" s="19" t="s">
        <v>84</v>
      </c>
      <c r="BK94" s="231">
        <f>ROUND(P94*H94,2)</f>
        <v>0</v>
      </c>
      <c r="BL94" s="19" t="s">
        <v>5259</v>
      </c>
      <c r="BM94" s="230" t="s">
        <v>5269</v>
      </c>
    </row>
    <row r="95" s="2" customFormat="1">
      <c r="A95" s="40"/>
      <c r="B95" s="41"/>
      <c r="C95" s="42"/>
      <c r="D95" s="232" t="s">
        <v>220</v>
      </c>
      <c r="E95" s="42"/>
      <c r="F95" s="233" t="s">
        <v>5268</v>
      </c>
      <c r="G95" s="42"/>
      <c r="H95" s="42"/>
      <c r="I95" s="234"/>
      <c r="J95" s="234"/>
      <c r="K95" s="42"/>
      <c r="L95" s="42"/>
      <c r="M95" s="46"/>
      <c r="N95" s="283"/>
      <c r="O95" s="284"/>
      <c r="P95" s="285"/>
      <c r="Q95" s="285"/>
      <c r="R95" s="285"/>
      <c r="S95" s="285"/>
      <c r="T95" s="285"/>
      <c r="U95" s="285"/>
      <c r="V95" s="285"/>
      <c r="W95" s="285"/>
      <c r="X95" s="286"/>
      <c r="Y95" s="40"/>
      <c r="Z95" s="40"/>
      <c r="AA95" s="40"/>
      <c r="AB95" s="40"/>
      <c r="AC95" s="40"/>
      <c r="AD95" s="40"/>
      <c r="AE95" s="40"/>
      <c r="AT95" s="19" t="s">
        <v>220</v>
      </c>
      <c r="AU95" s="19" t="s">
        <v>86</v>
      </c>
    </row>
    <row r="96" s="2" customFormat="1" ht="6.96" customHeight="1">
      <c r="A96" s="40"/>
      <c r="B96" s="61"/>
      <c r="C96" s="62"/>
      <c r="D96" s="62"/>
      <c r="E96" s="62"/>
      <c r="F96" s="62"/>
      <c r="G96" s="62"/>
      <c r="H96" s="62"/>
      <c r="I96" s="62"/>
      <c r="J96" s="62"/>
      <c r="K96" s="62"/>
      <c r="L96" s="62"/>
      <c r="M96" s="46"/>
      <c r="N96" s="40"/>
      <c r="P96" s="40"/>
      <c r="Q96" s="40"/>
      <c r="R96" s="40"/>
      <c r="S96" s="40"/>
      <c r="T96" s="40"/>
      <c r="U96" s="40"/>
      <c r="V96" s="40"/>
      <c r="W96" s="40"/>
      <c r="X96" s="40"/>
      <c r="Y96" s="40"/>
      <c r="Z96" s="40"/>
      <c r="AA96" s="40"/>
      <c r="AB96" s="40"/>
      <c r="AC96" s="40"/>
      <c r="AD96" s="40"/>
      <c r="AE96" s="40"/>
    </row>
  </sheetData>
  <sheetProtection sheet="1" autoFilter="0" formatColumns="0" formatRows="0" objects="1" scenarios="1" spinCount="100000" saltValue="JeP0bzIwhl7pLS2XG9tI/Hk/Y/TKQsFC5zHB/GBpg+fBEVzC6cp4VxS0GM/fIKWdoOpZUvPhNDfs03nmE8/qPw==" hashValue="nmLyYz9lSKasGV1Vq7AkAphHckdJ0Zfz1mCaeNI/dw2P2KiQ5rSWXx/qg6xdmDwoG0m1uRYFKD3SSRZz8KdhGA==" algorithmName="SHA-512" password="CC35"/>
  <autoFilter ref="C84:L95"/>
  <mergeCells count="9">
    <mergeCell ref="E7:H7"/>
    <mergeCell ref="E9:H9"/>
    <mergeCell ref="E18:H18"/>
    <mergeCell ref="E27:H27"/>
    <mergeCell ref="E50:H50"/>
    <mergeCell ref="E52:H52"/>
    <mergeCell ref="E75:H75"/>
    <mergeCell ref="E77:H77"/>
    <mergeCell ref="M2:Z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5" customWidth="1"/>
    <col min="2" max="2" width="1.667969" style="305" customWidth="1"/>
    <col min="3" max="4" width="5" style="305" customWidth="1"/>
    <col min="5" max="5" width="11.66016" style="305" customWidth="1"/>
    <col min="6" max="6" width="9.160156" style="305" customWidth="1"/>
    <col min="7" max="7" width="5" style="305" customWidth="1"/>
    <col min="8" max="8" width="77.83203" style="305" customWidth="1"/>
    <col min="9" max="10" width="20" style="305" customWidth="1"/>
    <col min="11" max="11" width="1.667969" style="305" customWidth="1"/>
  </cols>
  <sheetData>
    <row r="1" s="1" customFormat="1" ht="37.5" customHeight="1"/>
    <row r="2" s="1" customFormat="1" ht="7.5" customHeight="1">
      <c r="B2" s="306"/>
      <c r="C2" s="307"/>
      <c r="D2" s="307"/>
      <c r="E2" s="307"/>
      <c r="F2" s="307"/>
      <c r="G2" s="307"/>
      <c r="H2" s="307"/>
      <c r="I2" s="307"/>
      <c r="J2" s="307"/>
      <c r="K2" s="308"/>
    </row>
    <row r="3" s="17" customFormat="1" ht="45" customHeight="1">
      <c r="B3" s="309"/>
      <c r="C3" s="310" t="s">
        <v>5270</v>
      </c>
      <c r="D3" s="310"/>
      <c r="E3" s="310"/>
      <c r="F3" s="310"/>
      <c r="G3" s="310"/>
      <c r="H3" s="310"/>
      <c r="I3" s="310"/>
      <c r="J3" s="310"/>
      <c r="K3" s="311"/>
    </row>
    <row r="4" s="1" customFormat="1" ht="25.5" customHeight="1">
      <c r="B4" s="312"/>
      <c r="C4" s="313" t="s">
        <v>5271</v>
      </c>
      <c r="D4" s="313"/>
      <c r="E4" s="313"/>
      <c r="F4" s="313"/>
      <c r="G4" s="313"/>
      <c r="H4" s="313"/>
      <c r="I4" s="313"/>
      <c r="J4" s="313"/>
      <c r="K4" s="314"/>
    </row>
    <row r="5" s="1" customFormat="1" ht="5.25" customHeight="1">
      <c r="B5" s="312"/>
      <c r="C5" s="315"/>
      <c r="D5" s="315"/>
      <c r="E5" s="315"/>
      <c r="F5" s="315"/>
      <c r="G5" s="315"/>
      <c r="H5" s="315"/>
      <c r="I5" s="315"/>
      <c r="J5" s="315"/>
      <c r="K5" s="314"/>
    </row>
    <row r="6" s="1" customFormat="1" ht="15" customHeight="1">
      <c r="B6" s="312"/>
      <c r="C6" s="316" t="s">
        <v>5272</v>
      </c>
      <c r="D6" s="316"/>
      <c r="E6" s="316"/>
      <c r="F6" s="316"/>
      <c r="G6" s="316"/>
      <c r="H6" s="316"/>
      <c r="I6" s="316"/>
      <c r="J6" s="316"/>
      <c r="K6" s="314"/>
    </row>
    <row r="7" s="1" customFormat="1" ht="15" customHeight="1">
      <c r="B7" s="317"/>
      <c r="C7" s="316" t="s">
        <v>5273</v>
      </c>
      <c r="D7" s="316"/>
      <c r="E7" s="316"/>
      <c r="F7" s="316"/>
      <c r="G7" s="316"/>
      <c r="H7" s="316"/>
      <c r="I7" s="316"/>
      <c r="J7" s="316"/>
      <c r="K7" s="314"/>
    </row>
    <row r="8" s="1" customFormat="1" ht="12.75" customHeight="1">
      <c r="B8" s="317"/>
      <c r="C8" s="316"/>
      <c r="D8" s="316"/>
      <c r="E8" s="316"/>
      <c r="F8" s="316"/>
      <c r="G8" s="316"/>
      <c r="H8" s="316"/>
      <c r="I8" s="316"/>
      <c r="J8" s="316"/>
      <c r="K8" s="314"/>
    </row>
    <row r="9" s="1" customFormat="1" ht="15" customHeight="1">
      <c r="B9" s="317"/>
      <c r="C9" s="316" t="s">
        <v>5274</v>
      </c>
      <c r="D9" s="316"/>
      <c r="E9" s="316"/>
      <c r="F9" s="316"/>
      <c r="G9" s="316"/>
      <c r="H9" s="316"/>
      <c r="I9" s="316"/>
      <c r="J9" s="316"/>
      <c r="K9" s="314"/>
    </row>
    <row r="10" s="1" customFormat="1" ht="15" customHeight="1">
      <c r="B10" s="317"/>
      <c r="C10" s="316"/>
      <c r="D10" s="316" t="s">
        <v>5275</v>
      </c>
      <c r="E10" s="316"/>
      <c r="F10" s="316"/>
      <c r="G10" s="316"/>
      <c r="H10" s="316"/>
      <c r="I10" s="316"/>
      <c r="J10" s="316"/>
      <c r="K10" s="314"/>
    </row>
    <row r="11" s="1" customFormat="1" ht="15" customHeight="1">
      <c r="B11" s="317"/>
      <c r="C11" s="318"/>
      <c r="D11" s="316" t="s">
        <v>5276</v>
      </c>
      <c r="E11" s="316"/>
      <c r="F11" s="316"/>
      <c r="G11" s="316"/>
      <c r="H11" s="316"/>
      <c r="I11" s="316"/>
      <c r="J11" s="316"/>
      <c r="K11" s="314"/>
    </row>
    <row r="12" s="1" customFormat="1" ht="15" customHeight="1">
      <c r="B12" s="317"/>
      <c r="C12" s="318"/>
      <c r="D12" s="316"/>
      <c r="E12" s="316"/>
      <c r="F12" s="316"/>
      <c r="G12" s="316"/>
      <c r="H12" s="316"/>
      <c r="I12" s="316"/>
      <c r="J12" s="316"/>
      <c r="K12" s="314"/>
    </row>
    <row r="13" s="1" customFormat="1" ht="15" customHeight="1">
      <c r="B13" s="317"/>
      <c r="C13" s="318"/>
      <c r="D13" s="319" t="s">
        <v>5277</v>
      </c>
      <c r="E13" s="316"/>
      <c r="F13" s="316"/>
      <c r="G13" s="316"/>
      <c r="H13" s="316"/>
      <c r="I13" s="316"/>
      <c r="J13" s="316"/>
      <c r="K13" s="314"/>
    </row>
    <row r="14" s="1" customFormat="1" ht="12.75" customHeight="1">
      <c r="B14" s="317"/>
      <c r="C14" s="318"/>
      <c r="D14" s="318"/>
      <c r="E14" s="318"/>
      <c r="F14" s="318"/>
      <c r="G14" s="318"/>
      <c r="H14" s="318"/>
      <c r="I14" s="318"/>
      <c r="J14" s="318"/>
      <c r="K14" s="314"/>
    </row>
    <row r="15" s="1" customFormat="1" ht="15" customHeight="1">
      <c r="B15" s="317"/>
      <c r="C15" s="318"/>
      <c r="D15" s="316" t="s">
        <v>5278</v>
      </c>
      <c r="E15" s="316"/>
      <c r="F15" s="316"/>
      <c r="G15" s="316"/>
      <c r="H15" s="316"/>
      <c r="I15" s="316"/>
      <c r="J15" s="316"/>
      <c r="K15" s="314"/>
    </row>
    <row r="16" s="1" customFormat="1" ht="15" customHeight="1">
      <c r="B16" s="317"/>
      <c r="C16" s="318"/>
      <c r="D16" s="316" t="s">
        <v>5279</v>
      </c>
      <c r="E16" s="316"/>
      <c r="F16" s="316"/>
      <c r="G16" s="316"/>
      <c r="H16" s="316"/>
      <c r="I16" s="316"/>
      <c r="J16" s="316"/>
      <c r="K16" s="314"/>
    </row>
    <row r="17" s="1" customFormat="1" ht="15" customHeight="1">
      <c r="B17" s="317"/>
      <c r="C17" s="318"/>
      <c r="D17" s="316" t="s">
        <v>5280</v>
      </c>
      <c r="E17" s="316"/>
      <c r="F17" s="316"/>
      <c r="G17" s="316"/>
      <c r="H17" s="316"/>
      <c r="I17" s="316"/>
      <c r="J17" s="316"/>
      <c r="K17" s="314"/>
    </row>
    <row r="18" s="1" customFormat="1" ht="15" customHeight="1">
      <c r="B18" s="317"/>
      <c r="C18" s="318"/>
      <c r="D18" s="318"/>
      <c r="E18" s="320" t="s">
        <v>83</v>
      </c>
      <c r="F18" s="316" t="s">
        <v>5281</v>
      </c>
      <c r="G18" s="316"/>
      <c r="H18" s="316"/>
      <c r="I18" s="316"/>
      <c r="J18" s="316"/>
      <c r="K18" s="314"/>
    </row>
    <row r="19" s="1" customFormat="1" ht="15" customHeight="1">
      <c r="B19" s="317"/>
      <c r="C19" s="318"/>
      <c r="D19" s="318"/>
      <c r="E19" s="320" t="s">
        <v>5282</v>
      </c>
      <c r="F19" s="316" t="s">
        <v>5283</v>
      </c>
      <c r="G19" s="316"/>
      <c r="H19" s="316"/>
      <c r="I19" s="316"/>
      <c r="J19" s="316"/>
      <c r="K19" s="314"/>
    </row>
    <row r="20" s="1" customFormat="1" ht="15" customHeight="1">
      <c r="B20" s="317"/>
      <c r="C20" s="318"/>
      <c r="D20" s="318"/>
      <c r="E20" s="320" t="s">
        <v>5284</v>
      </c>
      <c r="F20" s="316" t="s">
        <v>5285</v>
      </c>
      <c r="G20" s="316"/>
      <c r="H20" s="316"/>
      <c r="I20" s="316"/>
      <c r="J20" s="316"/>
      <c r="K20" s="314"/>
    </row>
    <row r="21" s="1" customFormat="1" ht="15" customHeight="1">
      <c r="B21" s="317"/>
      <c r="C21" s="318"/>
      <c r="D21" s="318"/>
      <c r="E21" s="320" t="s">
        <v>160</v>
      </c>
      <c r="F21" s="316" t="s">
        <v>161</v>
      </c>
      <c r="G21" s="316"/>
      <c r="H21" s="316"/>
      <c r="I21" s="316"/>
      <c r="J21" s="316"/>
      <c r="K21" s="314"/>
    </row>
    <row r="22" s="1" customFormat="1" ht="15" customHeight="1">
      <c r="B22" s="317"/>
      <c r="C22" s="318"/>
      <c r="D22" s="318"/>
      <c r="E22" s="320" t="s">
        <v>4226</v>
      </c>
      <c r="F22" s="316" t="s">
        <v>1659</v>
      </c>
      <c r="G22" s="316"/>
      <c r="H22" s="316"/>
      <c r="I22" s="316"/>
      <c r="J22" s="316"/>
      <c r="K22" s="314"/>
    </row>
    <row r="23" s="1" customFormat="1" ht="15" customHeight="1">
      <c r="B23" s="317"/>
      <c r="C23" s="318"/>
      <c r="D23" s="318"/>
      <c r="E23" s="320" t="s">
        <v>90</v>
      </c>
      <c r="F23" s="316" t="s">
        <v>5286</v>
      </c>
      <c r="G23" s="316"/>
      <c r="H23" s="316"/>
      <c r="I23" s="316"/>
      <c r="J23" s="316"/>
      <c r="K23" s="314"/>
    </row>
    <row r="24" s="1" customFormat="1" ht="12.75" customHeight="1">
      <c r="B24" s="317"/>
      <c r="C24" s="318"/>
      <c r="D24" s="318"/>
      <c r="E24" s="318"/>
      <c r="F24" s="318"/>
      <c r="G24" s="318"/>
      <c r="H24" s="318"/>
      <c r="I24" s="318"/>
      <c r="J24" s="318"/>
      <c r="K24" s="314"/>
    </row>
    <row r="25" s="1" customFormat="1" ht="15" customHeight="1">
      <c r="B25" s="317"/>
      <c r="C25" s="316" t="s">
        <v>5287</v>
      </c>
      <c r="D25" s="316"/>
      <c r="E25" s="316"/>
      <c r="F25" s="316"/>
      <c r="G25" s="316"/>
      <c r="H25" s="316"/>
      <c r="I25" s="316"/>
      <c r="J25" s="316"/>
      <c r="K25" s="314"/>
    </row>
    <row r="26" s="1" customFormat="1" ht="15" customHeight="1">
      <c r="B26" s="317"/>
      <c r="C26" s="316" t="s">
        <v>5288</v>
      </c>
      <c r="D26" s="316"/>
      <c r="E26" s="316"/>
      <c r="F26" s="316"/>
      <c r="G26" s="316"/>
      <c r="H26" s="316"/>
      <c r="I26" s="316"/>
      <c r="J26" s="316"/>
      <c r="K26" s="314"/>
    </row>
    <row r="27" s="1" customFormat="1" ht="15" customHeight="1">
      <c r="B27" s="317"/>
      <c r="C27" s="316"/>
      <c r="D27" s="316" t="s">
        <v>5289</v>
      </c>
      <c r="E27" s="316"/>
      <c r="F27" s="316"/>
      <c r="G27" s="316"/>
      <c r="H27" s="316"/>
      <c r="I27" s="316"/>
      <c r="J27" s="316"/>
      <c r="K27" s="314"/>
    </row>
    <row r="28" s="1" customFormat="1" ht="15" customHeight="1">
      <c r="B28" s="317"/>
      <c r="C28" s="318"/>
      <c r="D28" s="316" t="s">
        <v>5290</v>
      </c>
      <c r="E28" s="316"/>
      <c r="F28" s="316"/>
      <c r="G28" s="316"/>
      <c r="H28" s="316"/>
      <c r="I28" s="316"/>
      <c r="J28" s="316"/>
      <c r="K28" s="314"/>
    </row>
    <row r="29" s="1" customFormat="1" ht="12.75" customHeight="1">
      <c r="B29" s="317"/>
      <c r="C29" s="318"/>
      <c r="D29" s="318"/>
      <c r="E29" s="318"/>
      <c r="F29" s="318"/>
      <c r="G29" s="318"/>
      <c r="H29" s="318"/>
      <c r="I29" s="318"/>
      <c r="J29" s="318"/>
      <c r="K29" s="314"/>
    </row>
    <row r="30" s="1" customFormat="1" ht="15" customHeight="1">
      <c r="B30" s="317"/>
      <c r="C30" s="318"/>
      <c r="D30" s="316" t="s">
        <v>5291</v>
      </c>
      <c r="E30" s="316"/>
      <c r="F30" s="316"/>
      <c r="G30" s="316"/>
      <c r="H30" s="316"/>
      <c r="I30" s="316"/>
      <c r="J30" s="316"/>
      <c r="K30" s="314"/>
    </row>
    <row r="31" s="1" customFormat="1" ht="15" customHeight="1">
      <c r="B31" s="317"/>
      <c r="C31" s="318"/>
      <c r="D31" s="316" t="s">
        <v>5292</v>
      </c>
      <c r="E31" s="316"/>
      <c r="F31" s="316"/>
      <c r="G31" s="316"/>
      <c r="H31" s="316"/>
      <c r="I31" s="316"/>
      <c r="J31" s="316"/>
      <c r="K31" s="314"/>
    </row>
    <row r="32" s="1" customFormat="1" ht="12.75" customHeight="1">
      <c r="B32" s="317"/>
      <c r="C32" s="318"/>
      <c r="D32" s="318"/>
      <c r="E32" s="318"/>
      <c r="F32" s="318"/>
      <c r="G32" s="318"/>
      <c r="H32" s="318"/>
      <c r="I32" s="318"/>
      <c r="J32" s="318"/>
      <c r="K32" s="314"/>
    </row>
    <row r="33" s="1" customFormat="1" ht="15" customHeight="1">
      <c r="B33" s="317"/>
      <c r="C33" s="318"/>
      <c r="D33" s="316" t="s">
        <v>5293</v>
      </c>
      <c r="E33" s="316"/>
      <c r="F33" s="316"/>
      <c r="G33" s="316"/>
      <c r="H33" s="316"/>
      <c r="I33" s="316"/>
      <c r="J33" s="316"/>
      <c r="K33" s="314"/>
    </row>
    <row r="34" s="1" customFormat="1" ht="15" customHeight="1">
      <c r="B34" s="317"/>
      <c r="C34" s="318"/>
      <c r="D34" s="316" t="s">
        <v>5294</v>
      </c>
      <c r="E34" s="316"/>
      <c r="F34" s="316"/>
      <c r="G34" s="316"/>
      <c r="H34" s="316"/>
      <c r="I34" s="316"/>
      <c r="J34" s="316"/>
      <c r="K34" s="314"/>
    </row>
    <row r="35" s="1" customFormat="1" ht="15" customHeight="1">
      <c r="B35" s="317"/>
      <c r="C35" s="318"/>
      <c r="D35" s="316" t="s">
        <v>5295</v>
      </c>
      <c r="E35" s="316"/>
      <c r="F35" s="316"/>
      <c r="G35" s="316"/>
      <c r="H35" s="316"/>
      <c r="I35" s="316"/>
      <c r="J35" s="316"/>
      <c r="K35" s="314"/>
    </row>
    <row r="36" s="1" customFormat="1" ht="15" customHeight="1">
      <c r="B36" s="317"/>
      <c r="C36" s="318"/>
      <c r="D36" s="316"/>
      <c r="E36" s="319" t="s">
        <v>193</v>
      </c>
      <c r="F36" s="316"/>
      <c r="G36" s="316" t="s">
        <v>5296</v>
      </c>
      <c r="H36" s="316"/>
      <c r="I36" s="316"/>
      <c r="J36" s="316"/>
      <c r="K36" s="314"/>
    </row>
    <row r="37" s="1" customFormat="1" ht="30.75" customHeight="1">
      <c r="B37" s="317"/>
      <c r="C37" s="318"/>
      <c r="D37" s="316"/>
      <c r="E37" s="319" t="s">
        <v>5297</v>
      </c>
      <c r="F37" s="316"/>
      <c r="G37" s="316" t="s">
        <v>5298</v>
      </c>
      <c r="H37" s="316"/>
      <c r="I37" s="316"/>
      <c r="J37" s="316"/>
      <c r="K37" s="314"/>
    </row>
    <row r="38" s="1" customFormat="1" ht="15" customHeight="1">
      <c r="B38" s="317"/>
      <c r="C38" s="318"/>
      <c r="D38" s="316"/>
      <c r="E38" s="319" t="s">
        <v>56</v>
      </c>
      <c r="F38" s="316"/>
      <c r="G38" s="316" t="s">
        <v>5299</v>
      </c>
      <c r="H38" s="316"/>
      <c r="I38" s="316"/>
      <c r="J38" s="316"/>
      <c r="K38" s="314"/>
    </row>
    <row r="39" s="1" customFormat="1" ht="15" customHeight="1">
      <c r="B39" s="317"/>
      <c r="C39" s="318"/>
      <c r="D39" s="316"/>
      <c r="E39" s="319" t="s">
        <v>57</v>
      </c>
      <c r="F39" s="316"/>
      <c r="G39" s="316" t="s">
        <v>5300</v>
      </c>
      <c r="H39" s="316"/>
      <c r="I39" s="316"/>
      <c r="J39" s="316"/>
      <c r="K39" s="314"/>
    </row>
    <row r="40" s="1" customFormat="1" ht="15" customHeight="1">
      <c r="B40" s="317"/>
      <c r="C40" s="318"/>
      <c r="D40" s="316"/>
      <c r="E40" s="319" t="s">
        <v>194</v>
      </c>
      <c r="F40" s="316"/>
      <c r="G40" s="316" t="s">
        <v>5301</v>
      </c>
      <c r="H40" s="316"/>
      <c r="I40" s="316"/>
      <c r="J40" s="316"/>
      <c r="K40" s="314"/>
    </row>
    <row r="41" s="1" customFormat="1" ht="15" customHeight="1">
      <c r="B41" s="317"/>
      <c r="C41" s="318"/>
      <c r="D41" s="316"/>
      <c r="E41" s="319" t="s">
        <v>195</v>
      </c>
      <c r="F41" s="316"/>
      <c r="G41" s="316" t="s">
        <v>5302</v>
      </c>
      <c r="H41" s="316"/>
      <c r="I41" s="316"/>
      <c r="J41" s="316"/>
      <c r="K41" s="314"/>
    </row>
    <row r="42" s="1" customFormat="1" ht="15" customHeight="1">
      <c r="B42" s="317"/>
      <c r="C42" s="318"/>
      <c r="D42" s="316"/>
      <c r="E42" s="319" t="s">
        <v>5303</v>
      </c>
      <c r="F42" s="316"/>
      <c r="G42" s="316" t="s">
        <v>5304</v>
      </c>
      <c r="H42" s="316"/>
      <c r="I42" s="316"/>
      <c r="J42" s="316"/>
      <c r="K42" s="314"/>
    </row>
    <row r="43" s="1" customFormat="1" ht="15" customHeight="1">
      <c r="B43" s="317"/>
      <c r="C43" s="318"/>
      <c r="D43" s="316"/>
      <c r="E43" s="319"/>
      <c r="F43" s="316"/>
      <c r="G43" s="316" t="s">
        <v>5305</v>
      </c>
      <c r="H43" s="316"/>
      <c r="I43" s="316"/>
      <c r="J43" s="316"/>
      <c r="K43" s="314"/>
    </row>
    <row r="44" s="1" customFormat="1" ht="15" customHeight="1">
      <c r="B44" s="317"/>
      <c r="C44" s="318"/>
      <c r="D44" s="316"/>
      <c r="E44" s="319" t="s">
        <v>5306</v>
      </c>
      <c r="F44" s="316"/>
      <c r="G44" s="316" t="s">
        <v>5307</v>
      </c>
      <c r="H44" s="316"/>
      <c r="I44" s="316"/>
      <c r="J44" s="316"/>
      <c r="K44" s="314"/>
    </row>
    <row r="45" s="1" customFormat="1" ht="15" customHeight="1">
      <c r="B45" s="317"/>
      <c r="C45" s="318"/>
      <c r="D45" s="316"/>
      <c r="E45" s="319" t="s">
        <v>198</v>
      </c>
      <c r="F45" s="316"/>
      <c r="G45" s="316" t="s">
        <v>5308</v>
      </c>
      <c r="H45" s="316"/>
      <c r="I45" s="316"/>
      <c r="J45" s="316"/>
      <c r="K45" s="314"/>
    </row>
    <row r="46" s="1" customFormat="1" ht="12.75" customHeight="1">
      <c r="B46" s="317"/>
      <c r="C46" s="318"/>
      <c r="D46" s="316"/>
      <c r="E46" s="316"/>
      <c r="F46" s="316"/>
      <c r="G46" s="316"/>
      <c r="H46" s="316"/>
      <c r="I46" s="316"/>
      <c r="J46" s="316"/>
      <c r="K46" s="314"/>
    </row>
    <row r="47" s="1" customFormat="1" ht="15" customHeight="1">
      <c r="B47" s="317"/>
      <c r="C47" s="318"/>
      <c r="D47" s="316" t="s">
        <v>5309</v>
      </c>
      <c r="E47" s="316"/>
      <c r="F47" s="316"/>
      <c r="G47" s="316"/>
      <c r="H47" s="316"/>
      <c r="I47" s="316"/>
      <c r="J47" s="316"/>
      <c r="K47" s="314"/>
    </row>
    <row r="48" s="1" customFormat="1" ht="15" customHeight="1">
      <c r="B48" s="317"/>
      <c r="C48" s="318"/>
      <c r="D48" s="318"/>
      <c r="E48" s="316" t="s">
        <v>5310</v>
      </c>
      <c r="F48" s="316"/>
      <c r="G48" s="316"/>
      <c r="H48" s="316"/>
      <c r="I48" s="316"/>
      <c r="J48" s="316"/>
      <c r="K48" s="314"/>
    </row>
    <row r="49" s="1" customFormat="1" ht="15" customHeight="1">
      <c r="B49" s="317"/>
      <c r="C49" s="318"/>
      <c r="D49" s="318"/>
      <c r="E49" s="316" t="s">
        <v>5311</v>
      </c>
      <c r="F49" s="316"/>
      <c r="G49" s="316"/>
      <c r="H49" s="316"/>
      <c r="I49" s="316"/>
      <c r="J49" s="316"/>
      <c r="K49" s="314"/>
    </row>
    <row r="50" s="1" customFormat="1" ht="15" customHeight="1">
      <c r="B50" s="317"/>
      <c r="C50" s="318"/>
      <c r="D50" s="318"/>
      <c r="E50" s="316" t="s">
        <v>5312</v>
      </c>
      <c r="F50" s="316"/>
      <c r="G50" s="316"/>
      <c r="H50" s="316"/>
      <c r="I50" s="316"/>
      <c r="J50" s="316"/>
      <c r="K50" s="314"/>
    </row>
    <row r="51" s="1" customFormat="1" ht="15" customHeight="1">
      <c r="B51" s="317"/>
      <c r="C51" s="318"/>
      <c r="D51" s="316" t="s">
        <v>5313</v>
      </c>
      <c r="E51" s="316"/>
      <c r="F51" s="316"/>
      <c r="G51" s="316"/>
      <c r="H51" s="316"/>
      <c r="I51" s="316"/>
      <c r="J51" s="316"/>
      <c r="K51" s="314"/>
    </row>
    <row r="52" s="1" customFormat="1" ht="25.5" customHeight="1">
      <c r="B52" s="312"/>
      <c r="C52" s="313" t="s">
        <v>5314</v>
      </c>
      <c r="D52" s="313"/>
      <c r="E52" s="313"/>
      <c r="F52" s="313"/>
      <c r="G52" s="313"/>
      <c r="H52" s="313"/>
      <c r="I52" s="313"/>
      <c r="J52" s="313"/>
      <c r="K52" s="314"/>
    </row>
    <row r="53" s="1" customFormat="1" ht="5.25" customHeight="1">
      <c r="B53" s="312"/>
      <c r="C53" s="315"/>
      <c r="D53" s="315"/>
      <c r="E53" s="315"/>
      <c r="F53" s="315"/>
      <c r="G53" s="315"/>
      <c r="H53" s="315"/>
      <c r="I53" s="315"/>
      <c r="J53" s="315"/>
      <c r="K53" s="314"/>
    </row>
    <row r="54" s="1" customFormat="1" ht="15" customHeight="1">
      <c r="B54" s="312"/>
      <c r="C54" s="316" t="s">
        <v>5315</v>
      </c>
      <c r="D54" s="316"/>
      <c r="E54" s="316"/>
      <c r="F54" s="316"/>
      <c r="G54" s="316"/>
      <c r="H54" s="316"/>
      <c r="I54" s="316"/>
      <c r="J54" s="316"/>
      <c r="K54" s="314"/>
    </row>
    <row r="55" s="1" customFormat="1" ht="15" customHeight="1">
      <c r="B55" s="312"/>
      <c r="C55" s="316" t="s">
        <v>5316</v>
      </c>
      <c r="D55" s="316"/>
      <c r="E55" s="316"/>
      <c r="F55" s="316"/>
      <c r="G55" s="316"/>
      <c r="H55" s="316"/>
      <c r="I55" s="316"/>
      <c r="J55" s="316"/>
      <c r="K55" s="314"/>
    </row>
    <row r="56" s="1" customFormat="1" ht="12.75" customHeight="1">
      <c r="B56" s="312"/>
      <c r="C56" s="316"/>
      <c r="D56" s="316"/>
      <c r="E56" s="316"/>
      <c r="F56" s="316"/>
      <c r="G56" s="316"/>
      <c r="H56" s="316"/>
      <c r="I56" s="316"/>
      <c r="J56" s="316"/>
      <c r="K56" s="314"/>
    </row>
    <row r="57" s="1" customFormat="1" ht="15" customHeight="1">
      <c r="B57" s="312"/>
      <c r="C57" s="316" t="s">
        <v>5317</v>
      </c>
      <c r="D57" s="316"/>
      <c r="E57" s="316"/>
      <c r="F57" s="316"/>
      <c r="G57" s="316"/>
      <c r="H57" s="316"/>
      <c r="I57" s="316"/>
      <c r="J57" s="316"/>
      <c r="K57" s="314"/>
    </row>
    <row r="58" s="1" customFormat="1" ht="15" customHeight="1">
      <c r="B58" s="312"/>
      <c r="C58" s="318"/>
      <c r="D58" s="316" t="s">
        <v>5318</v>
      </c>
      <c r="E58" s="316"/>
      <c r="F58" s="316"/>
      <c r="G58" s="316"/>
      <c r="H58" s="316"/>
      <c r="I58" s="316"/>
      <c r="J58" s="316"/>
      <c r="K58" s="314"/>
    </row>
    <row r="59" s="1" customFormat="1" ht="15" customHeight="1">
      <c r="B59" s="312"/>
      <c r="C59" s="318"/>
      <c r="D59" s="316" t="s">
        <v>5319</v>
      </c>
      <c r="E59" s="316"/>
      <c r="F59" s="316"/>
      <c r="G59" s="316"/>
      <c r="H59" s="316"/>
      <c r="I59" s="316"/>
      <c r="J59" s="316"/>
      <c r="K59" s="314"/>
    </row>
    <row r="60" s="1" customFormat="1" ht="15" customHeight="1">
      <c r="B60" s="312"/>
      <c r="C60" s="318"/>
      <c r="D60" s="316" t="s">
        <v>5320</v>
      </c>
      <c r="E60" s="316"/>
      <c r="F60" s="316"/>
      <c r="G60" s="316"/>
      <c r="H60" s="316"/>
      <c r="I60" s="316"/>
      <c r="J60" s="316"/>
      <c r="K60" s="314"/>
    </row>
    <row r="61" s="1" customFormat="1" ht="15" customHeight="1">
      <c r="B61" s="312"/>
      <c r="C61" s="318"/>
      <c r="D61" s="316" t="s">
        <v>5321</v>
      </c>
      <c r="E61" s="316"/>
      <c r="F61" s="316"/>
      <c r="G61" s="316"/>
      <c r="H61" s="316"/>
      <c r="I61" s="316"/>
      <c r="J61" s="316"/>
      <c r="K61" s="314"/>
    </row>
    <row r="62" s="1" customFormat="1" ht="15" customHeight="1">
      <c r="B62" s="312"/>
      <c r="C62" s="318"/>
      <c r="D62" s="321" t="s">
        <v>5322</v>
      </c>
      <c r="E62" s="321"/>
      <c r="F62" s="321"/>
      <c r="G62" s="321"/>
      <c r="H62" s="321"/>
      <c r="I62" s="321"/>
      <c r="J62" s="321"/>
      <c r="K62" s="314"/>
    </row>
    <row r="63" s="1" customFormat="1" ht="15" customHeight="1">
      <c r="B63" s="312"/>
      <c r="C63" s="318"/>
      <c r="D63" s="316" t="s">
        <v>5323</v>
      </c>
      <c r="E63" s="316"/>
      <c r="F63" s="316"/>
      <c r="G63" s="316"/>
      <c r="H63" s="316"/>
      <c r="I63" s="316"/>
      <c r="J63" s="316"/>
      <c r="K63" s="314"/>
    </row>
    <row r="64" s="1" customFormat="1" ht="12.75" customHeight="1">
      <c r="B64" s="312"/>
      <c r="C64" s="318"/>
      <c r="D64" s="318"/>
      <c r="E64" s="322"/>
      <c r="F64" s="318"/>
      <c r="G64" s="318"/>
      <c r="H64" s="318"/>
      <c r="I64" s="318"/>
      <c r="J64" s="318"/>
      <c r="K64" s="314"/>
    </row>
    <row r="65" s="1" customFormat="1" ht="15" customHeight="1">
      <c r="B65" s="312"/>
      <c r="C65" s="318"/>
      <c r="D65" s="316" t="s">
        <v>5324</v>
      </c>
      <c r="E65" s="316"/>
      <c r="F65" s="316"/>
      <c r="G65" s="316"/>
      <c r="H65" s="316"/>
      <c r="I65" s="316"/>
      <c r="J65" s="316"/>
      <c r="K65" s="314"/>
    </row>
    <row r="66" s="1" customFormat="1" ht="15" customHeight="1">
      <c r="B66" s="312"/>
      <c r="C66" s="318"/>
      <c r="D66" s="321" t="s">
        <v>5325</v>
      </c>
      <c r="E66" s="321"/>
      <c r="F66" s="321"/>
      <c r="G66" s="321"/>
      <c r="H66" s="321"/>
      <c r="I66" s="321"/>
      <c r="J66" s="321"/>
      <c r="K66" s="314"/>
    </row>
    <row r="67" s="1" customFormat="1" ht="15" customHeight="1">
      <c r="B67" s="312"/>
      <c r="C67" s="318"/>
      <c r="D67" s="316" t="s">
        <v>5326</v>
      </c>
      <c r="E67" s="316"/>
      <c r="F67" s="316"/>
      <c r="G67" s="316"/>
      <c r="H67" s="316"/>
      <c r="I67" s="316"/>
      <c r="J67" s="316"/>
      <c r="K67" s="314"/>
    </row>
    <row r="68" s="1" customFormat="1" ht="15" customHeight="1">
      <c r="B68" s="312"/>
      <c r="C68" s="318"/>
      <c r="D68" s="316" t="s">
        <v>5327</v>
      </c>
      <c r="E68" s="316"/>
      <c r="F68" s="316"/>
      <c r="G68" s="316"/>
      <c r="H68" s="316"/>
      <c r="I68" s="316"/>
      <c r="J68" s="316"/>
      <c r="K68" s="314"/>
    </row>
    <row r="69" s="1" customFormat="1" ht="15" customHeight="1">
      <c r="B69" s="312"/>
      <c r="C69" s="318"/>
      <c r="D69" s="316" t="s">
        <v>5328</v>
      </c>
      <c r="E69" s="316"/>
      <c r="F69" s="316"/>
      <c r="G69" s="316"/>
      <c r="H69" s="316"/>
      <c r="I69" s="316"/>
      <c r="J69" s="316"/>
      <c r="K69" s="314"/>
    </row>
    <row r="70" s="1" customFormat="1" ht="15" customHeight="1">
      <c r="B70" s="312"/>
      <c r="C70" s="318"/>
      <c r="D70" s="316" t="s">
        <v>5329</v>
      </c>
      <c r="E70" s="316"/>
      <c r="F70" s="316"/>
      <c r="G70" s="316"/>
      <c r="H70" s="316"/>
      <c r="I70" s="316"/>
      <c r="J70" s="316"/>
      <c r="K70" s="314"/>
    </row>
    <row r="71" s="1" customFormat="1" ht="12.75" customHeight="1">
      <c r="B71" s="323"/>
      <c r="C71" s="324"/>
      <c r="D71" s="324"/>
      <c r="E71" s="324"/>
      <c r="F71" s="324"/>
      <c r="G71" s="324"/>
      <c r="H71" s="324"/>
      <c r="I71" s="324"/>
      <c r="J71" s="324"/>
      <c r="K71" s="325"/>
    </row>
    <row r="72" s="1" customFormat="1" ht="18.75" customHeight="1">
      <c r="B72" s="326"/>
      <c r="C72" s="326"/>
      <c r="D72" s="326"/>
      <c r="E72" s="326"/>
      <c r="F72" s="326"/>
      <c r="G72" s="326"/>
      <c r="H72" s="326"/>
      <c r="I72" s="326"/>
      <c r="J72" s="326"/>
      <c r="K72" s="327"/>
    </row>
    <row r="73" s="1" customFormat="1" ht="18.75" customHeight="1">
      <c r="B73" s="327"/>
      <c r="C73" s="327"/>
      <c r="D73" s="327"/>
      <c r="E73" s="327"/>
      <c r="F73" s="327"/>
      <c r="G73" s="327"/>
      <c r="H73" s="327"/>
      <c r="I73" s="327"/>
      <c r="J73" s="327"/>
      <c r="K73" s="327"/>
    </row>
    <row r="74" s="1" customFormat="1" ht="7.5" customHeight="1">
      <c r="B74" s="328"/>
      <c r="C74" s="329"/>
      <c r="D74" s="329"/>
      <c r="E74" s="329"/>
      <c r="F74" s="329"/>
      <c r="G74" s="329"/>
      <c r="H74" s="329"/>
      <c r="I74" s="329"/>
      <c r="J74" s="329"/>
      <c r="K74" s="330"/>
    </row>
    <row r="75" s="1" customFormat="1" ht="45" customHeight="1">
      <c r="B75" s="331"/>
      <c r="C75" s="332" t="s">
        <v>5330</v>
      </c>
      <c r="D75" s="332"/>
      <c r="E75" s="332"/>
      <c r="F75" s="332"/>
      <c r="G75" s="332"/>
      <c r="H75" s="332"/>
      <c r="I75" s="332"/>
      <c r="J75" s="332"/>
      <c r="K75" s="333"/>
    </row>
    <row r="76" s="1" customFormat="1" ht="17.25" customHeight="1">
      <c r="B76" s="331"/>
      <c r="C76" s="334" t="s">
        <v>5331</v>
      </c>
      <c r="D76" s="334"/>
      <c r="E76" s="334"/>
      <c r="F76" s="334" t="s">
        <v>5332</v>
      </c>
      <c r="G76" s="335"/>
      <c r="H76" s="334" t="s">
        <v>57</v>
      </c>
      <c r="I76" s="334" t="s">
        <v>60</v>
      </c>
      <c r="J76" s="334" t="s">
        <v>5333</v>
      </c>
      <c r="K76" s="333"/>
    </row>
    <row r="77" s="1" customFormat="1" ht="17.25" customHeight="1">
      <c r="B77" s="331"/>
      <c r="C77" s="336" t="s">
        <v>5334</v>
      </c>
      <c r="D77" s="336"/>
      <c r="E77" s="336"/>
      <c r="F77" s="337" t="s">
        <v>5335</v>
      </c>
      <c r="G77" s="338"/>
      <c r="H77" s="336"/>
      <c r="I77" s="336"/>
      <c r="J77" s="336" t="s">
        <v>5336</v>
      </c>
      <c r="K77" s="333"/>
    </row>
    <row r="78" s="1" customFormat="1" ht="5.25" customHeight="1">
      <c r="B78" s="331"/>
      <c r="C78" s="339"/>
      <c r="D78" s="339"/>
      <c r="E78" s="339"/>
      <c r="F78" s="339"/>
      <c r="G78" s="340"/>
      <c r="H78" s="339"/>
      <c r="I78" s="339"/>
      <c r="J78" s="339"/>
      <c r="K78" s="333"/>
    </row>
    <row r="79" s="1" customFormat="1" ht="15" customHeight="1">
      <c r="B79" s="331"/>
      <c r="C79" s="319" t="s">
        <v>56</v>
      </c>
      <c r="D79" s="341"/>
      <c r="E79" s="341"/>
      <c r="F79" s="342" t="s">
        <v>5337</v>
      </c>
      <c r="G79" s="343"/>
      <c r="H79" s="319" t="s">
        <v>5338</v>
      </c>
      <c r="I79" s="319" t="s">
        <v>5339</v>
      </c>
      <c r="J79" s="319">
        <v>20</v>
      </c>
      <c r="K79" s="333"/>
    </row>
    <row r="80" s="1" customFormat="1" ht="15" customHeight="1">
      <c r="B80" s="331"/>
      <c r="C80" s="319" t="s">
        <v>5340</v>
      </c>
      <c r="D80" s="319"/>
      <c r="E80" s="319"/>
      <c r="F80" s="342" t="s">
        <v>5337</v>
      </c>
      <c r="G80" s="343"/>
      <c r="H80" s="319" t="s">
        <v>5341</v>
      </c>
      <c r="I80" s="319" t="s">
        <v>5339</v>
      </c>
      <c r="J80" s="319">
        <v>120</v>
      </c>
      <c r="K80" s="333"/>
    </row>
    <row r="81" s="1" customFormat="1" ht="15" customHeight="1">
      <c r="B81" s="344"/>
      <c r="C81" s="319" t="s">
        <v>5342</v>
      </c>
      <c r="D81" s="319"/>
      <c r="E81" s="319"/>
      <c r="F81" s="342" t="s">
        <v>5343</v>
      </c>
      <c r="G81" s="343"/>
      <c r="H81" s="319" t="s">
        <v>5344</v>
      </c>
      <c r="I81" s="319" t="s">
        <v>5339</v>
      </c>
      <c r="J81" s="319">
        <v>50</v>
      </c>
      <c r="K81" s="333"/>
    </row>
    <row r="82" s="1" customFormat="1" ht="15" customHeight="1">
      <c r="B82" s="344"/>
      <c r="C82" s="319" t="s">
        <v>5345</v>
      </c>
      <c r="D82" s="319"/>
      <c r="E82" s="319"/>
      <c r="F82" s="342" t="s">
        <v>5337</v>
      </c>
      <c r="G82" s="343"/>
      <c r="H82" s="319" t="s">
        <v>5346</v>
      </c>
      <c r="I82" s="319" t="s">
        <v>5347</v>
      </c>
      <c r="J82" s="319"/>
      <c r="K82" s="333"/>
    </row>
    <row r="83" s="1" customFormat="1" ht="15" customHeight="1">
      <c r="B83" s="344"/>
      <c r="C83" s="345" t="s">
        <v>5348</v>
      </c>
      <c r="D83" s="345"/>
      <c r="E83" s="345"/>
      <c r="F83" s="346" t="s">
        <v>5343</v>
      </c>
      <c r="G83" s="345"/>
      <c r="H83" s="345" t="s">
        <v>5349</v>
      </c>
      <c r="I83" s="345" t="s">
        <v>5339</v>
      </c>
      <c r="J83" s="345">
        <v>15</v>
      </c>
      <c r="K83" s="333"/>
    </row>
    <row r="84" s="1" customFormat="1" ht="15" customHeight="1">
      <c r="B84" s="344"/>
      <c r="C84" s="345" t="s">
        <v>5350</v>
      </c>
      <c r="D84" s="345"/>
      <c r="E84" s="345"/>
      <c r="F84" s="346" t="s">
        <v>5343</v>
      </c>
      <c r="G84" s="345"/>
      <c r="H84" s="345" t="s">
        <v>5351</v>
      </c>
      <c r="I84" s="345" t="s">
        <v>5339</v>
      </c>
      <c r="J84" s="345">
        <v>15</v>
      </c>
      <c r="K84" s="333"/>
    </row>
    <row r="85" s="1" customFormat="1" ht="15" customHeight="1">
      <c r="B85" s="344"/>
      <c r="C85" s="345" t="s">
        <v>5352</v>
      </c>
      <c r="D85" s="345"/>
      <c r="E85" s="345"/>
      <c r="F85" s="346" t="s">
        <v>5343</v>
      </c>
      <c r="G85" s="345"/>
      <c r="H85" s="345" t="s">
        <v>5353</v>
      </c>
      <c r="I85" s="345" t="s">
        <v>5339</v>
      </c>
      <c r="J85" s="345">
        <v>20</v>
      </c>
      <c r="K85" s="333"/>
    </row>
    <row r="86" s="1" customFormat="1" ht="15" customHeight="1">
      <c r="B86" s="344"/>
      <c r="C86" s="345" t="s">
        <v>5354</v>
      </c>
      <c r="D86" s="345"/>
      <c r="E86" s="345"/>
      <c r="F86" s="346" t="s">
        <v>5343</v>
      </c>
      <c r="G86" s="345"/>
      <c r="H86" s="345" t="s">
        <v>5355</v>
      </c>
      <c r="I86" s="345" t="s">
        <v>5339</v>
      </c>
      <c r="J86" s="345">
        <v>20</v>
      </c>
      <c r="K86" s="333"/>
    </row>
    <row r="87" s="1" customFormat="1" ht="15" customHeight="1">
      <c r="B87" s="344"/>
      <c r="C87" s="319" t="s">
        <v>5356</v>
      </c>
      <c r="D87" s="319"/>
      <c r="E87" s="319"/>
      <c r="F87" s="342" t="s">
        <v>5343</v>
      </c>
      <c r="G87" s="343"/>
      <c r="H87" s="319" t="s">
        <v>5357</v>
      </c>
      <c r="I87" s="319" t="s">
        <v>5339</v>
      </c>
      <c r="J87" s="319">
        <v>50</v>
      </c>
      <c r="K87" s="333"/>
    </row>
    <row r="88" s="1" customFormat="1" ht="15" customHeight="1">
      <c r="B88" s="344"/>
      <c r="C88" s="319" t="s">
        <v>5358</v>
      </c>
      <c r="D88" s="319"/>
      <c r="E88" s="319"/>
      <c r="F88" s="342" t="s">
        <v>5343</v>
      </c>
      <c r="G88" s="343"/>
      <c r="H88" s="319" t="s">
        <v>5359</v>
      </c>
      <c r="I88" s="319" t="s">
        <v>5339</v>
      </c>
      <c r="J88" s="319">
        <v>20</v>
      </c>
      <c r="K88" s="333"/>
    </row>
    <row r="89" s="1" customFormat="1" ht="15" customHeight="1">
      <c r="B89" s="344"/>
      <c r="C89" s="319" t="s">
        <v>5360</v>
      </c>
      <c r="D89" s="319"/>
      <c r="E89" s="319"/>
      <c r="F89" s="342" t="s">
        <v>5343</v>
      </c>
      <c r="G89" s="343"/>
      <c r="H89" s="319" t="s">
        <v>5361</v>
      </c>
      <c r="I89" s="319" t="s">
        <v>5339</v>
      </c>
      <c r="J89" s="319">
        <v>20</v>
      </c>
      <c r="K89" s="333"/>
    </row>
    <row r="90" s="1" customFormat="1" ht="15" customHeight="1">
      <c r="B90" s="344"/>
      <c r="C90" s="319" t="s">
        <v>5362</v>
      </c>
      <c r="D90" s="319"/>
      <c r="E90" s="319"/>
      <c r="F90" s="342" t="s">
        <v>5343</v>
      </c>
      <c r="G90" s="343"/>
      <c r="H90" s="319" t="s">
        <v>5363</v>
      </c>
      <c r="I90" s="319" t="s">
        <v>5339</v>
      </c>
      <c r="J90" s="319">
        <v>50</v>
      </c>
      <c r="K90" s="333"/>
    </row>
    <row r="91" s="1" customFormat="1" ht="15" customHeight="1">
      <c r="B91" s="344"/>
      <c r="C91" s="319" t="s">
        <v>5364</v>
      </c>
      <c r="D91" s="319"/>
      <c r="E91" s="319"/>
      <c r="F91" s="342" t="s">
        <v>5343</v>
      </c>
      <c r="G91" s="343"/>
      <c r="H91" s="319" t="s">
        <v>5364</v>
      </c>
      <c r="I91" s="319" t="s">
        <v>5339</v>
      </c>
      <c r="J91" s="319">
        <v>50</v>
      </c>
      <c r="K91" s="333"/>
    </row>
    <row r="92" s="1" customFormat="1" ht="15" customHeight="1">
      <c r="B92" s="344"/>
      <c r="C92" s="319" t="s">
        <v>5365</v>
      </c>
      <c r="D92" s="319"/>
      <c r="E92" s="319"/>
      <c r="F92" s="342" t="s">
        <v>5343</v>
      </c>
      <c r="G92" s="343"/>
      <c r="H92" s="319" t="s">
        <v>5366</v>
      </c>
      <c r="I92" s="319" t="s">
        <v>5339</v>
      </c>
      <c r="J92" s="319">
        <v>255</v>
      </c>
      <c r="K92" s="333"/>
    </row>
    <row r="93" s="1" customFormat="1" ht="15" customHeight="1">
      <c r="B93" s="344"/>
      <c r="C93" s="319" t="s">
        <v>5367</v>
      </c>
      <c r="D93" s="319"/>
      <c r="E93" s="319"/>
      <c r="F93" s="342" t="s">
        <v>5337</v>
      </c>
      <c r="G93" s="343"/>
      <c r="H93" s="319" t="s">
        <v>5368</v>
      </c>
      <c r="I93" s="319" t="s">
        <v>5369</v>
      </c>
      <c r="J93" s="319"/>
      <c r="K93" s="333"/>
    </row>
    <row r="94" s="1" customFormat="1" ht="15" customHeight="1">
      <c r="B94" s="344"/>
      <c r="C94" s="319" t="s">
        <v>5370</v>
      </c>
      <c r="D94" s="319"/>
      <c r="E94" s="319"/>
      <c r="F94" s="342" t="s">
        <v>5337</v>
      </c>
      <c r="G94" s="343"/>
      <c r="H94" s="319" t="s">
        <v>5371</v>
      </c>
      <c r="I94" s="319" t="s">
        <v>5372</v>
      </c>
      <c r="J94" s="319"/>
      <c r="K94" s="333"/>
    </row>
    <row r="95" s="1" customFormat="1" ht="15" customHeight="1">
      <c r="B95" s="344"/>
      <c r="C95" s="319" t="s">
        <v>5373</v>
      </c>
      <c r="D95" s="319"/>
      <c r="E95" s="319"/>
      <c r="F95" s="342" t="s">
        <v>5337</v>
      </c>
      <c r="G95" s="343"/>
      <c r="H95" s="319" t="s">
        <v>5373</v>
      </c>
      <c r="I95" s="319" t="s">
        <v>5372</v>
      </c>
      <c r="J95" s="319"/>
      <c r="K95" s="333"/>
    </row>
    <row r="96" s="1" customFormat="1" ht="15" customHeight="1">
      <c r="B96" s="344"/>
      <c r="C96" s="319" t="s">
        <v>41</v>
      </c>
      <c r="D96" s="319"/>
      <c r="E96" s="319"/>
      <c r="F96" s="342" t="s">
        <v>5337</v>
      </c>
      <c r="G96" s="343"/>
      <c r="H96" s="319" t="s">
        <v>5374</v>
      </c>
      <c r="I96" s="319" t="s">
        <v>5372</v>
      </c>
      <c r="J96" s="319"/>
      <c r="K96" s="333"/>
    </row>
    <row r="97" s="1" customFormat="1" ht="15" customHeight="1">
      <c r="B97" s="344"/>
      <c r="C97" s="319" t="s">
        <v>51</v>
      </c>
      <c r="D97" s="319"/>
      <c r="E97" s="319"/>
      <c r="F97" s="342" t="s">
        <v>5337</v>
      </c>
      <c r="G97" s="343"/>
      <c r="H97" s="319" t="s">
        <v>5375</v>
      </c>
      <c r="I97" s="319" t="s">
        <v>5372</v>
      </c>
      <c r="J97" s="319"/>
      <c r="K97" s="333"/>
    </row>
    <row r="98" s="1" customFormat="1" ht="15" customHeight="1">
      <c r="B98" s="347"/>
      <c r="C98" s="348"/>
      <c r="D98" s="348"/>
      <c r="E98" s="348"/>
      <c r="F98" s="348"/>
      <c r="G98" s="348"/>
      <c r="H98" s="348"/>
      <c r="I98" s="348"/>
      <c r="J98" s="348"/>
      <c r="K98" s="349"/>
    </row>
    <row r="99" s="1" customFormat="1" ht="18.75" customHeight="1">
      <c r="B99" s="350"/>
      <c r="C99" s="351"/>
      <c r="D99" s="351"/>
      <c r="E99" s="351"/>
      <c r="F99" s="351"/>
      <c r="G99" s="351"/>
      <c r="H99" s="351"/>
      <c r="I99" s="351"/>
      <c r="J99" s="351"/>
      <c r="K99" s="350"/>
    </row>
    <row r="100" s="1" customFormat="1" ht="18.75" customHeight="1">
      <c r="B100" s="327"/>
      <c r="C100" s="327"/>
      <c r="D100" s="327"/>
      <c r="E100" s="327"/>
      <c r="F100" s="327"/>
      <c r="G100" s="327"/>
      <c r="H100" s="327"/>
      <c r="I100" s="327"/>
      <c r="J100" s="327"/>
      <c r="K100" s="327"/>
    </row>
    <row r="101" s="1" customFormat="1" ht="7.5" customHeight="1">
      <c r="B101" s="328"/>
      <c r="C101" s="329"/>
      <c r="D101" s="329"/>
      <c r="E101" s="329"/>
      <c r="F101" s="329"/>
      <c r="G101" s="329"/>
      <c r="H101" s="329"/>
      <c r="I101" s="329"/>
      <c r="J101" s="329"/>
      <c r="K101" s="330"/>
    </row>
    <row r="102" s="1" customFormat="1" ht="45" customHeight="1">
      <c r="B102" s="331"/>
      <c r="C102" s="332" t="s">
        <v>5376</v>
      </c>
      <c r="D102" s="332"/>
      <c r="E102" s="332"/>
      <c r="F102" s="332"/>
      <c r="G102" s="332"/>
      <c r="H102" s="332"/>
      <c r="I102" s="332"/>
      <c r="J102" s="332"/>
      <c r="K102" s="333"/>
    </row>
    <row r="103" s="1" customFormat="1" ht="17.25" customHeight="1">
      <c r="B103" s="331"/>
      <c r="C103" s="334" t="s">
        <v>5331</v>
      </c>
      <c r="D103" s="334"/>
      <c r="E103" s="334"/>
      <c r="F103" s="334" t="s">
        <v>5332</v>
      </c>
      <c r="G103" s="335"/>
      <c r="H103" s="334" t="s">
        <v>57</v>
      </c>
      <c r="I103" s="334" t="s">
        <v>60</v>
      </c>
      <c r="J103" s="334" t="s">
        <v>5333</v>
      </c>
      <c r="K103" s="333"/>
    </row>
    <row r="104" s="1" customFormat="1" ht="17.25" customHeight="1">
      <c r="B104" s="331"/>
      <c r="C104" s="336" t="s">
        <v>5334</v>
      </c>
      <c r="D104" s="336"/>
      <c r="E104" s="336"/>
      <c r="F104" s="337" t="s">
        <v>5335</v>
      </c>
      <c r="G104" s="338"/>
      <c r="H104" s="336"/>
      <c r="I104" s="336"/>
      <c r="J104" s="336" t="s">
        <v>5336</v>
      </c>
      <c r="K104" s="333"/>
    </row>
    <row r="105" s="1" customFormat="1" ht="5.25" customHeight="1">
      <c r="B105" s="331"/>
      <c r="C105" s="334"/>
      <c r="D105" s="334"/>
      <c r="E105" s="334"/>
      <c r="F105" s="334"/>
      <c r="G105" s="352"/>
      <c r="H105" s="334"/>
      <c r="I105" s="334"/>
      <c r="J105" s="334"/>
      <c r="K105" s="333"/>
    </row>
    <row r="106" s="1" customFormat="1" ht="15" customHeight="1">
      <c r="B106" s="331"/>
      <c r="C106" s="319" t="s">
        <v>56</v>
      </c>
      <c r="D106" s="341"/>
      <c r="E106" s="341"/>
      <c r="F106" s="342" t="s">
        <v>5337</v>
      </c>
      <c r="G106" s="319"/>
      <c r="H106" s="319" t="s">
        <v>5377</v>
      </c>
      <c r="I106" s="319" t="s">
        <v>5339</v>
      </c>
      <c r="J106" s="319">
        <v>20</v>
      </c>
      <c r="K106" s="333"/>
    </row>
    <row r="107" s="1" customFormat="1" ht="15" customHeight="1">
      <c r="B107" s="331"/>
      <c r="C107" s="319" t="s">
        <v>5340</v>
      </c>
      <c r="D107" s="319"/>
      <c r="E107" s="319"/>
      <c r="F107" s="342" t="s">
        <v>5337</v>
      </c>
      <c r="G107" s="319"/>
      <c r="H107" s="319" t="s">
        <v>5377</v>
      </c>
      <c r="I107" s="319" t="s">
        <v>5339</v>
      </c>
      <c r="J107" s="319">
        <v>120</v>
      </c>
      <c r="K107" s="333"/>
    </row>
    <row r="108" s="1" customFormat="1" ht="15" customHeight="1">
      <c r="B108" s="344"/>
      <c r="C108" s="319" t="s">
        <v>5342</v>
      </c>
      <c r="D108" s="319"/>
      <c r="E108" s="319"/>
      <c r="F108" s="342" t="s">
        <v>5343</v>
      </c>
      <c r="G108" s="319"/>
      <c r="H108" s="319" t="s">
        <v>5377</v>
      </c>
      <c r="I108" s="319" t="s">
        <v>5339</v>
      </c>
      <c r="J108" s="319">
        <v>50</v>
      </c>
      <c r="K108" s="333"/>
    </row>
    <row r="109" s="1" customFormat="1" ht="15" customHeight="1">
      <c r="B109" s="344"/>
      <c r="C109" s="319" t="s">
        <v>5345</v>
      </c>
      <c r="D109" s="319"/>
      <c r="E109" s="319"/>
      <c r="F109" s="342" t="s">
        <v>5337</v>
      </c>
      <c r="G109" s="319"/>
      <c r="H109" s="319" t="s">
        <v>5377</v>
      </c>
      <c r="I109" s="319" t="s">
        <v>5347</v>
      </c>
      <c r="J109" s="319"/>
      <c r="K109" s="333"/>
    </row>
    <row r="110" s="1" customFormat="1" ht="15" customHeight="1">
      <c r="B110" s="344"/>
      <c r="C110" s="319" t="s">
        <v>5356</v>
      </c>
      <c r="D110" s="319"/>
      <c r="E110" s="319"/>
      <c r="F110" s="342" t="s">
        <v>5343</v>
      </c>
      <c r="G110" s="319"/>
      <c r="H110" s="319" t="s">
        <v>5377</v>
      </c>
      <c r="I110" s="319" t="s">
        <v>5339</v>
      </c>
      <c r="J110" s="319">
        <v>50</v>
      </c>
      <c r="K110" s="333"/>
    </row>
    <row r="111" s="1" customFormat="1" ht="15" customHeight="1">
      <c r="B111" s="344"/>
      <c r="C111" s="319" t="s">
        <v>5364</v>
      </c>
      <c r="D111" s="319"/>
      <c r="E111" s="319"/>
      <c r="F111" s="342" t="s">
        <v>5343</v>
      </c>
      <c r="G111" s="319"/>
      <c r="H111" s="319" t="s">
        <v>5377</v>
      </c>
      <c r="I111" s="319" t="s">
        <v>5339</v>
      </c>
      <c r="J111" s="319">
        <v>50</v>
      </c>
      <c r="K111" s="333"/>
    </row>
    <row r="112" s="1" customFormat="1" ht="15" customHeight="1">
      <c r="B112" s="344"/>
      <c r="C112" s="319" t="s">
        <v>5362</v>
      </c>
      <c r="D112" s="319"/>
      <c r="E112" s="319"/>
      <c r="F112" s="342" t="s">
        <v>5343</v>
      </c>
      <c r="G112" s="319"/>
      <c r="H112" s="319" t="s">
        <v>5377</v>
      </c>
      <c r="I112" s="319" t="s">
        <v>5339</v>
      </c>
      <c r="J112" s="319">
        <v>50</v>
      </c>
      <c r="K112" s="333"/>
    </row>
    <row r="113" s="1" customFormat="1" ht="15" customHeight="1">
      <c r="B113" s="344"/>
      <c r="C113" s="319" t="s">
        <v>56</v>
      </c>
      <c r="D113" s="319"/>
      <c r="E113" s="319"/>
      <c r="F113" s="342" t="s">
        <v>5337</v>
      </c>
      <c r="G113" s="319"/>
      <c r="H113" s="319" t="s">
        <v>5378</v>
      </c>
      <c r="I113" s="319" t="s">
        <v>5339</v>
      </c>
      <c r="J113" s="319">
        <v>20</v>
      </c>
      <c r="K113" s="333"/>
    </row>
    <row r="114" s="1" customFormat="1" ht="15" customHeight="1">
      <c r="B114" s="344"/>
      <c r="C114" s="319" t="s">
        <v>5379</v>
      </c>
      <c r="D114" s="319"/>
      <c r="E114" s="319"/>
      <c r="F114" s="342" t="s">
        <v>5337</v>
      </c>
      <c r="G114" s="319"/>
      <c r="H114" s="319" t="s">
        <v>5380</v>
      </c>
      <c r="I114" s="319" t="s">
        <v>5339</v>
      </c>
      <c r="J114" s="319">
        <v>120</v>
      </c>
      <c r="K114" s="333"/>
    </row>
    <row r="115" s="1" customFormat="1" ht="15" customHeight="1">
      <c r="B115" s="344"/>
      <c r="C115" s="319" t="s">
        <v>41</v>
      </c>
      <c r="D115" s="319"/>
      <c r="E115" s="319"/>
      <c r="F115" s="342" t="s">
        <v>5337</v>
      </c>
      <c r="G115" s="319"/>
      <c r="H115" s="319" t="s">
        <v>5381</v>
      </c>
      <c r="I115" s="319" t="s">
        <v>5372</v>
      </c>
      <c r="J115" s="319"/>
      <c r="K115" s="333"/>
    </row>
    <row r="116" s="1" customFormat="1" ht="15" customHeight="1">
      <c r="B116" s="344"/>
      <c r="C116" s="319" t="s">
        <v>51</v>
      </c>
      <c r="D116" s="319"/>
      <c r="E116" s="319"/>
      <c r="F116" s="342" t="s">
        <v>5337</v>
      </c>
      <c r="G116" s="319"/>
      <c r="H116" s="319" t="s">
        <v>5382</v>
      </c>
      <c r="I116" s="319" t="s">
        <v>5372</v>
      </c>
      <c r="J116" s="319"/>
      <c r="K116" s="333"/>
    </row>
    <row r="117" s="1" customFormat="1" ht="15" customHeight="1">
      <c r="B117" s="344"/>
      <c r="C117" s="319" t="s">
        <v>60</v>
      </c>
      <c r="D117" s="319"/>
      <c r="E117" s="319"/>
      <c r="F117" s="342" t="s">
        <v>5337</v>
      </c>
      <c r="G117" s="319"/>
      <c r="H117" s="319" t="s">
        <v>5383</v>
      </c>
      <c r="I117" s="319" t="s">
        <v>5384</v>
      </c>
      <c r="J117" s="319"/>
      <c r="K117" s="333"/>
    </row>
    <row r="118" s="1" customFormat="1" ht="15" customHeight="1">
      <c r="B118" s="347"/>
      <c r="C118" s="353"/>
      <c r="D118" s="353"/>
      <c r="E118" s="353"/>
      <c r="F118" s="353"/>
      <c r="G118" s="353"/>
      <c r="H118" s="353"/>
      <c r="I118" s="353"/>
      <c r="J118" s="353"/>
      <c r="K118" s="349"/>
    </row>
    <row r="119" s="1" customFormat="1" ht="18.75" customHeight="1">
      <c r="B119" s="354"/>
      <c r="C119" s="355"/>
      <c r="D119" s="355"/>
      <c r="E119" s="355"/>
      <c r="F119" s="356"/>
      <c r="G119" s="355"/>
      <c r="H119" s="355"/>
      <c r="I119" s="355"/>
      <c r="J119" s="355"/>
      <c r="K119" s="354"/>
    </row>
    <row r="120" s="1" customFormat="1" ht="18.75" customHeight="1">
      <c r="B120" s="327"/>
      <c r="C120" s="327"/>
      <c r="D120" s="327"/>
      <c r="E120" s="327"/>
      <c r="F120" s="327"/>
      <c r="G120" s="327"/>
      <c r="H120" s="327"/>
      <c r="I120" s="327"/>
      <c r="J120" s="327"/>
      <c r="K120" s="327"/>
    </row>
    <row r="121" s="1" customFormat="1" ht="7.5" customHeight="1">
      <c r="B121" s="357"/>
      <c r="C121" s="358"/>
      <c r="D121" s="358"/>
      <c r="E121" s="358"/>
      <c r="F121" s="358"/>
      <c r="G121" s="358"/>
      <c r="H121" s="358"/>
      <c r="I121" s="358"/>
      <c r="J121" s="358"/>
      <c r="K121" s="359"/>
    </row>
    <row r="122" s="1" customFormat="1" ht="45" customHeight="1">
      <c r="B122" s="360"/>
      <c r="C122" s="310" t="s">
        <v>5385</v>
      </c>
      <c r="D122" s="310"/>
      <c r="E122" s="310"/>
      <c r="F122" s="310"/>
      <c r="G122" s="310"/>
      <c r="H122" s="310"/>
      <c r="I122" s="310"/>
      <c r="J122" s="310"/>
      <c r="K122" s="361"/>
    </row>
    <row r="123" s="1" customFormat="1" ht="17.25" customHeight="1">
      <c r="B123" s="362"/>
      <c r="C123" s="334" t="s">
        <v>5331</v>
      </c>
      <c r="D123" s="334"/>
      <c r="E123" s="334"/>
      <c r="F123" s="334" t="s">
        <v>5332</v>
      </c>
      <c r="G123" s="335"/>
      <c r="H123" s="334" t="s">
        <v>57</v>
      </c>
      <c r="I123" s="334" t="s">
        <v>60</v>
      </c>
      <c r="J123" s="334" t="s">
        <v>5333</v>
      </c>
      <c r="K123" s="363"/>
    </row>
    <row r="124" s="1" customFormat="1" ht="17.25" customHeight="1">
      <c r="B124" s="362"/>
      <c r="C124" s="336" t="s">
        <v>5334</v>
      </c>
      <c r="D124" s="336"/>
      <c r="E124" s="336"/>
      <c r="F124" s="337" t="s">
        <v>5335</v>
      </c>
      <c r="G124" s="338"/>
      <c r="H124" s="336"/>
      <c r="I124" s="336"/>
      <c r="J124" s="336" t="s">
        <v>5336</v>
      </c>
      <c r="K124" s="363"/>
    </row>
    <row r="125" s="1" customFormat="1" ht="5.25" customHeight="1">
      <c r="B125" s="364"/>
      <c r="C125" s="339"/>
      <c r="D125" s="339"/>
      <c r="E125" s="339"/>
      <c r="F125" s="339"/>
      <c r="G125" s="365"/>
      <c r="H125" s="339"/>
      <c r="I125" s="339"/>
      <c r="J125" s="339"/>
      <c r="K125" s="366"/>
    </row>
    <row r="126" s="1" customFormat="1" ht="15" customHeight="1">
      <c r="B126" s="364"/>
      <c r="C126" s="319" t="s">
        <v>5340</v>
      </c>
      <c r="D126" s="341"/>
      <c r="E126" s="341"/>
      <c r="F126" s="342" t="s">
        <v>5337</v>
      </c>
      <c r="G126" s="319"/>
      <c r="H126" s="319" t="s">
        <v>5377</v>
      </c>
      <c r="I126" s="319" t="s">
        <v>5339</v>
      </c>
      <c r="J126" s="319">
        <v>120</v>
      </c>
      <c r="K126" s="367"/>
    </row>
    <row r="127" s="1" customFormat="1" ht="15" customHeight="1">
      <c r="B127" s="364"/>
      <c r="C127" s="319" t="s">
        <v>5386</v>
      </c>
      <c r="D127" s="319"/>
      <c r="E127" s="319"/>
      <c r="F127" s="342" t="s">
        <v>5337</v>
      </c>
      <c r="G127" s="319"/>
      <c r="H127" s="319" t="s">
        <v>5387</v>
      </c>
      <c r="I127" s="319" t="s">
        <v>5339</v>
      </c>
      <c r="J127" s="319" t="s">
        <v>5388</v>
      </c>
      <c r="K127" s="367"/>
    </row>
    <row r="128" s="1" customFormat="1" ht="15" customHeight="1">
      <c r="B128" s="364"/>
      <c r="C128" s="319" t="s">
        <v>90</v>
      </c>
      <c r="D128" s="319"/>
      <c r="E128" s="319"/>
      <c r="F128" s="342" t="s">
        <v>5337</v>
      </c>
      <c r="G128" s="319"/>
      <c r="H128" s="319" t="s">
        <v>5389</v>
      </c>
      <c r="I128" s="319" t="s">
        <v>5339</v>
      </c>
      <c r="J128" s="319" t="s">
        <v>5388</v>
      </c>
      <c r="K128" s="367"/>
    </row>
    <row r="129" s="1" customFormat="1" ht="15" customHeight="1">
      <c r="B129" s="364"/>
      <c r="C129" s="319" t="s">
        <v>5348</v>
      </c>
      <c r="D129" s="319"/>
      <c r="E129" s="319"/>
      <c r="F129" s="342" t="s">
        <v>5343</v>
      </c>
      <c r="G129" s="319"/>
      <c r="H129" s="319" t="s">
        <v>5349</v>
      </c>
      <c r="I129" s="319" t="s">
        <v>5339</v>
      </c>
      <c r="J129" s="319">
        <v>15</v>
      </c>
      <c r="K129" s="367"/>
    </row>
    <row r="130" s="1" customFormat="1" ht="15" customHeight="1">
      <c r="B130" s="364"/>
      <c r="C130" s="345" t="s">
        <v>5350</v>
      </c>
      <c r="D130" s="345"/>
      <c r="E130" s="345"/>
      <c r="F130" s="346" t="s">
        <v>5343</v>
      </c>
      <c r="G130" s="345"/>
      <c r="H130" s="345" t="s">
        <v>5351</v>
      </c>
      <c r="I130" s="345" t="s">
        <v>5339</v>
      </c>
      <c r="J130" s="345">
        <v>15</v>
      </c>
      <c r="K130" s="367"/>
    </row>
    <row r="131" s="1" customFormat="1" ht="15" customHeight="1">
      <c r="B131" s="364"/>
      <c r="C131" s="345" t="s">
        <v>5352</v>
      </c>
      <c r="D131" s="345"/>
      <c r="E131" s="345"/>
      <c r="F131" s="346" t="s">
        <v>5343</v>
      </c>
      <c r="G131" s="345"/>
      <c r="H131" s="345" t="s">
        <v>5353</v>
      </c>
      <c r="I131" s="345" t="s">
        <v>5339</v>
      </c>
      <c r="J131" s="345">
        <v>20</v>
      </c>
      <c r="K131" s="367"/>
    </row>
    <row r="132" s="1" customFormat="1" ht="15" customHeight="1">
      <c r="B132" s="364"/>
      <c r="C132" s="345" t="s">
        <v>5354</v>
      </c>
      <c r="D132" s="345"/>
      <c r="E132" s="345"/>
      <c r="F132" s="346" t="s">
        <v>5343</v>
      </c>
      <c r="G132" s="345"/>
      <c r="H132" s="345" t="s">
        <v>5355</v>
      </c>
      <c r="I132" s="345" t="s">
        <v>5339</v>
      </c>
      <c r="J132" s="345">
        <v>20</v>
      </c>
      <c r="K132" s="367"/>
    </row>
    <row r="133" s="1" customFormat="1" ht="15" customHeight="1">
      <c r="B133" s="364"/>
      <c r="C133" s="319" t="s">
        <v>5342</v>
      </c>
      <c r="D133" s="319"/>
      <c r="E133" s="319"/>
      <c r="F133" s="342" t="s">
        <v>5343</v>
      </c>
      <c r="G133" s="319"/>
      <c r="H133" s="319" t="s">
        <v>5377</v>
      </c>
      <c r="I133" s="319" t="s">
        <v>5339</v>
      </c>
      <c r="J133" s="319">
        <v>50</v>
      </c>
      <c r="K133" s="367"/>
    </row>
    <row r="134" s="1" customFormat="1" ht="15" customHeight="1">
      <c r="B134" s="364"/>
      <c r="C134" s="319" t="s">
        <v>5356</v>
      </c>
      <c r="D134" s="319"/>
      <c r="E134" s="319"/>
      <c r="F134" s="342" t="s">
        <v>5343</v>
      </c>
      <c r="G134" s="319"/>
      <c r="H134" s="319" t="s">
        <v>5377</v>
      </c>
      <c r="I134" s="319" t="s">
        <v>5339</v>
      </c>
      <c r="J134" s="319">
        <v>50</v>
      </c>
      <c r="K134" s="367"/>
    </row>
    <row r="135" s="1" customFormat="1" ht="15" customHeight="1">
      <c r="B135" s="364"/>
      <c r="C135" s="319" t="s">
        <v>5362</v>
      </c>
      <c r="D135" s="319"/>
      <c r="E135" s="319"/>
      <c r="F135" s="342" t="s">
        <v>5343</v>
      </c>
      <c r="G135" s="319"/>
      <c r="H135" s="319" t="s">
        <v>5377</v>
      </c>
      <c r="I135" s="319" t="s">
        <v>5339</v>
      </c>
      <c r="J135" s="319">
        <v>50</v>
      </c>
      <c r="K135" s="367"/>
    </row>
    <row r="136" s="1" customFormat="1" ht="15" customHeight="1">
      <c r="B136" s="364"/>
      <c r="C136" s="319" t="s">
        <v>5364</v>
      </c>
      <c r="D136" s="319"/>
      <c r="E136" s="319"/>
      <c r="F136" s="342" t="s">
        <v>5343</v>
      </c>
      <c r="G136" s="319"/>
      <c r="H136" s="319" t="s">
        <v>5377</v>
      </c>
      <c r="I136" s="319" t="s">
        <v>5339</v>
      </c>
      <c r="J136" s="319">
        <v>50</v>
      </c>
      <c r="K136" s="367"/>
    </row>
    <row r="137" s="1" customFormat="1" ht="15" customHeight="1">
      <c r="B137" s="364"/>
      <c r="C137" s="319" t="s">
        <v>5365</v>
      </c>
      <c r="D137" s="319"/>
      <c r="E137" s="319"/>
      <c r="F137" s="342" t="s">
        <v>5343</v>
      </c>
      <c r="G137" s="319"/>
      <c r="H137" s="319" t="s">
        <v>5390</v>
      </c>
      <c r="I137" s="319" t="s">
        <v>5339</v>
      </c>
      <c r="J137" s="319">
        <v>255</v>
      </c>
      <c r="K137" s="367"/>
    </row>
    <row r="138" s="1" customFormat="1" ht="15" customHeight="1">
      <c r="B138" s="364"/>
      <c r="C138" s="319" t="s">
        <v>5367</v>
      </c>
      <c r="D138" s="319"/>
      <c r="E138" s="319"/>
      <c r="F138" s="342" t="s">
        <v>5337</v>
      </c>
      <c r="G138" s="319"/>
      <c r="H138" s="319" t="s">
        <v>5391</v>
      </c>
      <c r="I138" s="319" t="s">
        <v>5369</v>
      </c>
      <c r="J138" s="319"/>
      <c r="K138" s="367"/>
    </row>
    <row r="139" s="1" customFormat="1" ht="15" customHeight="1">
      <c r="B139" s="364"/>
      <c r="C139" s="319" t="s">
        <v>5370</v>
      </c>
      <c r="D139" s="319"/>
      <c r="E139" s="319"/>
      <c r="F139" s="342" t="s">
        <v>5337</v>
      </c>
      <c r="G139" s="319"/>
      <c r="H139" s="319" t="s">
        <v>5392</v>
      </c>
      <c r="I139" s="319" t="s">
        <v>5372</v>
      </c>
      <c r="J139" s="319"/>
      <c r="K139" s="367"/>
    </row>
    <row r="140" s="1" customFormat="1" ht="15" customHeight="1">
      <c r="B140" s="364"/>
      <c r="C140" s="319" t="s">
        <v>5373</v>
      </c>
      <c r="D140" s="319"/>
      <c r="E140" s="319"/>
      <c r="F140" s="342" t="s">
        <v>5337</v>
      </c>
      <c r="G140" s="319"/>
      <c r="H140" s="319" t="s">
        <v>5373</v>
      </c>
      <c r="I140" s="319" t="s">
        <v>5372</v>
      </c>
      <c r="J140" s="319"/>
      <c r="K140" s="367"/>
    </row>
    <row r="141" s="1" customFormat="1" ht="15" customHeight="1">
      <c r="B141" s="364"/>
      <c r="C141" s="319" t="s">
        <v>41</v>
      </c>
      <c r="D141" s="319"/>
      <c r="E141" s="319"/>
      <c r="F141" s="342" t="s">
        <v>5337</v>
      </c>
      <c r="G141" s="319"/>
      <c r="H141" s="319" t="s">
        <v>5393</v>
      </c>
      <c r="I141" s="319" t="s">
        <v>5372</v>
      </c>
      <c r="J141" s="319"/>
      <c r="K141" s="367"/>
    </row>
    <row r="142" s="1" customFormat="1" ht="15" customHeight="1">
      <c r="B142" s="364"/>
      <c r="C142" s="319" t="s">
        <v>5394</v>
      </c>
      <c r="D142" s="319"/>
      <c r="E142" s="319"/>
      <c r="F142" s="342" t="s">
        <v>5337</v>
      </c>
      <c r="G142" s="319"/>
      <c r="H142" s="319" t="s">
        <v>5395</v>
      </c>
      <c r="I142" s="319" t="s">
        <v>5372</v>
      </c>
      <c r="J142" s="319"/>
      <c r="K142" s="367"/>
    </row>
    <row r="143" s="1" customFormat="1" ht="15" customHeight="1">
      <c r="B143" s="368"/>
      <c r="C143" s="369"/>
      <c r="D143" s="369"/>
      <c r="E143" s="369"/>
      <c r="F143" s="369"/>
      <c r="G143" s="369"/>
      <c r="H143" s="369"/>
      <c r="I143" s="369"/>
      <c r="J143" s="369"/>
      <c r="K143" s="370"/>
    </row>
    <row r="144" s="1" customFormat="1" ht="18.75" customHeight="1">
      <c r="B144" s="355"/>
      <c r="C144" s="355"/>
      <c r="D144" s="355"/>
      <c r="E144" s="355"/>
      <c r="F144" s="356"/>
      <c r="G144" s="355"/>
      <c r="H144" s="355"/>
      <c r="I144" s="355"/>
      <c r="J144" s="355"/>
      <c r="K144" s="355"/>
    </row>
    <row r="145" s="1" customFormat="1" ht="18.75" customHeight="1">
      <c r="B145" s="327"/>
      <c r="C145" s="327"/>
      <c r="D145" s="327"/>
      <c r="E145" s="327"/>
      <c r="F145" s="327"/>
      <c r="G145" s="327"/>
      <c r="H145" s="327"/>
      <c r="I145" s="327"/>
      <c r="J145" s="327"/>
      <c r="K145" s="327"/>
    </row>
    <row r="146" s="1" customFormat="1" ht="7.5" customHeight="1">
      <c r="B146" s="328"/>
      <c r="C146" s="329"/>
      <c r="D146" s="329"/>
      <c r="E146" s="329"/>
      <c r="F146" s="329"/>
      <c r="G146" s="329"/>
      <c r="H146" s="329"/>
      <c r="I146" s="329"/>
      <c r="J146" s="329"/>
      <c r="K146" s="330"/>
    </row>
    <row r="147" s="1" customFormat="1" ht="45" customHeight="1">
      <c r="B147" s="331"/>
      <c r="C147" s="332" t="s">
        <v>5396</v>
      </c>
      <c r="D147" s="332"/>
      <c r="E147" s="332"/>
      <c r="F147" s="332"/>
      <c r="G147" s="332"/>
      <c r="H147" s="332"/>
      <c r="I147" s="332"/>
      <c r="J147" s="332"/>
      <c r="K147" s="333"/>
    </row>
    <row r="148" s="1" customFormat="1" ht="17.25" customHeight="1">
      <c r="B148" s="331"/>
      <c r="C148" s="334" t="s">
        <v>5331</v>
      </c>
      <c r="D148" s="334"/>
      <c r="E148" s="334"/>
      <c r="F148" s="334" t="s">
        <v>5332</v>
      </c>
      <c r="G148" s="335"/>
      <c r="H148" s="334" t="s">
        <v>57</v>
      </c>
      <c r="I148" s="334" t="s">
        <v>60</v>
      </c>
      <c r="J148" s="334" t="s">
        <v>5333</v>
      </c>
      <c r="K148" s="333"/>
    </row>
    <row r="149" s="1" customFormat="1" ht="17.25" customHeight="1">
      <c r="B149" s="331"/>
      <c r="C149" s="336" t="s">
        <v>5334</v>
      </c>
      <c r="D149" s="336"/>
      <c r="E149" s="336"/>
      <c r="F149" s="337" t="s">
        <v>5335</v>
      </c>
      <c r="G149" s="338"/>
      <c r="H149" s="336"/>
      <c r="I149" s="336"/>
      <c r="J149" s="336" t="s">
        <v>5336</v>
      </c>
      <c r="K149" s="333"/>
    </row>
    <row r="150" s="1" customFormat="1" ht="5.25" customHeight="1">
      <c r="B150" s="344"/>
      <c r="C150" s="339"/>
      <c r="D150" s="339"/>
      <c r="E150" s="339"/>
      <c r="F150" s="339"/>
      <c r="G150" s="340"/>
      <c r="H150" s="339"/>
      <c r="I150" s="339"/>
      <c r="J150" s="339"/>
      <c r="K150" s="367"/>
    </row>
    <row r="151" s="1" customFormat="1" ht="15" customHeight="1">
      <c r="B151" s="344"/>
      <c r="C151" s="371" t="s">
        <v>5340</v>
      </c>
      <c r="D151" s="319"/>
      <c r="E151" s="319"/>
      <c r="F151" s="372" t="s">
        <v>5337</v>
      </c>
      <c r="G151" s="319"/>
      <c r="H151" s="371" t="s">
        <v>5377</v>
      </c>
      <c r="I151" s="371" t="s">
        <v>5339</v>
      </c>
      <c r="J151" s="371">
        <v>120</v>
      </c>
      <c r="K151" s="367"/>
    </row>
    <row r="152" s="1" customFormat="1" ht="15" customHeight="1">
      <c r="B152" s="344"/>
      <c r="C152" s="371" t="s">
        <v>5386</v>
      </c>
      <c r="D152" s="319"/>
      <c r="E152" s="319"/>
      <c r="F152" s="372" t="s">
        <v>5337</v>
      </c>
      <c r="G152" s="319"/>
      <c r="H152" s="371" t="s">
        <v>5397</v>
      </c>
      <c r="I152" s="371" t="s">
        <v>5339</v>
      </c>
      <c r="J152" s="371" t="s">
        <v>5388</v>
      </c>
      <c r="K152" s="367"/>
    </row>
    <row r="153" s="1" customFormat="1" ht="15" customHeight="1">
      <c r="B153" s="344"/>
      <c r="C153" s="371" t="s">
        <v>90</v>
      </c>
      <c r="D153" s="319"/>
      <c r="E153" s="319"/>
      <c r="F153" s="372" t="s">
        <v>5337</v>
      </c>
      <c r="G153" s="319"/>
      <c r="H153" s="371" t="s">
        <v>5398</v>
      </c>
      <c r="I153" s="371" t="s">
        <v>5339</v>
      </c>
      <c r="J153" s="371" t="s">
        <v>5388</v>
      </c>
      <c r="K153" s="367"/>
    </row>
    <row r="154" s="1" customFormat="1" ht="15" customHeight="1">
      <c r="B154" s="344"/>
      <c r="C154" s="371" t="s">
        <v>5342</v>
      </c>
      <c r="D154" s="319"/>
      <c r="E154" s="319"/>
      <c r="F154" s="372" t="s">
        <v>5343</v>
      </c>
      <c r="G154" s="319"/>
      <c r="H154" s="371" t="s">
        <v>5377</v>
      </c>
      <c r="I154" s="371" t="s">
        <v>5339</v>
      </c>
      <c r="J154" s="371">
        <v>50</v>
      </c>
      <c r="K154" s="367"/>
    </row>
    <row r="155" s="1" customFormat="1" ht="15" customHeight="1">
      <c r="B155" s="344"/>
      <c r="C155" s="371" t="s">
        <v>5345</v>
      </c>
      <c r="D155" s="319"/>
      <c r="E155" s="319"/>
      <c r="F155" s="372" t="s">
        <v>5337</v>
      </c>
      <c r="G155" s="319"/>
      <c r="H155" s="371" t="s">
        <v>5377</v>
      </c>
      <c r="I155" s="371" t="s">
        <v>5347</v>
      </c>
      <c r="J155" s="371"/>
      <c r="K155" s="367"/>
    </row>
    <row r="156" s="1" customFormat="1" ht="15" customHeight="1">
      <c r="B156" s="344"/>
      <c r="C156" s="371" t="s">
        <v>5356</v>
      </c>
      <c r="D156" s="319"/>
      <c r="E156" s="319"/>
      <c r="F156" s="372" t="s">
        <v>5343</v>
      </c>
      <c r="G156" s="319"/>
      <c r="H156" s="371" t="s">
        <v>5377</v>
      </c>
      <c r="I156" s="371" t="s">
        <v>5339</v>
      </c>
      <c r="J156" s="371">
        <v>50</v>
      </c>
      <c r="K156" s="367"/>
    </row>
    <row r="157" s="1" customFormat="1" ht="15" customHeight="1">
      <c r="B157" s="344"/>
      <c r="C157" s="371" t="s">
        <v>5364</v>
      </c>
      <c r="D157" s="319"/>
      <c r="E157" s="319"/>
      <c r="F157" s="372" t="s">
        <v>5343</v>
      </c>
      <c r="G157" s="319"/>
      <c r="H157" s="371" t="s">
        <v>5377</v>
      </c>
      <c r="I157" s="371" t="s">
        <v>5339</v>
      </c>
      <c r="J157" s="371">
        <v>50</v>
      </c>
      <c r="K157" s="367"/>
    </row>
    <row r="158" s="1" customFormat="1" ht="15" customHeight="1">
      <c r="B158" s="344"/>
      <c r="C158" s="371" t="s">
        <v>5362</v>
      </c>
      <c r="D158" s="319"/>
      <c r="E158" s="319"/>
      <c r="F158" s="372" t="s">
        <v>5343</v>
      </c>
      <c r="G158" s="319"/>
      <c r="H158" s="371" t="s">
        <v>5377</v>
      </c>
      <c r="I158" s="371" t="s">
        <v>5339</v>
      </c>
      <c r="J158" s="371">
        <v>50</v>
      </c>
      <c r="K158" s="367"/>
    </row>
    <row r="159" s="1" customFormat="1" ht="15" customHeight="1">
      <c r="B159" s="344"/>
      <c r="C159" s="371" t="s">
        <v>172</v>
      </c>
      <c r="D159" s="319"/>
      <c r="E159" s="319"/>
      <c r="F159" s="372" t="s">
        <v>5337</v>
      </c>
      <c r="G159" s="319"/>
      <c r="H159" s="371" t="s">
        <v>5399</v>
      </c>
      <c r="I159" s="371" t="s">
        <v>5339</v>
      </c>
      <c r="J159" s="371" t="s">
        <v>5400</v>
      </c>
      <c r="K159" s="367"/>
    </row>
    <row r="160" s="1" customFormat="1" ht="15" customHeight="1">
      <c r="B160" s="344"/>
      <c r="C160" s="371" t="s">
        <v>5401</v>
      </c>
      <c r="D160" s="319"/>
      <c r="E160" s="319"/>
      <c r="F160" s="372" t="s">
        <v>5337</v>
      </c>
      <c r="G160" s="319"/>
      <c r="H160" s="371" t="s">
        <v>5402</v>
      </c>
      <c r="I160" s="371" t="s">
        <v>5372</v>
      </c>
      <c r="J160" s="371"/>
      <c r="K160" s="367"/>
    </row>
    <row r="161" s="1" customFormat="1" ht="15" customHeight="1">
      <c r="B161" s="373"/>
      <c r="C161" s="353"/>
      <c r="D161" s="353"/>
      <c r="E161" s="353"/>
      <c r="F161" s="353"/>
      <c r="G161" s="353"/>
      <c r="H161" s="353"/>
      <c r="I161" s="353"/>
      <c r="J161" s="353"/>
      <c r="K161" s="374"/>
    </row>
    <row r="162" s="1" customFormat="1" ht="18.75" customHeight="1">
      <c r="B162" s="355"/>
      <c r="C162" s="365"/>
      <c r="D162" s="365"/>
      <c r="E162" s="365"/>
      <c r="F162" s="375"/>
      <c r="G162" s="365"/>
      <c r="H162" s="365"/>
      <c r="I162" s="365"/>
      <c r="J162" s="365"/>
      <c r="K162" s="355"/>
    </row>
    <row r="163" s="1" customFormat="1" ht="18.75" customHeight="1">
      <c r="B163" s="327"/>
      <c r="C163" s="327"/>
      <c r="D163" s="327"/>
      <c r="E163" s="327"/>
      <c r="F163" s="327"/>
      <c r="G163" s="327"/>
      <c r="H163" s="327"/>
      <c r="I163" s="327"/>
      <c r="J163" s="327"/>
      <c r="K163" s="327"/>
    </row>
    <row r="164" s="1" customFormat="1" ht="7.5" customHeight="1">
      <c r="B164" s="306"/>
      <c r="C164" s="307"/>
      <c r="D164" s="307"/>
      <c r="E164" s="307"/>
      <c r="F164" s="307"/>
      <c r="G164" s="307"/>
      <c r="H164" s="307"/>
      <c r="I164" s="307"/>
      <c r="J164" s="307"/>
      <c r="K164" s="308"/>
    </row>
    <row r="165" s="1" customFormat="1" ht="45" customHeight="1">
      <c r="B165" s="309"/>
      <c r="C165" s="310" t="s">
        <v>5403</v>
      </c>
      <c r="D165" s="310"/>
      <c r="E165" s="310"/>
      <c r="F165" s="310"/>
      <c r="G165" s="310"/>
      <c r="H165" s="310"/>
      <c r="I165" s="310"/>
      <c r="J165" s="310"/>
      <c r="K165" s="311"/>
    </row>
    <row r="166" s="1" customFormat="1" ht="17.25" customHeight="1">
      <c r="B166" s="309"/>
      <c r="C166" s="334" t="s">
        <v>5331</v>
      </c>
      <c r="D166" s="334"/>
      <c r="E166" s="334"/>
      <c r="F166" s="334" t="s">
        <v>5332</v>
      </c>
      <c r="G166" s="376"/>
      <c r="H166" s="377" t="s">
        <v>57</v>
      </c>
      <c r="I166" s="377" t="s">
        <v>60</v>
      </c>
      <c r="J166" s="334" t="s">
        <v>5333</v>
      </c>
      <c r="K166" s="311"/>
    </row>
    <row r="167" s="1" customFormat="1" ht="17.25" customHeight="1">
      <c r="B167" s="312"/>
      <c r="C167" s="336" t="s">
        <v>5334</v>
      </c>
      <c r="D167" s="336"/>
      <c r="E167" s="336"/>
      <c r="F167" s="337" t="s">
        <v>5335</v>
      </c>
      <c r="G167" s="378"/>
      <c r="H167" s="379"/>
      <c r="I167" s="379"/>
      <c r="J167" s="336" t="s">
        <v>5336</v>
      </c>
      <c r="K167" s="314"/>
    </row>
    <row r="168" s="1" customFormat="1" ht="5.25" customHeight="1">
      <c r="B168" s="344"/>
      <c r="C168" s="339"/>
      <c r="D168" s="339"/>
      <c r="E168" s="339"/>
      <c r="F168" s="339"/>
      <c r="G168" s="340"/>
      <c r="H168" s="339"/>
      <c r="I168" s="339"/>
      <c r="J168" s="339"/>
      <c r="K168" s="367"/>
    </row>
    <row r="169" s="1" customFormat="1" ht="15" customHeight="1">
      <c r="B169" s="344"/>
      <c r="C169" s="319" t="s">
        <v>5340</v>
      </c>
      <c r="D169" s="319"/>
      <c r="E169" s="319"/>
      <c r="F169" s="342" t="s">
        <v>5337</v>
      </c>
      <c r="G169" s="319"/>
      <c r="H169" s="319" t="s">
        <v>5377</v>
      </c>
      <c r="I169" s="319" t="s">
        <v>5339</v>
      </c>
      <c r="J169" s="319">
        <v>120</v>
      </c>
      <c r="K169" s="367"/>
    </row>
    <row r="170" s="1" customFormat="1" ht="15" customHeight="1">
      <c r="B170" s="344"/>
      <c r="C170" s="319" t="s">
        <v>5386</v>
      </c>
      <c r="D170" s="319"/>
      <c r="E170" s="319"/>
      <c r="F170" s="342" t="s">
        <v>5337</v>
      </c>
      <c r="G170" s="319"/>
      <c r="H170" s="319" t="s">
        <v>5387</v>
      </c>
      <c r="I170" s="319" t="s">
        <v>5339</v>
      </c>
      <c r="J170" s="319" t="s">
        <v>5388</v>
      </c>
      <c r="K170" s="367"/>
    </row>
    <row r="171" s="1" customFormat="1" ht="15" customHeight="1">
      <c r="B171" s="344"/>
      <c r="C171" s="319" t="s">
        <v>90</v>
      </c>
      <c r="D171" s="319"/>
      <c r="E171" s="319"/>
      <c r="F171" s="342" t="s">
        <v>5337</v>
      </c>
      <c r="G171" s="319"/>
      <c r="H171" s="319" t="s">
        <v>5404</v>
      </c>
      <c r="I171" s="319" t="s">
        <v>5339</v>
      </c>
      <c r="J171" s="319" t="s">
        <v>5388</v>
      </c>
      <c r="K171" s="367"/>
    </row>
    <row r="172" s="1" customFormat="1" ht="15" customHeight="1">
      <c r="B172" s="344"/>
      <c r="C172" s="319" t="s">
        <v>5342</v>
      </c>
      <c r="D172" s="319"/>
      <c r="E172" s="319"/>
      <c r="F172" s="342" t="s">
        <v>5343</v>
      </c>
      <c r="G172" s="319"/>
      <c r="H172" s="319" t="s">
        <v>5404</v>
      </c>
      <c r="I172" s="319" t="s">
        <v>5339</v>
      </c>
      <c r="J172" s="319">
        <v>50</v>
      </c>
      <c r="K172" s="367"/>
    </row>
    <row r="173" s="1" customFormat="1" ht="15" customHeight="1">
      <c r="B173" s="344"/>
      <c r="C173" s="319" t="s">
        <v>5345</v>
      </c>
      <c r="D173" s="319"/>
      <c r="E173" s="319"/>
      <c r="F173" s="342" t="s">
        <v>5337</v>
      </c>
      <c r="G173" s="319"/>
      <c r="H173" s="319" t="s">
        <v>5404</v>
      </c>
      <c r="I173" s="319" t="s">
        <v>5347</v>
      </c>
      <c r="J173" s="319"/>
      <c r="K173" s="367"/>
    </row>
    <row r="174" s="1" customFormat="1" ht="15" customHeight="1">
      <c r="B174" s="344"/>
      <c r="C174" s="319" t="s">
        <v>5356</v>
      </c>
      <c r="D174" s="319"/>
      <c r="E174" s="319"/>
      <c r="F174" s="342" t="s">
        <v>5343</v>
      </c>
      <c r="G174" s="319"/>
      <c r="H174" s="319" t="s">
        <v>5404</v>
      </c>
      <c r="I174" s="319" t="s">
        <v>5339</v>
      </c>
      <c r="J174" s="319">
        <v>50</v>
      </c>
      <c r="K174" s="367"/>
    </row>
    <row r="175" s="1" customFormat="1" ht="15" customHeight="1">
      <c r="B175" s="344"/>
      <c r="C175" s="319" t="s">
        <v>5364</v>
      </c>
      <c r="D175" s="319"/>
      <c r="E175" s="319"/>
      <c r="F175" s="342" t="s">
        <v>5343</v>
      </c>
      <c r="G175" s="319"/>
      <c r="H175" s="319" t="s">
        <v>5404</v>
      </c>
      <c r="I175" s="319" t="s">
        <v>5339</v>
      </c>
      <c r="J175" s="319">
        <v>50</v>
      </c>
      <c r="K175" s="367"/>
    </row>
    <row r="176" s="1" customFormat="1" ht="15" customHeight="1">
      <c r="B176" s="344"/>
      <c r="C176" s="319" t="s">
        <v>5362</v>
      </c>
      <c r="D176" s="319"/>
      <c r="E176" s="319"/>
      <c r="F176" s="342" t="s">
        <v>5343</v>
      </c>
      <c r="G176" s="319"/>
      <c r="H176" s="319" t="s">
        <v>5404</v>
      </c>
      <c r="I176" s="319" t="s">
        <v>5339</v>
      </c>
      <c r="J176" s="319">
        <v>50</v>
      </c>
      <c r="K176" s="367"/>
    </row>
    <row r="177" s="1" customFormat="1" ht="15" customHeight="1">
      <c r="B177" s="344"/>
      <c r="C177" s="319" t="s">
        <v>193</v>
      </c>
      <c r="D177" s="319"/>
      <c r="E177" s="319"/>
      <c r="F177" s="342" t="s">
        <v>5337</v>
      </c>
      <c r="G177" s="319"/>
      <c r="H177" s="319" t="s">
        <v>5405</v>
      </c>
      <c r="I177" s="319" t="s">
        <v>5406</v>
      </c>
      <c r="J177" s="319"/>
      <c r="K177" s="367"/>
    </row>
    <row r="178" s="1" customFormat="1" ht="15" customHeight="1">
      <c r="B178" s="344"/>
      <c r="C178" s="319" t="s">
        <v>60</v>
      </c>
      <c r="D178" s="319"/>
      <c r="E178" s="319"/>
      <c r="F178" s="342" t="s">
        <v>5337</v>
      </c>
      <c r="G178" s="319"/>
      <c r="H178" s="319" t="s">
        <v>5407</v>
      </c>
      <c r="I178" s="319" t="s">
        <v>5408</v>
      </c>
      <c r="J178" s="319">
        <v>1</v>
      </c>
      <c r="K178" s="367"/>
    </row>
    <row r="179" s="1" customFormat="1" ht="15" customHeight="1">
      <c r="B179" s="344"/>
      <c r="C179" s="319" t="s">
        <v>56</v>
      </c>
      <c r="D179" s="319"/>
      <c r="E179" s="319"/>
      <c r="F179" s="342" t="s">
        <v>5337</v>
      </c>
      <c r="G179" s="319"/>
      <c r="H179" s="319" t="s">
        <v>5409</v>
      </c>
      <c r="I179" s="319" t="s">
        <v>5339</v>
      </c>
      <c r="J179" s="319">
        <v>20</v>
      </c>
      <c r="K179" s="367"/>
    </row>
    <row r="180" s="1" customFormat="1" ht="15" customHeight="1">
      <c r="B180" s="344"/>
      <c r="C180" s="319" t="s">
        <v>57</v>
      </c>
      <c r="D180" s="319"/>
      <c r="E180" s="319"/>
      <c r="F180" s="342" t="s">
        <v>5337</v>
      </c>
      <c r="G180" s="319"/>
      <c r="H180" s="319" t="s">
        <v>5410</v>
      </c>
      <c r="I180" s="319" t="s">
        <v>5339</v>
      </c>
      <c r="J180" s="319">
        <v>255</v>
      </c>
      <c r="K180" s="367"/>
    </row>
    <row r="181" s="1" customFormat="1" ht="15" customHeight="1">
      <c r="B181" s="344"/>
      <c r="C181" s="319" t="s">
        <v>194</v>
      </c>
      <c r="D181" s="319"/>
      <c r="E181" s="319"/>
      <c r="F181" s="342" t="s">
        <v>5337</v>
      </c>
      <c r="G181" s="319"/>
      <c r="H181" s="319" t="s">
        <v>5301</v>
      </c>
      <c r="I181" s="319" t="s">
        <v>5339</v>
      </c>
      <c r="J181" s="319">
        <v>10</v>
      </c>
      <c r="K181" s="367"/>
    </row>
    <row r="182" s="1" customFormat="1" ht="15" customHeight="1">
      <c r="B182" s="344"/>
      <c r="C182" s="319" t="s">
        <v>195</v>
      </c>
      <c r="D182" s="319"/>
      <c r="E182" s="319"/>
      <c r="F182" s="342" t="s">
        <v>5337</v>
      </c>
      <c r="G182" s="319"/>
      <c r="H182" s="319" t="s">
        <v>5411</v>
      </c>
      <c r="I182" s="319" t="s">
        <v>5372</v>
      </c>
      <c r="J182" s="319"/>
      <c r="K182" s="367"/>
    </row>
    <row r="183" s="1" customFormat="1" ht="15" customHeight="1">
      <c r="B183" s="344"/>
      <c r="C183" s="319" t="s">
        <v>5412</v>
      </c>
      <c r="D183" s="319"/>
      <c r="E183" s="319"/>
      <c r="F183" s="342" t="s">
        <v>5337</v>
      </c>
      <c r="G183" s="319"/>
      <c r="H183" s="319" t="s">
        <v>5413</v>
      </c>
      <c r="I183" s="319" t="s">
        <v>5372</v>
      </c>
      <c r="J183" s="319"/>
      <c r="K183" s="367"/>
    </row>
    <row r="184" s="1" customFormat="1" ht="15" customHeight="1">
      <c r="B184" s="344"/>
      <c r="C184" s="319" t="s">
        <v>5401</v>
      </c>
      <c r="D184" s="319"/>
      <c r="E184" s="319"/>
      <c r="F184" s="342" t="s">
        <v>5337</v>
      </c>
      <c r="G184" s="319"/>
      <c r="H184" s="319" t="s">
        <v>5414</v>
      </c>
      <c r="I184" s="319" t="s">
        <v>5372</v>
      </c>
      <c r="J184" s="319"/>
      <c r="K184" s="367"/>
    </row>
    <row r="185" s="1" customFormat="1" ht="15" customHeight="1">
      <c r="B185" s="344"/>
      <c r="C185" s="319" t="s">
        <v>198</v>
      </c>
      <c r="D185" s="319"/>
      <c r="E185" s="319"/>
      <c r="F185" s="342" t="s">
        <v>5343</v>
      </c>
      <c r="G185" s="319"/>
      <c r="H185" s="319" t="s">
        <v>5415</v>
      </c>
      <c r="I185" s="319" t="s">
        <v>5339</v>
      </c>
      <c r="J185" s="319">
        <v>50</v>
      </c>
      <c r="K185" s="367"/>
    </row>
    <row r="186" s="1" customFormat="1" ht="15" customHeight="1">
      <c r="B186" s="344"/>
      <c r="C186" s="319" t="s">
        <v>5416</v>
      </c>
      <c r="D186" s="319"/>
      <c r="E186" s="319"/>
      <c r="F186" s="342" t="s">
        <v>5343</v>
      </c>
      <c r="G186" s="319"/>
      <c r="H186" s="319" t="s">
        <v>5417</v>
      </c>
      <c r="I186" s="319" t="s">
        <v>5418</v>
      </c>
      <c r="J186" s="319"/>
      <c r="K186" s="367"/>
    </row>
    <row r="187" s="1" customFormat="1" ht="15" customHeight="1">
      <c r="B187" s="344"/>
      <c r="C187" s="319" t="s">
        <v>5419</v>
      </c>
      <c r="D187" s="319"/>
      <c r="E187" s="319"/>
      <c r="F187" s="342" t="s">
        <v>5343</v>
      </c>
      <c r="G187" s="319"/>
      <c r="H187" s="319" t="s">
        <v>5420</v>
      </c>
      <c r="I187" s="319" t="s">
        <v>5418</v>
      </c>
      <c r="J187" s="319"/>
      <c r="K187" s="367"/>
    </row>
    <row r="188" s="1" customFormat="1" ht="15" customHeight="1">
      <c r="B188" s="344"/>
      <c r="C188" s="319" t="s">
        <v>5421</v>
      </c>
      <c r="D188" s="319"/>
      <c r="E188" s="319"/>
      <c r="F188" s="342" t="s">
        <v>5343</v>
      </c>
      <c r="G188" s="319"/>
      <c r="H188" s="319" t="s">
        <v>5422</v>
      </c>
      <c r="I188" s="319" t="s">
        <v>5418</v>
      </c>
      <c r="J188" s="319"/>
      <c r="K188" s="367"/>
    </row>
    <row r="189" s="1" customFormat="1" ht="15" customHeight="1">
      <c r="B189" s="344"/>
      <c r="C189" s="380" t="s">
        <v>5423</v>
      </c>
      <c r="D189" s="319"/>
      <c r="E189" s="319"/>
      <c r="F189" s="342" t="s">
        <v>5343</v>
      </c>
      <c r="G189" s="319"/>
      <c r="H189" s="319" t="s">
        <v>5424</v>
      </c>
      <c r="I189" s="319" t="s">
        <v>5425</v>
      </c>
      <c r="J189" s="381" t="s">
        <v>5426</v>
      </c>
      <c r="K189" s="367"/>
    </row>
    <row r="190" s="1" customFormat="1" ht="15" customHeight="1">
      <c r="B190" s="344"/>
      <c r="C190" s="380" t="s">
        <v>45</v>
      </c>
      <c r="D190" s="319"/>
      <c r="E190" s="319"/>
      <c r="F190" s="342" t="s">
        <v>5337</v>
      </c>
      <c r="G190" s="319"/>
      <c r="H190" s="316" t="s">
        <v>5427</v>
      </c>
      <c r="I190" s="319" t="s">
        <v>5428</v>
      </c>
      <c r="J190" s="319"/>
      <c r="K190" s="367"/>
    </row>
    <row r="191" s="1" customFormat="1" ht="15" customHeight="1">
      <c r="B191" s="344"/>
      <c r="C191" s="380" t="s">
        <v>5429</v>
      </c>
      <c r="D191" s="319"/>
      <c r="E191" s="319"/>
      <c r="F191" s="342" t="s">
        <v>5337</v>
      </c>
      <c r="G191" s="319"/>
      <c r="H191" s="319" t="s">
        <v>5430</v>
      </c>
      <c r="I191" s="319" t="s">
        <v>5372</v>
      </c>
      <c r="J191" s="319"/>
      <c r="K191" s="367"/>
    </row>
    <row r="192" s="1" customFormat="1" ht="15" customHeight="1">
      <c r="B192" s="344"/>
      <c r="C192" s="380" t="s">
        <v>5431</v>
      </c>
      <c r="D192" s="319"/>
      <c r="E192" s="319"/>
      <c r="F192" s="342" t="s">
        <v>5337</v>
      </c>
      <c r="G192" s="319"/>
      <c r="H192" s="319" t="s">
        <v>5432</v>
      </c>
      <c r="I192" s="319" t="s">
        <v>5372</v>
      </c>
      <c r="J192" s="319"/>
      <c r="K192" s="367"/>
    </row>
    <row r="193" s="1" customFormat="1" ht="15" customHeight="1">
      <c r="B193" s="344"/>
      <c r="C193" s="380" t="s">
        <v>5433</v>
      </c>
      <c r="D193" s="319"/>
      <c r="E193" s="319"/>
      <c r="F193" s="342" t="s">
        <v>5343</v>
      </c>
      <c r="G193" s="319"/>
      <c r="H193" s="319" t="s">
        <v>5434</v>
      </c>
      <c r="I193" s="319" t="s">
        <v>5372</v>
      </c>
      <c r="J193" s="319"/>
      <c r="K193" s="367"/>
    </row>
    <row r="194" s="1" customFormat="1" ht="15" customHeight="1">
      <c r="B194" s="373"/>
      <c r="C194" s="382"/>
      <c r="D194" s="353"/>
      <c r="E194" s="353"/>
      <c r="F194" s="353"/>
      <c r="G194" s="353"/>
      <c r="H194" s="353"/>
      <c r="I194" s="353"/>
      <c r="J194" s="353"/>
      <c r="K194" s="374"/>
    </row>
    <row r="195" s="1" customFormat="1" ht="18.75" customHeight="1">
      <c r="B195" s="355"/>
      <c r="C195" s="365"/>
      <c r="D195" s="365"/>
      <c r="E195" s="365"/>
      <c r="F195" s="375"/>
      <c r="G195" s="365"/>
      <c r="H195" s="365"/>
      <c r="I195" s="365"/>
      <c r="J195" s="365"/>
      <c r="K195" s="355"/>
    </row>
    <row r="196" s="1" customFormat="1" ht="18.75" customHeight="1">
      <c r="B196" s="355"/>
      <c r="C196" s="365"/>
      <c r="D196" s="365"/>
      <c r="E196" s="365"/>
      <c r="F196" s="375"/>
      <c r="G196" s="365"/>
      <c r="H196" s="365"/>
      <c r="I196" s="365"/>
      <c r="J196" s="365"/>
      <c r="K196" s="355"/>
    </row>
    <row r="197" s="1" customFormat="1" ht="18.75" customHeight="1">
      <c r="B197" s="327"/>
      <c r="C197" s="327"/>
      <c r="D197" s="327"/>
      <c r="E197" s="327"/>
      <c r="F197" s="327"/>
      <c r="G197" s="327"/>
      <c r="H197" s="327"/>
      <c r="I197" s="327"/>
      <c r="J197" s="327"/>
      <c r="K197" s="327"/>
    </row>
    <row r="198" s="1" customFormat="1" ht="13.5">
      <c r="B198" s="306"/>
      <c r="C198" s="307"/>
      <c r="D198" s="307"/>
      <c r="E198" s="307"/>
      <c r="F198" s="307"/>
      <c r="G198" s="307"/>
      <c r="H198" s="307"/>
      <c r="I198" s="307"/>
      <c r="J198" s="307"/>
      <c r="K198" s="308"/>
    </row>
    <row r="199" s="1" customFormat="1" ht="21">
      <c r="B199" s="309"/>
      <c r="C199" s="310" t="s">
        <v>5435</v>
      </c>
      <c r="D199" s="310"/>
      <c r="E199" s="310"/>
      <c r="F199" s="310"/>
      <c r="G199" s="310"/>
      <c r="H199" s="310"/>
      <c r="I199" s="310"/>
      <c r="J199" s="310"/>
      <c r="K199" s="311"/>
    </row>
    <row r="200" s="1" customFormat="1" ht="25.5" customHeight="1">
      <c r="B200" s="309"/>
      <c r="C200" s="383" t="s">
        <v>5436</v>
      </c>
      <c r="D200" s="383"/>
      <c r="E200" s="383"/>
      <c r="F200" s="383" t="s">
        <v>5437</v>
      </c>
      <c r="G200" s="384"/>
      <c r="H200" s="383" t="s">
        <v>5438</v>
      </c>
      <c r="I200" s="383"/>
      <c r="J200" s="383"/>
      <c r="K200" s="311"/>
    </row>
    <row r="201" s="1" customFormat="1" ht="5.25" customHeight="1">
      <c r="B201" s="344"/>
      <c r="C201" s="339"/>
      <c r="D201" s="339"/>
      <c r="E201" s="339"/>
      <c r="F201" s="339"/>
      <c r="G201" s="365"/>
      <c r="H201" s="339"/>
      <c r="I201" s="339"/>
      <c r="J201" s="339"/>
      <c r="K201" s="367"/>
    </row>
    <row r="202" s="1" customFormat="1" ht="15" customHeight="1">
      <c r="B202" s="344"/>
      <c r="C202" s="319" t="s">
        <v>5428</v>
      </c>
      <c r="D202" s="319"/>
      <c r="E202" s="319"/>
      <c r="F202" s="342" t="s">
        <v>46</v>
      </c>
      <c r="G202" s="319"/>
      <c r="H202" s="319" t="s">
        <v>5439</v>
      </c>
      <c r="I202" s="319"/>
      <c r="J202" s="319"/>
      <c r="K202" s="367"/>
    </row>
    <row r="203" s="1" customFormat="1" ht="15" customHeight="1">
      <c r="B203" s="344"/>
      <c r="C203" s="319"/>
      <c r="D203" s="319"/>
      <c r="E203" s="319"/>
      <c r="F203" s="342" t="s">
        <v>47</v>
      </c>
      <c r="G203" s="319"/>
      <c r="H203" s="319" t="s">
        <v>5440</v>
      </c>
      <c r="I203" s="319"/>
      <c r="J203" s="319"/>
      <c r="K203" s="367"/>
    </row>
    <row r="204" s="1" customFormat="1" ht="15" customHeight="1">
      <c r="B204" s="344"/>
      <c r="C204" s="319"/>
      <c r="D204" s="319"/>
      <c r="E204" s="319"/>
      <c r="F204" s="342" t="s">
        <v>50</v>
      </c>
      <c r="G204" s="319"/>
      <c r="H204" s="319" t="s">
        <v>5441</v>
      </c>
      <c r="I204" s="319"/>
      <c r="J204" s="319"/>
      <c r="K204" s="367"/>
    </row>
    <row r="205" s="1" customFormat="1" ht="15" customHeight="1">
      <c r="B205" s="344"/>
      <c r="C205" s="319"/>
      <c r="D205" s="319"/>
      <c r="E205" s="319"/>
      <c r="F205" s="342" t="s">
        <v>48</v>
      </c>
      <c r="G205" s="319"/>
      <c r="H205" s="319" t="s">
        <v>5442</v>
      </c>
      <c r="I205" s="319"/>
      <c r="J205" s="319"/>
      <c r="K205" s="367"/>
    </row>
    <row r="206" s="1" customFormat="1" ht="15" customHeight="1">
      <c r="B206" s="344"/>
      <c r="C206" s="319"/>
      <c r="D206" s="319"/>
      <c r="E206" s="319"/>
      <c r="F206" s="342" t="s">
        <v>49</v>
      </c>
      <c r="G206" s="319"/>
      <c r="H206" s="319" t="s">
        <v>5443</v>
      </c>
      <c r="I206" s="319"/>
      <c r="J206" s="319"/>
      <c r="K206" s="367"/>
    </row>
    <row r="207" s="1" customFormat="1" ht="15" customHeight="1">
      <c r="B207" s="344"/>
      <c r="C207" s="319"/>
      <c r="D207" s="319"/>
      <c r="E207" s="319"/>
      <c r="F207" s="342"/>
      <c r="G207" s="319"/>
      <c r="H207" s="319"/>
      <c r="I207" s="319"/>
      <c r="J207" s="319"/>
      <c r="K207" s="367"/>
    </row>
    <row r="208" s="1" customFormat="1" ht="15" customHeight="1">
      <c r="B208" s="344"/>
      <c r="C208" s="319" t="s">
        <v>5384</v>
      </c>
      <c r="D208" s="319"/>
      <c r="E208" s="319"/>
      <c r="F208" s="342" t="s">
        <v>83</v>
      </c>
      <c r="G208" s="319"/>
      <c r="H208" s="319" t="s">
        <v>5444</v>
      </c>
      <c r="I208" s="319"/>
      <c r="J208" s="319"/>
      <c r="K208" s="367"/>
    </row>
    <row r="209" s="1" customFormat="1" ht="15" customHeight="1">
      <c r="B209" s="344"/>
      <c r="C209" s="319"/>
      <c r="D209" s="319"/>
      <c r="E209" s="319"/>
      <c r="F209" s="342" t="s">
        <v>5284</v>
      </c>
      <c r="G209" s="319"/>
      <c r="H209" s="319" t="s">
        <v>5285</v>
      </c>
      <c r="I209" s="319"/>
      <c r="J209" s="319"/>
      <c r="K209" s="367"/>
    </row>
    <row r="210" s="1" customFormat="1" ht="15" customHeight="1">
      <c r="B210" s="344"/>
      <c r="C210" s="319"/>
      <c r="D210" s="319"/>
      <c r="E210" s="319"/>
      <c r="F210" s="342" t="s">
        <v>5282</v>
      </c>
      <c r="G210" s="319"/>
      <c r="H210" s="319" t="s">
        <v>5445</v>
      </c>
      <c r="I210" s="319"/>
      <c r="J210" s="319"/>
      <c r="K210" s="367"/>
    </row>
    <row r="211" s="1" customFormat="1" ht="15" customHeight="1">
      <c r="B211" s="385"/>
      <c r="C211" s="319"/>
      <c r="D211" s="319"/>
      <c r="E211" s="319"/>
      <c r="F211" s="342" t="s">
        <v>160</v>
      </c>
      <c r="G211" s="380"/>
      <c r="H211" s="371" t="s">
        <v>161</v>
      </c>
      <c r="I211" s="371"/>
      <c r="J211" s="371"/>
      <c r="K211" s="386"/>
    </row>
    <row r="212" s="1" customFormat="1" ht="15" customHeight="1">
      <c r="B212" s="385"/>
      <c r="C212" s="319"/>
      <c r="D212" s="319"/>
      <c r="E212" s="319"/>
      <c r="F212" s="342" t="s">
        <v>4226</v>
      </c>
      <c r="G212" s="380"/>
      <c r="H212" s="371" t="s">
        <v>5446</v>
      </c>
      <c r="I212" s="371"/>
      <c r="J212" s="371"/>
      <c r="K212" s="386"/>
    </row>
    <row r="213" s="1" customFormat="1" ht="15" customHeight="1">
      <c r="B213" s="385"/>
      <c r="C213" s="319"/>
      <c r="D213" s="319"/>
      <c r="E213" s="319"/>
      <c r="F213" s="342"/>
      <c r="G213" s="380"/>
      <c r="H213" s="371"/>
      <c r="I213" s="371"/>
      <c r="J213" s="371"/>
      <c r="K213" s="386"/>
    </row>
    <row r="214" s="1" customFormat="1" ht="15" customHeight="1">
      <c r="B214" s="385"/>
      <c r="C214" s="319" t="s">
        <v>5408</v>
      </c>
      <c r="D214" s="319"/>
      <c r="E214" s="319"/>
      <c r="F214" s="342">
        <v>1</v>
      </c>
      <c r="G214" s="380"/>
      <c r="H214" s="371" t="s">
        <v>5447</v>
      </c>
      <c r="I214" s="371"/>
      <c r="J214" s="371"/>
      <c r="K214" s="386"/>
    </row>
    <row r="215" s="1" customFormat="1" ht="15" customHeight="1">
      <c r="B215" s="385"/>
      <c r="C215" s="319"/>
      <c r="D215" s="319"/>
      <c r="E215" s="319"/>
      <c r="F215" s="342">
        <v>2</v>
      </c>
      <c r="G215" s="380"/>
      <c r="H215" s="371" t="s">
        <v>5448</v>
      </c>
      <c r="I215" s="371"/>
      <c r="J215" s="371"/>
      <c r="K215" s="386"/>
    </row>
    <row r="216" s="1" customFormat="1" ht="15" customHeight="1">
      <c r="B216" s="385"/>
      <c r="C216" s="319"/>
      <c r="D216" s="319"/>
      <c r="E216" s="319"/>
      <c r="F216" s="342">
        <v>3</v>
      </c>
      <c r="G216" s="380"/>
      <c r="H216" s="371" t="s">
        <v>5449</v>
      </c>
      <c r="I216" s="371"/>
      <c r="J216" s="371"/>
      <c r="K216" s="386"/>
    </row>
    <row r="217" s="1" customFormat="1" ht="15" customHeight="1">
      <c r="B217" s="385"/>
      <c r="C217" s="319"/>
      <c r="D217" s="319"/>
      <c r="E217" s="319"/>
      <c r="F217" s="342">
        <v>4</v>
      </c>
      <c r="G217" s="380"/>
      <c r="H217" s="371" t="s">
        <v>5450</v>
      </c>
      <c r="I217" s="371"/>
      <c r="J217" s="371"/>
      <c r="K217" s="386"/>
    </row>
    <row r="218" s="1" customFormat="1" ht="12.75" customHeight="1">
      <c r="B218" s="387"/>
      <c r="C218" s="388"/>
      <c r="D218" s="388"/>
      <c r="E218" s="388"/>
      <c r="F218" s="388"/>
      <c r="G218" s="388"/>
      <c r="H218" s="388"/>
      <c r="I218" s="388"/>
      <c r="J218" s="388"/>
      <c r="K218" s="38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Machatý Petr</dc:creator>
  <cp:lastModifiedBy>Machatý Petr</cp:lastModifiedBy>
  <dcterms:created xsi:type="dcterms:W3CDTF">2022-03-18T06:50:48Z</dcterms:created>
  <dcterms:modified xsi:type="dcterms:W3CDTF">2022-03-18T06:51:54Z</dcterms:modified>
</cp:coreProperties>
</file>